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20490" windowHeight="7755" firstSheet="1" activeTab="3"/>
  </bookViews>
  <sheets>
    <sheet name="Equivalente" sheetId="11" r:id="rId1"/>
    <sheet name="Equação de bombas" sheetId="10" r:id="rId2"/>
    <sheet name=" Caso I Streeter " sheetId="9" r:id="rId3"/>
    <sheet name=" Caso II 100 trechos" sheetId="8" r:id="rId4"/>
    <sheet name=" Tigre Otimo Modelo" sheetId="6" r:id="rId5"/>
    <sheet name="Momento Inercia " sheetId="14" r:id="rId6"/>
    <sheet name="Celeridade" sheetId="2" r:id="rId7"/>
    <sheet name="Plan1" sheetId="12" r:id="rId8"/>
    <sheet name="Plan2" sheetId="13" r:id="rId9"/>
  </sheets>
  <definedNames>
    <definedName name="_R" localSheetId="2">' Caso I Streeter '!$AD$7</definedName>
    <definedName name="_R" localSheetId="3">' Caso II 100 trechos'!$AB$122</definedName>
    <definedName name="_R">' Tigre Otimo Modelo'!$AD$7</definedName>
    <definedName name="_zz1">' Caso II 100 trechos'!#REF!</definedName>
    <definedName name="B" localSheetId="2">' Caso I Streeter '!$X$7</definedName>
    <definedName name="B" localSheetId="3">' Caso II 100 trechos'!$V$122</definedName>
    <definedName name="B">' Tigre Otimo Modelo'!$X$7</definedName>
    <definedName name="CoefA" localSheetId="2">' Caso I Streeter '!$C$7</definedName>
    <definedName name="CoefA" localSheetId="3">' Caso II 100 trechos'!$A$122</definedName>
    <definedName name="CoefA">' Tigre Otimo Modelo'!$C$7</definedName>
    <definedName name="CoefB" localSheetId="2">' Caso I Streeter '!$D$7</definedName>
    <definedName name="CoefB" localSheetId="3">' Caso II 100 trechos'!$B$122</definedName>
    <definedName name="CoefB">' Tigre Otimo Modelo'!$D$7</definedName>
    <definedName name="CoefC" localSheetId="2">' Caso I Streeter '!$E$7</definedName>
    <definedName name="CoefC" localSheetId="3">' Caso II 100 trechos'!$C$122</definedName>
    <definedName name="CoefC">' Tigre Otimo Modelo'!$E$7</definedName>
    <definedName name="Hm" localSheetId="2">' Caso I Streeter '!$F$7</definedName>
    <definedName name="Hm" localSheetId="3">' Caso II 100 trechos'!$D$122</definedName>
    <definedName name="Hm" localSheetId="4">' Tigre Otimo Modelo'!$F$7</definedName>
    <definedName name="ZG" localSheetId="2">' Caso I Streeter '!$AA$7</definedName>
    <definedName name="ZG" localSheetId="3">' Caso II 100 trechos'!$Y$122</definedName>
    <definedName name="ZG" localSheetId="4">' Tigre Otimo Modelo'!$AA$7</definedName>
  </definedNames>
  <calcPr calcId="152511"/>
</workbook>
</file>

<file path=xl/calcChain.xml><?xml version="1.0" encoding="utf-8"?>
<calcChain xmlns="http://schemas.openxmlformats.org/spreadsheetml/2006/main">
  <c r="M108" i="8" l="1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A58" i="8" l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AM122" i="8"/>
  <c r="AAH123" i="8" s="1"/>
  <c r="AAH122" i="8"/>
  <c r="AAF122" i="8"/>
  <c r="AAA123" i="8" s="1"/>
  <c r="AAA122" i="8"/>
  <c r="ZY122" i="8"/>
  <c r="ZT123" i="8" s="1"/>
  <c r="ZT122" i="8"/>
  <c r="ZR122" i="8"/>
  <c r="ZM123" i="8" s="1"/>
  <c r="ZM122" i="8"/>
  <c r="ZK122" i="8"/>
  <c r="ZF123" i="8" s="1"/>
  <c r="ZF122" i="8"/>
  <c r="ZD122" i="8"/>
  <c r="YY123" i="8" s="1"/>
  <c r="YY122" i="8"/>
  <c r="YW122" i="8"/>
  <c r="YR123" i="8" s="1"/>
  <c r="YR122" i="8"/>
  <c r="YP122" i="8"/>
  <c r="YK123" i="8" s="1"/>
  <c r="YK122" i="8"/>
  <c r="YI122" i="8"/>
  <c r="YD123" i="8" s="1"/>
  <c r="YD122" i="8"/>
  <c r="YB122" i="8"/>
  <c r="XW123" i="8" s="1"/>
  <c r="XW122" i="8"/>
  <c r="XU122" i="8"/>
  <c r="XP123" i="8" s="1"/>
  <c r="XP122" i="8"/>
  <c r="XN122" i="8"/>
  <c r="XI123" i="8" s="1"/>
  <c r="XI122" i="8"/>
  <c r="XG122" i="8"/>
  <c r="XB123" i="8" s="1"/>
  <c r="XB122" i="8"/>
  <c r="WZ122" i="8"/>
  <c r="WU123" i="8" s="1"/>
  <c r="WU122" i="8"/>
  <c r="WS122" i="8"/>
  <c r="WN123" i="8" s="1"/>
  <c r="WN122" i="8"/>
  <c r="WL122" i="8"/>
  <c r="WG123" i="8" s="1"/>
  <c r="WG122" i="8"/>
  <c r="WE122" i="8"/>
  <c r="VZ123" i="8" s="1"/>
  <c r="VZ122" i="8"/>
  <c r="VX122" i="8"/>
  <c r="VS123" i="8" s="1"/>
  <c r="VS122" i="8"/>
  <c r="VQ122" i="8"/>
  <c r="VL123" i="8" s="1"/>
  <c r="VL122" i="8"/>
  <c r="VJ122" i="8"/>
  <c r="VE123" i="8" s="1"/>
  <c r="VE122" i="8"/>
  <c r="VC122" i="8"/>
  <c r="UX123" i="8" s="1"/>
  <c r="UX122" i="8"/>
  <c r="UV122" i="8"/>
  <c r="UQ123" i="8" s="1"/>
  <c r="UQ122" i="8"/>
  <c r="UO122" i="8"/>
  <c r="UJ123" i="8" s="1"/>
  <c r="UJ122" i="8"/>
  <c r="UH122" i="8"/>
  <c r="UC123" i="8" s="1"/>
  <c r="UC122" i="8"/>
  <c r="UA122" i="8"/>
  <c r="TV123" i="8" s="1"/>
  <c r="TV122" i="8"/>
  <c r="TT122" i="8"/>
  <c r="TO123" i="8" s="1"/>
  <c r="TO122" i="8"/>
  <c r="TM122" i="8"/>
  <c r="TH123" i="8" s="1"/>
  <c r="TH122" i="8"/>
  <c r="TF122" i="8"/>
  <c r="TA123" i="8" s="1"/>
  <c r="TA122" i="8"/>
  <c r="SY122" i="8"/>
  <c r="ST123" i="8" s="1"/>
  <c r="ST122" i="8"/>
  <c r="SR122" i="8"/>
  <c r="SM123" i="8" s="1"/>
  <c r="SM122" i="8"/>
  <c r="SK122" i="8"/>
  <c r="SF123" i="8" s="1"/>
  <c r="SF122" i="8"/>
  <c r="SD122" i="8"/>
  <c r="RY123" i="8" s="1"/>
  <c r="RY122" i="8"/>
  <c r="RW122" i="8"/>
  <c r="RR123" i="8" s="1"/>
  <c r="RR122" i="8"/>
  <c r="RP122" i="8"/>
  <c r="RK123" i="8" s="1"/>
  <c r="RK122" i="8"/>
  <c r="RI122" i="8"/>
  <c r="RD123" i="8" s="1"/>
  <c r="RD122" i="8"/>
  <c r="RB122" i="8"/>
  <c r="QW123" i="8" s="1"/>
  <c r="QW122" i="8"/>
  <c r="QU122" i="8"/>
  <c r="QP123" i="8" s="1"/>
  <c r="QP122" i="8"/>
  <c r="QN122" i="8"/>
  <c r="QI123" i="8" s="1"/>
  <c r="QI122" i="8"/>
  <c r="QG122" i="8"/>
  <c r="QB123" i="8" s="1"/>
  <c r="QB122" i="8"/>
  <c r="PZ122" i="8"/>
  <c r="PU123" i="8" s="1"/>
  <c r="PU122" i="8"/>
  <c r="PS122" i="8"/>
  <c r="PN123" i="8" s="1"/>
  <c r="PN122" i="8"/>
  <c r="PL122" i="8"/>
  <c r="PG123" i="8" s="1"/>
  <c r="PG122" i="8"/>
  <c r="PE122" i="8"/>
  <c r="OZ123" i="8" s="1"/>
  <c r="OZ122" i="8"/>
  <c r="OX122" i="8"/>
  <c r="OS123" i="8" s="1"/>
  <c r="OS122" i="8"/>
  <c r="OQ122" i="8"/>
  <c r="OL123" i="8" s="1"/>
  <c r="OL122" i="8"/>
  <c r="OJ122" i="8"/>
  <c r="OE123" i="8" s="1"/>
  <c r="OE122" i="8"/>
  <c r="OC122" i="8"/>
  <c r="NX123" i="8" s="1"/>
  <c r="NX122" i="8"/>
  <c r="NV122" i="8"/>
  <c r="NQ123" i="8" s="1"/>
  <c r="NQ122" i="8"/>
  <c r="NO122" i="8"/>
  <c r="NJ123" i="8" s="1"/>
  <c r="NJ122" i="8"/>
  <c r="NH122" i="8"/>
  <c r="NC123" i="8" s="1"/>
  <c r="NC122" i="8"/>
  <c r="AA220" i="8" l="1"/>
  <c r="W220" i="8"/>
  <c r="S220" i="8"/>
  <c r="T220" i="8" s="1"/>
  <c r="Q220" i="8"/>
  <c r="P220" i="8"/>
  <c r="O220" i="8"/>
  <c r="J220" i="8"/>
  <c r="G220" i="8"/>
  <c r="H220" i="8" s="1"/>
  <c r="I220" i="8" s="1"/>
  <c r="E220" i="8"/>
  <c r="D220" i="8"/>
  <c r="AA219" i="8"/>
  <c r="W219" i="8"/>
  <c r="S219" i="8"/>
  <c r="T219" i="8" s="1"/>
  <c r="Q219" i="8"/>
  <c r="P219" i="8"/>
  <c r="O219" i="8"/>
  <c r="J219" i="8"/>
  <c r="G219" i="8"/>
  <c r="H219" i="8" s="1"/>
  <c r="I219" i="8" s="1"/>
  <c r="E219" i="8"/>
  <c r="D219" i="8"/>
  <c r="AA218" i="8"/>
  <c r="W218" i="8"/>
  <c r="S218" i="8"/>
  <c r="T218" i="8" s="1"/>
  <c r="Q218" i="8"/>
  <c r="P218" i="8"/>
  <c r="O218" i="8"/>
  <c r="J218" i="8"/>
  <c r="G218" i="8"/>
  <c r="H218" i="8" s="1"/>
  <c r="I218" i="8" s="1"/>
  <c r="E218" i="8"/>
  <c r="D218" i="8"/>
  <c r="AA217" i="8"/>
  <c r="W217" i="8"/>
  <c r="S217" i="8"/>
  <c r="T217" i="8" s="1"/>
  <c r="Q217" i="8"/>
  <c r="P217" i="8"/>
  <c r="O217" i="8"/>
  <c r="J217" i="8"/>
  <c r="G217" i="8"/>
  <c r="H217" i="8" s="1"/>
  <c r="I217" i="8" s="1"/>
  <c r="E217" i="8"/>
  <c r="D217" i="8"/>
  <c r="AA216" i="8"/>
  <c r="W216" i="8"/>
  <c r="S216" i="8"/>
  <c r="T216" i="8" s="1"/>
  <c r="Q216" i="8"/>
  <c r="P216" i="8"/>
  <c r="O216" i="8"/>
  <c r="J216" i="8"/>
  <c r="G216" i="8"/>
  <c r="H216" i="8" s="1"/>
  <c r="I216" i="8" s="1"/>
  <c r="E216" i="8"/>
  <c r="D216" i="8"/>
  <c r="AA215" i="8"/>
  <c r="W215" i="8"/>
  <c r="S215" i="8"/>
  <c r="T215" i="8" s="1"/>
  <c r="Q215" i="8"/>
  <c r="P215" i="8"/>
  <c r="O215" i="8"/>
  <c r="J215" i="8"/>
  <c r="G215" i="8"/>
  <c r="H215" i="8" s="1"/>
  <c r="I215" i="8" s="1"/>
  <c r="E215" i="8"/>
  <c r="D215" i="8"/>
  <c r="AA214" i="8"/>
  <c r="W214" i="8"/>
  <c r="S214" i="8"/>
  <c r="T214" i="8" s="1"/>
  <c r="Q214" i="8"/>
  <c r="P214" i="8"/>
  <c r="O214" i="8"/>
  <c r="J214" i="8"/>
  <c r="G214" i="8"/>
  <c r="H214" i="8" s="1"/>
  <c r="I214" i="8" s="1"/>
  <c r="E214" i="8"/>
  <c r="D214" i="8"/>
  <c r="AA213" i="8"/>
  <c r="W213" i="8"/>
  <c r="S213" i="8"/>
  <c r="T213" i="8" s="1"/>
  <c r="Q213" i="8"/>
  <c r="P213" i="8"/>
  <c r="O213" i="8"/>
  <c r="J213" i="8"/>
  <c r="G213" i="8"/>
  <c r="H213" i="8" s="1"/>
  <c r="I213" i="8" s="1"/>
  <c r="E213" i="8"/>
  <c r="D213" i="8"/>
  <c r="AA212" i="8"/>
  <c r="W212" i="8"/>
  <c r="S212" i="8"/>
  <c r="T212" i="8" s="1"/>
  <c r="Q212" i="8"/>
  <c r="P212" i="8"/>
  <c r="O212" i="8"/>
  <c r="J212" i="8"/>
  <c r="G212" i="8"/>
  <c r="H212" i="8" s="1"/>
  <c r="I212" i="8" s="1"/>
  <c r="E212" i="8"/>
  <c r="D212" i="8"/>
  <c r="AA211" i="8"/>
  <c r="W211" i="8"/>
  <c r="S211" i="8"/>
  <c r="T211" i="8" s="1"/>
  <c r="Q211" i="8"/>
  <c r="P211" i="8"/>
  <c r="O211" i="8"/>
  <c r="J211" i="8"/>
  <c r="G211" i="8"/>
  <c r="H211" i="8" s="1"/>
  <c r="I211" i="8" s="1"/>
  <c r="E211" i="8"/>
  <c r="D211" i="8"/>
  <c r="AA210" i="8"/>
  <c r="W210" i="8"/>
  <c r="S210" i="8"/>
  <c r="T210" i="8" s="1"/>
  <c r="Q210" i="8"/>
  <c r="P210" i="8"/>
  <c r="O210" i="8"/>
  <c r="J210" i="8"/>
  <c r="G210" i="8"/>
  <c r="H210" i="8" s="1"/>
  <c r="I210" i="8" s="1"/>
  <c r="E210" i="8"/>
  <c r="D210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R216" i="8" l="1"/>
  <c r="AC216" i="8" s="1"/>
  <c r="R217" i="8"/>
  <c r="AC217" i="8" s="1"/>
  <c r="R220" i="8"/>
  <c r="AC220" i="8" s="1"/>
  <c r="U212" i="8"/>
  <c r="R210" i="8"/>
  <c r="AC210" i="8" s="1"/>
  <c r="R211" i="8"/>
  <c r="AC211" i="8" s="1"/>
  <c r="V217" i="8"/>
  <c r="R218" i="8"/>
  <c r="AC218" i="8" s="1"/>
  <c r="U218" i="8"/>
  <c r="R219" i="8"/>
  <c r="AC219" i="8" s="1"/>
  <c r="U219" i="8"/>
  <c r="U214" i="8"/>
  <c r="U215" i="8"/>
  <c r="U216" i="8"/>
  <c r="AB216" i="8" s="1"/>
  <c r="U210" i="8"/>
  <c r="AB210" i="8" s="1"/>
  <c r="U211" i="8"/>
  <c r="AB211" i="8" s="1"/>
  <c r="R212" i="8"/>
  <c r="AC212" i="8" s="1"/>
  <c r="R213" i="8"/>
  <c r="AC213" i="8" s="1"/>
  <c r="R214" i="8"/>
  <c r="AC214" i="8" s="1"/>
  <c r="R215" i="8"/>
  <c r="AC215" i="8" s="1"/>
  <c r="U217" i="8"/>
  <c r="U220" i="8"/>
  <c r="V211" i="8"/>
  <c r="V213" i="8"/>
  <c r="U213" i="8"/>
  <c r="V210" i="8"/>
  <c r="V212" i="8"/>
  <c r="V214" i="8"/>
  <c r="V215" i="8"/>
  <c r="V216" i="8"/>
  <c r="V218" i="8"/>
  <c r="V219" i="8"/>
  <c r="V220" i="8"/>
  <c r="AB217" i="8" l="1"/>
  <c r="AB213" i="8"/>
  <c r="AB220" i="8"/>
  <c r="AB215" i="8"/>
  <c r="AB219" i="8"/>
  <c r="AB218" i="8"/>
  <c r="AB212" i="8"/>
  <c r="AB214" i="8"/>
  <c r="NA122" i="8" l="1"/>
  <c r="MV123" i="8" s="1"/>
  <c r="MV122" i="8"/>
  <c r="MT122" i="8"/>
  <c r="MO123" i="8" s="1"/>
  <c r="MO122" i="8"/>
  <c r="MM122" i="8"/>
  <c r="MH123" i="8" s="1"/>
  <c r="MH122" i="8"/>
  <c r="MF122" i="8"/>
  <c r="MA123" i="8" s="1"/>
  <c r="MA122" i="8"/>
  <c r="LY122" i="8"/>
  <c r="LT123" i="8" s="1"/>
  <c r="LT122" i="8"/>
  <c r="LR122" i="8"/>
  <c r="LM123" i="8" s="1"/>
  <c r="LM122" i="8"/>
  <c r="LK122" i="8"/>
  <c r="LF123" i="8" s="1"/>
  <c r="LF122" i="8"/>
  <c r="LD122" i="8"/>
  <c r="KY123" i="8" s="1"/>
  <c r="KY122" i="8"/>
  <c r="KW122" i="8"/>
  <c r="KR123" i="8" s="1"/>
  <c r="KR122" i="8"/>
  <c r="KP122" i="8"/>
  <c r="KK123" i="8" s="1"/>
  <c r="KK122" i="8"/>
  <c r="KI122" i="8"/>
  <c r="KD123" i="8" s="1"/>
  <c r="KD122" i="8"/>
  <c r="KB122" i="8"/>
  <c r="JW123" i="8" s="1"/>
  <c r="JW122" i="8"/>
  <c r="JU122" i="8"/>
  <c r="JP123" i="8" s="1"/>
  <c r="JP122" i="8"/>
  <c r="JN122" i="8"/>
  <c r="JI123" i="8" s="1"/>
  <c r="JI122" i="8"/>
  <c r="JG122" i="8"/>
  <c r="JB123" i="8" s="1"/>
  <c r="JB122" i="8"/>
  <c r="IZ122" i="8"/>
  <c r="IU123" i="8" s="1"/>
  <c r="IU122" i="8"/>
  <c r="IS122" i="8"/>
  <c r="IN123" i="8" s="1"/>
  <c r="IN122" i="8"/>
  <c r="IL122" i="8"/>
  <c r="IG123" i="8" s="1"/>
  <c r="IG122" i="8"/>
  <c r="IE122" i="8"/>
  <c r="HZ123" i="8" s="1"/>
  <c r="HZ122" i="8"/>
  <c r="HX122" i="8"/>
  <c r="HS123" i="8" s="1"/>
  <c r="HS122" i="8"/>
  <c r="ABA122" i="8" l="1"/>
  <c r="AAV123" i="8" s="1"/>
  <c r="AAV122" i="8"/>
  <c r="AAT122" i="8"/>
  <c r="AAO123" i="8" s="1"/>
  <c r="AAO122" i="8"/>
  <c r="HQ122" i="8"/>
  <c r="HL123" i="8" s="1"/>
  <c r="HL122" i="8"/>
  <c r="HJ122" i="8"/>
  <c r="HE123" i="8" s="1"/>
  <c r="HE122" i="8"/>
  <c r="HC122" i="8"/>
  <c r="GX123" i="8" s="1"/>
  <c r="GX122" i="8"/>
  <c r="GV122" i="8"/>
  <c r="GQ123" i="8" s="1"/>
  <c r="GQ122" i="8"/>
  <c r="G21" i="14"/>
  <c r="F122" i="8" s="1"/>
  <c r="GH122" i="8"/>
  <c r="GC123" i="8" s="1"/>
  <c r="GC122" i="8"/>
  <c r="GA122" i="8"/>
  <c r="FV123" i="8" s="1"/>
  <c r="FV122" i="8"/>
  <c r="FT122" i="8"/>
  <c r="FO123" i="8" s="1"/>
  <c r="FO122" i="8"/>
  <c r="FM122" i="8"/>
  <c r="FH123" i="8" s="1"/>
  <c r="FH122" i="8"/>
  <c r="FF122" i="8"/>
  <c r="FA123" i="8" s="1"/>
  <c r="FA122" i="8"/>
  <c r="EY122" i="8"/>
  <c r="ET123" i="8" s="1"/>
  <c r="ET122" i="8"/>
  <c r="ER122" i="8"/>
  <c r="EM123" i="8" s="1"/>
  <c r="EM122" i="8"/>
  <c r="EK122" i="8"/>
  <c r="EF123" i="8" s="1"/>
  <c r="EF122" i="8"/>
  <c r="ED122" i="8"/>
  <c r="DY123" i="8" s="1"/>
  <c r="DY122" i="8"/>
  <c r="DW122" i="8"/>
  <c r="DR123" i="8" s="1"/>
  <c r="DR122" i="8"/>
  <c r="DP122" i="8"/>
  <c r="DK123" i="8" s="1"/>
  <c r="DK122" i="8"/>
  <c r="DI122" i="8"/>
  <c r="DD123" i="8" s="1"/>
  <c r="DD122" i="8"/>
  <c r="DB122" i="8"/>
  <c r="CW123" i="8" s="1"/>
  <c r="CW122" i="8"/>
  <c r="AA209" i="8"/>
  <c r="W209" i="8"/>
  <c r="S209" i="8"/>
  <c r="T209" i="8" s="1"/>
  <c r="Q209" i="8"/>
  <c r="P209" i="8"/>
  <c r="O209" i="8"/>
  <c r="J209" i="8"/>
  <c r="G209" i="8"/>
  <c r="H209" i="8" s="1"/>
  <c r="I209" i="8" s="1"/>
  <c r="E209" i="8"/>
  <c r="D209" i="8"/>
  <c r="AA208" i="8"/>
  <c r="W208" i="8"/>
  <c r="S208" i="8"/>
  <c r="T208" i="8" s="1"/>
  <c r="Q208" i="8"/>
  <c r="P208" i="8"/>
  <c r="O208" i="8"/>
  <c r="J208" i="8"/>
  <c r="G208" i="8"/>
  <c r="H208" i="8" s="1"/>
  <c r="I208" i="8" s="1"/>
  <c r="E208" i="8"/>
  <c r="D208" i="8"/>
  <c r="AA207" i="8"/>
  <c r="W207" i="8"/>
  <c r="S207" i="8"/>
  <c r="T207" i="8" s="1"/>
  <c r="Q207" i="8"/>
  <c r="P207" i="8"/>
  <c r="O207" i="8"/>
  <c r="J207" i="8"/>
  <c r="G207" i="8"/>
  <c r="H207" i="8" s="1"/>
  <c r="I207" i="8" s="1"/>
  <c r="E207" i="8"/>
  <c r="D207" i="8"/>
  <c r="AA206" i="8"/>
  <c r="W206" i="8"/>
  <c r="S206" i="8"/>
  <c r="T206" i="8" s="1"/>
  <c r="Q206" i="8"/>
  <c r="P206" i="8"/>
  <c r="O206" i="8"/>
  <c r="J206" i="8"/>
  <c r="G206" i="8"/>
  <c r="H206" i="8" s="1"/>
  <c r="I206" i="8" s="1"/>
  <c r="E206" i="8"/>
  <c r="D206" i="8"/>
  <c r="AA205" i="8"/>
  <c r="W205" i="8"/>
  <c r="S205" i="8"/>
  <c r="T205" i="8" s="1"/>
  <c r="Q205" i="8"/>
  <c r="P205" i="8"/>
  <c r="O205" i="8"/>
  <c r="J205" i="8"/>
  <c r="G205" i="8"/>
  <c r="H205" i="8" s="1"/>
  <c r="I205" i="8" s="1"/>
  <c r="E205" i="8"/>
  <c r="D205" i="8"/>
  <c r="AA204" i="8"/>
  <c r="W204" i="8"/>
  <c r="S204" i="8"/>
  <c r="T204" i="8" s="1"/>
  <c r="Q204" i="8"/>
  <c r="P204" i="8"/>
  <c r="O204" i="8"/>
  <c r="J204" i="8"/>
  <c r="G204" i="8"/>
  <c r="H204" i="8" s="1"/>
  <c r="I204" i="8" s="1"/>
  <c r="E204" i="8"/>
  <c r="D204" i="8"/>
  <c r="AA203" i="8"/>
  <c r="W203" i="8"/>
  <c r="S203" i="8"/>
  <c r="T203" i="8" s="1"/>
  <c r="Q203" i="8"/>
  <c r="P203" i="8"/>
  <c r="O203" i="8"/>
  <c r="J203" i="8"/>
  <c r="G203" i="8"/>
  <c r="H203" i="8" s="1"/>
  <c r="I203" i="8" s="1"/>
  <c r="E203" i="8"/>
  <c r="D203" i="8"/>
  <c r="AA202" i="8"/>
  <c r="W202" i="8"/>
  <c r="S202" i="8"/>
  <c r="T202" i="8" s="1"/>
  <c r="Q202" i="8"/>
  <c r="P202" i="8"/>
  <c r="O202" i="8"/>
  <c r="J202" i="8"/>
  <c r="G202" i="8"/>
  <c r="H202" i="8" s="1"/>
  <c r="I202" i="8" s="1"/>
  <c r="E202" i="8"/>
  <c r="D202" i="8"/>
  <c r="AA201" i="8"/>
  <c r="W201" i="8"/>
  <c r="S201" i="8"/>
  <c r="T201" i="8" s="1"/>
  <c r="Q201" i="8"/>
  <c r="P201" i="8"/>
  <c r="O201" i="8"/>
  <c r="J201" i="8"/>
  <c r="G201" i="8"/>
  <c r="H201" i="8" s="1"/>
  <c r="I201" i="8" s="1"/>
  <c r="E201" i="8"/>
  <c r="D201" i="8"/>
  <c r="AA200" i="8"/>
  <c r="W200" i="8"/>
  <c r="S200" i="8"/>
  <c r="T200" i="8" s="1"/>
  <c r="Q200" i="8"/>
  <c r="P200" i="8"/>
  <c r="O200" i="8"/>
  <c r="J200" i="8"/>
  <c r="G200" i="8"/>
  <c r="H200" i="8" s="1"/>
  <c r="I200" i="8" s="1"/>
  <c r="E200" i="8"/>
  <c r="D200" i="8"/>
  <c r="AA199" i="8"/>
  <c r="W199" i="8"/>
  <c r="S199" i="8"/>
  <c r="T199" i="8" s="1"/>
  <c r="Q199" i="8"/>
  <c r="P199" i="8"/>
  <c r="O199" i="8"/>
  <c r="J199" i="8"/>
  <c r="G199" i="8"/>
  <c r="H199" i="8" s="1"/>
  <c r="I199" i="8" s="1"/>
  <c r="E199" i="8"/>
  <c r="D199" i="8"/>
  <c r="AA198" i="8"/>
  <c r="W198" i="8"/>
  <c r="S198" i="8"/>
  <c r="T198" i="8" s="1"/>
  <c r="Q198" i="8"/>
  <c r="P198" i="8"/>
  <c r="O198" i="8"/>
  <c r="J198" i="8"/>
  <c r="G198" i="8"/>
  <c r="H198" i="8" s="1"/>
  <c r="I198" i="8" s="1"/>
  <c r="E198" i="8"/>
  <c r="D198" i="8"/>
  <c r="AA197" i="8"/>
  <c r="W197" i="8"/>
  <c r="S197" i="8"/>
  <c r="T197" i="8" s="1"/>
  <c r="Q197" i="8"/>
  <c r="P197" i="8"/>
  <c r="O197" i="8"/>
  <c r="J197" i="8"/>
  <c r="G197" i="8"/>
  <c r="H197" i="8" s="1"/>
  <c r="I197" i="8" s="1"/>
  <c r="E197" i="8"/>
  <c r="D197" i="8"/>
  <c r="AA196" i="8"/>
  <c r="W196" i="8"/>
  <c r="S196" i="8"/>
  <c r="T196" i="8" s="1"/>
  <c r="Q196" i="8"/>
  <c r="P196" i="8"/>
  <c r="O196" i="8"/>
  <c r="J196" i="8"/>
  <c r="G196" i="8"/>
  <c r="H196" i="8" s="1"/>
  <c r="I196" i="8" s="1"/>
  <c r="E196" i="8"/>
  <c r="D196" i="8"/>
  <c r="AA195" i="8"/>
  <c r="W195" i="8"/>
  <c r="S195" i="8"/>
  <c r="T195" i="8" s="1"/>
  <c r="Q195" i="8"/>
  <c r="P195" i="8"/>
  <c r="O195" i="8"/>
  <c r="J195" i="8"/>
  <c r="G195" i="8"/>
  <c r="H195" i="8" s="1"/>
  <c r="I195" i="8" s="1"/>
  <c r="E195" i="8"/>
  <c r="D195" i="8"/>
  <c r="AA194" i="8"/>
  <c r="W194" i="8"/>
  <c r="S194" i="8"/>
  <c r="T194" i="8" s="1"/>
  <c r="Q194" i="8"/>
  <c r="P194" i="8"/>
  <c r="O194" i="8"/>
  <c r="J194" i="8"/>
  <c r="G194" i="8"/>
  <c r="H194" i="8" s="1"/>
  <c r="I194" i="8" s="1"/>
  <c r="E194" i="8"/>
  <c r="D194" i="8"/>
  <c r="AA193" i="8"/>
  <c r="W193" i="8"/>
  <c r="S193" i="8"/>
  <c r="T193" i="8" s="1"/>
  <c r="Q193" i="8"/>
  <c r="P193" i="8"/>
  <c r="O193" i="8"/>
  <c r="J193" i="8"/>
  <c r="G193" i="8"/>
  <c r="H193" i="8" s="1"/>
  <c r="I193" i="8" s="1"/>
  <c r="E193" i="8"/>
  <c r="D193" i="8"/>
  <c r="AA192" i="8"/>
  <c r="W192" i="8"/>
  <c r="S192" i="8"/>
  <c r="T192" i="8" s="1"/>
  <c r="Q192" i="8"/>
  <c r="P192" i="8"/>
  <c r="O192" i="8"/>
  <c r="J192" i="8"/>
  <c r="G192" i="8"/>
  <c r="H192" i="8" s="1"/>
  <c r="I192" i="8" s="1"/>
  <c r="E192" i="8"/>
  <c r="D192" i="8"/>
  <c r="AA191" i="8"/>
  <c r="W191" i="8"/>
  <c r="S191" i="8"/>
  <c r="T191" i="8" s="1"/>
  <c r="Q191" i="8"/>
  <c r="P191" i="8"/>
  <c r="O191" i="8"/>
  <c r="J191" i="8"/>
  <c r="G191" i="8"/>
  <c r="H191" i="8" s="1"/>
  <c r="I191" i="8" s="1"/>
  <c r="E191" i="8"/>
  <c r="D191" i="8"/>
  <c r="AA190" i="8"/>
  <c r="W190" i="8"/>
  <c r="S190" i="8"/>
  <c r="T190" i="8" s="1"/>
  <c r="Q190" i="8"/>
  <c r="P190" i="8"/>
  <c r="O190" i="8"/>
  <c r="J190" i="8"/>
  <c r="G190" i="8"/>
  <c r="H190" i="8" s="1"/>
  <c r="I190" i="8" s="1"/>
  <c r="E190" i="8"/>
  <c r="D190" i="8"/>
  <c r="AA189" i="8"/>
  <c r="W189" i="8"/>
  <c r="S189" i="8"/>
  <c r="T189" i="8" s="1"/>
  <c r="Q189" i="8"/>
  <c r="P189" i="8"/>
  <c r="O189" i="8"/>
  <c r="J189" i="8"/>
  <c r="G189" i="8"/>
  <c r="H189" i="8" s="1"/>
  <c r="I189" i="8" s="1"/>
  <c r="E189" i="8"/>
  <c r="D189" i="8"/>
  <c r="AA188" i="8"/>
  <c r="W188" i="8"/>
  <c r="S188" i="8"/>
  <c r="T188" i="8" s="1"/>
  <c r="Q188" i="8"/>
  <c r="P188" i="8"/>
  <c r="O188" i="8"/>
  <c r="J188" i="8"/>
  <c r="G188" i="8"/>
  <c r="H188" i="8" s="1"/>
  <c r="I188" i="8" s="1"/>
  <c r="E188" i="8"/>
  <c r="D188" i="8"/>
  <c r="AA187" i="8"/>
  <c r="W187" i="8"/>
  <c r="S187" i="8"/>
  <c r="T187" i="8" s="1"/>
  <c r="Q187" i="8"/>
  <c r="P187" i="8"/>
  <c r="O187" i="8"/>
  <c r="J187" i="8"/>
  <c r="G187" i="8"/>
  <c r="H187" i="8" s="1"/>
  <c r="I187" i="8" s="1"/>
  <c r="E187" i="8"/>
  <c r="D187" i="8"/>
  <c r="AA186" i="8"/>
  <c r="W186" i="8"/>
  <c r="S186" i="8"/>
  <c r="T186" i="8" s="1"/>
  <c r="Q186" i="8"/>
  <c r="P186" i="8"/>
  <c r="O186" i="8"/>
  <c r="J186" i="8"/>
  <c r="G186" i="8"/>
  <c r="H186" i="8" s="1"/>
  <c r="I186" i="8" s="1"/>
  <c r="E186" i="8"/>
  <c r="D186" i="8"/>
  <c r="AA185" i="8"/>
  <c r="W185" i="8"/>
  <c r="S185" i="8"/>
  <c r="T185" i="8" s="1"/>
  <c r="Q185" i="8"/>
  <c r="P185" i="8"/>
  <c r="O185" i="8"/>
  <c r="J185" i="8"/>
  <c r="G185" i="8"/>
  <c r="H185" i="8" s="1"/>
  <c r="I185" i="8" s="1"/>
  <c r="E185" i="8"/>
  <c r="D185" i="8"/>
  <c r="AA184" i="8"/>
  <c r="W184" i="8"/>
  <c r="S184" i="8"/>
  <c r="T184" i="8" s="1"/>
  <c r="Q184" i="8"/>
  <c r="P184" i="8"/>
  <c r="O184" i="8"/>
  <c r="J184" i="8"/>
  <c r="G184" i="8"/>
  <c r="H184" i="8" s="1"/>
  <c r="I184" i="8" s="1"/>
  <c r="E184" i="8"/>
  <c r="D184" i="8"/>
  <c r="AA183" i="8"/>
  <c r="W183" i="8"/>
  <c r="S183" i="8"/>
  <c r="T183" i="8" s="1"/>
  <c r="Q183" i="8"/>
  <c r="P183" i="8"/>
  <c r="O183" i="8"/>
  <c r="J183" i="8"/>
  <c r="G183" i="8"/>
  <c r="H183" i="8" s="1"/>
  <c r="I183" i="8" s="1"/>
  <c r="E183" i="8"/>
  <c r="D183" i="8"/>
  <c r="AA182" i="8"/>
  <c r="W182" i="8"/>
  <c r="S182" i="8"/>
  <c r="T182" i="8" s="1"/>
  <c r="Q182" i="8"/>
  <c r="P182" i="8"/>
  <c r="O182" i="8"/>
  <c r="J182" i="8"/>
  <c r="G182" i="8"/>
  <c r="H182" i="8" s="1"/>
  <c r="I182" i="8" s="1"/>
  <c r="E182" i="8"/>
  <c r="D182" i="8"/>
  <c r="AA181" i="8"/>
  <c r="W181" i="8"/>
  <c r="S181" i="8"/>
  <c r="T181" i="8" s="1"/>
  <c r="Q181" i="8"/>
  <c r="P181" i="8"/>
  <c r="O181" i="8"/>
  <c r="J181" i="8"/>
  <c r="G181" i="8"/>
  <c r="H181" i="8" s="1"/>
  <c r="I181" i="8" s="1"/>
  <c r="E181" i="8"/>
  <c r="D181" i="8"/>
  <c r="AA180" i="8"/>
  <c r="W180" i="8"/>
  <c r="S180" i="8"/>
  <c r="T180" i="8" s="1"/>
  <c r="Q180" i="8"/>
  <c r="P180" i="8"/>
  <c r="O180" i="8"/>
  <c r="J180" i="8"/>
  <c r="G180" i="8"/>
  <c r="H180" i="8" s="1"/>
  <c r="I180" i="8" s="1"/>
  <c r="E180" i="8"/>
  <c r="D180" i="8"/>
  <c r="AA179" i="8"/>
  <c r="W179" i="8"/>
  <c r="S179" i="8"/>
  <c r="T179" i="8" s="1"/>
  <c r="Q179" i="8"/>
  <c r="P179" i="8"/>
  <c r="O179" i="8"/>
  <c r="J179" i="8"/>
  <c r="G179" i="8"/>
  <c r="H179" i="8" s="1"/>
  <c r="I179" i="8" s="1"/>
  <c r="E179" i="8"/>
  <c r="D179" i="8"/>
  <c r="AA178" i="8"/>
  <c r="W178" i="8"/>
  <c r="S178" i="8"/>
  <c r="T178" i="8" s="1"/>
  <c r="Q178" i="8"/>
  <c r="P178" i="8"/>
  <c r="O178" i="8"/>
  <c r="J178" i="8"/>
  <c r="G178" i="8"/>
  <c r="H178" i="8" s="1"/>
  <c r="I178" i="8" s="1"/>
  <c r="E178" i="8"/>
  <c r="D178" i="8"/>
  <c r="AA177" i="8"/>
  <c r="W177" i="8"/>
  <c r="S177" i="8"/>
  <c r="T177" i="8" s="1"/>
  <c r="Q177" i="8"/>
  <c r="P177" i="8"/>
  <c r="O177" i="8"/>
  <c r="J177" i="8"/>
  <c r="G177" i="8"/>
  <c r="H177" i="8" s="1"/>
  <c r="I177" i="8" s="1"/>
  <c r="E177" i="8"/>
  <c r="D177" i="8"/>
  <c r="AA176" i="8"/>
  <c r="W176" i="8"/>
  <c r="S176" i="8"/>
  <c r="T176" i="8" s="1"/>
  <c r="Q176" i="8"/>
  <c r="P176" i="8"/>
  <c r="O176" i="8"/>
  <c r="J176" i="8"/>
  <c r="G176" i="8"/>
  <c r="H176" i="8" s="1"/>
  <c r="I176" i="8" s="1"/>
  <c r="E176" i="8"/>
  <c r="D176" i="8"/>
  <c r="AA175" i="8"/>
  <c r="W175" i="8"/>
  <c r="S175" i="8"/>
  <c r="T175" i="8" s="1"/>
  <c r="Q175" i="8"/>
  <c r="P175" i="8"/>
  <c r="O175" i="8"/>
  <c r="J175" i="8"/>
  <c r="G175" i="8"/>
  <c r="H175" i="8" s="1"/>
  <c r="I175" i="8" s="1"/>
  <c r="E175" i="8"/>
  <c r="D175" i="8"/>
  <c r="AA174" i="8"/>
  <c r="W174" i="8"/>
  <c r="S174" i="8"/>
  <c r="T174" i="8" s="1"/>
  <c r="Q174" i="8"/>
  <c r="P174" i="8"/>
  <c r="O174" i="8"/>
  <c r="J174" i="8"/>
  <c r="G174" i="8"/>
  <c r="H174" i="8" s="1"/>
  <c r="I174" i="8" s="1"/>
  <c r="E174" i="8"/>
  <c r="D174" i="8"/>
  <c r="AA173" i="8"/>
  <c r="W173" i="8"/>
  <c r="S173" i="8"/>
  <c r="T173" i="8" s="1"/>
  <c r="Q173" i="8"/>
  <c r="P173" i="8"/>
  <c r="O173" i="8"/>
  <c r="J173" i="8"/>
  <c r="G173" i="8"/>
  <c r="H173" i="8" s="1"/>
  <c r="I173" i="8" s="1"/>
  <c r="E173" i="8"/>
  <c r="D173" i="8"/>
  <c r="AA172" i="8"/>
  <c r="W172" i="8"/>
  <c r="S172" i="8"/>
  <c r="T172" i="8" s="1"/>
  <c r="Q172" i="8"/>
  <c r="P172" i="8"/>
  <c r="O172" i="8"/>
  <c r="J172" i="8"/>
  <c r="G172" i="8"/>
  <c r="H172" i="8" s="1"/>
  <c r="I172" i="8" s="1"/>
  <c r="E172" i="8"/>
  <c r="D172" i="8"/>
  <c r="AA171" i="8"/>
  <c r="W171" i="8"/>
  <c r="S171" i="8"/>
  <c r="T171" i="8" s="1"/>
  <c r="Q171" i="8"/>
  <c r="P171" i="8"/>
  <c r="O171" i="8"/>
  <c r="J171" i="8"/>
  <c r="G171" i="8"/>
  <c r="H171" i="8" s="1"/>
  <c r="I171" i="8" s="1"/>
  <c r="E171" i="8"/>
  <c r="D171" i="8"/>
  <c r="AA170" i="8"/>
  <c r="W170" i="8"/>
  <c r="S170" i="8"/>
  <c r="T170" i="8" s="1"/>
  <c r="Q170" i="8"/>
  <c r="P170" i="8"/>
  <c r="O170" i="8"/>
  <c r="J170" i="8"/>
  <c r="G170" i="8"/>
  <c r="H170" i="8" s="1"/>
  <c r="I170" i="8" s="1"/>
  <c r="E170" i="8"/>
  <c r="D170" i="8"/>
  <c r="AA169" i="8"/>
  <c r="W169" i="8"/>
  <c r="S169" i="8"/>
  <c r="T169" i="8" s="1"/>
  <c r="Q169" i="8"/>
  <c r="P169" i="8"/>
  <c r="O169" i="8"/>
  <c r="J169" i="8"/>
  <c r="G169" i="8"/>
  <c r="H169" i="8" s="1"/>
  <c r="I169" i="8" s="1"/>
  <c r="E169" i="8"/>
  <c r="D169" i="8"/>
  <c r="AA168" i="8"/>
  <c r="W168" i="8"/>
  <c r="S168" i="8"/>
  <c r="T168" i="8" s="1"/>
  <c r="Q168" i="8"/>
  <c r="P168" i="8"/>
  <c r="O168" i="8"/>
  <c r="J168" i="8"/>
  <c r="G168" i="8"/>
  <c r="H168" i="8" s="1"/>
  <c r="I168" i="8" s="1"/>
  <c r="E168" i="8"/>
  <c r="D168" i="8"/>
  <c r="AA167" i="8"/>
  <c r="W167" i="8"/>
  <c r="S167" i="8"/>
  <c r="T167" i="8" s="1"/>
  <c r="Q167" i="8"/>
  <c r="P167" i="8"/>
  <c r="O167" i="8"/>
  <c r="J167" i="8"/>
  <c r="G167" i="8"/>
  <c r="H167" i="8" s="1"/>
  <c r="I167" i="8" s="1"/>
  <c r="E167" i="8"/>
  <c r="D167" i="8"/>
  <c r="AA166" i="8"/>
  <c r="W166" i="8"/>
  <c r="S166" i="8"/>
  <c r="T166" i="8" s="1"/>
  <c r="Q166" i="8"/>
  <c r="P166" i="8"/>
  <c r="O166" i="8"/>
  <c r="J166" i="8"/>
  <c r="G166" i="8"/>
  <c r="H166" i="8" s="1"/>
  <c r="I166" i="8" s="1"/>
  <c r="E166" i="8"/>
  <c r="D166" i="8"/>
  <c r="AA165" i="8"/>
  <c r="W165" i="8"/>
  <c r="S165" i="8"/>
  <c r="T165" i="8" s="1"/>
  <c r="Q165" i="8"/>
  <c r="P165" i="8"/>
  <c r="O165" i="8"/>
  <c r="J165" i="8"/>
  <c r="G165" i="8"/>
  <c r="H165" i="8" s="1"/>
  <c r="I165" i="8" s="1"/>
  <c r="E165" i="8"/>
  <c r="D165" i="8"/>
  <c r="AA164" i="8"/>
  <c r="W164" i="8"/>
  <c r="S164" i="8"/>
  <c r="T164" i="8" s="1"/>
  <c r="Q164" i="8"/>
  <c r="P164" i="8"/>
  <c r="O164" i="8"/>
  <c r="J164" i="8"/>
  <c r="G164" i="8"/>
  <c r="H164" i="8" s="1"/>
  <c r="I164" i="8" s="1"/>
  <c r="E164" i="8"/>
  <c r="D164" i="8"/>
  <c r="AA163" i="8"/>
  <c r="W163" i="8"/>
  <c r="S163" i="8"/>
  <c r="T163" i="8" s="1"/>
  <c r="Q163" i="8"/>
  <c r="P163" i="8"/>
  <c r="O163" i="8"/>
  <c r="J163" i="8"/>
  <c r="G163" i="8"/>
  <c r="H163" i="8" s="1"/>
  <c r="I163" i="8" s="1"/>
  <c r="E163" i="8"/>
  <c r="D163" i="8"/>
  <c r="AA162" i="8"/>
  <c r="W162" i="8"/>
  <c r="S162" i="8"/>
  <c r="T162" i="8" s="1"/>
  <c r="Q162" i="8"/>
  <c r="P162" i="8"/>
  <c r="O162" i="8"/>
  <c r="J162" i="8"/>
  <c r="G162" i="8"/>
  <c r="H162" i="8" s="1"/>
  <c r="I162" i="8" s="1"/>
  <c r="E162" i="8"/>
  <c r="D162" i="8"/>
  <c r="AA161" i="8"/>
  <c r="W161" i="8"/>
  <c r="S161" i="8"/>
  <c r="T161" i="8" s="1"/>
  <c r="Q161" i="8"/>
  <c r="P161" i="8"/>
  <c r="O161" i="8"/>
  <c r="J161" i="8"/>
  <c r="G161" i="8"/>
  <c r="H161" i="8" s="1"/>
  <c r="I161" i="8" s="1"/>
  <c r="E161" i="8"/>
  <c r="D161" i="8"/>
  <c r="AA160" i="8"/>
  <c r="W160" i="8"/>
  <c r="S160" i="8"/>
  <c r="T160" i="8" s="1"/>
  <c r="Q160" i="8"/>
  <c r="P160" i="8"/>
  <c r="O160" i="8"/>
  <c r="J160" i="8"/>
  <c r="G160" i="8"/>
  <c r="H160" i="8" s="1"/>
  <c r="I160" i="8" s="1"/>
  <c r="E160" i="8"/>
  <c r="D160" i="8"/>
  <c r="AA159" i="8"/>
  <c r="W159" i="8"/>
  <c r="S159" i="8"/>
  <c r="T159" i="8" s="1"/>
  <c r="Q159" i="8"/>
  <c r="P159" i="8"/>
  <c r="O159" i="8"/>
  <c r="J159" i="8"/>
  <c r="G159" i="8"/>
  <c r="H159" i="8" s="1"/>
  <c r="I159" i="8" s="1"/>
  <c r="E159" i="8"/>
  <c r="D159" i="8"/>
  <c r="AA158" i="8"/>
  <c r="W158" i="8"/>
  <c r="S158" i="8"/>
  <c r="T158" i="8" s="1"/>
  <c r="Q158" i="8"/>
  <c r="P158" i="8"/>
  <c r="O158" i="8"/>
  <c r="J158" i="8"/>
  <c r="G158" i="8"/>
  <c r="H158" i="8" s="1"/>
  <c r="I158" i="8" s="1"/>
  <c r="E158" i="8"/>
  <c r="D158" i="8"/>
  <c r="AA157" i="8"/>
  <c r="W157" i="8"/>
  <c r="S157" i="8"/>
  <c r="T157" i="8" s="1"/>
  <c r="Q157" i="8"/>
  <c r="P157" i="8"/>
  <c r="O157" i="8"/>
  <c r="J157" i="8"/>
  <c r="G157" i="8"/>
  <c r="H157" i="8" s="1"/>
  <c r="I157" i="8" s="1"/>
  <c r="E157" i="8"/>
  <c r="D157" i="8"/>
  <c r="AA156" i="8"/>
  <c r="W156" i="8"/>
  <c r="S156" i="8"/>
  <c r="T156" i="8" s="1"/>
  <c r="Q156" i="8"/>
  <c r="P156" i="8"/>
  <c r="O156" i="8"/>
  <c r="J156" i="8"/>
  <c r="G156" i="8"/>
  <c r="H156" i="8" s="1"/>
  <c r="I156" i="8" s="1"/>
  <c r="E156" i="8"/>
  <c r="D156" i="8"/>
  <c r="AA155" i="8"/>
  <c r="W155" i="8"/>
  <c r="S155" i="8"/>
  <c r="T155" i="8" s="1"/>
  <c r="Q155" i="8"/>
  <c r="P155" i="8"/>
  <c r="O155" i="8"/>
  <c r="J155" i="8"/>
  <c r="G155" i="8"/>
  <c r="H155" i="8" s="1"/>
  <c r="I155" i="8" s="1"/>
  <c r="E155" i="8"/>
  <c r="D155" i="8"/>
  <c r="AA154" i="8"/>
  <c r="W154" i="8"/>
  <c r="S154" i="8"/>
  <c r="T154" i="8" s="1"/>
  <c r="Q154" i="8"/>
  <c r="P154" i="8"/>
  <c r="O154" i="8"/>
  <c r="J154" i="8"/>
  <c r="G154" i="8"/>
  <c r="H154" i="8" s="1"/>
  <c r="I154" i="8" s="1"/>
  <c r="E154" i="8"/>
  <c r="D154" i="8"/>
  <c r="AA153" i="8"/>
  <c r="W153" i="8"/>
  <c r="S153" i="8"/>
  <c r="T153" i="8" s="1"/>
  <c r="Q153" i="8"/>
  <c r="P153" i="8"/>
  <c r="O153" i="8"/>
  <c r="J153" i="8"/>
  <c r="G153" i="8"/>
  <c r="H153" i="8" s="1"/>
  <c r="I153" i="8" s="1"/>
  <c r="E153" i="8"/>
  <c r="D153" i="8"/>
  <c r="AA152" i="8"/>
  <c r="AA151" i="8"/>
  <c r="AA150" i="8"/>
  <c r="AA149" i="8"/>
  <c r="AA148" i="8"/>
  <c r="AA147" i="8"/>
  <c r="AA146" i="8"/>
  <c r="AA145" i="8"/>
  <c r="AA144" i="8"/>
  <c r="AA143" i="8"/>
  <c r="AA142" i="8"/>
  <c r="AA141" i="8"/>
  <c r="AA140" i="8"/>
  <c r="AA139" i="8"/>
  <c r="AA138" i="8"/>
  <c r="AA137" i="8"/>
  <c r="AA136" i="8"/>
  <c r="AA135" i="8"/>
  <c r="AA134" i="8"/>
  <c r="AA133" i="8"/>
  <c r="AA132" i="8"/>
  <c r="AA131" i="8"/>
  <c r="AA130" i="8"/>
  <c r="AA129" i="8"/>
  <c r="AA128" i="8"/>
  <c r="AA127" i="8"/>
  <c r="AA126" i="8"/>
  <c r="AA125" i="8"/>
  <c r="AA124" i="8"/>
  <c r="AA123" i="8"/>
  <c r="W152" i="8"/>
  <c r="W151" i="8"/>
  <c r="W150" i="8"/>
  <c r="W149" i="8"/>
  <c r="W148" i="8"/>
  <c r="W147" i="8"/>
  <c r="W146" i="8"/>
  <c r="W145" i="8"/>
  <c r="W144" i="8"/>
  <c r="W143" i="8"/>
  <c r="W142" i="8"/>
  <c r="W141" i="8"/>
  <c r="W140" i="8"/>
  <c r="W139" i="8"/>
  <c r="W138" i="8"/>
  <c r="W137" i="8"/>
  <c r="W136" i="8"/>
  <c r="W135" i="8"/>
  <c r="W134" i="8"/>
  <c r="W133" i="8"/>
  <c r="W132" i="8"/>
  <c r="W131" i="8"/>
  <c r="W130" i="8"/>
  <c r="W129" i="8"/>
  <c r="W128" i="8"/>
  <c r="W127" i="8"/>
  <c r="W126" i="8"/>
  <c r="W125" i="8"/>
  <c r="W124" i="8"/>
  <c r="W123" i="8"/>
  <c r="ABH122" i="8"/>
  <c r="ABC123" i="8" s="1"/>
  <c r="ABC122" i="8"/>
  <c r="S152" i="8"/>
  <c r="T152" i="8" s="1"/>
  <c r="S151" i="8"/>
  <c r="S150" i="8"/>
  <c r="T150" i="8" s="1"/>
  <c r="S149" i="8"/>
  <c r="S148" i="8"/>
  <c r="T148" i="8" s="1"/>
  <c r="S147" i="8"/>
  <c r="S146" i="8"/>
  <c r="T146" i="8" s="1"/>
  <c r="S145" i="8"/>
  <c r="S144" i="8"/>
  <c r="T144" i="8" s="1"/>
  <c r="S143" i="8"/>
  <c r="S142" i="8"/>
  <c r="T142" i="8" s="1"/>
  <c r="S141" i="8"/>
  <c r="S140" i="8"/>
  <c r="T140" i="8" s="1"/>
  <c r="S139" i="8"/>
  <c r="S138" i="8"/>
  <c r="T138" i="8" s="1"/>
  <c r="S137" i="8"/>
  <c r="S136" i="8"/>
  <c r="T136" i="8" s="1"/>
  <c r="S135" i="8"/>
  <c r="S134" i="8"/>
  <c r="T134" i="8" s="1"/>
  <c r="S133" i="8"/>
  <c r="S132" i="8"/>
  <c r="T132" i="8" s="1"/>
  <c r="S131" i="8"/>
  <c r="S130" i="8"/>
  <c r="T130" i="8" s="1"/>
  <c r="S129" i="8"/>
  <c r="S128" i="8"/>
  <c r="T128" i="8" s="1"/>
  <c r="S127" i="8"/>
  <c r="S126" i="8"/>
  <c r="S125" i="8"/>
  <c r="S124" i="8"/>
  <c r="T124" i="8" s="1"/>
  <c r="S123" i="8"/>
  <c r="Q152" i="8"/>
  <c r="Q151" i="8"/>
  <c r="Q150" i="8"/>
  <c r="Q149" i="8"/>
  <c r="Q148" i="8"/>
  <c r="Q147" i="8"/>
  <c r="Q146" i="8"/>
  <c r="Q145" i="8"/>
  <c r="Q144" i="8"/>
  <c r="Q143" i="8"/>
  <c r="Q142" i="8"/>
  <c r="Q141" i="8"/>
  <c r="Q140" i="8"/>
  <c r="Q139" i="8"/>
  <c r="Q138" i="8"/>
  <c r="Q137" i="8"/>
  <c r="Q136" i="8"/>
  <c r="Q135" i="8"/>
  <c r="Q134" i="8"/>
  <c r="Q133" i="8"/>
  <c r="Q132" i="8"/>
  <c r="Q131" i="8"/>
  <c r="Q130" i="8"/>
  <c r="Q129" i="8"/>
  <c r="Q128" i="8"/>
  <c r="Q127" i="8"/>
  <c r="Q126" i="8"/>
  <c r="Q125" i="8"/>
  <c r="Q124" i="8"/>
  <c r="Q12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C19" i="14"/>
  <c r="G152" i="8"/>
  <c r="G151" i="8"/>
  <c r="H151" i="8" s="1"/>
  <c r="I151" i="8" s="1"/>
  <c r="G150" i="8"/>
  <c r="G149" i="8"/>
  <c r="H149" i="8" s="1"/>
  <c r="I149" i="8" s="1"/>
  <c r="G148" i="8"/>
  <c r="G147" i="8"/>
  <c r="H147" i="8" s="1"/>
  <c r="I147" i="8" s="1"/>
  <c r="G146" i="8"/>
  <c r="G145" i="8"/>
  <c r="H145" i="8" s="1"/>
  <c r="I145" i="8" s="1"/>
  <c r="G144" i="8"/>
  <c r="G143" i="8"/>
  <c r="H143" i="8" s="1"/>
  <c r="I143" i="8" s="1"/>
  <c r="G142" i="8"/>
  <c r="G141" i="8"/>
  <c r="H141" i="8" s="1"/>
  <c r="I141" i="8" s="1"/>
  <c r="G140" i="8"/>
  <c r="G139" i="8"/>
  <c r="H139" i="8" s="1"/>
  <c r="I139" i="8" s="1"/>
  <c r="G138" i="8"/>
  <c r="G137" i="8"/>
  <c r="H137" i="8" s="1"/>
  <c r="I137" i="8" s="1"/>
  <c r="G136" i="8"/>
  <c r="G135" i="8"/>
  <c r="H135" i="8" s="1"/>
  <c r="I135" i="8" s="1"/>
  <c r="G134" i="8"/>
  <c r="G133" i="8"/>
  <c r="H133" i="8" s="1"/>
  <c r="I133" i="8" s="1"/>
  <c r="G132" i="8"/>
  <c r="G131" i="8"/>
  <c r="H131" i="8" s="1"/>
  <c r="I131" i="8" s="1"/>
  <c r="G130" i="8"/>
  <c r="G129" i="8"/>
  <c r="H129" i="8" s="1"/>
  <c r="I129" i="8" s="1"/>
  <c r="G128" i="8"/>
  <c r="G127" i="8"/>
  <c r="H127" i="8" s="1"/>
  <c r="I127" i="8" s="1"/>
  <c r="G126" i="8"/>
  <c r="G125" i="8"/>
  <c r="G124" i="8"/>
  <c r="G123" i="8"/>
  <c r="H123" i="8" s="1"/>
  <c r="I123" i="8" s="1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GO122" i="8"/>
  <c r="GJ122" i="8"/>
  <c r="CU122" i="8"/>
  <c r="CP123" i="8" s="1"/>
  <c r="CP122" i="8"/>
  <c r="CN122" i="8"/>
  <c r="CI123" i="8" s="1"/>
  <c r="CI122" i="8"/>
  <c r="CG122" i="8"/>
  <c r="CB123" i="8" s="1"/>
  <c r="CB122" i="8"/>
  <c r="BZ122" i="8"/>
  <c r="BU123" i="8" s="1"/>
  <c r="BU122" i="8"/>
  <c r="ABJ122" i="8"/>
  <c r="BS122" i="8"/>
  <c r="BN123" i="8" s="1"/>
  <c r="BN122" i="8"/>
  <c r="BL122" i="8"/>
  <c r="BG123" i="8" s="1"/>
  <c r="BG122" i="8"/>
  <c r="AU7" i="6"/>
  <c r="AX7" i="6" s="1"/>
  <c r="Y122" i="8"/>
  <c r="X122" i="8"/>
  <c r="C31" i="10"/>
  <c r="A122" i="8"/>
  <c r="A152" i="8" s="1"/>
  <c r="C25" i="10"/>
  <c r="C27" i="10"/>
  <c r="C26" i="10"/>
  <c r="B25" i="10"/>
  <c r="B27" i="10"/>
  <c r="B26" i="10"/>
  <c r="K123" i="8"/>
  <c r="K124" i="8" s="1"/>
  <c r="K125" i="8" s="1"/>
  <c r="C14" i="11"/>
  <c r="C16" i="11" s="1"/>
  <c r="F8" i="11"/>
  <c r="F9" i="11"/>
  <c r="F10" i="11"/>
  <c r="F7" i="11"/>
  <c r="C20" i="11" s="1"/>
  <c r="AI20" i="11" s="1"/>
  <c r="C11" i="11"/>
  <c r="AI11" i="11" s="1"/>
  <c r="AI7" i="11"/>
  <c r="AI8" i="11"/>
  <c r="AI9" i="11"/>
  <c r="AI10" i="11"/>
  <c r="AI12" i="11"/>
  <c r="AI13" i="11"/>
  <c r="AI15" i="11"/>
  <c r="AI19" i="11"/>
  <c r="AI23" i="11"/>
  <c r="AI24" i="11"/>
  <c r="AI25" i="11"/>
  <c r="BB7" i="6"/>
  <c r="BE7" i="6" s="1"/>
  <c r="BI7" i="6"/>
  <c r="BL7" i="6" s="1"/>
  <c r="BI8" i="6" s="1"/>
  <c r="AK7" i="6"/>
  <c r="AM7" i="6"/>
  <c r="AR8" i="6" s="1"/>
  <c r="AU7" i="9"/>
  <c r="AX7" i="9" s="1"/>
  <c r="BB7" i="9"/>
  <c r="BE7" i="9" s="1"/>
  <c r="BI7" i="9"/>
  <c r="BL7" i="9" s="1"/>
  <c r="BI8" i="9" s="1"/>
  <c r="AM7" i="9"/>
  <c r="AR8" i="9" s="1"/>
  <c r="AK7" i="9"/>
  <c r="AN7" i="9"/>
  <c r="AT1" i="6"/>
  <c r="AU1" i="6" s="1"/>
  <c r="AV1" i="6" s="1"/>
  <c r="AW1" i="6" s="1"/>
  <c r="AX1" i="6" s="1"/>
  <c r="AY1" i="6" s="1"/>
  <c r="AZ1" i="6" s="1"/>
  <c r="BA1" i="6" s="1"/>
  <c r="BB1" i="6" s="1"/>
  <c r="BC1" i="6" s="1"/>
  <c r="BD1" i="6" s="1"/>
  <c r="BE1" i="6" s="1"/>
  <c r="BF1" i="6" s="1"/>
  <c r="BG1" i="6" s="1"/>
  <c r="BH1" i="6" s="1"/>
  <c r="BI1" i="6" s="1"/>
  <c r="BJ1" i="6" s="1"/>
  <c r="BK1" i="6" s="1"/>
  <c r="BL1" i="6" s="1"/>
  <c r="BM1" i="6" s="1"/>
  <c r="D1" i="6"/>
  <c r="E1" i="6" s="1"/>
  <c r="F1" i="6" s="1"/>
  <c r="G1" i="6" s="1"/>
  <c r="H1" i="6" s="1"/>
  <c r="I1" i="6" s="1"/>
  <c r="J1" i="6" s="1"/>
  <c r="K1" i="6" s="1"/>
  <c r="L1" i="6" s="1"/>
  <c r="M1" i="6" s="1"/>
  <c r="N1" i="6" s="1"/>
  <c r="O1" i="6" s="1"/>
  <c r="P1" i="6" s="1"/>
  <c r="Q1" i="6" s="1"/>
  <c r="R1" i="6" s="1"/>
  <c r="S1" i="6" s="1"/>
  <c r="T1" i="6" s="1"/>
  <c r="U1" i="6" s="1"/>
  <c r="V1" i="6" s="1"/>
  <c r="W1" i="6" s="1"/>
  <c r="X1" i="6" s="1"/>
  <c r="Y1" i="6" s="1"/>
  <c r="Z1" i="6" s="1"/>
  <c r="AA1" i="6" s="1"/>
  <c r="AB1" i="6" s="1"/>
  <c r="AC1" i="6" s="1"/>
  <c r="AD1" i="6" s="1"/>
  <c r="AE1" i="6" s="1"/>
  <c r="AF1" i="6" s="1"/>
  <c r="AG1" i="6" s="1"/>
  <c r="AH1" i="6" s="1"/>
  <c r="AI1" i="6" s="1"/>
  <c r="AJ1" i="6" s="1"/>
  <c r="AK1" i="6" s="1"/>
  <c r="AL1" i="6" s="1"/>
  <c r="AM1" i="6" s="1"/>
  <c r="AN1" i="6" s="1"/>
  <c r="AO1" i="6" s="1"/>
  <c r="AP1" i="6" s="1"/>
  <c r="AQ1" i="6" s="1"/>
  <c r="AR1" i="6" s="1"/>
  <c r="AT1" i="9"/>
  <c r="AU1" i="9" s="1"/>
  <c r="AV1" i="9" s="1"/>
  <c r="AW1" i="9" s="1"/>
  <c r="AX1" i="9" s="1"/>
  <c r="AY1" i="9" s="1"/>
  <c r="AZ1" i="9" s="1"/>
  <c r="BA1" i="9" s="1"/>
  <c r="BB1" i="9" s="1"/>
  <c r="BC1" i="9" s="1"/>
  <c r="BD1" i="9" s="1"/>
  <c r="BE1" i="9" s="1"/>
  <c r="BF1" i="9" s="1"/>
  <c r="BG1" i="9" s="1"/>
  <c r="BH1" i="9" s="1"/>
  <c r="BI1" i="9" s="1"/>
  <c r="BJ1" i="9" s="1"/>
  <c r="BK1" i="9" s="1"/>
  <c r="BL1" i="9" s="1"/>
  <c r="BM1" i="9" s="1"/>
  <c r="D1" i="9"/>
  <c r="E1" i="9"/>
  <c r="F1" i="9" s="1"/>
  <c r="G1" i="9" s="1"/>
  <c r="H1" i="9" s="1"/>
  <c r="I1" i="9" s="1"/>
  <c r="J1" i="9" s="1"/>
  <c r="K1" i="9" s="1"/>
  <c r="L1" i="9" s="1"/>
  <c r="M1" i="9" s="1"/>
  <c r="N1" i="9" s="1"/>
  <c r="O1" i="9" s="1"/>
  <c r="P1" i="9" s="1"/>
  <c r="Q1" i="9" s="1"/>
  <c r="R1" i="9" s="1"/>
  <c r="S1" i="9" s="1"/>
  <c r="T1" i="9" s="1"/>
  <c r="U1" i="9" s="1"/>
  <c r="V1" i="9" s="1"/>
  <c r="W1" i="9" s="1"/>
  <c r="X1" i="9" s="1"/>
  <c r="Y1" i="9" s="1"/>
  <c r="Z1" i="9" s="1"/>
  <c r="AA1" i="9" s="1"/>
  <c r="AB1" i="9" s="1"/>
  <c r="AC1" i="9" s="1"/>
  <c r="AD1" i="9" s="1"/>
  <c r="AE1" i="9" s="1"/>
  <c r="AF1" i="9" s="1"/>
  <c r="AG1" i="9" s="1"/>
  <c r="AH1" i="9" s="1"/>
  <c r="AI1" i="9" s="1"/>
  <c r="AJ1" i="9" s="1"/>
  <c r="AK1" i="9" s="1"/>
  <c r="AL1" i="9" s="1"/>
  <c r="AM1" i="9" s="1"/>
  <c r="AN1" i="9" s="1"/>
  <c r="AO1" i="9" s="1"/>
  <c r="AP1" i="9" s="1"/>
  <c r="AQ1" i="9" s="1"/>
  <c r="AR1" i="9" s="1"/>
  <c r="B116" i="8"/>
  <c r="C116" i="8" s="1"/>
  <c r="D116" i="8" s="1"/>
  <c r="E116" i="8" s="1"/>
  <c r="F116" i="8" s="1"/>
  <c r="G116" i="8" s="1"/>
  <c r="H116" i="8" s="1"/>
  <c r="I116" i="8" s="1"/>
  <c r="J116" i="8" s="1"/>
  <c r="K116" i="8" s="1"/>
  <c r="L116" i="8" s="1"/>
  <c r="M116" i="8" s="1"/>
  <c r="N116" i="8" s="1"/>
  <c r="O116" i="8" s="1"/>
  <c r="P116" i="8" s="1"/>
  <c r="Q116" i="8" s="1"/>
  <c r="R116" i="8" s="1"/>
  <c r="S116" i="8" s="1"/>
  <c r="T116" i="8" s="1"/>
  <c r="U116" i="8" s="1"/>
  <c r="V116" i="8" s="1"/>
  <c r="W116" i="8" s="1"/>
  <c r="X116" i="8" s="1"/>
  <c r="Y116" i="8" s="1"/>
  <c r="Z116" i="8" s="1"/>
  <c r="AA116" i="8" s="1"/>
  <c r="AB116" i="8" s="1"/>
  <c r="AC116" i="8" s="1"/>
  <c r="AD116" i="8" s="1"/>
  <c r="AE116" i="8" s="1"/>
  <c r="AF116" i="8" s="1"/>
  <c r="AG116" i="8" s="1"/>
  <c r="AH116" i="8" s="1"/>
  <c r="AI116" i="8" s="1"/>
  <c r="AJ116" i="8" s="1"/>
  <c r="AK116" i="8" s="1"/>
  <c r="AL116" i="8" s="1"/>
  <c r="AM116" i="8" s="1"/>
  <c r="AN116" i="8" s="1"/>
  <c r="AO116" i="8" s="1"/>
  <c r="AP116" i="8" s="1"/>
  <c r="AQ116" i="8" s="1"/>
  <c r="AR116" i="8" s="1"/>
  <c r="AS116" i="8" s="1"/>
  <c r="AT116" i="8" s="1"/>
  <c r="AU116" i="8" s="1"/>
  <c r="AV116" i="8" s="1"/>
  <c r="AW116" i="8" s="1"/>
  <c r="AX116" i="8" s="1"/>
  <c r="AY116" i="8" s="1"/>
  <c r="AZ116" i="8" s="1"/>
  <c r="BA116" i="8" s="1"/>
  <c r="BB116" i="8" s="1"/>
  <c r="BC116" i="8" s="1"/>
  <c r="BD116" i="8" s="1"/>
  <c r="BE116" i="8" s="1"/>
  <c r="BF116" i="8" s="1"/>
  <c r="BG116" i="8" s="1"/>
  <c r="BH116" i="8" s="1"/>
  <c r="BI116" i="8" s="1"/>
  <c r="BJ116" i="8" s="1"/>
  <c r="BK116" i="8" s="1"/>
  <c r="BL116" i="8" s="1"/>
  <c r="BM116" i="8" s="1"/>
  <c r="BN116" i="8" s="1"/>
  <c r="BO116" i="8" s="1"/>
  <c r="BP116" i="8" s="1"/>
  <c r="BQ116" i="8" s="1"/>
  <c r="BR116" i="8" s="1"/>
  <c r="BS116" i="8" s="1"/>
  <c r="BT116" i="8" s="1"/>
  <c r="BU116" i="8" s="1"/>
  <c r="BV116" i="8" s="1"/>
  <c r="BW116" i="8" s="1"/>
  <c r="BX116" i="8" s="1"/>
  <c r="BY116" i="8" s="1"/>
  <c r="BZ116" i="8" s="1"/>
  <c r="CA116" i="8" s="1"/>
  <c r="CB116" i="8" s="1"/>
  <c r="CC116" i="8" s="1"/>
  <c r="CD116" i="8" s="1"/>
  <c r="CE116" i="8" s="1"/>
  <c r="CF116" i="8" s="1"/>
  <c r="CG116" i="8" s="1"/>
  <c r="CH116" i="8" s="1"/>
  <c r="CI116" i="8" s="1"/>
  <c r="CJ116" i="8" s="1"/>
  <c r="CK116" i="8" s="1"/>
  <c r="CL116" i="8" s="1"/>
  <c r="CM116" i="8" s="1"/>
  <c r="CN116" i="8" s="1"/>
  <c r="CO116" i="8" s="1"/>
  <c r="CP116" i="8" s="1"/>
  <c r="CQ116" i="8" s="1"/>
  <c r="CR116" i="8" s="1"/>
  <c r="CS116" i="8" s="1"/>
  <c r="CT116" i="8" s="1"/>
  <c r="CU116" i="8" s="1"/>
  <c r="CV116" i="8" s="1"/>
  <c r="CW116" i="8" s="1"/>
  <c r="CX116" i="8" s="1"/>
  <c r="CY116" i="8" s="1"/>
  <c r="CZ116" i="8" s="1"/>
  <c r="DA116" i="8" s="1"/>
  <c r="DB116" i="8" s="1"/>
  <c r="DC116" i="8" s="1"/>
  <c r="DD116" i="8" s="1"/>
  <c r="DE116" i="8" s="1"/>
  <c r="DF116" i="8" s="1"/>
  <c r="DG116" i="8" s="1"/>
  <c r="DH116" i="8" s="1"/>
  <c r="DI116" i="8" s="1"/>
  <c r="DJ116" i="8" s="1"/>
  <c r="DK116" i="8" s="1"/>
  <c r="DL116" i="8" s="1"/>
  <c r="DM116" i="8" s="1"/>
  <c r="DN116" i="8" s="1"/>
  <c r="DO116" i="8" s="1"/>
  <c r="DP116" i="8" s="1"/>
  <c r="DQ116" i="8" s="1"/>
  <c r="DR116" i="8" s="1"/>
  <c r="DS116" i="8" s="1"/>
  <c r="DT116" i="8" s="1"/>
  <c r="DU116" i="8" s="1"/>
  <c r="DV116" i="8" s="1"/>
  <c r="DW116" i="8" s="1"/>
  <c r="DX116" i="8" s="1"/>
  <c r="DY116" i="8" s="1"/>
  <c r="DZ116" i="8" s="1"/>
  <c r="EA116" i="8" s="1"/>
  <c r="EB116" i="8" s="1"/>
  <c r="EC116" i="8" s="1"/>
  <c r="ED116" i="8" s="1"/>
  <c r="EE116" i="8" s="1"/>
  <c r="EF116" i="8" s="1"/>
  <c r="EG116" i="8" s="1"/>
  <c r="EH116" i="8" s="1"/>
  <c r="EI116" i="8" s="1"/>
  <c r="EJ116" i="8" s="1"/>
  <c r="EK116" i="8" s="1"/>
  <c r="EL116" i="8" s="1"/>
  <c r="EM116" i="8" s="1"/>
  <c r="EN116" i="8" s="1"/>
  <c r="EO116" i="8" s="1"/>
  <c r="EP116" i="8" s="1"/>
  <c r="EQ116" i="8" s="1"/>
  <c r="ER116" i="8" s="1"/>
  <c r="ES116" i="8" s="1"/>
  <c r="ET116" i="8" s="1"/>
  <c r="EU116" i="8" s="1"/>
  <c r="EV116" i="8" s="1"/>
  <c r="EW116" i="8" s="1"/>
  <c r="EX116" i="8" s="1"/>
  <c r="EY116" i="8" s="1"/>
  <c r="EZ116" i="8" s="1"/>
  <c r="B13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C40" i="2"/>
  <c r="D44" i="2"/>
  <c r="C42" i="2"/>
  <c r="F45" i="2"/>
  <c r="G36" i="2"/>
  <c r="C27" i="2"/>
  <c r="D31" i="2"/>
  <c r="C29" i="2"/>
  <c r="V82" i="9"/>
  <c r="X82" i="9" s="1"/>
  <c r="T82" i="9"/>
  <c r="AE82" i="9" s="1"/>
  <c r="N82" i="9"/>
  <c r="O82" i="9" s="1"/>
  <c r="P82" i="9" s="1"/>
  <c r="J82" i="9"/>
  <c r="K82" i="9" s="1"/>
  <c r="V81" i="9"/>
  <c r="W81" i="9" s="1"/>
  <c r="T81" i="9"/>
  <c r="AE81" i="9" s="1"/>
  <c r="N81" i="9"/>
  <c r="O81" i="9" s="1"/>
  <c r="P81" i="9" s="1"/>
  <c r="J81" i="9"/>
  <c r="K81" i="9" s="1"/>
  <c r="V80" i="9"/>
  <c r="X80" i="9" s="1"/>
  <c r="T80" i="9"/>
  <c r="AE80" i="9" s="1"/>
  <c r="N80" i="9"/>
  <c r="O80" i="9" s="1"/>
  <c r="P80" i="9" s="1"/>
  <c r="J80" i="9"/>
  <c r="K80" i="9" s="1"/>
  <c r="V79" i="9"/>
  <c r="W79" i="9" s="1"/>
  <c r="AD79" i="9" s="1"/>
  <c r="T79" i="9"/>
  <c r="N79" i="9"/>
  <c r="O79" i="9" s="1"/>
  <c r="P79" i="9" s="1"/>
  <c r="J79" i="9"/>
  <c r="K79" i="9" s="1"/>
  <c r="V78" i="9"/>
  <c r="X78" i="9" s="1"/>
  <c r="T78" i="9"/>
  <c r="AE78" i="9"/>
  <c r="N78" i="9"/>
  <c r="O78" i="9" s="1"/>
  <c r="P78" i="9" s="1"/>
  <c r="J78" i="9"/>
  <c r="K78" i="9" s="1"/>
  <c r="V77" i="9"/>
  <c r="W77" i="9" s="1"/>
  <c r="T77" i="9"/>
  <c r="AE77" i="9" s="1"/>
  <c r="N77" i="9"/>
  <c r="O77" i="9" s="1"/>
  <c r="P77" i="9" s="1"/>
  <c r="J77" i="9"/>
  <c r="K77" i="9" s="1"/>
  <c r="V76" i="9"/>
  <c r="X76" i="9" s="1"/>
  <c r="T76" i="9"/>
  <c r="AE76" i="9" s="1"/>
  <c r="N76" i="9"/>
  <c r="O76" i="9" s="1"/>
  <c r="P76" i="9" s="1"/>
  <c r="J76" i="9"/>
  <c r="K76" i="9" s="1"/>
  <c r="V75" i="9"/>
  <c r="W75" i="9" s="1"/>
  <c r="T75" i="9"/>
  <c r="AE75" i="9" s="1"/>
  <c r="N75" i="9"/>
  <c r="O75" i="9"/>
  <c r="P75" i="9" s="1"/>
  <c r="J75" i="9"/>
  <c r="K75" i="9" s="1"/>
  <c r="V74" i="9"/>
  <c r="X74" i="9" s="1"/>
  <c r="T74" i="9"/>
  <c r="AE74" i="9" s="1"/>
  <c r="N74" i="9"/>
  <c r="O74" i="9" s="1"/>
  <c r="P74" i="9" s="1"/>
  <c r="J74" i="9"/>
  <c r="K74" i="9" s="1"/>
  <c r="V73" i="9"/>
  <c r="W73" i="9" s="1"/>
  <c r="T73" i="9"/>
  <c r="AE73" i="9" s="1"/>
  <c r="N73" i="9"/>
  <c r="O73" i="9" s="1"/>
  <c r="P73" i="9" s="1"/>
  <c r="J73" i="9"/>
  <c r="K73" i="9" s="1"/>
  <c r="V72" i="9"/>
  <c r="X72" i="9" s="1"/>
  <c r="T72" i="9"/>
  <c r="AE72" i="9" s="1"/>
  <c r="N72" i="9"/>
  <c r="O72" i="9" s="1"/>
  <c r="P72" i="9" s="1"/>
  <c r="J72" i="9"/>
  <c r="K72" i="9" s="1"/>
  <c r="V71" i="9"/>
  <c r="W71" i="9" s="1"/>
  <c r="T71" i="9"/>
  <c r="AE71" i="9" s="1"/>
  <c r="N71" i="9"/>
  <c r="O71" i="9" s="1"/>
  <c r="P71" i="9" s="1"/>
  <c r="J71" i="9"/>
  <c r="K71" i="9" s="1"/>
  <c r="V70" i="9"/>
  <c r="X70" i="9" s="1"/>
  <c r="T70" i="9"/>
  <c r="N70" i="9"/>
  <c r="O70" i="9" s="1"/>
  <c r="P70" i="9" s="1"/>
  <c r="J70" i="9"/>
  <c r="K70" i="9" s="1"/>
  <c r="V69" i="9"/>
  <c r="W69" i="9" s="1"/>
  <c r="T69" i="9"/>
  <c r="AE69" i="9" s="1"/>
  <c r="N69" i="9"/>
  <c r="O69" i="9" s="1"/>
  <c r="P69" i="9" s="1"/>
  <c r="J69" i="9"/>
  <c r="K69" i="9" s="1"/>
  <c r="V68" i="9"/>
  <c r="X68" i="9" s="1"/>
  <c r="T68" i="9"/>
  <c r="N68" i="9"/>
  <c r="O68" i="9" s="1"/>
  <c r="P68" i="9" s="1"/>
  <c r="J68" i="9"/>
  <c r="K68" i="9" s="1"/>
  <c r="V67" i="9"/>
  <c r="W67" i="9" s="1"/>
  <c r="T67" i="9"/>
  <c r="AE67" i="9" s="1"/>
  <c r="N67" i="9"/>
  <c r="O67" i="9" s="1"/>
  <c r="P67" i="9" s="1"/>
  <c r="J67" i="9"/>
  <c r="K67" i="9" s="1"/>
  <c r="V66" i="9"/>
  <c r="X66" i="9" s="1"/>
  <c r="T66" i="9"/>
  <c r="AE66" i="9" s="1"/>
  <c r="N66" i="9"/>
  <c r="O66" i="9" s="1"/>
  <c r="P66" i="9" s="1"/>
  <c r="J66" i="9"/>
  <c r="K66" i="9" s="1"/>
  <c r="V65" i="9"/>
  <c r="W65" i="9" s="1"/>
  <c r="T65" i="9"/>
  <c r="AE65" i="9"/>
  <c r="N65" i="9"/>
  <c r="O65" i="9" s="1"/>
  <c r="P65" i="9" s="1"/>
  <c r="J65" i="9"/>
  <c r="K65" i="9" s="1"/>
  <c r="V64" i="9"/>
  <c r="X64" i="9" s="1"/>
  <c r="T64" i="9"/>
  <c r="AE64" i="9" s="1"/>
  <c r="N64" i="9"/>
  <c r="O64" i="9" s="1"/>
  <c r="P64" i="9" s="1"/>
  <c r="J64" i="9"/>
  <c r="K64" i="9" s="1"/>
  <c r="V63" i="9"/>
  <c r="W63" i="9" s="1"/>
  <c r="T63" i="9"/>
  <c r="AE63" i="9" s="1"/>
  <c r="N63" i="9"/>
  <c r="O63" i="9" s="1"/>
  <c r="P63" i="9" s="1"/>
  <c r="J63" i="9"/>
  <c r="K63" i="9" s="1"/>
  <c r="V62" i="9"/>
  <c r="X62" i="9" s="1"/>
  <c r="T62" i="9"/>
  <c r="N62" i="9"/>
  <c r="O62" i="9" s="1"/>
  <c r="P62" i="9" s="1"/>
  <c r="AB62" i="9" s="1"/>
  <c r="J62" i="9"/>
  <c r="K62" i="9" s="1"/>
  <c r="V61" i="9"/>
  <c r="W61" i="9" s="1"/>
  <c r="T61" i="9"/>
  <c r="AE61" i="9" s="1"/>
  <c r="N61" i="9"/>
  <c r="O61" i="9" s="1"/>
  <c r="P61" i="9" s="1"/>
  <c r="J61" i="9"/>
  <c r="K61" i="9" s="1"/>
  <c r="V60" i="9"/>
  <c r="X60" i="9" s="1"/>
  <c r="T60" i="9"/>
  <c r="AE60" i="9" s="1"/>
  <c r="N60" i="9"/>
  <c r="O60" i="9" s="1"/>
  <c r="P60" i="9" s="1"/>
  <c r="J60" i="9"/>
  <c r="K60" i="9" s="1"/>
  <c r="V59" i="9"/>
  <c r="W59" i="9" s="1"/>
  <c r="T59" i="9"/>
  <c r="AE59" i="9"/>
  <c r="N59" i="9"/>
  <c r="O59" i="9" s="1"/>
  <c r="P59" i="9" s="1"/>
  <c r="J59" i="9"/>
  <c r="K59" i="9" s="1"/>
  <c r="V58" i="9"/>
  <c r="X58" i="9" s="1"/>
  <c r="T58" i="9"/>
  <c r="AE58" i="9" s="1"/>
  <c r="N58" i="9"/>
  <c r="O58" i="9" s="1"/>
  <c r="P58" i="9" s="1"/>
  <c r="J58" i="9"/>
  <c r="K58" i="9" s="1"/>
  <c r="V57" i="9"/>
  <c r="W57" i="9" s="1"/>
  <c r="T57" i="9"/>
  <c r="AE57" i="9"/>
  <c r="N57" i="9"/>
  <c r="O57" i="9" s="1"/>
  <c r="P57" i="9" s="1"/>
  <c r="J57" i="9"/>
  <c r="K57" i="9" s="1"/>
  <c r="V56" i="9"/>
  <c r="X56" i="9" s="1"/>
  <c r="T56" i="9"/>
  <c r="AE56" i="9" s="1"/>
  <c r="N56" i="9"/>
  <c r="O56" i="9" s="1"/>
  <c r="P56" i="9" s="1"/>
  <c r="J56" i="9"/>
  <c r="K56" i="9" s="1"/>
  <c r="V55" i="9"/>
  <c r="W55" i="9" s="1"/>
  <c r="T55" i="9"/>
  <c r="AE55" i="9" s="1"/>
  <c r="N55" i="9"/>
  <c r="O55" i="9" s="1"/>
  <c r="P55" i="9" s="1"/>
  <c r="J55" i="9"/>
  <c r="K55" i="9" s="1"/>
  <c r="V54" i="9"/>
  <c r="X54" i="9" s="1"/>
  <c r="T54" i="9"/>
  <c r="N54" i="9"/>
  <c r="O54" i="9" s="1"/>
  <c r="P54" i="9" s="1"/>
  <c r="J54" i="9"/>
  <c r="K54" i="9" s="1"/>
  <c r="V53" i="9"/>
  <c r="W53" i="9" s="1"/>
  <c r="T53" i="9"/>
  <c r="AE53" i="9" s="1"/>
  <c r="N53" i="9"/>
  <c r="O53" i="9" s="1"/>
  <c r="P53" i="9" s="1"/>
  <c r="J53" i="9"/>
  <c r="K53" i="9" s="1"/>
  <c r="V52" i="9"/>
  <c r="X52" i="9" s="1"/>
  <c r="T52" i="9"/>
  <c r="AE52" i="9" s="1"/>
  <c r="N52" i="9"/>
  <c r="O52" i="9" s="1"/>
  <c r="P52" i="9" s="1"/>
  <c r="J52" i="9"/>
  <c r="K52" i="9" s="1"/>
  <c r="V51" i="9"/>
  <c r="W51" i="9" s="1"/>
  <c r="T51" i="9"/>
  <c r="AE51" i="9" s="1"/>
  <c r="N51" i="9"/>
  <c r="O51" i="9" s="1"/>
  <c r="P51" i="9" s="1"/>
  <c r="J51" i="9"/>
  <c r="K51" i="9" s="1"/>
  <c r="V50" i="9"/>
  <c r="X50" i="9" s="1"/>
  <c r="T50" i="9"/>
  <c r="N50" i="9"/>
  <c r="O50" i="9"/>
  <c r="P50" i="9" s="1"/>
  <c r="J50" i="9"/>
  <c r="K50" i="9" s="1"/>
  <c r="V49" i="9"/>
  <c r="W49" i="9" s="1"/>
  <c r="T49" i="9"/>
  <c r="AE49" i="9" s="1"/>
  <c r="N49" i="9"/>
  <c r="O49" i="9"/>
  <c r="P49" i="9" s="1"/>
  <c r="J49" i="9"/>
  <c r="K49" i="9" s="1"/>
  <c r="V48" i="9"/>
  <c r="X48" i="9" s="1"/>
  <c r="T48" i="9"/>
  <c r="AE48" i="9" s="1"/>
  <c r="N48" i="9"/>
  <c r="O48" i="9" s="1"/>
  <c r="P48" i="9" s="1"/>
  <c r="J48" i="9"/>
  <c r="K48" i="9" s="1"/>
  <c r="V47" i="9"/>
  <c r="W47" i="9" s="1"/>
  <c r="T47" i="9"/>
  <c r="AE47" i="9" s="1"/>
  <c r="N47" i="9"/>
  <c r="O47" i="9" s="1"/>
  <c r="P47" i="9" s="1"/>
  <c r="J47" i="9"/>
  <c r="K47" i="9" s="1"/>
  <c r="V46" i="9"/>
  <c r="X46" i="9" s="1"/>
  <c r="T46" i="9"/>
  <c r="AE46" i="9" s="1"/>
  <c r="N46" i="9"/>
  <c r="O46" i="9" s="1"/>
  <c r="P46" i="9" s="1"/>
  <c r="AB46" i="9" s="1"/>
  <c r="J46" i="9"/>
  <c r="K46" i="9" s="1"/>
  <c r="V45" i="9"/>
  <c r="W45" i="9" s="1"/>
  <c r="AD45" i="9" s="1"/>
  <c r="T45" i="9"/>
  <c r="N45" i="9"/>
  <c r="O45" i="9" s="1"/>
  <c r="P45" i="9" s="1"/>
  <c r="J45" i="9"/>
  <c r="K45" i="9" s="1"/>
  <c r="V44" i="9"/>
  <c r="X44" i="9" s="1"/>
  <c r="T44" i="9"/>
  <c r="AE44" i="9" s="1"/>
  <c r="N44" i="9"/>
  <c r="O44" i="9" s="1"/>
  <c r="P44" i="9" s="1"/>
  <c r="J44" i="9"/>
  <c r="K44" i="9" s="1"/>
  <c r="V43" i="9"/>
  <c r="W43" i="9" s="1"/>
  <c r="T43" i="9"/>
  <c r="AE43" i="9" s="1"/>
  <c r="N43" i="9"/>
  <c r="O43" i="9" s="1"/>
  <c r="P43" i="9" s="1"/>
  <c r="J43" i="9"/>
  <c r="K43" i="9"/>
  <c r="V42" i="9"/>
  <c r="X42" i="9" s="1"/>
  <c r="T42" i="9"/>
  <c r="AE42" i="9" s="1"/>
  <c r="N42" i="9"/>
  <c r="O42" i="9" s="1"/>
  <c r="P42" i="9" s="1"/>
  <c r="AB42" i="9" s="1"/>
  <c r="J42" i="9"/>
  <c r="K42" i="9" s="1"/>
  <c r="V41" i="9"/>
  <c r="W41" i="9" s="1"/>
  <c r="T41" i="9"/>
  <c r="AE41" i="9"/>
  <c r="N41" i="9"/>
  <c r="O41" i="9" s="1"/>
  <c r="P41" i="9" s="1"/>
  <c r="J41" i="9"/>
  <c r="K41" i="9" s="1"/>
  <c r="V40" i="9"/>
  <c r="X40" i="9" s="1"/>
  <c r="T40" i="9"/>
  <c r="AE40" i="9" s="1"/>
  <c r="N40" i="9"/>
  <c r="O40" i="9" s="1"/>
  <c r="P40" i="9" s="1"/>
  <c r="J40" i="9"/>
  <c r="K40" i="9" s="1"/>
  <c r="V39" i="9"/>
  <c r="W39" i="9" s="1"/>
  <c r="AD39" i="9" s="1"/>
  <c r="T39" i="9"/>
  <c r="N39" i="9"/>
  <c r="O39" i="9" s="1"/>
  <c r="P39" i="9" s="1"/>
  <c r="J39" i="9"/>
  <c r="K39" i="9"/>
  <c r="V38" i="9"/>
  <c r="X38" i="9" s="1"/>
  <c r="T38" i="9"/>
  <c r="AE38" i="9" s="1"/>
  <c r="N38" i="9"/>
  <c r="O38" i="9" s="1"/>
  <c r="P38" i="9" s="1"/>
  <c r="J38" i="9"/>
  <c r="K38" i="9" s="1"/>
  <c r="V37" i="9"/>
  <c r="W37" i="9" s="1"/>
  <c r="T37" i="9"/>
  <c r="N37" i="9"/>
  <c r="O37" i="9" s="1"/>
  <c r="P37" i="9" s="1"/>
  <c r="J37" i="9"/>
  <c r="K37" i="9" s="1"/>
  <c r="V36" i="9"/>
  <c r="X36" i="9" s="1"/>
  <c r="T36" i="9"/>
  <c r="AE36" i="9" s="1"/>
  <c r="N36" i="9"/>
  <c r="O36" i="9" s="1"/>
  <c r="P36" i="9" s="1"/>
  <c r="J36" i="9"/>
  <c r="K36" i="9" s="1"/>
  <c r="V35" i="9"/>
  <c r="W35" i="9" s="1"/>
  <c r="T35" i="9"/>
  <c r="AE35" i="9" s="1"/>
  <c r="N35" i="9"/>
  <c r="O35" i="9" s="1"/>
  <c r="P35" i="9" s="1"/>
  <c r="J35" i="9"/>
  <c r="K35" i="9" s="1"/>
  <c r="V34" i="9"/>
  <c r="X34" i="9" s="1"/>
  <c r="T34" i="9"/>
  <c r="AE34" i="9" s="1"/>
  <c r="N34" i="9"/>
  <c r="O34" i="9" s="1"/>
  <c r="P34" i="9" s="1"/>
  <c r="J34" i="9"/>
  <c r="K34" i="9" s="1"/>
  <c r="V33" i="9"/>
  <c r="W33" i="9" s="1"/>
  <c r="T33" i="9"/>
  <c r="AE33" i="9" s="1"/>
  <c r="N33" i="9"/>
  <c r="O33" i="9" s="1"/>
  <c r="P33" i="9" s="1"/>
  <c r="J33" i="9"/>
  <c r="K33" i="9" s="1"/>
  <c r="V32" i="9"/>
  <c r="X32" i="9"/>
  <c r="T32" i="9"/>
  <c r="AE32" i="9" s="1"/>
  <c r="N32" i="9"/>
  <c r="O32" i="9" s="1"/>
  <c r="P32" i="9" s="1"/>
  <c r="J32" i="9"/>
  <c r="K32" i="9" s="1"/>
  <c r="V31" i="9"/>
  <c r="W31" i="9" s="1"/>
  <c r="T31" i="9"/>
  <c r="AE31" i="9" s="1"/>
  <c r="N31" i="9"/>
  <c r="O31" i="9" s="1"/>
  <c r="P31" i="9" s="1"/>
  <c r="J31" i="9"/>
  <c r="K31" i="9"/>
  <c r="V30" i="9"/>
  <c r="X30" i="9" s="1"/>
  <c r="T30" i="9"/>
  <c r="AE30" i="9" s="1"/>
  <c r="N30" i="9"/>
  <c r="O30" i="9" s="1"/>
  <c r="P30" i="9" s="1"/>
  <c r="J30" i="9"/>
  <c r="K30" i="9" s="1"/>
  <c r="V29" i="9"/>
  <c r="W29" i="9" s="1"/>
  <c r="T29" i="9"/>
  <c r="AE29" i="9" s="1"/>
  <c r="N29" i="9"/>
  <c r="O29" i="9" s="1"/>
  <c r="P29" i="9" s="1"/>
  <c r="J29" i="9"/>
  <c r="K29" i="9" s="1"/>
  <c r="AB29" i="9" s="1"/>
  <c r="V28" i="9"/>
  <c r="X28" i="9" s="1"/>
  <c r="T28" i="9"/>
  <c r="AE28" i="9" s="1"/>
  <c r="N28" i="9"/>
  <c r="O28" i="9" s="1"/>
  <c r="P28" i="9" s="1"/>
  <c r="J28" i="9"/>
  <c r="K28" i="9" s="1"/>
  <c r="V27" i="9"/>
  <c r="W27" i="9" s="1"/>
  <c r="T27" i="9"/>
  <c r="AE27" i="9" s="1"/>
  <c r="N27" i="9"/>
  <c r="O27" i="9" s="1"/>
  <c r="P27" i="9" s="1"/>
  <c r="J27" i="9"/>
  <c r="K27" i="9" s="1"/>
  <c r="V26" i="9"/>
  <c r="X26" i="9" s="1"/>
  <c r="T26" i="9"/>
  <c r="AE26" i="9" s="1"/>
  <c r="N26" i="9"/>
  <c r="O26" i="9" s="1"/>
  <c r="P26" i="9" s="1"/>
  <c r="J26" i="9"/>
  <c r="K26" i="9" s="1"/>
  <c r="V25" i="9"/>
  <c r="W25" i="9" s="1"/>
  <c r="T25" i="9"/>
  <c r="N25" i="9"/>
  <c r="O25" i="9" s="1"/>
  <c r="P25" i="9" s="1"/>
  <c r="J25" i="9"/>
  <c r="K25" i="9" s="1"/>
  <c r="V24" i="9"/>
  <c r="X24" i="9"/>
  <c r="T24" i="9"/>
  <c r="AE24" i="9" s="1"/>
  <c r="N24" i="9"/>
  <c r="O24" i="9" s="1"/>
  <c r="P24" i="9" s="1"/>
  <c r="J24" i="9"/>
  <c r="K24" i="9" s="1"/>
  <c r="V23" i="9"/>
  <c r="W23" i="9" s="1"/>
  <c r="T23" i="9"/>
  <c r="AE23" i="9" s="1"/>
  <c r="N23" i="9"/>
  <c r="O23" i="9" s="1"/>
  <c r="P23" i="9" s="1"/>
  <c r="J23" i="9"/>
  <c r="K23" i="9"/>
  <c r="V22" i="9"/>
  <c r="X22" i="9" s="1"/>
  <c r="T22" i="9"/>
  <c r="AE22" i="9" s="1"/>
  <c r="N22" i="9"/>
  <c r="O22" i="9" s="1"/>
  <c r="P22" i="9" s="1"/>
  <c r="J22" i="9"/>
  <c r="K22" i="9" s="1"/>
  <c r="V21" i="9"/>
  <c r="W21" i="9" s="1"/>
  <c r="T21" i="9"/>
  <c r="AE21" i="9" s="1"/>
  <c r="N21" i="9"/>
  <c r="O21" i="9" s="1"/>
  <c r="P21" i="9" s="1"/>
  <c r="J21" i="9"/>
  <c r="K21" i="9" s="1"/>
  <c r="V20" i="9"/>
  <c r="X20" i="9" s="1"/>
  <c r="T20" i="9"/>
  <c r="AE20" i="9" s="1"/>
  <c r="N20" i="9"/>
  <c r="O20" i="9" s="1"/>
  <c r="P20" i="9" s="1"/>
  <c r="J20" i="9"/>
  <c r="K20" i="9" s="1"/>
  <c r="V19" i="9"/>
  <c r="W19" i="9"/>
  <c r="T19" i="9"/>
  <c r="AE19" i="9" s="1"/>
  <c r="N19" i="9"/>
  <c r="O19" i="9" s="1"/>
  <c r="P19" i="9" s="1"/>
  <c r="J19" i="9"/>
  <c r="K19" i="9" s="1"/>
  <c r="V18" i="9"/>
  <c r="X18" i="9" s="1"/>
  <c r="T18" i="9"/>
  <c r="AE18" i="9" s="1"/>
  <c r="N18" i="9"/>
  <c r="O18" i="9" s="1"/>
  <c r="P18" i="9" s="1"/>
  <c r="J18" i="9"/>
  <c r="K18" i="9" s="1"/>
  <c r="V17" i="9"/>
  <c r="W17" i="9" s="1"/>
  <c r="T17" i="9"/>
  <c r="AE17" i="9" s="1"/>
  <c r="N17" i="9"/>
  <c r="O17" i="9" s="1"/>
  <c r="P17" i="9" s="1"/>
  <c r="J17" i="9"/>
  <c r="K17" i="9" s="1"/>
  <c r="V16" i="9"/>
  <c r="X16" i="9"/>
  <c r="T16" i="9"/>
  <c r="AE16" i="9" s="1"/>
  <c r="N16" i="9"/>
  <c r="O16" i="9" s="1"/>
  <c r="P16" i="9" s="1"/>
  <c r="J16" i="9"/>
  <c r="K16" i="9" s="1"/>
  <c r="V15" i="9"/>
  <c r="W15" i="9" s="1"/>
  <c r="T15" i="9"/>
  <c r="AE15" i="9"/>
  <c r="N15" i="9"/>
  <c r="O15" i="9" s="1"/>
  <c r="P15" i="9" s="1"/>
  <c r="J15" i="9"/>
  <c r="K15" i="9" s="1"/>
  <c r="V14" i="9"/>
  <c r="X14" i="9" s="1"/>
  <c r="T14" i="9"/>
  <c r="AE14" i="9"/>
  <c r="N14" i="9"/>
  <c r="O14" i="9" s="1"/>
  <c r="P14" i="9" s="1"/>
  <c r="J14" i="9"/>
  <c r="K14" i="9" s="1"/>
  <c r="V13" i="9"/>
  <c r="W13" i="9" s="1"/>
  <c r="AD13" i="9" s="1"/>
  <c r="T13" i="9"/>
  <c r="AE13" i="9" s="1"/>
  <c r="N13" i="9"/>
  <c r="O13" i="9" s="1"/>
  <c r="P13" i="9" s="1"/>
  <c r="J13" i="9"/>
  <c r="K13" i="9" s="1"/>
  <c r="V12" i="9"/>
  <c r="X12" i="9" s="1"/>
  <c r="T12" i="9"/>
  <c r="AE12" i="9" s="1"/>
  <c r="N12" i="9"/>
  <c r="O12" i="9" s="1"/>
  <c r="P12" i="9" s="1"/>
  <c r="J12" i="9"/>
  <c r="K12" i="9" s="1"/>
  <c r="V11" i="9"/>
  <c r="W11" i="9" s="1"/>
  <c r="AD11" i="9" s="1"/>
  <c r="T11" i="9"/>
  <c r="AE11" i="9" s="1"/>
  <c r="N11" i="9"/>
  <c r="O11" i="9" s="1"/>
  <c r="P11" i="9" s="1"/>
  <c r="J11" i="9"/>
  <c r="K11" i="9" s="1"/>
  <c r="V10" i="9"/>
  <c r="X10" i="9" s="1"/>
  <c r="T10" i="9"/>
  <c r="AE10" i="9" s="1"/>
  <c r="N10" i="9"/>
  <c r="O10" i="9" s="1"/>
  <c r="P10" i="9" s="1"/>
  <c r="AB10" i="9" s="1"/>
  <c r="J10" i="9"/>
  <c r="K10" i="9" s="1"/>
  <c r="V9" i="9"/>
  <c r="W9" i="9" s="1"/>
  <c r="T9" i="9"/>
  <c r="N9" i="9"/>
  <c r="O9" i="9"/>
  <c r="P9" i="9" s="1"/>
  <c r="J9" i="9"/>
  <c r="K9" i="9" s="1"/>
  <c r="V8" i="9"/>
  <c r="X8" i="9" s="1"/>
  <c r="T8" i="9"/>
  <c r="AE8" i="9" s="1"/>
  <c r="AG8" i="9" s="1"/>
  <c r="N8" i="9"/>
  <c r="O8" i="9" s="1"/>
  <c r="P8" i="9" s="1"/>
  <c r="AB8" i="9" s="1"/>
  <c r="AH8" i="9" s="1"/>
  <c r="J8" i="9"/>
  <c r="K8" i="9" s="1"/>
  <c r="N7" i="9"/>
  <c r="O7" i="9" s="1"/>
  <c r="P7" i="9" s="1"/>
  <c r="V7" i="9"/>
  <c r="X7" i="9" s="1"/>
  <c r="T7" i="9"/>
  <c r="AE7" i="9" s="1"/>
  <c r="J7" i="9"/>
  <c r="K7" i="9"/>
  <c r="AT7" i="9"/>
  <c r="AQ7" i="9"/>
  <c r="AN8" i="9" s="1"/>
  <c r="AR7" i="9"/>
  <c r="BA7" i="9"/>
  <c r="AY7" i="9"/>
  <c r="AT8" i="9" s="1"/>
  <c r="BH7" i="9"/>
  <c r="BF7" i="9"/>
  <c r="BA8" i="9" s="1"/>
  <c r="BM7" i="9"/>
  <c r="BH8" i="9" s="1"/>
  <c r="BL8" i="9"/>
  <c r="BI9" i="9" s="1"/>
  <c r="BL9" i="9"/>
  <c r="BI10" i="9" s="1"/>
  <c r="AF10" i="9"/>
  <c r="BL10" i="9"/>
  <c r="BI11" i="9" s="1"/>
  <c r="BL11" i="9"/>
  <c r="BI12" i="9" s="1"/>
  <c r="BL12" i="9"/>
  <c r="BI13" i="9" s="1"/>
  <c r="BL13" i="9"/>
  <c r="BI14" i="9" s="1"/>
  <c r="BL14" i="9"/>
  <c r="BI15" i="9" s="1"/>
  <c r="BL15" i="9"/>
  <c r="BI16" i="9" s="1"/>
  <c r="BL16" i="9"/>
  <c r="BI17" i="9" s="1"/>
  <c r="BL17" i="9"/>
  <c r="BI18" i="9" s="1"/>
  <c r="BL18" i="9"/>
  <c r="BI19" i="9" s="1"/>
  <c r="BL19" i="9"/>
  <c r="BI20" i="9" s="1"/>
  <c r="BL20" i="9"/>
  <c r="BI21" i="9" s="1"/>
  <c r="BL21" i="9"/>
  <c r="BI22" i="9" s="1"/>
  <c r="BL22" i="9"/>
  <c r="BI23" i="9" s="1"/>
  <c r="BL23" i="9"/>
  <c r="BI24" i="9" s="1"/>
  <c r="BL24" i="9"/>
  <c r="BI25" i="9" s="1"/>
  <c r="BL25" i="9"/>
  <c r="BI26" i="9" s="1"/>
  <c r="BL26" i="9"/>
  <c r="BI27" i="9" s="1"/>
  <c r="BL27" i="9"/>
  <c r="BI28" i="9" s="1"/>
  <c r="BL28" i="9"/>
  <c r="BI29" i="9" s="1"/>
  <c r="BL29" i="9"/>
  <c r="BI30" i="9" s="1"/>
  <c r="BL30" i="9"/>
  <c r="BI31" i="9" s="1"/>
  <c r="BL31" i="9"/>
  <c r="BI32" i="9" s="1"/>
  <c r="BL32" i="9"/>
  <c r="BI33" i="9" s="1"/>
  <c r="BL33" i="9"/>
  <c r="BI34" i="9" s="1"/>
  <c r="BL34" i="9"/>
  <c r="BI35" i="9" s="1"/>
  <c r="BL35" i="9"/>
  <c r="BI36" i="9" s="1"/>
  <c r="BL36" i="9"/>
  <c r="AE37" i="9"/>
  <c r="BI37" i="9"/>
  <c r="BL37" i="9"/>
  <c r="BI38" i="9"/>
  <c r="BL38" i="9"/>
  <c r="BI39" i="9" s="1"/>
  <c r="AE39" i="9"/>
  <c r="BL39" i="9"/>
  <c r="BI40" i="9" s="1"/>
  <c r="BL40" i="9"/>
  <c r="BI41" i="9" s="1"/>
  <c r="BL41" i="9"/>
  <c r="BI42" i="9" s="1"/>
  <c r="BL42" i="9"/>
  <c r="BI43" i="9" s="1"/>
  <c r="BL43" i="9"/>
  <c r="BI44" i="9"/>
  <c r="BL44" i="9"/>
  <c r="BI45" i="9" s="1"/>
  <c r="AE45" i="9"/>
  <c r="BL45" i="9"/>
  <c r="BI46" i="9" s="1"/>
  <c r="BL46" i="9"/>
  <c r="BI47" i="9" s="1"/>
  <c r="BL47" i="9"/>
  <c r="BI48" i="9" s="1"/>
  <c r="BL48" i="9"/>
  <c r="BI49" i="9" s="1"/>
  <c r="BL49" i="9"/>
  <c r="BI50" i="9" s="1"/>
  <c r="AE50" i="9"/>
  <c r="BL50" i="9"/>
  <c r="BI51" i="9" s="1"/>
  <c r="BL51" i="9"/>
  <c r="BI52" i="9" s="1"/>
  <c r="BL52" i="9"/>
  <c r="BI53" i="9" s="1"/>
  <c r="BL53" i="9"/>
  <c r="BI54" i="9" s="1"/>
  <c r="AE54" i="9"/>
  <c r="BL54" i="9"/>
  <c r="BI55" i="9" s="1"/>
  <c r="BL55" i="9"/>
  <c r="BI56" i="9" s="1"/>
  <c r="BL56" i="9"/>
  <c r="BI57" i="9" s="1"/>
  <c r="BL57" i="9"/>
  <c r="BI58" i="9" s="1"/>
  <c r="BL58" i="9"/>
  <c r="BI59" i="9" s="1"/>
  <c r="BL59" i="9"/>
  <c r="BI60" i="9" s="1"/>
  <c r="BL60" i="9"/>
  <c r="BI61" i="9" s="1"/>
  <c r="BL61" i="9"/>
  <c r="BI62" i="9" s="1"/>
  <c r="AE62" i="9"/>
  <c r="BL62" i="9"/>
  <c r="BI63" i="9" s="1"/>
  <c r="BL63" i="9"/>
  <c r="BI64" i="9" s="1"/>
  <c r="BL64" i="9"/>
  <c r="BI65" i="9" s="1"/>
  <c r="BL65" i="9"/>
  <c r="BI66" i="9" s="1"/>
  <c r="BL66" i="9"/>
  <c r="BI67" i="9" s="1"/>
  <c r="BL67" i="9"/>
  <c r="BI68" i="9" s="1"/>
  <c r="AE68" i="9"/>
  <c r="BL68" i="9"/>
  <c r="BI69" i="9" s="1"/>
  <c r="BL69" i="9"/>
  <c r="BI70" i="9" s="1"/>
  <c r="AE70" i="9"/>
  <c r="BL70" i="9"/>
  <c r="BI71" i="9" s="1"/>
  <c r="BL71" i="9"/>
  <c r="BI72" i="9" s="1"/>
  <c r="BL72" i="9"/>
  <c r="BI73" i="9" s="1"/>
  <c r="BL73" i="9"/>
  <c r="BI74" i="9" s="1"/>
  <c r="BL74" i="9"/>
  <c r="BI75" i="9" s="1"/>
  <c r="BL75" i="9"/>
  <c r="BI76" i="9" s="1"/>
  <c r="BL76" i="9"/>
  <c r="BI77" i="9" s="1"/>
  <c r="BL77" i="9"/>
  <c r="BI78" i="9" s="1"/>
  <c r="BL78" i="9"/>
  <c r="BI79" i="9" s="1"/>
  <c r="AE79" i="9"/>
  <c r="BL79" i="9"/>
  <c r="BI80" i="9" s="1"/>
  <c r="BL80" i="9"/>
  <c r="BI81" i="9" s="1"/>
  <c r="BL81" i="9"/>
  <c r="BI82" i="9"/>
  <c r="BL82" i="9"/>
  <c r="AE217" i="9"/>
  <c r="AE218" i="9"/>
  <c r="AE219" i="9"/>
  <c r="AE220" i="9"/>
  <c r="AE221" i="9"/>
  <c r="AE222" i="9"/>
  <c r="AF222" i="9"/>
  <c r="AM222" i="9"/>
  <c r="AR223" i="9" s="1"/>
  <c r="AN222" i="9"/>
  <c r="AR222" i="9"/>
  <c r="AT222" i="9"/>
  <c r="AU222" i="9"/>
  <c r="BA222" i="9"/>
  <c r="BB222" i="9"/>
  <c r="BH222" i="9"/>
  <c r="BI222" i="9"/>
  <c r="BL222" i="9"/>
  <c r="BI223" i="9" s="1"/>
  <c r="AE223" i="9"/>
  <c r="AM223" i="9"/>
  <c r="AR224" i="9" s="1"/>
  <c r="BL223" i="9"/>
  <c r="BI224" i="9" s="1"/>
  <c r="AE224" i="9"/>
  <c r="AM224" i="9"/>
  <c r="AR225" i="9" s="1"/>
  <c r="BL224" i="9"/>
  <c r="BI225" i="9" s="1"/>
  <c r="AE225" i="9"/>
  <c r="AM225" i="9"/>
  <c r="AR226" i="9" s="1"/>
  <c r="BL225" i="9"/>
  <c r="BI226" i="9" s="1"/>
  <c r="AE226" i="9"/>
  <c r="AM226" i="9"/>
  <c r="AR227" i="9" s="1"/>
  <c r="BL226" i="9"/>
  <c r="BI227" i="9" s="1"/>
  <c r="AE227" i="9"/>
  <c r="AM227" i="9"/>
  <c r="AR228" i="9" s="1"/>
  <c r="BL227" i="9"/>
  <c r="BI228" i="9" s="1"/>
  <c r="AE228" i="9"/>
  <c r="AM228" i="9"/>
  <c r="AR229" i="9" s="1"/>
  <c r="BL228" i="9"/>
  <c r="BI229" i="9" s="1"/>
  <c r="AE229" i="9"/>
  <c r="AM229" i="9"/>
  <c r="AR230" i="9" s="1"/>
  <c r="BL229" i="9"/>
  <c r="BI230" i="9" s="1"/>
  <c r="AE230" i="9"/>
  <c r="AM230" i="9"/>
  <c r="AR231" i="9" s="1"/>
  <c r="BL230" i="9"/>
  <c r="BI231" i="9" s="1"/>
  <c r="AE231" i="9"/>
  <c r="AM231" i="9"/>
  <c r="AR232" i="9" s="1"/>
  <c r="BL231" i="9"/>
  <c r="BI232" i="9" s="1"/>
  <c r="AE232" i="9"/>
  <c r="AM232" i="9"/>
  <c r="AR233" i="9" s="1"/>
  <c r="BL232" i="9"/>
  <c r="BI233" i="9" s="1"/>
  <c r="AE233" i="9"/>
  <c r="AM233" i="9"/>
  <c r="AR234" i="9" s="1"/>
  <c r="BL233" i="9"/>
  <c r="BI234" i="9" s="1"/>
  <c r="AE234" i="9"/>
  <c r="AM234" i="9"/>
  <c r="AR235" i="9" s="1"/>
  <c r="BL234" i="9"/>
  <c r="BI235" i="9" s="1"/>
  <c r="AE235" i="9"/>
  <c r="AM235" i="9"/>
  <c r="AR236" i="9" s="1"/>
  <c r="BL235" i="9"/>
  <c r="BI236" i="9" s="1"/>
  <c r="AE236" i="9"/>
  <c r="AM236" i="9"/>
  <c r="AR237" i="9" s="1"/>
  <c r="BL236" i="9"/>
  <c r="AE237" i="9"/>
  <c r="AM237" i="9"/>
  <c r="AR238" i="9"/>
  <c r="BI237" i="9"/>
  <c r="BL237" i="9"/>
  <c r="BI238" i="9" s="1"/>
  <c r="AE238" i="9"/>
  <c r="AM238" i="9"/>
  <c r="AR239" i="9" s="1"/>
  <c r="BL238" i="9"/>
  <c r="BI239" i="9" s="1"/>
  <c r="AE239" i="9"/>
  <c r="AM239" i="9"/>
  <c r="AR240" i="9" s="1"/>
  <c r="BL239" i="9"/>
  <c r="BI240" i="9" s="1"/>
  <c r="AE240" i="9"/>
  <c r="AM240" i="9"/>
  <c r="AR241" i="9" s="1"/>
  <c r="BL240" i="9"/>
  <c r="BI241" i="9" s="1"/>
  <c r="AE241" i="9"/>
  <c r="AM241" i="9"/>
  <c r="AR242" i="9" s="1"/>
  <c r="BL241" i="9"/>
  <c r="BI242" i="9" s="1"/>
  <c r="AE242" i="9"/>
  <c r="AM242" i="9"/>
  <c r="AR243" i="9" s="1"/>
  <c r="BL242" i="9"/>
  <c r="BI243" i="9"/>
  <c r="AE243" i="9"/>
  <c r="AM243" i="9"/>
  <c r="AR244" i="9" s="1"/>
  <c r="BL243" i="9"/>
  <c r="BI244" i="9" s="1"/>
  <c r="AE244" i="9"/>
  <c r="AM244" i="9"/>
  <c r="AR245" i="9" s="1"/>
  <c r="BL244" i="9"/>
  <c r="BI245" i="9" s="1"/>
  <c r="AE245" i="9"/>
  <c r="AM245" i="9"/>
  <c r="AR246" i="9" s="1"/>
  <c r="BL245" i="9"/>
  <c r="AE246" i="9"/>
  <c r="AM246" i="9"/>
  <c r="AR247" i="9" s="1"/>
  <c r="BI246" i="9"/>
  <c r="BL246" i="9"/>
  <c r="BI247" i="9" s="1"/>
  <c r="AE247" i="9"/>
  <c r="AM247" i="9"/>
  <c r="AR248" i="9" s="1"/>
  <c r="BL247" i="9"/>
  <c r="BI248" i="9" s="1"/>
  <c r="AE248" i="9"/>
  <c r="AM248" i="9"/>
  <c r="AR249" i="9" s="1"/>
  <c r="BL248" i="9"/>
  <c r="AE249" i="9"/>
  <c r="AM249" i="9"/>
  <c r="AR250" i="9"/>
  <c r="BI249" i="9"/>
  <c r="BL249" i="9"/>
  <c r="BI250" i="9" s="1"/>
  <c r="AE250" i="9"/>
  <c r="AM250" i="9"/>
  <c r="AR251" i="9" s="1"/>
  <c r="BL250" i="9"/>
  <c r="BI251" i="9" s="1"/>
  <c r="AE251" i="9"/>
  <c r="AM251" i="9"/>
  <c r="AR252" i="9" s="1"/>
  <c r="BL251" i="9"/>
  <c r="BI252" i="9"/>
  <c r="AE252" i="9"/>
  <c r="AM252" i="9"/>
  <c r="BL252" i="9"/>
  <c r="AE253" i="9"/>
  <c r="AM253" i="9"/>
  <c r="AR254" i="9" s="1"/>
  <c r="AR253" i="9"/>
  <c r="BI253" i="9"/>
  <c r="BL253" i="9"/>
  <c r="BI254" i="9" s="1"/>
  <c r="AE254" i="9"/>
  <c r="AM254" i="9"/>
  <c r="BL254" i="9"/>
  <c r="J528" i="9"/>
  <c r="K528" i="9" s="1"/>
  <c r="N528" i="9"/>
  <c r="T528" i="9"/>
  <c r="AE528" i="9" s="1"/>
  <c r="V528" i="9"/>
  <c r="AF528" i="9"/>
  <c r="AM528" i="9"/>
  <c r="AR529" i="9"/>
  <c r="AN528" i="9"/>
  <c r="AR528" i="9"/>
  <c r="AT528" i="9"/>
  <c r="AU528" i="9"/>
  <c r="BA528" i="9"/>
  <c r="BB528" i="9"/>
  <c r="BH528" i="9"/>
  <c r="BI528" i="9"/>
  <c r="BL528" i="9"/>
  <c r="BI529" i="9" s="1"/>
  <c r="J529" i="9"/>
  <c r="K529" i="9" s="1"/>
  <c r="N529" i="9"/>
  <c r="T529" i="9"/>
  <c r="AE529" i="9" s="1"/>
  <c r="V529" i="9"/>
  <c r="W529" i="9" s="1"/>
  <c r="AD529" i="9" s="1"/>
  <c r="AM529" i="9"/>
  <c r="AR530" i="9"/>
  <c r="BL529" i="9"/>
  <c r="BI530" i="9" s="1"/>
  <c r="J530" i="9"/>
  <c r="K530" i="9" s="1"/>
  <c r="N530" i="9"/>
  <c r="O530" i="9" s="1"/>
  <c r="P530" i="9" s="1"/>
  <c r="T530" i="9"/>
  <c r="AE530" i="9" s="1"/>
  <c r="V530" i="9"/>
  <c r="AM530" i="9"/>
  <c r="AR531" i="9" s="1"/>
  <c r="BL530" i="9"/>
  <c r="BI531" i="9" s="1"/>
  <c r="J531" i="9"/>
  <c r="K531" i="9" s="1"/>
  <c r="N531" i="9"/>
  <c r="AB531" i="9" s="1"/>
  <c r="O531" i="9"/>
  <c r="P531" i="9" s="1"/>
  <c r="T531" i="9"/>
  <c r="V531" i="9"/>
  <c r="W531" i="9" s="1"/>
  <c r="AD531" i="9" s="1"/>
  <c r="X531" i="9"/>
  <c r="AE531" i="9"/>
  <c r="AM531" i="9"/>
  <c r="AR532" i="9" s="1"/>
  <c r="BL531" i="9"/>
  <c r="BI532" i="9" s="1"/>
  <c r="J532" i="9"/>
  <c r="K532" i="9" s="1"/>
  <c r="N532" i="9"/>
  <c r="O532" i="9" s="1"/>
  <c r="P532" i="9" s="1"/>
  <c r="T532" i="9"/>
  <c r="AE532" i="9" s="1"/>
  <c r="V532" i="9"/>
  <c r="AM532" i="9"/>
  <c r="AR533" i="9" s="1"/>
  <c r="BL532" i="9"/>
  <c r="BI533" i="9"/>
  <c r="J533" i="9"/>
  <c r="K533" i="9" s="1"/>
  <c r="N533" i="9"/>
  <c r="O533" i="9" s="1"/>
  <c r="P533" i="9" s="1"/>
  <c r="T533" i="9"/>
  <c r="AE533" i="9" s="1"/>
  <c r="V533" i="9"/>
  <c r="W533" i="9" s="1"/>
  <c r="AB533" i="9"/>
  <c r="AM533" i="9"/>
  <c r="AR534" i="9"/>
  <c r="BL533" i="9"/>
  <c r="BI534" i="9" s="1"/>
  <c r="J534" i="9"/>
  <c r="K534" i="9" s="1"/>
  <c r="N534" i="9"/>
  <c r="O534" i="9" s="1"/>
  <c r="P534" i="9" s="1"/>
  <c r="T534" i="9"/>
  <c r="AE534" i="9" s="1"/>
  <c r="V534" i="9"/>
  <c r="AM534" i="9"/>
  <c r="AR535" i="9" s="1"/>
  <c r="BL534" i="9"/>
  <c r="BI535" i="9" s="1"/>
  <c r="J535" i="9"/>
  <c r="K535" i="9" s="1"/>
  <c r="N535" i="9"/>
  <c r="T535" i="9"/>
  <c r="AE535" i="9" s="1"/>
  <c r="V535" i="9"/>
  <c r="AM535" i="9"/>
  <c r="AR536" i="9" s="1"/>
  <c r="BL535" i="9"/>
  <c r="BI536" i="9" s="1"/>
  <c r="J536" i="9"/>
  <c r="K536" i="9" s="1"/>
  <c r="N536" i="9"/>
  <c r="O536" i="9" s="1"/>
  <c r="P536" i="9" s="1"/>
  <c r="T536" i="9"/>
  <c r="V536" i="9"/>
  <c r="AE536" i="9"/>
  <c r="AM536" i="9"/>
  <c r="AR537" i="9" s="1"/>
  <c r="BL536" i="9"/>
  <c r="BI537" i="9"/>
  <c r="J537" i="9"/>
  <c r="K537" i="9" s="1"/>
  <c r="N537" i="9"/>
  <c r="O537" i="9" s="1"/>
  <c r="P537" i="9" s="1"/>
  <c r="T537" i="9"/>
  <c r="AE537" i="9" s="1"/>
  <c r="V537" i="9"/>
  <c r="W537" i="9" s="1"/>
  <c r="AB537" i="9"/>
  <c r="AM537" i="9"/>
  <c r="AR538" i="9" s="1"/>
  <c r="BL537" i="9"/>
  <c r="BI538" i="9" s="1"/>
  <c r="J538" i="9"/>
  <c r="K538" i="9" s="1"/>
  <c r="N538" i="9"/>
  <c r="O538" i="9" s="1"/>
  <c r="P538" i="9" s="1"/>
  <c r="T538" i="9"/>
  <c r="AE538" i="9" s="1"/>
  <c r="V538" i="9"/>
  <c r="AM538" i="9"/>
  <c r="AR539" i="9" s="1"/>
  <c r="BL538" i="9"/>
  <c r="BI539" i="9" s="1"/>
  <c r="J539" i="9"/>
  <c r="K539" i="9" s="1"/>
  <c r="N539" i="9"/>
  <c r="O539" i="9"/>
  <c r="P539" i="9" s="1"/>
  <c r="T539" i="9"/>
  <c r="AE539" i="9" s="1"/>
  <c r="V539" i="9"/>
  <c r="AB539" i="9"/>
  <c r="AM539" i="9"/>
  <c r="AR540" i="9" s="1"/>
  <c r="BL539" i="9"/>
  <c r="BI540" i="9" s="1"/>
  <c r="J540" i="9"/>
  <c r="K540" i="9" s="1"/>
  <c r="N540" i="9"/>
  <c r="O540" i="9" s="1"/>
  <c r="P540" i="9" s="1"/>
  <c r="T540" i="9"/>
  <c r="AE540" i="9" s="1"/>
  <c r="V540" i="9"/>
  <c r="AM540" i="9"/>
  <c r="AR541" i="9" s="1"/>
  <c r="BL540" i="9"/>
  <c r="BI541" i="9" s="1"/>
  <c r="J541" i="9"/>
  <c r="K541" i="9" s="1"/>
  <c r="N541" i="9"/>
  <c r="T541" i="9"/>
  <c r="AE541" i="9" s="1"/>
  <c r="V541" i="9"/>
  <c r="W541" i="9" s="1"/>
  <c r="AM541" i="9"/>
  <c r="AR542" i="9" s="1"/>
  <c r="BL541" i="9"/>
  <c r="BI542" i="9" s="1"/>
  <c r="J542" i="9"/>
  <c r="K542" i="9" s="1"/>
  <c r="N542" i="9"/>
  <c r="O542" i="9" s="1"/>
  <c r="P542" i="9" s="1"/>
  <c r="T542" i="9"/>
  <c r="AE542" i="9" s="1"/>
  <c r="V542" i="9"/>
  <c r="AM542" i="9"/>
  <c r="AR543" i="9" s="1"/>
  <c r="BL542" i="9"/>
  <c r="BI543" i="9" s="1"/>
  <c r="J543" i="9"/>
  <c r="K543" i="9" s="1"/>
  <c r="N543" i="9"/>
  <c r="T543" i="9"/>
  <c r="AE543" i="9" s="1"/>
  <c r="V543" i="9"/>
  <c r="W543" i="9" s="1"/>
  <c r="X543" i="9"/>
  <c r="AM543" i="9"/>
  <c r="AR544" i="9" s="1"/>
  <c r="BL543" i="9"/>
  <c r="BI544" i="9" s="1"/>
  <c r="J544" i="9"/>
  <c r="K544" i="9" s="1"/>
  <c r="N544" i="9"/>
  <c r="O544" i="9" s="1"/>
  <c r="P544" i="9" s="1"/>
  <c r="T544" i="9"/>
  <c r="AE544" i="9" s="1"/>
  <c r="V544" i="9"/>
  <c r="AM544" i="9"/>
  <c r="AR545" i="9" s="1"/>
  <c r="BL544" i="9"/>
  <c r="BI545" i="9"/>
  <c r="J545" i="9"/>
  <c r="K545" i="9" s="1"/>
  <c r="N545" i="9"/>
  <c r="O545" i="9" s="1"/>
  <c r="P545" i="9" s="1"/>
  <c r="T545" i="9"/>
  <c r="AE545" i="9" s="1"/>
  <c r="V545" i="9"/>
  <c r="W545" i="9" s="1"/>
  <c r="AB545" i="9"/>
  <c r="AM545" i="9"/>
  <c r="AR546" i="9" s="1"/>
  <c r="BL545" i="9"/>
  <c r="BI546" i="9" s="1"/>
  <c r="J546" i="9"/>
  <c r="K546" i="9" s="1"/>
  <c r="N546" i="9"/>
  <c r="O546" i="9" s="1"/>
  <c r="P546" i="9" s="1"/>
  <c r="T546" i="9"/>
  <c r="AE546" i="9" s="1"/>
  <c r="V546" i="9"/>
  <c r="AM546" i="9"/>
  <c r="AR547" i="9" s="1"/>
  <c r="BL546" i="9"/>
  <c r="BI547" i="9" s="1"/>
  <c r="J547" i="9"/>
  <c r="K547" i="9" s="1"/>
  <c r="N547" i="9"/>
  <c r="T547" i="9"/>
  <c r="AE547" i="9" s="1"/>
  <c r="V547" i="9"/>
  <c r="X547" i="9" s="1"/>
  <c r="AM547" i="9"/>
  <c r="AR548" i="9" s="1"/>
  <c r="BL547" i="9"/>
  <c r="BI548" i="9" s="1"/>
  <c r="J548" i="9"/>
  <c r="K548" i="9" s="1"/>
  <c r="N548" i="9"/>
  <c r="O548" i="9" s="1"/>
  <c r="P548" i="9" s="1"/>
  <c r="T548" i="9"/>
  <c r="AE548" i="9" s="1"/>
  <c r="V548" i="9"/>
  <c r="AM548" i="9"/>
  <c r="AR549" i="9" s="1"/>
  <c r="BL548" i="9"/>
  <c r="BI549" i="9" s="1"/>
  <c r="J549" i="9"/>
  <c r="K549" i="9" s="1"/>
  <c r="N549" i="9"/>
  <c r="O549" i="9" s="1"/>
  <c r="P549" i="9" s="1"/>
  <c r="T549" i="9"/>
  <c r="AE549" i="9" s="1"/>
  <c r="V549" i="9"/>
  <c r="W549" i="9" s="1"/>
  <c r="AB549" i="9"/>
  <c r="AM549" i="9"/>
  <c r="AR550" i="9" s="1"/>
  <c r="BL549" i="9"/>
  <c r="BI550" i="9" s="1"/>
  <c r="J550" i="9"/>
  <c r="K550" i="9" s="1"/>
  <c r="N550" i="9"/>
  <c r="O550" i="9" s="1"/>
  <c r="P550" i="9" s="1"/>
  <c r="T550" i="9"/>
  <c r="AE550" i="9" s="1"/>
  <c r="V550" i="9"/>
  <c r="AM550" i="9"/>
  <c r="AR551" i="9" s="1"/>
  <c r="BL550" i="9"/>
  <c r="BI551" i="9" s="1"/>
  <c r="J551" i="9"/>
  <c r="K551" i="9" s="1"/>
  <c r="N551" i="9"/>
  <c r="O551" i="9" s="1"/>
  <c r="P551" i="9" s="1"/>
  <c r="T551" i="9"/>
  <c r="AE551" i="9" s="1"/>
  <c r="V551" i="9"/>
  <c r="AB551" i="9"/>
  <c r="AM551" i="9"/>
  <c r="AR552" i="9" s="1"/>
  <c r="BL551" i="9"/>
  <c r="BI552" i="9" s="1"/>
  <c r="J552" i="9"/>
  <c r="K552" i="9" s="1"/>
  <c r="N552" i="9"/>
  <c r="O552" i="9" s="1"/>
  <c r="P552" i="9" s="1"/>
  <c r="T552" i="9"/>
  <c r="V552" i="9"/>
  <c r="AE552" i="9"/>
  <c r="AM552" i="9"/>
  <c r="AR553" i="9" s="1"/>
  <c r="BL552" i="9"/>
  <c r="BI553" i="9" s="1"/>
  <c r="J553" i="9"/>
  <c r="K553" i="9" s="1"/>
  <c r="N553" i="9"/>
  <c r="T553" i="9"/>
  <c r="AE553" i="9" s="1"/>
  <c r="V553" i="9"/>
  <c r="W553" i="9" s="1"/>
  <c r="AD553" i="9" s="1"/>
  <c r="AM553" i="9"/>
  <c r="AR554" i="9" s="1"/>
  <c r="BL553" i="9"/>
  <c r="BI554" i="9" s="1"/>
  <c r="J554" i="9"/>
  <c r="K554" i="9" s="1"/>
  <c r="N554" i="9"/>
  <c r="O554" i="9" s="1"/>
  <c r="P554" i="9" s="1"/>
  <c r="T554" i="9"/>
  <c r="AE554" i="9" s="1"/>
  <c r="V554" i="9"/>
  <c r="AM554" i="9"/>
  <c r="AR555" i="9" s="1"/>
  <c r="BL554" i="9"/>
  <c r="BI555" i="9" s="1"/>
  <c r="J555" i="9"/>
  <c r="K555" i="9" s="1"/>
  <c r="N555" i="9"/>
  <c r="T555" i="9"/>
  <c r="AE555" i="9" s="1"/>
  <c r="V555" i="9"/>
  <c r="W555" i="9"/>
  <c r="X555" i="9"/>
  <c r="AM555" i="9"/>
  <c r="AR556" i="9" s="1"/>
  <c r="BL555" i="9"/>
  <c r="BI556" i="9" s="1"/>
  <c r="J556" i="9"/>
  <c r="K556" i="9" s="1"/>
  <c r="N556" i="9"/>
  <c r="O556" i="9" s="1"/>
  <c r="P556" i="9" s="1"/>
  <c r="T556" i="9"/>
  <c r="AE556" i="9" s="1"/>
  <c r="V556" i="9"/>
  <c r="AM556" i="9"/>
  <c r="AR557" i="9" s="1"/>
  <c r="BL556" i="9"/>
  <c r="BI557" i="9" s="1"/>
  <c r="J557" i="9"/>
  <c r="K557" i="9" s="1"/>
  <c r="N557" i="9"/>
  <c r="O557" i="9" s="1"/>
  <c r="P557" i="9" s="1"/>
  <c r="T557" i="9"/>
  <c r="AE557" i="9" s="1"/>
  <c r="V557" i="9"/>
  <c r="W557" i="9" s="1"/>
  <c r="AD557" i="9" s="1"/>
  <c r="AM557" i="9"/>
  <c r="AR558" i="9" s="1"/>
  <c r="BL557" i="9"/>
  <c r="BI558" i="9" s="1"/>
  <c r="J558" i="9"/>
  <c r="K558" i="9" s="1"/>
  <c r="N558" i="9"/>
  <c r="O558" i="9" s="1"/>
  <c r="P558" i="9" s="1"/>
  <c r="T558" i="9"/>
  <c r="AE558" i="9" s="1"/>
  <c r="V558" i="9"/>
  <c r="AM558" i="9"/>
  <c r="AR559" i="9" s="1"/>
  <c r="BL558" i="9"/>
  <c r="BI559" i="9" s="1"/>
  <c r="J559" i="9"/>
  <c r="K559" i="9" s="1"/>
  <c r="N559" i="9"/>
  <c r="T559" i="9"/>
  <c r="V559" i="9"/>
  <c r="AE559" i="9"/>
  <c r="AM559" i="9"/>
  <c r="AR560" i="9" s="1"/>
  <c r="BL559" i="9"/>
  <c r="BI560" i="9" s="1"/>
  <c r="J560" i="9"/>
  <c r="K560" i="9" s="1"/>
  <c r="N560" i="9"/>
  <c r="O560" i="9" s="1"/>
  <c r="P560" i="9" s="1"/>
  <c r="T560" i="9"/>
  <c r="AE560" i="9" s="1"/>
  <c r="V560" i="9"/>
  <c r="AB560" i="9"/>
  <c r="AM560" i="9"/>
  <c r="AR561" i="9" s="1"/>
  <c r="BL560" i="9"/>
  <c r="BI561" i="9" s="1"/>
  <c r="J561" i="9"/>
  <c r="K561" i="9" s="1"/>
  <c r="N561" i="9"/>
  <c r="O561" i="9" s="1"/>
  <c r="P561" i="9" s="1"/>
  <c r="T561" i="9"/>
  <c r="V561" i="9"/>
  <c r="AE561" i="9"/>
  <c r="AM561" i="9"/>
  <c r="AR562" i="9" s="1"/>
  <c r="BL561" i="9"/>
  <c r="BI562" i="9" s="1"/>
  <c r="J562" i="9"/>
  <c r="K562" i="9" s="1"/>
  <c r="N562" i="9"/>
  <c r="T562" i="9"/>
  <c r="AE562" i="9" s="1"/>
  <c r="V562" i="9"/>
  <c r="AM562" i="9"/>
  <c r="AR563" i="9" s="1"/>
  <c r="BL562" i="9"/>
  <c r="BI563" i="9" s="1"/>
  <c r="J563" i="9"/>
  <c r="K563" i="9" s="1"/>
  <c r="N563" i="9"/>
  <c r="O563" i="9" s="1"/>
  <c r="P563" i="9" s="1"/>
  <c r="T563" i="9"/>
  <c r="AE563" i="9" s="1"/>
  <c r="V563" i="9"/>
  <c r="AM563" i="9"/>
  <c r="AR564" i="9" s="1"/>
  <c r="BL563" i="9"/>
  <c r="BI564" i="9" s="1"/>
  <c r="J564" i="9"/>
  <c r="K564" i="9" s="1"/>
  <c r="N564" i="9"/>
  <c r="O564" i="9" s="1"/>
  <c r="P564" i="9" s="1"/>
  <c r="T564" i="9"/>
  <c r="AE564" i="9" s="1"/>
  <c r="V564" i="9"/>
  <c r="AM564" i="9"/>
  <c r="AR565" i="9" s="1"/>
  <c r="BL564" i="9"/>
  <c r="BI565" i="9" s="1"/>
  <c r="J565" i="9"/>
  <c r="K565" i="9" s="1"/>
  <c r="N565" i="9"/>
  <c r="O565" i="9" s="1"/>
  <c r="P565" i="9" s="1"/>
  <c r="T565" i="9"/>
  <c r="V565" i="9"/>
  <c r="AE565" i="9"/>
  <c r="AM565" i="9"/>
  <c r="AR566" i="9" s="1"/>
  <c r="BL565" i="9"/>
  <c r="BI566" i="9" s="1"/>
  <c r="J566" i="9"/>
  <c r="K566" i="9" s="1"/>
  <c r="N566" i="9"/>
  <c r="T566" i="9"/>
  <c r="AE566" i="9" s="1"/>
  <c r="V566" i="9"/>
  <c r="AM566" i="9"/>
  <c r="AR567" i="9" s="1"/>
  <c r="BL566" i="9"/>
  <c r="BI567" i="9" s="1"/>
  <c r="J567" i="9"/>
  <c r="K567" i="9" s="1"/>
  <c r="N567" i="9"/>
  <c r="T567" i="9"/>
  <c r="V567" i="9"/>
  <c r="AE567" i="9"/>
  <c r="AM567" i="9"/>
  <c r="AR568" i="9" s="1"/>
  <c r="BL567" i="9"/>
  <c r="BI568" i="9" s="1"/>
  <c r="J568" i="9"/>
  <c r="K568" i="9" s="1"/>
  <c r="N568" i="9"/>
  <c r="O568" i="9" s="1"/>
  <c r="P568" i="9" s="1"/>
  <c r="T568" i="9"/>
  <c r="AE568" i="9" s="1"/>
  <c r="V568" i="9"/>
  <c r="AM568" i="9"/>
  <c r="AR569" i="9" s="1"/>
  <c r="BL568" i="9"/>
  <c r="BI569" i="9" s="1"/>
  <c r="J569" i="9"/>
  <c r="K569" i="9" s="1"/>
  <c r="N569" i="9"/>
  <c r="O569" i="9" s="1"/>
  <c r="P569" i="9" s="1"/>
  <c r="T569" i="9"/>
  <c r="V569" i="9"/>
  <c r="AE569" i="9"/>
  <c r="AM569" i="9"/>
  <c r="AR570" i="9" s="1"/>
  <c r="BL569" i="9"/>
  <c r="BI570" i="9" s="1"/>
  <c r="J570" i="9"/>
  <c r="K570" i="9" s="1"/>
  <c r="N570" i="9"/>
  <c r="T570" i="9"/>
  <c r="AE570" i="9" s="1"/>
  <c r="V570" i="9"/>
  <c r="AM570" i="9"/>
  <c r="AR571" i="9" s="1"/>
  <c r="BL570" i="9"/>
  <c r="BI571" i="9" s="1"/>
  <c r="J571" i="9"/>
  <c r="K571" i="9" s="1"/>
  <c r="N571" i="9"/>
  <c r="O571" i="9" s="1"/>
  <c r="P571" i="9" s="1"/>
  <c r="T571" i="9"/>
  <c r="AE571" i="9"/>
  <c r="V571" i="9"/>
  <c r="AM571" i="9"/>
  <c r="AR572" i="9" s="1"/>
  <c r="BL571" i="9"/>
  <c r="BI572" i="9" s="1"/>
  <c r="J572" i="9"/>
  <c r="K572" i="9" s="1"/>
  <c r="N572" i="9"/>
  <c r="O572" i="9" s="1"/>
  <c r="P572" i="9" s="1"/>
  <c r="T572" i="9"/>
  <c r="AE572" i="9" s="1"/>
  <c r="V572" i="9"/>
  <c r="AB572" i="9"/>
  <c r="AM572" i="9"/>
  <c r="AR573" i="9" s="1"/>
  <c r="BL572" i="9"/>
  <c r="BI573" i="9" s="1"/>
  <c r="J573" i="9"/>
  <c r="K573" i="9"/>
  <c r="N573" i="9"/>
  <c r="O573" i="9" s="1"/>
  <c r="P573" i="9" s="1"/>
  <c r="T573" i="9"/>
  <c r="AE573" i="9" s="1"/>
  <c r="V573" i="9"/>
  <c r="AM573" i="9"/>
  <c r="AR574" i="9" s="1"/>
  <c r="BL573" i="9"/>
  <c r="BI574" i="9" s="1"/>
  <c r="J574" i="9"/>
  <c r="K574" i="9" s="1"/>
  <c r="N574" i="9"/>
  <c r="T574" i="9"/>
  <c r="AE574" i="9" s="1"/>
  <c r="V574" i="9"/>
  <c r="AM574" i="9"/>
  <c r="AR575" i="9" s="1"/>
  <c r="BL574" i="9"/>
  <c r="BI575" i="9" s="1"/>
  <c r="J575" i="9"/>
  <c r="K575" i="9"/>
  <c r="N575" i="9"/>
  <c r="T575" i="9"/>
  <c r="V575" i="9"/>
  <c r="W575" i="9"/>
  <c r="X575" i="9"/>
  <c r="AE575" i="9"/>
  <c r="AM575" i="9"/>
  <c r="AR576" i="9"/>
  <c r="BL575" i="9"/>
  <c r="BI576" i="9" s="1"/>
  <c r="J576" i="9"/>
  <c r="K576" i="9" s="1"/>
  <c r="N576" i="9"/>
  <c r="O576" i="9" s="1"/>
  <c r="P576" i="9" s="1"/>
  <c r="T576" i="9"/>
  <c r="AE576" i="9" s="1"/>
  <c r="V576" i="9"/>
  <c r="AM576" i="9"/>
  <c r="AR577" i="9" s="1"/>
  <c r="BL576" i="9"/>
  <c r="BI577" i="9" s="1"/>
  <c r="J577" i="9"/>
  <c r="K577" i="9" s="1"/>
  <c r="N577" i="9"/>
  <c r="O577" i="9" s="1"/>
  <c r="P577" i="9" s="1"/>
  <c r="T577" i="9"/>
  <c r="AE577" i="9" s="1"/>
  <c r="V577" i="9"/>
  <c r="AM577" i="9"/>
  <c r="AR578" i="9" s="1"/>
  <c r="BL577" i="9"/>
  <c r="BI578" i="9" s="1"/>
  <c r="J578" i="9"/>
  <c r="K578" i="9" s="1"/>
  <c r="N578" i="9"/>
  <c r="T578" i="9"/>
  <c r="AE578" i="9" s="1"/>
  <c r="V578" i="9"/>
  <c r="AM578" i="9"/>
  <c r="AR579" i="9" s="1"/>
  <c r="BL578" i="9"/>
  <c r="BI579" i="9" s="1"/>
  <c r="J579" i="9"/>
  <c r="K579" i="9" s="1"/>
  <c r="N579" i="9"/>
  <c r="O579" i="9" s="1"/>
  <c r="P579" i="9" s="1"/>
  <c r="T579" i="9"/>
  <c r="AE579" i="9"/>
  <c r="V579" i="9"/>
  <c r="AM579" i="9"/>
  <c r="AR580" i="9" s="1"/>
  <c r="BL579" i="9"/>
  <c r="BI580" i="9" s="1"/>
  <c r="J580" i="9"/>
  <c r="K580" i="9" s="1"/>
  <c r="N580" i="9"/>
  <c r="O580" i="9" s="1"/>
  <c r="P580" i="9" s="1"/>
  <c r="T580" i="9"/>
  <c r="AE580" i="9" s="1"/>
  <c r="V580" i="9"/>
  <c r="AB580" i="9"/>
  <c r="AM580" i="9"/>
  <c r="AR581" i="9" s="1"/>
  <c r="BL580" i="9"/>
  <c r="BI581" i="9" s="1"/>
  <c r="J581" i="9"/>
  <c r="K581" i="9" s="1"/>
  <c r="N581" i="9"/>
  <c r="O581" i="9" s="1"/>
  <c r="P581" i="9" s="1"/>
  <c r="T581" i="9"/>
  <c r="AE581" i="9" s="1"/>
  <c r="V581" i="9"/>
  <c r="AM581" i="9"/>
  <c r="AR582" i="9"/>
  <c r="BL581" i="9"/>
  <c r="BI582" i="9" s="1"/>
  <c r="J582" i="9"/>
  <c r="K582" i="9" s="1"/>
  <c r="N582" i="9"/>
  <c r="T582" i="9"/>
  <c r="AE582" i="9" s="1"/>
  <c r="V582" i="9"/>
  <c r="AM582" i="9"/>
  <c r="AR583" i="9" s="1"/>
  <c r="BL582" i="9"/>
  <c r="BI583" i="9" s="1"/>
  <c r="J583" i="9"/>
  <c r="K583" i="9" s="1"/>
  <c r="N583" i="9"/>
  <c r="T583" i="9"/>
  <c r="V583" i="9"/>
  <c r="AE583" i="9"/>
  <c r="AM583" i="9"/>
  <c r="AR584" i="9" s="1"/>
  <c r="BL583" i="9"/>
  <c r="BI584" i="9" s="1"/>
  <c r="J584" i="9"/>
  <c r="K584" i="9" s="1"/>
  <c r="N584" i="9"/>
  <c r="O584" i="9" s="1"/>
  <c r="P584" i="9" s="1"/>
  <c r="T584" i="9"/>
  <c r="AE584" i="9" s="1"/>
  <c r="V584" i="9"/>
  <c r="AB584" i="9"/>
  <c r="AM584" i="9"/>
  <c r="AR585" i="9" s="1"/>
  <c r="BL584" i="9"/>
  <c r="BI585" i="9" s="1"/>
  <c r="J585" i="9"/>
  <c r="K585" i="9" s="1"/>
  <c r="N585" i="9"/>
  <c r="O585" i="9" s="1"/>
  <c r="P585" i="9" s="1"/>
  <c r="T585" i="9"/>
  <c r="AE585" i="9" s="1"/>
  <c r="V585" i="9"/>
  <c r="AM585" i="9"/>
  <c r="AR586" i="9" s="1"/>
  <c r="BL585" i="9"/>
  <c r="BI586" i="9" s="1"/>
  <c r="J586" i="9"/>
  <c r="K586" i="9" s="1"/>
  <c r="N586" i="9"/>
  <c r="T586" i="9"/>
  <c r="AE586" i="9" s="1"/>
  <c r="V586" i="9"/>
  <c r="AM586" i="9"/>
  <c r="AR587" i="9" s="1"/>
  <c r="BL586" i="9"/>
  <c r="BI587" i="9" s="1"/>
  <c r="J587" i="9"/>
  <c r="K587" i="9" s="1"/>
  <c r="N587" i="9"/>
  <c r="O587" i="9" s="1"/>
  <c r="P587" i="9" s="1"/>
  <c r="T587" i="9"/>
  <c r="AE587" i="9"/>
  <c r="V587" i="9"/>
  <c r="AM587" i="9"/>
  <c r="AR588" i="9" s="1"/>
  <c r="BL587" i="9"/>
  <c r="BI588" i="9" s="1"/>
  <c r="J588" i="9"/>
  <c r="K588" i="9" s="1"/>
  <c r="N588" i="9"/>
  <c r="O588" i="9" s="1"/>
  <c r="P588" i="9" s="1"/>
  <c r="T588" i="9"/>
  <c r="AE588" i="9" s="1"/>
  <c r="V588" i="9"/>
  <c r="AM588" i="9"/>
  <c r="AR589" i="9" s="1"/>
  <c r="BL588" i="9"/>
  <c r="BI589" i="9" s="1"/>
  <c r="J589" i="9"/>
  <c r="K589" i="9" s="1"/>
  <c r="N589" i="9"/>
  <c r="O589" i="9" s="1"/>
  <c r="P589" i="9" s="1"/>
  <c r="T589" i="9"/>
  <c r="AE589" i="9" s="1"/>
  <c r="V589" i="9"/>
  <c r="AM589" i="9"/>
  <c r="AR590" i="9" s="1"/>
  <c r="BL589" i="9"/>
  <c r="BI590" i="9" s="1"/>
  <c r="J590" i="9"/>
  <c r="K590" i="9"/>
  <c r="N590" i="9"/>
  <c r="T590" i="9"/>
  <c r="AE590" i="9" s="1"/>
  <c r="V590" i="9"/>
  <c r="AM590" i="9"/>
  <c r="AR591" i="9" s="1"/>
  <c r="BL590" i="9"/>
  <c r="BI591" i="9" s="1"/>
  <c r="J591" i="9"/>
  <c r="K591" i="9" s="1"/>
  <c r="N591" i="9"/>
  <c r="O591" i="9" s="1"/>
  <c r="P591" i="9" s="1"/>
  <c r="T591" i="9"/>
  <c r="AE591" i="9" s="1"/>
  <c r="V591" i="9"/>
  <c r="AB591" i="9"/>
  <c r="AM591" i="9"/>
  <c r="AR592" i="9" s="1"/>
  <c r="BL591" i="9"/>
  <c r="BI592" i="9" s="1"/>
  <c r="J592" i="9"/>
  <c r="K592" i="9" s="1"/>
  <c r="N592" i="9"/>
  <c r="O592" i="9" s="1"/>
  <c r="P592" i="9" s="1"/>
  <c r="T592" i="9"/>
  <c r="AE592" i="9" s="1"/>
  <c r="V592" i="9"/>
  <c r="AM592" i="9"/>
  <c r="AR593" i="9" s="1"/>
  <c r="BL592" i="9"/>
  <c r="BI593" i="9" s="1"/>
  <c r="J593" i="9"/>
  <c r="K593" i="9" s="1"/>
  <c r="N593" i="9"/>
  <c r="T593" i="9"/>
  <c r="AE593" i="9" s="1"/>
  <c r="V593" i="9"/>
  <c r="AM593" i="9"/>
  <c r="AR594" i="9" s="1"/>
  <c r="BL593" i="9"/>
  <c r="BI594" i="9" s="1"/>
  <c r="J594" i="9"/>
  <c r="K594" i="9" s="1"/>
  <c r="N594" i="9"/>
  <c r="O594" i="9" s="1"/>
  <c r="P594" i="9" s="1"/>
  <c r="T594" i="9"/>
  <c r="V594" i="9"/>
  <c r="AE594" i="9"/>
  <c r="AM594" i="9"/>
  <c r="AR595" i="9" s="1"/>
  <c r="BL594" i="9"/>
  <c r="BI595" i="9" s="1"/>
  <c r="J595" i="9"/>
  <c r="K595" i="9" s="1"/>
  <c r="N595" i="9"/>
  <c r="T595" i="9"/>
  <c r="AE595" i="9" s="1"/>
  <c r="V595" i="9"/>
  <c r="AM595" i="9"/>
  <c r="AR596" i="9" s="1"/>
  <c r="BL595" i="9"/>
  <c r="BI596" i="9" s="1"/>
  <c r="J596" i="9"/>
  <c r="K596" i="9" s="1"/>
  <c r="N596" i="9"/>
  <c r="O596" i="9" s="1"/>
  <c r="P596" i="9" s="1"/>
  <c r="T596" i="9"/>
  <c r="AE596" i="9" s="1"/>
  <c r="V596" i="9"/>
  <c r="AM596" i="9"/>
  <c r="AR597" i="9" s="1"/>
  <c r="BL596" i="9"/>
  <c r="BI597" i="9" s="1"/>
  <c r="J597" i="9"/>
  <c r="K597" i="9" s="1"/>
  <c r="N597" i="9"/>
  <c r="T597" i="9"/>
  <c r="AE597" i="9" s="1"/>
  <c r="V597" i="9"/>
  <c r="AM597" i="9"/>
  <c r="AR598" i="9" s="1"/>
  <c r="BL597" i="9"/>
  <c r="BI598" i="9" s="1"/>
  <c r="J598" i="9"/>
  <c r="K598" i="9" s="1"/>
  <c r="N598" i="9"/>
  <c r="O598" i="9" s="1"/>
  <c r="P598" i="9" s="1"/>
  <c r="T598" i="9"/>
  <c r="V598" i="9"/>
  <c r="AE598" i="9"/>
  <c r="AM598" i="9"/>
  <c r="AR599" i="9" s="1"/>
  <c r="BL598" i="9"/>
  <c r="BI599" i="9" s="1"/>
  <c r="J599" i="9"/>
  <c r="K599" i="9" s="1"/>
  <c r="N599" i="9"/>
  <c r="T599" i="9"/>
  <c r="V599" i="9"/>
  <c r="AE599" i="9"/>
  <c r="AM599" i="9"/>
  <c r="AR600" i="9" s="1"/>
  <c r="BL599" i="9"/>
  <c r="BI600" i="9" s="1"/>
  <c r="J600" i="9"/>
  <c r="K600" i="9" s="1"/>
  <c r="N600" i="9"/>
  <c r="O600" i="9" s="1"/>
  <c r="P600" i="9" s="1"/>
  <c r="T600" i="9"/>
  <c r="AE600" i="9" s="1"/>
  <c r="V600" i="9"/>
  <c r="AM600" i="9"/>
  <c r="AR601" i="9" s="1"/>
  <c r="BL600" i="9"/>
  <c r="BI601" i="9" s="1"/>
  <c r="J601" i="9"/>
  <c r="K601" i="9" s="1"/>
  <c r="N601" i="9"/>
  <c r="T601" i="9"/>
  <c r="AE601" i="9" s="1"/>
  <c r="V601" i="9"/>
  <c r="AM601" i="9"/>
  <c r="AR602" i="9" s="1"/>
  <c r="BL601" i="9"/>
  <c r="BI602" i="9" s="1"/>
  <c r="J602" i="9"/>
  <c r="K602" i="9" s="1"/>
  <c r="N602" i="9"/>
  <c r="O602" i="9" s="1"/>
  <c r="P602" i="9" s="1"/>
  <c r="T602" i="9"/>
  <c r="AE602" i="9" s="1"/>
  <c r="V602" i="9"/>
  <c r="AM602" i="9"/>
  <c r="AR603" i="9" s="1"/>
  <c r="BL602" i="9"/>
  <c r="BI603" i="9" s="1"/>
  <c r="J603" i="9"/>
  <c r="K603" i="9" s="1"/>
  <c r="N603" i="9"/>
  <c r="O603" i="9" s="1"/>
  <c r="P603" i="9" s="1"/>
  <c r="T603" i="9"/>
  <c r="AE603" i="9" s="1"/>
  <c r="V603" i="9"/>
  <c r="AB603" i="9"/>
  <c r="AM603" i="9"/>
  <c r="AR604" i="9" s="1"/>
  <c r="BL603" i="9"/>
  <c r="BI604" i="9" s="1"/>
  <c r="J604" i="9"/>
  <c r="K604" i="9" s="1"/>
  <c r="N604" i="9"/>
  <c r="O604" i="9" s="1"/>
  <c r="P604" i="9" s="1"/>
  <c r="T604" i="9"/>
  <c r="AE604" i="9" s="1"/>
  <c r="V604" i="9"/>
  <c r="AM604" i="9"/>
  <c r="AR605" i="9" s="1"/>
  <c r="BL604" i="9"/>
  <c r="BI605" i="9" s="1"/>
  <c r="J605" i="9"/>
  <c r="K605" i="9" s="1"/>
  <c r="N605" i="9"/>
  <c r="T605" i="9"/>
  <c r="AE605" i="9" s="1"/>
  <c r="V605" i="9"/>
  <c r="AM605" i="9"/>
  <c r="AR606" i="9" s="1"/>
  <c r="BL605" i="9"/>
  <c r="BI606" i="9" s="1"/>
  <c r="J606" i="9"/>
  <c r="K606" i="9"/>
  <c r="N606" i="9"/>
  <c r="O606" i="9" s="1"/>
  <c r="P606" i="9" s="1"/>
  <c r="T606" i="9"/>
  <c r="V606" i="9"/>
  <c r="AE606" i="9"/>
  <c r="AM606" i="9"/>
  <c r="AR607" i="9" s="1"/>
  <c r="BL606" i="9"/>
  <c r="J607" i="9"/>
  <c r="K607" i="9" s="1"/>
  <c r="N607" i="9"/>
  <c r="O607" i="9" s="1"/>
  <c r="P607" i="9" s="1"/>
  <c r="T607" i="9"/>
  <c r="AE607" i="9" s="1"/>
  <c r="V607" i="9"/>
  <c r="AM607" i="9"/>
  <c r="AR608" i="9" s="1"/>
  <c r="BI607" i="9"/>
  <c r="BL607" i="9"/>
  <c r="BI608" i="9" s="1"/>
  <c r="J608" i="9"/>
  <c r="K608" i="9" s="1"/>
  <c r="N608" i="9"/>
  <c r="O608" i="9" s="1"/>
  <c r="P608" i="9" s="1"/>
  <c r="T608" i="9"/>
  <c r="AE608" i="9" s="1"/>
  <c r="V608" i="9"/>
  <c r="AM608" i="9"/>
  <c r="AR609" i="9" s="1"/>
  <c r="BL608" i="9"/>
  <c r="BI609" i="9" s="1"/>
  <c r="J609" i="9"/>
  <c r="K609" i="9" s="1"/>
  <c r="N609" i="9"/>
  <c r="T609" i="9"/>
  <c r="AE609" i="9" s="1"/>
  <c r="V609" i="9"/>
  <c r="AM609" i="9"/>
  <c r="AR610" i="9" s="1"/>
  <c r="BL609" i="9"/>
  <c r="BI610" i="9" s="1"/>
  <c r="J610" i="9"/>
  <c r="K610" i="9" s="1"/>
  <c r="N610" i="9"/>
  <c r="O610" i="9" s="1"/>
  <c r="P610" i="9" s="1"/>
  <c r="T610" i="9"/>
  <c r="AE610" i="9" s="1"/>
  <c r="V610" i="9"/>
  <c r="AM610" i="9"/>
  <c r="AR611" i="9" s="1"/>
  <c r="BL610" i="9"/>
  <c r="BI611" i="9" s="1"/>
  <c r="J611" i="9"/>
  <c r="K611" i="9" s="1"/>
  <c r="N611" i="9"/>
  <c r="O611" i="9" s="1"/>
  <c r="P611" i="9" s="1"/>
  <c r="T611" i="9"/>
  <c r="AE611" i="9" s="1"/>
  <c r="V611" i="9"/>
  <c r="AM611" i="9"/>
  <c r="AR612" i="9" s="1"/>
  <c r="BL611" i="9"/>
  <c r="BI612" i="9" s="1"/>
  <c r="J612" i="9"/>
  <c r="K612" i="9" s="1"/>
  <c r="N612" i="9"/>
  <c r="O612" i="9" s="1"/>
  <c r="P612" i="9" s="1"/>
  <c r="T612" i="9"/>
  <c r="AE612" i="9" s="1"/>
  <c r="V612" i="9"/>
  <c r="AM612" i="9"/>
  <c r="AR613" i="9" s="1"/>
  <c r="BL612" i="9"/>
  <c r="J613" i="9"/>
  <c r="K613" i="9" s="1"/>
  <c r="N613" i="9"/>
  <c r="T613" i="9"/>
  <c r="V613" i="9"/>
  <c r="W613" i="9" s="1"/>
  <c r="AE613" i="9"/>
  <c r="AM613" i="9"/>
  <c r="AR614" i="9"/>
  <c r="BI613" i="9"/>
  <c r="BL613" i="9"/>
  <c r="BI614" i="9" s="1"/>
  <c r="J614" i="9"/>
  <c r="K614" i="9" s="1"/>
  <c r="N614" i="9"/>
  <c r="O614" i="9" s="1"/>
  <c r="P614" i="9" s="1"/>
  <c r="T614" i="9"/>
  <c r="AE614" i="9" s="1"/>
  <c r="V614" i="9"/>
  <c r="AM614" i="9"/>
  <c r="AR615" i="9" s="1"/>
  <c r="BL614" i="9"/>
  <c r="BI615" i="9" s="1"/>
  <c r="J615" i="9"/>
  <c r="K615" i="9" s="1"/>
  <c r="N615" i="9"/>
  <c r="O615" i="9" s="1"/>
  <c r="P615" i="9" s="1"/>
  <c r="T615" i="9"/>
  <c r="AE615" i="9" s="1"/>
  <c r="V615" i="9"/>
  <c r="AM615" i="9"/>
  <c r="AR616" i="9" s="1"/>
  <c r="BL615" i="9"/>
  <c r="J616" i="9"/>
  <c r="K616" i="9" s="1"/>
  <c r="N616" i="9"/>
  <c r="O616" i="9" s="1"/>
  <c r="P616" i="9" s="1"/>
  <c r="T616" i="9"/>
  <c r="AE616" i="9" s="1"/>
  <c r="V616" i="9"/>
  <c r="W616" i="9" s="1"/>
  <c r="AM616" i="9"/>
  <c r="AR617" i="9" s="1"/>
  <c r="BI616" i="9"/>
  <c r="BL616" i="9"/>
  <c r="BI617" i="9" s="1"/>
  <c r="J617" i="9"/>
  <c r="K617" i="9" s="1"/>
  <c r="N617" i="9"/>
  <c r="T617" i="9"/>
  <c r="AE617" i="9" s="1"/>
  <c r="V617" i="9"/>
  <c r="AM617" i="9"/>
  <c r="AR618" i="9" s="1"/>
  <c r="BL617" i="9"/>
  <c r="BI618" i="9" s="1"/>
  <c r="J618" i="9"/>
  <c r="K618" i="9" s="1"/>
  <c r="N618" i="9"/>
  <c r="O618" i="9" s="1"/>
  <c r="P618" i="9" s="1"/>
  <c r="T618" i="9"/>
  <c r="AE618" i="9" s="1"/>
  <c r="V618" i="9"/>
  <c r="AM618" i="9"/>
  <c r="AR619" i="9" s="1"/>
  <c r="BL618" i="9"/>
  <c r="BI619" i="9" s="1"/>
  <c r="J619" i="9"/>
  <c r="K619" i="9" s="1"/>
  <c r="N619" i="9"/>
  <c r="O619" i="9" s="1"/>
  <c r="P619" i="9" s="1"/>
  <c r="T619" i="9"/>
  <c r="AE619" i="9" s="1"/>
  <c r="V619" i="9"/>
  <c r="AM619" i="9"/>
  <c r="AR620" i="9" s="1"/>
  <c r="BL619" i="9"/>
  <c r="BI620" i="9" s="1"/>
  <c r="J620" i="9"/>
  <c r="K620" i="9" s="1"/>
  <c r="N620" i="9"/>
  <c r="O620" i="9" s="1"/>
  <c r="P620" i="9" s="1"/>
  <c r="T620" i="9"/>
  <c r="AE620" i="9" s="1"/>
  <c r="V620" i="9"/>
  <c r="AM620" i="9"/>
  <c r="AR621" i="9" s="1"/>
  <c r="BL620" i="9"/>
  <c r="BI621" i="9" s="1"/>
  <c r="J621" i="9"/>
  <c r="K621" i="9" s="1"/>
  <c r="N621" i="9"/>
  <c r="T621" i="9"/>
  <c r="AE621" i="9" s="1"/>
  <c r="V621" i="9"/>
  <c r="AM621" i="9"/>
  <c r="AR622" i="9" s="1"/>
  <c r="BL621" i="9"/>
  <c r="BI622" i="9"/>
  <c r="J622" i="9"/>
  <c r="K622" i="9" s="1"/>
  <c r="N622" i="9"/>
  <c r="O622" i="9" s="1"/>
  <c r="P622" i="9" s="1"/>
  <c r="T622" i="9"/>
  <c r="AE622" i="9" s="1"/>
  <c r="V622" i="9"/>
  <c r="AM622" i="9"/>
  <c r="AR623" i="9" s="1"/>
  <c r="BL622" i="9"/>
  <c r="BI623" i="9" s="1"/>
  <c r="J623" i="9"/>
  <c r="K623" i="9" s="1"/>
  <c r="N623" i="9"/>
  <c r="O623" i="9" s="1"/>
  <c r="P623" i="9" s="1"/>
  <c r="T623" i="9"/>
  <c r="AE623" i="9"/>
  <c r="V623" i="9"/>
  <c r="AB623" i="9"/>
  <c r="AM623" i="9"/>
  <c r="AR624" i="9"/>
  <c r="BL623" i="9"/>
  <c r="BI624" i="9" s="1"/>
  <c r="J624" i="9"/>
  <c r="K624" i="9" s="1"/>
  <c r="N624" i="9"/>
  <c r="O624" i="9" s="1"/>
  <c r="P624" i="9" s="1"/>
  <c r="T624" i="9"/>
  <c r="V624" i="9"/>
  <c r="AE624" i="9"/>
  <c r="AM624" i="9"/>
  <c r="AR625" i="9" s="1"/>
  <c r="BL624" i="9"/>
  <c r="BI625" i="9" s="1"/>
  <c r="J625" i="9"/>
  <c r="K625" i="9" s="1"/>
  <c r="N625" i="9"/>
  <c r="T625" i="9"/>
  <c r="V625" i="9"/>
  <c r="AE625" i="9"/>
  <c r="AM625" i="9"/>
  <c r="AR626" i="9" s="1"/>
  <c r="BL625" i="9"/>
  <c r="BI626" i="9" s="1"/>
  <c r="J626" i="9"/>
  <c r="K626" i="9" s="1"/>
  <c r="N626" i="9"/>
  <c r="O626" i="9" s="1"/>
  <c r="P626" i="9" s="1"/>
  <c r="T626" i="9"/>
  <c r="V626" i="9"/>
  <c r="AE626" i="9"/>
  <c r="AM626" i="9"/>
  <c r="AR627" i="9" s="1"/>
  <c r="BL626" i="9"/>
  <c r="BI627" i="9" s="1"/>
  <c r="J627" i="9"/>
  <c r="K627" i="9" s="1"/>
  <c r="N627" i="9"/>
  <c r="O627" i="9" s="1"/>
  <c r="P627" i="9" s="1"/>
  <c r="T627" i="9"/>
  <c r="AE627" i="9" s="1"/>
  <c r="V627" i="9"/>
  <c r="AB627" i="9"/>
  <c r="AM627" i="9"/>
  <c r="AR628" i="9" s="1"/>
  <c r="BL627" i="9"/>
  <c r="BI628" i="9" s="1"/>
  <c r="J628" i="9"/>
  <c r="K628" i="9" s="1"/>
  <c r="N628" i="9"/>
  <c r="O628" i="9" s="1"/>
  <c r="P628" i="9" s="1"/>
  <c r="T628" i="9"/>
  <c r="V628" i="9"/>
  <c r="AE628" i="9"/>
  <c r="AM628" i="9"/>
  <c r="AR629" i="9" s="1"/>
  <c r="BL628" i="9"/>
  <c r="BI629" i="9" s="1"/>
  <c r="J629" i="9"/>
  <c r="K629" i="9" s="1"/>
  <c r="N629" i="9"/>
  <c r="T629" i="9"/>
  <c r="V629" i="9"/>
  <c r="AE629" i="9"/>
  <c r="AM629" i="9"/>
  <c r="AR630" i="9" s="1"/>
  <c r="BL629" i="9"/>
  <c r="BI630" i="9" s="1"/>
  <c r="J630" i="9"/>
  <c r="K630" i="9" s="1"/>
  <c r="N630" i="9"/>
  <c r="O630" i="9" s="1"/>
  <c r="P630" i="9" s="1"/>
  <c r="T630" i="9"/>
  <c r="AE630" i="9" s="1"/>
  <c r="V630" i="9"/>
  <c r="AM630" i="9"/>
  <c r="AR631" i="9" s="1"/>
  <c r="BL630" i="9"/>
  <c r="J631" i="9"/>
  <c r="K631" i="9" s="1"/>
  <c r="N631" i="9"/>
  <c r="O631" i="9" s="1"/>
  <c r="P631" i="9" s="1"/>
  <c r="T631" i="9"/>
  <c r="AE631" i="9" s="1"/>
  <c r="V631" i="9"/>
  <c r="AB631" i="9"/>
  <c r="AM631" i="9"/>
  <c r="AR632" i="9" s="1"/>
  <c r="BI631" i="9"/>
  <c r="BL631" i="9"/>
  <c r="BI632" i="9" s="1"/>
  <c r="J632" i="9"/>
  <c r="K632" i="9" s="1"/>
  <c r="N632" i="9"/>
  <c r="O632" i="9" s="1"/>
  <c r="P632" i="9" s="1"/>
  <c r="T632" i="9"/>
  <c r="V632" i="9"/>
  <c r="AE632" i="9"/>
  <c r="AM632" i="9"/>
  <c r="AR633" i="9" s="1"/>
  <c r="BL632" i="9"/>
  <c r="BI633" i="9" s="1"/>
  <c r="J633" i="9"/>
  <c r="K633" i="9" s="1"/>
  <c r="N633" i="9"/>
  <c r="T633" i="9"/>
  <c r="V633" i="9"/>
  <c r="AE633" i="9"/>
  <c r="AM633" i="9"/>
  <c r="AR634" i="9" s="1"/>
  <c r="BL633" i="9"/>
  <c r="BI634" i="9" s="1"/>
  <c r="J634" i="9"/>
  <c r="K634" i="9" s="1"/>
  <c r="N634" i="9"/>
  <c r="O634" i="9" s="1"/>
  <c r="P634" i="9" s="1"/>
  <c r="T634" i="9"/>
  <c r="V634" i="9"/>
  <c r="AE634" i="9"/>
  <c r="AM634" i="9"/>
  <c r="AR635" i="9" s="1"/>
  <c r="BL634" i="9"/>
  <c r="BI635" i="9" s="1"/>
  <c r="J635" i="9"/>
  <c r="K635" i="9" s="1"/>
  <c r="N635" i="9"/>
  <c r="O635" i="9" s="1"/>
  <c r="P635" i="9" s="1"/>
  <c r="T635" i="9"/>
  <c r="AE635" i="9" s="1"/>
  <c r="V635" i="9"/>
  <c r="AM635" i="9"/>
  <c r="AR636" i="9" s="1"/>
  <c r="BL635" i="9"/>
  <c r="BI636" i="9" s="1"/>
  <c r="J636" i="9"/>
  <c r="K636" i="9" s="1"/>
  <c r="N636" i="9"/>
  <c r="O636" i="9" s="1"/>
  <c r="P636" i="9" s="1"/>
  <c r="T636" i="9"/>
  <c r="V636" i="9"/>
  <c r="AE636" i="9"/>
  <c r="AM636" i="9"/>
  <c r="AR637" i="9" s="1"/>
  <c r="BL636" i="9"/>
  <c r="BI637" i="9" s="1"/>
  <c r="J637" i="9"/>
  <c r="K637" i="9" s="1"/>
  <c r="N637" i="9"/>
  <c r="T637" i="9"/>
  <c r="AE637" i="9" s="1"/>
  <c r="V637" i="9"/>
  <c r="AM637" i="9"/>
  <c r="AR638" i="9" s="1"/>
  <c r="BL637" i="9"/>
  <c r="BI638" i="9" s="1"/>
  <c r="J638" i="9"/>
  <c r="K638" i="9" s="1"/>
  <c r="N638" i="9"/>
  <c r="O638" i="9" s="1"/>
  <c r="P638" i="9" s="1"/>
  <c r="T638" i="9"/>
  <c r="V638" i="9"/>
  <c r="AE638" i="9"/>
  <c r="AM638" i="9"/>
  <c r="AR639" i="9" s="1"/>
  <c r="BL638" i="9"/>
  <c r="BI639" i="9" s="1"/>
  <c r="J639" i="9"/>
  <c r="K639" i="9" s="1"/>
  <c r="N639" i="9"/>
  <c r="O639" i="9" s="1"/>
  <c r="P639" i="9" s="1"/>
  <c r="T639" i="9"/>
  <c r="AE639" i="9" s="1"/>
  <c r="V639" i="9"/>
  <c r="AB639" i="9"/>
  <c r="AM639" i="9"/>
  <c r="AR640" i="9" s="1"/>
  <c r="BL639" i="9"/>
  <c r="BI640" i="9" s="1"/>
  <c r="J640" i="9"/>
  <c r="K640" i="9"/>
  <c r="N640" i="9"/>
  <c r="O640" i="9" s="1"/>
  <c r="P640" i="9" s="1"/>
  <c r="T640" i="9"/>
  <c r="AE640" i="9" s="1"/>
  <c r="V640" i="9"/>
  <c r="AM640" i="9"/>
  <c r="AR641" i="9" s="1"/>
  <c r="BL640" i="9"/>
  <c r="BI641" i="9" s="1"/>
  <c r="J641" i="9"/>
  <c r="K641" i="9" s="1"/>
  <c r="N641" i="9"/>
  <c r="T641" i="9"/>
  <c r="AE641" i="9" s="1"/>
  <c r="V641" i="9"/>
  <c r="AM641" i="9"/>
  <c r="AR642" i="9"/>
  <c r="BL641" i="9"/>
  <c r="BI642" i="9" s="1"/>
  <c r="J642" i="9"/>
  <c r="K642" i="9" s="1"/>
  <c r="N642" i="9"/>
  <c r="O642" i="9" s="1"/>
  <c r="P642" i="9" s="1"/>
  <c r="T642" i="9"/>
  <c r="AE642" i="9" s="1"/>
  <c r="V642" i="9"/>
  <c r="AM642" i="9"/>
  <c r="AR643" i="9" s="1"/>
  <c r="BL642" i="9"/>
  <c r="BI643" i="9" s="1"/>
  <c r="J643" i="9"/>
  <c r="K643" i="9" s="1"/>
  <c r="N643" i="9"/>
  <c r="O643" i="9" s="1"/>
  <c r="P643" i="9" s="1"/>
  <c r="T643" i="9"/>
  <c r="AE643" i="9" s="1"/>
  <c r="V643" i="9"/>
  <c r="AB643" i="9"/>
  <c r="AM643" i="9"/>
  <c r="AR644" i="9" s="1"/>
  <c r="BL643" i="9"/>
  <c r="BI644" i="9" s="1"/>
  <c r="J644" i="9"/>
  <c r="K644" i="9" s="1"/>
  <c r="N644" i="9"/>
  <c r="O644" i="9" s="1"/>
  <c r="P644" i="9" s="1"/>
  <c r="T644" i="9"/>
  <c r="AE644" i="9" s="1"/>
  <c r="V644" i="9"/>
  <c r="AM644" i="9"/>
  <c r="AR645" i="9" s="1"/>
  <c r="BL644" i="9"/>
  <c r="J645" i="9"/>
  <c r="K645" i="9" s="1"/>
  <c r="N645" i="9"/>
  <c r="T645" i="9"/>
  <c r="AE645" i="9" s="1"/>
  <c r="V645" i="9"/>
  <c r="W645" i="9" s="1"/>
  <c r="AM645" i="9"/>
  <c r="AR646" i="9" s="1"/>
  <c r="BI645" i="9"/>
  <c r="BL645" i="9"/>
  <c r="BI646" i="9" s="1"/>
  <c r="J646" i="9"/>
  <c r="K646" i="9" s="1"/>
  <c r="N646" i="9"/>
  <c r="O646" i="9" s="1"/>
  <c r="P646" i="9" s="1"/>
  <c r="T646" i="9"/>
  <c r="AE646" i="9" s="1"/>
  <c r="V646" i="9"/>
  <c r="AM646" i="9"/>
  <c r="AR647" i="9" s="1"/>
  <c r="BL646" i="9"/>
  <c r="J647" i="9"/>
  <c r="K647" i="9" s="1"/>
  <c r="N647" i="9"/>
  <c r="O647" i="9"/>
  <c r="P647" i="9" s="1"/>
  <c r="T647" i="9"/>
  <c r="AE647" i="9" s="1"/>
  <c r="V647" i="9"/>
  <c r="AB647" i="9"/>
  <c r="AM647" i="9"/>
  <c r="AR648" i="9" s="1"/>
  <c r="BI647" i="9"/>
  <c r="BL647" i="9"/>
  <c r="BI648" i="9" s="1"/>
  <c r="J648" i="9"/>
  <c r="K648" i="9" s="1"/>
  <c r="N648" i="9"/>
  <c r="O648" i="9" s="1"/>
  <c r="P648" i="9" s="1"/>
  <c r="T648" i="9"/>
  <c r="AE648" i="9" s="1"/>
  <c r="V648" i="9"/>
  <c r="W648" i="9" s="1"/>
  <c r="AM648" i="9"/>
  <c r="AR649" i="9"/>
  <c r="BL648" i="9"/>
  <c r="BI649" i="9" s="1"/>
  <c r="J649" i="9"/>
  <c r="K649" i="9" s="1"/>
  <c r="N649" i="9"/>
  <c r="T649" i="9"/>
  <c r="AE649" i="9" s="1"/>
  <c r="V649" i="9"/>
  <c r="AM649" i="9"/>
  <c r="AR650" i="9"/>
  <c r="BL649" i="9"/>
  <c r="BI650" i="9" s="1"/>
  <c r="J650" i="9"/>
  <c r="K650" i="9" s="1"/>
  <c r="N650" i="9"/>
  <c r="O650" i="9" s="1"/>
  <c r="P650" i="9" s="1"/>
  <c r="T650" i="9"/>
  <c r="AE650" i="9" s="1"/>
  <c r="V650" i="9"/>
  <c r="AM650" i="9"/>
  <c r="AR651" i="9" s="1"/>
  <c r="BL650" i="9"/>
  <c r="BI651" i="9" s="1"/>
  <c r="J651" i="9"/>
  <c r="K651" i="9" s="1"/>
  <c r="N651" i="9"/>
  <c r="O651" i="9" s="1"/>
  <c r="P651" i="9" s="1"/>
  <c r="T651" i="9"/>
  <c r="AE651" i="9" s="1"/>
  <c r="V651" i="9"/>
  <c r="AB651" i="9"/>
  <c r="AM651" i="9"/>
  <c r="AR652" i="9" s="1"/>
  <c r="BL651" i="9"/>
  <c r="BI652" i="9" s="1"/>
  <c r="J652" i="9"/>
  <c r="K652" i="9" s="1"/>
  <c r="N652" i="9"/>
  <c r="O652" i="9" s="1"/>
  <c r="P652" i="9" s="1"/>
  <c r="T652" i="9"/>
  <c r="AE652" i="9" s="1"/>
  <c r="V652" i="9"/>
  <c r="AM652" i="9"/>
  <c r="AR653" i="9" s="1"/>
  <c r="BL652" i="9"/>
  <c r="BI653" i="9" s="1"/>
  <c r="J653" i="9"/>
  <c r="K653" i="9" s="1"/>
  <c r="N653" i="9"/>
  <c r="T653" i="9"/>
  <c r="AE653" i="9" s="1"/>
  <c r="V653" i="9"/>
  <c r="AM653" i="9"/>
  <c r="AR654" i="9" s="1"/>
  <c r="BL653" i="9"/>
  <c r="BI654" i="9" s="1"/>
  <c r="J654" i="9"/>
  <c r="K654" i="9" s="1"/>
  <c r="N654" i="9"/>
  <c r="O654" i="9" s="1"/>
  <c r="P654" i="9" s="1"/>
  <c r="T654" i="9"/>
  <c r="V654" i="9"/>
  <c r="AE654" i="9"/>
  <c r="AM654" i="9"/>
  <c r="AR655" i="9" s="1"/>
  <c r="BL654" i="9"/>
  <c r="J655" i="9"/>
  <c r="K655" i="9" s="1"/>
  <c r="N655" i="9"/>
  <c r="O655" i="9" s="1"/>
  <c r="P655" i="9" s="1"/>
  <c r="T655" i="9"/>
  <c r="AE655" i="9" s="1"/>
  <c r="V655" i="9"/>
  <c r="AB655" i="9"/>
  <c r="AM655" i="9"/>
  <c r="AR656" i="9" s="1"/>
  <c r="BI655" i="9"/>
  <c r="BL655" i="9"/>
  <c r="BI656" i="9" s="1"/>
  <c r="J656" i="9"/>
  <c r="K656" i="9" s="1"/>
  <c r="N656" i="9"/>
  <c r="O656" i="9" s="1"/>
  <c r="P656" i="9" s="1"/>
  <c r="T656" i="9"/>
  <c r="AE656" i="9" s="1"/>
  <c r="V656" i="9"/>
  <c r="AM656" i="9"/>
  <c r="AR657" i="9" s="1"/>
  <c r="BL656" i="9"/>
  <c r="BI657" i="9" s="1"/>
  <c r="J657" i="9"/>
  <c r="K657" i="9" s="1"/>
  <c r="N657" i="9"/>
  <c r="T657" i="9"/>
  <c r="AE657" i="9" s="1"/>
  <c r="V657" i="9"/>
  <c r="AM657" i="9"/>
  <c r="AR658" i="9" s="1"/>
  <c r="BL657" i="9"/>
  <c r="BI658" i="9" s="1"/>
  <c r="J658" i="9"/>
  <c r="K658" i="9" s="1"/>
  <c r="N658" i="9"/>
  <c r="O658" i="9" s="1"/>
  <c r="P658" i="9" s="1"/>
  <c r="T658" i="9"/>
  <c r="AE658" i="9" s="1"/>
  <c r="V658" i="9"/>
  <c r="AM658" i="9"/>
  <c r="AR659" i="9" s="1"/>
  <c r="BL658" i="9"/>
  <c r="BI659" i="9" s="1"/>
  <c r="J659" i="9"/>
  <c r="K659" i="9" s="1"/>
  <c r="N659" i="9"/>
  <c r="O659" i="9" s="1"/>
  <c r="P659" i="9" s="1"/>
  <c r="T659" i="9"/>
  <c r="AE659" i="9" s="1"/>
  <c r="V659" i="9"/>
  <c r="AB659" i="9"/>
  <c r="AM659" i="9"/>
  <c r="AR660" i="9" s="1"/>
  <c r="BL659" i="9"/>
  <c r="BI660" i="9" s="1"/>
  <c r="J660" i="9"/>
  <c r="K660" i="9" s="1"/>
  <c r="N660" i="9"/>
  <c r="O660" i="9" s="1"/>
  <c r="P660" i="9" s="1"/>
  <c r="T660" i="9"/>
  <c r="AE660" i="9" s="1"/>
  <c r="V660" i="9"/>
  <c r="AM660" i="9"/>
  <c r="AR661" i="9" s="1"/>
  <c r="BL660" i="9"/>
  <c r="BI661" i="9" s="1"/>
  <c r="J661" i="9"/>
  <c r="K661" i="9" s="1"/>
  <c r="N661" i="9"/>
  <c r="T661" i="9"/>
  <c r="V661" i="9"/>
  <c r="AE661" i="9"/>
  <c r="AM661" i="9"/>
  <c r="AR662" i="9" s="1"/>
  <c r="BL661" i="9"/>
  <c r="BI662" i="9" s="1"/>
  <c r="J662" i="9"/>
  <c r="K662" i="9" s="1"/>
  <c r="N662" i="9"/>
  <c r="O662" i="9" s="1"/>
  <c r="P662" i="9" s="1"/>
  <c r="T662" i="9"/>
  <c r="AE662" i="9" s="1"/>
  <c r="V662" i="9"/>
  <c r="AM662" i="9"/>
  <c r="AR663" i="9" s="1"/>
  <c r="BL662" i="9"/>
  <c r="BI663" i="9" s="1"/>
  <c r="J663" i="9"/>
  <c r="K663" i="9" s="1"/>
  <c r="N663" i="9"/>
  <c r="O663" i="9" s="1"/>
  <c r="P663" i="9" s="1"/>
  <c r="T663" i="9"/>
  <c r="AE663" i="9" s="1"/>
  <c r="V663" i="9"/>
  <c r="AB663" i="9"/>
  <c r="AM663" i="9"/>
  <c r="AR664" i="9"/>
  <c r="BL663" i="9"/>
  <c r="BI664" i="9" s="1"/>
  <c r="J664" i="9"/>
  <c r="K664" i="9" s="1"/>
  <c r="N664" i="9"/>
  <c r="O664" i="9" s="1"/>
  <c r="P664" i="9" s="1"/>
  <c r="T664" i="9"/>
  <c r="V664" i="9"/>
  <c r="AE664" i="9"/>
  <c r="AM664" i="9"/>
  <c r="AR665" i="9" s="1"/>
  <c r="BL664" i="9"/>
  <c r="BI665" i="9" s="1"/>
  <c r="J665" i="9"/>
  <c r="K665" i="9" s="1"/>
  <c r="N665" i="9"/>
  <c r="T665" i="9"/>
  <c r="V665" i="9"/>
  <c r="AE665" i="9"/>
  <c r="AM665" i="9"/>
  <c r="AR666" i="9" s="1"/>
  <c r="BL665" i="9"/>
  <c r="BI666" i="9" s="1"/>
  <c r="J666" i="9"/>
  <c r="K666" i="9" s="1"/>
  <c r="N666" i="9"/>
  <c r="O666" i="9" s="1"/>
  <c r="P666" i="9" s="1"/>
  <c r="T666" i="9"/>
  <c r="V666" i="9"/>
  <c r="AE666" i="9"/>
  <c r="AM666" i="9"/>
  <c r="AR667" i="9" s="1"/>
  <c r="BL666" i="9"/>
  <c r="BI667" i="9" s="1"/>
  <c r="J667" i="9"/>
  <c r="K667" i="9" s="1"/>
  <c r="N667" i="9"/>
  <c r="O667" i="9" s="1"/>
  <c r="P667" i="9" s="1"/>
  <c r="T667" i="9"/>
  <c r="AE667" i="9" s="1"/>
  <c r="V667" i="9"/>
  <c r="AB667" i="9"/>
  <c r="AM667" i="9"/>
  <c r="AR668" i="9" s="1"/>
  <c r="BL667" i="9"/>
  <c r="BI668" i="9" s="1"/>
  <c r="J668" i="9"/>
  <c r="K668" i="9" s="1"/>
  <c r="N668" i="9"/>
  <c r="O668" i="9" s="1"/>
  <c r="P668" i="9" s="1"/>
  <c r="T668" i="9"/>
  <c r="V668" i="9"/>
  <c r="AE668" i="9"/>
  <c r="AM668" i="9"/>
  <c r="AR669" i="9" s="1"/>
  <c r="BL668" i="9"/>
  <c r="BI669" i="9" s="1"/>
  <c r="J669" i="9"/>
  <c r="K669" i="9" s="1"/>
  <c r="N669" i="9"/>
  <c r="T669" i="9"/>
  <c r="V669" i="9"/>
  <c r="AE669" i="9"/>
  <c r="AM669" i="9"/>
  <c r="AR670" i="9" s="1"/>
  <c r="BL669" i="9"/>
  <c r="BI670" i="9" s="1"/>
  <c r="J670" i="9"/>
  <c r="K670" i="9" s="1"/>
  <c r="N670" i="9"/>
  <c r="O670" i="9" s="1"/>
  <c r="P670" i="9" s="1"/>
  <c r="T670" i="9"/>
  <c r="AE670" i="9" s="1"/>
  <c r="V670" i="9"/>
  <c r="AM670" i="9"/>
  <c r="AR671" i="9" s="1"/>
  <c r="BL670" i="9"/>
  <c r="J671" i="9"/>
  <c r="K671" i="9" s="1"/>
  <c r="N671" i="9"/>
  <c r="O671" i="9" s="1"/>
  <c r="P671" i="9" s="1"/>
  <c r="T671" i="9"/>
  <c r="AE671" i="9" s="1"/>
  <c r="V671" i="9"/>
  <c r="AB671" i="9"/>
  <c r="AM671" i="9"/>
  <c r="AR672" i="9" s="1"/>
  <c r="BI671" i="9"/>
  <c r="BL671" i="9"/>
  <c r="BI672" i="9" s="1"/>
  <c r="J672" i="9"/>
  <c r="K672" i="9" s="1"/>
  <c r="N672" i="9"/>
  <c r="O672" i="9" s="1"/>
  <c r="P672" i="9" s="1"/>
  <c r="T672" i="9"/>
  <c r="V672" i="9"/>
  <c r="AE672" i="9"/>
  <c r="AM672" i="9"/>
  <c r="AR673" i="9" s="1"/>
  <c r="BL672" i="9"/>
  <c r="BI673" i="9" s="1"/>
  <c r="J673" i="9"/>
  <c r="K673" i="9" s="1"/>
  <c r="N673" i="9"/>
  <c r="T673" i="9"/>
  <c r="AE673" i="9" s="1"/>
  <c r="V673" i="9"/>
  <c r="AM673" i="9"/>
  <c r="AR674" i="9"/>
  <c r="BL673" i="9"/>
  <c r="BI674" i="9" s="1"/>
  <c r="J674" i="9"/>
  <c r="K674" i="9" s="1"/>
  <c r="N674" i="9"/>
  <c r="O674" i="9" s="1"/>
  <c r="P674" i="9" s="1"/>
  <c r="T674" i="9"/>
  <c r="AE674" i="9" s="1"/>
  <c r="V674" i="9"/>
  <c r="AM674" i="9"/>
  <c r="AR675" i="9" s="1"/>
  <c r="BL674" i="9"/>
  <c r="BI675" i="9" s="1"/>
  <c r="J675" i="9"/>
  <c r="K675" i="9" s="1"/>
  <c r="N675" i="9"/>
  <c r="O675" i="9" s="1"/>
  <c r="P675" i="9" s="1"/>
  <c r="T675" i="9"/>
  <c r="AE675" i="9" s="1"/>
  <c r="V675" i="9"/>
  <c r="AB675" i="9"/>
  <c r="AM675" i="9"/>
  <c r="AR676" i="9" s="1"/>
  <c r="BL675" i="9"/>
  <c r="BI676" i="9" s="1"/>
  <c r="J676" i="9"/>
  <c r="K676" i="9" s="1"/>
  <c r="N676" i="9"/>
  <c r="O676" i="9" s="1"/>
  <c r="P676" i="9" s="1"/>
  <c r="T676" i="9"/>
  <c r="AE676" i="9" s="1"/>
  <c r="V676" i="9"/>
  <c r="AM676" i="9"/>
  <c r="AR677" i="9" s="1"/>
  <c r="BL676" i="9"/>
  <c r="J677" i="9"/>
  <c r="K677" i="9" s="1"/>
  <c r="N677" i="9"/>
  <c r="T677" i="9"/>
  <c r="AE677" i="9" s="1"/>
  <c r="V677" i="9"/>
  <c r="W677" i="9" s="1"/>
  <c r="AM677" i="9"/>
  <c r="AR678" i="9" s="1"/>
  <c r="BI677" i="9"/>
  <c r="BL677" i="9"/>
  <c r="BI678" i="9" s="1"/>
  <c r="J678" i="9"/>
  <c r="K678" i="9" s="1"/>
  <c r="N678" i="9"/>
  <c r="O678" i="9" s="1"/>
  <c r="P678" i="9" s="1"/>
  <c r="T678" i="9"/>
  <c r="AE678" i="9" s="1"/>
  <c r="V678" i="9"/>
  <c r="AM678" i="9"/>
  <c r="AR679" i="9" s="1"/>
  <c r="BL678" i="9"/>
  <c r="BI679" i="9" s="1"/>
  <c r="J679" i="9"/>
  <c r="K679" i="9" s="1"/>
  <c r="N679" i="9"/>
  <c r="T679" i="9"/>
  <c r="AE679" i="9" s="1"/>
  <c r="V679" i="9"/>
  <c r="AM679" i="9"/>
  <c r="AR680" i="9" s="1"/>
  <c r="BL679" i="9"/>
  <c r="J680" i="9"/>
  <c r="K680" i="9" s="1"/>
  <c r="N680" i="9"/>
  <c r="O680" i="9" s="1"/>
  <c r="P680" i="9" s="1"/>
  <c r="T680" i="9"/>
  <c r="V680" i="9"/>
  <c r="W680" i="9" s="1"/>
  <c r="AE680" i="9"/>
  <c r="AM680" i="9"/>
  <c r="AR681" i="9" s="1"/>
  <c r="BI680" i="9"/>
  <c r="BL680" i="9"/>
  <c r="BI681" i="9" s="1"/>
  <c r="J681" i="9"/>
  <c r="K681" i="9" s="1"/>
  <c r="N681" i="9"/>
  <c r="T681" i="9"/>
  <c r="AE681" i="9" s="1"/>
  <c r="V681" i="9"/>
  <c r="AM681" i="9"/>
  <c r="AR682" i="9" s="1"/>
  <c r="BL681" i="9"/>
  <c r="BI682" i="9" s="1"/>
  <c r="J682" i="9"/>
  <c r="K682" i="9" s="1"/>
  <c r="N682" i="9"/>
  <c r="O682" i="9" s="1"/>
  <c r="P682" i="9" s="1"/>
  <c r="T682" i="9"/>
  <c r="AE682" i="9" s="1"/>
  <c r="V682" i="9"/>
  <c r="AM682" i="9"/>
  <c r="AR683" i="9" s="1"/>
  <c r="BL682" i="9"/>
  <c r="BI683" i="9" s="1"/>
  <c r="J683" i="9"/>
  <c r="K683" i="9" s="1"/>
  <c r="N683" i="9"/>
  <c r="O683" i="9" s="1"/>
  <c r="P683" i="9" s="1"/>
  <c r="T683" i="9"/>
  <c r="AE683" i="9"/>
  <c r="V683" i="9"/>
  <c r="AB683" i="9"/>
  <c r="AM683" i="9"/>
  <c r="AR684" i="9"/>
  <c r="BL683" i="9"/>
  <c r="BI684" i="9" s="1"/>
  <c r="J684" i="9"/>
  <c r="K684" i="9" s="1"/>
  <c r="N684" i="9"/>
  <c r="O684" i="9" s="1"/>
  <c r="T684" i="9"/>
  <c r="AE684" i="9" s="1"/>
  <c r="V684" i="9"/>
  <c r="W684" i="9" s="1"/>
  <c r="AM684" i="9"/>
  <c r="AR685" i="9" s="1"/>
  <c r="BL684" i="9"/>
  <c r="BI685" i="9"/>
  <c r="J685" i="9"/>
  <c r="K685" i="9" s="1"/>
  <c r="N685" i="9"/>
  <c r="O685" i="9" s="1"/>
  <c r="P685" i="9" s="1"/>
  <c r="T685" i="9"/>
  <c r="AE685" i="9" s="1"/>
  <c r="V685" i="9"/>
  <c r="AM685" i="9"/>
  <c r="AR686" i="9"/>
  <c r="BL685" i="9"/>
  <c r="J686" i="9"/>
  <c r="K686" i="9" s="1"/>
  <c r="N686" i="9"/>
  <c r="T686" i="9"/>
  <c r="AE686" i="9" s="1"/>
  <c r="V686" i="9"/>
  <c r="AM686" i="9"/>
  <c r="AR687" i="9" s="1"/>
  <c r="BI686" i="9"/>
  <c r="BL686" i="9"/>
  <c r="BI687" i="9" s="1"/>
  <c r="J687" i="9"/>
  <c r="K687" i="9" s="1"/>
  <c r="N687" i="9"/>
  <c r="T687" i="9"/>
  <c r="AE687" i="9" s="1"/>
  <c r="V687" i="9"/>
  <c r="AM687" i="9"/>
  <c r="AR688" i="9" s="1"/>
  <c r="BL687" i="9"/>
  <c r="BI688" i="9" s="1"/>
  <c r="J688" i="9"/>
  <c r="K688" i="9" s="1"/>
  <c r="N688" i="9"/>
  <c r="T688" i="9"/>
  <c r="AE688" i="9" s="1"/>
  <c r="V688" i="9"/>
  <c r="AM688" i="9"/>
  <c r="AR689" i="9" s="1"/>
  <c r="BL688" i="9"/>
  <c r="J689" i="9"/>
  <c r="K689" i="9" s="1"/>
  <c r="N689" i="9"/>
  <c r="O689" i="9" s="1"/>
  <c r="P689" i="9" s="1"/>
  <c r="T689" i="9"/>
  <c r="AE689" i="9" s="1"/>
  <c r="V689" i="9"/>
  <c r="AM689" i="9"/>
  <c r="AR690" i="9" s="1"/>
  <c r="BI689" i="9"/>
  <c r="BL689" i="9"/>
  <c r="J690" i="9"/>
  <c r="K690" i="9" s="1"/>
  <c r="N690" i="9"/>
  <c r="O690" i="9" s="1"/>
  <c r="P690" i="9" s="1"/>
  <c r="T690" i="9"/>
  <c r="AE690" i="9" s="1"/>
  <c r="V690" i="9"/>
  <c r="X690" i="9" s="1"/>
  <c r="AM690" i="9"/>
  <c r="AR691" i="9" s="1"/>
  <c r="BI690" i="9"/>
  <c r="BL690" i="9"/>
  <c r="BI691" i="9" s="1"/>
  <c r="J691" i="9"/>
  <c r="K691" i="9" s="1"/>
  <c r="N691" i="9"/>
  <c r="T691" i="9"/>
  <c r="AE691" i="9" s="1"/>
  <c r="V691" i="9"/>
  <c r="AM691" i="9"/>
  <c r="AR692" i="9" s="1"/>
  <c r="BL691" i="9"/>
  <c r="BI692" i="9" s="1"/>
  <c r="J692" i="9"/>
  <c r="K692" i="9" s="1"/>
  <c r="N692" i="9"/>
  <c r="T692" i="9"/>
  <c r="AE692" i="9" s="1"/>
  <c r="V692" i="9"/>
  <c r="AM692" i="9"/>
  <c r="AR693" i="9" s="1"/>
  <c r="BL692" i="9"/>
  <c r="BI693" i="9" s="1"/>
  <c r="J693" i="9"/>
  <c r="K693" i="9" s="1"/>
  <c r="N693" i="9"/>
  <c r="O693" i="9" s="1"/>
  <c r="P693" i="9" s="1"/>
  <c r="T693" i="9"/>
  <c r="AE693" i="9" s="1"/>
  <c r="V693" i="9"/>
  <c r="AM693" i="9"/>
  <c r="AR694" i="9" s="1"/>
  <c r="BL693" i="9"/>
  <c r="BI694" i="9" s="1"/>
  <c r="J694" i="9"/>
  <c r="K694" i="9"/>
  <c r="N694" i="9"/>
  <c r="T694" i="9"/>
  <c r="AE694" i="9" s="1"/>
  <c r="V694" i="9"/>
  <c r="AM694" i="9"/>
  <c r="AR695" i="9" s="1"/>
  <c r="BL694" i="9"/>
  <c r="BI695" i="9" s="1"/>
  <c r="J695" i="9"/>
  <c r="K695" i="9"/>
  <c r="N695" i="9"/>
  <c r="T695" i="9"/>
  <c r="AE695" i="9" s="1"/>
  <c r="V695" i="9"/>
  <c r="AM695" i="9"/>
  <c r="AR696" i="9" s="1"/>
  <c r="BL695" i="9"/>
  <c r="BI696" i="9" s="1"/>
  <c r="J696" i="9"/>
  <c r="K696" i="9" s="1"/>
  <c r="N696" i="9"/>
  <c r="T696" i="9"/>
  <c r="AE696" i="9" s="1"/>
  <c r="V696" i="9"/>
  <c r="AM696" i="9"/>
  <c r="AR697" i="9" s="1"/>
  <c r="BL696" i="9"/>
  <c r="BI697" i="9" s="1"/>
  <c r="J697" i="9"/>
  <c r="K697" i="9" s="1"/>
  <c r="N697" i="9"/>
  <c r="O697" i="9" s="1"/>
  <c r="P697" i="9" s="1"/>
  <c r="T697" i="9"/>
  <c r="V697" i="9"/>
  <c r="AE697" i="9"/>
  <c r="AM697" i="9"/>
  <c r="AR698" i="9"/>
  <c r="BL697" i="9"/>
  <c r="BI698" i="9" s="1"/>
  <c r="J698" i="9"/>
  <c r="K698" i="9" s="1"/>
  <c r="N698" i="9"/>
  <c r="T698" i="9"/>
  <c r="AE698" i="9" s="1"/>
  <c r="V698" i="9"/>
  <c r="W698" i="9" s="1"/>
  <c r="AM698" i="9"/>
  <c r="AR699" i="9" s="1"/>
  <c r="BL698" i="9"/>
  <c r="BI699" i="9" s="1"/>
  <c r="J699" i="9"/>
  <c r="K699" i="9" s="1"/>
  <c r="N699" i="9"/>
  <c r="O699" i="9" s="1"/>
  <c r="P699" i="9" s="1"/>
  <c r="T699" i="9"/>
  <c r="AE699" i="9" s="1"/>
  <c r="V699" i="9"/>
  <c r="AB699" i="9"/>
  <c r="AM699" i="9"/>
  <c r="AR700" i="9" s="1"/>
  <c r="BL699" i="9"/>
  <c r="BI700" i="9" s="1"/>
  <c r="J700" i="9"/>
  <c r="K700" i="9" s="1"/>
  <c r="N700" i="9"/>
  <c r="T700" i="9"/>
  <c r="AE700" i="9" s="1"/>
  <c r="V700" i="9"/>
  <c r="W700" i="9" s="1"/>
  <c r="AD700" i="9" s="1"/>
  <c r="AM700" i="9"/>
  <c r="AR701" i="9" s="1"/>
  <c r="BL700" i="9"/>
  <c r="BI701" i="9" s="1"/>
  <c r="J701" i="9"/>
  <c r="K701" i="9" s="1"/>
  <c r="N701" i="9"/>
  <c r="O701" i="9" s="1"/>
  <c r="P701" i="9" s="1"/>
  <c r="T701" i="9"/>
  <c r="AE701" i="9" s="1"/>
  <c r="V701" i="9"/>
  <c r="AM701" i="9"/>
  <c r="AR702" i="9" s="1"/>
  <c r="BL701" i="9"/>
  <c r="BI702" i="9" s="1"/>
  <c r="J702" i="9"/>
  <c r="K702" i="9" s="1"/>
  <c r="N702" i="9"/>
  <c r="T702" i="9"/>
  <c r="AE702" i="9" s="1"/>
  <c r="V702" i="9"/>
  <c r="AM702" i="9"/>
  <c r="AR703" i="9" s="1"/>
  <c r="BL702" i="9"/>
  <c r="BI703" i="9" s="1"/>
  <c r="J703" i="9"/>
  <c r="K703" i="9" s="1"/>
  <c r="N703" i="9"/>
  <c r="T703" i="9"/>
  <c r="AE703" i="9" s="1"/>
  <c r="V703" i="9"/>
  <c r="AM703" i="9"/>
  <c r="AR704" i="9" s="1"/>
  <c r="BL703" i="9"/>
  <c r="BI704" i="9" s="1"/>
  <c r="J704" i="9"/>
  <c r="K704" i="9" s="1"/>
  <c r="N704" i="9"/>
  <c r="T704" i="9"/>
  <c r="AE704" i="9" s="1"/>
  <c r="V704" i="9"/>
  <c r="AM704" i="9"/>
  <c r="AR705" i="9" s="1"/>
  <c r="BL704" i="9"/>
  <c r="BI705" i="9" s="1"/>
  <c r="J705" i="9"/>
  <c r="K705" i="9" s="1"/>
  <c r="N705" i="9"/>
  <c r="O705" i="9" s="1"/>
  <c r="P705" i="9" s="1"/>
  <c r="T705" i="9"/>
  <c r="AE705" i="9" s="1"/>
  <c r="V705" i="9"/>
  <c r="AM705" i="9"/>
  <c r="AR706" i="9" s="1"/>
  <c r="BL705" i="9"/>
  <c r="BI706" i="9" s="1"/>
  <c r="J706" i="9"/>
  <c r="K706" i="9" s="1"/>
  <c r="N706" i="9"/>
  <c r="T706" i="9"/>
  <c r="AE706" i="9" s="1"/>
  <c r="V706" i="9"/>
  <c r="W706" i="9"/>
  <c r="AD706" i="9" s="1"/>
  <c r="X706" i="9"/>
  <c r="AM706" i="9"/>
  <c r="AR707" i="9" s="1"/>
  <c r="BL706" i="9"/>
  <c r="J707" i="9"/>
  <c r="K707" i="9" s="1"/>
  <c r="N707" i="9"/>
  <c r="T707" i="9"/>
  <c r="AE707" i="9" s="1"/>
  <c r="V707" i="9"/>
  <c r="AM707" i="9"/>
  <c r="AR708" i="9" s="1"/>
  <c r="BI707" i="9"/>
  <c r="BL707" i="9"/>
  <c r="BI708" i="9" s="1"/>
  <c r="J708" i="9"/>
  <c r="K708" i="9" s="1"/>
  <c r="N708" i="9"/>
  <c r="T708" i="9"/>
  <c r="AE708" i="9" s="1"/>
  <c r="V708" i="9"/>
  <c r="AM708" i="9"/>
  <c r="AR709" i="9"/>
  <c r="BL708" i="9"/>
  <c r="BI709" i="9" s="1"/>
  <c r="J709" i="9"/>
  <c r="K709" i="9" s="1"/>
  <c r="N709" i="9"/>
  <c r="O709" i="9" s="1"/>
  <c r="P709" i="9" s="1"/>
  <c r="T709" i="9"/>
  <c r="AE709" i="9" s="1"/>
  <c r="V709" i="9"/>
  <c r="AM709" i="9"/>
  <c r="AR710" i="9" s="1"/>
  <c r="BL709" i="9"/>
  <c r="BI710" i="9" s="1"/>
  <c r="J710" i="9"/>
  <c r="K710" i="9" s="1"/>
  <c r="N710" i="9"/>
  <c r="T710" i="9"/>
  <c r="AE710" i="9" s="1"/>
  <c r="V710" i="9"/>
  <c r="X710" i="9" s="1"/>
  <c r="AM710" i="9"/>
  <c r="AR711" i="9" s="1"/>
  <c r="BL710" i="9"/>
  <c r="BI711" i="9" s="1"/>
  <c r="J711" i="9"/>
  <c r="K711" i="9" s="1"/>
  <c r="N711" i="9"/>
  <c r="T711" i="9"/>
  <c r="AE711" i="9" s="1"/>
  <c r="V711" i="9"/>
  <c r="AM711" i="9"/>
  <c r="AR712" i="9" s="1"/>
  <c r="BL711" i="9"/>
  <c r="BI712" i="9" s="1"/>
  <c r="J712" i="9"/>
  <c r="K712" i="9" s="1"/>
  <c r="N712" i="9"/>
  <c r="T712" i="9"/>
  <c r="AE712" i="9" s="1"/>
  <c r="V712" i="9"/>
  <c r="AM712" i="9"/>
  <c r="AR713" i="9" s="1"/>
  <c r="BL712" i="9"/>
  <c r="BI713" i="9" s="1"/>
  <c r="J713" i="9"/>
  <c r="K713" i="9" s="1"/>
  <c r="N713" i="9"/>
  <c r="O713" i="9" s="1"/>
  <c r="P713" i="9" s="1"/>
  <c r="T713" i="9"/>
  <c r="AE713" i="9" s="1"/>
  <c r="V713" i="9"/>
  <c r="AM713" i="9"/>
  <c r="AR714" i="9" s="1"/>
  <c r="BL713" i="9"/>
  <c r="BI714" i="9" s="1"/>
  <c r="J714" i="9"/>
  <c r="K714" i="9" s="1"/>
  <c r="N714" i="9"/>
  <c r="T714" i="9"/>
  <c r="AE714" i="9" s="1"/>
  <c r="V714" i="9"/>
  <c r="W714" i="9" s="1"/>
  <c r="AM714" i="9"/>
  <c r="AR715" i="9" s="1"/>
  <c r="BL714" i="9"/>
  <c r="BI715" i="9" s="1"/>
  <c r="J715" i="9"/>
  <c r="K715" i="9" s="1"/>
  <c r="N715" i="9"/>
  <c r="T715" i="9"/>
  <c r="AE715" i="9" s="1"/>
  <c r="V715" i="9"/>
  <c r="AM715" i="9"/>
  <c r="AR716" i="9" s="1"/>
  <c r="BL715" i="9"/>
  <c r="BI716" i="9" s="1"/>
  <c r="J716" i="9"/>
  <c r="K716" i="9" s="1"/>
  <c r="N716" i="9"/>
  <c r="T716" i="9"/>
  <c r="AE716" i="9" s="1"/>
  <c r="V716" i="9"/>
  <c r="W716" i="9" s="1"/>
  <c r="AM716" i="9"/>
  <c r="AR717" i="9" s="1"/>
  <c r="BL716" i="9"/>
  <c r="BI717" i="9" s="1"/>
  <c r="J717" i="9"/>
  <c r="K717" i="9" s="1"/>
  <c r="N717" i="9"/>
  <c r="O717" i="9" s="1"/>
  <c r="P717" i="9" s="1"/>
  <c r="T717" i="9"/>
  <c r="V717" i="9"/>
  <c r="AE717" i="9"/>
  <c r="AM717" i="9"/>
  <c r="AR718" i="9" s="1"/>
  <c r="BL717" i="9"/>
  <c r="J718" i="9"/>
  <c r="K718" i="9" s="1"/>
  <c r="N718" i="9"/>
  <c r="T718" i="9"/>
  <c r="AE718" i="9" s="1"/>
  <c r="V718" i="9"/>
  <c r="AM718" i="9"/>
  <c r="AR719" i="9" s="1"/>
  <c r="BI718" i="9"/>
  <c r="BL718" i="9"/>
  <c r="J719" i="9"/>
  <c r="K719" i="9" s="1"/>
  <c r="N719" i="9"/>
  <c r="T719" i="9"/>
  <c r="AE719" i="9" s="1"/>
  <c r="V719" i="9"/>
  <c r="AM719" i="9"/>
  <c r="AR720" i="9" s="1"/>
  <c r="BI719" i="9"/>
  <c r="BL719" i="9"/>
  <c r="BI720" i="9" s="1"/>
  <c r="J720" i="9"/>
  <c r="K720" i="9" s="1"/>
  <c r="N720" i="9"/>
  <c r="T720" i="9"/>
  <c r="AE720" i="9" s="1"/>
  <c r="V720" i="9"/>
  <c r="AM720" i="9"/>
  <c r="AR721" i="9" s="1"/>
  <c r="BL720" i="9"/>
  <c r="BI721" i="9" s="1"/>
  <c r="J721" i="9"/>
  <c r="K721" i="9" s="1"/>
  <c r="N721" i="9"/>
  <c r="O721" i="9" s="1"/>
  <c r="P721" i="9" s="1"/>
  <c r="T721" i="9"/>
  <c r="AE721" i="9" s="1"/>
  <c r="V721" i="9"/>
  <c r="AM721" i="9"/>
  <c r="AR722" i="9" s="1"/>
  <c r="BL721" i="9"/>
  <c r="BI722" i="9" s="1"/>
  <c r="J722" i="9"/>
  <c r="K722" i="9" s="1"/>
  <c r="N722" i="9"/>
  <c r="T722" i="9"/>
  <c r="AE722" i="9" s="1"/>
  <c r="V722" i="9"/>
  <c r="AM722" i="9"/>
  <c r="AR723" i="9" s="1"/>
  <c r="BL722" i="9"/>
  <c r="BI723" i="9" s="1"/>
  <c r="J723" i="9"/>
  <c r="K723" i="9" s="1"/>
  <c r="N723" i="9"/>
  <c r="O723" i="9" s="1"/>
  <c r="P723" i="9" s="1"/>
  <c r="T723" i="9"/>
  <c r="AE723" i="9" s="1"/>
  <c r="V723" i="9"/>
  <c r="AB723" i="9"/>
  <c r="AM723" i="9"/>
  <c r="AR724" i="9" s="1"/>
  <c r="BL723" i="9"/>
  <c r="BI724" i="9" s="1"/>
  <c r="J724" i="9"/>
  <c r="K724" i="9" s="1"/>
  <c r="N724" i="9"/>
  <c r="T724" i="9"/>
  <c r="AE724" i="9"/>
  <c r="V724" i="9"/>
  <c r="AM724" i="9"/>
  <c r="AR725" i="9" s="1"/>
  <c r="BL724" i="9"/>
  <c r="BI725" i="9" s="1"/>
  <c r="J725" i="9"/>
  <c r="K725" i="9" s="1"/>
  <c r="N725" i="9"/>
  <c r="O725" i="9" s="1"/>
  <c r="P725" i="9" s="1"/>
  <c r="T725" i="9"/>
  <c r="AE725" i="9" s="1"/>
  <c r="V725" i="9"/>
  <c r="AM725" i="9"/>
  <c r="AR726" i="9" s="1"/>
  <c r="BL725" i="9"/>
  <c r="BI726" i="9" s="1"/>
  <c r="J726" i="9"/>
  <c r="K726" i="9" s="1"/>
  <c r="N726" i="9"/>
  <c r="T726" i="9"/>
  <c r="AE726" i="9" s="1"/>
  <c r="V726" i="9"/>
  <c r="AM726" i="9"/>
  <c r="AR727" i="9" s="1"/>
  <c r="BL726" i="9"/>
  <c r="BI727" i="9" s="1"/>
  <c r="J727" i="9"/>
  <c r="K727" i="9" s="1"/>
  <c r="N727" i="9"/>
  <c r="T727" i="9"/>
  <c r="V727" i="9"/>
  <c r="AE727" i="9"/>
  <c r="AM727" i="9"/>
  <c r="AR728" i="9" s="1"/>
  <c r="BL727" i="9"/>
  <c r="BI728" i="9" s="1"/>
  <c r="J728" i="9"/>
  <c r="K728" i="9" s="1"/>
  <c r="N728" i="9"/>
  <c r="T728" i="9"/>
  <c r="AE728" i="9" s="1"/>
  <c r="V728" i="9"/>
  <c r="AM728" i="9"/>
  <c r="AR729" i="9" s="1"/>
  <c r="BL728" i="9"/>
  <c r="BI729" i="9" s="1"/>
  <c r="J729" i="9"/>
  <c r="K729" i="9" s="1"/>
  <c r="N729" i="9"/>
  <c r="O729" i="9" s="1"/>
  <c r="P729" i="9" s="1"/>
  <c r="T729" i="9"/>
  <c r="AE729" i="9" s="1"/>
  <c r="V729" i="9"/>
  <c r="AM729" i="9"/>
  <c r="AR730" i="9" s="1"/>
  <c r="BL729" i="9"/>
  <c r="BI730" i="9" s="1"/>
  <c r="J730" i="9"/>
  <c r="K730" i="9" s="1"/>
  <c r="N730" i="9"/>
  <c r="O730" i="9" s="1"/>
  <c r="P730" i="9" s="1"/>
  <c r="T730" i="9"/>
  <c r="AE730" i="9" s="1"/>
  <c r="V730" i="9"/>
  <c r="AM730" i="9"/>
  <c r="AR731" i="9" s="1"/>
  <c r="BL730" i="9"/>
  <c r="BI731" i="9" s="1"/>
  <c r="J731" i="9"/>
  <c r="K731" i="9" s="1"/>
  <c r="N731" i="9"/>
  <c r="T731" i="9"/>
  <c r="AE731" i="9" s="1"/>
  <c r="V731" i="9"/>
  <c r="AM731" i="9"/>
  <c r="AR732" i="9" s="1"/>
  <c r="BL731" i="9"/>
  <c r="BI732" i="9" s="1"/>
  <c r="J732" i="9"/>
  <c r="K732" i="9" s="1"/>
  <c r="N732" i="9"/>
  <c r="O732" i="9" s="1"/>
  <c r="P732" i="9" s="1"/>
  <c r="T732" i="9"/>
  <c r="AE732" i="9" s="1"/>
  <c r="V732" i="9"/>
  <c r="AM732" i="9"/>
  <c r="AR733" i="9" s="1"/>
  <c r="BL732" i="9"/>
  <c r="BI733" i="9" s="1"/>
  <c r="J733" i="9"/>
  <c r="K733" i="9" s="1"/>
  <c r="N733" i="9"/>
  <c r="O733" i="9" s="1"/>
  <c r="P733" i="9" s="1"/>
  <c r="T733" i="9"/>
  <c r="AE733" i="9" s="1"/>
  <c r="V733" i="9"/>
  <c r="AB733" i="9"/>
  <c r="AM733" i="9"/>
  <c r="AR734" i="9" s="1"/>
  <c r="BL733" i="9"/>
  <c r="BI734" i="9" s="1"/>
  <c r="J734" i="9"/>
  <c r="K734" i="9" s="1"/>
  <c r="N734" i="9"/>
  <c r="O734" i="9" s="1"/>
  <c r="P734" i="9" s="1"/>
  <c r="T734" i="9"/>
  <c r="V734" i="9"/>
  <c r="X734" i="9" s="1"/>
  <c r="AE734" i="9"/>
  <c r="AM734" i="9"/>
  <c r="AR735" i="9" s="1"/>
  <c r="BL734" i="9"/>
  <c r="BI735" i="9" s="1"/>
  <c r="J735" i="9"/>
  <c r="K735" i="9" s="1"/>
  <c r="N735" i="9"/>
  <c r="T735" i="9"/>
  <c r="V735" i="9"/>
  <c r="AE735" i="9"/>
  <c r="AM735" i="9"/>
  <c r="AR736" i="9" s="1"/>
  <c r="BL735" i="9"/>
  <c r="BI736" i="9" s="1"/>
  <c r="J736" i="9"/>
  <c r="K736" i="9" s="1"/>
  <c r="N736" i="9"/>
  <c r="O736" i="9" s="1"/>
  <c r="P736" i="9" s="1"/>
  <c r="T736" i="9"/>
  <c r="AE736" i="9" s="1"/>
  <c r="V736" i="9"/>
  <c r="AM736" i="9"/>
  <c r="AR737" i="9"/>
  <c r="BL736" i="9"/>
  <c r="J737" i="9"/>
  <c r="K737" i="9" s="1"/>
  <c r="N737" i="9"/>
  <c r="O737" i="9" s="1"/>
  <c r="P737" i="9" s="1"/>
  <c r="T737" i="9"/>
  <c r="AE737" i="9" s="1"/>
  <c r="V737" i="9"/>
  <c r="AB737" i="9"/>
  <c r="AM737" i="9"/>
  <c r="AR738" i="9" s="1"/>
  <c r="BI737" i="9"/>
  <c r="BL737" i="9"/>
  <c r="BI738" i="9" s="1"/>
  <c r="J738" i="9"/>
  <c r="K738" i="9" s="1"/>
  <c r="N738" i="9"/>
  <c r="O738" i="9" s="1"/>
  <c r="P738" i="9" s="1"/>
  <c r="T738" i="9"/>
  <c r="AE738" i="9" s="1"/>
  <c r="V738" i="9"/>
  <c r="AM738" i="9"/>
  <c r="AR739" i="9" s="1"/>
  <c r="BL738" i="9"/>
  <c r="J739" i="9"/>
  <c r="K739" i="9" s="1"/>
  <c r="N739" i="9"/>
  <c r="O739" i="9" s="1"/>
  <c r="P739" i="9" s="1"/>
  <c r="T739" i="9"/>
  <c r="AE739" i="9" s="1"/>
  <c r="V739" i="9"/>
  <c r="AB739" i="9"/>
  <c r="AM739" i="9"/>
  <c r="AR740" i="9" s="1"/>
  <c r="BI739" i="9"/>
  <c r="BL739" i="9"/>
  <c r="BI740" i="9" s="1"/>
  <c r="J740" i="9"/>
  <c r="K740" i="9" s="1"/>
  <c r="N740" i="9"/>
  <c r="O740" i="9" s="1"/>
  <c r="P740" i="9" s="1"/>
  <c r="T740" i="9"/>
  <c r="AE740" i="9" s="1"/>
  <c r="V740" i="9"/>
  <c r="AM740" i="9"/>
  <c r="AR741" i="9" s="1"/>
  <c r="BL740" i="9"/>
  <c r="J741" i="9"/>
  <c r="K741" i="9" s="1"/>
  <c r="N741" i="9"/>
  <c r="T741" i="9"/>
  <c r="AE741" i="9" s="1"/>
  <c r="V741" i="9"/>
  <c r="AM741" i="9"/>
  <c r="AR742" i="9" s="1"/>
  <c r="BI741" i="9"/>
  <c r="BL741" i="9"/>
  <c r="BI742" i="9" s="1"/>
  <c r="J742" i="9"/>
  <c r="K742" i="9" s="1"/>
  <c r="N742" i="9"/>
  <c r="O742" i="9" s="1"/>
  <c r="P742" i="9" s="1"/>
  <c r="T742" i="9"/>
  <c r="AE742" i="9" s="1"/>
  <c r="V742" i="9"/>
  <c r="AM742" i="9"/>
  <c r="AR743" i="9" s="1"/>
  <c r="BL742" i="9"/>
  <c r="BI743" i="9" s="1"/>
  <c r="J743" i="9"/>
  <c r="K743" i="9" s="1"/>
  <c r="N743" i="9"/>
  <c r="T743" i="9"/>
  <c r="AE743" i="9" s="1"/>
  <c r="V743" i="9"/>
  <c r="AM743" i="9"/>
  <c r="AR744" i="9" s="1"/>
  <c r="BL743" i="9"/>
  <c r="BI744" i="9" s="1"/>
  <c r="J744" i="9"/>
  <c r="K744" i="9" s="1"/>
  <c r="N744" i="9"/>
  <c r="O744" i="9" s="1"/>
  <c r="P744" i="9" s="1"/>
  <c r="T744" i="9"/>
  <c r="V744" i="9"/>
  <c r="AE744" i="9"/>
  <c r="AM744" i="9"/>
  <c r="AR745" i="9" s="1"/>
  <c r="BL744" i="9"/>
  <c r="BI745" i="9" s="1"/>
  <c r="J745" i="9"/>
  <c r="K745" i="9" s="1"/>
  <c r="N745" i="9"/>
  <c r="AB745" i="9" s="1"/>
  <c r="T745" i="9"/>
  <c r="V745" i="9"/>
  <c r="AE745" i="9"/>
  <c r="AM745" i="9"/>
  <c r="AR746" i="9" s="1"/>
  <c r="BL745" i="9"/>
  <c r="BI746" i="9" s="1"/>
  <c r="J746" i="9"/>
  <c r="K746" i="9" s="1"/>
  <c r="N746" i="9"/>
  <c r="O746" i="9" s="1"/>
  <c r="P746" i="9" s="1"/>
  <c r="T746" i="9"/>
  <c r="V746" i="9"/>
  <c r="AE746" i="9"/>
  <c r="AM746" i="9"/>
  <c r="AR747" i="9" s="1"/>
  <c r="BL746" i="9"/>
  <c r="J747" i="9"/>
  <c r="K747" i="9" s="1"/>
  <c r="N747" i="9"/>
  <c r="O747" i="9" s="1"/>
  <c r="P747" i="9" s="1"/>
  <c r="T747" i="9"/>
  <c r="AE747" i="9" s="1"/>
  <c r="V747" i="9"/>
  <c r="AB747" i="9"/>
  <c r="AM747" i="9"/>
  <c r="AR748" i="9" s="1"/>
  <c r="BI747" i="9"/>
  <c r="BL747" i="9"/>
  <c r="BI748" i="9" s="1"/>
  <c r="J748" i="9"/>
  <c r="K748" i="9" s="1"/>
  <c r="N748" i="9"/>
  <c r="O748" i="9" s="1"/>
  <c r="P748" i="9" s="1"/>
  <c r="T748" i="9"/>
  <c r="AE748" i="9" s="1"/>
  <c r="V748" i="9"/>
  <c r="AM748" i="9"/>
  <c r="AR749" i="9" s="1"/>
  <c r="BL748" i="9"/>
  <c r="BI749" i="9" s="1"/>
  <c r="J749" i="9"/>
  <c r="K749" i="9" s="1"/>
  <c r="N749" i="9"/>
  <c r="T749" i="9"/>
  <c r="AE749" i="9" s="1"/>
  <c r="V749" i="9"/>
  <c r="AM749" i="9"/>
  <c r="AR750" i="9" s="1"/>
  <c r="BL749" i="9"/>
  <c r="BI750" i="9" s="1"/>
  <c r="J750" i="9"/>
  <c r="K750" i="9" s="1"/>
  <c r="N750" i="9"/>
  <c r="O750" i="9" s="1"/>
  <c r="P750" i="9" s="1"/>
  <c r="T750" i="9"/>
  <c r="V750" i="9"/>
  <c r="AE750" i="9"/>
  <c r="AM750" i="9"/>
  <c r="AR751" i="9"/>
  <c r="BL750" i="9"/>
  <c r="BI751" i="9" s="1"/>
  <c r="J751" i="9"/>
  <c r="K751" i="9" s="1"/>
  <c r="N751" i="9"/>
  <c r="O751" i="9" s="1"/>
  <c r="P751" i="9" s="1"/>
  <c r="T751" i="9"/>
  <c r="AE751" i="9" s="1"/>
  <c r="V751" i="9"/>
  <c r="AM751" i="9"/>
  <c r="AR752" i="9" s="1"/>
  <c r="BL751" i="9"/>
  <c r="BI752" i="9" s="1"/>
  <c r="J752" i="9"/>
  <c r="K752" i="9" s="1"/>
  <c r="N752" i="9"/>
  <c r="O752" i="9" s="1"/>
  <c r="P752" i="9" s="1"/>
  <c r="T752" i="9"/>
  <c r="AE752" i="9" s="1"/>
  <c r="V752" i="9"/>
  <c r="AM752" i="9"/>
  <c r="AR753" i="9" s="1"/>
  <c r="BL752" i="9"/>
  <c r="BI753" i="9" s="1"/>
  <c r="J753" i="9"/>
  <c r="K753" i="9" s="1"/>
  <c r="N753" i="9"/>
  <c r="T753" i="9"/>
  <c r="AE753" i="9" s="1"/>
  <c r="V753" i="9"/>
  <c r="AM753" i="9"/>
  <c r="AR754" i="9" s="1"/>
  <c r="BL753" i="9"/>
  <c r="BI754" i="9" s="1"/>
  <c r="J754" i="9"/>
  <c r="K754" i="9" s="1"/>
  <c r="N754" i="9"/>
  <c r="O754" i="9" s="1"/>
  <c r="P754" i="9" s="1"/>
  <c r="T754" i="9"/>
  <c r="AE754" i="9" s="1"/>
  <c r="V754" i="9"/>
  <c r="AM754" i="9"/>
  <c r="AR755" i="9" s="1"/>
  <c r="BL754" i="9"/>
  <c r="BI755" i="9" s="1"/>
  <c r="J755" i="9"/>
  <c r="K755" i="9" s="1"/>
  <c r="N755" i="9"/>
  <c r="O755" i="9" s="1"/>
  <c r="P755" i="9" s="1"/>
  <c r="T755" i="9"/>
  <c r="AE755" i="9" s="1"/>
  <c r="V755" i="9"/>
  <c r="AB755" i="9"/>
  <c r="AM755" i="9"/>
  <c r="AR756" i="9" s="1"/>
  <c r="BL755" i="9"/>
  <c r="J756" i="9"/>
  <c r="K756" i="9" s="1"/>
  <c r="N756" i="9"/>
  <c r="O756" i="9" s="1"/>
  <c r="P756" i="9" s="1"/>
  <c r="T756" i="9"/>
  <c r="AE756" i="9" s="1"/>
  <c r="V756" i="9"/>
  <c r="AM756" i="9"/>
  <c r="AR757" i="9" s="1"/>
  <c r="BI756" i="9"/>
  <c r="BL756" i="9"/>
  <c r="BI757" i="9" s="1"/>
  <c r="J757" i="9"/>
  <c r="K757" i="9" s="1"/>
  <c r="N757" i="9"/>
  <c r="T757" i="9"/>
  <c r="AE757" i="9" s="1"/>
  <c r="V757" i="9"/>
  <c r="AM757" i="9"/>
  <c r="AR758" i="9" s="1"/>
  <c r="BL757" i="9"/>
  <c r="BI758" i="9"/>
  <c r="J758" i="9"/>
  <c r="K758" i="9"/>
  <c r="N758" i="9"/>
  <c r="O758" i="9"/>
  <c r="P758" i="9" s="1"/>
  <c r="T758" i="9"/>
  <c r="V758" i="9"/>
  <c r="AE758" i="9"/>
  <c r="AM758" i="9"/>
  <c r="AR759" i="9" s="1"/>
  <c r="BL758" i="9"/>
  <c r="BI759" i="9"/>
  <c r="J759" i="9"/>
  <c r="K759" i="9" s="1"/>
  <c r="N759" i="9"/>
  <c r="O759" i="9" s="1"/>
  <c r="P759" i="9" s="1"/>
  <c r="T759" i="9"/>
  <c r="AE759" i="9" s="1"/>
  <c r="V759" i="9"/>
  <c r="AM759" i="9"/>
  <c r="AR760" i="9" s="1"/>
  <c r="BL759" i="9"/>
  <c r="BI760" i="9" s="1"/>
  <c r="J760" i="9"/>
  <c r="K760" i="9"/>
  <c r="N760" i="9"/>
  <c r="O760" i="9"/>
  <c r="P760" i="9" s="1"/>
  <c r="T760" i="9"/>
  <c r="V760" i="9"/>
  <c r="AE760" i="9"/>
  <c r="AM760" i="9"/>
  <c r="AR761" i="9" s="1"/>
  <c r="BL760" i="9"/>
  <c r="BI761" i="9" s="1"/>
  <c r="J761" i="9"/>
  <c r="K761" i="9" s="1"/>
  <c r="N761" i="9"/>
  <c r="T761" i="9"/>
  <c r="AE761" i="9" s="1"/>
  <c r="V761" i="9"/>
  <c r="AM761" i="9"/>
  <c r="AR762" i="9" s="1"/>
  <c r="BL761" i="9"/>
  <c r="BI762" i="9" s="1"/>
  <c r="J762" i="9"/>
  <c r="K762" i="9" s="1"/>
  <c r="N762" i="9"/>
  <c r="O762" i="9" s="1"/>
  <c r="P762" i="9" s="1"/>
  <c r="T762" i="9"/>
  <c r="AE762" i="9" s="1"/>
  <c r="V762" i="9"/>
  <c r="AM762" i="9"/>
  <c r="AR763" i="9" s="1"/>
  <c r="BL762" i="9"/>
  <c r="BI763" i="9" s="1"/>
  <c r="J763" i="9"/>
  <c r="K763" i="9" s="1"/>
  <c r="N763" i="9"/>
  <c r="O763" i="9" s="1"/>
  <c r="P763" i="9" s="1"/>
  <c r="T763" i="9"/>
  <c r="AE763" i="9" s="1"/>
  <c r="V763" i="9"/>
  <c r="AM763" i="9"/>
  <c r="AR764" i="9" s="1"/>
  <c r="BL763" i="9"/>
  <c r="BI764" i="9" s="1"/>
  <c r="J764" i="9"/>
  <c r="K764" i="9" s="1"/>
  <c r="N764" i="9"/>
  <c r="O764" i="9" s="1"/>
  <c r="P764" i="9" s="1"/>
  <c r="T764" i="9"/>
  <c r="AE764" i="9" s="1"/>
  <c r="V764" i="9"/>
  <c r="AM764" i="9"/>
  <c r="AR765" i="9" s="1"/>
  <c r="BL764" i="9"/>
  <c r="BI765" i="9" s="1"/>
  <c r="J765" i="9"/>
  <c r="K765" i="9" s="1"/>
  <c r="N765" i="9"/>
  <c r="T765" i="9"/>
  <c r="V765" i="9"/>
  <c r="AE765" i="9"/>
  <c r="AM765" i="9"/>
  <c r="AR766" i="9" s="1"/>
  <c r="BL765" i="9"/>
  <c r="BI766" i="9" s="1"/>
  <c r="J766" i="9"/>
  <c r="K766" i="9"/>
  <c r="N766" i="9"/>
  <c r="O766" i="9" s="1"/>
  <c r="P766" i="9" s="1"/>
  <c r="T766" i="9"/>
  <c r="V766" i="9"/>
  <c r="AE766" i="9"/>
  <c r="AM766" i="9"/>
  <c r="AR767" i="9" s="1"/>
  <c r="BL766" i="9"/>
  <c r="BI767" i="9" s="1"/>
  <c r="J767" i="9"/>
  <c r="K767" i="9" s="1"/>
  <c r="N767" i="9"/>
  <c r="O767" i="9" s="1"/>
  <c r="P767" i="9" s="1"/>
  <c r="T767" i="9"/>
  <c r="AE767" i="9" s="1"/>
  <c r="V767" i="9"/>
  <c r="AM767" i="9"/>
  <c r="AR768" i="9" s="1"/>
  <c r="BL767" i="9"/>
  <c r="BI768" i="9" s="1"/>
  <c r="J768" i="9"/>
  <c r="K768" i="9"/>
  <c r="N768" i="9"/>
  <c r="O768" i="9" s="1"/>
  <c r="P768" i="9" s="1"/>
  <c r="T768" i="9"/>
  <c r="V768" i="9"/>
  <c r="AE768" i="9"/>
  <c r="AM768" i="9"/>
  <c r="AR769" i="9" s="1"/>
  <c r="BL768" i="9"/>
  <c r="BI769" i="9" s="1"/>
  <c r="J769" i="9"/>
  <c r="K769" i="9"/>
  <c r="N769" i="9"/>
  <c r="T769" i="9"/>
  <c r="AE769" i="9" s="1"/>
  <c r="V769" i="9"/>
  <c r="AM769" i="9"/>
  <c r="AR770" i="9" s="1"/>
  <c r="BL769" i="9"/>
  <c r="BI770" i="9" s="1"/>
  <c r="J770" i="9"/>
  <c r="K770" i="9" s="1"/>
  <c r="N770" i="9"/>
  <c r="O770" i="9" s="1"/>
  <c r="P770" i="9" s="1"/>
  <c r="T770" i="9"/>
  <c r="AE770" i="9" s="1"/>
  <c r="V770" i="9"/>
  <c r="AM770" i="9"/>
  <c r="AR771" i="9" s="1"/>
  <c r="BL770" i="9"/>
  <c r="J771" i="9"/>
  <c r="K771" i="9" s="1"/>
  <c r="N771" i="9"/>
  <c r="O771" i="9" s="1"/>
  <c r="P771" i="9" s="1"/>
  <c r="T771" i="9"/>
  <c r="AE771" i="9" s="1"/>
  <c r="V771" i="9"/>
  <c r="AB771" i="9"/>
  <c r="AM771" i="9"/>
  <c r="AR772" i="9" s="1"/>
  <c r="BI771" i="9"/>
  <c r="BL771" i="9"/>
  <c r="J772" i="9"/>
  <c r="K772" i="9" s="1"/>
  <c r="N772" i="9"/>
  <c r="O772" i="9" s="1"/>
  <c r="P772" i="9"/>
  <c r="T772" i="9"/>
  <c r="V772" i="9"/>
  <c r="AE772" i="9"/>
  <c r="AM772" i="9"/>
  <c r="AR773" i="9" s="1"/>
  <c r="BI772" i="9"/>
  <c r="BL772" i="9"/>
  <c r="BI773" i="9" s="1"/>
  <c r="J773" i="9"/>
  <c r="K773" i="9" s="1"/>
  <c r="N773" i="9"/>
  <c r="T773" i="9"/>
  <c r="V773" i="9"/>
  <c r="AE773" i="9"/>
  <c r="AM773" i="9"/>
  <c r="AR774" i="9" s="1"/>
  <c r="BL773" i="9"/>
  <c r="BI774" i="9"/>
  <c r="J774" i="9"/>
  <c r="K774" i="9" s="1"/>
  <c r="N774" i="9"/>
  <c r="O774" i="9" s="1"/>
  <c r="P774" i="9" s="1"/>
  <c r="T774" i="9"/>
  <c r="AE774" i="9" s="1"/>
  <c r="V774" i="9"/>
  <c r="AM774" i="9"/>
  <c r="AR775" i="9"/>
  <c r="BL774" i="9"/>
  <c r="BI775" i="9"/>
  <c r="J775" i="9"/>
  <c r="K775" i="9"/>
  <c r="N775" i="9"/>
  <c r="O775" i="9"/>
  <c r="P775" i="9" s="1"/>
  <c r="T775" i="9"/>
  <c r="AE775" i="9" s="1"/>
  <c r="V775" i="9"/>
  <c r="AB775" i="9"/>
  <c r="AM775" i="9"/>
  <c r="AR776" i="9" s="1"/>
  <c r="BL775" i="9"/>
  <c r="BI776" i="9" s="1"/>
  <c r="J776" i="9"/>
  <c r="K776" i="9" s="1"/>
  <c r="N776" i="9"/>
  <c r="O776" i="9"/>
  <c r="P776" i="9" s="1"/>
  <c r="T776" i="9"/>
  <c r="AE776" i="9" s="1"/>
  <c r="V776" i="9"/>
  <c r="AM776" i="9"/>
  <c r="AR777" i="9" s="1"/>
  <c r="BL776" i="9"/>
  <c r="BI777" i="9" s="1"/>
  <c r="J777" i="9"/>
  <c r="K777" i="9"/>
  <c r="N777" i="9"/>
  <c r="T777" i="9"/>
  <c r="V777" i="9"/>
  <c r="AE777" i="9"/>
  <c r="AM777" i="9"/>
  <c r="AR778" i="9" s="1"/>
  <c r="BL777" i="9"/>
  <c r="BI778" i="9" s="1"/>
  <c r="J778" i="9"/>
  <c r="K778" i="9" s="1"/>
  <c r="N778" i="9"/>
  <c r="O778" i="9" s="1"/>
  <c r="P778" i="9" s="1"/>
  <c r="T778" i="9"/>
  <c r="V778" i="9"/>
  <c r="AE778" i="9"/>
  <c r="AM778" i="9"/>
  <c r="AR779" i="9" s="1"/>
  <c r="BL778" i="9"/>
  <c r="BI779" i="9" s="1"/>
  <c r="J779" i="9"/>
  <c r="K779" i="9" s="1"/>
  <c r="N779" i="9"/>
  <c r="T779" i="9"/>
  <c r="AE779" i="9" s="1"/>
  <c r="V779" i="9"/>
  <c r="AM779" i="9"/>
  <c r="AR780" i="9" s="1"/>
  <c r="BL779" i="9"/>
  <c r="J780" i="9"/>
  <c r="K780" i="9" s="1"/>
  <c r="N780" i="9"/>
  <c r="O780" i="9" s="1"/>
  <c r="P780" i="9" s="1"/>
  <c r="T780" i="9"/>
  <c r="V780" i="9"/>
  <c r="AE780" i="9"/>
  <c r="AM780" i="9"/>
  <c r="AR781" i="9" s="1"/>
  <c r="BI780" i="9"/>
  <c r="BL780" i="9"/>
  <c r="J781" i="9"/>
  <c r="K781" i="9" s="1"/>
  <c r="N781" i="9"/>
  <c r="T781" i="9"/>
  <c r="V781" i="9"/>
  <c r="AE781" i="9"/>
  <c r="AM781" i="9"/>
  <c r="AR782" i="9" s="1"/>
  <c r="BI781" i="9"/>
  <c r="BL781" i="9"/>
  <c r="BI782" i="9"/>
  <c r="J782" i="9"/>
  <c r="K782" i="9"/>
  <c r="N782" i="9"/>
  <c r="O782" i="9"/>
  <c r="P782" i="9" s="1"/>
  <c r="T782" i="9"/>
  <c r="V782" i="9"/>
  <c r="AE782" i="9"/>
  <c r="AM782" i="9"/>
  <c r="AR783" i="9" s="1"/>
  <c r="BL782" i="9"/>
  <c r="BI783" i="9" s="1"/>
  <c r="J783" i="9"/>
  <c r="K783" i="9" s="1"/>
  <c r="N783" i="9"/>
  <c r="O783" i="9" s="1"/>
  <c r="P783" i="9" s="1"/>
  <c r="T783" i="9"/>
  <c r="AE783" i="9" s="1"/>
  <c r="V783" i="9"/>
  <c r="AM783" i="9"/>
  <c r="AR784" i="9" s="1"/>
  <c r="BL783" i="9"/>
  <c r="BI784" i="9" s="1"/>
  <c r="J784" i="9"/>
  <c r="K784" i="9" s="1"/>
  <c r="N784" i="9"/>
  <c r="O784" i="9" s="1"/>
  <c r="P784" i="9" s="1"/>
  <c r="T784" i="9"/>
  <c r="AE784" i="9" s="1"/>
  <c r="V784" i="9"/>
  <c r="AM784" i="9"/>
  <c r="AR785" i="9" s="1"/>
  <c r="BL784" i="9"/>
  <c r="BI785" i="9" s="1"/>
  <c r="J785" i="9"/>
  <c r="K785" i="9" s="1"/>
  <c r="N785" i="9"/>
  <c r="T785" i="9"/>
  <c r="AE785" i="9" s="1"/>
  <c r="V785" i="9"/>
  <c r="AM785" i="9"/>
  <c r="AR786" i="9"/>
  <c r="BL785" i="9"/>
  <c r="BI786" i="9" s="1"/>
  <c r="J786" i="9"/>
  <c r="K786" i="9" s="1"/>
  <c r="N786" i="9"/>
  <c r="O786" i="9" s="1"/>
  <c r="P786" i="9"/>
  <c r="T786" i="9"/>
  <c r="AE786" i="9" s="1"/>
  <c r="V786" i="9"/>
  <c r="AM786" i="9"/>
  <c r="AR787" i="9" s="1"/>
  <c r="BL786" i="9"/>
  <c r="BI787" i="9" s="1"/>
  <c r="J787" i="9"/>
  <c r="K787" i="9" s="1"/>
  <c r="N787" i="9"/>
  <c r="O787" i="9" s="1"/>
  <c r="P787" i="9" s="1"/>
  <c r="T787" i="9"/>
  <c r="AE787" i="9" s="1"/>
  <c r="V787" i="9"/>
  <c r="AM787" i="9"/>
  <c r="AR788" i="9" s="1"/>
  <c r="BL787" i="9"/>
  <c r="BI788" i="9" s="1"/>
  <c r="J788" i="9"/>
  <c r="K788" i="9" s="1"/>
  <c r="N788" i="9"/>
  <c r="O788" i="9" s="1"/>
  <c r="P788" i="9" s="1"/>
  <c r="T788" i="9"/>
  <c r="AE788" i="9" s="1"/>
  <c r="V788" i="9"/>
  <c r="W788" i="9" s="1"/>
  <c r="AM788" i="9"/>
  <c r="AR789" i="9" s="1"/>
  <c r="BL788" i="9"/>
  <c r="BI789" i="9" s="1"/>
  <c r="J789" i="9"/>
  <c r="K789" i="9" s="1"/>
  <c r="N789" i="9"/>
  <c r="T789" i="9"/>
  <c r="AE789" i="9" s="1"/>
  <c r="V789" i="9"/>
  <c r="AM789" i="9"/>
  <c r="AR790" i="9" s="1"/>
  <c r="BL789" i="9"/>
  <c r="BI790" i="9" s="1"/>
  <c r="J790" i="9"/>
  <c r="K790" i="9" s="1"/>
  <c r="N790" i="9"/>
  <c r="O790" i="9" s="1"/>
  <c r="P790" i="9" s="1"/>
  <c r="T790" i="9"/>
  <c r="AE790" i="9" s="1"/>
  <c r="V790" i="9"/>
  <c r="AM790" i="9"/>
  <c r="AR791" i="9" s="1"/>
  <c r="BL790" i="9"/>
  <c r="BI791" i="9" s="1"/>
  <c r="J791" i="9"/>
  <c r="K791" i="9" s="1"/>
  <c r="N791" i="9"/>
  <c r="O791" i="9" s="1"/>
  <c r="P791" i="9" s="1"/>
  <c r="T791" i="9"/>
  <c r="AE791" i="9" s="1"/>
  <c r="V791" i="9"/>
  <c r="AM791" i="9"/>
  <c r="AR792" i="9" s="1"/>
  <c r="BL791" i="9"/>
  <c r="BI792" i="9" s="1"/>
  <c r="J792" i="9"/>
  <c r="K792" i="9" s="1"/>
  <c r="N792" i="9"/>
  <c r="O792" i="9" s="1"/>
  <c r="P792" i="9" s="1"/>
  <c r="T792" i="9"/>
  <c r="AE792" i="9" s="1"/>
  <c r="V792" i="9"/>
  <c r="AM792" i="9"/>
  <c r="AR793" i="9" s="1"/>
  <c r="BL792" i="9"/>
  <c r="BI793" i="9" s="1"/>
  <c r="J793" i="9"/>
  <c r="K793" i="9" s="1"/>
  <c r="N793" i="9"/>
  <c r="T793" i="9"/>
  <c r="AE793" i="9" s="1"/>
  <c r="V793" i="9"/>
  <c r="X793" i="9" s="1"/>
  <c r="AM793" i="9"/>
  <c r="AR794" i="9" s="1"/>
  <c r="BL793" i="9"/>
  <c r="BI794" i="9" s="1"/>
  <c r="J794" i="9"/>
  <c r="K794" i="9" s="1"/>
  <c r="N794" i="9"/>
  <c r="O794" i="9" s="1"/>
  <c r="P794" i="9" s="1"/>
  <c r="T794" i="9"/>
  <c r="V794" i="9"/>
  <c r="AE794" i="9"/>
  <c r="AM794" i="9"/>
  <c r="AR795" i="9" s="1"/>
  <c r="BL794" i="9"/>
  <c r="BI795" i="9" s="1"/>
  <c r="J795" i="9"/>
  <c r="K795" i="9" s="1"/>
  <c r="N795" i="9"/>
  <c r="O795" i="9" s="1"/>
  <c r="P795" i="9" s="1"/>
  <c r="T795" i="9"/>
  <c r="AE795" i="9" s="1"/>
  <c r="V795" i="9"/>
  <c r="AM795" i="9"/>
  <c r="AR796" i="9" s="1"/>
  <c r="BL795" i="9"/>
  <c r="BI796" i="9" s="1"/>
  <c r="J796" i="9"/>
  <c r="K796" i="9" s="1"/>
  <c r="N796" i="9"/>
  <c r="O796" i="9" s="1"/>
  <c r="P796" i="9" s="1"/>
  <c r="T796" i="9"/>
  <c r="AE796" i="9" s="1"/>
  <c r="V796" i="9"/>
  <c r="AM796" i="9"/>
  <c r="AR797" i="9" s="1"/>
  <c r="BL796" i="9"/>
  <c r="BI797" i="9" s="1"/>
  <c r="J797" i="9"/>
  <c r="K797" i="9" s="1"/>
  <c r="N797" i="9"/>
  <c r="T797" i="9"/>
  <c r="V797" i="9"/>
  <c r="AE797" i="9"/>
  <c r="AM797" i="9"/>
  <c r="AR798" i="9" s="1"/>
  <c r="BL797" i="9"/>
  <c r="BI798" i="9" s="1"/>
  <c r="J798" i="9"/>
  <c r="K798" i="9" s="1"/>
  <c r="N798" i="9"/>
  <c r="O798" i="9" s="1"/>
  <c r="P798" i="9" s="1"/>
  <c r="T798" i="9"/>
  <c r="V798" i="9"/>
  <c r="AE798" i="9"/>
  <c r="AM798" i="9"/>
  <c r="AR799" i="9" s="1"/>
  <c r="BL798" i="9"/>
  <c r="BI799" i="9" s="1"/>
  <c r="J799" i="9"/>
  <c r="K799" i="9" s="1"/>
  <c r="N799" i="9"/>
  <c r="O799" i="9" s="1"/>
  <c r="P799" i="9" s="1"/>
  <c r="T799" i="9"/>
  <c r="AE799" i="9" s="1"/>
  <c r="V799" i="9"/>
  <c r="AM799" i="9"/>
  <c r="AR800" i="9" s="1"/>
  <c r="BL799" i="9"/>
  <c r="BI800" i="9" s="1"/>
  <c r="J800" i="9"/>
  <c r="K800" i="9" s="1"/>
  <c r="N800" i="9"/>
  <c r="O800" i="9" s="1"/>
  <c r="P800" i="9" s="1"/>
  <c r="T800" i="9"/>
  <c r="AE800" i="9" s="1"/>
  <c r="V800" i="9"/>
  <c r="AM800" i="9"/>
  <c r="AR801" i="9" s="1"/>
  <c r="BL800" i="9"/>
  <c r="BI801" i="9" s="1"/>
  <c r="J801" i="9"/>
  <c r="K801" i="9" s="1"/>
  <c r="N801" i="9"/>
  <c r="T801" i="9"/>
  <c r="V801" i="9"/>
  <c r="AE801" i="9"/>
  <c r="AM801" i="9"/>
  <c r="AR802" i="9" s="1"/>
  <c r="BL801" i="9"/>
  <c r="BI802" i="9" s="1"/>
  <c r="J802" i="9"/>
  <c r="K802" i="9" s="1"/>
  <c r="N802" i="9"/>
  <c r="O802" i="9" s="1"/>
  <c r="P802" i="9" s="1"/>
  <c r="T802" i="9"/>
  <c r="V802" i="9"/>
  <c r="AE802" i="9"/>
  <c r="AM802" i="9"/>
  <c r="AR803" i="9" s="1"/>
  <c r="BL802" i="9"/>
  <c r="BI803" i="9" s="1"/>
  <c r="J803" i="9"/>
  <c r="K803" i="9" s="1"/>
  <c r="N803" i="9"/>
  <c r="O803" i="9" s="1"/>
  <c r="P803" i="9" s="1"/>
  <c r="T803" i="9"/>
  <c r="AE803" i="9" s="1"/>
  <c r="V803" i="9"/>
  <c r="AB803" i="9"/>
  <c r="AM803" i="9"/>
  <c r="AR804" i="9" s="1"/>
  <c r="BL803" i="9"/>
  <c r="BI804" i="9" s="1"/>
  <c r="J804" i="9"/>
  <c r="K804" i="9" s="1"/>
  <c r="N804" i="9"/>
  <c r="O804" i="9" s="1"/>
  <c r="P804" i="9" s="1"/>
  <c r="T804" i="9"/>
  <c r="V804" i="9"/>
  <c r="AE804" i="9"/>
  <c r="AM804" i="9"/>
  <c r="AR805" i="9" s="1"/>
  <c r="BL804" i="9"/>
  <c r="BI805" i="9" s="1"/>
  <c r="J805" i="9"/>
  <c r="K805" i="9" s="1"/>
  <c r="N805" i="9"/>
  <c r="T805" i="9"/>
  <c r="AE805" i="9" s="1"/>
  <c r="V805" i="9"/>
  <c r="AM805" i="9"/>
  <c r="AR806" i="9" s="1"/>
  <c r="BL805" i="9"/>
  <c r="BI806" i="9" s="1"/>
  <c r="J806" i="9"/>
  <c r="K806" i="9" s="1"/>
  <c r="N806" i="9"/>
  <c r="T806" i="9"/>
  <c r="AE806" i="9" s="1"/>
  <c r="V806" i="9"/>
  <c r="AM806" i="9"/>
  <c r="AR807" i="9" s="1"/>
  <c r="BL806" i="9"/>
  <c r="BI807" i="9" s="1"/>
  <c r="J807" i="9"/>
  <c r="K807" i="9" s="1"/>
  <c r="N807" i="9"/>
  <c r="O807" i="9" s="1"/>
  <c r="P807" i="9" s="1"/>
  <c r="T807" i="9"/>
  <c r="AE807" i="9" s="1"/>
  <c r="V807" i="9"/>
  <c r="AM807" i="9"/>
  <c r="AR808" i="9"/>
  <c r="BL807" i="9"/>
  <c r="J808" i="9"/>
  <c r="K808" i="9" s="1"/>
  <c r="N808" i="9"/>
  <c r="T808" i="9"/>
  <c r="AE808" i="9" s="1"/>
  <c r="V808" i="9"/>
  <c r="W808" i="9" s="1"/>
  <c r="AM808" i="9"/>
  <c r="AR809" i="9" s="1"/>
  <c r="BI808" i="9"/>
  <c r="BL808" i="9"/>
  <c r="BI809" i="9" s="1"/>
  <c r="J809" i="9"/>
  <c r="K809" i="9" s="1"/>
  <c r="N809" i="9"/>
  <c r="O809" i="9" s="1"/>
  <c r="P809" i="9" s="1"/>
  <c r="T809" i="9"/>
  <c r="AE809" i="9" s="1"/>
  <c r="V809" i="9"/>
  <c r="AM809" i="9"/>
  <c r="AR810" i="9" s="1"/>
  <c r="BL809" i="9"/>
  <c r="BI810" i="9" s="1"/>
  <c r="J810" i="9"/>
  <c r="K810" i="9" s="1"/>
  <c r="N810" i="9"/>
  <c r="T810" i="9"/>
  <c r="AE810" i="9" s="1"/>
  <c r="V810" i="9"/>
  <c r="W810" i="9" s="1"/>
  <c r="AD810" i="9" s="1"/>
  <c r="AM810" i="9"/>
  <c r="AR811" i="9" s="1"/>
  <c r="BL810" i="9"/>
  <c r="BI811" i="9" s="1"/>
  <c r="J811" i="9"/>
  <c r="K811" i="9" s="1"/>
  <c r="N811" i="9"/>
  <c r="O811" i="9" s="1"/>
  <c r="P811" i="9" s="1"/>
  <c r="T811" i="9"/>
  <c r="V811" i="9"/>
  <c r="AE811" i="9"/>
  <c r="AM811" i="9"/>
  <c r="AR812" i="9" s="1"/>
  <c r="BL811" i="9"/>
  <c r="BI812" i="9" s="1"/>
  <c r="J812" i="9"/>
  <c r="K812" i="9" s="1"/>
  <c r="N812" i="9"/>
  <c r="T812" i="9"/>
  <c r="AE812" i="9" s="1"/>
  <c r="V812" i="9"/>
  <c r="AM812" i="9"/>
  <c r="AR813" i="9" s="1"/>
  <c r="BL812" i="9"/>
  <c r="BI813" i="9" s="1"/>
  <c r="J813" i="9"/>
  <c r="K813" i="9" s="1"/>
  <c r="N813" i="9"/>
  <c r="T813" i="9"/>
  <c r="AE813" i="9" s="1"/>
  <c r="V813" i="9"/>
  <c r="AM813" i="9"/>
  <c r="AR814" i="9" s="1"/>
  <c r="BL813" i="9"/>
  <c r="BI814" i="9" s="1"/>
  <c r="J814" i="9"/>
  <c r="K814" i="9" s="1"/>
  <c r="N814" i="9"/>
  <c r="T814" i="9"/>
  <c r="AE814" i="9" s="1"/>
  <c r="V814" i="9"/>
  <c r="AM814" i="9"/>
  <c r="AR815" i="9" s="1"/>
  <c r="BL814" i="9"/>
  <c r="BI815" i="9" s="1"/>
  <c r="J815" i="9"/>
  <c r="K815" i="9" s="1"/>
  <c r="N815" i="9"/>
  <c r="O815" i="9" s="1"/>
  <c r="P815" i="9" s="1"/>
  <c r="T815" i="9"/>
  <c r="V815" i="9"/>
  <c r="AE815" i="9"/>
  <c r="AM815" i="9"/>
  <c r="AR816" i="9" s="1"/>
  <c r="BL815" i="9"/>
  <c r="BI816" i="9" s="1"/>
  <c r="J816" i="9"/>
  <c r="K816" i="9" s="1"/>
  <c r="N816" i="9"/>
  <c r="T816" i="9"/>
  <c r="AE816" i="9" s="1"/>
  <c r="V816" i="9"/>
  <c r="X816" i="9" s="1"/>
  <c r="AM816" i="9"/>
  <c r="BL816" i="9"/>
  <c r="ABN138" i="8"/>
  <c r="ABK139" i="8" s="1"/>
  <c r="ABN146" i="8"/>
  <c r="ABK147" i="8" s="1"/>
  <c r="T123" i="8"/>
  <c r="R123" i="8"/>
  <c r="L123" i="8"/>
  <c r="T122" i="8"/>
  <c r="R122" i="8"/>
  <c r="L122" i="8"/>
  <c r="M122" i="8" s="1"/>
  <c r="C17" i="14" s="1"/>
  <c r="C18" i="14" s="1"/>
  <c r="H122" i="8"/>
  <c r="I122" i="8" s="1"/>
  <c r="AS122" i="8"/>
  <c r="AI122" i="8"/>
  <c r="AL122" i="8"/>
  <c r="AQ123" i="8" s="1"/>
  <c r="AM122" i="8"/>
  <c r="C9" i="8" s="1"/>
  <c r="AQ122" i="8"/>
  <c r="AZ122" i="8"/>
  <c r="AX122" i="8"/>
  <c r="AS123" i="8" s="1"/>
  <c r="BE122" i="8"/>
  <c r="AZ123" i="8" s="1"/>
  <c r="ABO122" i="8"/>
  <c r="ABJ123" i="8" s="1"/>
  <c r="ABN123" i="8"/>
  <c r="ABK124" i="8" s="1"/>
  <c r="AD125" i="8"/>
  <c r="AD126" i="8" s="1"/>
  <c r="AD127" i="8" s="1"/>
  <c r="AD128" i="8" s="1"/>
  <c r="AD129" i="8" s="1"/>
  <c r="AD130" i="8" s="1"/>
  <c r="ABN126" i="8"/>
  <c r="ABK127" i="8" s="1"/>
  <c r="ABN130" i="8"/>
  <c r="ABK131" i="8" s="1"/>
  <c r="ABN134" i="8"/>
  <c r="ABK135" i="8" s="1"/>
  <c r="AF10" i="6"/>
  <c r="AF217" i="6"/>
  <c r="V7" i="6"/>
  <c r="X7" i="6" s="1"/>
  <c r="AY7" i="6"/>
  <c r="AT8" i="6" s="1"/>
  <c r="T7" i="6"/>
  <c r="BF7" i="6"/>
  <c r="BA8" i="6"/>
  <c r="BM7" i="6"/>
  <c r="BH8" i="6"/>
  <c r="BL8" i="6"/>
  <c r="BI9" i="6"/>
  <c r="BL9" i="6"/>
  <c r="BI10" i="6"/>
  <c r="BL10" i="6"/>
  <c r="BI11" i="6"/>
  <c r="BL11" i="6"/>
  <c r="BI12" i="6"/>
  <c r="BL12" i="6"/>
  <c r="BI13" i="6"/>
  <c r="BL13" i="6"/>
  <c r="BI14" i="6"/>
  <c r="BL14" i="6"/>
  <c r="BI15" i="6"/>
  <c r="BL15" i="6"/>
  <c r="BI16" i="6"/>
  <c r="BL16" i="6"/>
  <c r="BI17" i="6"/>
  <c r="BL17" i="6"/>
  <c r="BI18" i="6"/>
  <c r="BL18" i="6"/>
  <c r="BI19" i="6"/>
  <c r="BL19" i="6"/>
  <c r="BI20" i="6"/>
  <c r="BL20" i="6"/>
  <c r="BI21" i="6"/>
  <c r="BL21" i="6"/>
  <c r="AU217" i="6"/>
  <c r="AR217" i="6"/>
  <c r="AT217" i="6"/>
  <c r="BB217" i="6"/>
  <c r="BA217" i="6"/>
  <c r="AM217" i="6"/>
  <c r="AR218" i="6"/>
  <c r="BI217" i="6"/>
  <c r="BH217" i="6"/>
  <c r="AM218" i="6"/>
  <c r="AR219" i="6" s="1"/>
  <c r="BL217" i="6"/>
  <c r="BI218" i="6" s="1"/>
  <c r="AM219" i="6"/>
  <c r="AR220" i="6" s="1"/>
  <c r="BL218" i="6"/>
  <c r="BI219" i="6" s="1"/>
  <c r="AM220" i="6"/>
  <c r="AR221" i="6" s="1"/>
  <c r="BL219" i="6"/>
  <c r="BI220" i="6" s="1"/>
  <c r="AM221" i="6"/>
  <c r="AR222" i="6" s="1"/>
  <c r="BL220" i="6"/>
  <c r="BI221" i="6" s="1"/>
  <c r="AM222" i="6"/>
  <c r="AR223" i="6" s="1"/>
  <c r="BL221" i="6"/>
  <c r="BI222" i="6" s="1"/>
  <c r="AM223" i="6"/>
  <c r="AR224" i="6" s="1"/>
  <c r="BL222" i="6"/>
  <c r="BI223" i="6" s="1"/>
  <c r="AM224" i="6"/>
  <c r="AR225" i="6" s="1"/>
  <c r="BL223" i="6"/>
  <c r="BI224" i="6" s="1"/>
  <c r="AM225" i="6"/>
  <c r="AR226" i="6" s="1"/>
  <c r="BL224" i="6"/>
  <c r="BI225" i="6" s="1"/>
  <c r="AM226" i="6"/>
  <c r="AR227" i="6" s="1"/>
  <c r="BL225" i="6"/>
  <c r="BI226" i="6" s="1"/>
  <c r="AM227" i="6"/>
  <c r="AR228" i="6" s="1"/>
  <c r="BL226" i="6"/>
  <c r="BI227" i="6" s="1"/>
  <c r="AM228" i="6"/>
  <c r="AR229" i="6" s="1"/>
  <c r="BL227" i="6"/>
  <c r="BI228" i="6" s="1"/>
  <c r="AM229" i="6"/>
  <c r="AR230" i="6" s="1"/>
  <c r="BL228" i="6"/>
  <c r="BI229" i="6" s="1"/>
  <c r="AM230" i="6"/>
  <c r="AR231" i="6" s="1"/>
  <c r="BL229" i="6"/>
  <c r="BI230" i="6" s="1"/>
  <c r="AM231" i="6"/>
  <c r="AR232" i="6" s="1"/>
  <c r="BL230" i="6"/>
  <c r="BI231" i="6" s="1"/>
  <c r="AM232" i="6"/>
  <c r="AR233" i="6" s="1"/>
  <c r="BL231" i="6"/>
  <c r="BI232" i="6" s="1"/>
  <c r="AM233" i="6"/>
  <c r="AR234" i="6" s="1"/>
  <c r="BL232" i="6"/>
  <c r="BI233" i="6" s="1"/>
  <c r="AM234" i="6"/>
  <c r="AR235" i="6" s="1"/>
  <c r="BL233" i="6"/>
  <c r="BI234" i="6" s="1"/>
  <c r="AM235" i="6"/>
  <c r="AR236" i="6" s="1"/>
  <c r="BL234" i="6"/>
  <c r="BI235" i="6" s="1"/>
  <c r="AM236" i="6"/>
  <c r="AR237" i="6" s="1"/>
  <c r="BL235" i="6"/>
  <c r="BI236" i="6" s="1"/>
  <c r="AM237" i="6"/>
  <c r="AR238" i="6" s="1"/>
  <c r="BL236" i="6"/>
  <c r="BI237" i="6" s="1"/>
  <c r="AM238" i="6"/>
  <c r="AR239" i="6" s="1"/>
  <c r="BL237" i="6"/>
  <c r="BI238" i="6" s="1"/>
  <c r="AM239" i="6"/>
  <c r="AR240" i="6" s="1"/>
  <c r="BL238" i="6"/>
  <c r="BI239" i="6" s="1"/>
  <c r="AM240" i="6"/>
  <c r="AR241" i="6" s="1"/>
  <c r="BL239" i="6"/>
  <c r="BI240" i="6" s="1"/>
  <c r="AM241" i="6"/>
  <c r="AR242" i="6" s="1"/>
  <c r="BL240" i="6"/>
  <c r="BI241" i="6" s="1"/>
  <c r="AM242" i="6"/>
  <c r="AR243" i="6" s="1"/>
  <c r="BL241" i="6"/>
  <c r="BI242" i="6" s="1"/>
  <c r="AM243" i="6"/>
  <c r="AR244" i="6" s="1"/>
  <c r="BL242" i="6"/>
  <c r="BI243" i="6" s="1"/>
  <c r="AM244" i="6"/>
  <c r="AR245" i="6" s="1"/>
  <c r="BL243" i="6"/>
  <c r="BI244" i="6" s="1"/>
  <c r="AM245" i="6"/>
  <c r="AR246" i="6" s="1"/>
  <c r="BL244" i="6"/>
  <c r="BI245" i="6" s="1"/>
  <c r="AM246" i="6"/>
  <c r="AR247" i="6" s="1"/>
  <c r="BL245" i="6"/>
  <c r="BI246" i="6" s="1"/>
  <c r="AM247" i="6"/>
  <c r="AR248" i="6" s="1"/>
  <c r="BL246" i="6"/>
  <c r="BI247" i="6" s="1"/>
  <c r="AM248" i="6"/>
  <c r="AR249" i="6" s="1"/>
  <c r="BL247" i="6"/>
  <c r="BI248" i="6" s="1"/>
  <c r="AM249" i="6"/>
  <c r="AR250" i="6" s="1"/>
  <c r="BL248" i="6"/>
  <c r="BI249" i="6" s="1"/>
  <c r="AM250" i="6"/>
  <c r="AR251" i="6" s="1"/>
  <c r="BL249" i="6"/>
  <c r="BI250" i="6" s="1"/>
  <c r="AM251" i="6"/>
  <c r="AR252" i="6" s="1"/>
  <c r="BL250" i="6"/>
  <c r="BI251" i="6" s="1"/>
  <c r="AM252" i="6"/>
  <c r="AR253" i="6" s="1"/>
  <c r="BL251" i="6"/>
  <c r="BI252" i="6" s="1"/>
  <c r="AM253" i="6"/>
  <c r="AR254" i="6" s="1"/>
  <c r="BL252" i="6"/>
  <c r="BI253" i="6" s="1"/>
  <c r="BL253" i="6"/>
  <c r="BI254" i="6" s="1"/>
  <c r="BL254" i="6"/>
  <c r="AM254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N217" i="6"/>
  <c r="AE217" i="6"/>
  <c r="AG217" i="6" s="1"/>
  <c r="AH217" i="6" s="1"/>
  <c r="AL217" i="6" s="1"/>
  <c r="N21" i="6"/>
  <c r="O21" i="6"/>
  <c r="P21" i="6" s="1"/>
  <c r="T21" i="6"/>
  <c r="AE21" i="6" s="1"/>
  <c r="V21" i="6"/>
  <c r="W21" i="6" s="1"/>
  <c r="AD21" i="6" s="1"/>
  <c r="J21" i="6"/>
  <c r="K21" i="6"/>
  <c r="N20" i="6"/>
  <c r="T20" i="6"/>
  <c r="AE20" i="6" s="1"/>
  <c r="V20" i="6"/>
  <c r="W20" i="6" s="1"/>
  <c r="O20" i="6"/>
  <c r="P20" i="6" s="1"/>
  <c r="J20" i="6"/>
  <c r="K20" i="6" s="1"/>
  <c r="N19" i="6"/>
  <c r="O19" i="6" s="1"/>
  <c r="P19" i="6" s="1"/>
  <c r="T19" i="6"/>
  <c r="AE19" i="6" s="1"/>
  <c r="V19" i="6"/>
  <c r="W19" i="6" s="1"/>
  <c r="J19" i="6"/>
  <c r="K19" i="6" s="1"/>
  <c r="N18" i="6"/>
  <c r="O18" i="6" s="1"/>
  <c r="P18" i="6" s="1"/>
  <c r="T18" i="6"/>
  <c r="AE18" i="6" s="1"/>
  <c r="V18" i="6"/>
  <c r="W18" i="6" s="1"/>
  <c r="AD18" i="6" s="1"/>
  <c r="J18" i="6"/>
  <c r="K18" i="6"/>
  <c r="N17" i="6"/>
  <c r="O17" i="6"/>
  <c r="P17" i="6" s="1"/>
  <c r="T17" i="6"/>
  <c r="AE17" i="6" s="1"/>
  <c r="V17" i="6"/>
  <c r="W17" i="6" s="1"/>
  <c r="AD17" i="6" s="1"/>
  <c r="J17" i="6"/>
  <c r="K17" i="6"/>
  <c r="N16" i="6"/>
  <c r="T16" i="6"/>
  <c r="AE16" i="6" s="1"/>
  <c r="V16" i="6"/>
  <c r="W16" i="6" s="1"/>
  <c r="O16" i="6"/>
  <c r="P16" i="6" s="1"/>
  <c r="J16" i="6"/>
  <c r="K16" i="6" s="1"/>
  <c r="N15" i="6"/>
  <c r="O15" i="6" s="1"/>
  <c r="P15" i="6" s="1"/>
  <c r="T15" i="6"/>
  <c r="AE15" i="6" s="1"/>
  <c r="V15" i="6"/>
  <c r="W15" i="6" s="1"/>
  <c r="J15" i="6"/>
  <c r="K15" i="6" s="1"/>
  <c r="N14" i="6"/>
  <c r="O14" i="6" s="1"/>
  <c r="P14" i="6" s="1"/>
  <c r="AB14" i="6" s="1"/>
  <c r="T14" i="6"/>
  <c r="AE14" i="6" s="1"/>
  <c r="V14" i="6"/>
  <c r="W14" i="6" s="1"/>
  <c r="J14" i="6"/>
  <c r="K14" i="6" s="1"/>
  <c r="N13" i="6"/>
  <c r="O13" i="6" s="1"/>
  <c r="P13" i="6" s="1"/>
  <c r="T13" i="6"/>
  <c r="AE13" i="6" s="1"/>
  <c r="V13" i="6"/>
  <c r="W13" i="6" s="1"/>
  <c r="AD13" i="6" s="1"/>
  <c r="J13" i="6"/>
  <c r="K13" i="6" s="1"/>
  <c r="N12" i="6"/>
  <c r="O12" i="6" s="1"/>
  <c r="P12" i="6" s="1"/>
  <c r="T12" i="6"/>
  <c r="AE12" i="6" s="1"/>
  <c r="V12" i="6"/>
  <c r="W12" i="6" s="1"/>
  <c r="AD12" i="6" s="1"/>
  <c r="J12" i="6"/>
  <c r="K12" i="6" s="1"/>
  <c r="N11" i="6"/>
  <c r="O11" i="6" s="1"/>
  <c r="P11" i="6" s="1"/>
  <c r="T11" i="6"/>
  <c r="AE11" i="6" s="1"/>
  <c r="V11" i="6"/>
  <c r="W11" i="6" s="1"/>
  <c r="J11" i="6"/>
  <c r="K11" i="6" s="1"/>
  <c r="N10" i="6"/>
  <c r="O10" i="6" s="1"/>
  <c r="P10" i="6" s="1"/>
  <c r="AB10" i="6" s="1"/>
  <c r="T10" i="6"/>
  <c r="AE10" i="6" s="1"/>
  <c r="V10" i="6"/>
  <c r="W10" i="6" s="1"/>
  <c r="J10" i="6"/>
  <c r="K10" i="6" s="1"/>
  <c r="N9" i="6"/>
  <c r="O9" i="6" s="1"/>
  <c r="P9" i="6" s="1"/>
  <c r="T9" i="6"/>
  <c r="AE9" i="6" s="1"/>
  <c r="AG9" i="6" s="1"/>
  <c r="V9" i="6"/>
  <c r="W9" i="6" s="1"/>
  <c r="J9" i="6"/>
  <c r="K9" i="6" s="1"/>
  <c r="AT7" i="6"/>
  <c r="BH7" i="6"/>
  <c r="BA7" i="6"/>
  <c r="AQ7" i="6"/>
  <c r="AR7" i="6"/>
  <c r="BB528" i="6"/>
  <c r="BA528" i="6"/>
  <c r="BH528" i="6"/>
  <c r="BL528" i="6"/>
  <c r="BI529" i="6"/>
  <c r="BL529" i="6"/>
  <c r="BL530" i="6"/>
  <c r="BI531" i="6" s="1"/>
  <c r="BL531" i="6"/>
  <c r="BI532" i="6" s="1"/>
  <c r="BL532" i="6"/>
  <c r="BI533" i="6" s="1"/>
  <c r="BL533" i="6"/>
  <c r="BL534" i="6"/>
  <c r="BI535" i="6" s="1"/>
  <c r="BL535" i="6"/>
  <c r="BI536" i="6" s="1"/>
  <c r="BL536" i="6"/>
  <c r="BI537" i="6" s="1"/>
  <c r="BL537" i="6"/>
  <c r="BL538" i="6"/>
  <c r="BI539" i="6" s="1"/>
  <c r="BL539" i="6"/>
  <c r="BI540" i="6" s="1"/>
  <c r="BL540" i="6"/>
  <c r="BI541" i="6" s="1"/>
  <c r="BL541" i="6"/>
  <c r="BI542" i="6" s="1"/>
  <c r="BL542" i="6"/>
  <c r="BI543" i="6" s="1"/>
  <c r="BL543" i="6"/>
  <c r="BI544" i="6" s="1"/>
  <c r="BL544" i="6"/>
  <c r="BI545" i="6" s="1"/>
  <c r="BL545" i="6"/>
  <c r="BI546" i="6" s="1"/>
  <c r="BL546" i="6"/>
  <c r="BI547" i="6" s="1"/>
  <c r="BL547" i="6"/>
  <c r="BI548" i="6" s="1"/>
  <c r="BL548" i="6"/>
  <c r="BI549" i="6" s="1"/>
  <c r="BL549" i="6"/>
  <c r="BI550" i="6" s="1"/>
  <c r="BL550" i="6"/>
  <c r="BI551" i="6" s="1"/>
  <c r="BL551" i="6"/>
  <c r="BI552" i="6" s="1"/>
  <c r="BL552" i="6"/>
  <c r="BI553" i="6" s="1"/>
  <c r="BL815" i="6"/>
  <c r="BI816" i="6" s="1"/>
  <c r="BL814" i="6"/>
  <c r="BI815" i="6" s="1"/>
  <c r="BL813" i="6"/>
  <c r="BI814" i="6" s="1"/>
  <c r="BL812" i="6"/>
  <c r="BI813" i="6" s="1"/>
  <c r="BL811" i="6"/>
  <c r="BI812" i="6" s="1"/>
  <c r="BL810" i="6"/>
  <c r="BI811" i="6" s="1"/>
  <c r="BL809" i="6"/>
  <c r="BI810" i="6" s="1"/>
  <c r="BL808" i="6"/>
  <c r="BI809" i="6" s="1"/>
  <c r="BL807" i="6"/>
  <c r="BI808" i="6" s="1"/>
  <c r="BL806" i="6"/>
  <c r="BI807" i="6" s="1"/>
  <c r="BL805" i="6"/>
  <c r="BI806" i="6" s="1"/>
  <c r="BL804" i="6"/>
  <c r="BI805" i="6" s="1"/>
  <c r="BL803" i="6"/>
  <c r="BI804" i="6" s="1"/>
  <c r="BL802" i="6"/>
  <c r="BI803" i="6" s="1"/>
  <c r="BL801" i="6"/>
  <c r="BI802" i="6" s="1"/>
  <c r="BL800" i="6"/>
  <c r="BI801" i="6" s="1"/>
  <c r="BL799" i="6"/>
  <c r="BI800" i="6" s="1"/>
  <c r="BL798" i="6"/>
  <c r="BI799" i="6" s="1"/>
  <c r="BL797" i="6"/>
  <c r="BI798" i="6" s="1"/>
  <c r="BL796" i="6"/>
  <c r="BI797" i="6" s="1"/>
  <c r="BL795" i="6"/>
  <c r="BI796" i="6" s="1"/>
  <c r="BL794" i="6"/>
  <c r="BI795" i="6" s="1"/>
  <c r="BL793" i="6"/>
  <c r="BI794" i="6" s="1"/>
  <c r="BL792" i="6"/>
  <c r="BI793" i="6" s="1"/>
  <c r="BL791" i="6"/>
  <c r="BI792" i="6" s="1"/>
  <c r="BL790" i="6"/>
  <c r="BI791" i="6" s="1"/>
  <c r="BL789" i="6"/>
  <c r="BI790" i="6" s="1"/>
  <c r="BL788" i="6"/>
  <c r="BI789" i="6" s="1"/>
  <c r="BL787" i="6"/>
  <c r="BI788" i="6" s="1"/>
  <c r="BL786" i="6"/>
  <c r="BI787" i="6" s="1"/>
  <c r="BL785" i="6"/>
  <c r="BI786" i="6" s="1"/>
  <c r="BL784" i="6"/>
  <c r="BI785" i="6" s="1"/>
  <c r="BL783" i="6"/>
  <c r="BI784" i="6" s="1"/>
  <c r="BL782" i="6"/>
  <c r="BI783" i="6" s="1"/>
  <c r="BL781" i="6"/>
  <c r="BI782" i="6" s="1"/>
  <c r="BL780" i="6"/>
  <c r="BI781" i="6" s="1"/>
  <c r="BL779" i="6"/>
  <c r="BI780" i="6" s="1"/>
  <c r="BL778" i="6"/>
  <c r="BI779" i="6" s="1"/>
  <c r="BL777" i="6"/>
  <c r="BI778" i="6" s="1"/>
  <c r="BL776" i="6"/>
  <c r="BI777" i="6" s="1"/>
  <c r="BL775" i="6"/>
  <c r="BI776" i="6" s="1"/>
  <c r="BL774" i="6"/>
  <c r="BI775" i="6" s="1"/>
  <c r="BL773" i="6"/>
  <c r="BI774" i="6" s="1"/>
  <c r="BL772" i="6"/>
  <c r="BI773" i="6" s="1"/>
  <c r="BL771" i="6"/>
  <c r="BI772" i="6" s="1"/>
  <c r="BL770" i="6"/>
  <c r="BI771" i="6" s="1"/>
  <c r="BL769" i="6"/>
  <c r="BI770" i="6" s="1"/>
  <c r="BL768" i="6"/>
  <c r="BI769" i="6" s="1"/>
  <c r="BL767" i="6"/>
  <c r="BI768" i="6" s="1"/>
  <c r="BL766" i="6"/>
  <c r="BI767" i="6" s="1"/>
  <c r="BL765" i="6"/>
  <c r="BI766" i="6" s="1"/>
  <c r="BL764" i="6"/>
  <c r="BI765" i="6" s="1"/>
  <c r="BL763" i="6"/>
  <c r="BI764" i="6" s="1"/>
  <c r="BL762" i="6"/>
  <c r="BI763" i="6" s="1"/>
  <c r="BL761" i="6"/>
  <c r="BI762" i="6" s="1"/>
  <c r="BL760" i="6"/>
  <c r="BI761" i="6" s="1"/>
  <c r="BL759" i="6"/>
  <c r="BI760" i="6" s="1"/>
  <c r="BL758" i="6"/>
  <c r="BI759" i="6" s="1"/>
  <c r="BL757" i="6"/>
  <c r="BI758" i="6" s="1"/>
  <c r="BL756" i="6"/>
  <c r="BI757" i="6" s="1"/>
  <c r="BL755" i="6"/>
  <c r="BI756" i="6" s="1"/>
  <c r="BL754" i="6"/>
  <c r="BI755" i="6" s="1"/>
  <c r="BL753" i="6"/>
  <c r="BI754" i="6" s="1"/>
  <c r="BL752" i="6"/>
  <c r="BI753" i="6" s="1"/>
  <c r="BL751" i="6"/>
  <c r="BI752" i="6" s="1"/>
  <c r="BL750" i="6"/>
  <c r="BI751" i="6" s="1"/>
  <c r="BL749" i="6"/>
  <c r="BI750" i="6" s="1"/>
  <c r="BL748" i="6"/>
  <c r="BI749" i="6" s="1"/>
  <c r="BL747" i="6"/>
  <c r="BI748" i="6" s="1"/>
  <c r="BL746" i="6"/>
  <c r="BI747" i="6" s="1"/>
  <c r="BL745" i="6"/>
  <c r="BI746" i="6" s="1"/>
  <c r="BL744" i="6"/>
  <c r="BI745" i="6" s="1"/>
  <c r="BL743" i="6"/>
  <c r="BI744" i="6" s="1"/>
  <c r="BL742" i="6"/>
  <c r="BI743" i="6" s="1"/>
  <c r="BL741" i="6"/>
  <c r="BI742" i="6" s="1"/>
  <c r="BL740" i="6"/>
  <c r="BI741" i="6" s="1"/>
  <c r="BL739" i="6"/>
  <c r="BI740" i="6" s="1"/>
  <c r="BL738" i="6"/>
  <c r="BI739" i="6" s="1"/>
  <c r="BL737" i="6"/>
  <c r="BI738" i="6" s="1"/>
  <c r="BL736" i="6"/>
  <c r="BI737" i="6" s="1"/>
  <c r="BL735" i="6"/>
  <c r="BI736" i="6" s="1"/>
  <c r="BL734" i="6"/>
  <c r="BI735" i="6" s="1"/>
  <c r="BL733" i="6"/>
  <c r="BI734" i="6" s="1"/>
  <c r="BL732" i="6"/>
  <c r="BI733" i="6" s="1"/>
  <c r="BL731" i="6"/>
  <c r="BI732" i="6" s="1"/>
  <c r="BL730" i="6"/>
  <c r="BI731" i="6" s="1"/>
  <c r="BL729" i="6"/>
  <c r="BI730" i="6" s="1"/>
  <c r="BL728" i="6"/>
  <c r="BI729" i="6" s="1"/>
  <c r="BL727" i="6"/>
  <c r="BI728" i="6" s="1"/>
  <c r="BL726" i="6"/>
  <c r="BI727" i="6" s="1"/>
  <c r="BL725" i="6"/>
  <c r="BI726" i="6" s="1"/>
  <c r="BL724" i="6"/>
  <c r="BI725" i="6" s="1"/>
  <c r="BL723" i="6"/>
  <c r="BI724" i="6" s="1"/>
  <c r="BL722" i="6"/>
  <c r="BI723" i="6" s="1"/>
  <c r="BL721" i="6"/>
  <c r="BI722" i="6" s="1"/>
  <c r="BL720" i="6"/>
  <c r="BI721" i="6" s="1"/>
  <c r="BL719" i="6"/>
  <c r="BI720" i="6" s="1"/>
  <c r="BL718" i="6"/>
  <c r="BI719" i="6" s="1"/>
  <c r="BL717" i="6"/>
  <c r="BI718" i="6" s="1"/>
  <c r="BL716" i="6"/>
  <c r="BI717" i="6" s="1"/>
  <c r="BL715" i="6"/>
  <c r="BI716" i="6" s="1"/>
  <c r="BL714" i="6"/>
  <c r="BI715" i="6" s="1"/>
  <c r="BL713" i="6"/>
  <c r="BI714" i="6" s="1"/>
  <c r="BL712" i="6"/>
  <c r="BI713" i="6" s="1"/>
  <c r="BL711" i="6"/>
  <c r="BI712" i="6" s="1"/>
  <c r="BL710" i="6"/>
  <c r="BI711" i="6" s="1"/>
  <c r="BL709" i="6"/>
  <c r="BI710" i="6" s="1"/>
  <c r="BL708" i="6"/>
  <c r="BI709" i="6" s="1"/>
  <c r="BL707" i="6"/>
  <c r="BI708" i="6" s="1"/>
  <c r="BL706" i="6"/>
  <c r="BI707" i="6" s="1"/>
  <c r="BL705" i="6"/>
  <c r="BI706" i="6" s="1"/>
  <c r="BL704" i="6"/>
  <c r="BI705" i="6" s="1"/>
  <c r="BL703" i="6"/>
  <c r="BI704" i="6" s="1"/>
  <c r="BL702" i="6"/>
  <c r="BI703" i="6" s="1"/>
  <c r="BL701" i="6"/>
  <c r="BI702" i="6" s="1"/>
  <c r="BL700" i="6"/>
  <c r="BI701" i="6" s="1"/>
  <c r="BL699" i="6"/>
  <c r="BI700" i="6" s="1"/>
  <c r="BL698" i="6"/>
  <c r="BI699" i="6" s="1"/>
  <c r="BL697" i="6"/>
  <c r="BI698" i="6" s="1"/>
  <c r="BL696" i="6"/>
  <c r="BI697" i="6" s="1"/>
  <c r="BL695" i="6"/>
  <c r="BI696" i="6" s="1"/>
  <c r="BL694" i="6"/>
  <c r="BI695" i="6" s="1"/>
  <c r="BL693" i="6"/>
  <c r="BI694" i="6" s="1"/>
  <c r="BL692" i="6"/>
  <c r="BI693" i="6" s="1"/>
  <c r="BL691" i="6"/>
  <c r="BI692" i="6" s="1"/>
  <c r="BL690" i="6"/>
  <c r="BI691" i="6" s="1"/>
  <c r="BL689" i="6"/>
  <c r="BI690" i="6" s="1"/>
  <c r="BL688" i="6"/>
  <c r="BI689" i="6" s="1"/>
  <c r="BL687" i="6"/>
  <c r="BI688" i="6" s="1"/>
  <c r="BL686" i="6"/>
  <c r="BI687" i="6" s="1"/>
  <c r="BL685" i="6"/>
  <c r="BI686" i="6" s="1"/>
  <c r="BL684" i="6"/>
  <c r="BI685" i="6" s="1"/>
  <c r="BL683" i="6"/>
  <c r="BI684" i="6" s="1"/>
  <c r="BL682" i="6"/>
  <c r="BI683" i="6" s="1"/>
  <c r="BL681" i="6"/>
  <c r="BI682" i="6" s="1"/>
  <c r="BL680" i="6"/>
  <c r="BI681" i="6" s="1"/>
  <c r="BL679" i="6"/>
  <c r="BI680" i="6" s="1"/>
  <c r="BL678" i="6"/>
  <c r="BI679" i="6" s="1"/>
  <c r="BL677" i="6"/>
  <c r="BI678" i="6" s="1"/>
  <c r="BL676" i="6"/>
  <c r="BI677" i="6" s="1"/>
  <c r="BL675" i="6"/>
  <c r="BI676" i="6" s="1"/>
  <c r="BL674" i="6"/>
  <c r="BI675" i="6" s="1"/>
  <c r="BL673" i="6"/>
  <c r="BI674" i="6" s="1"/>
  <c r="BL672" i="6"/>
  <c r="BI673" i="6" s="1"/>
  <c r="BL671" i="6"/>
  <c r="BI672" i="6" s="1"/>
  <c r="BL670" i="6"/>
  <c r="BI671" i="6" s="1"/>
  <c r="BL669" i="6"/>
  <c r="BI670" i="6" s="1"/>
  <c r="BL668" i="6"/>
  <c r="BI669" i="6" s="1"/>
  <c r="BL667" i="6"/>
  <c r="BI668" i="6" s="1"/>
  <c r="BL666" i="6"/>
  <c r="BI667" i="6" s="1"/>
  <c r="BL665" i="6"/>
  <c r="BI666" i="6" s="1"/>
  <c r="BL664" i="6"/>
  <c r="BI665" i="6" s="1"/>
  <c r="BL663" i="6"/>
  <c r="BI664" i="6" s="1"/>
  <c r="BL662" i="6"/>
  <c r="BI663" i="6" s="1"/>
  <c r="BL661" i="6"/>
  <c r="BI662" i="6" s="1"/>
  <c r="BL660" i="6"/>
  <c r="BI661" i="6" s="1"/>
  <c r="BL659" i="6"/>
  <c r="BI660" i="6" s="1"/>
  <c r="BL658" i="6"/>
  <c r="BI659" i="6" s="1"/>
  <c r="BL657" i="6"/>
  <c r="BI658" i="6" s="1"/>
  <c r="BL656" i="6"/>
  <c r="BI657" i="6" s="1"/>
  <c r="BL655" i="6"/>
  <c r="BI656" i="6" s="1"/>
  <c r="BL654" i="6"/>
  <c r="BI655" i="6" s="1"/>
  <c r="BL653" i="6"/>
  <c r="BI654" i="6" s="1"/>
  <c r="BL652" i="6"/>
  <c r="BI653" i="6" s="1"/>
  <c r="BL651" i="6"/>
  <c r="BI652" i="6" s="1"/>
  <c r="BL650" i="6"/>
  <c r="BI651" i="6" s="1"/>
  <c r="BL649" i="6"/>
  <c r="BI650" i="6" s="1"/>
  <c r="BL648" i="6"/>
  <c r="BI649" i="6" s="1"/>
  <c r="BL647" i="6"/>
  <c r="BI648" i="6" s="1"/>
  <c r="BL646" i="6"/>
  <c r="BI647" i="6" s="1"/>
  <c r="BL645" i="6"/>
  <c r="BI646" i="6" s="1"/>
  <c r="BL644" i="6"/>
  <c r="BI645" i="6" s="1"/>
  <c r="BL643" i="6"/>
  <c r="BI644" i="6" s="1"/>
  <c r="BL642" i="6"/>
  <c r="BI643" i="6" s="1"/>
  <c r="BL641" i="6"/>
  <c r="BI642" i="6" s="1"/>
  <c r="BL640" i="6"/>
  <c r="BI641" i="6" s="1"/>
  <c r="BL639" i="6"/>
  <c r="BI640" i="6" s="1"/>
  <c r="BL638" i="6"/>
  <c r="BI639" i="6" s="1"/>
  <c r="BL637" i="6"/>
  <c r="BI638" i="6" s="1"/>
  <c r="BL636" i="6"/>
  <c r="BI637" i="6" s="1"/>
  <c r="BL635" i="6"/>
  <c r="BI636" i="6" s="1"/>
  <c r="BL634" i="6"/>
  <c r="BI635" i="6" s="1"/>
  <c r="BL633" i="6"/>
  <c r="BI634" i="6" s="1"/>
  <c r="BL632" i="6"/>
  <c r="BI633" i="6" s="1"/>
  <c r="BL631" i="6"/>
  <c r="BI632" i="6" s="1"/>
  <c r="BL630" i="6"/>
  <c r="BI631" i="6" s="1"/>
  <c r="BL629" i="6"/>
  <c r="BI630" i="6" s="1"/>
  <c r="BL628" i="6"/>
  <c r="BI629" i="6" s="1"/>
  <c r="BL627" i="6"/>
  <c r="BI628" i="6" s="1"/>
  <c r="BL626" i="6"/>
  <c r="BI627" i="6" s="1"/>
  <c r="BL625" i="6"/>
  <c r="BI626" i="6" s="1"/>
  <c r="BL624" i="6"/>
  <c r="BI625" i="6" s="1"/>
  <c r="BL623" i="6"/>
  <c r="BI624" i="6" s="1"/>
  <c r="BL622" i="6"/>
  <c r="BI623" i="6" s="1"/>
  <c r="BL621" i="6"/>
  <c r="BI622" i="6" s="1"/>
  <c r="BL620" i="6"/>
  <c r="BI621" i="6" s="1"/>
  <c r="BL619" i="6"/>
  <c r="BI620" i="6" s="1"/>
  <c r="BL618" i="6"/>
  <c r="BI619" i="6" s="1"/>
  <c r="BL617" i="6"/>
  <c r="BI618" i="6" s="1"/>
  <c r="BL616" i="6"/>
  <c r="BI617" i="6" s="1"/>
  <c r="BL615" i="6"/>
  <c r="BI616" i="6" s="1"/>
  <c r="BL614" i="6"/>
  <c r="BI615" i="6" s="1"/>
  <c r="BL613" i="6"/>
  <c r="BI614" i="6" s="1"/>
  <c r="BL612" i="6"/>
  <c r="BI613" i="6" s="1"/>
  <c r="BL611" i="6"/>
  <c r="BI612" i="6" s="1"/>
  <c r="BL610" i="6"/>
  <c r="BI611" i="6" s="1"/>
  <c r="BL609" i="6"/>
  <c r="BI610" i="6" s="1"/>
  <c r="BL608" i="6"/>
  <c r="BI609" i="6" s="1"/>
  <c r="BL607" i="6"/>
  <c r="BI608" i="6" s="1"/>
  <c r="BL606" i="6"/>
  <c r="BI607" i="6" s="1"/>
  <c r="BL605" i="6"/>
  <c r="BI606" i="6" s="1"/>
  <c r="BL604" i="6"/>
  <c r="BI605" i="6" s="1"/>
  <c r="BL603" i="6"/>
  <c r="BI604" i="6" s="1"/>
  <c r="BL602" i="6"/>
  <c r="BI603" i="6" s="1"/>
  <c r="BL601" i="6"/>
  <c r="BI602" i="6" s="1"/>
  <c r="BL600" i="6"/>
  <c r="BI601" i="6" s="1"/>
  <c r="BL599" i="6"/>
  <c r="BI600" i="6" s="1"/>
  <c r="BL598" i="6"/>
  <c r="BI599" i="6" s="1"/>
  <c r="BL597" i="6"/>
  <c r="BI598" i="6" s="1"/>
  <c r="BL596" i="6"/>
  <c r="BI597" i="6" s="1"/>
  <c r="BL595" i="6"/>
  <c r="BI596" i="6" s="1"/>
  <c r="BL594" i="6"/>
  <c r="BI595" i="6" s="1"/>
  <c r="BL593" i="6"/>
  <c r="BI594" i="6" s="1"/>
  <c r="BL592" i="6"/>
  <c r="BI593" i="6" s="1"/>
  <c r="BL591" i="6"/>
  <c r="BI592" i="6" s="1"/>
  <c r="BL590" i="6"/>
  <c r="BI591" i="6" s="1"/>
  <c r="BL589" i="6"/>
  <c r="BI590" i="6" s="1"/>
  <c r="BL588" i="6"/>
  <c r="BI589" i="6" s="1"/>
  <c r="BL587" i="6"/>
  <c r="BI588" i="6" s="1"/>
  <c r="BL586" i="6"/>
  <c r="BI587" i="6" s="1"/>
  <c r="BL585" i="6"/>
  <c r="BI586" i="6" s="1"/>
  <c r="BL584" i="6"/>
  <c r="BI585" i="6" s="1"/>
  <c r="BL583" i="6"/>
  <c r="BI584" i="6" s="1"/>
  <c r="BL582" i="6"/>
  <c r="BI583" i="6" s="1"/>
  <c r="BL581" i="6"/>
  <c r="BI582" i="6" s="1"/>
  <c r="BL580" i="6"/>
  <c r="BI581" i="6" s="1"/>
  <c r="BL579" i="6"/>
  <c r="BI580" i="6" s="1"/>
  <c r="BL578" i="6"/>
  <c r="BI579" i="6" s="1"/>
  <c r="BL577" i="6"/>
  <c r="BI578" i="6" s="1"/>
  <c r="BL576" i="6"/>
  <c r="BI577" i="6" s="1"/>
  <c r="BL575" i="6"/>
  <c r="BI576" i="6" s="1"/>
  <c r="BL574" i="6"/>
  <c r="BI575" i="6" s="1"/>
  <c r="BL573" i="6"/>
  <c r="BI574" i="6" s="1"/>
  <c r="BL572" i="6"/>
  <c r="BI573" i="6" s="1"/>
  <c r="BL571" i="6"/>
  <c r="BI572" i="6" s="1"/>
  <c r="BL570" i="6"/>
  <c r="BI571" i="6" s="1"/>
  <c r="BL569" i="6"/>
  <c r="BI570" i="6" s="1"/>
  <c r="BL568" i="6"/>
  <c r="BI569" i="6" s="1"/>
  <c r="BL567" i="6"/>
  <c r="BI568" i="6" s="1"/>
  <c r="BL566" i="6"/>
  <c r="BI567" i="6" s="1"/>
  <c r="BL565" i="6"/>
  <c r="BI566" i="6" s="1"/>
  <c r="BL564" i="6"/>
  <c r="BI565" i="6" s="1"/>
  <c r="BL563" i="6"/>
  <c r="BI564" i="6" s="1"/>
  <c r="BL562" i="6"/>
  <c r="BI563" i="6" s="1"/>
  <c r="BL561" i="6"/>
  <c r="BI562" i="6" s="1"/>
  <c r="BL560" i="6"/>
  <c r="BI561" i="6" s="1"/>
  <c r="BL559" i="6"/>
  <c r="BI560" i="6" s="1"/>
  <c r="BL558" i="6"/>
  <c r="BI559" i="6" s="1"/>
  <c r="BL557" i="6"/>
  <c r="BI558" i="6" s="1"/>
  <c r="BL556" i="6"/>
  <c r="BI557" i="6" s="1"/>
  <c r="BL555" i="6"/>
  <c r="BI556" i="6" s="1"/>
  <c r="BL554" i="6"/>
  <c r="BI555" i="6" s="1"/>
  <c r="BL553" i="6"/>
  <c r="BI554" i="6" s="1"/>
  <c r="BI538" i="6"/>
  <c r="BI534" i="6"/>
  <c r="BI530" i="6"/>
  <c r="BI528" i="6"/>
  <c r="BL816" i="6"/>
  <c r="AU528" i="6"/>
  <c r="AT528" i="6"/>
  <c r="AM815" i="6"/>
  <c r="AR816" i="6" s="1"/>
  <c r="AM814" i="6"/>
  <c r="AR815" i="6" s="1"/>
  <c r="AM816" i="6"/>
  <c r="N816" i="6"/>
  <c r="AB816" i="6" s="1"/>
  <c r="AF528" i="6"/>
  <c r="AF529" i="6" s="1"/>
  <c r="AF530" i="6" s="1"/>
  <c r="AF531" i="6" s="1"/>
  <c r="AF532" i="6" s="1"/>
  <c r="AF533" i="6" s="1"/>
  <c r="AF534" i="6" s="1"/>
  <c r="T816" i="6"/>
  <c r="AE816" i="6" s="1"/>
  <c r="V816" i="6"/>
  <c r="J816" i="6"/>
  <c r="K816" i="6" s="1"/>
  <c r="AM813" i="6"/>
  <c r="AR814" i="6" s="1"/>
  <c r="N815" i="6"/>
  <c r="AB815" i="6" s="1"/>
  <c r="T815" i="6"/>
  <c r="AE815" i="6" s="1"/>
  <c r="V815" i="6"/>
  <c r="J815" i="6"/>
  <c r="K815" i="6" s="1"/>
  <c r="AM812" i="6"/>
  <c r="AR813" i="6" s="1"/>
  <c r="N814" i="6"/>
  <c r="AB814" i="6" s="1"/>
  <c r="T814" i="6"/>
  <c r="AE814" i="6" s="1"/>
  <c r="V814" i="6"/>
  <c r="J814" i="6"/>
  <c r="K814" i="6" s="1"/>
  <c r="AM811" i="6"/>
  <c r="AR812" i="6" s="1"/>
  <c r="N813" i="6"/>
  <c r="AB813" i="6" s="1"/>
  <c r="T813" i="6"/>
  <c r="AE813" i="6" s="1"/>
  <c r="V813" i="6"/>
  <c r="J813" i="6"/>
  <c r="K813" i="6" s="1"/>
  <c r="AM810" i="6"/>
  <c r="AR811" i="6" s="1"/>
  <c r="N812" i="6"/>
  <c r="AB812" i="6" s="1"/>
  <c r="T812" i="6"/>
  <c r="AE812" i="6" s="1"/>
  <c r="V812" i="6"/>
  <c r="J812" i="6"/>
  <c r="K812" i="6" s="1"/>
  <c r="AM809" i="6"/>
  <c r="AR810" i="6" s="1"/>
  <c r="N811" i="6"/>
  <c r="AB811" i="6" s="1"/>
  <c r="T811" i="6"/>
  <c r="AE811" i="6" s="1"/>
  <c r="V811" i="6"/>
  <c r="J811" i="6"/>
  <c r="K811" i="6" s="1"/>
  <c r="AM808" i="6"/>
  <c r="AR809" i="6" s="1"/>
  <c r="N810" i="6"/>
  <c r="AB810" i="6" s="1"/>
  <c r="T810" i="6"/>
  <c r="AE810" i="6" s="1"/>
  <c r="V810" i="6"/>
  <c r="J810" i="6"/>
  <c r="K810" i="6" s="1"/>
  <c r="AM807" i="6"/>
  <c r="AR808" i="6" s="1"/>
  <c r="N809" i="6"/>
  <c r="AB809" i="6" s="1"/>
  <c r="T809" i="6"/>
  <c r="AE809" i="6" s="1"/>
  <c r="V809" i="6"/>
  <c r="J809" i="6"/>
  <c r="K809" i="6" s="1"/>
  <c r="AM806" i="6"/>
  <c r="AR807" i="6" s="1"/>
  <c r="N808" i="6"/>
  <c r="O808" i="6" s="1"/>
  <c r="T808" i="6"/>
  <c r="AE808" i="6" s="1"/>
  <c r="V808" i="6"/>
  <c r="W808" i="6" s="1"/>
  <c r="J808" i="6"/>
  <c r="K808" i="6" s="1"/>
  <c r="AM805" i="6"/>
  <c r="AR806" i="6" s="1"/>
  <c r="N807" i="6"/>
  <c r="AB807" i="6" s="1"/>
  <c r="T807" i="6"/>
  <c r="AE807" i="6" s="1"/>
  <c r="V807" i="6"/>
  <c r="W807" i="6" s="1"/>
  <c r="AD807" i="6" s="1"/>
  <c r="J807" i="6"/>
  <c r="K807" i="6" s="1"/>
  <c r="AM804" i="6"/>
  <c r="AR805" i="6" s="1"/>
  <c r="N806" i="6"/>
  <c r="O806" i="6" s="1"/>
  <c r="T806" i="6"/>
  <c r="AE806" i="6" s="1"/>
  <c r="V806" i="6"/>
  <c r="W806" i="6" s="1"/>
  <c r="J806" i="6"/>
  <c r="K806" i="6" s="1"/>
  <c r="AM803" i="6"/>
  <c r="AR804" i="6" s="1"/>
  <c r="N805" i="6"/>
  <c r="AB805" i="6" s="1"/>
  <c r="T805" i="6"/>
  <c r="AE805" i="6" s="1"/>
  <c r="V805" i="6"/>
  <c r="W805" i="6" s="1"/>
  <c r="AD805" i="6" s="1"/>
  <c r="J805" i="6"/>
  <c r="K805" i="6" s="1"/>
  <c r="AM802" i="6"/>
  <c r="AR803" i="6" s="1"/>
  <c r="N804" i="6"/>
  <c r="O804" i="6" s="1"/>
  <c r="T804" i="6"/>
  <c r="AE804" i="6" s="1"/>
  <c r="V804" i="6"/>
  <c r="W804" i="6" s="1"/>
  <c r="J804" i="6"/>
  <c r="K804" i="6" s="1"/>
  <c r="AM801" i="6"/>
  <c r="AR802" i="6" s="1"/>
  <c r="N803" i="6"/>
  <c r="AB803" i="6" s="1"/>
  <c r="T803" i="6"/>
  <c r="AE803" i="6" s="1"/>
  <c r="V803" i="6"/>
  <c r="W803" i="6" s="1"/>
  <c r="AD803" i="6" s="1"/>
  <c r="J803" i="6"/>
  <c r="K803" i="6" s="1"/>
  <c r="AM800" i="6"/>
  <c r="AR801" i="6" s="1"/>
  <c r="N802" i="6"/>
  <c r="O802" i="6" s="1"/>
  <c r="T802" i="6"/>
  <c r="AE802" i="6" s="1"/>
  <c r="V802" i="6"/>
  <c r="W802" i="6" s="1"/>
  <c r="J802" i="6"/>
  <c r="K802" i="6" s="1"/>
  <c r="AM799" i="6"/>
  <c r="AR800" i="6" s="1"/>
  <c r="N801" i="6"/>
  <c r="T801" i="6"/>
  <c r="AE801" i="6"/>
  <c r="V801" i="6"/>
  <c r="W801" i="6"/>
  <c r="AD801" i="6" s="1"/>
  <c r="J801" i="6"/>
  <c r="K801" i="6" s="1"/>
  <c r="AM798" i="6"/>
  <c r="AR799" i="6" s="1"/>
  <c r="N800" i="6"/>
  <c r="AB800" i="6" s="1"/>
  <c r="T800" i="6"/>
  <c r="AE800" i="6" s="1"/>
  <c r="V800" i="6"/>
  <c r="W800" i="6" s="1"/>
  <c r="J800" i="6"/>
  <c r="K800" i="6" s="1"/>
  <c r="AM797" i="6"/>
  <c r="AR798" i="6" s="1"/>
  <c r="N799" i="6"/>
  <c r="T799" i="6"/>
  <c r="AE799" i="6" s="1"/>
  <c r="V799" i="6"/>
  <c r="W799" i="6" s="1"/>
  <c r="AD799" i="6" s="1"/>
  <c r="J799" i="6"/>
  <c r="K799" i="6"/>
  <c r="AM796" i="6"/>
  <c r="AR797" i="6"/>
  <c r="N798" i="6"/>
  <c r="T798" i="6"/>
  <c r="AE798" i="6" s="1"/>
  <c r="V798" i="6"/>
  <c r="W798" i="6" s="1"/>
  <c r="J798" i="6"/>
  <c r="K798" i="6" s="1"/>
  <c r="AM795" i="6"/>
  <c r="AR796" i="6" s="1"/>
  <c r="N797" i="6"/>
  <c r="T797" i="6"/>
  <c r="AE797" i="6" s="1"/>
  <c r="V797" i="6"/>
  <c r="W797" i="6" s="1"/>
  <c r="AD797" i="6" s="1"/>
  <c r="J797" i="6"/>
  <c r="K797" i="6"/>
  <c r="AM794" i="6"/>
  <c r="AR795" i="6"/>
  <c r="N796" i="6"/>
  <c r="O796" i="6" s="1"/>
  <c r="P796" i="6" s="1"/>
  <c r="AB796" i="6"/>
  <c r="T796" i="6"/>
  <c r="AE796" i="6"/>
  <c r="V796" i="6"/>
  <c r="W796" i="6"/>
  <c r="AD796" i="6" s="1"/>
  <c r="J796" i="6"/>
  <c r="K796" i="6" s="1"/>
  <c r="AM793" i="6"/>
  <c r="AR794" i="6" s="1"/>
  <c r="N795" i="6"/>
  <c r="T795" i="6"/>
  <c r="AE795" i="6" s="1"/>
  <c r="V795" i="6"/>
  <c r="W795" i="6" s="1"/>
  <c r="J795" i="6"/>
  <c r="K795" i="6" s="1"/>
  <c r="AM792" i="6"/>
  <c r="AR793" i="6" s="1"/>
  <c r="N794" i="6"/>
  <c r="AB794" i="6" s="1"/>
  <c r="T794" i="6"/>
  <c r="AE794" i="6" s="1"/>
  <c r="V794" i="6"/>
  <c r="W794" i="6" s="1"/>
  <c r="AD794" i="6" s="1"/>
  <c r="J794" i="6"/>
  <c r="K794" i="6" s="1"/>
  <c r="AM791" i="6"/>
  <c r="AR792" i="6" s="1"/>
  <c r="N793" i="6"/>
  <c r="T793" i="6"/>
  <c r="AE793" i="6" s="1"/>
  <c r="V793" i="6"/>
  <c r="W793" i="6" s="1"/>
  <c r="J793" i="6"/>
  <c r="K793" i="6" s="1"/>
  <c r="AM790" i="6"/>
  <c r="AR791" i="6" s="1"/>
  <c r="N792" i="6"/>
  <c r="AB792" i="6" s="1"/>
  <c r="T792" i="6"/>
  <c r="AE792" i="6" s="1"/>
  <c r="V792" i="6"/>
  <c r="W792" i="6" s="1"/>
  <c r="J792" i="6"/>
  <c r="K792" i="6" s="1"/>
  <c r="AM789" i="6"/>
  <c r="AR790" i="6" s="1"/>
  <c r="N791" i="6"/>
  <c r="AB791" i="6" s="1"/>
  <c r="T791" i="6"/>
  <c r="AE791" i="6" s="1"/>
  <c r="V791" i="6"/>
  <c r="W791" i="6" s="1"/>
  <c r="J791" i="6"/>
  <c r="K791" i="6" s="1"/>
  <c r="AM788" i="6"/>
  <c r="AR789" i="6" s="1"/>
  <c r="N790" i="6"/>
  <c r="T790" i="6"/>
  <c r="AE790" i="6"/>
  <c r="V790" i="6"/>
  <c r="W790" i="6"/>
  <c r="AD790" i="6" s="1"/>
  <c r="J790" i="6"/>
  <c r="K790" i="6" s="1"/>
  <c r="AM787" i="6"/>
  <c r="AR788" i="6" s="1"/>
  <c r="N789" i="6"/>
  <c r="T789" i="6"/>
  <c r="AE789" i="6" s="1"/>
  <c r="V789" i="6"/>
  <c r="X789" i="6" s="1"/>
  <c r="J789" i="6"/>
  <c r="K789" i="6" s="1"/>
  <c r="AM786" i="6"/>
  <c r="AR787" i="6" s="1"/>
  <c r="N788" i="6"/>
  <c r="AB788" i="6" s="1"/>
  <c r="T788" i="6"/>
  <c r="AE788" i="6" s="1"/>
  <c r="V788" i="6"/>
  <c r="W788" i="6" s="1"/>
  <c r="AD788" i="6" s="1"/>
  <c r="J788" i="6"/>
  <c r="K788" i="6"/>
  <c r="AM785" i="6"/>
  <c r="AR786" i="6"/>
  <c r="N787" i="6"/>
  <c r="T787" i="6"/>
  <c r="AE787" i="6" s="1"/>
  <c r="V787" i="6"/>
  <c r="W787" i="6" s="1"/>
  <c r="J787" i="6"/>
  <c r="K787" i="6" s="1"/>
  <c r="AM784" i="6"/>
  <c r="AR785" i="6" s="1"/>
  <c r="N786" i="6"/>
  <c r="T786" i="6"/>
  <c r="AE786" i="6" s="1"/>
  <c r="V786" i="6"/>
  <c r="W786" i="6" s="1"/>
  <c r="AD786" i="6" s="1"/>
  <c r="J786" i="6"/>
  <c r="K786" i="6"/>
  <c r="AM783" i="6"/>
  <c r="AR784" i="6"/>
  <c r="N785" i="6"/>
  <c r="T785" i="6"/>
  <c r="AE785" i="6" s="1"/>
  <c r="V785" i="6"/>
  <c r="W785" i="6" s="1"/>
  <c r="J785" i="6"/>
  <c r="K785" i="6" s="1"/>
  <c r="AM782" i="6"/>
  <c r="AR783" i="6" s="1"/>
  <c r="N784" i="6"/>
  <c r="AB784" i="6" s="1"/>
  <c r="T784" i="6"/>
  <c r="AE784" i="6" s="1"/>
  <c r="V784" i="6"/>
  <c r="X784" i="6" s="1"/>
  <c r="J784" i="6"/>
  <c r="K784" i="6" s="1"/>
  <c r="AM781" i="6"/>
  <c r="AR782" i="6" s="1"/>
  <c r="N783" i="6"/>
  <c r="T783" i="6"/>
  <c r="AE783" i="6" s="1"/>
  <c r="V783" i="6"/>
  <c r="W783" i="6" s="1"/>
  <c r="J783" i="6"/>
  <c r="K783" i="6" s="1"/>
  <c r="AM780" i="6"/>
  <c r="AR781" i="6" s="1"/>
  <c r="N782" i="6"/>
  <c r="T782" i="6"/>
  <c r="AE782" i="6"/>
  <c r="V782" i="6"/>
  <c r="W782" i="6"/>
  <c r="AD782" i="6" s="1"/>
  <c r="J782" i="6"/>
  <c r="K782" i="6" s="1"/>
  <c r="AM779" i="6"/>
  <c r="AR780" i="6" s="1"/>
  <c r="N781" i="6"/>
  <c r="T781" i="6"/>
  <c r="AE781" i="6" s="1"/>
  <c r="V781" i="6"/>
  <c r="W781" i="6" s="1"/>
  <c r="J781" i="6"/>
  <c r="K781" i="6" s="1"/>
  <c r="AM778" i="6"/>
  <c r="AR779" i="6" s="1"/>
  <c r="N780" i="6"/>
  <c r="AB780" i="6" s="1"/>
  <c r="T780" i="6"/>
  <c r="AE780" i="6" s="1"/>
  <c r="V780" i="6"/>
  <c r="W780" i="6" s="1"/>
  <c r="AD780" i="6" s="1"/>
  <c r="J780" i="6"/>
  <c r="K780" i="6"/>
  <c r="AM777" i="6"/>
  <c r="AR778" i="6"/>
  <c r="N779" i="6"/>
  <c r="T779" i="6"/>
  <c r="AE779" i="6" s="1"/>
  <c r="V779" i="6"/>
  <c r="W779" i="6" s="1"/>
  <c r="J779" i="6"/>
  <c r="K779" i="6" s="1"/>
  <c r="AM776" i="6"/>
  <c r="AR777" i="6" s="1"/>
  <c r="N778" i="6"/>
  <c r="T778" i="6"/>
  <c r="AE778" i="6" s="1"/>
  <c r="V778" i="6"/>
  <c r="W778" i="6" s="1"/>
  <c r="AD778" i="6" s="1"/>
  <c r="J778" i="6"/>
  <c r="K778" i="6"/>
  <c r="AM775" i="6"/>
  <c r="AR776" i="6"/>
  <c r="N777" i="6"/>
  <c r="T777" i="6"/>
  <c r="AE777" i="6" s="1"/>
  <c r="V777" i="6"/>
  <c r="W777" i="6" s="1"/>
  <c r="J777" i="6"/>
  <c r="K777" i="6" s="1"/>
  <c r="AM774" i="6"/>
  <c r="AR775" i="6" s="1"/>
  <c r="N776" i="6"/>
  <c r="T776" i="6"/>
  <c r="AE776" i="6" s="1"/>
  <c r="V776" i="6"/>
  <c r="W776" i="6" s="1"/>
  <c r="AD776" i="6" s="1"/>
  <c r="J776" i="6"/>
  <c r="K776" i="6" s="1"/>
  <c r="AM773" i="6"/>
  <c r="AR774" i="6" s="1"/>
  <c r="N775" i="6"/>
  <c r="AB775" i="6" s="1"/>
  <c r="T775" i="6"/>
  <c r="AE775" i="6" s="1"/>
  <c r="V775" i="6"/>
  <c r="W775" i="6" s="1"/>
  <c r="J775" i="6"/>
  <c r="K775" i="6" s="1"/>
  <c r="AM772" i="6"/>
  <c r="AR773" i="6" s="1"/>
  <c r="N774" i="6"/>
  <c r="T774" i="6"/>
  <c r="AE774" i="6" s="1"/>
  <c r="V774" i="6"/>
  <c r="W774" i="6" s="1"/>
  <c r="J774" i="6"/>
  <c r="K774" i="6" s="1"/>
  <c r="AM771" i="6"/>
  <c r="AR772" i="6" s="1"/>
  <c r="N773" i="6"/>
  <c r="T773" i="6"/>
  <c r="AE773" i="6" s="1"/>
  <c r="V773" i="6"/>
  <c r="W773" i="6" s="1"/>
  <c r="J773" i="6"/>
  <c r="K773" i="6" s="1"/>
  <c r="AM770" i="6"/>
  <c r="AR771" i="6" s="1"/>
  <c r="N772" i="6"/>
  <c r="AB772" i="6" s="1"/>
  <c r="T772" i="6"/>
  <c r="AE772" i="6" s="1"/>
  <c r="V772" i="6"/>
  <c r="X772" i="6" s="1"/>
  <c r="J772" i="6"/>
  <c r="K772" i="6" s="1"/>
  <c r="AM769" i="6"/>
  <c r="AR770" i="6" s="1"/>
  <c r="N771" i="6"/>
  <c r="T771" i="6"/>
  <c r="AE771" i="6" s="1"/>
  <c r="V771" i="6"/>
  <c r="W771" i="6" s="1"/>
  <c r="J771" i="6"/>
  <c r="K771" i="6" s="1"/>
  <c r="AM768" i="6"/>
  <c r="AR769" i="6" s="1"/>
  <c r="N770" i="6"/>
  <c r="T770" i="6"/>
  <c r="AE770" i="6" s="1"/>
  <c r="V770" i="6"/>
  <c r="W770" i="6" s="1"/>
  <c r="AD770" i="6" s="1"/>
  <c r="J770" i="6"/>
  <c r="K770" i="6" s="1"/>
  <c r="AM767" i="6"/>
  <c r="AR768" i="6" s="1"/>
  <c r="N769" i="6"/>
  <c r="T769" i="6"/>
  <c r="AE769" i="6" s="1"/>
  <c r="V769" i="6"/>
  <c r="W769" i="6" s="1"/>
  <c r="J769" i="6"/>
  <c r="K769" i="6" s="1"/>
  <c r="AM766" i="6"/>
  <c r="AR767" i="6" s="1"/>
  <c r="N768" i="6"/>
  <c r="AB768" i="6" s="1"/>
  <c r="T768" i="6"/>
  <c r="AE768" i="6" s="1"/>
  <c r="V768" i="6"/>
  <c r="W768" i="6" s="1"/>
  <c r="J768" i="6"/>
  <c r="K768" i="6" s="1"/>
  <c r="AM765" i="6"/>
  <c r="AR766" i="6" s="1"/>
  <c r="N767" i="6"/>
  <c r="T767" i="6"/>
  <c r="AE767" i="6" s="1"/>
  <c r="V767" i="6"/>
  <c r="W767" i="6" s="1"/>
  <c r="J767" i="6"/>
  <c r="K767" i="6" s="1"/>
  <c r="AM764" i="6"/>
  <c r="AR765" i="6" s="1"/>
  <c r="N766" i="6"/>
  <c r="T766" i="6"/>
  <c r="AE766" i="6" s="1"/>
  <c r="V766" i="6"/>
  <c r="W766" i="6" s="1"/>
  <c r="J766" i="6"/>
  <c r="K766" i="6" s="1"/>
  <c r="AM763" i="6"/>
  <c r="AR764" i="6" s="1"/>
  <c r="N765" i="6"/>
  <c r="T765" i="6"/>
  <c r="AE765" i="6" s="1"/>
  <c r="V765" i="6"/>
  <c r="W765" i="6" s="1"/>
  <c r="J765" i="6"/>
  <c r="K765" i="6" s="1"/>
  <c r="AM762" i="6"/>
  <c r="AR763" i="6" s="1"/>
  <c r="N764" i="6"/>
  <c r="AB764" i="6" s="1"/>
  <c r="T764" i="6"/>
  <c r="AE764" i="6" s="1"/>
  <c r="V764" i="6"/>
  <c r="W764" i="6" s="1"/>
  <c r="J764" i="6"/>
  <c r="K764" i="6" s="1"/>
  <c r="AM761" i="6"/>
  <c r="AR762" i="6" s="1"/>
  <c r="N763" i="6"/>
  <c r="T763" i="6"/>
  <c r="AE763" i="6" s="1"/>
  <c r="V763" i="6"/>
  <c r="W763" i="6" s="1"/>
  <c r="J763" i="6"/>
  <c r="K763" i="6" s="1"/>
  <c r="AM760" i="6"/>
  <c r="AR761" i="6" s="1"/>
  <c r="N762" i="6"/>
  <c r="T762" i="6"/>
  <c r="AE762" i="6" s="1"/>
  <c r="V762" i="6"/>
  <c r="W762" i="6" s="1"/>
  <c r="AD762" i="6" s="1"/>
  <c r="J762" i="6"/>
  <c r="K762" i="6" s="1"/>
  <c r="AM759" i="6"/>
  <c r="AR760" i="6" s="1"/>
  <c r="N761" i="6"/>
  <c r="T761" i="6"/>
  <c r="AE761" i="6" s="1"/>
  <c r="V761" i="6"/>
  <c r="W761" i="6" s="1"/>
  <c r="J761" i="6"/>
  <c r="K761" i="6" s="1"/>
  <c r="AM758" i="6"/>
  <c r="AR759" i="6" s="1"/>
  <c r="N760" i="6"/>
  <c r="AB760" i="6" s="1"/>
  <c r="T760" i="6"/>
  <c r="AE760" i="6" s="1"/>
  <c r="V760" i="6"/>
  <c r="W760" i="6" s="1"/>
  <c r="J760" i="6"/>
  <c r="K760" i="6" s="1"/>
  <c r="AM757" i="6"/>
  <c r="AR758" i="6" s="1"/>
  <c r="N759" i="6"/>
  <c r="AB759" i="6" s="1"/>
  <c r="T759" i="6"/>
  <c r="AE759" i="6" s="1"/>
  <c r="V759" i="6"/>
  <c r="W759" i="6" s="1"/>
  <c r="AD759" i="6" s="1"/>
  <c r="J759" i="6"/>
  <c r="K759" i="6" s="1"/>
  <c r="AM756" i="6"/>
  <c r="AR757" i="6" s="1"/>
  <c r="N758" i="6"/>
  <c r="T758" i="6"/>
  <c r="AE758" i="6" s="1"/>
  <c r="V758" i="6"/>
  <c r="W758" i="6" s="1"/>
  <c r="J758" i="6"/>
  <c r="K758" i="6" s="1"/>
  <c r="AM755" i="6"/>
  <c r="AR756" i="6" s="1"/>
  <c r="N757" i="6"/>
  <c r="T757" i="6"/>
  <c r="AE757" i="6" s="1"/>
  <c r="V757" i="6"/>
  <c r="W757" i="6" s="1"/>
  <c r="AD757" i="6" s="1"/>
  <c r="J757" i="6"/>
  <c r="K757" i="6" s="1"/>
  <c r="AM754" i="6"/>
  <c r="AR755" i="6" s="1"/>
  <c r="N756" i="6"/>
  <c r="AB756" i="6" s="1"/>
  <c r="T756" i="6"/>
  <c r="AE756" i="6" s="1"/>
  <c r="V756" i="6"/>
  <c r="W756" i="6" s="1"/>
  <c r="J756" i="6"/>
  <c r="K756" i="6" s="1"/>
  <c r="AM753" i="6"/>
  <c r="AR754" i="6" s="1"/>
  <c r="N755" i="6"/>
  <c r="T755" i="6"/>
  <c r="AE755" i="6" s="1"/>
  <c r="V755" i="6"/>
  <c r="W755" i="6" s="1"/>
  <c r="J755" i="6"/>
  <c r="K755" i="6" s="1"/>
  <c r="AM752" i="6"/>
  <c r="AR753" i="6" s="1"/>
  <c r="N754" i="6"/>
  <c r="T754" i="6"/>
  <c r="AE754" i="6" s="1"/>
  <c r="V754" i="6"/>
  <c r="W754" i="6" s="1"/>
  <c r="J754" i="6"/>
  <c r="K754" i="6" s="1"/>
  <c r="AM751" i="6"/>
  <c r="AR752" i="6" s="1"/>
  <c r="N753" i="6"/>
  <c r="T753" i="6"/>
  <c r="AE753" i="6" s="1"/>
  <c r="V753" i="6"/>
  <c r="W753" i="6" s="1"/>
  <c r="J753" i="6"/>
  <c r="K753" i="6" s="1"/>
  <c r="AM750" i="6"/>
  <c r="AR751" i="6" s="1"/>
  <c r="N752" i="6"/>
  <c r="O752" i="6" s="1"/>
  <c r="P752" i="6" s="1"/>
  <c r="T752" i="6"/>
  <c r="AE752" i="6" s="1"/>
  <c r="V752" i="6"/>
  <c r="W752" i="6" s="1"/>
  <c r="AD752" i="6" s="1"/>
  <c r="J752" i="6"/>
  <c r="K752" i="6" s="1"/>
  <c r="AM749" i="6"/>
  <c r="AR750" i="6" s="1"/>
  <c r="N751" i="6"/>
  <c r="T751" i="6"/>
  <c r="AE751" i="6" s="1"/>
  <c r="V751" i="6"/>
  <c r="W751" i="6" s="1"/>
  <c r="AD751" i="6" s="1"/>
  <c r="J751" i="6"/>
  <c r="K751" i="6" s="1"/>
  <c r="AM748" i="6"/>
  <c r="AR749" i="6" s="1"/>
  <c r="N750" i="6"/>
  <c r="T750" i="6"/>
  <c r="AE750" i="6" s="1"/>
  <c r="V750" i="6"/>
  <c r="X750" i="6" s="1"/>
  <c r="J750" i="6"/>
  <c r="K750" i="6" s="1"/>
  <c r="AM747" i="6"/>
  <c r="AR748" i="6" s="1"/>
  <c r="N749" i="6"/>
  <c r="T749" i="6"/>
  <c r="AE749" i="6" s="1"/>
  <c r="V749" i="6"/>
  <c r="W749" i="6" s="1"/>
  <c r="AD749" i="6" s="1"/>
  <c r="J749" i="6"/>
  <c r="K749" i="6" s="1"/>
  <c r="AM746" i="6"/>
  <c r="AR747" i="6" s="1"/>
  <c r="N748" i="6"/>
  <c r="AB748" i="6" s="1"/>
  <c r="T748" i="6"/>
  <c r="AE748" i="6" s="1"/>
  <c r="V748" i="6"/>
  <c r="W748" i="6" s="1"/>
  <c r="J748" i="6"/>
  <c r="K748" i="6" s="1"/>
  <c r="AM745" i="6"/>
  <c r="AR746" i="6" s="1"/>
  <c r="N747" i="6"/>
  <c r="T747" i="6"/>
  <c r="AE747" i="6" s="1"/>
  <c r="V747" i="6"/>
  <c r="W747" i="6" s="1"/>
  <c r="J747" i="6"/>
  <c r="K747" i="6" s="1"/>
  <c r="AM744" i="6"/>
  <c r="AR745" i="6" s="1"/>
  <c r="N746" i="6"/>
  <c r="T746" i="6"/>
  <c r="AE746" i="6" s="1"/>
  <c r="V746" i="6"/>
  <c r="W746" i="6" s="1"/>
  <c r="J746" i="6"/>
  <c r="K746" i="6" s="1"/>
  <c r="AM743" i="6"/>
  <c r="AR744" i="6" s="1"/>
  <c r="N745" i="6"/>
  <c r="T745" i="6"/>
  <c r="AE745" i="6" s="1"/>
  <c r="V745" i="6"/>
  <c r="W745" i="6" s="1"/>
  <c r="J745" i="6"/>
  <c r="K745" i="6" s="1"/>
  <c r="AM742" i="6"/>
  <c r="AR743" i="6" s="1"/>
  <c r="N744" i="6"/>
  <c r="AB744" i="6" s="1"/>
  <c r="T744" i="6"/>
  <c r="AE744" i="6" s="1"/>
  <c r="V744" i="6"/>
  <c r="W744" i="6" s="1"/>
  <c r="O744" i="6"/>
  <c r="P744" i="6" s="1"/>
  <c r="J744" i="6"/>
  <c r="K744" i="6" s="1"/>
  <c r="AM741" i="6"/>
  <c r="AR742" i="6" s="1"/>
  <c r="N743" i="6"/>
  <c r="AB743" i="6" s="1"/>
  <c r="T743" i="6"/>
  <c r="AE743" i="6" s="1"/>
  <c r="V743" i="6"/>
  <c r="W743" i="6" s="1"/>
  <c r="J743" i="6"/>
  <c r="K743" i="6" s="1"/>
  <c r="AM740" i="6"/>
  <c r="AR741" i="6" s="1"/>
  <c r="N742" i="6"/>
  <c r="T742" i="6"/>
  <c r="AE742" i="6" s="1"/>
  <c r="V742" i="6"/>
  <c r="W742" i="6" s="1"/>
  <c r="J742" i="6"/>
  <c r="K742" i="6" s="1"/>
  <c r="AM739" i="6"/>
  <c r="AR740" i="6" s="1"/>
  <c r="N741" i="6"/>
  <c r="T741" i="6"/>
  <c r="AE741" i="6" s="1"/>
  <c r="V741" i="6"/>
  <c r="W741" i="6" s="1"/>
  <c r="J741" i="6"/>
  <c r="K741" i="6" s="1"/>
  <c r="AM738" i="6"/>
  <c r="AR739" i="6" s="1"/>
  <c r="N740" i="6"/>
  <c r="O740" i="6" s="1"/>
  <c r="P740" i="6" s="1"/>
  <c r="T740" i="6"/>
  <c r="AE740" i="6" s="1"/>
  <c r="V740" i="6"/>
  <c r="W740" i="6" s="1"/>
  <c r="AD740" i="6" s="1"/>
  <c r="J740" i="6"/>
  <c r="K740" i="6" s="1"/>
  <c r="AM737" i="6"/>
  <c r="AR738" i="6" s="1"/>
  <c r="N739" i="6"/>
  <c r="T739" i="6"/>
  <c r="AE739" i="6" s="1"/>
  <c r="V739" i="6"/>
  <c r="W739" i="6" s="1"/>
  <c r="AD739" i="6" s="1"/>
  <c r="J739" i="6"/>
  <c r="K739" i="6" s="1"/>
  <c r="AM736" i="6"/>
  <c r="AR737" i="6" s="1"/>
  <c r="N738" i="6"/>
  <c r="T738" i="6"/>
  <c r="AE738" i="6" s="1"/>
  <c r="V738" i="6"/>
  <c r="W738" i="6" s="1"/>
  <c r="J738" i="6"/>
  <c r="K738" i="6" s="1"/>
  <c r="AM735" i="6"/>
  <c r="AR736" i="6" s="1"/>
  <c r="N737" i="6"/>
  <c r="T737" i="6"/>
  <c r="AE737" i="6" s="1"/>
  <c r="V737" i="6"/>
  <c r="W737" i="6" s="1"/>
  <c r="AD737" i="6" s="1"/>
  <c r="J737" i="6"/>
  <c r="K737" i="6" s="1"/>
  <c r="AM734" i="6"/>
  <c r="AR735" i="6" s="1"/>
  <c r="N736" i="6"/>
  <c r="AB736" i="6" s="1"/>
  <c r="T736" i="6"/>
  <c r="AE736" i="6" s="1"/>
  <c r="V736" i="6"/>
  <c r="W736" i="6" s="1"/>
  <c r="J736" i="6"/>
  <c r="K736" i="6" s="1"/>
  <c r="AM733" i="6"/>
  <c r="AR734" i="6" s="1"/>
  <c r="N735" i="6"/>
  <c r="T735" i="6"/>
  <c r="AE735" i="6" s="1"/>
  <c r="V735" i="6"/>
  <c r="W735" i="6" s="1"/>
  <c r="J735" i="6"/>
  <c r="K735" i="6" s="1"/>
  <c r="AM732" i="6"/>
  <c r="AR733" i="6" s="1"/>
  <c r="N734" i="6"/>
  <c r="T734" i="6"/>
  <c r="AE734" i="6" s="1"/>
  <c r="V734" i="6"/>
  <c r="W734" i="6" s="1"/>
  <c r="J734" i="6"/>
  <c r="K734" i="6" s="1"/>
  <c r="AM731" i="6"/>
  <c r="AR732" i="6" s="1"/>
  <c r="N733" i="6"/>
  <c r="T733" i="6"/>
  <c r="AE733" i="6" s="1"/>
  <c r="V733" i="6"/>
  <c r="W733" i="6" s="1"/>
  <c r="J733" i="6"/>
  <c r="K733" i="6" s="1"/>
  <c r="AM730" i="6"/>
  <c r="AR731" i="6" s="1"/>
  <c r="N732" i="6"/>
  <c r="O732" i="6" s="1"/>
  <c r="P732" i="6" s="1"/>
  <c r="T732" i="6"/>
  <c r="AE732" i="6" s="1"/>
  <c r="V732" i="6"/>
  <c r="W732" i="6" s="1"/>
  <c r="AD732" i="6" s="1"/>
  <c r="J732" i="6"/>
  <c r="K732" i="6" s="1"/>
  <c r="AM729" i="6"/>
  <c r="AR730" i="6" s="1"/>
  <c r="N731" i="6"/>
  <c r="T731" i="6"/>
  <c r="AE731" i="6" s="1"/>
  <c r="V731" i="6"/>
  <c r="W731" i="6" s="1"/>
  <c r="AD731" i="6" s="1"/>
  <c r="J731" i="6"/>
  <c r="K731" i="6" s="1"/>
  <c r="AM728" i="6"/>
  <c r="AR729" i="6" s="1"/>
  <c r="N730" i="6"/>
  <c r="T730" i="6"/>
  <c r="AE730" i="6" s="1"/>
  <c r="V730" i="6"/>
  <c r="W730" i="6" s="1"/>
  <c r="J730" i="6"/>
  <c r="K730" i="6" s="1"/>
  <c r="AM727" i="6"/>
  <c r="AR728" i="6" s="1"/>
  <c r="N729" i="6"/>
  <c r="T729" i="6"/>
  <c r="AE729" i="6" s="1"/>
  <c r="V729" i="6"/>
  <c r="W729" i="6" s="1"/>
  <c r="AD729" i="6" s="1"/>
  <c r="J729" i="6"/>
  <c r="K729" i="6" s="1"/>
  <c r="AM726" i="6"/>
  <c r="AR727" i="6" s="1"/>
  <c r="N728" i="6"/>
  <c r="AB728" i="6" s="1"/>
  <c r="T728" i="6"/>
  <c r="AE728" i="6" s="1"/>
  <c r="V728" i="6"/>
  <c r="W728" i="6" s="1"/>
  <c r="J728" i="6"/>
  <c r="K728" i="6" s="1"/>
  <c r="AM725" i="6"/>
  <c r="AR726" i="6" s="1"/>
  <c r="N727" i="6"/>
  <c r="AB727" i="6" s="1"/>
  <c r="T727" i="6"/>
  <c r="AE727" i="6" s="1"/>
  <c r="V727" i="6"/>
  <c r="W727" i="6" s="1"/>
  <c r="J727" i="6"/>
  <c r="K727" i="6" s="1"/>
  <c r="AM724" i="6"/>
  <c r="AR725" i="6" s="1"/>
  <c r="N726" i="6"/>
  <c r="T726" i="6"/>
  <c r="AE726" i="6" s="1"/>
  <c r="V726" i="6"/>
  <c r="W726" i="6" s="1"/>
  <c r="AD726" i="6" s="1"/>
  <c r="J726" i="6"/>
  <c r="K726" i="6" s="1"/>
  <c r="AM723" i="6"/>
  <c r="AR724" i="6" s="1"/>
  <c r="N725" i="6"/>
  <c r="T725" i="6"/>
  <c r="AE725" i="6" s="1"/>
  <c r="V725" i="6"/>
  <c r="W725" i="6" s="1"/>
  <c r="J725" i="6"/>
  <c r="K725" i="6" s="1"/>
  <c r="AM722" i="6"/>
  <c r="AR723" i="6" s="1"/>
  <c r="N724" i="6"/>
  <c r="AB724" i="6" s="1"/>
  <c r="T724" i="6"/>
  <c r="AE724" i="6" s="1"/>
  <c r="V724" i="6"/>
  <c r="W724" i="6" s="1"/>
  <c r="AD724" i="6" s="1"/>
  <c r="J724" i="6"/>
  <c r="K724" i="6"/>
  <c r="AM721" i="6"/>
  <c r="AR722" i="6"/>
  <c r="N723" i="6"/>
  <c r="T723" i="6"/>
  <c r="AE723" i="6" s="1"/>
  <c r="V723" i="6"/>
  <c r="W723" i="6" s="1"/>
  <c r="J723" i="6"/>
  <c r="K723" i="6" s="1"/>
  <c r="AM720" i="6"/>
  <c r="AR721" i="6" s="1"/>
  <c r="N722" i="6"/>
  <c r="T722" i="6"/>
  <c r="AE722" i="6" s="1"/>
  <c r="V722" i="6"/>
  <c r="W722" i="6" s="1"/>
  <c r="AD722" i="6" s="1"/>
  <c r="J722" i="6"/>
  <c r="K722" i="6"/>
  <c r="AM719" i="6"/>
  <c r="AR720" i="6"/>
  <c r="N721" i="6"/>
  <c r="T721" i="6"/>
  <c r="AE721" i="6" s="1"/>
  <c r="V721" i="6"/>
  <c r="W721" i="6" s="1"/>
  <c r="J721" i="6"/>
  <c r="K721" i="6" s="1"/>
  <c r="AM718" i="6"/>
  <c r="AR719" i="6" s="1"/>
  <c r="N720" i="6"/>
  <c r="AB720" i="6" s="1"/>
  <c r="T720" i="6"/>
  <c r="AE720" i="6" s="1"/>
  <c r="V720" i="6"/>
  <c r="W720" i="6" s="1"/>
  <c r="AD720" i="6" s="1"/>
  <c r="J720" i="6"/>
  <c r="K720" i="6" s="1"/>
  <c r="AM717" i="6"/>
  <c r="AR718" i="6" s="1"/>
  <c r="N719" i="6"/>
  <c r="T719" i="6"/>
  <c r="AE719" i="6" s="1"/>
  <c r="V719" i="6"/>
  <c r="W719" i="6" s="1"/>
  <c r="J719" i="6"/>
  <c r="K719" i="6" s="1"/>
  <c r="AM716" i="6"/>
  <c r="AR717" i="6" s="1"/>
  <c r="N718" i="6"/>
  <c r="T718" i="6"/>
  <c r="AE718" i="6" s="1"/>
  <c r="V718" i="6"/>
  <c r="W718" i="6" s="1"/>
  <c r="AD718" i="6" s="1"/>
  <c r="J718" i="6"/>
  <c r="K718" i="6" s="1"/>
  <c r="AM715" i="6"/>
  <c r="AR716" i="6" s="1"/>
  <c r="N717" i="6"/>
  <c r="AB717" i="6" s="1"/>
  <c r="T717" i="6"/>
  <c r="AE717" i="6" s="1"/>
  <c r="V717" i="6"/>
  <c r="W717" i="6" s="1"/>
  <c r="AD717" i="6" s="1"/>
  <c r="J717" i="6"/>
  <c r="K717" i="6" s="1"/>
  <c r="AM714" i="6"/>
  <c r="AR715" i="6" s="1"/>
  <c r="N716" i="6"/>
  <c r="AB716" i="6" s="1"/>
  <c r="T716" i="6"/>
  <c r="AE716" i="6" s="1"/>
  <c r="V716" i="6"/>
  <c r="W716" i="6" s="1"/>
  <c r="J716" i="6"/>
  <c r="K716" i="6" s="1"/>
  <c r="AM713" i="6"/>
  <c r="AR714" i="6" s="1"/>
  <c r="N715" i="6"/>
  <c r="T715" i="6"/>
  <c r="AE715" i="6" s="1"/>
  <c r="V715" i="6"/>
  <c r="W715" i="6" s="1"/>
  <c r="J715" i="6"/>
  <c r="K715" i="6" s="1"/>
  <c r="AM712" i="6"/>
  <c r="AR713" i="6" s="1"/>
  <c r="N714" i="6"/>
  <c r="T714" i="6"/>
  <c r="AE714" i="6" s="1"/>
  <c r="V714" i="6"/>
  <c r="W714" i="6" s="1"/>
  <c r="J714" i="6"/>
  <c r="K714" i="6" s="1"/>
  <c r="AM711" i="6"/>
  <c r="AR712" i="6" s="1"/>
  <c r="N713" i="6"/>
  <c r="AB713" i="6" s="1"/>
  <c r="T713" i="6"/>
  <c r="AE713" i="6" s="1"/>
  <c r="V713" i="6"/>
  <c r="W713" i="6" s="1"/>
  <c r="J713" i="6"/>
  <c r="K713" i="6" s="1"/>
  <c r="AM710" i="6"/>
  <c r="AR711" i="6" s="1"/>
  <c r="N712" i="6"/>
  <c r="AB712" i="6" s="1"/>
  <c r="T712" i="6"/>
  <c r="AE712" i="6" s="1"/>
  <c r="V712" i="6"/>
  <c r="X712" i="6" s="1"/>
  <c r="J712" i="6"/>
  <c r="K712" i="6" s="1"/>
  <c r="AM709" i="6"/>
  <c r="AR710" i="6" s="1"/>
  <c r="N711" i="6"/>
  <c r="AB711" i="6" s="1"/>
  <c r="T711" i="6"/>
  <c r="AE711" i="6" s="1"/>
  <c r="V711" i="6"/>
  <c r="W711" i="6" s="1"/>
  <c r="J711" i="6"/>
  <c r="K711" i="6" s="1"/>
  <c r="AM708" i="6"/>
  <c r="AR709" i="6" s="1"/>
  <c r="N710" i="6"/>
  <c r="T710" i="6"/>
  <c r="AE710" i="6" s="1"/>
  <c r="V710" i="6"/>
  <c r="W710" i="6" s="1"/>
  <c r="J710" i="6"/>
  <c r="K710" i="6" s="1"/>
  <c r="AM707" i="6"/>
  <c r="AR708" i="6" s="1"/>
  <c r="N709" i="6"/>
  <c r="T709" i="6"/>
  <c r="AE709" i="6" s="1"/>
  <c r="V709" i="6"/>
  <c r="W709" i="6" s="1"/>
  <c r="J709" i="6"/>
  <c r="K709" i="6" s="1"/>
  <c r="AM706" i="6"/>
  <c r="AR707" i="6" s="1"/>
  <c r="N708" i="6"/>
  <c r="AB708" i="6" s="1"/>
  <c r="T708" i="6"/>
  <c r="AE708" i="6" s="1"/>
  <c r="V708" i="6"/>
  <c r="W708" i="6" s="1"/>
  <c r="O708" i="6"/>
  <c r="P708" i="6" s="1"/>
  <c r="J708" i="6"/>
  <c r="K708" i="6" s="1"/>
  <c r="AM705" i="6"/>
  <c r="AR706" i="6" s="1"/>
  <c r="N707" i="6"/>
  <c r="T707" i="6"/>
  <c r="AE707" i="6" s="1"/>
  <c r="V707" i="6"/>
  <c r="W707" i="6" s="1"/>
  <c r="J707" i="6"/>
  <c r="K707" i="6" s="1"/>
  <c r="AM704" i="6"/>
  <c r="AR705" i="6" s="1"/>
  <c r="N706" i="6"/>
  <c r="T706" i="6"/>
  <c r="AE706" i="6" s="1"/>
  <c r="V706" i="6"/>
  <c r="W706" i="6" s="1"/>
  <c r="AD706" i="6" s="1"/>
  <c r="J706" i="6"/>
  <c r="K706" i="6" s="1"/>
  <c r="AM703" i="6"/>
  <c r="AR704" i="6" s="1"/>
  <c r="N705" i="6"/>
  <c r="T705" i="6"/>
  <c r="AE705" i="6" s="1"/>
  <c r="V705" i="6"/>
  <c r="W705" i="6" s="1"/>
  <c r="J705" i="6"/>
  <c r="K705" i="6" s="1"/>
  <c r="AM702" i="6"/>
  <c r="AR703" i="6" s="1"/>
  <c r="N704" i="6"/>
  <c r="AB704" i="6" s="1"/>
  <c r="T704" i="6"/>
  <c r="AE704" i="6" s="1"/>
  <c r="V704" i="6"/>
  <c r="W704" i="6" s="1"/>
  <c r="AD704" i="6" s="1"/>
  <c r="J704" i="6"/>
  <c r="K704" i="6"/>
  <c r="AM701" i="6"/>
  <c r="AR702" i="6"/>
  <c r="N703" i="6"/>
  <c r="T703" i="6"/>
  <c r="AE703" i="6" s="1"/>
  <c r="V703" i="6"/>
  <c r="W703" i="6" s="1"/>
  <c r="J703" i="6"/>
  <c r="K703" i="6" s="1"/>
  <c r="AM700" i="6"/>
  <c r="AR701" i="6" s="1"/>
  <c r="N702" i="6"/>
  <c r="T702" i="6"/>
  <c r="AE702" i="6" s="1"/>
  <c r="V702" i="6"/>
  <c r="W702" i="6" s="1"/>
  <c r="AD702" i="6" s="1"/>
  <c r="J702" i="6"/>
  <c r="K702" i="6"/>
  <c r="AM699" i="6"/>
  <c r="AR700" i="6"/>
  <c r="N701" i="6"/>
  <c r="T701" i="6"/>
  <c r="AE701" i="6" s="1"/>
  <c r="V701" i="6"/>
  <c r="W701" i="6" s="1"/>
  <c r="J701" i="6"/>
  <c r="K701" i="6" s="1"/>
  <c r="AM698" i="6"/>
  <c r="AR699" i="6" s="1"/>
  <c r="N700" i="6"/>
  <c r="AB700" i="6" s="1"/>
  <c r="T700" i="6"/>
  <c r="AE700" i="6" s="1"/>
  <c r="V700" i="6"/>
  <c r="W700" i="6" s="1"/>
  <c r="AD700" i="6" s="1"/>
  <c r="J700" i="6"/>
  <c r="K700" i="6" s="1"/>
  <c r="AM697" i="6"/>
  <c r="AR698" i="6" s="1"/>
  <c r="N699" i="6"/>
  <c r="T699" i="6"/>
  <c r="AE699" i="6" s="1"/>
  <c r="V699" i="6"/>
  <c r="X699" i="6" s="1"/>
  <c r="J699" i="6"/>
  <c r="K699" i="6" s="1"/>
  <c r="AM696" i="6"/>
  <c r="AR697" i="6" s="1"/>
  <c r="N698" i="6"/>
  <c r="T698" i="6"/>
  <c r="AE698" i="6"/>
  <c r="V698" i="6"/>
  <c r="W698" i="6"/>
  <c r="AD698" i="6" s="1"/>
  <c r="J698" i="6"/>
  <c r="K698" i="6" s="1"/>
  <c r="AM695" i="6"/>
  <c r="AR696" i="6" s="1"/>
  <c r="N697" i="6"/>
  <c r="T697" i="6"/>
  <c r="AE697" i="6" s="1"/>
  <c r="V697" i="6"/>
  <c r="W697" i="6" s="1"/>
  <c r="J697" i="6"/>
  <c r="K697" i="6" s="1"/>
  <c r="AM694" i="6"/>
  <c r="AR695" i="6" s="1"/>
  <c r="N696" i="6"/>
  <c r="AB696" i="6" s="1"/>
  <c r="T696" i="6"/>
  <c r="AE696" i="6" s="1"/>
  <c r="V696" i="6"/>
  <c r="W696" i="6" s="1"/>
  <c r="AD696" i="6" s="1"/>
  <c r="J696" i="6"/>
  <c r="K696" i="6"/>
  <c r="AM693" i="6"/>
  <c r="AR694" i="6"/>
  <c r="N695" i="6"/>
  <c r="AB695" i="6"/>
  <c r="T695" i="6"/>
  <c r="AE695" i="6"/>
  <c r="V695" i="6"/>
  <c r="W695" i="6"/>
  <c r="AD695" i="6" s="1"/>
  <c r="J695" i="6"/>
  <c r="K695" i="6" s="1"/>
  <c r="AM692" i="6"/>
  <c r="AR693" i="6" s="1"/>
  <c r="N694" i="6"/>
  <c r="T694" i="6"/>
  <c r="AE694" i="6" s="1"/>
  <c r="V694" i="6"/>
  <c r="W694" i="6" s="1"/>
  <c r="J694" i="6"/>
  <c r="K694" i="6" s="1"/>
  <c r="AM691" i="6"/>
  <c r="AR692" i="6" s="1"/>
  <c r="N693" i="6"/>
  <c r="T693" i="6"/>
  <c r="AE693" i="6"/>
  <c r="V693" i="6"/>
  <c r="W693" i="6"/>
  <c r="AD693" i="6" s="1"/>
  <c r="J693" i="6"/>
  <c r="K693" i="6" s="1"/>
  <c r="AM690" i="6"/>
  <c r="AR691" i="6" s="1"/>
  <c r="N692" i="6"/>
  <c r="AB692" i="6" s="1"/>
  <c r="T692" i="6"/>
  <c r="AE692" i="6" s="1"/>
  <c r="V692" i="6"/>
  <c r="W692" i="6" s="1"/>
  <c r="J692" i="6"/>
  <c r="K692" i="6" s="1"/>
  <c r="AM689" i="6"/>
  <c r="AR690" i="6" s="1"/>
  <c r="N691" i="6"/>
  <c r="T691" i="6"/>
  <c r="AE691" i="6" s="1"/>
  <c r="V691" i="6"/>
  <c r="W691" i="6" s="1"/>
  <c r="AD691" i="6" s="1"/>
  <c r="J691" i="6"/>
  <c r="K691" i="6"/>
  <c r="AM688" i="6"/>
  <c r="AR689" i="6"/>
  <c r="N690" i="6"/>
  <c r="T690" i="6"/>
  <c r="AE690" i="6" s="1"/>
  <c r="V690" i="6"/>
  <c r="W690" i="6" s="1"/>
  <c r="J690" i="6"/>
  <c r="K690" i="6" s="1"/>
  <c r="AM687" i="6"/>
  <c r="AR688" i="6" s="1"/>
  <c r="N689" i="6"/>
  <c r="T689" i="6"/>
  <c r="AE689" i="6" s="1"/>
  <c r="V689" i="6"/>
  <c r="W689" i="6" s="1"/>
  <c r="AD689" i="6" s="1"/>
  <c r="J689" i="6"/>
  <c r="K689" i="6"/>
  <c r="AM686" i="6"/>
  <c r="AR687" i="6"/>
  <c r="N688" i="6"/>
  <c r="O688" i="6" s="1"/>
  <c r="P688" i="6" s="1"/>
  <c r="AB688" i="6"/>
  <c r="T688" i="6"/>
  <c r="AE688" i="6"/>
  <c r="V688" i="6"/>
  <c r="W688" i="6"/>
  <c r="AD688" i="6" s="1"/>
  <c r="J688" i="6"/>
  <c r="K688" i="6" s="1"/>
  <c r="AM685" i="6"/>
  <c r="AR686" i="6" s="1"/>
  <c r="N687" i="6"/>
  <c r="T687" i="6"/>
  <c r="AE687" i="6" s="1"/>
  <c r="V687" i="6"/>
  <c r="W687" i="6" s="1"/>
  <c r="J687" i="6"/>
  <c r="K687" i="6" s="1"/>
  <c r="AM684" i="6"/>
  <c r="AR685" i="6" s="1"/>
  <c r="N686" i="6"/>
  <c r="T686" i="6"/>
  <c r="AE686" i="6" s="1"/>
  <c r="V686" i="6"/>
  <c r="W686" i="6" s="1"/>
  <c r="AD686" i="6" s="1"/>
  <c r="J686" i="6"/>
  <c r="K686" i="6" s="1"/>
  <c r="AM683" i="6"/>
  <c r="AR684" i="6" s="1"/>
  <c r="N685" i="6"/>
  <c r="T685" i="6"/>
  <c r="AE685" i="6" s="1"/>
  <c r="V685" i="6"/>
  <c r="W685" i="6"/>
  <c r="J685" i="6"/>
  <c r="K685" i="6" s="1"/>
  <c r="AM682" i="6"/>
  <c r="AR683" i="6" s="1"/>
  <c r="N684" i="6"/>
  <c r="T684" i="6"/>
  <c r="AE684" i="6" s="1"/>
  <c r="V684" i="6"/>
  <c r="W684" i="6" s="1"/>
  <c r="J684" i="6"/>
  <c r="K684" i="6" s="1"/>
  <c r="AM681" i="6"/>
  <c r="AR682" i="6" s="1"/>
  <c r="N683" i="6"/>
  <c r="T683" i="6"/>
  <c r="AE683" i="6" s="1"/>
  <c r="V683" i="6"/>
  <c r="X683" i="6" s="1"/>
  <c r="J683" i="6"/>
  <c r="K683" i="6" s="1"/>
  <c r="AM680" i="6"/>
  <c r="AR681" i="6" s="1"/>
  <c r="N682" i="6"/>
  <c r="AB682" i="6" s="1"/>
  <c r="T682" i="6"/>
  <c r="AE682" i="6" s="1"/>
  <c r="V682" i="6"/>
  <c r="W682" i="6" s="1"/>
  <c r="J682" i="6"/>
  <c r="K682" i="6" s="1"/>
  <c r="AM679" i="6"/>
  <c r="AR680" i="6" s="1"/>
  <c r="N681" i="6"/>
  <c r="T681" i="6"/>
  <c r="AE681" i="6" s="1"/>
  <c r="V681" i="6"/>
  <c r="W681" i="6" s="1"/>
  <c r="J681" i="6"/>
  <c r="K681" i="6" s="1"/>
  <c r="AM678" i="6"/>
  <c r="AR679" i="6" s="1"/>
  <c r="N680" i="6"/>
  <c r="AB680" i="6" s="1"/>
  <c r="T680" i="6"/>
  <c r="AE680" i="6" s="1"/>
  <c r="V680" i="6"/>
  <c r="W680" i="6" s="1"/>
  <c r="J680" i="6"/>
  <c r="K680" i="6" s="1"/>
  <c r="AM677" i="6"/>
  <c r="AR678" i="6" s="1"/>
  <c r="N679" i="6"/>
  <c r="T679" i="6"/>
  <c r="AE679" i="6" s="1"/>
  <c r="V679" i="6"/>
  <c r="W679" i="6" s="1"/>
  <c r="J679" i="6"/>
  <c r="K679" i="6" s="1"/>
  <c r="AM676" i="6"/>
  <c r="AR677" i="6" s="1"/>
  <c r="N678" i="6"/>
  <c r="T678" i="6"/>
  <c r="AE678" i="6" s="1"/>
  <c r="V678" i="6"/>
  <c r="W678" i="6" s="1"/>
  <c r="J678" i="6"/>
  <c r="K678" i="6" s="1"/>
  <c r="AM675" i="6"/>
  <c r="AR676" i="6" s="1"/>
  <c r="N677" i="6"/>
  <c r="T677" i="6"/>
  <c r="AE677" i="6" s="1"/>
  <c r="V677" i="6"/>
  <c r="W677" i="6" s="1"/>
  <c r="J677" i="6"/>
  <c r="K677" i="6" s="1"/>
  <c r="AM674" i="6"/>
  <c r="AR675" i="6" s="1"/>
  <c r="N676" i="6"/>
  <c r="T676" i="6"/>
  <c r="AE676" i="6" s="1"/>
  <c r="V676" i="6"/>
  <c r="W676" i="6" s="1"/>
  <c r="J676" i="6"/>
  <c r="K676" i="6" s="1"/>
  <c r="AM673" i="6"/>
  <c r="AR674" i="6" s="1"/>
  <c r="N675" i="6"/>
  <c r="AB675" i="6" s="1"/>
  <c r="T675" i="6"/>
  <c r="AE675" i="6" s="1"/>
  <c r="V675" i="6"/>
  <c r="W675" i="6" s="1"/>
  <c r="AD675" i="6" s="1"/>
  <c r="J675" i="6"/>
  <c r="K675" i="6" s="1"/>
  <c r="AM672" i="6"/>
  <c r="AR673" i="6" s="1"/>
  <c r="N674" i="6"/>
  <c r="AB674" i="6" s="1"/>
  <c r="T674" i="6"/>
  <c r="AE674" i="6" s="1"/>
  <c r="V674" i="6"/>
  <c r="W674" i="6" s="1"/>
  <c r="J674" i="6"/>
  <c r="K674" i="6" s="1"/>
  <c r="AM671" i="6"/>
  <c r="AR672" i="6" s="1"/>
  <c r="N673" i="6"/>
  <c r="O673" i="6" s="1"/>
  <c r="P673" i="6" s="1"/>
  <c r="T673" i="6"/>
  <c r="AE673" i="6" s="1"/>
  <c r="V673" i="6"/>
  <c r="W673" i="6" s="1"/>
  <c r="J673" i="6"/>
  <c r="K673" i="6" s="1"/>
  <c r="AM670" i="6"/>
  <c r="AR671" i="6" s="1"/>
  <c r="N672" i="6"/>
  <c r="AB672" i="6" s="1"/>
  <c r="T672" i="6"/>
  <c r="AE672" i="6" s="1"/>
  <c r="V672" i="6"/>
  <c r="W672" i="6" s="1"/>
  <c r="AD672" i="6" s="1"/>
  <c r="J672" i="6"/>
  <c r="K672" i="6" s="1"/>
  <c r="AM669" i="6"/>
  <c r="AR670" i="6" s="1"/>
  <c r="N671" i="6"/>
  <c r="AB671" i="6" s="1"/>
  <c r="T671" i="6"/>
  <c r="AE671" i="6" s="1"/>
  <c r="V671" i="6"/>
  <c r="W671" i="6" s="1"/>
  <c r="J671" i="6"/>
  <c r="K671" i="6" s="1"/>
  <c r="AM668" i="6"/>
  <c r="AR669" i="6" s="1"/>
  <c r="N670" i="6"/>
  <c r="T670" i="6"/>
  <c r="AE670" i="6" s="1"/>
  <c r="V670" i="6"/>
  <c r="W670" i="6" s="1"/>
  <c r="AD670" i="6" s="1"/>
  <c r="J670" i="6"/>
  <c r="K670" i="6"/>
  <c r="AM667" i="6"/>
  <c r="AR668" i="6"/>
  <c r="N669" i="6"/>
  <c r="T669" i="6"/>
  <c r="AE669" i="6" s="1"/>
  <c r="V669" i="6"/>
  <c r="W669" i="6" s="1"/>
  <c r="J669" i="6"/>
  <c r="K669" i="6" s="1"/>
  <c r="AM666" i="6"/>
  <c r="AR667" i="6" s="1"/>
  <c r="N668" i="6"/>
  <c r="T668" i="6"/>
  <c r="AE668" i="6" s="1"/>
  <c r="V668" i="6"/>
  <c r="W668" i="6" s="1"/>
  <c r="AD668" i="6" s="1"/>
  <c r="J668" i="6"/>
  <c r="K668" i="6" s="1"/>
  <c r="AM665" i="6"/>
  <c r="AR666" i="6" s="1"/>
  <c r="N667" i="6"/>
  <c r="T667" i="6"/>
  <c r="AE667" i="6" s="1"/>
  <c r="V667" i="6"/>
  <c r="W667" i="6" s="1"/>
  <c r="AD667" i="6" s="1"/>
  <c r="J667" i="6"/>
  <c r="K667" i="6" s="1"/>
  <c r="AM664" i="6"/>
  <c r="AR665" i="6" s="1"/>
  <c r="N666" i="6"/>
  <c r="T666" i="6"/>
  <c r="AE666" i="6" s="1"/>
  <c r="V666" i="6"/>
  <c r="W666" i="6" s="1"/>
  <c r="AD666" i="6" s="1"/>
  <c r="J666" i="6"/>
  <c r="K666" i="6" s="1"/>
  <c r="AM663" i="6"/>
  <c r="AR664" i="6" s="1"/>
  <c r="N665" i="6"/>
  <c r="T665" i="6"/>
  <c r="AE665" i="6" s="1"/>
  <c r="V665" i="6"/>
  <c r="W665" i="6" s="1"/>
  <c r="J665" i="6"/>
  <c r="K665" i="6" s="1"/>
  <c r="AM662" i="6"/>
  <c r="AR663" i="6" s="1"/>
  <c r="N664" i="6"/>
  <c r="AB664" i="6" s="1"/>
  <c r="T664" i="6"/>
  <c r="AE664" i="6" s="1"/>
  <c r="V664" i="6"/>
  <c r="W664" i="6" s="1"/>
  <c r="J664" i="6"/>
  <c r="K664" i="6" s="1"/>
  <c r="AM661" i="6"/>
  <c r="AR662" i="6" s="1"/>
  <c r="N663" i="6"/>
  <c r="T663" i="6"/>
  <c r="AE663" i="6" s="1"/>
  <c r="V663" i="6"/>
  <c r="W663" i="6" s="1"/>
  <c r="J663" i="6"/>
  <c r="K663" i="6" s="1"/>
  <c r="AM660" i="6"/>
  <c r="AR661" i="6" s="1"/>
  <c r="N662" i="6"/>
  <c r="T662" i="6"/>
  <c r="AE662" i="6" s="1"/>
  <c r="V662" i="6"/>
  <c r="W662" i="6" s="1"/>
  <c r="J662" i="6"/>
  <c r="K662" i="6" s="1"/>
  <c r="AM659" i="6"/>
  <c r="AR660" i="6" s="1"/>
  <c r="N661" i="6"/>
  <c r="T661" i="6"/>
  <c r="AE661" i="6" s="1"/>
  <c r="V661" i="6"/>
  <c r="W661" i="6" s="1"/>
  <c r="J661" i="6"/>
  <c r="K661" i="6" s="1"/>
  <c r="AM658" i="6"/>
  <c r="AR659" i="6" s="1"/>
  <c r="N660" i="6"/>
  <c r="AB660" i="6" s="1"/>
  <c r="T660" i="6"/>
  <c r="AE660" i="6" s="1"/>
  <c r="V660" i="6"/>
  <c r="X660" i="6" s="1"/>
  <c r="J660" i="6"/>
  <c r="K660" i="6" s="1"/>
  <c r="AM657" i="6"/>
  <c r="AR658" i="6" s="1"/>
  <c r="N659" i="6"/>
  <c r="T659" i="6"/>
  <c r="AE659" i="6" s="1"/>
  <c r="V659" i="6"/>
  <c r="W659" i="6" s="1"/>
  <c r="J659" i="6"/>
  <c r="K659" i="6" s="1"/>
  <c r="AM656" i="6"/>
  <c r="AR657" i="6" s="1"/>
  <c r="N658" i="6"/>
  <c r="O658" i="6" s="1"/>
  <c r="P658" i="6" s="1"/>
  <c r="T658" i="6"/>
  <c r="AE658" i="6"/>
  <c r="V658" i="6"/>
  <c r="W658" i="6"/>
  <c r="AD658" i="6" s="1"/>
  <c r="J658" i="6"/>
  <c r="K658" i="6" s="1"/>
  <c r="AM655" i="6"/>
  <c r="AR656" i="6" s="1"/>
  <c r="N657" i="6"/>
  <c r="T657" i="6"/>
  <c r="AE657" i="6" s="1"/>
  <c r="V657" i="6"/>
  <c r="W657" i="6" s="1"/>
  <c r="J657" i="6"/>
  <c r="K657" i="6" s="1"/>
  <c r="AM654" i="6"/>
  <c r="AR655" i="6" s="1"/>
  <c r="N656" i="6"/>
  <c r="AB656" i="6" s="1"/>
  <c r="T656" i="6"/>
  <c r="AE656" i="6" s="1"/>
  <c r="V656" i="6"/>
  <c r="W656" i="6" s="1"/>
  <c r="AD656" i="6" s="1"/>
  <c r="J656" i="6"/>
  <c r="K656" i="6"/>
  <c r="AM653" i="6"/>
  <c r="AR654" i="6"/>
  <c r="N655" i="6"/>
  <c r="AB655" i="6"/>
  <c r="T655" i="6"/>
  <c r="AE655" i="6"/>
  <c r="V655" i="6"/>
  <c r="W655" i="6"/>
  <c r="AD655" i="6" s="1"/>
  <c r="J655" i="6"/>
  <c r="K655" i="6" s="1"/>
  <c r="AM652" i="6"/>
  <c r="AR653" i="6" s="1"/>
  <c r="N654" i="6"/>
  <c r="T654" i="6"/>
  <c r="AE654" i="6" s="1"/>
  <c r="V654" i="6"/>
  <c r="W654" i="6" s="1"/>
  <c r="J654" i="6"/>
  <c r="K654" i="6" s="1"/>
  <c r="AM651" i="6"/>
  <c r="AR652" i="6" s="1"/>
  <c r="N653" i="6"/>
  <c r="O653" i="6" s="1"/>
  <c r="P653" i="6" s="1"/>
  <c r="T653" i="6"/>
  <c r="AE653" i="6"/>
  <c r="V653" i="6"/>
  <c r="W653" i="6"/>
  <c r="AD653" i="6" s="1"/>
  <c r="J653" i="6"/>
  <c r="K653" i="6" s="1"/>
  <c r="AM650" i="6"/>
  <c r="AR651" i="6" s="1"/>
  <c r="N652" i="6"/>
  <c r="AB652" i="6" s="1"/>
  <c r="T652" i="6"/>
  <c r="AE652" i="6" s="1"/>
  <c r="V652" i="6"/>
  <c r="W652" i="6" s="1"/>
  <c r="J652" i="6"/>
  <c r="K652" i="6" s="1"/>
  <c r="AM649" i="6"/>
  <c r="AR650" i="6" s="1"/>
  <c r="N651" i="6"/>
  <c r="AB651" i="6" s="1"/>
  <c r="T651" i="6"/>
  <c r="AE651" i="6" s="1"/>
  <c r="V651" i="6"/>
  <c r="W651" i="6" s="1"/>
  <c r="AD651" i="6" s="1"/>
  <c r="J651" i="6"/>
  <c r="K651" i="6"/>
  <c r="AM648" i="6"/>
  <c r="AR649" i="6"/>
  <c r="N650" i="6"/>
  <c r="T650" i="6"/>
  <c r="AE650" i="6" s="1"/>
  <c r="V650" i="6"/>
  <c r="W650" i="6" s="1"/>
  <c r="J650" i="6"/>
  <c r="K650" i="6" s="1"/>
  <c r="AM647" i="6"/>
  <c r="AR648" i="6" s="1"/>
  <c r="N649" i="6"/>
  <c r="O649" i="6" s="1"/>
  <c r="P649" i="6" s="1"/>
  <c r="T649" i="6"/>
  <c r="AE649" i="6" s="1"/>
  <c r="V649" i="6"/>
  <c r="W649" i="6" s="1"/>
  <c r="AD649" i="6" s="1"/>
  <c r="J649" i="6"/>
  <c r="K649" i="6"/>
  <c r="AM646" i="6"/>
  <c r="AR647" i="6"/>
  <c r="N648" i="6"/>
  <c r="O648" i="6" s="1"/>
  <c r="P648" i="6" s="1"/>
  <c r="AB648" i="6"/>
  <c r="T648" i="6"/>
  <c r="AE648" i="6"/>
  <c r="V648" i="6"/>
  <c r="W648" i="6"/>
  <c r="AD648" i="6" s="1"/>
  <c r="J648" i="6"/>
  <c r="K648" i="6" s="1"/>
  <c r="AM645" i="6"/>
  <c r="AR646" i="6" s="1"/>
  <c r="N647" i="6"/>
  <c r="T647" i="6"/>
  <c r="AE647" i="6" s="1"/>
  <c r="V647" i="6"/>
  <c r="W647" i="6" s="1"/>
  <c r="J647" i="6"/>
  <c r="K647" i="6" s="1"/>
  <c r="AM644" i="6"/>
  <c r="AR645" i="6" s="1"/>
  <c r="N646" i="6"/>
  <c r="T646" i="6"/>
  <c r="AE646" i="6" s="1"/>
  <c r="V646" i="6"/>
  <c r="W646" i="6" s="1"/>
  <c r="AD646" i="6" s="1"/>
  <c r="J646" i="6"/>
  <c r="K646" i="6" s="1"/>
  <c r="AM643" i="6"/>
  <c r="AR644" i="6" s="1"/>
  <c r="N645" i="6"/>
  <c r="T645" i="6"/>
  <c r="AE645" i="6" s="1"/>
  <c r="V645" i="6"/>
  <c r="W645" i="6" s="1"/>
  <c r="J645" i="6"/>
  <c r="K645" i="6" s="1"/>
  <c r="AM642" i="6"/>
  <c r="AR643" i="6" s="1"/>
  <c r="N644" i="6"/>
  <c r="AB644" i="6" s="1"/>
  <c r="T644" i="6"/>
  <c r="AE644" i="6" s="1"/>
  <c r="V644" i="6"/>
  <c r="W644" i="6" s="1"/>
  <c r="J644" i="6"/>
  <c r="K644" i="6" s="1"/>
  <c r="AM641" i="6"/>
  <c r="AR642" i="6" s="1"/>
  <c r="N643" i="6"/>
  <c r="T643" i="6"/>
  <c r="AE643" i="6" s="1"/>
  <c r="V643" i="6"/>
  <c r="W643" i="6" s="1"/>
  <c r="J643" i="6"/>
  <c r="K643" i="6" s="1"/>
  <c r="AM640" i="6"/>
  <c r="AR641" i="6" s="1"/>
  <c r="N642" i="6"/>
  <c r="T642" i="6"/>
  <c r="AE642" i="6" s="1"/>
  <c r="V642" i="6"/>
  <c r="W642" i="6" s="1"/>
  <c r="J642" i="6"/>
  <c r="K642" i="6" s="1"/>
  <c r="AM639" i="6"/>
  <c r="AR640" i="6" s="1"/>
  <c r="N641" i="6"/>
  <c r="T641" i="6"/>
  <c r="AE641" i="6" s="1"/>
  <c r="V641" i="6"/>
  <c r="W641" i="6" s="1"/>
  <c r="J641" i="6"/>
  <c r="K641" i="6" s="1"/>
  <c r="AM638" i="6"/>
  <c r="AR639" i="6" s="1"/>
  <c r="N640" i="6"/>
  <c r="O640" i="6" s="1"/>
  <c r="P640" i="6" s="1"/>
  <c r="T640" i="6"/>
  <c r="AE640" i="6" s="1"/>
  <c r="V640" i="6"/>
  <c r="W640" i="6" s="1"/>
  <c r="AD640" i="6" s="1"/>
  <c r="J640" i="6"/>
  <c r="K640" i="6" s="1"/>
  <c r="AM637" i="6"/>
  <c r="AR638" i="6" s="1"/>
  <c r="N639" i="6"/>
  <c r="AB639" i="6" s="1"/>
  <c r="T639" i="6"/>
  <c r="AE639" i="6" s="1"/>
  <c r="V639" i="6"/>
  <c r="W639" i="6" s="1"/>
  <c r="J639" i="6"/>
  <c r="K639" i="6" s="1"/>
  <c r="AM636" i="6"/>
  <c r="AR637" i="6" s="1"/>
  <c r="N638" i="6"/>
  <c r="T638" i="6"/>
  <c r="AE638" i="6" s="1"/>
  <c r="V638" i="6"/>
  <c r="W638" i="6" s="1"/>
  <c r="J638" i="6"/>
  <c r="K638" i="6" s="1"/>
  <c r="AM635" i="6"/>
  <c r="AR636" i="6" s="1"/>
  <c r="N637" i="6"/>
  <c r="T637" i="6"/>
  <c r="AE637" i="6" s="1"/>
  <c r="V637" i="6"/>
  <c r="W637" i="6" s="1"/>
  <c r="J637" i="6"/>
  <c r="K637" i="6" s="1"/>
  <c r="AM634" i="6"/>
  <c r="AR635" i="6" s="1"/>
  <c r="N636" i="6"/>
  <c r="AB636" i="6" s="1"/>
  <c r="T636" i="6"/>
  <c r="AE636" i="6" s="1"/>
  <c r="V636" i="6"/>
  <c r="W636" i="6" s="1"/>
  <c r="AD636" i="6" s="1"/>
  <c r="O636" i="6"/>
  <c r="P636" i="6" s="1"/>
  <c r="J636" i="6"/>
  <c r="K636" i="6" s="1"/>
  <c r="AM633" i="6"/>
  <c r="AR634" i="6" s="1"/>
  <c r="N635" i="6"/>
  <c r="T635" i="6"/>
  <c r="AE635" i="6" s="1"/>
  <c r="V635" i="6"/>
  <c r="W635" i="6" s="1"/>
  <c r="AD635" i="6" s="1"/>
  <c r="J635" i="6"/>
  <c r="K635" i="6" s="1"/>
  <c r="AM632" i="6"/>
  <c r="AR633" i="6" s="1"/>
  <c r="N634" i="6"/>
  <c r="T634" i="6"/>
  <c r="AE634" i="6" s="1"/>
  <c r="V634" i="6"/>
  <c r="W634" i="6" s="1"/>
  <c r="J634" i="6"/>
  <c r="K634" i="6" s="1"/>
  <c r="AM631" i="6"/>
  <c r="AR632" i="6" s="1"/>
  <c r="N633" i="6"/>
  <c r="T633" i="6"/>
  <c r="AE633" i="6" s="1"/>
  <c r="V633" i="6"/>
  <c r="W633" i="6" s="1"/>
  <c r="AD633" i="6" s="1"/>
  <c r="J633" i="6"/>
  <c r="K633" i="6" s="1"/>
  <c r="AM630" i="6"/>
  <c r="AR631" i="6" s="1"/>
  <c r="N632" i="6"/>
  <c r="AB632" i="6" s="1"/>
  <c r="T632" i="6"/>
  <c r="AE632" i="6" s="1"/>
  <c r="V632" i="6"/>
  <c r="W632" i="6" s="1"/>
  <c r="J632" i="6"/>
  <c r="K632" i="6" s="1"/>
  <c r="AM629" i="6"/>
  <c r="AR630" i="6" s="1"/>
  <c r="N631" i="6"/>
  <c r="T631" i="6"/>
  <c r="AE631" i="6" s="1"/>
  <c r="V631" i="6"/>
  <c r="W631" i="6" s="1"/>
  <c r="J631" i="6"/>
  <c r="K631" i="6" s="1"/>
  <c r="AM628" i="6"/>
  <c r="AR629" i="6" s="1"/>
  <c r="N630" i="6"/>
  <c r="T630" i="6"/>
  <c r="AE630" i="6" s="1"/>
  <c r="V630" i="6"/>
  <c r="W630" i="6" s="1"/>
  <c r="J630" i="6"/>
  <c r="K630" i="6" s="1"/>
  <c r="AM627" i="6"/>
  <c r="AR628" i="6" s="1"/>
  <c r="N629" i="6"/>
  <c r="T629" i="6"/>
  <c r="AE629" i="6" s="1"/>
  <c r="V629" i="6"/>
  <c r="W629" i="6" s="1"/>
  <c r="J629" i="6"/>
  <c r="K629" i="6" s="1"/>
  <c r="AM626" i="6"/>
  <c r="AR627" i="6" s="1"/>
  <c r="N628" i="6"/>
  <c r="O628" i="6" s="1"/>
  <c r="P628" i="6" s="1"/>
  <c r="T628" i="6"/>
  <c r="AE628" i="6" s="1"/>
  <c r="V628" i="6"/>
  <c r="W628" i="6" s="1"/>
  <c r="AD628" i="6" s="1"/>
  <c r="J628" i="6"/>
  <c r="K628" i="6" s="1"/>
  <c r="AM625" i="6"/>
  <c r="AR626" i="6" s="1"/>
  <c r="N627" i="6"/>
  <c r="T627" i="6"/>
  <c r="AE627" i="6" s="1"/>
  <c r="V627" i="6"/>
  <c r="W627" i="6" s="1"/>
  <c r="AD627" i="6" s="1"/>
  <c r="J627" i="6"/>
  <c r="K627" i="6" s="1"/>
  <c r="AM624" i="6"/>
  <c r="AR625" i="6" s="1"/>
  <c r="N626" i="6"/>
  <c r="O626" i="6" s="1"/>
  <c r="P626" i="6" s="1"/>
  <c r="T626" i="6"/>
  <c r="AE626" i="6" s="1"/>
  <c r="V626" i="6"/>
  <c r="X626" i="6" s="1"/>
  <c r="J626" i="6"/>
  <c r="K626" i="6" s="1"/>
  <c r="AM623" i="6"/>
  <c r="AR624" i="6" s="1"/>
  <c r="N625" i="6"/>
  <c r="T625" i="6"/>
  <c r="AE625" i="6" s="1"/>
  <c r="V625" i="6"/>
  <c r="X625" i="6" s="1"/>
  <c r="J625" i="6"/>
  <c r="K625" i="6" s="1"/>
  <c r="AM622" i="6"/>
  <c r="AR623" i="6" s="1"/>
  <c r="N624" i="6"/>
  <c r="AB624" i="6" s="1"/>
  <c r="T624" i="6"/>
  <c r="AE624" i="6" s="1"/>
  <c r="V624" i="6"/>
  <c r="W624" i="6" s="1"/>
  <c r="J624" i="6"/>
  <c r="K624" i="6" s="1"/>
  <c r="AM621" i="6"/>
  <c r="AR622" i="6" s="1"/>
  <c r="N623" i="6"/>
  <c r="AB623" i="6" s="1"/>
  <c r="T623" i="6"/>
  <c r="AE623" i="6" s="1"/>
  <c r="V623" i="6"/>
  <c r="W623" i="6" s="1"/>
  <c r="J623" i="6"/>
  <c r="K623" i="6" s="1"/>
  <c r="AM620" i="6"/>
  <c r="AR621" i="6" s="1"/>
  <c r="N622" i="6"/>
  <c r="T622" i="6"/>
  <c r="AE622" i="6" s="1"/>
  <c r="V622" i="6"/>
  <c r="W622" i="6" s="1"/>
  <c r="AD622" i="6" s="1"/>
  <c r="J622" i="6"/>
  <c r="K622" i="6" s="1"/>
  <c r="AM619" i="6"/>
  <c r="AR620" i="6" s="1"/>
  <c r="N621" i="6"/>
  <c r="T621" i="6"/>
  <c r="AE621" i="6" s="1"/>
  <c r="V621" i="6"/>
  <c r="W621" i="6" s="1"/>
  <c r="J621" i="6"/>
  <c r="K621" i="6" s="1"/>
  <c r="AM618" i="6"/>
  <c r="AR619" i="6" s="1"/>
  <c r="N620" i="6"/>
  <c r="AB620" i="6" s="1"/>
  <c r="T620" i="6"/>
  <c r="AE620" i="6" s="1"/>
  <c r="V620" i="6"/>
  <c r="W620" i="6" s="1"/>
  <c r="J620" i="6"/>
  <c r="K620" i="6" s="1"/>
  <c r="AM617" i="6"/>
  <c r="AR618" i="6" s="1"/>
  <c r="N619" i="6"/>
  <c r="T619" i="6"/>
  <c r="AE619" i="6" s="1"/>
  <c r="V619" i="6"/>
  <c r="W619" i="6" s="1"/>
  <c r="J619" i="6"/>
  <c r="K619" i="6" s="1"/>
  <c r="AM616" i="6"/>
  <c r="AR617" i="6" s="1"/>
  <c r="N618" i="6"/>
  <c r="T618" i="6"/>
  <c r="AE618" i="6" s="1"/>
  <c r="V618" i="6"/>
  <c r="W618" i="6" s="1"/>
  <c r="J618" i="6"/>
  <c r="K618" i="6" s="1"/>
  <c r="AM615" i="6"/>
  <c r="AR616" i="6" s="1"/>
  <c r="N617" i="6"/>
  <c r="T617" i="6"/>
  <c r="AE617" i="6" s="1"/>
  <c r="V617" i="6"/>
  <c r="W617" i="6" s="1"/>
  <c r="J617" i="6"/>
  <c r="K617" i="6" s="1"/>
  <c r="AM614" i="6"/>
  <c r="AR615" i="6" s="1"/>
  <c r="N616" i="6"/>
  <c r="AB616" i="6" s="1"/>
  <c r="T616" i="6"/>
  <c r="AE616" i="6" s="1"/>
  <c r="V616" i="6"/>
  <c r="W616" i="6" s="1"/>
  <c r="AD616" i="6" s="1"/>
  <c r="J616" i="6"/>
  <c r="K616" i="6" s="1"/>
  <c r="AM613" i="6"/>
  <c r="AR614" i="6" s="1"/>
  <c r="N615" i="6"/>
  <c r="T615" i="6"/>
  <c r="AE615" i="6" s="1"/>
  <c r="V615" i="6"/>
  <c r="W615" i="6" s="1"/>
  <c r="J615" i="6"/>
  <c r="K615" i="6" s="1"/>
  <c r="AM612" i="6"/>
  <c r="AR613" i="6" s="1"/>
  <c r="N614" i="6"/>
  <c r="AB614" i="6" s="1"/>
  <c r="T614" i="6"/>
  <c r="AE614" i="6" s="1"/>
  <c r="V614" i="6"/>
  <c r="W614" i="6" s="1"/>
  <c r="AD614" i="6" s="1"/>
  <c r="J614" i="6"/>
  <c r="K614" i="6"/>
  <c r="AM611" i="6"/>
  <c r="AR612" i="6"/>
  <c r="N613" i="6"/>
  <c r="T613" i="6"/>
  <c r="AE613" i="6" s="1"/>
  <c r="V613" i="6"/>
  <c r="W613" i="6" s="1"/>
  <c r="J613" i="6"/>
  <c r="K613" i="6" s="1"/>
  <c r="AM610" i="6"/>
  <c r="AR611" i="6" s="1"/>
  <c r="N612" i="6"/>
  <c r="AB612" i="6" s="1"/>
  <c r="T612" i="6"/>
  <c r="AE612" i="6" s="1"/>
  <c r="V612" i="6"/>
  <c r="W612" i="6" s="1"/>
  <c r="AD612" i="6" s="1"/>
  <c r="J612" i="6"/>
  <c r="K612" i="6" s="1"/>
  <c r="AM609" i="6"/>
  <c r="AR610" i="6" s="1"/>
  <c r="N611" i="6"/>
  <c r="T611" i="6"/>
  <c r="AE611" i="6" s="1"/>
  <c r="V611" i="6"/>
  <c r="W611" i="6" s="1"/>
  <c r="J611" i="6"/>
  <c r="K611" i="6" s="1"/>
  <c r="AM608" i="6"/>
  <c r="AR609" i="6" s="1"/>
  <c r="N610" i="6"/>
  <c r="AB610" i="6" s="1"/>
  <c r="T610" i="6"/>
  <c r="AE610" i="6" s="1"/>
  <c r="V610" i="6"/>
  <c r="J610" i="6"/>
  <c r="K610" i="6" s="1"/>
  <c r="AM607" i="6"/>
  <c r="AR608" i="6" s="1"/>
  <c r="N609" i="6"/>
  <c r="T609" i="6"/>
  <c r="AE609" i="6" s="1"/>
  <c r="V609" i="6"/>
  <c r="W609" i="6" s="1"/>
  <c r="J609" i="6"/>
  <c r="K609" i="6" s="1"/>
  <c r="AM606" i="6"/>
  <c r="AR607" i="6" s="1"/>
  <c r="N608" i="6"/>
  <c r="AB608" i="6" s="1"/>
  <c r="T608" i="6"/>
  <c r="AE608" i="6" s="1"/>
  <c r="V608" i="6"/>
  <c r="J608" i="6"/>
  <c r="K608" i="6" s="1"/>
  <c r="AM605" i="6"/>
  <c r="AR606" i="6" s="1"/>
  <c r="N607" i="6"/>
  <c r="AB607" i="6" s="1"/>
  <c r="T607" i="6"/>
  <c r="AE607" i="6" s="1"/>
  <c r="V607" i="6"/>
  <c r="W607" i="6" s="1"/>
  <c r="AD607" i="6" s="1"/>
  <c r="J607" i="6"/>
  <c r="K607" i="6" s="1"/>
  <c r="AM604" i="6"/>
  <c r="AR605" i="6" s="1"/>
  <c r="N606" i="6"/>
  <c r="AB606" i="6" s="1"/>
  <c r="T606" i="6"/>
  <c r="AE606" i="6" s="1"/>
  <c r="V606" i="6"/>
  <c r="J606" i="6"/>
  <c r="K606" i="6" s="1"/>
  <c r="AM603" i="6"/>
  <c r="AR604" i="6" s="1"/>
  <c r="N605" i="6"/>
  <c r="O605" i="6" s="1"/>
  <c r="P605" i="6" s="1"/>
  <c r="T605" i="6"/>
  <c r="AE605" i="6" s="1"/>
  <c r="V605" i="6"/>
  <c r="W605" i="6" s="1"/>
  <c r="AD605" i="6" s="1"/>
  <c r="J605" i="6"/>
  <c r="K605" i="6"/>
  <c r="AM602" i="6"/>
  <c r="AR603" i="6"/>
  <c r="N604" i="6"/>
  <c r="AB604" i="6"/>
  <c r="T604" i="6"/>
  <c r="AE604" i="6"/>
  <c r="V604" i="6"/>
  <c r="O604" i="6"/>
  <c r="P604" i="6" s="1"/>
  <c r="J604" i="6"/>
  <c r="K604" i="6" s="1"/>
  <c r="AM601" i="6"/>
  <c r="AR602" i="6" s="1"/>
  <c r="N603" i="6"/>
  <c r="T603" i="6"/>
  <c r="AE603" i="6" s="1"/>
  <c r="V603" i="6"/>
  <c r="W603" i="6" s="1"/>
  <c r="J603" i="6"/>
  <c r="K603" i="6" s="1"/>
  <c r="AM600" i="6"/>
  <c r="AR601" i="6" s="1"/>
  <c r="N602" i="6"/>
  <c r="AB602" i="6" s="1"/>
  <c r="T602" i="6"/>
  <c r="AE602" i="6" s="1"/>
  <c r="V602" i="6"/>
  <c r="J602" i="6"/>
  <c r="K602" i="6"/>
  <c r="AM599" i="6"/>
  <c r="AR600" i="6"/>
  <c r="N601" i="6"/>
  <c r="T601" i="6"/>
  <c r="AE601" i="6" s="1"/>
  <c r="V601" i="6"/>
  <c r="W601" i="6" s="1"/>
  <c r="J601" i="6"/>
  <c r="K601" i="6" s="1"/>
  <c r="AM598" i="6"/>
  <c r="AR599" i="6" s="1"/>
  <c r="N600" i="6"/>
  <c r="AB600" i="6" s="1"/>
  <c r="T600" i="6"/>
  <c r="AE600" i="6" s="1"/>
  <c r="V600" i="6"/>
  <c r="J600" i="6"/>
  <c r="K600" i="6" s="1"/>
  <c r="AM597" i="6"/>
  <c r="AR598" i="6" s="1"/>
  <c r="N599" i="6"/>
  <c r="T599" i="6"/>
  <c r="AE599" i="6" s="1"/>
  <c r="V599" i="6"/>
  <c r="W599" i="6" s="1"/>
  <c r="AD599" i="6" s="1"/>
  <c r="J599" i="6"/>
  <c r="K599" i="6" s="1"/>
  <c r="AM596" i="6"/>
  <c r="AR597" i="6" s="1"/>
  <c r="N598" i="6"/>
  <c r="AB598" i="6" s="1"/>
  <c r="T598" i="6"/>
  <c r="AE598" i="6" s="1"/>
  <c r="V598" i="6"/>
  <c r="J598" i="6"/>
  <c r="K598" i="6" s="1"/>
  <c r="AM595" i="6"/>
  <c r="AR596" i="6" s="1"/>
  <c r="N597" i="6"/>
  <c r="T597" i="6"/>
  <c r="AE597" i="6" s="1"/>
  <c r="V597" i="6"/>
  <c r="W597" i="6" s="1"/>
  <c r="J597" i="6"/>
  <c r="K597" i="6" s="1"/>
  <c r="AM594" i="6"/>
  <c r="AR595" i="6" s="1"/>
  <c r="N596" i="6"/>
  <c r="AB596" i="6" s="1"/>
  <c r="T596" i="6"/>
  <c r="AE596" i="6" s="1"/>
  <c r="V596" i="6"/>
  <c r="W596" i="6" s="1"/>
  <c r="AD596" i="6" s="1"/>
  <c r="J596" i="6"/>
  <c r="K596" i="6" s="1"/>
  <c r="AM593" i="6"/>
  <c r="AR594" i="6" s="1"/>
  <c r="N595" i="6"/>
  <c r="O595" i="6" s="1"/>
  <c r="P595" i="6" s="1"/>
  <c r="T595" i="6"/>
  <c r="AE595" i="6" s="1"/>
  <c r="V595" i="6"/>
  <c r="W595" i="6" s="1"/>
  <c r="AD595" i="6" s="1"/>
  <c r="J595" i="6"/>
  <c r="K595" i="6" s="1"/>
  <c r="AM592" i="6"/>
  <c r="AR593" i="6" s="1"/>
  <c r="N594" i="6"/>
  <c r="AB594" i="6" s="1"/>
  <c r="T594" i="6"/>
  <c r="AE594" i="6" s="1"/>
  <c r="V594" i="6"/>
  <c r="J594" i="6"/>
  <c r="K594" i="6" s="1"/>
  <c r="AM591" i="6"/>
  <c r="AR592" i="6" s="1"/>
  <c r="N593" i="6"/>
  <c r="AB593" i="6" s="1"/>
  <c r="T593" i="6"/>
  <c r="AE593" i="6" s="1"/>
  <c r="V593" i="6"/>
  <c r="W593" i="6" s="1"/>
  <c r="J593" i="6"/>
  <c r="K593" i="6" s="1"/>
  <c r="AM590" i="6"/>
  <c r="AR591" i="6" s="1"/>
  <c r="N592" i="6"/>
  <c r="AB592" i="6" s="1"/>
  <c r="T592" i="6"/>
  <c r="AE592" i="6" s="1"/>
  <c r="V592" i="6"/>
  <c r="J592" i="6"/>
  <c r="K592" i="6" s="1"/>
  <c r="AM589" i="6"/>
  <c r="AR590" i="6" s="1"/>
  <c r="N591" i="6"/>
  <c r="T591" i="6"/>
  <c r="AE591" i="6"/>
  <c r="V591" i="6"/>
  <c r="W591" i="6"/>
  <c r="AD591" i="6" s="1"/>
  <c r="J591" i="6"/>
  <c r="K591" i="6" s="1"/>
  <c r="AM588" i="6"/>
  <c r="AR589" i="6" s="1"/>
  <c r="N590" i="6"/>
  <c r="AB590" i="6" s="1"/>
  <c r="T590" i="6"/>
  <c r="AE590" i="6" s="1"/>
  <c r="V590" i="6"/>
  <c r="J590" i="6"/>
  <c r="K590" i="6" s="1"/>
  <c r="AM587" i="6"/>
  <c r="AR588" i="6" s="1"/>
  <c r="N589" i="6"/>
  <c r="T589" i="6"/>
  <c r="AE589" i="6" s="1"/>
  <c r="V589" i="6"/>
  <c r="W589" i="6" s="1"/>
  <c r="AD589" i="6" s="1"/>
  <c r="J589" i="6"/>
  <c r="K589" i="6"/>
  <c r="AM586" i="6"/>
  <c r="AR587" i="6"/>
  <c r="N588" i="6"/>
  <c r="AB588" i="6"/>
  <c r="T588" i="6"/>
  <c r="AE588" i="6"/>
  <c r="V588" i="6"/>
  <c r="O588" i="6"/>
  <c r="P588" i="6" s="1"/>
  <c r="J588" i="6"/>
  <c r="K588" i="6" s="1"/>
  <c r="AM585" i="6"/>
  <c r="AR586" i="6" s="1"/>
  <c r="N587" i="6"/>
  <c r="T587" i="6"/>
  <c r="AE587" i="6" s="1"/>
  <c r="V587" i="6"/>
  <c r="W587" i="6" s="1"/>
  <c r="J587" i="6"/>
  <c r="K587" i="6" s="1"/>
  <c r="AM584" i="6"/>
  <c r="AR585" i="6" s="1"/>
  <c r="N586" i="6"/>
  <c r="AB586" i="6" s="1"/>
  <c r="T586" i="6"/>
  <c r="AE586" i="6" s="1"/>
  <c r="V586" i="6"/>
  <c r="W586" i="6" s="1"/>
  <c r="AD586" i="6" s="1"/>
  <c r="J586" i="6"/>
  <c r="K586" i="6"/>
  <c r="AM583" i="6"/>
  <c r="AR584" i="6"/>
  <c r="N585" i="6"/>
  <c r="T585" i="6"/>
  <c r="AE585" i="6" s="1"/>
  <c r="V585" i="6"/>
  <c r="W585" i="6" s="1"/>
  <c r="J585" i="6"/>
  <c r="K585" i="6" s="1"/>
  <c r="AM582" i="6"/>
  <c r="AR583" i="6" s="1"/>
  <c r="N584" i="6"/>
  <c r="AB584" i="6" s="1"/>
  <c r="T584" i="6"/>
  <c r="AE584" i="6" s="1"/>
  <c r="V584" i="6"/>
  <c r="X584" i="6" s="1"/>
  <c r="J584" i="6"/>
  <c r="K584" i="6" s="1"/>
  <c r="AM581" i="6"/>
  <c r="AR582" i="6" s="1"/>
  <c r="N583" i="6"/>
  <c r="T583" i="6"/>
  <c r="AE583" i="6" s="1"/>
  <c r="V583" i="6"/>
  <c r="W583" i="6" s="1"/>
  <c r="J583" i="6"/>
  <c r="K583" i="6" s="1"/>
  <c r="AM580" i="6"/>
  <c r="AR581" i="6" s="1"/>
  <c r="N582" i="6"/>
  <c r="AB582" i="6" s="1"/>
  <c r="T582" i="6"/>
  <c r="AE582" i="6" s="1"/>
  <c r="V582" i="6"/>
  <c r="W582" i="6" s="1"/>
  <c r="AD582" i="6" s="1"/>
  <c r="J582" i="6"/>
  <c r="K582" i="6" s="1"/>
  <c r="AM579" i="6"/>
  <c r="AR580" i="6" s="1"/>
  <c r="N581" i="6"/>
  <c r="T581" i="6"/>
  <c r="AE581" i="6" s="1"/>
  <c r="V581" i="6"/>
  <c r="W581" i="6" s="1"/>
  <c r="J581" i="6"/>
  <c r="K581" i="6" s="1"/>
  <c r="AM578" i="6"/>
  <c r="AR579" i="6" s="1"/>
  <c r="N580" i="6"/>
  <c r="AB580" i="6" s="1"/>
  <c r="T580" i="6"/>
  <c r="AE580" i="6" s="1"/>
  <c r="V580" i="6"/>
  <c r="J580" i="6"/>
  <c r="K580" i="6" s="1"/>
  <c r="AM577" i="6"/>
  <c r="AR578" i="6" s="1"/>
  <c r="N579" i="6"/>
  <c r="T579" i="6"/>
  <c r="AE579" i="6" s="1"/>
  <c r="V579" i="6"/>
  <c r="W579" i="6" s="1"/>
  <c r="J579" i="6"/>
  <c r="K579" i="6" s="1"/>
  <c r="AM576" i="6"/>
  <c r="AR577" i="6" s="1"/>
  <c r="N578" i="6"/>
  <c r="AB578" i="6" s="1"/>
  <c r="T578" i="6"/>
  <c r="AE578" i="6" s="1"/>
  <c r="V578" i="6"/>
  <c r="J578" i="6"/>
  <c r="K578" i="6" s="1"/>
  <c r="AM575" i="6"/>
  <c r="AR576" i="6" s="1"/>
  <c r="N577" i="6"/>
  <c r="T577" i="6"/>
  <c r="AE577" i="6" s="1"/>
  <c r="V577" i="6"/>
  <c r="W577" i="6" s="1"/>
  <c r="J577" i="6"/>
  <c r="K577" i="6" s="1"/>
  <c r="AM574" i="6"/>
  <c r="AR575" i="6" s="1"/>
  <c r="N576" i="6"/>
  <c r="AB576" i="6" s="1"/>
  <c r="T576" i="6"/>
  <c r="AE576" i="6" s="1"/>
  <c r="V576" i="6"/>
  <c r="J576" i="6"/>
  <c r="K576" i="6" s="1"/>
  <c r="AM573" i="6"/>
  <c r="AR574" i="6" s="1"/>
  <c r="N575" i="6"/>
  <c r="AB575" i="6" s="1"/>
  <c r="T575" i="6"/>
  <c r="AE575" i="6" s="1"/>
  <c r="V575" i="6"/>
  <c r="W575" i="6" s="1"/>
  <c r="AD575" i="6" s="1"/>
  <c r="J575" i="6"/>
  <c r="K575" i="6" s="1"/>
  <c r="AM572" i="6"/>
  <c r="AR573" i="6" s="1"/>
  <c r="N574" i="6"/>
  <c r="AB574" i="6" s="1"/>
  <c r="T574" i="6"/>
  <c r="AE574" i="6" s="1"/>
  <c r="V574" i="6"/>
  <c r="J574" i="6"/>
  <c r="K574" i="6" s="1"/>
  <c r="AM571" i="6"/>
  <c r="AR572" i="6" s="1"/>
  <c r="N573" i="6"/>
  <c r="AB573" i="6" s="1"/>
  <c r="T573" i="6"/>
  <c r="AE573" i="6" s="1"/>
  <c r="V573" i="6"/>
  <c r="W573" i="6" s="1"/>
  <c r="AD573" i="6" s="1"/>
  <c r="J573" i="6"/>
  <c r="K573" i="6"/>
  <c r="AM570" i="6"/>
  <c r="AR571" i="6"/>
  <c r="N572" i="6"/>
  <c r="AB572" i="6"/>
  <c r="T572" i="6"/>
  <c r="AE572" i="6"/>
  <c r="V572" i="6"/>
  <c r="O572" i="6"/>
  <c r="P572" i="6" s="1"/>
  <c r="J572" i="6"/>
  <c r="K572" i="6" s="1"/>
  <c r="AM569" i="6"/>
  <c r="AR570" i="6" s="1"/>
  <c r="N571" i="6"/>
  <c r="T571" i="6"/>
  <c r="AE571" i="6" s="1"/>
  <c r="V571" i="6"/>
  <c r="X571" i="6" s="1"/>
  <c r="J571" i="6"/>
  <c r="K571" i="6" s="1"/>
  <c r="AM568" i="6"/>
  <c r="AR569" i="6" s="1"/>
  <c r="N570" i="6"/>
  <c r="AB570" i="6" s="1"/>
  <c r="T570" i="6"/>
  <c r="AE570" i="6" s="1"/>
  <c r="V570" i="6"/>
  <c r="J570" i="6"/>
  <c r="K570" i="6"/>
  <c r="AM567" i="6"/>
  <c r="AR568" i="6"/>
  <c r="N569" i="6"/>
  <c r="T569" i="6"/>
  <c r="AE569" i="6" s="1"/>
  <c r="V569" i="6"/>
  <c r="W569" i="6" s="1"/>
  <c r="J569" i="6"/>
  <c r="K569" i="6" s="1"/>
  <c r="AM566" i="6"/>
  <c r="AR567" i="6" s="1"/>
  <c r="N568" i="6"/>
  <c r="AB568" i="6" s="1"/>
  <c r="T568" i="6"/>
  <c r="AE568" i="6" s="1"/>
  <c r="V568" i="6"/>
  <c r="J568" i="6"/>
  <c r="K568" i="6" s="1"/>
  <c r="AM565" i="6"/>
  <c r="AR566" i="6" s="1"/>
  <c r="N567" i="6"/>
  <c r="T567" i="6"/>
  <c r="AE567" i="6" s="1"/>
  <c r="V567" i="6"/>
  <c r="X567" i="6" s="1"/>
  <c r="J567" i="6"/>
  <c r="K567" i="6" s="1"/>
  <c r="AM564" i="6"/>
  <c r="AR565" i="6" s="1"/>
  <c r="N566" i="6"/>
  <c r="AB566" i="6" s="1"/>
  <c r="T566" i="6"/>
  <c r="AE566" i="6" s="1"/>
  <c r="V566" i="6"/>
  <c r="J566" i="6"/>
  <c r="K566" i="6" s="1"/>
  <c r="AM563" i="6"/>
  <c r="AR564" i="6" s="1"/>
  <c r="N565" i="6"/>
  <c r="T565" i="6"/>
  <c r="AE565" i="6" s="1"/>
  <c r="V565" i="6"/>
  <c r="W565" i="6" s="1"/>
  <c r="J565" i="6"/>
  <c r="K565" i="6" s="1"/>
  <c r="AM562" i="6"/>
  <c r="AR563" i="6" s="1"/>
  <c r="N564" i="6"/>
  <c r="AB564" i="6" s="1"/>
  <c r="T564" i="6"/>
  <c r="AE564" i="6" s="1"/>
  <c r="V564" i="6"/>
  <c r="W564" i="6" s="1"/>
  <c r="AD564" i="6" s="1"/>
  <c r="J564" i="6"/>
  <c r="K564" i="6" s="1"/>
  <c r="AM561" i="6"/>
  <c r="AR562" i="6" s="1"/>
  <c r="N563" i="6"/>
  <c r="T563" i="6"/>
  <c r="AE563" i="6" s="1"/>
  <c r="V563" i="6"/>
  <c r="W563" i="6" s="1"/>
  <c r="J563" i="6"/>
  <c r="K563" i="6" s="1"/>
  <c r="AM560" i="6"/>
  <c r="AR561" i="6" s="1"/>
  <c r="N562" i="6"/>
  <c r="T562" i="6"/>
  <c r="AE562" i="6" s="1"/>
  <c r="V562" i="6"/>
  <c r="X562" i="6" s="1"/>
  <c r="J562" i="6"/>
  <c r="K562" i="6" s="1"/>
  <c r="AM559" i="6"/>
  <c r="AR560" i="6" s="1"/>
  <c r="N561" i="6"/>
  <c r="T561" i="6"/>
  <c r="AE561" i="6" s="1"/>
  <c r="V561" i="6"/>
  <c r="J561" i="6"/>
  <c r="K561" i="6" s="1"/>
  <c r="AM558" i="6"/>
  <c r="AR559" i="6" s="1"/>
  <c r="N560" i="6"/>
  <c r="AB560" i="6" s="1"/>
  <c r="T560" i="6"/>
  <c r="AE560" i="6" s="1"/>
  <c r="V560" i="6"/>
  <c r="J560" i="6"/>
  <c r="K560" i="6" s="1"/>
  <c r="AM557" i="6"/>
  <c r="AR558" i="6" s="1"/>
  <c r="N559" i="6"/>
  <c r="T559" i="6"/>
  <c r="AE559" i="6" s="1"/>
  <c r="V559" i="6"/>
  <c r="W559" i="6" s="1"/>
  <c r="J559" i="6"/>
  <c r="K559" i="6" s="1"/>
  <c r="AM556" i="6"/>
  <c r="AR557" i="6" s="1"/>
  <c r="N558" i="6"/>
  <c r="T558" i="6"/>
  <c r="AE558" i="6" s="1"/>
  <c r="V558" i="6"/>
  <c r="J558" i="6"/>
  <c r="K558" i="6" s="1"/>
  <c r="AM555" i="6"/>
  <c r="AR556" i="6" s="1"/>
  <c r="N557" i="6"/>
  <c r="T557" i="6"/>
  <c r="AE557" i="6" s="1"/>
  <c r="V557" i="6"/>
  <c r="X557" i="6" s="1"/>
  <c r="J557" i="6"/>
  <c r="K557" i="6" s="1"/>
  <c r="AM554" i="6"/>
  <c r="AR555" i="6" s="1"/>
  <c r="N556" i="6"/>
  <c r="AB556" i="6" s="1"/>
  <c r="T556" i="6"/>
  <c r="AE556" i="6" s="1"/>
  <c r="V556" i="6"/>
  <c r="J556" i="6"/>
  <c r="K556" i="6" s="1"/>
  <c r="AM553" i="6"/>
  <c r="AR554" i="6" s="1"/>
  <c r="N555" i="6"/>
  <c r="O555" i="6" s="1"/>
  <c r="P555" i="6" s="1"/>
  <c r="T555" i="6"/>
  <c r="AE555" i="6" s="1"/>
  <c r="V555" i="6"/>
  <c r="W555" i="6" s="1"/>
  <c r="AD555" i="6" s="1"/>
  <c r="J555" i="6"/>
  <c r="K555" i="6" s="1"/>
  <c r="AM552" i="6"/>
  <c r="AR553" i="6" s="1"/>
  <c r="N554" i="6"/>
  <c r="T554" i="6"/>
  <c r="AE554" i="6" s="1"/>
  <c r="V554" i="6"/>
  <c r="J554" i="6"/>
  <c r="K554" i="6" s="1"/>
  <c r="AM551" i="6"/>
  <c r="AR552" i="6" s="1"/>
  <c r="N553" i="6"/>
  <c r="AB553" i="6" s="1"/>
  <c r="T553" i="6"/>
  <c r="AE553" i="6" s="1"/>
  <c r="V553" i="6"/>
  <c r="J553" i="6"/>
  <c r="K553" i="6"/>
  <c r="AM550" i="6"/>
  <c r="AR551" i="6"/>
  <c r="N552" i="6"/>
  <c r="AB552" i="6"/>
  <c r="T552" i="6"/>
  <c r="AE552" i="6"/>
  <c r="V552" i="6"/>
  <c r="O552" i="6"/>
  <c r="P552" i="6" s="1"/>
  <c r="J552" i="6"/>
  <c r="K552" i="6" s="1"/>
  <c r="AM549" i="6"/>
  <c r="AR550" i="6" s="1"/>
  <c r="N551" i="6"/>
  <c r="T551" i="6"/>
  <c r="AE551" i="6" s="1"/>
  <c r="V551" i="6"/>
  <c r="W551" i="6" s="1"/>
  <c r="J551" i="6"/>
  <c r="K551" i="6" s="1"/>
  <c r="AM548" i="6"/>
  <c r="AR549" i="6" s="1"/>
  <c r="N550" i="6"/>
  <c r="T550" i="6"/>
  <c r="AE550" i="6" s="1"/>
  <c r="V550" i="6"/>
  <c r="J550" i="6"/>
  <c r="K550" i="6" s="1"/>
  <c r="AM547" i="6"/>
  <c r="AR548" i="6" s="1"/>
  <c r="N549" i="6"/>
  <c r="T549" i="6"/>
  <c r="AE549" i="6" s="1"/>
  <c r="V549" i="6"/>
  <c r="J549" i="6"/>
  <c r="K549" i="6" s="1"/>
  <c r="AM546" i="6"/>
  <c r="AR547" i="6" s="1"/>
  <c r="N548" i="6"/>
  <c r="AB548" i="6" s="1"/>
  <c r="T548" i="6"/>
  <c r="AE548" i="6" s="1"/>
  <c r="V548" i="6"/>
  <c r="J548" i="6"/>
  <c r="K548" i="6" s="1"/>
  <c r="AM545" i="6"/>
  <c r="AR546" i="6" s="1"/>
  <c r="N547" i="6"/>
  <c r="T547" i="6"/>
  <c r="AE547" i="6" s="1"/>
  <c r="V547" i="6"/>
  <c r="X547" i="6" s="1"/>
  <c r="J547" i="6"/>
  <c r="K547" i="6" s="1"/>
  <c r="AM544" i="6"/>
  <c r="AR545" i="6" s="1"/>
  <c r="N546" i="6"/>
  <c r="T546" i="6"/>
  <c r="AE546" i="6" s="1"/>
  <c r="V546" i="6"/>
  <c r="J546" i="6"/>
  <c r="K546" i="6" s="1"/>
  <c r="AM543" i="6"/>
  <c r="AR544" i="6" s="1"/>
  <c r="N545" i="6"/>
  <c r="AB545" i="6" s="1"/>
  <c r="T545" i="6"/>
  <c r="AE545" i="6" s="1"/>
  <c r="V545" i="6"/>
  <c r="W545" i="6" s="1"/>
  <c r="O545" i="6"/>
  <c r="P545" i="6" s="1"/>
  <c r="J545" i="6"/>
  <c r="K545" i="6" s="1"/>
  <c r="AM542" i="6"/>
  <c r="AR543" i="6" s="1"/>
  <c r="N544" i="6"/>
  <c r="T544" i="6"/>
  <c r="AE544" i="6" s="1"/>
  <c r="V544" i="6"/>
  <c r="J544" i="6"/>
  <c r="K544" i="6" s="1"/>
  <c r="AM541" i="6"/>
  <c r="AR542" i="6" s="1"/>
  <c r="N543" i="6"/>
  <c r="T543" i="6"/>
  <c r="AE543" i="6" s="1"/>
  <c r="V543" i="6"/>
  <c r="J543" i="6"/>
  <c r="K543" i="6" s="1"/>
  <c r="AM540" i="6"/>
  <c r="AR541" i="6" s="1"/>
  <c r="N542" i="6"/>
  <c r="T542" i="6"/>
  <c r="AE542" i="6" s="1"/>
  <c r="V542" i="6"/>
  <c r="J542" i="6"/>
  <c r="K542" i="6" s="1"/>
  <c r="AM539" i="6"/>
  <c r="AR540" i="6" s="1"/>
  <c r="N541" i="6"/>
  <c r="O541" i="6" s="1"/>
  <c r="P541" i="6" s="1"/>
  <c r="T541" i="6"/>
  <c r="AE541" i="6" s="1"/>
  <c r="V541" i="6"/>
  <c r="W541" i="6" s="1"/>
  <c r="AD541" i="6" s="1"/>
  <c r="J541" i="6"/>
  <c r="K541" i="6" s="1"/>
  <c r="AM538" i="6"/>
  <c r="AR539" i="6" s="1"/>
  <c r="N540" i="6"/>
  <c r="T540" i="6"/>
  <c r="AE540" i="6" s="1"/>
  <c r="V540" i="6"/>
  <c r="W540" i="6" s="1"/>
  <c r="J540" i="6"/>
  <c r="K540" i="6" s="1"/>
  <c r="AM537" i="6"/>
  <c r="AR538" i="6" s="1"/>
  <c r="N539" i="6"/>
  <c r="T539" i="6"/>
  <c r="AE539" i="6" s="1"/>
  <c r="V539" i="6"/>
  <c r="J539" i="6"/>
  <c r="K539" i="6" s="1"/>
  <c r="AM536" i="6"/>
  <c r="AR537" i="6" s="1"/>
  <c r="N538" i="6"/>
  <c r="T538" i="6"/>
  <c r="AE538" i="6" s="1"/>
  <c r="V538" i="6"/>
  <c r="W538" i="6" s="1"/>
  <c r="J538" i="6"/>
  <c r="K538" i="6" s="1"/>
  <c r="AM535" i="6"/>
  <c r="AR536" i="6" s="1"/>
  <c r="N537" i="6"/>
  <c r="AB537" i="6" s="1"/>
  <c r="T537" i="6"/>
  <c r="AE537" i="6" s="1"/>
  <c r="V537" i="6"/>
  <c r="W537" i="6" s="1"/>
  <c r="J537" i="6"/>
  <c r="K537" i="6" s="1"/>
  <c r="AM534" i="6"/>
  <c r="AR535" i="6" s="1"/>
  <c r="N536" i="6"/>
  <c r="O536" i="6" s="1"/>
  <c r="P536" i="6" s="1"/>
  <c r="T536" i="6"/>
  <c r="AE536" i="6" s="1"/>
  <c r="V536" i="6"/>
  <c r="J536" i="6"/>
  <c r="K536" i="6" s="1"/>
  <c r="AM533" i="6"/>
  <c r="AR534" i="6" s="1"/>
  <c r="N535" i="6"/>
  <c r="T535" i="6"/>
  <c r="AE535" i="6" s="1"/>
  <c r="V535" i="6"/>
  <c r="J535" i="6"/>
  <c r="K535" i="6" s="1"/>
  <c r="AM532" i="6"/>
  <c r="AR533" i="6" s="1"/>
  <c r="N534" i="6"/>
  <c r="T534" i="6"/>
  <c r="AE534" i="6" s="1"/>
  <c r="V534" i="6"/>
  <c r="X534" i="6" s="1"/>
  <c r="J534" i="6"/>
  <c r="K534" i="6"/>
  <c r="AM531" i="6"/>
  <c r="AR532" i="6"/>
  <c r="N533" i="6"/>
  <c r="AB533" i="6"/>
  <c r="T533" i="6"/>
  <c r="AE533" i="6"/>
  <c r="AG533" i="6" s="1"/>
  <c r="AH533" i="6" s="1"/>
  <c r="AL533" i="6" s="1"/>
  <c r="V533" i="6"/>
  <c r="W533" i="6"/>
  <c r="AD533" i="6" s="1"/>
  <c r="O533" i="6"/>
  <c r="P533" i="6" s="1"/>
  <c r="J533" i="6"/>
  <c r="K533" i="6" s="1"/>
  <c r="AM530" i="6"/>
  <c r="AR531" i="6" s="1"/>
  <c r="N532" i="6"/>
  <c r="T532" i="6"/>
  <c r="AE532" i="6"/>
  <c r="AG532" i="6" s="1"/>
  <c r="V532" i="6"/>
  <c r="J532" i="6"/>
  <c r="K532" i="6" s="1"/>
  <c r="AM529" i="6"/>
  <c r="AR530" i="6" s="1"/>
  <c r="N531" i="6"/>
  <c r="T531" i="6"/>
  <c r="AE531" i="6" s="1"/>
  <c r="V531" i="6"/>
  <c r="J531" i="6"/>
  <c r="K531" i="6"/>
  <c r="AM528" i="6"/>
  <c r="AR529" i="6"/>
  <c r="N530" i="6"/>
  <c r="T530" i="6"/>
  <c r="AE530" i="6" s="1"/>
  <c r="AG530" i="6" s="1"/>
  <c r="V530" i="6"/>
  <c r="J530" i="6"/>
  <c r="K530" i="6" s="1"/>
  <c r="AR528" i="6"/>
  <c r="N529" i="6"/>
  <c r="AB529" i="6" s="1"/>
  <c r="T529" i="6"/>
  <c r="AE529" i="6"/>
  <c r="V529" i="6"/>
  <c r="J529" i="6"/>
  <c r="K529" i="6" s="1"/>
  <c r="AN528" i="6"/>
  <c r="N528" i="6"/>
  <c r="AB528" i="6" s="1"/>
  <c r="T528" i="6"/>
  <c r="AE528" i="6" s="1"/>
  <c r="AG528" i="6" s="1"/>
  <c r="V528" i="6"/>
  <c r="W528" i="6" s="1"/>
  <c r="J528" i="6"/>
  <c r="K528" i="6"/>
  <c r="N8" i="6"/>
  <c r="O8" i="6"/>
  <c r="P8" i="6" s="1"/>
  <c r="T8" i="6"/>
  <c r="AE8" i="6" s="1"/>
  <c r="AG8" i="6" s="1"/>
  <c r="N7" i="6"/>
  <c r="O7" i="6" s="1"/>
  <c r="P7" i="6" s="1"/>
  <c r="AE7" i="6"/>
  <c r="AG7" i="6" s="1"/>
  <c r="AN7" i="6"/>
  <c r="V8" i="6"/>
  <c r="J8" i="6"/>
  <c r="K8" i="6" s="1"/>
  <c r="J7" i="6"/>
  <c r="K7" i="6" s="1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B802" i="6"/>
  <c r="P802" i="6"/>
  <c r="O803" i="6"/>
  <c r="P803" i="6" s="1"/>
  <c r="AB804" i="6"/>
  <c r="P804" i="6"/>
  <c r="O805" i="6"/>
  <c r="P805" i="6" s="1"/>
  <c r="AB806" i="6"/>
  <c r="P806" i="6"/>
  <c r="O807" i="6"/>
  <c r="P807" i="6" s="1"/>
  <c r="AB808" i="6"/>
  <c r="P808" i="6"/>
  <c r="X533" i="6"/>
  <c r="X541" i="6"/>
  <c r="X551" i="6"/>
  <c r="X555" i="6"/>
  <c r="X563" i="6"/>
  <c r="X575" i="6"/>
  <c r="X581" i="6"/>
  <c r="X583" i="6"/>
  <c r="X585" i="6"/>
  <c r="X589" i="6"/>
  <c r="X591" i="6"/>
  <c r="X593" i="6"/>
  <c r="X597" i="6"/>
  <c r="X599" i="6"/>
  <c r="X601" i="6"/>
  <c r="X605" i="6"/>
  <c r="X607" i="6"/>
  <c r="X609" i="6"/>
  <c r="X612" i="6"/>
  <c r="X613" i="6"/>
  <c r="X614" i="6"/>
  <c r="X616" i="6"/>
  <c r="X617" i="6"/>
  <c r="X619" i="6"/>
  <c r="X621" i="6"/>
  <c r="X622" i="6"/>
  <c r="X623" i="6"/>
  <c r="X624" i="6"/>
  <c r="X627" i="6"/>
  <c r="X628" i="6"/>
  <c r="X630" i="6"/>
  <c r="X631" i="6"/>
  <c r="X632" i="6"/>
  <c r="X633" i="6"/>
  <c r="X635" i="6"/>
  <c r="X636" i="6"/>
  <c r="X638" i="6"/>
  <c r="X640" i="6"/>
  <c r="X644" i="6"/>
  <c r="X645" i="6"/>
  <c r="X647" i="6"/>
  <c r="X648" i="6"/>
  <c r="X651" i="6"/>
  <c r="X652" i="6"/>
  <c r="X653" i="6"/>
  <c r="X655" i="6"/>
  <c r="X657" i="6"/>
  <c r="X658" i="6"/>
  <c r="X659" i="6"/>
  <c r="X661" i="6"/>
  <c r="X663" i="6"/>
  <c r="X669" i="6"/>
  <c r="X671" i="6"/>
  <c r="X672" i="6"/>
  <c r="X674" i="6"/>
  <c r="X675" i="6"/>
  <c r="X676" i="6"/>
  <c r="X679" i="6"/>
  <c r="X680" i="6"/>
  <c r="X681" i="6"/>
  <c r="X682" i="6"/>
  <c r="X685" i="6"/>
  <c r="X687" i="6"/>
  <c r="X688" i="6"/>
  <c r="X692" i="6"/>
  <c r="X693" i="6"/>
  <c r="X694" i="6"/>
  <c r="X695" i="6"/>
  <c r="X696" i="6"/>
  <c r="X698" i="6"/>
  <c r="X700" i="6"/>
  <c r="X701" i="6"/>
  <c r="X702" i="6"/>
  <c r="X703" i="6"/>
  <c r="X704" i="6"/>
  <c r="X707" i="6"/>
  <c r="X709" i="6"/>
  <c r="X713" i="6"/>
  <c r="X715" i="6"/>
  <c r="X717" i="6"/>
  <c r="X718" i="6"/>
  <c r="X719" i="6"/>
  <c r="X721" i="6"/>
  <c r="X723" i="6"/>
  <c r="X724" i="6"/>
  <c r="X726" i="6"/>
  <c r="X728" i="6"/>
  <c r="X729" i="6"/>
  <c r="X730" i="6"/>
  <c r="X731" i="6"/>
  <c r="X732" i="6"/>
  <c r="X734" i="6"/>
  <c r="X736" i="6"/>
  <c r="X737" i="6"/>
  <c r="X739" i="6"/>
  <c r="X740" i="6"/>
  <c r="X741" i="6"/>
  <c r="X743" i="6"/>
  <c r="X744" i="6"/>
  <c r="X745" i="6"/>
  <c r="X746" i="6"/>
  <c r="X747" i="6"/>
  <c r="X748" i="6"/>
  <c r="X749" i="6"/>
  <c r="X751" i="6"/>
  <c r="X752" i="6"/>
  <c r="X753" i="6"/>
  <c r="X756" i="6"/>
  <c r="X757" i="6"/>
  <c r="X758" i="6"/>
  <c r="X759" i="6"/>
  <c r="X760" i="6"/>
  <c r="X762" i="6"/>
  <c r="X764" i="6"/>
  <c r="X765" i="6"/>
  <c r="X766" i="6"/>
  <c r="X767" i="6"/>
  <c r="X768" i="6"/>
  <c r="X771" i="6"/>
  <c r="X773" i="6"/>
  <c r="X775" i="6"/>
  <c r="X777" i="6"/>
  <c r="X779" i="6"/>
  <c r="X781" i="6"/>
  <c r="X782" i="6"/>
  <c r="X783" i="6"/>
  <c r="X785" i="6"/>
  <c r="X787" i="6"/>
  <c r="X788" i="6"/>
  <c r="X790" i="6"/>
  <c r="X792" i="6"/>
  <c r="X793" i="6"/>
  <c r="X794" i="6"/>
  <c r="X795" i="6"/>
  <c r="X796" i="6"/>
  <c r="X798" i="6"/>
  <c r="X800" i="6"/>
  <c r="X801" i="6"/>
  <c r="AB16" i="6"/>
  <c r="AB20" i="6"/>
  <c r="O810" i="6"/>
  <c r="P810" i="6" s="1"/>
  <c r="O812" i="6"/>
  <c r="P812" i="6" s="1"/>
  <c r="O814" i="6"/>
  <c r="P814" i="6" s="1"/>
  <c r="X9" i="6"/>
  <c r="X10" i="6"/>
  <c r="X11" i="6"/>
  <c r="X12" i="6"/>
  <c r="X13" i="6"/>
  <c r="X15" i="6"/>
  <c r="X16" i="6"/>
  <c r="X18" i="6"/>
  <c r="X19" i="6"/>
  <c r="X20" i="6"/>
  <c r="U123" i="8"/>
  <c r="AB123" i="8" s="1"/>
  <c r="AC122" i="8"/>
  <c r="AE122" i="8" s="1"/>
  <c r="AB9" i="9"/>
  <c r="AB13" i="9"/>
  <c r="AB15" i="9"/>
  <c r="AB17" i="9"/>
  <c r="AB19" i="9"/>
  <c r="AB21" i="9"/>
  <c r="AB23" i="9"/>
  <c r="AB25" i="9"/>
  <c r="AB31" i="9"/>
  <c r="AB33" i="9"/>
  <c r="AB35" i="9"/>
  <c r="AB37" i="9"/>
  <c r="AB39" i="9"/>
  <c r="AB41" i="9"/>
  <c r="AB43" i="9"/>
  <c r="AB45" i="9"/>
  <c r="AB47" i="9"/>
  <c r="AB49" i="9"/>
  <c r="AB53" i="9"/>
  <c r="AB55" i="9"/>
  <c r="AB57" i="9"/>
  <c r="AB59" i="9"/>
  <c r="AB61" i="9"/>
  <c r="AB67" i="9"/>
  <c r="AB69" i="9"/>
  <c r="AB71" i="9"/>
  <c r="AB73" i="9"/>
  <c r="AB74" i="9"/>
  <c r="AB76" i="9"/>
  <c r="AB80" i="9"/>
  <c r="AB82" i="9"/>
  <c r="X9" i="9"/>
  <c r="X13" i="9"/>
  <c r="X15" i="9"/>
  <c r="X17" i="9"/>
  <c r="X19" i="9"/>
  <c r="X21" i="9"/>
  <c r="X23" i="9"/>
  <c r="X25" i="9"/>
  <c r="X27" i="9"/>
  <c r="X29" i="9"/>
  <c r="X31" i="9"/>
  <c r="X33" i="9"/>
  <c r="X35" i="9"/>
  <c r="X37" i="9"/>
  <c r="X39" i="9"/>
  <c r="X41" i="9"/>
  <c r="X43" i="9"/>
  <c r="X45" i="9"/>
  <c r="X47" i="9"/>
  <c r="X49" i="9"/>
  <c r="X51" i="9"/>
  <c r="X53" i="9"/>
  <c r="X55" i="9"/>
  <c r="X57" i="9"/>
  <c r="X59" i="9"/>
  <c r="X61" i="9"/>
  <c r="X63" i="9"/>
  <c r="X65" i="9"/>
  <c r="X67" i="9"/>
  <c r="X69" i="9"/>
  <c r="X71" i="9"/>
  <c r="X73" i="9"/>
  <c r="X75" i="9"/>
  <c r="X77" i="9"/>
  <c r="X79" i="9"/>
  <c r="X81" i="9"/>
  <c r="W8" i="9"/>
  <c r="AD8" i="9" s="1"/>
  <c r="W10" i="9"/>
  <c r="AD10" i="9" s="1"/>
  <c r="W12" i="9"/>
  <c r="AD12" i="9" s="1"/>
  <c r="W14" i="9"/>
  <c r="AD14" i="9" s="1"/>
  <c r="W16" i="9"/>
  <c r="AD16" i="9" s="1"/>
  <c r="W18" i="9"/>
  <c r="AD18" i="9" s="1"/>
  <c r="W20" i="9"/>
  <c r="AD20" i="9" s="1"/>
  <c r="W22" i="9"/>
  <c r="AD22" i="9" s="1"/>
  <c r="W24" i="9"/>
  <c r="AD24" i="9" s="1"/>
  <c r="W26" i="9"/>
  <c r="AD26" i="9" s="1"/>
  <c r="W28" i="9"/>
  <c r="AD28" i="9" s="1"/>
  <c r="W30" i="9"/>
  <c r="AD30" i="9" s="1"/>
  <c r="W32" i="9"/>
  <c r="AD32" i="9"/>
  <c r="W34" i="9"/>
  <c r="AD34" i="9" s="1"/>
  <c r="W36" i="9"/>
  <c r="AD36" i="9" s="1"/>
  <c r="W38" i="9"/>
  <c r="AD38" i="9" s="1"/>
  <c r="W40" i="9"/>
  <c r="AD40" i="9" s="1"/>
  <c r="W42" i="9"/>
  <c r="AD42" i="9" s="1"/>
  <c r="W44" i="9"/>
  <c r="AD44" i="9" s="1"/>
  <c r="W46" i="9"/>
  <c r="AD46" i="9" s="1"/>
  <c r="W48" i="9"/>
  <c r="AD48" i="9" s="1"/>
  <c r="W52" i="9"/>
  <c r="AD52" i="9" s="1"/>
  <c r="W54" i="9"/>
  <c r="AD54" i="9" s="1"/>
  <c r="W56" i="9"/>
  <c r="AD56" i="9" s="1"/>
  <c r="W58" i="9"/>
  <c r="AD58" i="9" s="1"/>
  <c r="W60" i="9"/>
  <c r="AD60" i="9" s="1"/>
  <c r="W62" i="9"/>
  <c r="AD62" i="9" s="1"/>
  <c r="W64" i="9"/>
  <c r="AD64" i="9" s="1"/>
  <c r="W68" i="9"/>
  <c r="AD68" i="9" s="1"/>
  <c r="W70" i="9"/>
  <c r="AD70" i="9" s="1"/>
  <c r="W72" i="9"/>
  <c r="AD72" i="9" s="1"/>
  <c r="W74" i="9"/>
  <c r="AD74" i="9" s="1"/>
  <c r="W76" i="9"/>
  <c r="AD76" i="9" s="1"/>
  <c r="W78" i="9"/>
  <c r="AD78" i="9" s="1"/>
  <c r="W80" i="9"/>
  <c r="W82" i="9"/>
  <c r="AD82" i="9" s="1"/>
  <c r="F20" i="11"/>
  <c r="AI16" i="11"/>
  <c r="F16" i="11"/>
  <c r="F17" i="11" s="1"/>
  <c r="F21" i="11" s="1"/>
  <c r="H124" i="8"/>
  <c r="I124" i="8" s="1"/>
  <c r="L124" i="8"/>
  <c r="M124" i="8" s="1"/>
  <c r="N124" i="8" s="1"/>
  <c r="T125" i="8"/>
  <c r="H125" i="8"/>
  <c r="I125" i="8" s="1"/>
  <c r="H126" i="8"/>
  <c r="I126" i="8" s="1"/>
  <c r="T126" i="8"/>
  <c r="T127" i="8"/>
  <c r="H128" i="8"/>
  <c r="I128" i="8" s="1"/>
  <c r="T129" i="8"/>
  <c r="H130" i="8"/>
  <c r="I130" i="8" s="1"/>
  <c r="T131" i="8"/>
  <c r="H132" i="8"/>
  <c r="I132" i="8" s="1"/>
  <c r="T133" i="8"/>
  <c r="U133" i="8" s="1"/>
  <c r="H134" i="8"/>
  <c r="I134" i="8" s="1"/>
  <c r="T135" i="8"/>
  <c r="H136" i="8"/>
  <c r="I136" i="8" s="1"/>
  <c r="T137" i="8"/>
  <c r="H138" i="8"/>
  <c r="I138" i="8" s="1"/>
  <c r="T139" i="8"/>
  <c r="V139" i="8" s="1"/>
  <c r="H140" i="8"/>
  <c r="I140" i="8" s="1"/>
  <c r="T141" i="8"/>
  <c r="H142" i="8"/>
  <c r="I142" i="8" s="1"/>
  <c r="H144" i="8"/>
  <c r="I144" i="8" s="1"/>
  <c r="H146" i="8"/>
  <c r="I146" i="8" s="1"/>
  <c r="H148" i="8"/>
  <c r="I148" i="8" s="1"/>
  <c r="H150" i="8"/>
  <c r="I150" i="8" s="1"/>
  <c r="H152" i="8"/>
  <c r="I152" i="8" s="1"/>
  <c r="GJ123" i="8"/>
  <c r="R125" i="8"/>
  <c r="T143" i="8"/>
  <c r="R127" i="8"/>
  <c r="R128" i="8"/>
  <c r="AC128" i="8" s="1"/>
  <c r="T145" i="8"/>
  <c r="R129" i="8"/>
  <c r="AC129" i="8" s="1"/>
  <c r="T147" i="8"/>
  <c r="R131" i="8"/>
  <c r="T149" i="8"/>
  <c r="R133" i="8"/>
  <c r="T151" i="8"/>
  <c r="R135" i="8"/>
  <c r="AC135" i="8" s="1"/>
  <c r="R137" i="8"/>
  <c r="R139" i="8"/>
  <c r="R141" i="8"/>
  <c r="AC141" i="8" s="1"/>
  <c r="R143" i="8"/>
  <c r="R145" i="8"/>
  <c r="R147" i="8"/>
  <c r="R149" i="8"/>
  <c r="AC149" i="8" s="1"/>
  <c r="R151" i="8"/>
  <c r="V175" i="8"/>
  <c r="V178" i="8"/>
  <c r="V180" i="8"/>
  <c r="V182" i="8"/>
  <c r="V183" i="8"/>
  <c r="V186" i="8"/>
  <c r="U195" i="8"/>
  <c r="V202" i="8"/>
  <c r="U204" i="8"/>
  <c r="V207" i="8"/>
  <c r="V155" i="8"/>
  <c r="V158" i="8"/>
  <c r="V161" i="8"/>
  <c r="V164" i="8"/>
  <c r="V165" i="8"/>
  <c r="V166" i="8"/>
  <c r="V170" i="8"/>
  <c r="V171" i="8"/>
  <c r="V172" i="8"/>
  <c r="V173" i="8"/>
  <c r="V174" i="8"/>
  <c r="V153" i="8"/>
  <c r="AX118" i="8"/>
  <c r="BE118" i="8"/>
  <c r="AQ118" i="8"/>
  <c r="B9" i="8" s="1"/>
  <c r="L8" i="8" s="1"/>
  <c r="AL8" i="9"/>
  <c r="Y124" i="8"/>
  <c r="Y126" i="8"/>
  <c r="Y128" i="8"/>
  <c r="Y130" i="8"/>
  <c r="Y132" i="8"/>
  <c r="Y134" i="8"/>
  <c r="Y136" i="8"/>
  <c r="Y138" i="8"/>
  <c r="Y140" i="8"/>
  <c r="Y142" i="8"/>
  <c r="Y144" i="8"/>
  <c r="Y146" i="8"/>
  <c r="Y148" i="8"/>
  <c r="Y150" i="8"/>
  <c r="Y152" i="8"/>
  <c r="BL118" i="8"/>
  <c r="BS118" i="8"/>
  <c r="BZ118" i="8"/>
  <c r="CG118" i="8"/>
  <c r="CN118" i="8"/>
  <c r="CU118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Y174" i="8"/>
  <c r="Y175" i="8"/>
  <c r="Y176" i="8"/>
  <c r="Y177" i="8"/>
  <c r="Y178" i="8"/>
  <c r="Y179" i="8"/>
  <c r="Y180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3" i="8"/>
  <c r="Y204" i="8"/>
  <c r="Y205" i="8"/>
  <c r="Y206" i="8"/>
  <c r="Y207" i="8"/>
  <c r="Y208" i="8"/>
  <c r="Y209" i="8"/>
  <c r="R190" i="8"/>
  <c r="AC190" i="8" s="1"/>
  <c r="U130" i="8"/>
  <c r="R207" i="8"/>
  <c r="AC207" i="8" s="1"/>
  <c r="O529" i="6"/>
  <c r="P529" i="6" s="1"/>
  <c r="W530" i="6"/>
  <c r="X530" i="6"/>
  <c r="W534" i="6"/>
  <c r="AD534" i="6" s="1"/>
  <c r="W542" i="6"/>
  <c r="AD542" i="6" s="1"/>
  <c r="X542" i="6"/>
  <c r="W546" i="6"/>
  <c r="AD546" i="6" s="1"/>
  <c r="X546" i="6"/>
  <c r="W548" i="6"/>
  <c r="AD548" i="6" s="1"/>
  <c r="X548" i="6"/>
  <c r="W550" i="6"/>
  <c r="AD550" i="6" s="1"/>
  <c r="X550" i="6"/>
  <c r="W552" i="6"/>
  <c r="AD552" i="6" s="1"/>
  <c r="X552" i="6"/>
  <c r="W554" i="6"/>
  <c r="AD554" i="6" s="1"/>
  <c r="X554" i="6"/>
  <c r="W556" i="6"/>
  <c r="X556" i="6"/>
  <c r="W558" i="6"/>
  <c r="AD558" i="6" s="1"/>
  <c r="X558" i="6"/>
  <c r="W560" i="6"/>
  <c r="X560" i="6"/>
  <c r="W562" i="6"/>
  <c r="AD562" i="6" s="1"/>
  <c r="W566" i="6"/>
  <c r="AD566" i="6" s="1"/>
  <c r="X566" i="6"/>
  <c r="W568" i="6"/>
  <c r="AD568" i="6" s="1"/>
  <c r="X568" i="6"/>
  <c r="W570" i="6"/>
  <c r="AD570" i="6" s="1"/>
  <c r="X570" i="6"/>
  <c r="W572" i="6"/>
  <c r="AD572" i="6" s="1"/>
  <c r="X572" i="6"/>
  <c r="W574" i="6"/>
  <c r="X574" i="6"/>
  <c r="W576" i="6"/>
  <c r="AD576" i="6" s="1"/>
  <c r="X576" i="6"/>
  <c r="W578" i="6"/>
  <c r="X578" i="6"/>
  <c r="W580" i="6"/>
  <c r="AD580" i="6" s="1"/>
  <c r="X580" i="6"/>
  <c r="W584" i="6"/>
  <c r="AD584" i="6" s="1"/>
  <c r="X586" i="6"/>
  <c r="W588" i="6"/>
  <c r="AD588" i="6" s="1"/>
  <c r="X588" i="6"/>
  <c r="W590" i="6"/>
  <c r="AD590" i="6" s="1"/>
  <c r="X590" i="6"/>
  <c r="W592" i="6"/>
  <c r="AD592" i="6" s="1"/>
  <c r="X592" i="6"/>
  <c r="W594" i="6"/>
  <c r="AD594" i="6" s="1"/>
  <c r="X594" i="6"/>
  <c r="W598" i="6"/>
  <c r="AD598" i="6" s="1"/>
  <c r="X598" i="6"/>
  <c r="W600" i="6"/>
  <c r="AD600" i="6" s="1"/>
  <c r="X600" i="6"/>
  <c r="W602" i="6"/>
  <c r="AD602" i="6" s="1"/>
  <c r="X602" i="6"/>
  <c r="W604" i="6"/>
  <c r="AD604" i="6" s="1"/>
  <c r="X604" i="6"/>
  <c r="W606" i="6"/>
  <c r="X606" i="6"/>
  <c r="W608" i="6"/>
  <c r="AD608" i="6" s="1"/>
  <c r="X608" i="6"/>
  <c r="W610" i="6"/>
  <c r="X610" i="6"/>
  <c r="AD673" i="6"/>
  <c r="AD681" i="6"/>
  <c r="AB617" i="6"/>
  <c r="O617" i="6"/>
  <c r="P617" i="6" s="1"/>
  <c r="AB619" i="6"/>
  <c r="O619" i="6"/>
  <c r="P619" i="6" s="1"/>
  <c r="AB621" i="6"/>
  <c r="O621" i="6"/>
  <c r="P621" i="6" s="1"/>
  <c r="O623" i="6"/>
  <c r="P623" i="6" s="1"/>
  <c r="AB625" i="6"/>
  <c r="O625" i="6"/>
  <c r="P625" i="6"/>
  <c r="AB627" i="6"/>
  <c r="O627" i="6"/>
  <c r="P627" i="6" s="1"/>
  <c r="AB629" i="6"/>
  <c r="O629" i="6"/>
  <c r="P629" i="6" s="1"/>
  <c r="AB631" i="6"/>
  <c r="O631" i="6"/>
  <c r="P631" i="6" s="1"/>
  <c r="AB633" i="6"/>
  <c r="O633" i="6"/>
  <c r="P633" i="6" s="1"/>
  <c r="AB635" i="6"/>
  <c r="O635" i="6"/>
  <c r="P635" i="6" s="1"/>
  <c r="AB637" i="6"/>
  <c r="O637" i="6"/>
  <c r="P637" i="6" s="1"/>
  <c r="O639" i="6"/>
  <c r="P639" i="6" s="1"/>
  <c r="AB641" i="6"/>
  <c r="O641" i="6"/>
  <c r="P641" i="6" s="1"/>
  <c r="AB643" i="6"/>
  <c r="O643" i="6"/>
  <c r="P643" i="6" s="1"/>
  <c r="AB645" i="6"/>
  <c r="O645" i="6"/>
  <c r="P645" i="6" s="1"/>
  <c r="AB647" i="6"/>
  <c r="O647" i="6"/>
  <c r="P647" i="6" s="1"/>
  <c r="AB649" i="6"/>
  <c r="O655" i="6"/>
  <c r="P655" i="6" s="1"/>
  <c r="AB657" i="6"/>
  <c r="O657" i="6"/>
  <c r="P657" i="6" s="1"/>
  <c r="AB659" i="6"/>
  <c r="O659" i="6"/>
  <c r="P659" i="6" s="1"/>
  <c r="AB661" i="6"/>
  <c r="O661" i="6"/>
  <c r="P661" i="6"/>
  <c r="AB663" i="6"/>
  <c r="O663" i="6"/>
  <c r="P663" i="6" s="1"/>
  <c r="AB665" i="6"/>
  <c r="O665" i="6"/>
  <c r="P665" i="6" s="1"/>
  <c r="AB667" i="6"/>
  <c r="O667" i="6"/>
  <c r="P667" i="6" s="1"/>
  <c r="AB669" i="6"/>
  <c r="O669" i="6"/>
  <c r="P669" i="6" s="1"/>
  <c r="O671" i="6"/>
  <c r="P671" i="6"/>
  <c r="AB673" i="6"/>
  <c r="AB677" i="6"/>
  <c r="O677" i="6"/>
  <c r="P677" i="6" s="1"/>
  <c r="AB679" i="6"/>
  <c r="O679" i="6"/>
  <c r="P679" i="6" s="1"/>
  <c r="AB681" i="6"/>
  <c r="O681" i="6"/>
  <c r="P681" i="6"/>
  <c r="AB683" i="6"/>
  <c r="O683" i="6"/>
  <c r="P683" i="6" s="1"/>
  <c r="AB685" i="6"/>
  <c r="O685" i="6"/>
  <c r="P685" i="6" s="1"/>
  <c r="AB687" i="6"/>
  <c r="O687" i="6"/>
  <c r="P687" i="6" s="1"/>
  <c r="AB689" i="6"/>
  <c r="O689" i="6"/>
  <c r="P689" i="6" s="1"/>
  <c r="AB691" i="6"/>
  <c r="O691" i="6"/>
  <c r="P691" i="6" s="1"/>
  <c r="AB693" i="6"/>
  <c r="O693" i="6"/>
  <c r="P693" i="6" s="1"/>
  <c r="O695" i="6"/>
  <c r="P695" i="6" s="1"/>
  <c r="AB697" i="6"/>
  <c r="O697" i="6"/>
  <c r="P697" i="6" s="1"/>
  <c r="AB699" i="6"/>
  <c r="O699" i="6"/>
  <c r="P699" i="6" s="1"/>
  <c r="AB701" i="6"/>
  <c r="O701" i="6"/>
  <c r="P701" i="6" s="1"/>
  <c r="AB703" i="6"/>
  <c r="O703" i="6"/>
  <c r="P703" i="6" s="1"/>
  <c r="AB705" i="6"/>
  <c r="O705" i="6"/>
  <c r="P705" i="6" s="1"/>
  <c r="AB707" i="6"/>
  <c r="O707" i="6"/>
  <c r="P707" i="6"/>
  <c r="AB709" i="6"/>
  <c r="O709" i="6"/>
  <c r="P709" i="6" s="1"/>
  <c r="O711" i="6"/>
  <c r="P711" i="6" s="1"/>
  <c r="AB715" i="6"/>
  <c r="O715" i="6"/>
  <c r="P715" i="6" s="1"/>
  <c r="AB719" i="6"/>
  <c r="O719" i="6"/>
  <c r="P719" i="6" s="1"/>
  <c r="AB721" i="6"/>
  <c r="O721" i="6"/>
  <c r="P721" i="6"/>
  <c r="AB723" i="6"/>
  <c r="O723" i="6"/>
  <c r="P723" i="6" s="1"/>
  <c r="AB725" i="6"/>
  <c r="O725" i="6"/>
  <c r="P725" i="6" s="1"/>
  <c r="O727" i="6"/>
  <c r="P727" i="6" s="1"/>
  <c r="AB729" i="6"/>
  <c r="O729" i="6"/>
  <c r="P729" i="6" s="1"/>
  <c r="AB731" i="6"/>
  <c r="O731" i="6"/>
  <c r="P731" i="6" s="1"/>
  <c r="AB733" i="6"/>
  <c r="O733" i="6"/>
  <c r="P733" i="6" s="1"/>
  <c r="AB735" i="6"/>
  <c r="O735" i="6"/>
  <c r="P735" i="6" s="1"/>
  <c r="AB737" i="6"/>
  <c r="O737" i="6"/>
  <c r="P737" i="6" s="1"/>
  <c r="AB739" i="6"/>
  <c r="O739" i="6"/>
  <c r="P739" i="6" s="1"/>
  <c r="AB741" i="6"/>
  <c r="O741" i="6"/>
  <c r="P741" i="6" s="1"/>
  <c r="O743" i="6"/>
  <c r="P743" i="6" s="1"/>
  <c r="AB745" i="6"/>
  <c r="O745" i="6"/>
  <c r="P745" i="6" s="1"/>
  <c r="AB747" i="6"/>
  <c r="O747" i="6"/>
  <c r="P747" i="6" s="1"/>
  <c r="AB749" i="6"/>
  <c r="O749" i="6"/>
  <c r="P749" i="6" s="1"/>
  <c r="AB751" i="6"/>
  <c r="O751" i="6"/>
  <c r="P751" i="6" s="1"/>
  <c r="AB753" i="6"/>
  <c r="O753" i="6"/>
  <c r="P753" i="6" s="1"/>
  <c r="AB755" i="6"/>
  <c r="O755" i="6"/>
  <c r="P755" i="6" s="1"/>
  <c r="AB757" i="6"/>
  <c r="O757" i="6"/>
  <c r="P757" i="6" s="1"/>
  <c r="O759" i="6"/>
  <c r="P759" i="6" s="1"/>
  <c r="AB761" i="6"/>
  <c r="O761" i="6"/>
  <c r="P761" i="6" s="1"/>
  <c r="AB763" i="6"/>
  <c r="O763" i="6"/>
  <c r="P763" i="6" s="1"/>
  <c r="AB765" i="6"/>
  <c r="O765" i="6"/>
  <c r="P765" i="6" s="1"/>
  <c r="AB767" i="6"/>
  <c r="O767" i="6"/>
  <c r="P767" i="6" s="1"/>
  <c r="AB769" i="6"/>
  <c r="O769" i="6"/>
  <c r="P769" i="6" s="1"/>
  <c r="AB771" i="6"/>
  <c r="O771" i="6"/>
  <c r="P771" i="6" s="1"/>
  <c r="AB773" i="6"/>
  <c r="O773" i="6"/>
  <c r="P773" i="6" s="1"/>
  <c r="O775" i="6"/>
  <c r="P775" i="6" s="1"/>
  <c r="AB777" i="6"/>
  <c r="O777" i="6"/>
  <c r="P777" i="6" s="1"/>
  <c r="W816" i="6"/>
  <c r="AD816" i="6"/>
  <c r="X816" i="6"/>
  <c r="W815" i="9"/>
  <c r="AD815" i="9" s="1"/>
  <c r="X815" i="9"/>
  <c r="O814" i="9"/>
  <c r="P814" i="9" s="1"/>
  <c r="AB814" i="9"/>
  <c r="W811" i="9"/>
  <c r="AD811" i="9" s="1"/>
  <c r="X811" i="9"/>
  <c r="O810" i="9"/>
  <c r="P810" i="9" s="1"/>
  <c r="AB810" i="9"/>
  <c r="W807" i="9"/>
  <c r="AD807" i="9" s="1"/>
  <c r="X807" i="9"/>
  <c r="O806" i="9"/>
  <c r="P806" i="9" s="1"/>
  <c r="AB806" i="9"/>
  <c r="W804" i="9"/>
  <c r="AD804" i="9" s="1"/>
  <c r="X804" i="9"/>
  <c r="W802" i="9"/>
  <c r="AD802" i="9" s="1"/>
  <c r="X802" i="9"/>
  <c r="W800" i="9"/>
  <c r="AD800" i="9" s="1"/>
  <c r="X800" i="9"/>
  <c r="W798" i="9"/>
  <c r="AD798" i="9" s="1"/>
  <c r="X798" i="9"/>
  <c r="W796" i="9"/>
  <c r="AD796" i="9" s="1"/>
  <c r="X796" i="9"/>
  <c r="W794" i="9"/>
  <c r="AD794" i="9" s="1"/>
  <c r="X794" i="9"/>
  <c r="W792" i="9"/>
  <c r="AD792" i="9" s="1"/>
  <c r="X792" i="9"/>
  <c r="W790" i="9"/>
  <c r="AD790" i="9" s="1"/>
  <c r="X790" i="9"/>
  <c r="X788" i="9"/>
  <c r="W786" i="9"/>
  <c r="AD786" i="9"/>
  <c r="X786" i="9"/>
  <c r="W784" i="9"/>
  <c r="AD784" i="9" s="1"/>
  <c r="X784" i="9"/>
  <c r="W782" i="9"/>
  <c r="AD782" i="9" s="1"/>
  <c r="X782" i="9"/>
  <c r="W780" i="9"/>
  <c r="AD780" i="9" s="1"/>
  <c r="X780" i="9"/>
  <c r="W778" i="9"/>
  <c r="AD778" i="9" s="1"/>
  <c r="X778" i="9"/>
  <c r="W776" i="9"/>
  <c r="AD776" i="9" s="1"/>
  <c r="X776" i="9"/>
  <c r="W774" i="9"/>
  <c r="AD774" i="9" s="1"/>
  <c r="X774" i="9"/>
  <c r="W772" i="9"/>
  <c r="AD772" i="9" s="1"/>
  <c r="X772" i="9"/>
  <c r="W770" i="9"/>
  <c r="AD770" i="9" s="1"/>
  <c r="X770" i="9"/>
  <c r="W768" i="9"/>
  <c r="AD768" i="9" s="1"/>
  <c r="X768" i="9"/>
  <c r="W766" i="9"/>
  <c r="AD766" i="9" s="1"/>
  <c r="X766" i="9"/>
  <c r="W764" i="9"/>
  <c r="AD764" i="9" s="1"/>
  <c r="X764" i="9"/>
  <c r="W762" i="9"/>
  <c r="AD762" i="9" s="1"/>
  <c r="X762" i="9"/>
  <c r="W760" i="9"/>
  <c r="AD760" i="9" s="1"/>
  <c r="X760" i="9"/>
  <c r="W758" i="9"/>
  <c r="AD758" i="9" s="1"/>
  <c r="X758" i="9"/>
  <c r="W756" i="9"/>
  <c r="AD756" i="9" s="1"/>
  <c r="X756" i="9"/>
  <c r="W754" i="9"/>
  <c r="AD754" i="9" s="1"/>
  <c r="X754" i="9"/>
  <c r="W752" i="9"/>
  <c r="AD752" i="9" s="1"/>
  <c r="X752" i="9"/>
  <c r="W750" i="9"/>
  <c r="AD750" i="9" s="1"/>
  <c r="X750" i="9"/>
  <c r="W748" i="9"/>
  <c r="AD748" i="9" s="1"/>
  <c r="X748" i="9"/>
  <c r="W746" i="9"/>
  <c r="AD746" i="9" s="1"/>
  <c r="X746" i="9"/>
  <c r="W744" i="9"/>
  <c r="AD744" i="9" s="1"/>
  <c r="X744" i="9"/>
  <c r="W742" i="9"/>
  <c r="AD742" i="9" s="1"/>
  <c r="X742" i="9"/>
  <c r="W740" i="9"/>
  <c r="AD740" i="9" s="1"/>
  <c r="X740" i="9"/>
  <c r="W738" i="9"/>
  <c r="AD738" i="9" s="1"/>
  <c r="X738" i="9"/>
  <c r="W736" i="9"/>
  <c r="AD736" i="9" s="1"/>
  <c r="X736" i="9"/>
  <c r="W732" i="9"/>
  <c r="AD732" i="9" s="1"/>
  <c r="X732" i="9"/>
  <c r="W730" i="9"/>
  <c r="AD730" i="9" s="1"/>
  <c r="X730" i="9"/>
  <c r="W729" i="9"/>
  <c r="AD729" i="9" s="1"/>
  <c r="X729" i="9"/>
  <c r="O728" i="9"/>
  <c r="P728" i="9" s="1"/>
  <c r="AB728" i="9"/>
  <c r="W725" i="9"/>
  <c r="AD725" i="9" s="1"/>
  <c r="X725" i="9"/>
  <c r="O724" i="9"/>
  <c r="P724" i="9"/>
  <c r="AB724" i="9"/>
  <c r="W721" i="9"/>
  <c r="AD721" i="9" s="1"/>
  <c r="X721" i="9"/>
  <c r="O720" i="9"/>
  <c r="P720" i="9" s="1"/>
  <c r="AB720" i="9"/>
  <c r="W717" i="9"/>
  <c r="AD717" i="9" s="1"/>
  <c r="X717" i="9"/>
  <c r="O716" i="9"/>
  <c r="P716" i="9" s="1"/>
  <c r="AB716" i="9"/>
  <c r="W713" i="9"/>
  <c r="AD713" i="9" s="1"/>
  <c r="X713" i="9"/>
  <c r="O712" i="9"/>
  <c r="P712" i="9" s="1"/>
  <c r="AB712" i="9"/>
  <c r="W709" i="9"/>
  <c r="AD709" i="9" s="1"/>
  <c r="X709" i="9"/>
  <c r="O708" i="9"/>
  <c r="P708" i="9" s="1"/>
  <c r="AB708" i="9"/>
  <c r="W705" i="9"/>
  <c r="AD705" i="9" s="1"/>
  <c r="X705" i="9"/>
  <c r="O704" i="9"/>
  <c r="P704" i="9" s="1"/>
  <c r="AB704" i="9"/>
  <c r="W701" i="9"/>
  <c r="AD701" i="9" s="1"/>
  <c r="X701" i="9"/>
  <c r="O700" i="9"/>
  <c r="P700" i="9" s="1"/>
  <c r="AB700" i="9"/>
  <c r="W697" i="9"/>
  <c r="AD697" i="9" s="1"/>
  <c r="X697" i="9"/>
  <c r="O696" i="9"/>
  <c r="P696" i="9" s="1"/>
  <c r="AB696" i="9"/>
  <c r="W693" i="9"/>
  <c r="AD693" i="9" s="1"/>
  <c r="X693" i="9"/>
  <c r="O692" i="9"/>
  <c r="P692" i="9" s="1"/>
  <c r="AB692" i="9"/>
  <c r="W689" i="9"/>
  <c r="AD689" i="9" s="1"/>
  <c r="X689" i="9"/>
  <c r="O688" i="9"/>
  <c r="P688" i="9" s="1"/>
  <c r="AB688" i="9"/>
  <c r="W685" i="9"/>
  <c r="AD685" i="9" s="1"/>
  <c r="X685" i="9"/>
  <c r="P684" i="9"/>
  <c r="W682" i="9"/>
  <c r="AD682" i="9" s="1"/>
  <c r="X682" i="9"/>
  <c r="AD680" i="9"/>
  <c r="W678" i="9"/>
  <c r="AD678" i="9" s="1"/>
  <c r="X678" i="9"/>
  <c r="W676" i="9"/>
  <c r="AD676" i="9" s="1"/>
  <c r="X676" i="9"/>
  <c r="W674" i="9"/>
  <c r="AD674" i="9" s="1"/>
  <c r="X674" i="9"/>
  <c r="W672" i="9"/>
  <c r="AD672" i="9" s="1"/>
  <c r="X672" i="9"/>
  <c r="W670" i="9"/>
  <c r="AD670" i="9" s="1"/>
  <c r="X670" i="9"/>
  <c r="W668" i="9"/>
  <c r="AD668" i="9" s="1"/>
  <c r="X668" i="9"/>
  <c r="W666" i="9"/>
  <c r="AD666" i="9" s="1"/>
  <c r="X666" i="9"/>
  <c r="W664" i="9"/>
  <c r="AD664" i="9" s="1"/>
  <c r="X664" i="9"/>
  <c r="W662" i="9"/>
  <c r="AD662" i="9" s="1"/>
  <c r="X662" i="9"/>
  <c r="W660" i="9"/>
  <c r="AD660" i="9" s="1"/>
  <c r="X660" i="9"/>
  <c r="W658" i="9"/>
  <c r="AD658" i="9" s="1"/>
  <c r="X658" i="9"/>
  <c r="W656" i="9"/>
  <c r="AD656" i="9" s="1"/>
  <c r="X656" i="9"/>
  <c r="W654" i="9"/>
  <c r="AD654" i="9" s="1"/>
  <c r="X654" i="9"/>
  <c r="W652" i="9"/>
  <c r="AD652" i="9" s="1"/>
  <c r="X652" i="9"/>
  <c r="W650" i="9"/>
  <c r="AD650" i="9" s="1"/>
  <c r="X650" i="9"/>
  <c r="AD648" i="9"/>
  <c r="W646" i="9"/>
  <c r="AD646" i="9" s="1"/>
  <c r="X646" i="9"/>
  <c r="W644" i="9"/>
  <c r="AD644" i="9" s="1"/>
  <c r="X644" i="9"/>
  <c r="W642" i="9"/>
  <c r="AD642" i="9" s="1"/>
  <c r="X642" i="9"/>
  <c r="W640" i="9"/>
  <c r="AD640" i="9" s="1"/>
  <c r="X640" i="9"/>
  <c r="W638" i="9"/>
  <c r="AD638" i="9" s="1"/>
  <c r="X638" i="9"/>
  <c r="W636" i="9"/>
  <c r="AD636" i="9" s="1"/>
  <c r="X636" i="9"/>
  <c r="W634" i="9"/>
  <c r="AD634" i="9" s="1"/>
  <c r="X634" i="9"/>
  <c r="W632" i="9"/>
  <c r="AD632" i="9" s="1"/>
  <c r="X632" i="9"/>
  <c r="W630" i="9"/>
  <c r="AD630" i="9" s="1"/>
  <c r="X630" i="9"/>
  <c r="W628" i="9"/>
  <c r="AD628" i="9" s="1"/>
  <c r="X628" i="9"/>
  <c r="W626" i="9"/>
  <c r="AD626" i="9" s="1"/>
  <c r="X626" i="9"/>
  <c r="W624" i="9"/>
  <c r="AD624" i="9" s="1"/>
  <c r="X624" i="9"/>
  <c r="W622" i="9"/>
  <c r="AD622" i="9" s="1"/>
  <c r="X622" i="9"/>
  <c r="W620" i="9"/>
  <c r="AD620" i="9" s="1"/>
  <c r="X620" i="9"/>
  <c r="W618" i="9"/>
  <c r="AD618" i="9" s="1"/>
  <c r="X618" i="9"/>
  <c r="AD616" i="9"/>
  <c r="W614" i="9"/>
  <c r="AD614" i="9" s="1"/>
  <c r="X614" i="9"/>
  <c r="W612" i="9"/>
  <c r="AD612" i="9" s="1"/>
  <c r="X612" i="9"/>
  <c r="W610" i="9"/>
  <c r="AD610" i="9" s="1"/>
  <c r="X610" i="9"/>
  <c r="W608" i="9"/>
  <c r="AD608" i="9"/>
  <c r="X608" i="9"/>
  <c r="W606" i="9"/>
  <c r="AD606" i="9" s="1"/>
  <c r="X606" i="9"/>
  <c r="W604" i="9"/>
  <c r="AD604" i="9" s="1"/>
  <c r="X604" i="9"/>
  <c r="W602" i="9"/>
  <c r="AD602" i="9" s="1"/>
  <c r="X602" i="9"/>
  <c r="W600" i="9"/>
  <c r="AD600" i="9" s="1"/>
  <c r="X600" i="9"/>
  <c r="W598" i="9"/>
  <c r="AD598" i="9" s="1"/>
  <c r="X598" i="9"/>
  <c r="W596" i="9"/>
  <c r="AD596" i="9" s="1"/>
  <c r="X596" i="9"/>
  <c r="W594" i="9"/>
  <c r="AD594" i="9" s="1"/>
  <c r="X594" i="9"/>
  <c r="W592" i="9"/>
  <c r="AD592" i="9" s="1"/>
  <c r="X592" i="9"/>
  <c r="W589" i="9"/>
  <c r="AD589" i="9" s="1"/>
  <c r="X589" i="9"/>
  <c r="W585" i="9"/>
  <c r="AD585" i="9" s="1"/>
  <c r="X585" i="9"/>
  <c r="W581" i="9"/>
  <c r="AD581" i="9" s="1"/>
  <c r="X581" i="9"/>
  <c r="W577" i="9"/>
  <c r="AD577" i="9" s="1"/>
  <c r="X577" i="9"/>
  <c r="W573" i="9"/>
  <c r="AD573" i="9" s="1"/>
  <c r="X573" i="9"/>
  <c r="W569" i="9"/>
  <c r="AD569" i="9" s="1"/>
  <c r="X569" i="9"/>
  <c r="W565" i="9"/>
  <c r="AD565" i="9" s="1"/>
  <c r="X565" i="9"/>
  <c r="W561" i="9"/>
  <c r="AD561" i="9" s="1"/>
  <c r="X561" i="9"/>
  <c r="W558" i="9"/>
  <c r="AD558" i="9" s="1"/>
  <c r="X558" i="9"/>
  <c r="W556" i="9"/>
  <c r="AD556" i="9" s="1"/>
  <c r="X556" i="9"/>
  <c r="W554" i="9"/>
  <c r="AD554" i="9" s="1"/>
  <c r="X554" i="9"/>
  <c r="W552" i="9"/>
  <c r="AD552" i="9" s="1"/>
  <c r="X552" i="9"/>
  <c r="W550" i="9"/>
  <c r="AD550" i="9" s="1"/>
  <c r="X550" i="9"/>
  <c r="W548" i="9"/>
  <c r="AD548" i="9" s="1"/>
  <c r="X548" i="9"/>
  <c r="W546" i="9"/>
  <c r="AD546" i="9" s="1"/>
  <c r="X546" i="9"/>
  <c r="W544" i="9"/>
  <c r="AD544" i="9" s="1"/>
  <c r="X544" i="9"/>
  <c r="W542" i="9"/>
  <c r="AD542" i="9" s="1"/>
  <c r="X542" i="9"/>
  <c r="W540" i="9"/>
  <c r="AD540" i="9" s="1"/>
  <c r="X540" i="9"/>
  <c r="W538" i="9"/>
  <c r="AD538" i="9" s="1"/>
  <c r="X538" i="9"/>
  <c r="W536" i="9"/>
  <c r="AD536" i="9" s="1"/>
  <c r="X536" i="9"/>
  <c r="W534" i="9"/>
  <c r="AD534" i="9" s="1"/>
  <c r="X534" i="9"/>
  <c r="W532" i="9"/>
  <c r="AD532" i="9" s="1"/>
  <c r="X532" i="9"/>
  <c r="W530" i="9"/>
  <c r="AD530" i="9" s="1"/>
  <c r="X530" i="9"/>
  <c r="AD9" i="6"/>
  <c r="AB811" i="9"/>
  <c r="AB807" i="9"/>
  <c r="AB802" i="9"/>
  <c r="AB800" i="9"/>
  <c r="AB798" i="9"/>
  <c r="AB796" i="9"/>
  <c r="AB794" i="9"/>
  <c r="AB792" i="9"/>
  <c r="AB790" i="9"/>
  <c r="AB788" i="9"/>
  <c r="AB786" i="9"/>
  <c r="AB784" i="9"/>
  <c r="AB782" i="9"/>
  <c r="AB780" i="9"/>
  <c r="AB778" i="9"/>
  <c r="AB776" i="9"/>
  <c r="AB774" i="9"/>
  <c r="AB772" i="9"/>
  <c r="AB770" i="9"/>
  <c r="AB768" i="9"/>
  <c r="AB766" i="9"/>
  <c r="AB764" i="9"/>
  <c r="AB762" i="9"/>
  <c r="AB760" i="9"/>
  <c r="AB758" i="9"/>
  <c r="AB756" i="9"/>
  <c r="AB754" i="9"/>
  <c r="AB752" i="9"/>
  <c r="AB750" i="9"/>
  <c r="AB748" i="9"/>
  <c r="AB746" i="9"/>
  <c r="AB744" i="9"/>
  <c r="AB742" i="9"/>
  <c r="AB740" i="9"/>
  <c r="AB738" i="9"/>
  <c r="AB736" i="9"/>
  <c r="AB734" i="9"/>
  <c r="AB732" i="9"/>
  <c r="AB730" i="9"/>
  <c r="AB729" i="9"/>
  <c r="AB725" i="9"/>
  <c r="AB721" i="9"/>
  <c r="AB717" i="9"/>
  <c r="AB713" i="9"/>
  <c r="AB705" i="9"/>
  <c r="AB701" i="9"/>
  <c r="AB697" i="9"/>
  <c r="AB693" i="9"/>
  <c r="AB689" i="9"/>
  <c r="AB685" i="9"/>
  <c r="AB682" i="9"/>
  <c r="AB680" i="9"/>
  <c r="AB678" i="9"/>
  <c r="AB676" i="9"/>
  <c r="AB674" i="9"/>
  <c r="AB672" i="9"/>
  <c r="AB670" i="9"/>
  <c r="AB668" i="9"/>
  <c r="AB666" i="9"/>
  <c r="AB664" i="9"/>
  <c r="AB662" i="9"/>
  <c r="AB660" i="9"/>
  <c r="AB658" i="9"/>
  <c r="AB656" i="9"/>
  <c r="AB654" i="9"/>
  <c r="AB650" i="9"/>
  <c r="AB648" i="9"/>
  <c r="AB646" i="9"/>
  <c r="AB644" i="9"/>
  <c r="AB642" i="9"/>
  <c r="AB640" i="9"/>
  <c r="AB638" i="9"/>
  <c r="AB636" i="9"/>
  <c r="AB634" i="9"/>
  <c r="AB632" i="9"/>
  <c r="AB630" i="9"/>
  <c r="AB628" i="9"/>
  <c r="AB626" i="9"/>
  <c r="AB624" i="9"/>
  <c r="AB622" i="9"/>
  <c r="AB618" i="9"/>
  <c r="AB616" i="9"/>
  <c r="AB614" i="9"/>
  <c r="AB612" i="9"/>
  <c r="AB610" i="9"/>
  <c r="AB608" i="9"/>
  <c r="AB606" i="9"/>
  <c r="AB604" i="9"/>
  <c r="AB602" i="9"/>
  <c r="AB600" i="9"/>
  <c r="AB598" i="9"/>
  <c r="AB596" i="9"/>
  <c r="AB594" i="9"/>
  <c r="AB592" i="9"/>
  <c r="AB589" i="9"/>
  <c r="AB585" i="9"/>
  <c r="AB581" i="9"/>
  <c r="AB577" i="9"/>
  <c r="AB573" i="9"/>
  <c r="AB569" i="9"/>
  <c r="AB565" i="9"/>
  <c r="AB561" i="9"/>
  <c r="AB558" i="9"/>
  <c r="AB556" i="9"/>
  <c r="AB554" i="9"/>
  <c r="AB552" i="9"/>
  <c r="AB550" i="9"/>
  <c r="AB548" i="9"/>
  <c r="AB546" i="9"/>
  <c r="AB544" i="9"/>
  <c r="AB542" i="9"/>
  <c r="AB540" i="9"/>
  <c r="AB538" i="9"/>
  <c r="AB536" i="9"/>
  <c r="AB534" i="9"/>
  <c r="AB532" i="9"/>
  <c r="AB530" i="9"/>
  <c r="AF11" i="9"/>
  <c r="AF12" i="9" s="1"/>
  <c r="AG12" i="9" s="1"/>
  <c r="AG7" i="9"/>
  <c r="AD33" i="9"/>
  <c r="AD41" i="9"/>
  <c r="AD49" i="9"/>
  <c r="AD51" i="9"/>
  <c r="AD53" i="9"/>
  <c r="AD55" i="9"/>
  <c r="AD57" i="9"/>
  <c r="AD59" i="9"/>
  <c r="AD61" i="9"/>
  <c r="AD63" i="9"/>
  <c r="AD65" i="9"/>
  <c r="AD67" i="9"/>
  <c r="AD69" i="9"/>
  <c r="AD71" i="9"/>
  <c r="AD73" i="9"/>
  <c r="AD75" i="9"/>
  <c r="AD77" i="9"/>
  <c r="AD81" i="9"/>
  <c r="C34" i="2"/>
  <c r="AB779" i="6"/>
  <c r="O779" i="6"/>
  <c r="P779" i="6" s="1"/>
  <c r="AB781" i="6"/>
  <c r="O781" i="6"/>
  <c r="P781" i="6" s="1"/>
  <c r="AB783" i="6"/>
  <c r="O783" i="6"/>
  <c r="P783" i="6" s="1"/>
  <c r="AB785" i="6"/>
  <c r="O785" i="6"/>
  <c r="P785" i="6" s="1"/>
  <c r="AB787" i="6"/>
  <c r="O787" i="6"/>
  <c r="P787" i="6" s="1"/>
  <c r="AB789" i="6"/>
  <c r="O789" i="6"/>
  <c r="P789" i="6" s="1"/>
  <c r="O791" i="6"/>
  <c r="P791" i="6"/>
  <c r="AB793" i="6"/>
  <c r="O793" i="6"/>
  <c r="P793" i="6" s="1"/>
  <c r="AB795" i="6"/>
  <c r="O795" i="6"/>
  <c r="P795" i="6" s="1"/>
  <c r="AB797" i="6"/>
  <c r="O797" i="6"/>
  <c r="P797" i="6" s="1"/>
  <c r="AB799" i="6"/>
  <c r="O799" i="6"/>
  <c r="P799" i="6" s="1"/>
  <c r="AB801" i="6"/>
  <c r="O801" i="6"/>
  <c r="P801" i="6" s="1"/>
  <c r="W809" i="6"/>
  <c r="AD809" i="6" s="1"/>
  <c r="X809" i="6"/>
  <c r="W810" i="6"/>
  <c r="AD810" i="6" s="1"/>
  <c r="X810" i="6"/>
  <c r="W811" i="6"/>
  <c r="AD811" i="6" s="1"/>
  <c r="X811" i="6"/>
  <c r="W812" i="6"/>
  <c r="AD812" i="6" s="1"/>
  <c r="X812" i="6"/>
  <c r="W813" i="6"/>
  <c r="AD813" i="6" s="1"/>
  <c r="X813" i="6"/>
  <c r="W814" i="6"/>
  <c r="AD814" i="6" s="1"/>
  <c r="X814" i="6"/>
  <c r="W815" i="6"/>
  <c r="AD815" i="6" s="1"/>
  <c r="X815" i="6"/>
  <c r="AF11" i="6"/>
  <c r="O816" i="9"/>
  <c r="P816" i="9" s="1"/>
  <c r="AB816" i="9"/>
  <c r="W813" i="9"/>
  <c r="AD813" i="9" s="1"/>
  <c r="X813" i="9"/>
  <c r="O812" i="9"/>
  <c r="P812" i="9" s="1"/>
  <c r="AB812" i="9"/>
  <c r="W809" i="9"/>
  <c r="AD809" i="9" s="1"/>
  <c r="X809" i="9"/>
  <c r="O808" i="9"/>
  <c r="P808" i="9" s="1"/>
  <c r="AB808" i="9"/>
  <c r="W805" i="9"/>
  <c r="AD805" i="9" s="1"/>
  <c r="X805" i="9"/>
  <c r="W803" i="9"/>
  <c r="AD803" i="9" s="1"/>
  <c r="X803" i="9"/>
  <c r="W801" i="9"/>
  <c r="AD801" i="9" s="1"/>
  <c r="X801" i="9"/>
  <c r="W799" i="9"/>
  <c r="AD799" i="9" s="1"/>
  <c r="X799" i="9"/>
  <c r="W797" i="9"/>
  <c r="AD797" i="9" s="1"/>
  <c r="X797" i="9"/>
  <c r="W795" i="9"/>
  <c r="AD795" i="9" s="1"/>
  <c r="X795" i="9"/>
  <c r="W791" i="9"/>
  <c r="AD791" i="9" s="1"/>
  <c r="X791" i="9"/>
  <c r="W789" i="9"/>
  <c r="AD789" i="9" s="1"/>
  <c r="X789" i="9"/>
  <c r="W787" i="9"/>
  <c r="AD787" i="9" s="1"/>
  <c r="X787" i="9"/>
  <c r="W785" i="9"/>
  <c r="AD785" i="9" s="1"/>
  <c r="X785" i="9"/>
  <c r="W783" i="9"/>
  <c r="AD783" i="9" s="1"/>
  <c r="X783" i="9"/>
  <c r="W781" i="9"/>
  <c r="AD781" i="9" s="1"/>
  <c r="X781" i="9"/>
  <c r="W779" i="9"/>
  <c r="AD779" i="9" s="1"/>
  <c r="X779" i="9"/>
  <c r="W777" i="9"/>
  <c r="AD777" i="9" s="1"/>
  <c r="X777" i="9"/>
  <c r="W775" i="9"/>
  <c r="AD775" i="9" s="1"/>
  <c r="X775" i="9"/>
  <c r="W773" i="9"/>
  <c r="AD773" i="9" s="1"/>
  <c r="X773" i="9"/>
  <c r="W771" i="9"/>
  <c r="AD771" i="9" s="1"/>
  <c r="X771" i="9"/>
  <c r="W769" i="9"/>
  <c r="AD769" i="9" s="1"/>
  <c r="X769" i="9"/>
  <c r="W767" i="9"/>
  <c r="AD767" i="9" s="1"/>
  <c r="X767" i="9"/>
  <c r="W765" i="9"/>
  <c r="AD765" i="9" s="1"/>
  <c r="X765" i="9"/>
  <c r="W763" i="9"/>
  <c r="AD763" i="9" s="1"/>
  <c r="X763" i="9"/>
  <c r="W761" i="9"/>
  <c r="AD761" i="9"/>
  <c r="X761" i="9"/>
  <c r="W759" i="9"/>
  <c r="AD759" i="9" s="1"/>
  <c r="X759" i="9"/>
  <c r="W757" i="9"/>
  <c r="AD757" i="9" s="1"/>
  <c r="X757" i="9"/>
  <c r="W755" i="9"/>
  <c r="AD755" i="9" s="1"/>
  <c r="X755" i="9"/>
  <c r="W753" i="9"/>
  <c r="AD753" i="9" s="1"/>
  <c r="X753" i="9"/>
  <c r="W751" i="9"/>
  <c r="AD751" i="9" s="1"/>
  <c r="X751" i="9"/>
  <c r="W749" i="9"/>
  <c r="AD749" i="9" s="1"/>
  <c r="X749" i="9"/>
  <c r="W747" i="9"/>
  <c r="AD747" i="9" s="1"/>
  <c r="X747" i="9"/>
  <c r="W745" i="9"/>
  <c r="AD745" i="9" s="1"/>
  <c r="X745" i="9"/>
  <c r="W743" i="9"/>
  <c r="AD743" i="9" s="1"/>
  <c r="X743" i="9"/>
  <c r="W741" i="9"/>
  <c r="AD741" i="9" s="1"/>
  <c r="X741" i="9"/>
  <c r="W739" i="9"/>
  <c r="AD739" i="9" s="1"/>
  <c r="X739" i="9"/>
  <c r="W737" i="9"/>
  <c r="X737" i="9"/>
  <c r="W735" i="9"/>
  <c r="AD735" i="9" s="1"/>
  <c r="X735" i="9"/>
  <c r="W733" i="9"/>
  <c r="X733" i="9"/>
  <c r="W731" i="9"/>
  <c r="AD731" i="9" s="1"/>
  <c r="X731" i="9"/>
  <c r="W727" i="9"/>
  <c r="AD727" i="9" s="1"/>
  <c r="X727" i="9"/>
  <c r="O726" i="9"/>
  <c r="P726" i="9" s="1"/>
  <c r="AB726" i="9"/>
  <c r="W723" i="9"/>
  <c r="X723" i="9"/>
  <c r="O722" i="9"/>
  <c r="P722" i="9" s="1"/>
  <c r="AB722" i="9"/>
  <c r="W719" i="9"/>
  <c r="AD719" i="9" s="1"/>
  <c r="X719" i="9"/>
  <c r="O718" i="9"/>
  <c r="P718" i="9" s="1"/>
  <c r="AB718" i="9"/>
  <c r="W715" i="9"/>
  <c r="AD715" i="9" s="1"/>
  <c r="X715" i="9"/>
  <c r="O714" i="9"/>
  <c r="P714" i="9" s="1"/>
  <c r="AB714" i="9"/>
  <c r="W711" i="9"/>
  <c r="AD711" i="9"/>
  <c r="X711" i="9"/>
  <c r="O710" i="9"/>
  <c r="P710" i="9" s="1"/>
  <c r="AB710" i="9"/>
  <c r="W707" i="9"/>
  <c r="AD707" i="9" s="1"/>
  <c r="X707" i="9"/>
  <c r="O706" i="9"/>
  <c r="P706" i="9" s="1"/>
  <c r="AB706" i="9"/>
  <c r="W703" i="9"/>
  <c r="AD703" i="9" s="1"/>
  <c r="X703" i="9"/>
  <c r="O702" i="9"/>
  <c r="P702" i="9" s="1"/>
  <c r="AB702" i="9"/>
  <c r="W699" i="9"/>
  <c r="AD699" i="9" s="1"/>
  <c r="X699" i="9"/>
  <c r="O698" i="9"/>
  <c r="P698" i="9" s="1"/>
  <c r="AB698" i="9"/>
  <c r="W695" i="9"/>
  <c r="AD695" i="9" s="1"/>
  <c r="X695" i="9"/>
  <c r="O694" i="9"/>
  <c r="P694" i="9" s="1"/>
  <c r="AB694" i="9"/>
  <c r="W691" i="9"/>
  <c r="AD691" i="9" s="1"/>
  <c r="X691" i="9"/>
  <c r="W687" i="9"/>
  <c r="AD687" i="9" s="1"/>
  <c r="X687" i="9"/>
  <c r="O686" i="9"/>
  <c r="P686" i="9" s="1"/>
  <c r="AB686" i="9"/>
  <c r="W683" i="9"/>
  <c r="AD683" i="9" s="1"/>
  <c r="X683" i="9"/>
  <c r="W681" i="9"/>
  <c r="AD681" i="9" s="1"/>
  <c r="X681" i="9"/>
  <c r="W679" i="9"/>
  <c r="AD679" i="9" s="1"/>
  <c r="X679" i="9"/>
  <c r="AD677" i="9"/>
  <c r="W675" i="9"/>
  <c r="AD675" i="9" s="1"/>
  <c r="X675" i="9"/>
  <c r="W673" i="9"/>
  <c r="AD673" i="9" s="1"/>
  <c r="X673" i="9"/>
  <c r="W671" i="9"/>
  <c r="AD671" i="9" s="1"/>
  <c r="X671" i="9"/>
  <c r="W669" i="9"/>
  <c r="AD669" i="9" s="1"/>
  <c r="X669" i="9"/>
  <c r="W667" i="9"/>
  <c r="AD667" i="9" s="1"/>
  <c r="X667" i="9"/>
  <c r="W665" i="9"/>
  <c r="AD665" i="9" s="1"/>
  <c r="X665" i="9"/>
  <c r="W663" i="9"/>
  <c r="AD663" i="9" s="1"/>
  <c r="X663" i="9"/>
  <c r="W661" i="9"/>
  <c r="AD661" i="9" s="1"/>
  <c r="X661" i="9"/>
  <c r="W659" i="9"/>
  <c r="AD659" i="9" s="1"/>
  <c r="X659" i="9"/>
  <c r="W657" i="9"/>
  <c r="AD657" i="9" s="1"/>
  <c r="X657" i="9"/>
  <c r="W655" i="9"/>
  <c r="AD655" i="9" s="1"/>
  <c r="X655" i="9"/>
  <c r="W653" i="9"/>
  <c r="AD653" i="9" s="1"/>
  <c r="X653" i="9"/>
  <c r="W651" i="9"/>
  <c r="AD651" i="9" s="1"/>
  <c r="X651" i="9"/>
  <c r="W649" i="9"/>
  <c r="AD649" i="9"/>
  <c r="X649" i="9"/>
  <c r="W647" i="9"/>
  <c r="AD647" i="9" s="1"/>
  <c r="X647" i="9"/>
  <c r="AD645" i="9"/>
  <c r="W643" i="9"/>
  <c r="AD643" i="9" s="1"/>
  <c r="X643" i="9"/>
  <c r="W641" i="9"/>
  <c r="AD641" i="9" s="1"/>
  <c r="X641" i="9"/>
  <c r="W639" i="9"/>
  <c r="AD639" i="9" s="1"/>
  <c r="X639" i="9"/>
  <c r="W637" i="9"/>
  <c r="AD637" i="9" s="1"/>
  <c r="X637" i="9"/>
  <c r="W635" i="9"/>
  <c r="AD635" i="9" s="1"/>
  <c r="X635" i="9"/>
  <c r="W633" i="9"/>
  <c r="AD633" i="9" s="1"/>
  <c r="X633" i="9"/>
  <c r="W631" i="9"/>
  <c r="AD631" i="9" s="1"/>
  <c r="X631" i="9"/>
  <c r="W629" i="9"/>
  <c r="AD629" i="9" s="1"/>
  <c r="X629" i="9"/>
  <c r="W627" i="9"/>
  <c r="AD627" i="9" s="1"/>
  <c r="X627" i="9"/>
  <c r="W625" i="9"/>
  <c r="AD625" i="9" s="1"/>
  <c r="X625" i="9"/>
  <c r="W623" i="9"/>
  <c r="AD623" i="9" s="1"/>
  <c r="X623" i="9"/>
  <c r="W621" i="9"/>
  <c r="AD621" i="9" s="1"/>
  <c r="X621" i="9"/>
  <c r="W619" i="9"/>
  <c r="AD619" i="9" s="1"/>
  <c r="X619" i="9"/>
  <c r="W617" i="9"/>
  <c r="AD617" i="9" s="1"/>
  <c r="X617" i="9"/>
  <c r="W615" i="9"/>
  <c r="AD615" i="9" s="1"/>
  <c r="X615" i="9"/>
  <c r="AD613" i="9"/>
  <c r="W611" i="9"/>
  <c r="AD611" i="9" s="1"/>
  <c r="X611" i="9"/>
  <c r="W609" i="9"/>
  <c r="AD609" i="9" s="1"/>
  <c r="X609" i="9"/>
  <c r="W607" i="9"/>
  <c r="AD607" i="9" s="1"/>
  <c r="X607" i="9"/>
  <c r="W605" i="9"/>
  <c r="AD605" i="9" s="1"/>
  <c r="X605" i="9"/>
  <c r="W603" i="9"/>
  <c r="AD603" i="9" s="1"/>
  <c r="X603" i="9"/>
  <c r="W591" i="9"/>
  <c r="AD591" i="9" s="1"/>
  <c r="X591" i="9"/>
  <c r="O590" i="9"/>
  <c r="P590" i="9" s="1"/>
  <c r="AB590" i="9"/>
  <c r="W588" i="9"/>
  <c r="AD588" i="9" s="1"/>
  <c r="X588" i="9"/>
  <c r="O586" i="9"/>
  <c r="P586" i="9" s="1"/>
  <c r="AB586" i="9"/>
  <c r="W584" i="9"/>
  <c r="AD584" i="9" s="1"/>
  <c r="X584" i="9"/>
  <c r="O582" i="9"/>
  <c r="P582" i="9" s="1"/>
  <c r="AB582" i="9"/>
  <c r="W580" i="9"/>
  <c r="AD580" i="9" s="1"/>
  <c r="X580" i="9"/>
  <c r="O578" i="9"/>
  <c r="P578" i="9" s="1"/>
  <c r="AB578" i="9"/>
  <c r="W576" i="9"/>
  <c r="AD576" i="9" s="1"/>
  <c r="X576" i="9"/>
  <c r="O574" i="9"/>
  <c r="P574" i="9" s="1"/>
  <c r="AB574" i="9"/>
  <c r="W572" i="9"/>
  <c r="AD572" i="9" s="1"/>
  <c r="X572" i="9"/>
  <c r="O570" i="9"/>
  <c r="P570" i="9" s="1"/>
  <c r="AB570" i="9"/>
  <c r="W568" i="9"/>
  <c r="AD568" i="9" s="1"/>
  <c r="X568" i="9"/>
  <c r="O566" i="9"/>
  <c r="P566" i="9" s="1"/>
  <c r="AB566" i="9"/>
  <c r="W564" i="9"/>
  <c r="AD564" i="9" s="1"/>
  <c r="X564" i="9"/>
  <c r="O562" i="9"/>
  <c r="P562" i="9" s="1"/>
  <c r="AB562" i="9"/>
  <c r="W560" i="9"/>
  <c r="AD560" i="9" s="1"/>
  <c r="X560" i="9"/>
  <c r="AG528" i="9"/>
  <c r="AF529" i="9"/>
  <c r="AF530" i="9" s="1"/>
  <c r="W528" i="9"/>
  <c r="AD528" i="9" s="1"/>
  <c r="X528" i="9"/>
  <c r="AB36" i="9"/>
  <c r="AB44" i="9"/>
  <c r="AB75" i="9"/>
  <c r="AB79" i="9"/>
  <c r="AB81" i="9"/>
  <c r="GH118" i="8"/>
  <c r="FT118" i="8"/>
  <c r="FF118" i="8"/>
  <c r="ER118" i="8"/>
  <c r="ED118" i="8"/>
  <c r="DP118" i="8"/>
  <c r="DB118" i="8"/>
  <c r="GO118" i="8"/>
  <c r="GA118" i="8"/>
  <c r="FM118" i="8"/>
  <c r="EY118" i="8"/>
  <c r="EK118" i="8"/>
  <c r="DW118" i="8"/>
  <c r="DI118" i="8"/>
  <c r="AG529" i="9"/>
  <c r="F135" i="8"/>
  <c r="F126" i="8"/>
  <c r="F151" i="8"/>
  <c r="F132" i="8"/>
  <c r="F148" i="8"/>
  <c r="F123" i="8"/>
  <c r="F130" i="8"/>
  <c r="F154" i="8"/>
  <c r="F162" i="8"/>
  <c r="F170" i="8"/>
  <c r="F178" i="8"/>
  <c r="F186" i="8"/>
  <c r="F194" i="8"/>
  <c r="F202" i="8"/>
  <c r="F153" i="8"/>
  <c r="F161" i="8"/>
  <c r="F169" i="8"/>
  <c r="F177" i="8"/>
  <c r="F185" i="8"/>
  <c r="F193" i="8"/>
  <c r="F201" i="8"/>
  <c r="F209" i="8"/>
  <c r="C32" i="10"/>
  <c r="C122" i="8" s="1"/>
  <c r="C127" i="8" s="1"/>
  <c r="AU8" i="9"/>
  <c r="HQ118" i="8"/>
  <c r="HJ118" i="8"/>
  <c r="HC118" i="8"/>
  <c r="GV118" i="8"/>
  <c r="B10" i="8"/>
  <c r="L9" i="8" s="1"/>
  <c r="R172" i="8"/>
  <c r="R178" i="8"/>
  <c r="AC178" i="8" s="1"/>
  <c r="R196" i="8"/>
  <c r="R208" i="8"/>
  <c r="AC208" i="8" s="1"/>
  <c r="F203" i="8"/>
  <c r="F195" i="8"/>
  <c r="F187" i="8"/>
  <c r="F179" i="8"/>
  <c r="F171" i="8"/>
  <c r="F163" i="8"/>
  <c r="F155" i="8"/>
  <c r="F204" i="8"/>
  <c r="F196" i="8"/>
  <c r="F188" i="8"/>
  <c r="F180" i="8"/>
  <c r="F172" i="8"/>
  <c r="F164" i="8"/>
  <c r="F156" i="8"/>
  <c r="F125" i="8"/>
  <c r="F137" i="8"/>
  <c r="F144" i="8"/>
  <c r="F128" i="8"/>
  <c r="F129" i="8"/>
  <c r="F134" i="8"/>
  <c r="F124" i="8"/>
  <c r="AB7" i="6"/>
  <c r="W529" i="6"/>
  <c r="AD529" i="6" s="1"/>
  <c r="X529" i="6"/>
  <c r="W544" i="6"/>
  <c r="X544" i="6"/>
  <c r="AB544" i="6"/>
  <c r="O544" i="6"/>
  <c r="P544" i="6" s="1"/>
  <c r="W553" i="6"/>
  <c r="AD553" i="6" s="1"/>
  <c r="X553" i="6"/>
  <c r="W561" i="6"/>
  <c r="X561" i="6"/>
  <c r="AB561" i="6"/>
  <c r="O561" i="6"/>
  <c r="P561" i="6" s="1"/>
  <c r="AG534" i="6"/>
  <c r="AF535" i="6"/>
  <c r="W536" i="6"/>
  <c r="AD536" i="6" s="1"/>
  <c r="X536" i="6"/>
  <c r="AB536" i="6"/>
  <c r="AG11" i="6"/>
  <c r="AF12" i="6"/>
  <c r="AF13" i="6" s="1"/>
  <c r="AD538" i="6"/>
  <c r="U124" i="8"/>
  <c r="W532" i="6"/>
  <c r="AD532" i="6" s="1"/>
  <c r="X532" i="6"/>
  <c r="AB532" i="6"/>
  <c r="O532" i="6"/>
  <c r="P532" i="6" s="1"/>
  <c r="AB540" i="6"/>
  <c r="O540" i="6"/>
  <c r="P540" i="6" s="1"/>
  <c r="W549" i="6"/>
  <c r="X549" i="6"/>
  <c r="AB549" i="6"/>
  <c r="O549" i="6"/>
  <c r="P549" i="6" s="1"/>
  <c r="AB557" i="6"/>
  <c r="O557" i="6"/>
  <c r="P557" i="6" s="1"/>
  <c r="V125" i="8"/>
  <c r="C21" i="11"/>
  <c r="AI21" i="11" s="1"/>
  <c r="AB530" i="6"/>
  <c r="O530" i="6"/>
  <c r="P530" i="6" s="1"/>
  <c r="AB534" i="6"/>
  <c r="AH534" i="6" s="1"/>
  <c r="AL534" i="6" s="1"/>
  <c r="O534" i="6"/>
  <c r="P534" i="6" s="1"/>
  <c r="AB538" i="6"/>
  <c r="O538" i="6"/>
  <c r="P538" i="6"/>
  <c r="AB542" i="6"/>
  <c r="O542" i="6"/>
  <c r="P542" i="6" s="1"/>
  <c r="AB565" i="6"/>
  <c r="O565" i="6"/>
  <c r="P565" i="6" s="1"/>
  <c r="AB569" i="6"/>
  <c r="O569" i="6"/>
  <c r="P569" i="6" s="1"/>
  <c r="AB577" i="6"/>
  <c r="O577" i="6"/>
  <c r="P577" i="6" s="1"/>
  <c r="AB613" i="6"/>
  <c r="O613" i="6"/>
  <c r="P613" i="6" s="1"/>
  <c r="AB618" i="6"/>
  <c r="O618" i="6"/>
  <c r="P618" i="6" s="1"/>
  <c r="AB634" i="6"/>
  <c r="O634" i="6"/>
  <c r="P634" i="6" s="1"/>
  <c r="AB650" i="6"/>
  <c r="O650" i="6"/>
  <c r="P650" i="6" s="1"/>
  <c r="AB666" i="6"/>
  <c r="O666" i="6"/>
  <c r="P666" i="6" s="1"/>
  <c r="AB678" i="6"/>
  <c r="O678" i="6"/>
  <c r="P678" i="6" s="1"/>
  <c r="AB690" i="6"/>
  <c r="O690" i="6"/>
  <c r="P690" i="6"/>
  <c r="AB706" i="6"/>
  <c r="O706" i="6"/>
  <c r="P706" i="6" s="1"/>
  <c r="AB722" i="6"/>
  <c r="O722" i="6"/>
  <c r="P722" i="6" s="1"/>
  <c r="AB738" i="6"/>
  <c r="O738" i="6"/>
  <c r="P738" i="6" s="1"/>
  <c r="AB754" i="6"/>
  <c r="O754" i="6"/>
  <c r="P754" i="6"/>
  <c r="AB770" i="6"/>
  <c r="O770" i="6"/>
  <c r="P770" i="6" s="1"/>
  <c r="AB786" i="6"/>
  <c r="O786" i="6"/>
  <c r="P786" i="6" s="1"/>
  <c r="AN8" i="6"/>
  <c r="AF218" i="6"/>
  <c r="AF219" i="6" s="1"/>
  <c r="O805" i="9"/>
  <c r="P805" i="9" s="1"/>
  <c r="AB805" i="9"/>
  <c r="O789" i="9"/>
  <c r="P789" i="9" s="1"/>
  <c r="AB789" i="9"/>
  <c r="O773" i="9"/>
  <c r="P773" i="9" s="1"/>
  <c r="AB773" i="9"/>
  <c r="O757" i="9"/>
  <c r="P757" i="9"/>
  <c r="AB757" i="9"/>
  <c r="O741" i="9"/>
  <c r="P741" i="9" s="1"/>
  <c r="AB741" i="9"/>
  <c r="O703" i="9"/>
  <c r="P703" i="9" s="1"/>
  <c r="AB703" i="9"/>
  <c r="W696" i="9"/>
  <c r="AD696" i="9" s="1"/>
  <c r="X696" i="9"/>
  <c r="W686" i="9"/>
  <c r="AD686" i="9" s="1"/>
  <c r="X686" i="9"/>
  <c r="O681" i="9"/>
  <c r="P681" i="9" s="1"/>
  <c r="AB681" i="9"/>
  <c r="O649" i="9"/>
  <c r="P649" i="9" s="1"/>
  <c r="AB649" i="9"/>
  <c r="O617" i="9"/>
  <c r="P617" i="9" s="1"/>
  <c r="AB617" i="9"/>
  <c r="X613" i="9"/>
  <c r="X645" i="9"/>
  <c r="X677" i="9"/>
  <c r="AB690" i="9"/>
  <c r="AB620" i="9"/>
  <c r="AB652" i="9"/>
  <c r="AB815" i="9"/>
  <c r="O816" i="6"/>
  <c r="P816" i="6" s="1"/>
  <c r="AG531" i="6"/>
  <c r="X616" i="9"/>
  <c r="X648" i="9"/>
  <c r="X680" i="9"/>
  <c r="AB684" i="9"/>
  <c r="X14" i="6"/>
  <c r="X786" i="6"/>
  <c r="X770" i="6"/>
  <c r="X754" i="6"/>
  <c r="X738" i="6"/>
  <c r="X722" i="6"/>
  <c r="X706" i="6"/>
  <c r="X690" i="6"/>
  <c r="X678" i="6"/>
  <c r="X666" i="6"/>
  <c r="X650" i="6"/>
  <c r="X634" i="6"/>
  <c r="X573" i="6"/>
  <c r="X569" i="6"/>
  <c r="X565" i="6"/>
  <c r="AB547" i="6"/>
  <c r="O547" i="6"/>
  <c r="P547" i="6" s="1"/>
  <c r="AB551" i="6"/>
  <c r="O551" i="6"/>
  <c r="P551" i="6" s="1"/>
  <c r="AB555" i="6"/>
  <c r="AB559" i="6"/>
  <c r="O559" i="6"/>
  <c r="P559" i="6" s="1"/>
  <c r="AB563" i="6"/>
  <c r="O563" i="6"/>
  <c r="P563" i="6" s="1"/>
  <c r="AB567" i="6"/>
  <c r="O567" i="6"/>
  <c r="P567" i="6" s="1"/>
  <c r="AB571" i="6"/>
  <c r="O571" i="6"/>
  <c r="P571" i="6" s="1"/>
  <c r="O575" i="6"/>
  <c r="P575" i="6" s="1"/>
  <c r="AB579" i="6"/>
  <c r="O579" i="6"/>
  <c r="P579" i="6" s="1"/>
  <c r="AB583" i="6"/>
  <c r="O583" i="6"/>
  <c r="P583" i="6" s="1"/>
  <c r="AB587" i="6"/>
  <c r="O587" i="6"/>
  <c r="P587" i="6" s="1"/>
  <c r="AB591" i="6"/>
  <c r="O591" i="6"/>
  <c r="P591" i="6" s="1"/>
  <c r="AB599" i="6"/>
  <c r="O599" i="6"/>
  <c r="P599" i="6" s="1"/>
  <c r="AB603" i="6"/>
  <c r="O603" i="6"/>
  <c r="P603" i="6" s="1"/>
  <c r="AB611" i="6"/>
  <c r="O611" i="6"/>
  <c r="P611" i="6" s="1"/>
  <c r="AB615" i="6"/>
  <c r="O615" i="6"/>
  <c r="P615" i="6"/>
  <c r="AB626" i="6"/>
  <c r="AB642" i="6"/>
  <c r="O642" i="6"/>
  <c r="P642" i="6" s="1"/>
  <c r="AB658" i="6"/>
  <c r="AB676" i="6"/>
  <c r="O676" i="6"/>
  <c r="P676" i="6" s="1"/>
  <c r="AB698" i="6"/>
  <c r="O698" i="6"/>
  <c r="P698" i="6" s="1"/>
  <c r="AB714" i="6"/>
  <c r="O714" i="6"/>
  <c r="P714" i="6" s="1"/>
  <c r="AB730" i="6"/>
  <c r="O730" i="6"/>
  <c r="P730" i="6" s="1"/>
  <c r="AB746" i="6"/>
  <c r="O746" i="6"/>
  <c r="P746" i="6" s="1"/>
  <c r="AB762" i="6"/>
  <c r="O762" i="6"/>
  <c r="P762" i="6" s="1"/>
  <c r="AB778" i="6"/>
  <c r="O778" i="6"/>
  <c r="P778" i="6" s="1"/>
  <c r="AB19" i="6"/>
  <c r="W814" i="9"/>
  <c r="AD814" i="9"/>
  <c r="X814" i="9"/>
  <c r="O797" i="9"/>
  <c r="P797" i="9" s="1"/>
  <c r="AB797" i="9"/>
  <c r="O781" i="9"/>
  <c r="P781" i="9" s="1"/>
  <c r="AB781" i="9"/>
  <c r="O765" i="9"/>
  <c r="P765" i="9" s="1"/>
  <c r="AB765" i="9"/>
  <c r="O749" i="9"/>
  <c r="P749" i="9" s="1"/>
  <c r="AB749" i="9"/>
  <c r="O731" i="9"/>
  <c r="P731" i="9" s="1"/>
  <c r="AB731" i="9"/>
  <c r="W728" i="9"/>
  <c r="AD728" i="9" s="1"/>
  <c r="X728" i="9"/>
  <c r="W718" i="9"/>
  <c r="AD718" i="9" s="1"/>
  <c r="X718" i="9"/>
  <c r="O665" i="9"/>
  <c r="P665" i="9" s="1"/>
  <c r="AB665" i="9"/>
  <c r="O633" i="9"/>
  <c r="P633" i="9" s="1"/>
  <c r="AB633" i="9"/>
  <c r="AB581" i="6"/>
  <c r="O581" i="6"/>
  <c r="P581" i="6" s="1"/>
  <c r="AB585" i="6"/>
  <c r="O585" i="6"/>
  <c r="P585" i="6" s="1"/>
  <c r="AB589" i="6"/>
  <c r="O589" i="6"/>
  <c r="P589" i="6" s="1"/>
  <c r="O593" i="6"/>
  <c r="P593" i="6" s="1"/>
  <c r="AB597" i="6"/>
  <c r="O597" i="6"/>
  <c r="P597" i="6" s="1"/>
  <c r="AB601" i="6"/>
  <c r="O601" i="6"/>
  <c r="P601" i="6" s="1"/>
  <c r="AB609" i="6"/>
  <c r="O609" i="6"/>
  <c r="P609" i="6" s="1"/>
  <c r="AB622" i="6"/>
  <c r="O622" i="6"/>
  <c r="P622" i="6" s="1"/>
  <c r="AB630" i="6"/>
  <c r="O630" i="6"/>
  <c r="P630" i="6" s="1"/>
  <c r="AB638" i="6"/>
  <c r="O638" i="6"/>
  <c r="P638" i="6" s="1"/>
  <c r="AB646" i="6"/>
  <c r="O646" i="6"/>
  <c r="P646" i="6" s="1"/>
  <c r="AB654" i="6"/>
  <c r="O654" i="6"/>
  <c r="P654" i="6" s="1"/>
  <c r="AB662" i="6"/>
  <c r="O662" i="6"/>
  <c r="P662" i="6"/>
  <c r="AB670" i="6"/>
  <c r="O670" i="6"/>
  <c r="P670" i="6" s="1"/>
  <c r="AB684" i="6"/>
  <c r="O684" i="6"/>
  <c r="P684" i="6" s="1"/>
  <c r="AB686" i="6"/>
  <c r="O686" i="6"/>
  <c r="P686" i="6" s="1"/>
  <c r="AB694" i="6"/>
  <c r="O694" i="6"/>
  <c r="P694" i="6"/>
  <c r="AB702" i="6"/>
  <c r="O702" i="6"/>
  <c r="P702" i="6" s="1"/>
  <c r="AB710" i="6"/>
  <c r="O710" i="6"/>
  <c r="P710" i="6" s="1"/>
  <c r="AB718" i="6"/>
  <c r="O718" i="6"/>
  <c r="P718" i="6" s="1"/>
  <c r="AB726" i="6"/>
  <c r="O726" i="6"/>
  <c r="P726" i="6" s="1"/>
  <c r="AB734" i="6"/>
  <c r="O734" i="6"/>
  <c r="P734" i="6" s="1"/>
  <c r="AB742" i="6"/>
  <c r="O742" i="6"/>
  <c r="P742" i="6" s="1"/>
  <c r="AB750" i="6"/>
  <c r="O750" i="6"/>
  <c r="P750" i="6" s="1"/>
  <c r="AB758" i="6"/>
  <c r="O758" i="6"/>
  <c r="P758" i="6"/>
  <c r="AB766" i="6"/>
  <c r="O766" i="6"/>
  <c r="P766" i="6" s="1"/>
  <c r="AB774" i="6"/>
  <c r="O774" i="6"/>
  <c r="P774" i="6" s="1"/>
  <c r="AB782" i="6"/>
  <c r="O782" i="6"/>
  <c r="P782" i="6" s="1"/>
  <c r="AB790" i="6"/>
  <c r="O790" i="6"/>
  <c r="P790" i="6"/>
  <c r="AB798" i="6"/>
  <c r="O798" i="6"/>
  <c r="P798" i="6" s="1"/>
  <c r="AB13" i="6"/>
  <c r="AB17" i="6"/>
  <c r="AB21" i="6"/>
  <c r="O813" i="9"/>
  <c r="P813" i="9" s="1"/>
  <c r="AB813" i="9"/>
  <c r="W812" i="9"/>
  <c r="AD812" i="9" s="1"/>
  <c r="X812" i="9"/>
  <c r="W806" i="9"/>
  <c r="AD806" i="9" s="1"/>
  <c r="X806" i="9"/>
  <c r="O801" i="9"/>
  <c r="P801" i="9" s="1"/>
  <c r="AB801" i="9"/>
  <c r="O793" i="9"/>
  <c r="P793" i="9" s="1"/>
  <c r="AB793" i="9"/>
  <c r="O785" i="9"/>
  <c r="P785" i="9" s="1"/>
  <c r="AB785" i="9"/>
  <c r="O777" i="9"/>
  <c r="P777" i="9"/>
  <c r="AB777" i="9"/>
  <c r="O769" i="9"/>
  <c r="P769" i="9" s="1"/>
  <c r="AB769" i="9"/>
  <c r="O761" i="9"/>
  <c r="P761" i="9" s="1"/>
  <c r="AB761" i="9"/>
  <c r="O753" i="9"/>
  <c r="P753" i="9" s="1"/>
  <c r="AB753" i="9"/>
  <c r="O719" i="9"/>
  <c r="P719" i="9" s="1"/>
  <c r="AB719" i="9"/>
  <c r="W712" i="9"/>
  <c r="AD712" i="9" s="1"/>
  <c r="X712" i="9"/>
  <c r="W702" i="9"/>
  <c r="AD702" i="9" s="1"/>
  <c r="X702" i="9"/>
  <c r="O687" i="9"/>
  <c r="P687" i="9" s="1"/>
  <c r="AB687" i="9"/>
  <c r="O673" i="9"/>
  <c r="P673" i="9" s="1"/>
  <c r="AB673" i="9"/>
  <c r="O657" i="9"/>
  <c r="P657" i="9" s="1"/>
  <c r="AB657" i="9"/>
  <c r="O641" i="9"/>
  <c r="P641" i="9" s="1"/>
  <c r="AB641" i="9"/>
  <c r="O625" i="9"/>
  <c r="P625" i="9" s="1"/>
  <c r="AB625" i="9"/>
  <c r="O609" i="9"/>
  <c r="P609" i="9" s="1"/>
  <c r="AB609" i="9"/>
  <c r="O601" i="9"/>
  <c r="P601" i="9" s="1"/>
  <c r="AB601" i="9"/>
  <c r="O599" i="9"/>
  <c r="P599" i="9" s="1"/>
  <c r="AB599" i="9"/>
  <c r="O597" i="9"/>
  <c r="P597" i="9"/>
  <c r="AB597" i="9"/>
  <c r="O595" i="9"/>
  <c r="P595" i="9" s="1"/>
  <c r="AB595" i="9"/>
  <c r="O593" i="9"/>
  <c r="P593" i="9" s="1"/>
  <c r="AB593" i="9"/>
  <c r="W586" i="9"/>
  <c r="AD586" i="9" s="1"/>
  <c r="X586" i="9"/>
  <c r="W578" i="9"/>
  <c r="AD578" i="9" s="1"/>
  <c r="X578" i="9"/>
  <c r="W570" i="9"/>
  <c r="AD570" i="9" s="1"/>
  <c r="X570" i="9"/>
  <c r="W562" i="9"/>
  <c r="AD562" i="9" s="1"/>
  <c r="X562" i="9"/>
  <c r="AB48" i="9"/>
  <c r="AB52" i="9"/>
  <c r="AB56" i="9"/>
  <c r="AB60" i="9"/>
  <c r="AB68" i="9"/>
  <c r="AB72" i="9"/>
  <c r="C47" i="2"/>
  <c r="AG222" i="9"/>
  <c r="AH222" i="9" s="1"/>
  <c r="AL222" i="9" s="1"/>
  <c r="AF223" i="9"/>
  <c r="O735" i="9"/>
  <c r="P735" i="9" s="1"/>
  <c r="AB735" i="9"/>
  <c r="O727" i="9"/>
  <c r="P727" i="9" s="1"/>
  <c r="AB727" i="9"/>
  <c r="W726" i="9"/>
  <c r="AD726" i="9" s="1"/>
  <c r="X726" i="9"/>
  <c r="W720" i="9"/>
  <c r="AD720" i="9" s="1"/>
  <c r="X720" i="9"/>
  <c r="O711" i="9"/>
  <c r="P711" i="9" s="1"/>
  <c r="AB711" i="9"/>
  <c r="W710" i="9"/>
  <c r="AD710" i="9" s="1"/>
  <c r="W704" i="9"/>
  <c r="AD704" i="9" s="1"/>
  <c r="X704" i="9"/>
  <c r="O695" i="9"/>
  <c r="P695" i="9" s="1"/>
  <c r="AB695" i="9"/>
  <c r="W694" i="9"/>
  <c r="AD694" i="9" s="1"/>
  <c r="X694" i="9"/>
  <c r="W688" i="9"/>
  <c r="AD688" i="9" s="1"/>
  <c r="X688" i="9"/>
  <c r="O677" i="9"/>
  <c r="P677" i="9" s="1"/>
  <c r="AB677" i="9"/>
  <c r="O669" i="9"/>
  <c r="P669" i="9" s="1"/>
  <c r="AB669" i="9"/>
  <c r="O661" i="9"/>
  <c r="P661" i="9" s="1"/>
  <c r="AB661" i="9"/>
  <c r="O653" i="9"/>
  <c r="P653" i="9"/>
  <c r="AB653" i="9"/>
  <c r="O645" i="9"/>
  <c r="P645" i="9" s="1"/>
  <c r="AB645" i="9"/>
  <c r="O637" i="9"/>
  <c r="P637" i="9" s="1"/>
  <c r="AB637" i="9"/>
  <c r="O629" i="9"/>
  <c r="P629" i="9" s="1"/>
  <c r="AB629" i="9"/>
  <c r="O621" i="9"/>
  <c r="P621" i="9" s="1"/>
  <c r="AB621" i="9"/>
  <c r="O613" i="9"/>
  <c r="P613" i="9" s="1"/>
  <c r="AB613" i="9"/>
  <c r="O605" i="9"/>
  <c r="P605" i="9" s="1"/>
  <c r="AB605" i="9"/>
  <c r="W601" i="9"/>
  <c r="AD601" i="9" s="1"/>
  <c r="X601" i="9"/>
  <c r="W599" i="9"/>
  <c r="AD599" i="9" s="1"/>
  <c r="X599" i="9"/>
  <c r="W597" i="9"/>
  <c r="AD597" i="9" s="1"/>
  <c r="X597" i="9"/>
  <c r="W595" i="9"/>
  <c r="AD595" i="9" s="1"/>
  <c r="X595" i="9"/>
  <c r="W593" i="9"/>
  <c r="AD593" i="9" s="1"/>
  <c r="X593" i="9"/>
  <c r="W590" i="9"/>
  <c r="AD590" i="9" s="1"/>
  <c r="X590" i="9"/>
  <c r="W582" i="9"/>
  <c r="AD582" i="9" s="1"/>
  <c r="X582" i="9"/>
  <c r="W574" i="9"/>
  <c r="AD574" i="9" s="1"/>
  <c r="X574" i="9"/>
  <c r="W566" i="9"/>
  <c r="AD566" i="9" s="1"/>
  <c r="X566" i="9"/>
  <c r="AB38" i="9"/>
  <c r="AD37" i="9"/>
  <c r="AD43" i="9"/>
  <c r="AD47" i="9"/>
  <c r="AI14" i="11"/>
  <c r="AG218" i="6"/>
  <c r="AH218" i="6" s="1"/>
  <c r="AG12" i="6"/>
  <c r="AG530" i="9" l="1"/>
  <c r="AF531" i="9"/>
  <c r="AF532" i="9" s="1"/>
  <c r="AF533" i="9" s="1"/>
  <c r="AB8" i="6"/>
  <c r="AH8" i="6" s="1"/>
  <c r="AL8" i="6" s="1"/>
  <c r="AH532" i="6"/>
  <c r="AL532" i="6" s="1"/>
  <c r="AD540" i="6"/>
  <c r="AD579" i="6"/>
  <c r="AD583" i="6"/>
  <c r="AD611" i="6"/>
  <c r="AD662" i="6"/>
  <c r="AD665" i="6"/>
  <c r="AD719" i="6"/>
  <c r="AB18" i="6"/>
  <c r="AB799" i="9"/>
  <c r="AB791" i="9"/>
  <c r="AD788" i="9"/>
  <c r="AB763" i="9"/>
  <c r="AD559" i="6"/>
  <c r="AD563" i="6"/>
  <c r="AD618" i="6"/>
  <c r="AD620" i="6"/>
  <c r="AB628" i="6"/>
  <c r="AD629" i="6"/>
  <c r="AD631" i="6"/>
  <c r="AD637" i="6"/>
  <c r="AD639" i="6"/>
  <c r="AD645" i="6"/>
  <c r="AD647" i="6"/>
  <c r="AD677" i="6"/>
  <c r="AD730" i="6"/>
  <c r="AB732" i="6"/>
  <c r="AD733" i="6"/>
  <c r="AD735" i="6"/>
  <c r="AB752" i="6"/>
  <c r="AD753" i="6"/>
  <c r="AD755" i="6"/>
  <c r="AD760" i="6"/>
  <c r="O764" i="6"/>
  <c r="P764" i="6" s="1"/>
  <c r="AD769" i="6"/>
  <c r="AD771" i="6"/>
  <c r="AD793" i="6"/>
  <c r="AD795" i="6"/>
  <c r="AD10" i="6"/>
  <c r="W690" i="9"/>
  <c r="AB635" i="9"/>
  <c r="AB619" i="9"/>
  <c r="AB615" i="9"/>
  <c r="AB611" i="9"/>
  <c r="AB576" i="9"/>
  <c r="AB568" i="9"/>
  <c r="AB564" i="9"/>
  <c r="AB557" i="9"/>
  <c r="AD541" i="9"/>
  <c r="AD15" i="9"/>
  <c r="AD17" i="9"/>
  <c r="AD21" i="9"/>
  <c r="AB22" i="9"/>
  <c r="AD23" i="9"/>
  <c r="AB26" i="9"/>
  <c r="AB27" i="9"/>
  <c r="AB34" i="9"/>
  <c r="AB63" i="9"/>
  <c r="AB64" i="9"/>
  <c r="AB65" i="9"/>
  <c r="AB77" i="9"/>
  <c r="AB78" i="9"/>
  <c r="AG13" i="6"/>
  <c r="AF14" i="6"/>
  <c r="AF224" i="9"/>
  <c r="AG224" i="9" s="1"/>
  <c r="AH224" i="9" s="1"/>
  <c r="AL224" i="9" s="1"/>
  <c r="AG223" i="9"/>
  <c r="AH223" i="9" s="1"/>
  <c r="AL223" i="9" s="1"/>
  <c r="AG535" i="6"/>
  <c r="AF536" i="6"/>
  <c r="O745" i="9"/>
  <c r="P745" i="9" s="1"/>
  <c r="X577" i="6"/>
  <c r="O573" i="6"/>
  <c r="P573" i="6" s="1"/>
  <c r="AB605" i="6"/>
  <c r="O607" i="6"/>
  <c r="P607" i="6" s="1"/>
  <c r="AB595" i="6"/>
  <c r="X540" i="6"/>
  <c r="O553" i="6"/>
  <c r="P553" i="6" s="1"/>
  <c r="BB8" i="9"/>
  <c r="W557" i="6"/>
  <c r="AD557" i="6" s="1"/>
  <c r="AD549" i="6"/>
  <c r="AD733" i="9"/>
  <c r="AD737" i="9"/>
  <c r="W793" i="9"/>
  <c r="AD793" i="9" s="1"/>
  <c r="AB709" i="9"/>
  <c r="W734" i="9"/>
  <c r="AD734" i="9" s="1"/>
  <c r="AB653" i="6"/>
  <c r="AD556" i="6"/>
  <c r="W66" i="9"/>
  <c r="AD66" i="9" s="1"/>
  <c r="X17" i="6"/>
  <c r="X711" i="6"/>
  <c r="X670" i="6"/>
  <c r="X559" i="6"/>
  <c r="X545" i="6"/>
  <c r="AD537" i="6"/>
  <c r="AB541" i="6"/>
  <c r="W547" i="6"/>
  <c r="AD547" i="6" s="1"/>
  <c r="AD551" i="6"/>
  <c r="W567" i="6"/>
  <c r="AD567" i="6" s="1"/>
  <c r="AD581" i="6"/>
  <c r="O596" i="6"/>
  <c r="P596" i="6" s="1"/>
  <c r="AD603" i="6"/>
  <c r="AD615" i="6"/>
  <c r="W625" i="6"/>
  <c r="AD625" i="6" s="1"/>
  <c r="AD641" i="6"/>
  <c r="AD643" i="6"/>
  <c r="AD654" i="6"/>
  <c r="AD657" i="6"/>
  <c r="AD659" i="6"/>
  <c r="AD664" i="6"/>
  <c r="AD676" i="6"/>
  <c r="AD679" i="6"/>
  <c r="W683" i="6"/>
  <c r="AD683" i="6" s="1"/>
  <c r="AD744" i="6"/>
  <c r="AD561" i="6"/>
  <c r="AD544" i="6"/>
  <c r="O717" i="6"/>
  <c r="P717" i="6" s="1"/>
  <c r="O713" i="6"/>
  <c r="P713" i="6" s="1"/>
  <c r="O675" i="6"/>
  <c r="P675" i="6" s="1"/>
  <c r="O651" i="6"/>
  <c r="P651" i="6" s="1"/>
  <c r="X596" i="6"/>
  <c r="X582" i="6"/>
  <c r="X564" i="6"/>
  <c r="X538" i="6"/>
  <c r="W50" i="9"/>
  <c r="AD50" i="9" s="1"/>
  <c r="X689" i="6"/>
  <c r="X668" i="6"/>
  <c r="X642" i="6"/>
  <c r="AD545" i="6"/>
  <c r="O560" i="6"/>
  <c r="P560" i="6" s="1"/>
  <c r="AD565" i="6"/>
  <c r="O580" i="6"/>
  <c r="P580" i="6" s="1"/>
  <c r="AD587" i="6"/>
  <c r="AD597" i="6"/>
  <c r="O612" i="6"/>
  <c r="P612" i="6" s="1"/>
  <c r="AD621" i="6"/>
  <c r="AD623" i="6"/>
  <c r="AD634" i="6"/>
  <c r="AB640" i="6"/>
  <c r="AD684" i="6"/>
  <c r="AD687" i="6"/>
  <c r="AB767" i="9"/>
  <c r="O794" i="6"/>
  <c r="P794" i="6" s="1"/>
  <c r="X618" i="6"/>
  <c r="AD723" i="9"/>
  <c r="AB804" i="9"/>
  <c r="AD610" i="6"/>
  <c r="AD606" i="6"/>
  <c r="AD578" i="6"/>
  <c r="AD574" i="6"/>
  <c r="AD560" i="6"/>
  <c r="AD530" i="6"/>
  <c r="AD80" i="9"/>
  <c r="X11" i="9"/>
  <c r="X742" i="6"/>
  <c r="X665" i="6"/>
  <c r="X646" i="6"/>
  <c r="X629" i="6"/>
  <c r="X528" i="6"/>
  <c r="AB668" i="6"/>
  <c r="O668" i="6"/>
  <c r="P668" i="6" s="1"/>
  <c r="AD685" i="6"/>
  <c r="AB776" i="6"/>
  <c r="O776" i="6"/>
  <c r="P776" i="6" s="1"/>
  <c r="X692" i="9"/>
  <c r="W692" i="9"/>
  <c r="AD692" i="9" s="1"/>
  <c r="AD694" i="6"/>
  <c r="AD697" i="6"/>
  <c r="AD708" i="6"/>
  <c r="AD710" i="6"/>
  <c r="O720" i="6"/>
  <c r="P720" i="6" s="1"/>
  <c r="AD741" i="6"/>
  <c r="AD743" i="6"/>
  <c r="AD745" i="6"/>
  <c r="AD747" i="6"/>
  <c r="AD758" i="6"/>
  <c r="AD761" i="6"/>
  <c r="AD763" i="6"/>
  <c r="AD774" i="6"/>
  <c r="AD781" i="6"/>
  <c r="AD783" i="6"/>
  <c r="W7" i="6"/>
  <c r="AD7" i="6" s="1"/>
  <c r="AP528" i="6" s="1"/>
  <c r="AB809" i="9"/>
  <c r="AD808" i="9"/>
  <c r="AB751" i="9"/>
  <c r="O743" i="9"/>
  <c r="P743" i="9" s="1"/>
  <c r="AB743" i="9"/>
  <c r="X724" i="9"/>
  <c r="W724" i="9"/>
  <c r="AD724" i="9" s="1"/>
  <c r="X567" i="9"/>
  <c r="W567" i="9"/>
  <c r="AD567" i="9" s="1"/>
  <c r="X559" i="9"/>
  <c r="W559" i="9"/>
  <c r="AD559" i="9" s="1"/>
  <c r="AD705" i="6"/>
  <c r="AD707" i="6"/>
  <c r="AD714" i="6"/>
  <c r="AD716" i="6"/>
  <c r="AD725" i="6"/>
  <c r="AD727" i="6"/>
  <c r="AD738" i="6"/>
  <c r="AB740" i="6"/>
  <c r="AD764" i="6"/>
  <c r="AD766" i="6"/>
  <c r="AD768" i="6"/>
  <c r="AD791" i="6"/>
  <c r="AD11" i="6"/>
  <c r="AB12" i="6"/>
  <c r="AH12" i="6" s="1"/>
  <c r="AL12" i="6" s="1"/>
  <c r="BK241" i="6"/>
  <c r="W816" i="9"/>
  <c r="AD816" i="9" s="1"/>
  <c r="AP217" i="6"/>
  <c r="AJ217" i="6" s="1"/>
  <c r="W583" i="9"/>
  <c r="AD583" i="9" s="1"/>
  <c r="X583" i="9"/>
  <c r="AB555" i="9"/>
  <c r="O555" i="9"/>
  <c r="P555" i="9" s="1"/>
  <c r="O541" i="9"/>
  <c r="P541" i="9" s="1"/>
  <c r="AB541" i="9"/>
  <c r="AB607" i="9"/>
  <c r="AB588" i="9"/>
  <c r="AD575" i="9"/>
  <c r="AD533" i="9"/>
  <c r="AD27" i="9"/>
  <c r="AB30" i="9"/>
  <c r="AB40" i="9"/>
  <c r="W547" i="9"/>
  <c r="AD547" i="9" s="1"/>
  <c r="AD543" i="9"/>
  <c r="W7" i="9"/>
  <c r="AD7" i="9" s="1"/>
  <c r="AB11" i="9"/>
  <c r="AD29" i="9"/>
  <c r="AB50" i="9"/>
  <c r="AB51" i="9"/>
  <c r="AG10" i="9"/>
  <c r="V160" i="8"/>
  <c r="V184" i="8"/>
  <c r="R197" i="8"/>
  <c r="AC197" i="8" s="1"/>
  <c r="R203" i="8"/>
  <c r="AC203" i="8" s="1"/>
  <c r="R204" i="8"/>
  <c r="AC204" i="8" s="1"/>
  <c r="AB14" i="9"/>
  <c r="AB66" i="9"/>
  <c r="AF220" i="6"/>
  <c r="AG219" i="6"/>
  <c r="AH219" i="6" s="1"/>
  <c r="AL219" i="6" s="1"/>
  <c r="AF225" i="9"/>
  <c r="AF226" i="9" s="1"/>
  <c r="AG532" i="9"/>
  <c r="AH532" i="9" s="1"/>
  <c r="C17" i="11"/>
  <c r="AI17" i="11" s="1"/>
  <c r="C33" i="10"/>
  <c r="D25" i="10" s="1"/>
  <c r="AH7" i="6"/>
  <c r="AQ8" i="9"/>
  <c r="AG531" i="9"/>
  <c r="AH531" i="9" s="1"/>
  <c r="AL531" i="9" s="1"/>
  <c r="AG11" i="9"/>
  <c r="AH11" i="9" s="1"/>
  <c r="AL11" i="9" s="1"/>
  <c r="AH528" i="6"/>
  <c r="AL528" i="6" s="1"/>
  <c r="AW217" i="6"/>
  <c r="BK253" i="6"/>
  <c r="BK237" i="6"/>
  <c r="BK221" i="6"/>
  <c r="BK244" i="6"/>
  <c r="BK228" i="6"/>
  <c r="BK20" i="6"/>
  <c r="BK12" i="6"/>
  <c r="BK245" i="6"/>
  <c r="BK229" i="6"/>
  <c r="BK252" i="6"/>
  <c r="BK236" i="6"/>
  <c r="BK220" i="6"/>
  <c r="BK16" i="6"/>
  <c r="BK7" i="6"/>
  <c r="AH13" i="6"/>
  <c r="AL13" i="6" s="1"/>
  <c r="F18" i="11"/>
  <c r="AB133" i="8"/>
  <c r="X537" i="6"/>
  <c r="AD528" i="6"/>
  <c r="O537" i="6"/>
  <c r="P537" i="6" s="1"/>
  <c r="O616" i="6"/>
  <c r="P616" i="6" s="1"/>
  <c r="O660" i="6"/>
  <c r="P660" i="6" s="1"/>
  <c r="O672" i="6"/>
  <c r="P672" i="6" s="1"/>
  <c r="O700" i="6"/>
  <c r="P700" i="6" s="1"/>
  <c r="O712" i="6"/>
  <c r="P712" i="6" s="1"/>
  <c r="O772" i="6"/>
  <c r="P772" i="6" s="1"/>
  <c r="O784" i="6"/>
  <c r="P784" i="6" s="1"/>
  <c r="U122" i="8"/>
  <c r="V122" i="8"/>
  <c r="O691" i="9"/>
  <c r="P691" i="9" s="1"/>
  <c r="AB691" i="9"/>
  <c r="AB543" i="9"/>
  <c r="O543" i="9"/>
  <c r="P543" i="9" s="1"/>
  <c r="AD9" i="9"/>
  <c r="AE9" i="9"/>
  <c r="AG9" i="9" s="1"/>
  <c r="AH9" i="9" s="1"/>
  <c r="AL9" i="9" s="1"/>
  <c r="AH10" i="9"/>
  <c r="AL10" i="9" s="1"/>
  <c r="O813" i="6"/>
  <c r="P813" i="6" s="1"/>
  <c r="O809" i="6"/>
  <c r="P809" i="6" s="1"/>
  <c r="X799" i="6"/>
  <c r="X791" i="6"/>
  <c r="X778" i="6"/>
  <c r="X774" i="6"/>
  <c r="X769" i="6"/>
  <c r="X761" i="6"/>
  <c r="X735" i="6"/>
  <c r="X727" i="6"/>
  <c r="X714" i="6"/>
  <c r="X710" i="6"/>
  <c r="X705" i="6"/>
  <c r="X697" i="6"/>
  <c r="X684" i="6"/>
  <c r="X667" i="6"/>
  <c r="X662" i="6"/>
  <c r="X654" i="6"/>
  <c r="X649" i="6"/>
  <c r="X641" i="6"/>
  <c r="X637" i="6"/>
  <c r="X620" i="6"/>
  <c r="X615" i="6"/>
  <c r="X611" i="6"/>
  <c r="X603" i="6"/>
  <c r="X595" i="6"/>
  <c r="X587" i="6"/>
  <c r="X579" i="6"/>
  <c r="BK10" i="6"/>
  <c r="BK18" i="6"/>
  <c r="BK224" i="6"/>
  <c r="BK240" i="6"/>
  <c r="BK217" i="6"/>
  <c r="BK233" i="6"/>
  <c r="BK249" i="6"/>
  <c r="AQ528" i="6"/>
  <c r="AN529" i="6" s="1"/>
  <c r="O548" i="6"/>
  <c r="P548" i="6" s="1"/>
  <c r="O564" i="6"/>
  <c r="P564" i="6" s="1"/>
  <c r="AD569" i="6"/>
  <c r="W571" i="6"/>
  <c r="AD571" i="6" s="1"/>
  <c r="O576" i="6"/>
  <c r="P576" i="6" s="1"/>
  <c r="AD585" i="6"/>
  <c r="O592" i="6"/>
  <c r="P592" i="6" s="1"/>
  <c r="AD601" i="6"/>
  <c r="O608" i="6"/>
  <c r="P608" i="6" s="1"/>
  <c r="AD613" i="6"/>
  <c r="AD619" i="6"/>
  <c r="AD624" i="6"/>
  <c r="W626" i="6"/>
  <c r="AD626" i="6" s="1"/>
  <c r="AD630" i="6"/>
  <c r="AD642" i="6"/>
  <c r="AD652" i="6"/>
  <c r="W660" i="6"/>
  <c r="AD660" i="6" s="1"/>
  <c r="AD663" i="6"/>
  <c r="AD669" i="6"/>
  <c r="AD674" i="6"/>
  <c r="AD680" i="6"/>
  <c r="AD682" i="6"/>
  <c r="AD692" i="6"/>
  <c r="W699" i="6"/>
  <c r="AD699" i="6" s="1"/>
  <c r="AD703" i="6"/>
  <c r="AD709" i="6"/>
  <c r="W712" i="6"/>
  <c r="AD712" i="6" s="1"/>
  <c r="AD715" i="6"/>
  <c r="AD721" i="6"/>
  <c r="AD736" i="6"/>
  <c r="AD742" i="6"/>
  <c r="AD748" i="6"/>
  <c r="W750" i="6"/>
  <c r="AD750" i="6" s="1"/>
  <c r="AD754" i="6"/>
  <c r="AD765" i="6"/>
  <c r="W772" i="6"/>
  <c r="AD772" i="6" s="1"/>
  <c r="AD775" i="6"/>
  <c r="AD777" i="6"/>
  <c r="W784" i="6"/>
  <c r="AD784" i="6" s="1"/>
  <c r="AD787" i="6"/>
  <c r="W789" i="6"/>
  <c r="AD789" i="6" s="1"/>
  <c r="AD792" i="6"/>
  <c r="AD798" i="6"/>
  <c r="AD804" i="6"/>
  <c r="AD808" i="6"/>
  <c r="BD7" i="6"/>
  <c r="AB15" i="6"/>
  <c r="AB759" i="9"/>
  <c r="W708" i="9"/>
  <c r="AD708" i="9" s="1"/>
  <c r="X708" i="9"/>
  <c r="X571" i="9"/>
  <c r="W571" i="9"/>
  <c r="AD571" i="9" s="1"/>
  <c r="AB559" i="9"/>
  <c r="O559" i="9"/>
  <c r="P559" i="9" s="1"/>
  <c r="O528" i="9"/>
  <c r="P528" i="9" s="1"/>
  <c r="AB528" i="9"/>
  <c r="AH528" i="9" s="1"/>
  <c r="AG529" i="6"/>
  <c r="AH529" i="6" s="1"/>
  <c r="AL529" i="6" s="1"/>
  <c r="AV528" i="6"/>
  <c r="O779" i="9"/>
  <c r="P779" i="9" s="1"/>
  <c r="AB779" i="9"/>
  <c r="W722" i="9"/>
  <c r="AD722" i="9" s="1"/>
  <c r="X722" i="9"/>
  <c r="O715" i="9"/>
  <c r="P715" i="9" s="1"/>
  <c r="AB715" i="9"/>
  <c r="O707" i="9"/>
  <c r="P707" i="9" s="1"/>
  <c r="AB707" i="9"/>
  <c r="O553" i="9"/>
  <c r="P553" i="9" s="1"/>
  <c r="AB553" i="9"/>
  <c r="X21" i="6"/>
  <c r="O815" i="6"/>
  <c r="P815" i="6" s="1"/>
  <c r="O811" i="6"/>
  <c r="P811" i="6" s="1"/>
  <c r="X797" i="6"/>
  <c r="X780" i="6"/>
  <c r="X776" i="6"/>
  <c r="X763" i="6"/>
  <c r="X755" i="6"/>
  <c r="X733" i="6"/>
  <c r="X725" i="6"/>
  <c r="X720" i="6"/>
  <c r="X716" i="6"/>
  <c r="X708" i="6"/>
  <c r="X691" i="6"/>
  <c r="X686" i="6"/>
  <c r="X677" i="6"/>
  <c r="X673" i="6"/>
  <c r="X664" i="6"/>
  <c r="X656" i="6"/>
  <c r="X643" i="6"/>
  <c r="X639" i="6"/>
  <c r="BD528" i="6"/>
  <c r="BK14" i="6"/>
  <c r="BK232" i="6"/>
  <c r="BK248" i="6"/>
  <c r="BK225" i="6"/>
  <c r="O528" i="6"/>
  <c r="P528" i="6" s="1"/>
  <c r="O556" i="6"/>
  <c r="P556" i="6" s="1"/>
  <c r="O568" i="6"/>
  <c r="P568" i="6" s="1"/>
  <c r="AD577" i="6"/>
  <c r="O584" i="6"/>
  <c r="P584" i="6" s="1"/>
  <c r="AD593" i="6"/>
  <c r="O600" i="6"/>
  <c r="P600" i="6" s="1"/>
  <c r="AD609" i="6"/>
  <c r="AD617" i="6"/>
  <c r="AD632" i="6"/>
  <c r="AD638" i="6"/>
  <c r="AD644" i="6"/>
  <c r="AD650" i="6"/>
  <c r="AD661" i="6"/>
  <c r="AD671" i="6"/>
  <c r="AD678" i="6"/>
  <c r="AD690" i="6"/>
  <c r="AD701" i="6"/>
  <c r="AD711" i="6"/>
  <c r="AD713" i="6"/>
  <c r="AD723" i="6"/>
  <c r="AD728" i="6"/>
  <c r="AD734" i="6"/>
  <c r="AD746" i="6"/>
  <c r="AD756" i="6"/>
  <c r="AD767" i="6"/>
  <c r="AD773" i="6"/>
  <c r="AD779" i="6"/>
  <c r="AD785" i="6"/>
  <c r="AD800" i="6"/>
  <c r="AD802" i="6"/>
  <c r="AD806" i="6"/>
  <c r="AD14" i="6"/>
  <c r="AD15" i="6"/>
  <c r="AB795" i="9"/>
  <c r="AB787" i="9"/>
  <c r="AB783" i="9"/>
  <c r="O679" i="9"/>
  <c r="P679" i="9" s="1"/>
  <c r="AB679" i="9"/>
  <c r="X587" i="9"/>
  <c r="W587" i="9"/>
  <c r="AD587" i="9" s="1"/>
  <c r="AB575" i="9"/>
  <c r="O575" i="9"/>
  <c r="P575" i="9" s="1"/>
  <c r="AP7" i="6"/>
  <c r="AD19" i="6"/>
  <c r="AD20" i="6"/>
  <c r="AB583" i="9"/>
  <c r="O583" i="9"/>
  <c r="P583" i="9" s="1"/>
  <c r="X563" i="9"/>
  <c r="W563" i="9"/>
  <c r="AD563" i="9" s="1"/>
  <c r="X535" i="9"/>
  <c r="W535" i="9"/>
  <c r="AD535" i="9" s="1"/>
  <c r="BD8" i="9"/>
  <c r="AB9" i="6"/>
  <c r="AH9" i="6" s="1"/>
  <c r="AL9" i="6" s="1"/>
  <c r="AG10" i="6"/>
  <c r="AH10" i="6" s="1"/>
  <c r="AL10" i="6" s="1"/>
  <c r="AB11" i="6"/>
  <c r="AH11" i="6" s="1"/>
  <c r="AL11" i="6" s="1"/>
  <c r="AD16" i="6"/>
  <c r="AD690" i="9"/>
  <c r="X579" i="9"/>
  <c r="W579" i="9"/>
  <c r="AD579" i="9" s="1"/>
  <c r="AB567" i="9"/>
  <c r="O567" i="9"/>
  <c r="P567" i="9" s="1"/>
  <c r="W551" i="9"/>
  <c r="AD551" i="9" s="1"/>
  <c r="X551" i="9"/>
  <c r="O535" i="9"/>
  <c r="P535" i="9" s="1"/>
  <c r="AB535" i="9"/>
  <c r="O529" i="9"/>
  <c r="P529" i="9" s="1"/>
  <c r="AB529" i="9"/>
  <c r="AH529" i="9" s="1"/>
  <c r="AL529" i="9" s="1"/>
  <c r="AE25" i="9"/>
  <c r="AD25" i="9"/>
  <c r="AD714" i="9"/>
  <c r="O547" i="9"/>
  <c r="P547" i="9" s="1"/>
  <c r="AB547" i="9"/>
  <c r="AB18" i="9"/>
  <c r="AD19" i="9"/>
  <c r="AD31" i="9"/>
  <c r="BD8" i="6"/>
  <c r="AD716" i="9"/>
  <c r="AD698" i="9"/>
  <c r="AD684" i="9"/>
  <c r="AD545" i="9"/>
  <c r="W539" i="9"/>
  <c r="AD539" i="9" s="1"/>
  <c r="X539" i="9"/>
  <c r="B15" i="10"/>
  <c r="B14" i="10" s="1"/>
  <c r="AD555" i="9"/>
  <c r="AB58" i="9"/>
  <c r="V169" i="8"/>
  <c r="V177" i="8"/>
  <c r="AD549" i="9"/>
  <c r="AD537" i="9"/>
  <c r="AB7" i="9"/>
  <c r="AH7" i="9" s="1"/>
  <c r="AB32" i="9"/>
  <c r="AD35" i="9"/>
  <c r="AB54" i="9"/>
  <c r="AB70" i="9"/>
  <c r="AAP122" i="8"/>
  <c r="C106" i="8" s="1"/>
  <c r="ZN122" i="8"/>
  <c r="YL122" i="8"/>
  <c r="XJ122" i="8"/>
  <c r="C94" i="8" s="1"/>
  <c r="WH122" i="8"/>
  <c r="C90" i="8" s="1"/>
  <c r="VF122" i="8"/>
  <c r="UD122" i="8"/>
  <c r="TB122" i="8"/>
  <c r="C78" i="8" s="1"/>
  <c r="RZ122" i="8"/>
  <c r="C74" i="8" s="1"/>
  <c r="QX122" i="8"/>
  <c r="PV122" i="8"/>
  <c r="OT122" i="8"/>
  <c r="C62" i="8" s="1"/>
  <c r="NR122" i="8"/>
  <c r="MP122" i="8"/>
  <c r="LN122" i="8"/>
  <c r="LQ122" i="8" s="1"/>
  <c r="KL122" i="8"/>
  <c r="JJ122" i="8"/>
  <c r="IH122" i="8"/>
  <c r="C38" i="8" s="1"/>
  <c r="HF122" i="8"/>
  <c r="GD122" i="8"/>
  <c r="FB122" i="8"/>
  <c r="DZ122" i="8"/>
  <c r="CX122" i="8"/>
  <c r="BV122" i="8"/>
  <c r="AT122" i="8"/>
  <c r="ABD122" i="8"/>
  <c r="C107" i="8" s="1"/>
  <c r="YZ122" i="8"/>
  <c r="WV122" i="8"/>
  <c r="C92" i="8" s="1"/>
  <c r="UR122" i="8"/>
  <c r="C84" i="8" s="1"/>
  <c r="RL122" i="8"/>
  <c r="PH122" i="8"/>
  <c r="ND122" i="8"/>
  <c r="KZ122" i="8"/>
  <c r="IV122" i="8"/>
  <c r="C40" i="8" s="1"/>
  <c r="GR122" i="8"/>
  <c r="EN122" i="8"/>
  <c r="CJ122" i="8"/>
  <c r="ABK122" i="8"/>
  <c r="AAI122" i="8"/>
  <c r="ZG122" i="8"/>
  <c r="C101" i="8" s="1"/>
  <c r="YE122" i="8"/>
  <c r="C97" i="8" s="1"/>
  <c r="XC122" i="8"/>
  <c r="WA122" i="8"/>
  <c r="UY122" i="8"/>
  <c r="C85" i="8" s="1"/>
  <c r="TW122" i="8"/>
  <c r="C81" i="8" s="1"/>
  <c r="SU122" i="8"/>
  <c r="RS122" i="8"/>
  <c r="QQ122" i="8"/>
  <c r="C69" i="8" s="1"/>
  <c r="PO122" i="8"/>
  <c r="C65" i="8" s="1"/>
  <c r="OM122" i="8"/>
  <c r="NK122" i="8"/>
  <c r="MI122" i="8"/>
  <c r="LG122" i="8"/>
  <c r="KE122" i="8"/>
  <c r="KH122" i="8" s="1"/>
  <c r="JC122" i="8"/>
  <c r="IA122" i="8"/>
  <c r="GY122" i="8"/>
  <c r="FW122" i="8"/>
  <c r="EU122" i="8"/>
  <c r="DS122" i="8"/>
  <c r="CQ122" i="8"/>
  <c r="BO122" i="8"/>
  <c r="AAB122" i="8"/>
  <c r="XX122" i="8"/>
  <c r="C96" i="8" s="1"/>
  <c r="VT122" i="8"/>
  <c r="C88" i="8" s="1"/>
  <c r="TP122" i="8"/>
  <c r="SN122" i="8"/>
  <c r="QJ122" i="8"/>
  <c r="C68" i="8" s="1"/>
  <c r="OF122" i="8"/>
  <c r="C60" i="8" s="1"/>
  <c r="MB122" i="8"/>
  <c r="JX122" i="8"/>
  <c r="HT122" i="8"/>
  <c r="FP122" i="8"/>
  <c r="DL122" i="8"/>
  <c r="BH122" i="8"/>
  <c r="XQ122" i="8"/>
  <c r="C95" i="8" s="1"/>
  <c r="TI122" i="8"/>
  <c r="C79" i="8" s="1"/>
  <c r="PA122" i="8"/>
  <c r="KS122" i="8"/>
  <c r="KV122" i="8" s="1"/>
  <c r="GK122" i="8"/>
  <c r="CC122" i="8"/>
  <c r="AAW122" i="8"/>
  <c r="WO122" i="8"/>
  <c r="SG122" i="8"/>
  <c r="C75" i="8" s="1"/>
  <c r="NY122" i="8"/>
  <c r="JQ122" i="8"/>
  <c r="C43" i="8" s="1"/>
  <c r="FI122" i="8"/>
  <c r="BA122" i="8"/>
  <c r="YS122" i="8"/>
  <c r="C99" i="8" s="1"/>
  <c r="LU122" i="8"/>
  <c r="DE122" i="8"/>
  <c r="ZU122" i="8"/>
  <c r="C103" i="8" s="1"/>
  <c r="VM122" i="8"/>
  <c r="C87" i="8" s="1"/>
  <c r="RE122" i="8"/>
  <c r="MW122" i="8"/>
  <c r="MZ122" i="8" s="1"/>
  <c r="IO122" i="8"/>
  <c r="EG122" i="8"/>
  <c r="UK122" i="8"/>
  <c r="QC122" i="8"/>
  <c r="HM122" i="8"/>
  <c r="F218" i="8"/>
  <c r="F216" i="8"/>
  <c r="F210" i="8"/>
  <c r="F217" i="8"/>
  <c r="F215" i="8"/>
  <c r="F220" i="8"/>
  <c r="F212" i="8"/>
  <c r="F214" i="8"/>
  <c r="F219" i="8"/>
  <c r="F211" i="8"/>
  <c r="F213" i="8"/>
  <c r="YP118" i="8"/>
  <c r="YI118" i="8"/>
  <c r="YB118" i="8"/>
  <c r="XU118" i="8"/>
  <c r="XN118" i="8"/>
  <c r="XG118" i="8"/>
  <c r="WZ118" i="8"/>
  <c r="WS118" i="8"/>
  <c r="WL118" i="8"/>
  <c r="YW118" i="8"/>
  <c r="ZD118" i="8"/>
  <c r="ZK118" i="8"/>
  <c r="ZR118" i="8"/>
  <c r="ZY118" i="8"/>
  <c r="WE118" i="8"/>
  <c r="VX118" i="8"/>
  <c r="VQ118" i="8"/>
  <c r="VJ118" i="8"/>
  <c r="VC118" i="8"/>
  <c r="UV118" i="8"/>
  <c r="UO118" i="8"/>
  <c r="UH118" i="8"/>
  <c r="UA118" i="8"/>
  <c r="TT118" i="8"/>
  <c r="TM118" i="8"/>
  <c r="TF118" i="8"/>
  <c r="SY118" i="8"/>
  <c r="SR118" i="8"/>
  <c r="SK118" i="8"/>
  <c r="SD118" i="8"/>
  <c r="RW118" i="8"/>
  <c r="RP118" i="8"/>
  <c r="RI118" i="8"/>
  <c r="RB118" i="8"/>
  <c r="QU118" i="8"/>
  <c r="QN118" i="8"/>
  <c r="QG118" i="8"/>
  <c r="PZ118" i="8"/>
  <c r="PS118" i="8"/>
  <c r="PL118" i="8"/>
  <c r="PE118" i="8"/>
  <c r="OX118" i="8"/>
  <c r="OQ118" i="8"/>
  <c r="OJ118" i="8"/>
  <c r="OC118" i="8"/>
  <c r="NV118" i="8"/>
  <c r="NO118" i="8"/>
  <c r="NH118" i="8"/>
  <c r="AAF118" i="8"/>
  <c r="AAM118" i="8"/>
  <c r="AAT118" i="8"/>
  <c r="V197" i="8"/>
  <c r="V199" i="8"/>
  <c r="V201" i="8"/>
  <c r="U203" i="8"/>
  <c r="AB203" i="8" s="1"/>
  <c r="U205" i="8"/>
  <c r="V209" i="8"/>
  <c r="M123" i="8"/>
  <c r="N123" i="8" s="1"/>
  <c r="U127" i="8"/>
  <c r="AB127" i="8" s="1"/>
  <c r="U135" i="8"/>
  <c r="U137" i="8"/>
  <c r="U152" i="8"/>
  <c r="U153" i="8"/>
  <c r="R154" i="8"/>
  <c r="AC154" i="8" s="1"/>
  <c r="R156" i="8"/>
  <c r="AC156" i="8" s="1"/>
  <c r="R157" i="8"/>
  <c r="AC157" i="8" s="1"/>
  <c r="V157" i="8"/>
  <c r="R159" i="8"/>
  <c r="AC159" i="8" s="1"/>
  <c r="U159" i="8"/>
  <c r="R162" i="8"/>
  <c r="AC162" i="8" s="1"/>
  <c r="U163" i="8"/>
  <c r="V163" i="8"/>
  <c r="R164" i="8"/>
  <c r="AC164" i="8" s="1"/>
  <c r="U164" i="8"/>
  <c r="U165" i="8"/>
  <c r="R167" i="8"/>
  <c r="R168" i="8"/>
  <c r="AC168" i="8" s="1"/>
  <c r="U168" i="8"/>
  <c r="R169" i="8"/>
  <c r="AC169" i="8" s="1"/>
  <c r="U170" i="8"/>
  <c r="U171" i="8"/>
  <c r="R171" i="8"/>
  <c r="AC171" i="8" s="1"/>
  <c r="U172" i="8"/>
  <c r="AB172" i="8" s="1"/>
  <c r="U173" i="8"/>
  <c r="R176" i="8"/>
  <c r="AC176" i="8" s="1"/>
  <c r="R186" i="8"/>
  <c r="ABO118" i="8"/>
  <c r="ABA118" i="8"/>
  <c r="ABH118" i="8"/>
  <c r="AB137" i="8"/>
  <c r="V198" i="8"/>
  <c r="U198" i="8"/>
  <c r="U200" i="8"/>
  <c r="V200" i="8"/>
  <c r="R180" i="8"/>
  <c r="AC180" i="8" s="1"/>
  <c r="U181" i="8"/>
  <c r="R183" i="8"/>
  <c r="AC183" i="8" s="1"/>
  <c r="R188" i="8"/>
  <c r="AC188" i="8" s="1"/>
  <c r="R192" i="8"/>
  <c r="AC192" i="8" s="1"/>
  <c r="R193" i="8"/>
  <c r="AC193" i="8" s="1"/>
  <c r="R195" i="8"/>
  <c r="AC195" i="8" s="1"/>
  <c r="R198" i="8"/>
  <c r="AC198" i="8" s="1"/>
  <c r="U199" i="8"/>
  <c r="R199" i="8"/>
  <c r="AC199" i="8" s="1"/>
  <c r="R200" i="8"/>
  <c r="AC200" i="8" s="1"/>
  <c r="U154" i="8"/>
  <c r="V156" i="8"/>
  <c r="U157" i="8"/>
  <c r="V159" i="8"/>
  <c r="V162" i="8"/>
  <c r="V167" i="8"/>
  <c r="V192" i="8"/>
  <c r="B11" i="8"/>
  <c r="B12" i="8" s="1"/>
  <c r="ZJ122" i="8"/>
  <c r="YV122" i="8"/>
  <c r="XT122" i="8"/>
  <c r="WY122" i="8"/>
  <c r="WK122" i="8"/>
  <c r="VW122" i="8"/>
  <c r="UU122" i="8"/>
  <c r="UN122" i="8"/>
  <c r="TZ122" i="8"/>
  <c r="TL122" i="8"/>
  <c r="SC122" i="8"/>
  <c r="VB122" i="8"/>
  <c r="TE122" i="8"/>
  <c r="RV122" i="8"/>
  <c r="ZX122" i="8"/>
  <c r="YH122" i="8"/>
  <c r="XM122" i="8"/>
  <c r="YA122" i="8"/>
  <c r="SJ122" i="8"/>
  <c r="VP122" i="8"/>
  <c r="QT122" i="8"/>
  <c r="QM122" i="8"/>
  <c r="OW122" i="8"/>
  <c r="PR122" i="8"/>
  <c r="OI122" i="8"/>
  <c r="OB122" i="8"/>
  <c r="NU122" i="8"/>
  <c r="NG122" i="8"/>
  <c r="U125" i="8"/>
  <c r="AB125" i="8" s="1"/>
  <c r="U147" i="8"/>
  <c r="AB147" i="8" s="1"/>
  <c r="V124" i="8"/>
  <c r="V130" i="8"/>
  <c r="V142" i="8"/>
  <c r="V146" i="8"/>
  <c r="V127" i="8"/>
  <c r="V137" i="8"/>
  <c r="V151" i="8"/>
  <c r="R174" i="8"/>
  <c r="AC174" i="8" s="1"/>
  <c r="R175" i="8"/>
  <c r="AC175" i="8" s="1"/>
  <c r="R177" i="8"/>
  <c r="AC177" i="8" s="1"/>
  <c r="U178" i="8"/>
  <c r="AB178" i="8" s="1"/>
  <c r="R179" i="8"/>
  <c r="AC179" i="8" s="1"/>
  <c r="U180" i="8"/>
  <c r="R181" i="8"/>
  <c r="AC181" i="8" s="1"/>
  <c r="U182" i="8"/>
  <c r="R182" i="8"/>
  <c r="AC182" i="8" s="1"/>
  <c r="U183" i="8"/>
  <c r="R184" i="8"/>
  <c r="AC184" i="8" s="1"/>
  <c r="U185" i="8"/>
  <c r="R202" i="8"/>
  <c r="AC202" i="8" s="1"/>
  <c r="R206" i="8"/>
  <c r="AC206" i="8" s="1"/>
  <c r="R209" i="8"/>
  <c r="AC209" i="8" s="1"/>
  <c r="C197" i="8"/>
  <c r="A140" i="8"/>
  <c r="C188" i="8"/>
  <c r="A123" i="8"/>
  <c r="C191" i="8"/>
  <c r="C130" i="8"/>
  <c r="C194" i="8"/>
  <c r="A124" i="8"/>
  <c r="C157" i="8"/>
  <c r="C207" i="8"/>
  <c r="C199" i="8"/>
  <c r="C193" i="8"/>
  <c r="C195" i="8"/>
  <c r="C138" i="8"/>
  <c r="V154" i="8"/>
  <c r="U155" i="8"/>
  <c r="U156" i="8"/>
  <c r="AB156" i="8" s="1"/>
  <c r="U161" i="8"/>
  <c r="U167" i="8"/>
  <c r="V168" i="8"/>
  <c r="V187" i="8"/>
  <c r="U188" i="8"/>
  <c r="V188" i="8"/>
  <c r="U189" i="8"/>
  <c r="U190" i="8"/>
  <c r="AB190" i="8" s="1"/>
  <c r="U191" i="8"/>
  <c r="V193" i="8"/>
  <c r="V194" i="8"/>
  <c r="U196" i="8"/>
  <c r="U197" i="8"/>
  <c r="AB197" i="8" s="1"/>
  <c r="C136" i="8"/>
  <c r="C205" i="8"/>
  <c r="C129" i="8"/>
  <c r="C192" i="8"/>
  <c r="C198" i="8"/>
  <c r="C161" i="8"/>
  <c r="C156" i="8"/>
  <c r="C163" i="8"/>
  <c r="C162" i="8"/>
  <c r="C137" i="8"/>
  <c r="AB135" i="8"/>
  <c r="U169" i="8"/>
  <c r="U160" i="8"/>
  <c r="ABN142" i="8"/>
  <c r="ABK143" i="8" s="1"/>
  <c r="ABN150" i="8"/>
  <c r="ABK151" i="8" s="1"/>
  <c r="ABN128" i="8"/>
  <c r="ABK129" i="8" s="1"/>
  <c r="ABN132" i="8"/>
  <c r="ABK133" i="8" s="1"/>
  <c r="U139" i="8"/>
  <c r="AB139" i="8" s="1"/>
  <c r="U149" i="8"/>
  <c r="AB149" i="8" s="1"/>
  <c r="R124" i="8"/>
  <c r="AC124" i="8" s="1"/>
  <c r="AE124" i="8" s="1"/>
  <c r="R130" i="8"/>
  <c r="AC130" i="8" s="1"/>
  <c r="AE130" i="8" s="1"/>
  <c r="R132" i="8"/>
  <c r="AC132" i="8" s="1"/>
  <c r="R138" i="8"/>
  <c r="AC138" i="8" s="1"/>
  <c r="R144" i="8"/>
  <c r="AC144" i="8" s="1"/>
  <c r="R146" i="8"/>
  <c r="AC146" i="8" s="1"/>
  <c r="R148" i="8"/>
  <c r="AC148" i="8" s="1"/>
  <c r="R150" i="8"/>
  <c r="AC150" i="8" s="1"/>
  <c r="U132" i="8"/>
  <c r="V134" i="8"/>
  <c r="U134" i="8"/>
  <c r="V140" i="8"/>
  <c r="U140" i="8"/>
  <c r="V123" i="8"/>
  <c r="V131" i="8"/>
  <c r="V135" i="8"/>
  <c r="AC139" i="8"/>
  <c r="U166" i="8"/>
  <c r="U174" i="8"/>
  <c r="U176" i="8"/>
  <c r="AB176" i="8" s="1"/>
  <c r="V179" i="8"/>
  <c r="U179" i="8"/>
  <c r="U202" i="8"/>
  <c r="V203" i="8"/>
  <c r="V204" i="8"/>
  <c r="V205" i="8"/>
  <c r="U206" i="8"/>
  <c r="AB206" i="8" s="1"/>
  <c r="V206" i="8"/>
  <c r="U207" i="8"/>
  <c r="AB207" i="8" s="1"/>
  <c r="U208" i="8"/>
  <c r="AB208" i="8" s="1"/>
  <c r="V208" i="8"/>
  <c r="U209" i="8"/>
  <c r="AB209" i="8" s="1"/>
  <c r="AC133" i="8"/>
  <c r="AC125" i="8"/>
  <c r="AE125" i="8" s="1"/>
  <c r="U129" i="8"/>
  <c r="AB129" i="8" s="1"/>
  <c r="R155" i="8"/>
  <c r="AC155" i="8" s="1"/>
  <c r="U158" i="8"/>
  <c r="R160" i="8"/>
  <c r="AC160" i="8" s="1"/>
  <c r="R161" i="8"/>
  <c r="AC161" i="8" s="1"/>
  <c r="U162" i="8"/>
  <c r="AB162" i="8" s="1"/>
  <c r="R165" i="8"/>
  <c r="AC165" i="8" s="1"/>
  <c r="R166" i="8"/>
  <c r="AC166" i="8" s="1"/>
  <c r="R170" i="8"/>
  <c r="R173" i="8"/>
  <c r="AC173" i="8" s="1"/>
  <c r="R185" i="8"/>
  <c r="AC185" i="8" s="1"/>
  <c r="R187" i="8"/>
  <c r="AC187" i="8" s="1"/>
  <c r="R205" i="8"/>
  <c r="AC205" i="8" s="1"/>
  <c r="AB196" i="8"/>
  <c r="AC196" i="8"/>
  <c r="AC172" i="8"/>
  <c r="V136" i="8"/>
  <c r="U136" i="8"/>
  <c r="V138" i="8"/>
  <c r="U138" i="8"/>
  <c r="U150" i="8"/>
  <c r="V150" i="8"/>
  <c r="AB130" i="8"/>
  <c r="AB164" i="8"/>
  <c r="ABN220" i="8"/>
  <c r="Y220" i="8"/>
  <c r="ABN219" i="8"/>
  <c r="ABK220" i="8" s="1"/>
  <c r="Y219" i="8"/>
  <c r="ABN218" i="8"/>
  <c r="ABK219" i="8" s="1"/>
  <c r="Y218" i="8"/>
  <c r="ABN217" i="8"/>
  <c r="ABK218" i="8" s="1"/>
  <c r="Y217" i="8"/>
  <c r="ABN216" i="8"/>
  <c r="ABK217" i="8" s="1"/>
  <c r="Y216" i="8"/>
  <c r="ABN211" i="8"/>
  <c r="ABK212" i="8" s="1"/>
  <c r="Y211" i="8"/>
  <c r="ABN210" i="8"/>
  <c r="ABK211" i="8" s="1"/>
  <c r="ABN215" i="8"/>
  <c r="ABK216" i="8" s="1"/>
  <c r="Y215" i="8"/>
  <c r="ABN214" i="8"/>
  <c r="ABK215" i="8" s="1"/>
  <c r="Y214" i="8"/>
  <c r="ABN213" i="8"/>
  <c r="ABK214" i="8" s="1"/>
  <c r="Y213" i="8"/>
  <c r="ABN212" i="8"/>
  <c r="ABK213" i="8" s="1"/>
  <c r="Y212" i="8"/>
  <c r="Y210" i="8"/>
  <c r="ME122" i="8"/>
  <c r="LC122" i="8"/>
  <c r="KO122" i="8"/>
  <c r="C44" i="8"/>
  <c r="C42" i="8"/>
  <c r="HW122" i="8"/>
  <c r="ML122" i="8"/>
  <c r="LX122" i="8"/>
  <c r="LJ122" i="8"/>
  <c r="C41" i="8"/>
  <c r="C39" i="8"/>
  <c r="C37" i="8"/>
  <c r="ABN137" i="8"/>
  <c r="ABK138" i="8" s="1"/>
  <c r="ABN139" i="8"/>
  <c r="ABK140" i="8" s="1"/>
  <c r="ABN141" i="8"/>
  <c r="ABK142" i="8" s="1"/>
  <c r="ABN143" i="8"/>
  <c r="ABK144" i="8" s="1"/>
  <c r="ABN145" i="8"/>
  <c r="ABK146" i="8" s="1"/>
  <c r="ABN147" i="8"/>
  <c r="ABK148" i="8" s="1"/>
  <c r="ABN149" i="8"/>
  <c r="ABK150" i="8" s="1"/>
  <c r="ABN151" i="8"/>
  <c r="ABK152" i="8" s="1"/>
  <c r="AE129" i="8"/>
  <c r="AE128" i="8"/>
  <c r="V126" i="8"/>
  <c r="U126" i="8"/>
  <c r="K126" i="8"/>
  <c r="K127" i="8" s="1"/>
  <c r="L125" i="8"/>
  <c r="M125" i="8" s="1"/>
  <c r="N125" i="8" s="1"/>
  <c r="Z125" i="8" s="1"/>
  <c r="AF125" i="8" s="1"/>
  <c r="A147" i="8"/>
  <c r="A131" i="8"/>
  <c r="A145" i="8"/>
  <c r="A129" i="8"/>
  <c r="A128" i="8"/>
  <c r="A136" i="8"/>
  <c r="A144" i="8"/>
  <c r="R126" i="8"/>
  <c r="AC126" i="8" s="1"/>
  <c r="AE126" i="8" s="1"/>
  <c r="R134" i="8"/>
  <c r="R136" i="8"/>
  <c r="AC136" i="8" s="1"/>
  <c r="R140" i="8"/>
  <c r="AC140" i="8" s="1"/>
  <c r="R142" i="8"/>
  <c r="AC142" i="8" s="1"/>
  <c r="R152" i="8"/>
  <c r="AC152" i="8" s="1"/>
  <c r="U128" i="8"/>
  <c r="AB128" i="8" s="1"/>
  <c r="V128" i="8"/>
  <c r="U144" i="8"/>
  <c r="V144" i="8"/>
  <c r="U146" i="8"/>
  <c r="U148" i="8"/>
  <c r="U175" i="8"/>
  <c r="V176" i="8"/>
  <c r="V189" i="8"/>
  <c r="V190" i="8"/>
  <c r="V191" i="8"/>
  <c r="U192" i="8"/>
  <c r="AB192" i="8" s="1"/>
  <c r="U193" i="8"/>
  <c r="AB193" i="8" s="1"/>
  <c r="U194" i="8"/>
  <c r="V195" i="8"/>
  <c r="V196" i="8"/>
  <c r="AB168" i="8"/>
  <c r="N122" i="8"/>
  <c r="Z122" i="8" s="1"/>
  <c r="AF122" i="8" s="1"/>
  <c r="ABN209" i="8"/>
  <c r="ABK210" i="8" s="1"/>
  <c r="A209" i="8"/>
  <c r="ABN208" i="8"/>
  <c r="ABK209" i="8" s="1"/>
  <c r="A208" i="8"/>
  <c r="ABN207" i="8"/>
  <c r="ABK208" i="8" s="1"/>
  <c r="A207" i="8"/>
  <c r="ABN206" i="8"/>
  <c r="ABK207" i="8" s="1"/>
  <c r="A206" i="8"/>
  <c r="ABN205" i="8"/>
  <c r="ABK206" i="8" s="1"/>
  <c r="A205" i="8"/>
  <c r="ABN204" i="8"/>
  <c r="ABK205" i="8" s="1"/>
  <c r="A204" i="8"/>
  <c r="ABN203" i="8"/>
  <c r="ABK204" i="8" s="1"/>
  <c r="A203" i="8"/>
  <c r="ABN202" i="8"/>
  <c r="ABK203" i="8" s="1"/>
  <c r="A202" i="8"/>
  <c r="ABN201" i="8"/>
  <c r="ABK202" i="8" s="1"/>
  <c r="A201" i="8"/>
  <c r="ABN200" i="8"/>
  <c r="ABK201" i="8" s="1"/>
  <c r="A200" i="8"/>
  <c r="ABN199" i="8"/>
  <c r="ABK200" i="8" s="1"/>
  <c r="A199" i="8"/>
  <c r="ABN198" i="8"/>
  <c r="ABK199" i="8" s="1"/>
  <c r="A198" i="8"/>
  <c r="ABN197" i="8"/>
  <c r="ABK198" i="8" s="1"/>
  <c r="A197" i="8"/>
  <c r="ABN196" i="8"/>
  <c r="ABK197" i="8" s="1"/>
  <c r="A196" i="8"/>
  <c r="ABN195" i="8"/>
  <c r="ABK196" i="8" s="1"/>
  <c r="A195" i="8"/>
  <c r="ABN194" i="8"/>
  <c r="ABK195" i="8" s="1"/>
  <c r="A194" i="8"/>
  <c r="ABN193" i="8"/>
  <c r="ABK194" i="8" s="1"/>
  <c r="A193" i="8"/>
  <c r="ABN192" i="8"/>
  <c r="ABK193" i="8" s="1"/>
  <c r="A192" i="8"/>
  <c r="ABN191" i="8"/>
  <c r="ABK192" i="8" s="1"/>
  <c r="A191" i="8"/>
  <c r="ABN190" i="8"/>
  <c r="ABK191" i="8" s="1"/>
  <c r="A190" i="8"/>
  <c r="ABN189" i="8"/>
  <c r="ABK190" i="8" s="1"/>
  <c r="A189" i="8"/>
  <c r="ABN188" i="8"/>
  <c r="ABK189" i="8" s="1"/>
  <c r="A188" i="8"/>
  <c r="ABN187" i="8"/>
  <c r="ABK188" i="8" s="1"/>
  <c r="A187" i="8"/>
  <c r="ABN186" i="8"/>
  <c r="ABK187" i="8" s="1"/>
  <c r="A186" i="8"/>
  <c r="ABN185" i="8"/>
  <c r="ABK186" i="8" s="1"/>
  <c r="A185" i="8"/>
  <c r="ABN184" i="8"/>
  <c r="ABK185" i="8" s="1"/>
  <c r="A184" i="8"/>
  <c r="ABN183" i="8"/>
  <c r="ABK184" i="8" s="1"/>
  <c r="A183" i="8"/>
  <c r="ABN182" i="8"/>
  <c r="ABK183" i="8" s="1"/>
  <c r="A182" i="8"/>
  <c r="ABN181" i="8"/>
  <c r="ABK182" i="8" s="1"/>
  <c r="A181" i="8"/>
  <c r="ABN180" i="8"/>
  <c r="ABK181" i="8" s="1"/>
  <c r="A180" i="8"/>
  <c r="ABN179" i="8"/>
  <c r="ABK180" i="8" s="1"/>
  <c r="A179" i="8"/>
  <c r="ABN178" i="8"/>
  <c r="ABK179" i="8" s="1"/>
  <c r="A178" i="8"/>
  <c r="ABN177" i="8"/>
  <c r="ABK178" i="8" s="1"/>
  <c r="A177" i="8"/>
  <c r="ABN176" i="8"/>
  <c r="ABK177" i="8" s="1"/>
  <c r="A176" i="8"/>
  <c r="ABN175" i="8"/>
  <c r="ABK176" i="8" s="1"/>
  <c r="A175" i="8"/>
  <c r="ABN174" i="8"/>
  <c r="ABK175" i="8" s="1"/>
  <c r="A174" i="8"/>
  <c r="ABN173" i="8"/>
  <c r="ABK174" i="8" s="1"/>
  <c r="A173" i="8"/>
  <c r="ABN172" i="8"/>
  <c r="ABK173" i="8" s="1"/>
  <c r="A172" i="8"/>
  <c r="ABN171" i="8"/>
  <c r="ABK172" i="8" s="1"/>
  <c r="A171" i="8"/>
  <c r="ABN170" i="8"/>
  <c r="ABK171" i="8" s="1"/>
  <c r="A170" i="8"/>
  <c r="ABN169" i="8"/>
  <c r="ABK170" i="8" s="1"/>
  <c r="A169" i="8"/>
  <c r="ABN168" i="8"/>
  <c r="ABK169" i="8" s="1"/>
  <c r="A168" i="8"/>
  <c r="ABN167" i="8"/>
  <c r="ABK168" i="8" s="1"/>
  <c r="A167" i="8"/>
  <c r="ABN166" i="8"/>
  <c r="ABK167" i="8" s="1"/>
  <c r="A166" i="8"/>
  <c r="ABN165" i="8"/>
  <c r="ABK166" i="8" s="1"/>
  <c r="A165" i="8"/>
  <c r="ABN164" i="8"/>
  <c r="ABK165" i="8" s="1"/>
  <c r="A164" i="8"/>
  <c r="ABN163" i="8"/>
  <c r="ABK164" i="8" s="1"/>
  <c r="A163" i="8"/>
  <c r="ABN162" i="8"/>
  <c r="ABK163" i="8" s="1"/>
  <c r="A162" i="8"/>
  <c r="ABN161" i="8"/>
  <c r="ABK162" i="8" s="1"/>
  <c r="A161" i="8"/>
  <c r="ABN160" i="8"/>
  <c r="ABK161" i="8" s="1"/>
  <c r="A160" i="8"/>
  <c r="ABN159" i="8"/>
  <c r="ABK160" i="8" s="1"/>
  <c r="A159" i="8"/>
  <c r="ABN158" i="8"/>
  <c r="ABK159" i="8" s="1"/>
  <c r="A158" i="8"/>
  <c r="ABN157" i="8"/>
  <c r="ABK158" i="8" s="1"/>
  <c r="A157" i="8"/>
  <c r="ABN156" i="8"/>
  <c r="ABK157" i="8" s="1"/>
  <c r="A156" i="8"/>
  <c r="ABN155" i="8"/>
  <c r="ABK156" i="8" s="1"/>
  <c r="A155" i="8"/>
  <c r="ABN154" i="8"/>
  <c r="ABK155" i="8" s="1"/>
  <c r="A154" i="8"/>
  <c r="ABN153" i="8"/>
  <c r="ABK154" i="8" s="1"/>
  <c r="A153" i="8"/>
  <c r="Y151" i="8"/>
  <c r="Y149" i="8"/>
  <c r="Y147" i="8"/>
  <c r="Y145" i="8"/>
  <c r="Y143" i="8"/>
  <c r="Y141" i="8"/>
  <c r="Y139" i="8"/>
  <c r="Y137" i="8"/>
  <c r="Y135" i="8"/>
  <c r="Y133" i="8"/>
  <c r="Y131" i="8"/>
  <c r="Y129" i="8"/>
  <c r="Y127" i="8"/>
  <c r="Y125" i="8"/>
  <c r="Y123" i="8"/>
  <c r="U184" i="8"/>
  <c r="AB184" i="8" s="1"/>
  <c r="V181" i="8"/>
  <c r="U177" i="8"/>
  <c r="AB177" i="8" s="1"/>
  <c r="V148" i="8"/>
  <c r="AC151" i="8"/>
  <c r="AC147" i="8"/>
  <c r="AC143" i="8"/>
  <c r="AC131" i="8"/>
  <c r="AC127" i="8"/>
  <c r="AE127" i="8" s="1"/>
  <c r="A148" i="8"/>
  <c r="A132" i="8"/>
  <c r="A137" i="8"/>
  <c r="A139" i="8"/>
  <c r="V133" i="8"/>
  <c r="ABN135" i="8"/>
  <c r="ABK136" i="8" s="1"/>
  <c r="ABN133" i="8"/>
  <c r="ABK134" i="8" s="1"/>
  <c r="ABN131" i="8"/>
  <c r="ABK132" i="8" s="1"/>
  <c r="ABN129" i="8"/>
  <c r="ABK130" i="8" s="1"/>
  <c r="ABN127" i="8"/>
  <c r="ABK128" i="8" s="1"/>
  <c r="ABN125" i="8"/>
  <c r="ABK126" i="8" s="1"/>
  <c r="ABN124" i="8"/>
  <c r="ABK125" i="8" s="1"/>
  <c r="AC123" i="8"/>
  <c r="AE123" i="8" s="1"/>
  <c r="ABN152" i="8"/>
  <c r="ABK153" i="8" s="1"/>
  <c r="ABN148" i="8"/>
  <c r="ABK149" i="8" s="1"/>
  <c r="ABN144" i="8"/>
  <c r="ABK145" i="8" s="1"/>
  <c r="ABN140" i="8"/>
  <c r="ABK141" i="8" s="1"/>
  <c r="ABN136" i="8"/>
  <c r="ABK137" i="8" s="1"/>
  <c r="X123" i="8"/>
  <c r="X124" i="8" s="1"/>
  <c r="X125" i="8" s="1"/>
  <c r="X126" i="8" s="1"/>
  <c r="X127" i="8" s="1"/>
  <c r="X128" i="8" s="1"/>
  <c r="X129" i="8" s="1"/>
  <c r="X130" i="8" s="1"/>
  <c r="X131" i="8" s="1"/>
  <c r="X132" i="8" s="1"/>
  <c r="X133" i="8" s="1"/>
  <c r="X134" i="8" s="1"/>
  <c r="X135" i="8" s="1"/>
  <c r="X136" i="8" s="1"/>
  <c r="X137" i="8" s="1"/>
  <c r="X138" i="8" s="1"/>
  <c r="X139" i="8" s="1"/>
  <c r="X140" i="8" s="1"/>
  <c r="X141" i="8" s="1"/>
  <c r="X142" i="8" s="1"/>
  <c r="X143" i="8" s="1"/>
  <c r="X144" i="8" s="1"/>
  <c r="X145" i="8" s="1"/>
  <c r="X146" i="8" s="1"/>
  <c r="X147" i="8" s="1"/>
  <c r="X148" i="8" s="1"/>
  <c r="X149" i="8" s="1"/>
  <c r="X150" i="8" s="1"/>
  <c r="X151" i="8" s="1"/>
  <c r="X152" i="8" s="1"/>
  <c r="X153" i="8" s="1"/>
  <c r="X154" i="8" s="1"/>
  <c r="X155" i="8" s="1"/>
  <c r="X156" i="8" s="1"/>
  <c r="X157" i="8" s="1"/>
  <c r="X158" i="8" s="1"/>
  <c r="X159" i="8" s="1"/>
  <c r="X160" i="8" s="1"/>
  <c r="X161" i="8" s="1"/>
  <c r="X162" i="8" s="1"/>
  <c r="X163" i="8" s="1"/>
  <c r="X164" i="8" s="1"/>
  <c r="X165" i="8" s="1"/>
  <c r="X166" i="8" s="1"/>
  <c r="X167" i="8" s="1"/>
  <c r="X168" i="8" s="1"/>
  <c r="X169" i="8" s="1"/>
  <c r="X170" i="8" s="1"/>
  <c r="X171" i="8" s="1"/>
  <c r="X172" i="8" s="1"/>
  <c r="X173" i="8" s="1"/>
  <c r="X174" i="8" s="1"/>
  <c r="X175" i="8" s="1"/>
  <c r="X176" i="8" s="1"/>
  <c r="X177" i="8" s="1"/>
  <c r="X178" i="8" s="1"/>
  <c r="X179" i="8" s="1"/>
  <c r="X180" i="8" s="1"/>
  <c r="X181" i="8" s="1"/>
  <c r="X182" i="8" s="1"/>
  <c r="X183" i="8" s="1"/>
  <c r="X184" i="8" s="1"/>
  <c r="X185" i="8" s="1"/>
  <c r="X186" i="8" s="1"/>
  <c r="X187" i="8" s="1"/>
  <c r="X188" i="8" s="1"/>
  <c r="X189" i="8" s="1"/>
  <c r="X190" i="8" s="1"/>
  <c r="X191" i="8" s="1"/>
  <c r="X192" i="8" s="1"/>
  <c r="X193" i="8" s="1"/>
  <c r="X194" i="8" s="1"/>
  <c r="X195" i="8" s="1"/>
  <c r="X196" i="8" s="1"/>
  <c r="X197" i="8" s="1"/>
  <c r="X198" i="8" s="1"/>
  <c r="X199" i="8" s="1"/>
  <c r="X200" i="8" s="1"/>
  <c r="X201" i="8" s="1"/>
  <c r="X202" i="8" s="1"/>
  <c r="X203" i="8" s="1"/>
  <c r="X204" i="8" s="1"/>
  <c r="X205" i="8" s="1"/>
  <c r="X206" i="8" s="1"/>
  <c r="X207" i="8" s="1"/>
  <c r="X208" i="8" s="1"/>
  <c r="X209" i="8" s="1"/>
  <c r="X210" i="8" s="1"/>
  <c r="X211" i="8" s="1"/>
  <c r="X212" i="8" s="1"/>
  <c r="X213" i="8" s="1"/>
  <c r="X214" i="8" s="1"/>
  <c r="X215" i="8" s="1"/>
  <c r="X216" i="8" s="1"/>
  <c r="X217" i="8" s="1"/>
  <c r="X218" i="8" s="1"/>
  <c r="X219" i="8" s="1"/>
  <c r="X220" i="8" s="1"/>
  <c r="AP122" i="8"/>
  <c r="V185" i="8"/>
  <c r="U186" i="8"/>
  <c r="AB186" i="8" s="1"/>
  <c r="U187" i="8"/>
  <c r="AB187" i="8" s="1"/>
  <c r="U201" i="8"/>
  <c r="AC145" i="8"/>
  <c r="AC137" i="8"/>
  <c r="U151" i="8"/>
  <c r="AB151" i="8" s="1"/>
  <c r="V149" i="8"/>
  <c r="V147" i="8"/>
  <c r="V145" i="8"/>
  <c r="V143" i="8"/>
  <c r="V141" i="8"/>
  <c r="U131" i="8"/>
  <c r="AB131" i="8" s="1"/>
  <c r="NA118" i="8"/>
  <c r="MM118" i="8"/>
  <c r="LY118" i="8"/>
  <c r="LK118" i="8"/>
  <c r="KW118" i="8"/>
  <c r="KI118" i="8"/>
  <c r="JU118" i="8"/>
  <c r="JG118" i="8"/>
  <c r="MT118" i="8"/>
  <c r="MF118" i="8"/>
  <c r="LR118" i="8"/>
  <c r="LD118" i="8"/>
  <c r="KP118" i="8"/>
  <c r="KB118" i="8"/>
  <c r="JN118" i="8"/>
  <c r="IZ118" i="8"/>
  <c r="IL118" i="8"/>
  <c r="IS118" i="8"/>
  <c r="IE118" i="8"/>
  <c r="R153" i="8"/>
  <c r="AC153" i="8" s="1"/>
  <c r="R158" i="8"/>
  <c r="AC158" i="8" s="1"/>
  <c r="R163" i="8"/>
  <c r="AC163" i="8" s="1"/>
  <c r="R189" i="8"/>
  <c r="AC189" i="8" s="1"/>
  <c r="R191" i="8"/>
  <c r="AC191" i="8" s="1"/>
  <c r="R194" i="8"/>
  <c r="AC194" i="8" s="1"/>
  <c r="R201" i="8"/>
  <c r="AC201" i="8" s="1"/>
  <c r="C216" i="8"/>
  <c r="C215" i="8"/>
  <c r="C214" i="8"/>
  <c r="C213" i="8"/>
  <c r="C220" i="8"/>
  <c r="C219" i="8"/>
  <c r="C218" i="8"/>
  <c r="C217" i="8"/>
  <c r="C212" i="8"/>
  <c r="C211" i="8"/>
  <c r="C210" i="8"/>
  <c r="A216" i="8"/>
  <c r="A215" i="8"/>
  <c r="A214" i="8"/>
  <c r="A213" i="8"/>
  <c r="A220" i="8"/>
  <c r="A219" i="8"/>
  <c r="A218" i="8"/>
  <c r="A217" i="8"/>
  <c r="A212" i="8"/>
  <c r="A211" i="8"/>
  <c r="A210" i="8"/>
  <c r="C159" i="8"/>
  <c r="C189" i="8"/>
  <c r="C146" i="8"/>
  <c r="C200" i="8"/>
  <c r="C206" i="8"/>
  <c r="C165" i="8"/>
  <c r="C160" i="8"/>
  <c r="C167" i="8"/>
  <c r="C166" i="8"/>
  <c r="C148" i="8"/>
  <c r="C150" i="8"/>
  <c r="C177" i="8"/>
  <c r="C209" i="8"/>
  <c r="C172" i="8"/>
  <c r="C204" i="8"/>
  <c r="C179" i="8"/>
  <c r="C133" i="8"/>
  <c r="C178" i="8"/>
  <c r="C141" i="8"/>
  <c r="C139" i="8"/>
  <c r="C140" i="8"/>
  <c r="C126" i="8"/>
  <c r="A150" i="8"/>
  <c r="A146" i="8"/>
  <c r="A142" i="8"/>
  <c r="A138" i="8"/>
  <c r="A134" i="8"/>
  <c r="A130" i="8"/>
  <c r="A126" i="8"/>
  <c r="A125" i="8"/>
  <c r="A133" i="8"/>
  <c r="A141" i="8"/>
  <c r="A149" i="8"/>
  <c r="A127" i="8"/>
  <c r="A135" i="8"/>
  <c r="A143" i="8"/>
  <c r="A151" i="8"/>
  <c r="F145" i="8"/>
  <c r="C21" i="14"/>
  <c r="BB8" i="6"/>
  <c r="AW8" i="6" s="1"/>
  <c r="BJ7" i="6"/>
  <c r="AU8" i="6"/>
  <c r="BC7" i="6"/>
  <c r="F149" i="8"/>
  <c r="F142" i="8"/>
  <c r="F139" i="8"/>
  <c r="F136" i="8"/>
  <c r="F141" i="8"/>
  <c r="F131" i="8"/>
  <c r="F146" i="8"/>
  <c r="F160" i="8"/>
  <c r="F168" i="8"/>
  <c r="F176" i="8"/>
  <c r="F184" i="8"/>
  <c r="F192" i="8"/>
  <c r="F200" i="8"/>
  <c r="F208" i="8"/>
  <c r="F159" i="8"/>
  <c r="F167" i="8"/>
  <c r="F175" i="8"/>
  <c r="F183" i="8"/>
  <c r="F191" i="8"/>
  <c r="F199" i="8"/>
  <c r="F207" i="8"/>
  <c r="F205" i="8"/>
  <c r="F197" i="8"/>
  <c r="F189" i="8"/>
  <c r="F181" i="8"/>
  <c r="F173" i="8"/>
  <c r="F165" i="8"/>
  <c r="F157" i="8"/>
  <c r="F206" i="8"/>
  <c r="F198" i="8"/>
  <c r="F190" i="8"/>
  <c r="F182" i="8"/>
  <c r="F174" i="8"/>
  <c r="F166" i="8"/>
  <c r="F158" i="8"/>
  <c r="Z123" i="8"/>
  <c r="AF123" i="8" s="1"/>
  <c r="F138" i="8"/>
  <c r="F152" i="8"/>
  <c r="F143" i="8"/>
  <c r="F140" i="8"/>
  <c r="F133" i="8"/>
  <c r="F150" i="8"/>
  <c r="F147" i="8"/>
  <c r="F127" i="8"/>
  <c r="AL218" i="6"/>
  <c r="AL532" i="9"/>
  <c r="AH530" i="6"/>
  <c r="AL530" i="6" s="1"/>
  <c r="D27" i="10"/>
  <c r="B122" i="8"/>
  <c r="D26" i="10"/>
  <c r="AG14" i="6"/>
  <c r="AH14" i="6" s="1"/>
  <c r="AL14" i="6" s="1"/>
  <c r="AF15" i="6"/>
  <c r="AI217" i="6"/>
  <c r="AG533" i="9"/>
  <c r="AH533" i="9" s="1"/>
  <c r="AL533" i="9" s="1"/>
  <c r="AF534" i="9"/>
  <c r="C142" i="8"/>
  <c r="C143" i="8"/>
  <c r="C145" i="8"/>
  <c r="C123" i="8"/>
  <c r="C132" i="8"/>
  <c r="C125" i="8"/>
  <c r="C202" i="8"/>
  <c r="C186" i="8"/>
  <c r="C170" i="8"/>
  <c r="C154" i="8"/>
  <c r="C203" i="8"/>
  <c r="C187" i="8"/>
  <c r="C171" i="8"/>
  <c r="C155" i="8"/>
  <c r="C196" i="8"/>
  <c r="C180" i="8"/>
  <c r="C164" i="8"/>
  <c r="C144" i="8"/>
  <c r="C201" i="8"/>
  <c r="C185" i="8"/>
  <c r="C169" i="8"/>
  <c r="C153" i="8"/>
  <c r="C124" i="8"/>
  <c r="C131" i="8"/>
  <c r="C152" i="8"/>
  <c r="C182" i="8"/>
  <c r="C128" i="8"/>
  <c r="C183" i="8"/>
  <c r="C208" i="8"/>
  <c r="C176" i="8"/>
  <c r="C149" i="8"/>
  <c r="C181" i="8"/>
  <c r="C134" i="8"/>
  <c r="C147" i="8"/>
  <c r="C174" i="8"/>
  <c r="C175" i="8"/>
  <c r="C168" i="8"/>
  <c r="C173" i="8"/>
  <c r="C190" i="8"/>
  <c r="C184" i="8"/>
  <c r="C135" i="8"/>
  <c r="C158" i="8"/>
  <c r="C151" i="8"/>
  <c r="AD131" i="8"/>
  <c r="AH530" i="9"/>
  <c r="Z124" i="8"/>
  <c r="AF124" i="8" s="1"/>
  <c r="W535" i="6"/>
  <c r="AD535" i="6" s="1"/>
  <c r="X535" i="6"/>
  <c r="AB535" i="6"/>
  <c r="AH535" i="6" s="1"/>
  <c r="AL535" i="6" s="1"/>
  <c r="O535" i="6"/>
  <c r="P535" i="6" s="1"/>
  <c r="W543" i="6"/>
  <c r="AD543" i="6" s="1"/>
  <c r="X543" i="6"/>
  <c r="AB543" i="6"/>
  <c r="O543" i="6"/>
  <c r="P543" i="6" s="1"/>
  <c r="AF13" i="9"/>
  <c r="AC186" i="8"/>
  <c r="V152" i="8"/>
  <c r="U145" i="8"/>
  <c r="AB145" i="8" s="1"/>
  <c r="U143" i="8"/>
  <c r="AB143" i="8" s="1"/>
  <c r="U142" i="8"/>
  <c r="U141" i="8"/>
  <c r="AB141" i="8" s="1"/>
  <c r="V132" i="8"/>
  <c r="V129" i="8"/>
  <c r="W8" i="6"/>
  <c r="AD8" i="6" s="1"/>
  <c r="X8" i="6"/>
  <c r="W531" i="6"/>
  <c r="AD531" i="6" s="1"/>
  <c r="X531" i="6"/>
  <c r="AB531" i="6"/>
  <c r="AH531" i="6" s="1"/>
  <c r="AL531" i="6" s="1"/>
  <c r="O531" i="6"/>
  <c r="P531" i="6" s="1"/>
  <c r="W539" i="6"/>
  <c r="AD539" i="6" s="1"/>
  <c r="X539" i="6"/>
  <c r="AB539" i="6"/>
  <c r="O539" i="6"/>
  <c r="P539" i="6" s="1"/>
  <c r="AB546" i="6"/>
  <c r="O546" i="6"/>
  <c r="P546" i="6" s="1"/>
  <c r="AB550" i="6"/>
  <c r="O550" i="6"/>
  <c r="P550" i="6" s="1"/>
  <c r="AB554" i="6"/>
  <c r="O554" i="6"/>
  <c r="P554" i="6" s="1"/>
  <c r="AB558" i="6"/>
  <c r="O558" i="6"/>
  <c r="P558" i="6" s="1"/>
  <c r="AB562" i="6"/>
  <c r="O562" i="6"/>
  <c r="P562" i="6" s="1"/>
  <c r="BK254" i="6"/>
  <c r="BK251" i="6"/>
  <c r="BK247" i="6"/>
  <c r="BK243" i="6"/>
  <c r="BK239" i="6"/>
  <c r="BK235" i="6"/>
  <c r="BK231" i="6"/>
  <c r="BK227" i="6"/>
  <c r="BK223" i="6"/>
  <c r="BK219" i="6"/>
  <c r="BK8" i="6"/>
  <c r="BK250" i="6"/>
  <c r="BK246" i="6"/>
  <c r="BK242" i="6"/>
  <c r="BK238" i="6"/>
  <c r="BK234" i="6"/>
  <c r="BK230" i="6"/>
  <c r="BK226" i="6"/>
  <c r="BK222" i="6"/>
  <c r="BK218" i="6"/>
  <c r="BK21" i="6"/>
  <c r="BK19" i="6"/>
  <c r="BK17" i="6"/>
  <c r="BK15" i="6"/>
  <c r="BK13" i="6"/>
  <c r="BK11" i="6"/>
  <c r="BK9" i="6"/>
  <c r="AW7" i="6"/>
  <c r="BD217" i="6"/>
  <c r="BC528" i="6"/>
  <c r="O566" i="6"/>
  <c r="P566" i="6" s="1"/>
  <c r="O570" i="6"/>
  <c r="P570" i="6" s="1"/>
  <c r="O574" i="6"/>
  <c r="P574" i="6" s="1"/>
  <c r="O578" i="6"/>
  <c r="P578" i="6" s="1"/>
  <c r="O582" i="6"/>
  <c r="P582" i="6" s="1"/>
  <c r="O586" i="6"/>
  <c r="P586" i="6" s="1"/>
  <c r="O590" i="6"/>
  <c r="P590" i="6" s="1"/>
  <c r="O594" i="6"/>
  <c r="P594" i="6" s="1"/>
  <c r="O598" i="6"/>
  <c r="P598" i="6" s="1"/>
  <c r="O602" i="6"/>
  <c r="P602" i="6" s="1"/>
  <c r="O606" i="6"/>
  <c r="P606" i="6" s="1"/>
  <c r="O610" i="6"/>
  <c r="P610" i="6" s="1"/>
  <c r="O614" i="6"/>
  <c r="P614" i="6" s="1"/>
  <c r="O620" i="6"/>
  <c r="P620" i="6" s="1"/>
  <c r="O624" i="6"/>
  <c r="P624" i="6" s="1"/>
  <c r="O632" i="6"/>
  <c r="P632" i="6" s="1"/>
  <c r="O644" i="6"/>
  <c r="P644" i="6" s="1"/>
  <c r="O652" i="6"/>
  <c r="P652" i="6" s="1"/>
  <c r="O656" i="6"/>
  <c r="P656" i="6" s="1"/>
  <c r="O664" i="6"/>
  <c r="P664" i="6" s="1"/>
  <c r="O674" i="6"/>
  <c r="P674" i="6" s="1"/>
  <c r="O680" i="6"/>
  <c r="P680" i="6" s="1"/>
  <c r="O682" i="6"/>
  <c r="P682" i="6" s="1"/>
  <c r="O692" i="6"/>
  <c r="P692" i="6" s="1"/>
  <c r="O696" i="6"/>
  <c r="P696" i="6" s="1"/>
  <c r="O704" i="6"/>
  <c r="P704" i="6" s="1"/>
  <c r="O716" i="6"/>
  <c r="P716" i="6" s="1"/>
  <c r="O724" i="6"/>
  <c r="P724" i="6" s="1"/>
  <c r="O728" i="6"/>
  <c r="P728" i="6" s="1"/>
  <c r="O736" i="6"/>
  <c r="P736" i="6" s="1"/>
  <c r="O748" i="6"/>
  <c r="P748" i="6" s="1"/>
  <c r="O756" i="6"/>
  <c r="P756" i="6" s="1"/>
  <c r="O760" i="6"/>
  <c r="P760" i="6" s="1"/>
  <c r="O768" i="6"/>
  <c r="P768" i="6" s="1"/>
  <c r="O780" i="6"/>
  <c r="P780" i="6" s="1"/>
  <c r="O788" i="6"/>
  <c r="P788" i="6" s="1"/>
  <c r="O792" i="6"/>
  <c r="P792" i="6" s="1"/>
  <c r="O800" i="6"/>
  <c r="P800" i="6" s="1"/>
  <c r="X802" i="6"/>
  <c r="X803" i="6"/>
  <c r="X804" i="6"/>
  <c r="X805" i="6"/>
  <c r="X806" i="6"/>
  <c r="X807" i="6"/>
  <c r="X808" i="6"/>
  <c r="X810" i="9"/>
  <c r="X808" i="9"/>
  <c r="HS116" i="8"/>
  <c r="HT116" i="8" s="1"/>
  <c r="HU116" i="8" s="1"/>
  <c r="HV116" i="8" s="1"/>
  <c r="HW116" i="8" s="1"/>
  <c r="HX116" i="8" s="1"/>
  <c r="HY116" i="8" s="1"/>
  <c r="HZ116" i="8" s="1"/>
  <c r="IA116" i="8" s="1"/>
  <c r="IB116" i="8" s="1"/>
  <c r="IC116" i="8" s="1"/>
  <c r="ID116" i="8" s="1"/>
  <c r="IE116" i="8" s="1"/>
  <c r="IF116" i="8" s="1"/>
  <c r="IG116" i="8" s="1"/>
  <c r="IH116" i="8" s="1"/>
  <c r="II116" i="8" s="1"/>
  <c r="IJ116" i="8" s="1"/>
  <c r="IK116" i="8" s="1"/>
  <c r="IL116" i="8" s="1"/>
  <c r="IM116" i="8" s="1"/>
  <c r="IN116" i="8" s="1"/>
  <c r="IO116" i="8" s="1"/>
  <c r="IP116" i="8" s="1"/>
  <c r="IQ116" i="8" s="1"/>
  <c r="IR116" i="8" s="1"/>
  <c r="IS116" i="8" s="1"/>
  <c r="IT116" i="8" s="1"/>
  <c r="IU116" i="8" s="1"/>
  <c r="IV116" i="8" s="1"/>
  <c r="IW116" i="8" s="1"/>
  <c r="IX116" i="8" s="1"/>
  <c r="IY116" i="8" s="1"/>
  <c r="IZ116" i="8" s="1"/>
  <c r="JA116" i="8" s="1"/>
  <c r="JB116" i="8" s="1"/>
  <c r="JC116" i="8" s="1"/>
  <c r="JD116" i="8" s="1"/>
  <c r="JE116" i="8" s="1"/>
  <c r="JF116" i="8" s="1"/>
  <c r="JG116" i="8" s="1"/>
  <c r="JH116" i="8" s="1"/>
  <c r="JI116" i="8" s="1"/>
  <c r="JJ116" i="8" s="1"/>
  <c r="JK116" i="8" s="1"/>
  <c r="JL116" i="8" s="1"/>
  <c r="JM116" i="8" s="1"/>
  <c r="JN116" i="8" s="1"/>
  <c r="JO116" i="8" s="1"/>
  <c r="JP116" i="8" s="1"/>
  <c r="JQ116" i="8" s="1"/>
  <c r="JR116" i="8" s="1"/>
  <c r="JS116" i="8" s="1"/>
  <c r="JT116" i="8" s="1"/>
  <c r="JU116" i="8" s="1"/>
  <c r="JV116" i="8" s="1"/>
  <c r="JW116" i="8" s="1"/>
  <c r="JX116" i="8" s="1"/>
  <c r="JY116" i="8" s="1"/>
  <c r="JZ116" i="8" s="1"/>
  <c r="KA116" i="8" s="1"/>
  <c r="KB116" i="8" s="1"/>
  <c r="KC116" i="8" s="1"/>
  <c r="KD116" i="8" s="1"/>
  <c r="KE116" i="8" s="1"/>
  <c r="KF116" i="8" s="1"/>
  <c r="KG116" i="8" s="1"/>
  <c r="KH116" i="8" s="1"/>
  <c r="KI116" i="8" s="1"/>
  <c r="KJ116" i="8" s="1"/>
  <c r="KK116" i="8" s="1"/>
  <c r="KL116" i="8" s="1"/>
  <c r="KM116" i="8" s="1"/>
  <c r="KN116" i="8" s="1"/>
  <c r="KO116" i="8" s="1"/>
  <c r="KP116" i="8" s="1"/>
  <c r="KQ116" i="8" s="1"/>
  <c r="KR116" i="8" s="1"/>
  <c r="KS116" i="8" s="1"/>
  <c r="KT116" i="8" s="1"/>
  <c r="KU116" i="8" s="1"/>
  <c r="KV116" i="8" s="1"/>
  <c r="KW116" i="8" s="1"/>
  <c r="KX116" i="8" s="1"/>
  <c r="KY116" i="8" s="1"/>
  <c r="KZ116" i="8" s="1"/>
  <c r="LA116" i="8" s="1"/>
  <c r="LB116" i="8" s="1"/>
  <c r="LC116" i="8" s="1"/>
  <c r="LD116" i="8" s="1"/>
  <c r="LE116" i="8" s="1"/>
  <c r="LF116" i="8" s="1"/>
  <c r="LG116" i="8" s="1"/>
  <c r="LH116" i="8" s="1"/>
  <c r="LI116" i="8" s="1"/>
  <c r="LJ116" i="8" s="1"/>
  <c r="LK116" i="8" s="1"/>
  <c r="LL116" i="8" s="1"/>
  <c r="LM116" i="8" s="1"/>
  <c r="LN116" i="8" s="1"/>
  <c r="LO116" i="8" s="1"/>
  <c r="LP116" i="8" s="1"/>
  <c r="LQ116" i="8" s="1"/>
  <c r="LR116" i="8" s="1"/>
  <c r="LS116" i="8" s="1"/>
  <c r="LT116" i="8" s="1"/>
  <c r="LU116" i="8" s="1"/>
  <c r="LV116" i="8" s="1"/>
  <c r="LW116" i="8" s="1"/>
  <c r="LX116" i="8" s="1"/>
  <c r="LY116" i="8" s="1"/>
  <c r="LZ116" i="8" s="1"/>
  <c r="MA116" i="8" s="1"/>
  <c r="MB116" i="8" s="1"/>
  <c r="MC116" i="8" s="1"/>
  <c r="MD116" i="8" s="1"/>
  <c r="ME116" i="8" s="1"/>
  <c r="MF116" i="8" s="1"/>
  <c r="MG116" i="8" s="1"/>
  <c r="MH116" i="8" s="1"/>
  <c r="MI116" i="8" s="1"/>
  <c r="MJ116" i="8" s="1"/>
  <c r="MK116" i="8" s="1"/>
  <c r="ML116" i="8" s="1"/>
  <c r="MM116" i="8" s="1"/>
  <c r="MN116" i="8" s="1"/>
  <c r="MO116" i="8" s="1"/>
  <c r="MP116" i="8" s="1"/>
  <c r="MQ116" i="8" s="1"/>
  <c r="MR116" i="8" s="1"/>
  <c r="MS116" i="8" s="1"/>
  <c r="MT116" i="8" s="1"/>
  <c r="MU116" i="8" s="1"/>
  <c r="MV116" i="8" s="1"/>
  <c r="MW116" i="8" s="1"/>
  <c r="MX116" i="8" s="1"/>
  <c r="MY116" i="8" s="1"/>
  <c r="MZ116" i="8" s="1"/>
  <c r="NA116" i="8" s="1"/>
  <c r="NB116" i="8" s="1"/>
  <c r="FA116" i="8"/>
  <c r="FB116" i="8" s="1"/>
  <c r="FC116" i="8" s="1"/>
  <c r="FD116" i="8" s="1"/>
  <c r="FE116" i="8" s="1"/>
  <c r="FF116" i="8" s="1"/>
  <c r="FG116" i="8" s="1"/>
  <c r="X716" i="9"/>
  <c r="X714" i="9"/>
  <c r="X700" i="9"/>
  <c r="X698" i="9"/>
  <c r="X684" i="9"/>
  <c r="AB587" i="9"/>
  <c r="AB579" i="9"/>
  <c r="AB571" i="9"/>
  <c r="AB563" i="9"/>
  <c r="X557" i="9"/>
  <c r="X553" i="9"/>
  <c r="X549" i="9"/>
  <c r="X545" i="9"/>
  <c r="X541" i="9"/>
  <c r="AB12" i="9"/>
  <c r="AH12" i="9" s="1"/>
  <c r="AL12" i="9" s="1"/>
  <c r="AB16" i="9"/>
  <c r="AB20" i="9"/>
  <c r="AB24" i="9"/>
  <c r="AB28" i="9"/>
  <c r="X537" i="9"/>
  <c r="X533" i="9"/>
  <c r="X529" i="9"/>
  <c r="AC167" i="8"/>
  <c r="AB122" i="8"/>
  <c r="HX118" i="8"/>
  <c r="MS122" i="8"/>
  <c r="AB159" i="8" l="1"/>
  <c r="AQ217" i="6"/>
  <c r="AM123" i="8"/>
  <c r="AW8" i="9"/>
  <c r="QZ122" i="8"/>
  <c r="C71" i="8"/>
  <c r="OH122" i="8"/>
  <c r="C61" i="8"/>
  <c r="WX122" i="8"/>
  <c r="C93" i="8"/>
  <c r="RG122" i="8"/>
  <c r="C72" i="8"/>
  <c r="VA122" i="8"/>
  <c r="C86" i="8"/>
  <c r="AJ528" i="6"/>
  <c r="AG225" i="9"/>
  <c r="AH225" i="9" s="1"/>
  <c r="AB180" i="8"/>
  <c r="RH122" i="8"/>
  <c r="AB157" i="8"/>
  <c r="AB181" i="8"/>
  <c r="BK80" i="9"/>
  <c r="BK223" i="9"/>
  <c r="BK227" i="9"/>
  <c r="BK231" i="9"/>
  <c r="BK235" i="9"/>
  <c r="BK239" i="9"/>
  <c r="BK243" i="9"/>
  <c r="BK247" i="9"/>
  <c r="BD222" i="9"/>
  <c r="BK77" i="9"/>
  <c r="BK73" i="9"/>
  <c r="BK69" i="9"/>
  <c r="BK65" i="9"/>
  <c r="BK61" i="9"/>
  <c r="BK57" i="9"/>
  <c r="BK53" i="9"/>
  <c r="BK49" i="9"/>
  <c r="BK45" i="9"/>
  <c r="BK41" i="9"/>
  <c r="BK37" i="9"/>
  <c r="BK33" i="9"/>
  <c r="BK29" i="9"/>
  <c r="BK25" i="9"/>
  <c r="BK21" i="9"/>
  <c r="BK17" i="9"/>
  <c r="BK13" i="9"/>
  <c r="BK9" i="9"/>
  <c r="BC528" i="9"/>
  <c r="BK252" i="9"/>
  <c r="BK78" i="9"/>
  <c r="BK233" i="9"/>
  <c r="BK241" i="9"/>
  <c r="AW222" i="9"/>
  <c r="BK81" i="9"/>
  <c r="BK224" i="9"/>
  <c r="BK228" i="9"/>
  <c r="BK232" i="9"/>
  <c r="BK236" i="9"/>
  <c r="BK240" i="9"/>
  <c r="BK244" i="9"/>
  <c r="BK248" i="9"/>
  <c r="AW7" i="9"/>
  <c r="BK7" i="9"/>
  <c r="BK76" i="9"/>
  <c r="BK72" i="9"/>
  <c r="BK68" i="9"/>
  <c r="BK64" i="9"/>
  <c r="BK60" i="9"/>
  <c r="BK56" i="9"/>
  <c r="BK52" i="9"/>
  <c r="BK48" i="9"/>
  <c r="BK44" i="9"/>
  <c r="BK40" i="9"/>
  <c r="BK36" i="9"/>
  <c r="BK32" i="9"/>
  <c r="BK28" i="9"/>
  <c r="BK24" i="9"/>
  <c r="BK20" i="9"/>
  <c r="BK16" i="9"/>
  <c r="BK12" i="9"/>
  <c r="AP7" i="9"/>
  <c r="AQ528" i="9"/>
  <c r="AN529" i="9" s="1"/>
  <c r="BK229" i="9"/>
  <c r="BK249" i="9"/>
  <c r="BK79" i="9"/>
  <c r="BK222" i="9"/>
  <c r="BK226" i="9"/>
  <c r="BK230" i="9"/>
  <c r="BK234" i="9"/>
  <c r="BK238" i="9"/>
  <c r="BK242" i="9"/>
  <c r="BK246" i="9"/>
  <c r="BK250" i="9"/>
  <c r="BK8" i="9"/>
  <c r="BK74" i="9"/>
  <c r="BK70" i="9"/>
  <c r="BK66" i="9"/>
  <c r="BK62" i="9"/>
  <c r="BK58" i="9"/>
  <c r="BK54" i="9"/>
  <c r="BK50" i="9"/>
  <c r="BK46" i="9"/>
  <c r="BK42" i="9"/>
  <c r="BK38" i="9"/>
  <c r="BK34" i="9"/>
  <c r="BK30" i="9"/>
  <c r="BK26" i="9"/>
  <c r="BK22" i="9"/>
  <c r="BK18" i="9"/>
  <c r="BK14" i="9"/>
  <c r="BK10" i="9"/>
  <c r="AQ222" i="9"/>
  <c r="BK251" i="9"/>
  <c r="BC7" i="9"/>
  <c r="AW528" i="9"/>
  <c r="BK253" i="9"/>
  <c r="BD528" i="9"/>
  <c r="BK254" i="9"/>
  <c r="AP222" i="9"/>
  <c r="AJ222" i="9" s="1"/>
  <c r="AI222" i="9" s="1"/>
  <c r="BK82" i="9"/>
  <c r="BK225" i="9"/>
  <c r="BK237" i="9"/>
  <c r="BK245" i="9"/>
  <c r="BK71" i="9"/>
  <c r="BK55" i="9"/>
  <c r="BK39" i="9"/>
  <c r="BK23" i="9"/>
  <c r="AP528" i="9"/>
  <c r="AJ528" i="9" s="1"/>
  <c r="BK63" i="9"/>
  <c r="BK67" i="9"/>
  <c r="BK51" i="9"/>
  <c r="BK35" i="9"/>
  <c r="BK19" i="9"/>
  <c r="BK47" i="9"/>
  <c r="BK75" i="9"/>
  <c r="BK59" i="9"/>
  <c r="BK43" i="9"/>
  <c r="BK27" i="9"/>
  <c r="BK11" i="9"/>
  <c r="AV528" i="9"/>
  <c r="BD7" i="9"/>
  <c r="BK31" i="9"/>
  <c r="BK15" i="9"/>
  <c r="AW528" i="6"/>
  <c r="AX528" i="6" s="1"/>
  <c r="AV7" i="6"/>
  <c r="AV7" i="9"/>
  <c r="AB188" i="8"/>
  <c r="RO122" i="8"/>
  <c r="PX122" i="8"/>
  <c r="C67" i="8"/>
  <c r="WJ122" i="8"/>
  <c r="C91" i="8"/>
  <c r="SI122" i="8"/>
  <c r="C76" i="8"/>
  <c r="ZW122" i="8"/>
  <c r="C104" i="8"/>
  <c r="RN122" i="8"/>
  <c r="C73" i="8"/>
  <c r="VV122" i="8"/>
  <c r="C89" i="8"/>
  <c r="AAD122" i="8"/>
  <c r="C105" i="8"/>
  <c r="PC122" i="8"/>
  <c r="C64" i="8"/>
  <c r="YU122" i="8"/>
  <c r="C100" i="8"/>
  <c r="PQ122" i="8"/>
  <c r="C66" i="8"/>
  <c r="TY122" i="8"/>
  <c r="C82" i="8"/>
  <c r="YG122" i="8"/>
  <c r="C98" i="8"/>
  <c r="AV217" i="6"/>
  <c r="AX217" i="6" s="1"/>
  <c r="AY217" i="6" s="1"/>
  <c r="AT218" i="6" s="1"/>
  <c r="AN218" i="6"/>
  <c r="AG536" i="6"/>
  <c r="AH536" i="6" s="1"/>
  <c r="AL536" i="6" s="1"/>
  <c r="AF537" i="6"/>
  <c r="BJ7" i="9"/>
  <c r="UF122" i="8"/>
  <c r="C83" i="8"/>
  <c r="OV122" i="8"/>
  <c r="C63" i="8"/>
  <c r="TK122" i="8"/>
  <c r="C80" i="8"/>
  <c r="SP122" i="8"/>
  <c r="C77" i="8"/>
  <c r="QS122" i="8"/>
  <c r="C70" i="8"/>
  <c r="ZI122" i="8"/>
  <c r="C102" i="8"/>
  <c r="AB144" i="8"/>
  <c r="AB204" i="8"/>
  <c r="SX122" i="8"/>
  <c r="XF122" i="8"/>
  <c r="AB200" i="8"/>
  <c r="AP8" i="9"/>
  <c r="AJ8" i="9" s="1"/>
  <c r="AI8" i="9" s="1"/>
  <c r="AK8" i="9" s="1"/>
  <c r="AM8" i="9" s="1"/>
  <c r="AR9" i="9" s="1"/>
  <c r="AJ7" i="9"/>
  <c r="AL7" i="9"/>
  <c r="AI7" i="9" s="1"/>
  <c r="AL528" i="9"/>
  <c r="AI528" i="9" s="1"/>
  <c r="AB202" i="8"/>
  <c r="UG122" i="8"/>
  <c r="WR122" i="8"/>
  <c r="AG220" i="6"/>
  <c r="AH220" i="6" s="1"/>
  <c r="AL220" i="6" s="1"/>
  <c r="AF221" i="6"/>
  <c r="AB199" i="8"/>
  <c r="PD122" i="8"/>
  <c r="RA122" i="8"/>
  <c r="PK122" i="8"/>
  <c r="TS122" i="8"/>
  <c r="VI122" i="8"/>
  <c r="ZC122" i="8"/>
  <c r="ZQ122" i="8"/>
  <c r="VH122" i="8"/>
  <c r="YN122" i="8"/>
  <c r="C59" i="8"/>
  <c r="NT122" i="8"/>
  <c r="TD122" i="8"/>
  <c r="OA122" i="8"/>
  <c r="VO122" i="8"/>
  <c r="PJ122" i="8"/>
  <c r="TR122" i="8"/>
  <c r="XZ122" i="8"/>
  <c r="UM122" i="8"/>
  <c r="NM122" i="8"/>
  <c r="C58" i="8"/>
  <c r="RU122" i="8"/>
  <c r="WC122" i="8"/>
  <c r="AAK122" i="8"/>
  <c r="AL7" i="6"/>
  <c r="AJ7" i="6"/>
  <c r="NF122" i="8"/>
  <c r="C57" i="8"/>
  <c r="AB170" i="8"/>
  <c r="AB174" i="8"/>
  <c r="AV8" i="9"/>
  <c r="AN9" i="9"/>
  <c r="AB142" i="8"/>
  <c r="AB179" i="8"/>
  <c r="L10" i="8"/>
  <c r="AB150" i="8"/>
  <c r="AB132" i="8"/>
  <c r="AB169" i="8"/>
  <c r="AB167" i="8"/>
  <c r="AB183" i="8"/>
  <c r="NN122" i="8"/>
  <c r="OP122" i="8"/>
  <c r="QF122" i="8"/>
  <c r="PY122" i="8"/>
  <c r="WD122" i="8"/>
  <c r="SQ122" i="8"/>
  <c r="AAE122" i="8"/>
  <c r="YO122" i="8"/>
  <c r="AAL122" i="8"/>
  <c r="AB154" i="8"/>
  <c r="ZP122" i="8"/>
  <c r="SB122" i="8"/>
  <c r="XL122" i="8"/>
  <c r="QE122" i="8"/>
  <c r="XS122" i="8"/>
  <c r="QL122" i="8"/>
  <c r="UT122" i="8"/>
  <c r="ZB122" i="8"/>
  <c r="C56" i="8"/>
  <c r="MY122" i="8"/>
  <c r="WQ122" i="8"/>
  <c r="OO122" i="8"/>
  <c r="SW122" i="8"/>
  <c r="XE122" i="8"/>
  <c r="C22" i="11"/>
  <c r="AI22" i="11" s="1"/>
  <c r="C18" i="11"/>
  <c r="AI18" i="11" s="1"/>
  <c r="F22" i="11"/>
  <c r="AB171" i="8"/>
  <c r="DU122" i="8"/>
  <c r="C108" i="8"/>
  <c r="AB182" i="8"/>
  <c r="AB195" i="8"/>
  <c r="GF122" i="8"/>
  <c r="NE122" i="8"/>
  <c r="BC122" i="8"/>
  <c r="DG122" i="8"/>
  <c r="GM122" i="8"/>
  <c r="AB173" i="8"/>
  <c r="AB198" i="8"/>
  <c r="NC116" i="8"/>
  <c r="ND116" i="8" s="1"/>
  <c r="NE116" i="8" s="1"/>
  <c r="NF116" i="8" s="1"/>
  <c r="NG116" i="8" s="1"/>
  <c r="NH116" i="8" s="1"/>
  <c r="NI116" i="8" s="1"/>
  <c r="NJ116" i="8" s="1"/>
  <c r="NK116" i="8" s="1"/>
  <c r="NL116" i="8" s="1"/>
  <c r="NM116" i="8" s="1"/>
  <c r="NN116" i="8" s="1"/>
  <c r="NO116" i="8" s="1"/>
  <c r="NP116" i="8" s="1"/>
  <c r="NQ116" i="8" s="1"/>
  <c r="NR116" i="8" s="1"/>
  <c r="NS116" i="8" s="1"/>
  <c r="NT116" i="8" s="1"/>
  <c r="NU116" i="8" s="1"/>
  <c r="NV116" i="8" s="1"/>
  <c r="NW116" i="8" s="1"/>
  <c r="NX116" i="8" s="1"/>
  <c r="NY116" i="8" s="1"/>
  <c r="NZ116" i="8" s="1"/>
  <c r="OA116" i="8" s="1"/>
  <c r="OB116" i="8" s="1"/>
  <c r="OC116" i="8" s="1"/>
  <c r="OD116" i="8" s="1"/>
  <c r="OE116" i="8" s="1"/>
  <c r="OF116" i="8" s="1"/>
  <c r="OG116" i="8" s="1"/>
  <c r="OH116" i="8" s="1"/>
  <c r="OI116" i="8" s="1"/>
  <c r="OJ116" i="8" s="1"/>
  <c r="OK116" i="8" s="1"/>
  <c r="OL116" i="8" s="1"/>
  <c r="OM116" i="8" s="1"/>
  <c r="ON116" i="8" s="1"/>
  <c r="OO116" i="8" s="1"/>
  <c r="OP116" i="8" s="1"/>
  <c r="OQ116" i="8" s="1"/>
  <c r="OR116" i="8" s="1"/>
  <c r="OS116" i="8" s="1"/>
  <c r="OT116" i="8" s="1"/>
  <c r="OU116" i="8" s="1"/>
  <c r="OV116" i="8" s="1"/>
  <c r="OW116" i="8" s="1"/>
  <c r="OX116" i="8" s="1"/>
  <c r="OY116" i="8" s="1"/>
  <c r="OZ116" i="8" s="1"/>
  <c r="PA116" i="8" s="1"/>
  <c r="PB116" i="8" s="1"/>
  <c r="PC116" i="8" s="1"/>
  <c r="PD116" i="8" s="1"/>
  <c r="PE116" i="8" s="1"/>
  <c r="PF116" i="8" s="1"/>
  <c r="PG116" i="8" s="1"/>
  <c r="PH116" i="8" s="1"/>
  <c r="PI116" i="8" s="1"/>
  <c r="PJ116" i="8" s="1"/>
  <c r="PK116" i="8" s="1"/>
  <c r="PL116" i="8" s="1"/>
  <c r="PM116" i="8" s="1"/>
  <c r="PN116" i="8" s="1"/>
  <c r="PO116" i="8" s="1"/>
  <c r="PP116" i="8" s="1"/>
  <c r="PQ116" i="8" s="1"/>
  <c r="PR116" i="8" s="1"/>
  <c r="PS116" i="8" s="1"/>
  <c r="PT116" i="8" s="1"/>
  <c r="PU116" i="8" s="1"/>
  <c r="PV116" i="8" s="1"/>
  <c r="PW116" i="8" s="1"/>
  <c r="PX116" i="8" s="1"/>
  <c r="PY116" i="8" s="1"/>
  <c r="PZ116" i="8" s="1"/>
  <c r="QA116" i="8" s="1"/>
  <c r="QB116" i="8" s="1"/>
  <c r="QC116" i="8" s="1"/>
  <c r="QD116" i="8" s="1"/>
  <c r="QE116" i="8" s="1"/>
  <c r="QF116" i="8" s="1"/>
  <c r="QG116" i="8" s="1"/>
  <c r="QH116" i="8" s="1"/>
  <c r="QI116" i="8" s="1"/>
  <c r="QJ116" i="8" s="1"/>
  <c r="QK116" i="8" s="1"/>
  <c r="QL116" i="8" s="1"/>
  <c r="QM116" i="8" s="1"/>
  <c r="QN116" i="8" s="1"/>
  <c r="QO116" i="8" s="1"/>
  <c r="QP116" i="8" s="1"/>
  <c r="QQ116" i="8" s="1"/>
  <c r="QR116" i="8" s="1"/>
  <c r="QS116" i="8" s="1"/>
  <c r="QT116" i="8" s="1"/>
  <c r="QU116" i="8" s="1"/>
  <c r="QV116" i="8" s="1"/>
  <c r="QW116" i="8" s="1"/>
  <c r="QX116" i="8" s="1"/>
  <c r="QY116" i="8" s="1"/>
  <c r="QZ116" i="8" s="1"/>
  <c r="RA116" i="8" s="1"/>
  <c r="RB116" i="8" s="1"/>
  <c r="RC116" i="8" s="1"/>
  <c r="RD116" i="8" s="1"/>
  <c r="RE116" i="8" s="1"/>
  <c r="RF116" i="8" s="1"/>
  <c r="RG116" i="8" s="1"/>
  <c r="RH116" i="8" s="1"/>
  <c r="RI116" i="8" s="1"/>
  <c r="RJ116" i="8" s="1"/>
  <c r="RK116" i="8" s="1"/>
  <c r="RL116" i="8" s="1"/>
  <c r="RM116" i="8" s="1"/>
  <c r="RN116" i="8" s="1"/>
  <c r="RO116" i="8" s="1"/>
  <c r="RP116" i="8" s="1"/>
  <c r="RQ116" i="8" s="1"/>
  <c r="RR116" i="8" s="1"/>
  <c r="RS116" i="8" s="1"/>
  <c r="RT116" i="8" s="1"/>
  <c r="RU116" i="8" s="1"/>
  <c r="RV116" i="8" s="1"/>
  <c r="RW116" i="8" s="1"/>
  <c r="RX116" i="8" s="1"/>
  <c r="RY116" i="8" s="1"/>
  <c r="RZ116" i="8" s="1"/>
  <c r="SA116" i="8" s="1"/>
  <c r="SB116" i="8" s="1"/>
  <c r="SC116" i="8" s="1"/>
  <c r="SD116" i="8" s="1"/>
  <c r="SE116" i="8" s="1"/>
  <c r="SF116" i="8" s="1"/>
  <c r="SG116" i="8" s="1"/>
  <c r="SH116" i="8" s="1"/>
  <c r="SI116" i="8" s="1"/>
  <c r="SJ116" i="8" s="1"/>
  <c r="SK116" i="8" s="1"/>
  <c r="SL116" i="8" s="1"/>
  <c r="SM116" i="8" s="1"/>
  <c r="SN116" i="8" s="1"/>
  <c r="SO116" i="8" s="1"/>
  <c r="SP116" i="8" s="1"/>
  <c r="SQ116" i="8" s="1"/>
  <c r="SR116" i="8" s="1"/>
  <c r="SS116" i="8" s="1"/>
  <c r="ST116" i="8" s="1"/>
  <c r="SU116" i="8" s="1"/>
  <c r="SV116" i="8" s="1"/>
  <c r="SW116" i="8" s="1"/>
  <c r="SX116" i="8" s="1"/>
  <c r="SY116" i="8" s="1"/>
  <c r="SZ116" i="8" s="1"/>
  <c r="TA116" i="8" s="1"/>
  <c r="TB116" i="8" s="1"/>
  <c r="TC116" i="8" s="1"/>
  <c r="TD116" i="8" s="1"/>
  <c r="TE116" i="8" s="1"/>
  <c r="TF116" i="8" s="1"/>
  <c r="TG116" i="8" s="1"/>
  <c r="TH116" i="8" s="1"/>
  <c r="TI116" i="8" s="1"/>
  <c r="TJ116" i="8" s="1"/>
  <c r="TK116" i="8" s="1"/>
  <c r="TL116" i="8" s="1"/>
  <c r="TM116" i="8" s="1"/>
  <c r="TN116" i="8" s="1"/>
  <c r="TO116" i="8" s="1"/>
  <c r="TP116" i="8" s="1"/>
  <c r="TQ116" i="8" s="1"/>
  <c r="TR116" i="8" s="1"/>
  <c r="TS116" i="8" s="1"/>
  <c r="TT116" i="8" s="1"/>
  <c r="TU116" i="8" s="1"/>
  <c r="TV116" i="8" s="1"/>
  <c r="TW116" i="8" s="1"/>
  <c r="TX116" i="8" s="1"/>
  <c r="TY116" i="8" s="1"/>
  <c r="TZ116" i="8" s="1"/>
  <c r="UA116" i="8" s="1"/>
  <c r="UB116" i="8" s="1"/>
  <c r="UC116" i="8" s="1"/>
  <c r="UD116" i="8" s="1"/>
  <c r="UE116" i="8" s="1"/>
  <c r="UF116" i="8" s="1"/>
  <c r="UG116" i="8" s="1"/>
  <c r="UH116" i="8" s="1"/>
  <c r="UI116" i="8" s="1"/>
  <c r="UJ116" i="8" s="1"/>
  <c r="UK116" i="8" s="1"/>
  <c r="UL116" i="8" s="1"/>
  <c r="UM116" i="8" s="1"/>
  <c r="UN116" i="8" s="1"/>
  <c r="UO116" i="8" s="1"/>
  <c r="UP116" i="8" s="1"/>
  <c r="UQ116" i="8" s="1"/>
  <c r="UR116" i="8" s="1"/>
  <c r="US116" i="8" s="1"/>
  <c r="UT116" i="8" s="1"/>
  <c r="UU116" i="8" s="1"/>
  <c r="UV116" i="8" s="1"/>
  <c r="UW116" i="8" s="1"/>
  <c r="UX116" i="8" s="1"/>
  <c r="UY116" i="8" s="1"/>
  <c r="UZ116" i="8" s="1"/>
  <c r="VA116" i="8" s="1"/>
  <c r="VB116" i="8" s="1"/>
  <c r="VC116" i="8" s="1"/>
  <c r="VD116" i="8" s="1"/>
  <c r="VE116" i="8" s="1"/>
  <c r="VF116" i="8" s="1"/>
  <c r="VG116" i="8" s="1"/>
  <c r="VH116" i="8" s="1"/>
  <c r="VI116" i="8" s="1"/>
  <c r="VJ116" i="8" s="1"/>
  <c r="VK116" i="8" s="1"/>
  <c r="VL116" i="8" s="1"/>
  <c r="VM116" i="8" s="1"/>
  <c r="VN116" i="8" s="1"/>
  <c r="VO116" i="8" s="1"/>
  <c r="VP116" i="8" s="1"/>
  <c r="VQ116" i="8" s="1"/>
  <c r="VR116" i="8" s="1"/>
  <c r="VS116" i="8" s="1"/>
  <c r="VT116" i="8" s="1"/>
  <c r="VU116" i="8" s="1"/>
  <c r="VV116" i="8" s="1"/>
  <c r="VW116" i="8" s="1"/>
  <c r="VX116" i="8" s="1"/>
  <c r="VY116" i="8" s="1"/>
  <c r="VZ116" i="8" s="1"/>
  <c r="WA116" i="8" s="1"/>
  <c r="WB116" i="8" s="1"/>
  <c r="WC116" i="8" s="1"/>
  <c r="WD116" i="8" s="1"/>
  <c r="WE116" i="8" s="1"/>
  <c r="WF116" i="8" s="1"/>
  <c r="WG116" i="8" s="1"/>
  <c r="WH116" i="8" s="1"/>
  <c r="WI116" i="8" s="1"/>
  <c r="WJ116" i="8" s="1"/>
  <c r="WK116" i="8" s="1"/>
  <c r="WL116" i="8" s="1"/>
  <c r="WM116" i="8" s="1"/>
  <c r="WN116" i="8" s="1"/>
  <c r="WO116" i="8" s="1"/>
  <c r="WP116" i="8" s="1"/>
  <c r="WQ116" i="8" s="1"/>
  <c r="WR116" i="8" s="1"/>
  <c r="WS116" i="8" s="1"/>
  <c r="WT116" i="8" s="1"/>
  <c r="WU116" i="8" s="1"/>
  <c r="WV116" i="8" s="1"/>
  <c r="WW116" i="8" s="1"/>
  <c r="WX116" i="8" s="1"/>
  <c r="WY116" i="8" s="1"/>
  <c r="WZ116" i="8" s="1"/>
  <c r="XA116" i="8" s="1"/>
  <c r="XB116" i="8" s="1"/>
  <c r="XC116" i="8" s="1"/>
  <c r="XD116" i="8" s="1"/>
  <c r="XE116" i="8" s="1"/>
  <c r="XF116" i="8" s="1"/>
  <c r="XG116" i="8" s="1"/>
  <c r="XH116" i="8" s="1"/>
  <c r="XI116" i="8" s="1"/>
  <c r="XJ116" i="8" s="1"/>
  <c r="XK116" i="8" s="1"/>
  <c r="XL116" i="8" s="1"/>
  <c r="XM116" i="8" s="1"/>
  <c r="XN116" i="8" s="1"/>
  <c r="XO116" i="8" s="1"/>
  <c r="XP116" i="8" s="1"/>
  <c r="XQ116" i="8" s="1"/>
  <c r="XR116" i="8" s="1"/>
  <c r="XS116" i="8" s="1"/>
  <c r="XT116" i="8" s="1"/>
  <c r="XU116" i="8" s="1"/>
  <c r="XV116" i="8" s="1"/>
  <c r="XW116" i="8" s="1"/>
  <c r="XX116" i="8" s="1"/>
  <c r="XY116" i="8" s="1"/>
  <c r="XZ116" i="8" s="1"/>
  <c r="YA116" i="8" s="1"/>
  <c r="YB116" i="8" s="1"/>
  <c r="YC116" i="8" s="1"/>
  <c r="YD116" i="8" s="1"/>
  <c r="YE116" i="8" s="1"/>
  <c r="YF116" i="8" s="1"/>
  <c r="YG116" i="8" s="1"/>
  <c r="YH116" i="8" s="1"/>
  <c r="YI116" i="8" s="1"/>
  <c r="YJ116" i="8" s="1"/>
  <c r="YK116" i="8" s="1"/>
  <c r="YL116" i="8" s="1"/>
  <c r="YM116" i="8" s="1"/>
  <c r="YN116" i="8" s="1"/>
  <c r="YO116" i="8" s="1"/>
  <c r="YP116" i="8" s="1"/>
  <c r="YQ116" i="8" s="1"/>
  <c r="YR116" i="8" s="1"/>
  <c r="YS116" i="8" s="1"/>
  <c r="YT116" i="8" s="1"/>
  <c r="YU116" i="8" s="1"/>
  <c r="YV116" i="8" s="1"/>
  <c r="YW116" i="8" s="1"/>
  <c r="YX116" i="8" s="1"/>
  <c r="YY116" i="8" s="1"/>
  <c r="YZ116" i="8" s="1"/>
  <c r="ZA116" i="8" s="1"/>
  <c r="ZB116" i="8" s="1"/>
  <c r="ZC116" i="8" s="1"/>
  <c r="ZD116" i="8" s="1"/>
  <c r="ZE116" i="8" s="1"/>
  <c r="ZF116" i="8" s="1"/>
  <c r="ZG116" i="8" s="1"/>
  <c r="ZH116" i="8" s="1"/>
  <c r="ZI116" i="8" s="1"/>
  <c r="ZJ116" i="8" s="1"/>
  <c r="ZK116" i="8" s="1"/>
  <c r="ZL116" i="8" s="1"/>
  <c r="ZM116" i="8" s="1"/>
  <c r="ZN116" i="8" s="1"/>
  <c r="ZO116" i="8" s="1"/>
  <c r="ZP116" i="8" s="1"/>
  <c r="ZQ116" i="8" s="1"/>
  <c r="ZR116" i="8" s="1"/>
  <c r="ZS116" i="8" s="1"/>
  <c r="ZT116" i="8" s="1"/>
  <c r="ZU116" i="8" s="1"/>
  <c r="ZV116" i="8" s="1"/>
  <c r="ZW116" i="8" s="1"/>
  <c r="ZX116" i="8" s="1"/>
  <c r="ZY116" i="8" s="1"/>
  <c r="ZZ116" i="8" s="1"/>
  <c r="AAA116" i="8" s="1"/>
  <c r="AAB116" i="8" s="1"/>
  <c r="AAC116" i="8" s="1"/>
  <c r="AAD116" i="8" s="1"/>
  <c r="AAE116" i="8" s="1"/>
  <c r="AAF116" i="8" s="1"/>
  <c r="AAG116" i="8" s="1"/>
  <c r="AAH116" i="8" s="1"/>
  <c r="AAI116" i="8" s="1"/>
  <c r="AAJ116" i="8" s="1"/>
  <c r="AAK116" i="8" s="1"/>
  <c r="AAL116" i="8" s="1"/>
  <c r="AAM116" i="8" s="1"/>
  <c r="AAN116" i="8" s="1"/>
  <c r="AAO116" i="8" s="1"/>
  <c r="AAP116" i="8" s="1"/>
  <c r="AAQ116" i="8" s="1"/>
  <c r="AAR116" i="8" s="1"/>
  <c r="AAS116" i="8" s="1"/>
  <c r="AAT116" i="8" s="1"/>
  <c r="AAU116" i="8" s="1"/>
  <c r="AAV116" i="8" s="1"/>
  <c r="AAW116" i="8" s="1"/>
  <c r="AAX116" i="8" s="1"/>
  <c r="AAY116" i="8" s="1"/>
  <c r="AAZ116" i="8" s="1"/>
  <c r="ABA116" i="8" s="1"/>
  <c r="ABB116" i="8" s="1"/>
  <c r="ABC116" i="8" s="1"/>
  <c r="ABD116" i="8" s="1"/>
  <c r="ABE116" i="8" s="1"/>
  <c r="ABF116" i="8" s="1"/>
  <c r="ABG116" i="8" s="1"/>
  <c r="ABH116" i="8" s="1"/>
  <c r="ABI116" i="8" s="1"/>
  <c r="ABJ116" i="8" s="1"/>
  <c r="ABK116" i="8" s="1"/>
  <c r="ABL116" i="8" s="1"/>
  <c r="ABM116" i="8" s="1"/>
  <c r="ABN116" i="8" s="1"/>
  <c r="ABO116" i="8" s="1"/>
  <c r="NK123" i="8"/>
  <c r="NF123" i="8" s="1"/>
  <c r="NY123" i="8"/>
  <c r="NT123" i="8" s="1"/>
  <c r="OG122" i="8"/>
  <c r="OU122" i="8"/>
  <c r="OT123" i="8"/>
  <c r="OO123" i="8" s="1"/>
  <c r="PB122" i="8"/>
  <c r="QC123" i="8"/>
  <c r="PX123" i="8" s="1"/>
  <c r="QK122" i="8"/>
  <c r="QQ123" i="8"/>
  <c r="QL123" i="8" s="1"/>
  <c r="QY122" i="8"/>
  <c r="VM123" i="8"/>
  <c r="VH123" i="8" s="1"/>
  <c r="VU122" i="8"/>
  <c r="XJ123" i="8"/>
  <c r="XE123" i="8" s="1"/>
  <c r="XR122" i="8"/>
  <c r="ZU123" i="8"/>
  <c r="ZP123" i="8" s="1"/>
  <c r="AAC122" i="8"/>
  <c r="QD122" i="8"/>
  <c r="TB123" i="8"/>
  <c r="SW123" i="8" s="1"/>
  <c r="TJ122" i="8"/>
  <c r="RL123" i="8"/>
  <c r="RG123" i="8" s="1"/>
  <c r="SV122" i="8"/>
  <c r="TI123" i="8"/>
  <c r="TD123" i="8" s="1"/>
  <c r="TQ122" i="8"/>
  <c r="TW123" i="8"/>
  <c r="TR123" i="8" s="1"/>
  <c r="UE122" i="8"/>
  <c r="UR123" i="8"/>
  <c r="UM123" i="8" s="1"/>
  <c r="UZ122" i="8"/>
  <c r="VT123" i="8"/>
  <c r="VO123" i="8" s="1"/>
  <c r="WB122" i="8"/>
  <c r="WW122" i="8"/>
  <c r="YZ123" i="8"/>
  <c r="YU123" i="8" s="1"/>
  <c r="ZH122" i="8"/>
  <c r="WV123" i="8"/>
  <c r="WQ123" i="8" s="1"/>
  <c r="XD122" i="8"/>
  <c r="XQ123" i="8"/>
  <c r="XL123" i="8" s="1"/>
  <c r="XY122" i="8"/>
  <c r="ZG123" i="8"/>
  <c r="ZB123" i="8" s="1"/>
  <c r="ZO122" i="8"/>
  <c r="AC170" i="8"/>
  <c r="AB175" i="8"/>
  <c r="AB146" i="8"/>
  <c r="AO122" i="8"/>
  <c r="AH122" i="8" s="1"/>
  <c r="AAR122" i="8"/>
  <c r="BQ122" i="8"/>
  <c r="AB138" i="8"/>
  <c r="ND123" i="8"/>
  <c r="MY123" i="8" s="1"/>
  <c r="NL122" i="8"/>
  <c r="NR123" i="8"/>
  <c r="NM123" i="8" s="1"/>
  <c r="NZ122" i="8"/>
  <c r="OF123" i="8"/>
  <c r="OA123" i="8" s="1"/>
  <c r="ON122" i="8"/>
  <c r="PO123" i="8"/>
  <c r="PJ123" i="8" s="1"/>
  <c r="PW122" i="8"/>
  <c r="PA123" i="8"/>
  <c r="OV123" i="8" s="1"/>
  <c r="QJ123" i="8"/>
  <c r="QE123" i="8" s="1"/>
  <c r="QR122" i="8"/>
  <c r="QX123" i="8"/>
  <c r="QS123" i="8" s="1"/>
  <c r="RF122" i="8"/>
  <c r="SG123" i="8"/>
  <c r="SB123" i="8" s="1"/>
  <c r="SO122" i="8"/>
  <c r="XX123" i="8"/>
  <c r="XS123" i="8" s="1"/>
  <c r="YF122" i="8"/>
  <c r="YE123" i="8"/>
  <c r="XZ123" i="8" s="1"/>
  <c r="YM122" i="8"/>
  <c r="PH123" i="8"/>
  <c r="PC123" i="8" s="1"/>
  <c r="RS123" i="8"/>
  <c r="RN123" i="8" s="1"/>
  <c r="SA122" i="8"/>
  <c r="UY123" i="8"/>
  <c r="UT123" i="8" s="1"/>
  <c r="VG122" i="8"/>
  <c r="RE123" i="8"/>
  <c r="QZ123" i="8" s="1"/>
  <c r="RM122" i="8"/>
  <c r="RZ123" i="8"/>
  <c r="RU123" i="8" s="1"/>
  <c r="SH122" i="8"/>
  <c r="TC122" i="8"/>
  <c r="UK123" i="8"/>
  <c r="UF123" i="8" s="1"/>
  <c r="US122" i="8"/>
  <c r="VF123" i="8"/>
  <c r="VA123" i="8" s="1"/>
  <c r="WH123" i="8"/>
  <c r="WC123" i="8" s="1"/>
  <c r="WP122" i="8"/>
  <c r="AAB123" i="8"/>
  <c r="ZW123" i="8" s="1"/>
  <c r="AAJ122" i="8"/>
  <c r="XC123" i="8"/>
  <c r="WX123" i="8" s="1"/>
  <c r="XK122" i="8"/>
  <c r="YL123" i="8"/>
  <c r="YG123" i="8" s="1"/>
  <c r="YS123" i="8"/>
  <c r="YN123" i="8" s="1"/>
  <c r="ZA122" i="8"/>
  <c r="ZV122" i="8"/>
  <c r="ABF122" i="8"/>
  <c r="AJ124" i="8"/>
  <c r="FD122" i="8"/>
  <c r="HH122" i="8"/>
  <c r="CE122" i="8"/>
  <c r="EI122" i="8"/>
  <c r="AB165" i="8"/>
  <c r="AB124" i="8"/>
  <c r="CS122" i="8"/>
  <c r="GT122" i="8"/>
  <c r="AU122" i="8"/>
  <c r="AB148" i="8"/>
  <c r="AB185" i="8"/>
  <c r="AB166" i="8"/>
  <c r="AB160" i="8"/>
  <c r="AB161" i="8"/>
  <c r="AB155" i="8"/>
  <c r="AB205" i="8"/>
  <c r="AC134" i="8"/>
  <c r="AB134" i="8"/>
  <c r="L127" i="8"/>
  <c r="M127" i="8" s="1"/>
  <c r="N127" i="8" s="1"/>
  <c r="Z127" i="8" s="1"/>
  <c r="AF127" i="8" s="1"/>
  <c r="AJ127" i="8" s="1"/>
  <c r="K128" i="8"/>
  <c r="AB163" i="8"/>
  <c r="C109" i="8"/>
  <c r="ABN122" i="8"/>
  <c r="P108" i="8" s="1"/>
  <c r="C11" i="8"/>
  <c r="BD122" i="8"/>
  <c r="C15" i="8"/>
  <c r="CF122" i="8"/>
  <c r="C19" i="8"/>
  <c r="DH122" i="8"/>
  <c r="C23" i="8"/>
  <c r="EJ122" i="8"/>
  <c r="C27" i="8"/>
  <c r="FL122" i="8"/>
  <c r="C31" i="8"/>
  <c r="GN122" i="8"/>
  <c r="C35" i="8"/>
  <c r="HP122" i="8"/>
  <c r="C47" i="8"/>
  <c r="KN122" i="8"/>
  <c r="C51" i="8"/>
  <c r="LP122" i="8"/>
  <c r="C55" i="8"/>
  <c r="MR122" i="8"/>
  <c r="C12" i="8"/>
  <c r="BK122" i="8"/>
  <c r="C16" i="8"/>
  <c r="CM122" i="8"/>
  <c r="C20" i="8"/>
  <c r="DO122" i="8"/>
  <c r="C24" i="8"/>
  <c r="EQ122" i="8"/>
  <c r="C28" i="8"/>
  <c r="FS122" i="8"/>
  <c r="C32" i="8"/>
  <c r="GU122" i="8"/>
  <c r="C36" i="8"/>
  <c r="HO122" i="8"/>
  <c r="C48" i="8"/>
  <c r="KU122" i="8"/>
  <c r="C52" i="8"/>
  <c r="LW122" i="8"/>
  <c r="AAS122" i="8"/>
  <c r="AB158" i="8"/>
  <c r="AB189" i="8"/>
  <c r="AB136" i="8"/>
  <c r="L126" i="8"/>
  <c r="M126" i="8" s="1"/>
  <c r="N126" i="8" s="1"/>
  <c r="Z126" i="8" s="1"/>
  <c r="AF126" i="8" s="1"/>
  <c r="AJ126" i="8" s="1"/>
  <c r="FY122" i="8"/>
  <c r="EW122" i="8"/>
  <c r="BJ122" i="8"/>
  <c r="CL122" i="8"/>
  <c r="DN122" i="8"/>
  <c r="EP122" i="8"/>
  <c r="FR122" i="8"/>
  <c r="HA122" i="8"/>
  <c r="AAY122" i="8"/>
  <c r="FK122" i="8"/>
  <c r="EB122" i="8"/>
  <c r="CZ122" i="8"/>
  <c r="BX122" i="8"/>
  <c r="AV122" i="8"/>
  <c r="AJ125" i="8"/>
  <c r="AB201" i="8"/>
  <c r="AB194" i="8"/>
  <c r="AB126" i="8"/>
  <c r="AB152" i="8"/>
  <c r="AB153" i="8"/>
  <c r="C10" i="8"/>
  <c r="AW122" i="8"/>
  <c r="C13" i="8"/>
  <c r="BR122" i="8"/>
  <c r="C17" i="8"/>
  <c r="CT122" i="8"/>
  <c r="C21" i="8"/>
  <c r="DV122" i="8"/>
  <c r="C25" i="8"/>
  <c r="EX122" i="8"/>
  <c r="C29" i="8"/>
  <c r="FZ122" i="8"/>
  <c r="C33" i="8"/>
  <c r="HB122" i="8"/>
  <c r="C45" i="8"/>
  <c r="JZ122" i="8"/>
  <c r="C49" i="8"/>
  <c r="LB122" i="8"/>
  <c r="C53" i="8"/>
  <c r="MD122" i="8"/>
  <c r="AAZ122" i="8"/>
  <c r="C14" i="8"/>
  <c r="BY122" i="8"/>
  <c r="C18" i="8"/>
  <c r="DA122" i="8"/>
  <c r="C22" i="8"/>
  <c r="EC122" i="8"/>
  <c r="C26" i="8"/>
  <c r="FE122" i="8"/>
  <c r="C30" i="8"/>
  <c r="GG122" i="8"/>
  <c r="C34" i="8"/>
  <c r="HI122" i="8"/>
  <c r="C46" i="8"/>
  <c r="KG122" i="8"/>
  <c r="C50" i="8"/>
  <c r="LI122" i="8"/>
  <c r="C54" i="8"/>
  <c r="MK122" i="8"/>
  <c r="ABG122" i="8"/>
  <c r="AB140" i="8"/>
  <c r="B13" i="8"/>
  <c r="L11" i="8"/>
  <c r="AB191" i="8"/>
  <c r="IB122" i="8"/>
  <c r="KL123" i="8"/>
  <c r="KG123" i="8" s="1"/>
  <c r="KT122" i="8"/>
  <c r="KZ123" i="8"/>
  <c r="KU123" i="8" s="1"/>
  <c r="LH122" i="8"/>
  <c r="LN123" i="8"/>
  <c r="LI123" i="8" s="1"/>
  <c r="LV122" i="8"/>
  <c r="MB123" i="8"/>
  <c r="LW123" i="8" s="1"/>
  <c r="MJ122" i="8"/>
  <c r="MP123" i="8"/>
  <c r="MK123" i="8" s="1"/>
  <c r="MX122" i="8"/>
  <c r="KE123" i="8"/>
  <c r="JZ123" i="8" s="1"/>
  <c r="KM122" i="8"/>
  <c r="KS123" i="8"/>
  <c r="KN123" i="8" s="1"/>
  <c r="LA122" i="8"/>
  <c r="LG123" i="8"/>
  <c r="LB123" i="8" s="1"/>
  <c r="LO122" i="8"/>
  <c r="LU123" i="8"/>
  <c r="LP123" i="8" s="1"/>
  <c r="MC122" i="8"/>
  <c r="MI123" i="8"/>
  <c r="MD123" i="8" s="1"/>
  <c r="MQ122" i="8"/>
  <c r="MW123" i="8"/>
  <c r="MR123" i="8" s="1"/>
  <c r="B220" i="8"/>
  <c r="B219" i="8"/>
  <c r="B218" i="8"/>
  <c r="B217" i="8"/>
  <c r="B212" i="8"/>
  <c r="B211" i="8"/>
  <c r="B216" i="8"/>
  <c r="B215" i="8"/>
  <c r="B214" i="8"/>
  <c r="B213" i="8"/>
  <c r="B210" i="8"/>
  <c r="AI528" i="6"/>
  <c r="AJ123" i="8"/>
  <c r="AQ8" i="6"/>
  <c r="AP8" i="6"/>
  <c r="AJ8" i="6" s="1"/>
  <c r="AI8" i="6" s="1"/>
  <c r="AK8" i="6" s="1"/>
  <c r="FH116" i="8"/>
  <c r="FI116" i="8" s="1"/>
  <c r="FJ116" i="8" s="1"/>
  <c r="FK116" i="8" s="1"/>
  <c r="FL116" i="8" s="1"/>
  <c r="FM116" i="8" s="1"/>
  <c r="FN116" i="8" s="1"/>
  <c r="AG13" i="9"/>
  <c r="AH13" i="9" s="1"/>
  <c r="AL13" i="9" s="1"/>
  <c r="AF14" i="9"/>
  <c r="AL530" i="9"/>
  <c r="AU218" i="6"/>
  <c r="BC217" i="6"/>
  <c r="BE217" i="6" s="1"/>
  <c r="B151" i="8"/>
  <c r="B129" i="8"/>
  <c r="B123" i="8"/>
  <c r="B124" i="8"/>
  <c r="B137" i="8"/>
  <c r="B205" i="8"/>
  <c r="B189" i="8"/>
  <c r="B173" i="8"/>
  <c r="B157" i="8"/>
  <c r="B196" i="8"/>
  <c r="B164" i="8"/>
  <c r="B202" i="8"/>
  <c r="B170" i="8"/>
  <c r="B203" i="8"/>
  <c r="B187" i="8"/>
  <c r="B171" i="8"/>
  <c r="B155" i="8"/>
  <c r="B200" i="8"/>
  <c r="B168" i="8"/>
  <c r="B146" i="8"/>
  <c r="B182" i="8"/>
  <c r="B127" i="8"/>
  <c r="B145" i="8"/>
  <c r="B132" i="8"/>
  <c r="B201" i="8"/>
  <c r="B169" i="8"/>
  <c r="B188" i="8"/>
  <c r="B194" i="8"/>
  <c r="B207" i="8"/>
  <c r="B175" i="8"/>
  <c r="B208" i="8"/>
  <c r="B141" i="8"/>
  <c r="B158" i="8"/>
  <c r="B147" i="8"/>
  <c r="B177" i="8"/>
  <c r="B130" i="8"/>
  <c r="B167" i="8"/>
  <c r="B206" i="8"/>
  <c r="B148" i="8"/>
  <c r="B178" i="8"/>
  <c r="B174" i="8"/>
  <c r="B193" i="8"/>
  <c r="B183" i="8"/>
  <c r="B136" i="8"/>
  <c r="B139" i="8"/>
  <c r="B142" i="8"/>
  <c r="B181" i="8"/>
  <c r="B149" i="8"/>
  <c r="B125" i="8"/>
  <c r="B154" i="8"/>
  <c r="B179" i="8"/>
  <c r="B138" i="8"/>
  <c r="B152" i="8"/>
  <c r="B166" i="8"/>
  <c r="B131" i="8"/>
  <c r="B185" i="8"/>
  <c r="B156" i="8"/>
  <c r="B191" i="8"/>
  <c r="B176" i="8"/>
  <c r="B144" i="8"/>
  <c r="B204" i="8"/>
  <c r="B192" i="8"/>
  <c r="B161" i="8"/>
  <c r="B150" i="8"/>
  <c r="B160" i="8"/>
  <c r="B135" i="8"/>
  <c r="B140" i="8"/>
  <c r="B165" i="8"/>
  <c r="B186" i="8"/>
  <c r="B163" i="8"/>
  <c r="B198" i="8"/>
  <c r="B126" i="8"/>
  <c r="B162" i="8"/>
  <c r="B190" i="8"/>
  <c r="B199" i="8"/>
  <c r="B133" i="8"/>
  <c r="AJ122" i="8"/>
  <c r="B134" i="8"/>
  <c r="B197" i="8"/>
  <c r="B180" i="8"/>
  <c r="B195" i="8"/>
  <c r="B184" i="8"/>
  <c r="B128" i="8"/>
  <c r="B153" i="8"/>
  <c r="B159" i="8"/>
  <c r="B209" i="8"/>
  <c r="B143" i="8"/>
  <c r="B172" i="8"/>
  <c r="AL225" i="9"/>
  <c r="BE528" i="6"/>
  <c r="BB529" i="6" s="1"/>
  <c r="AD132" i="8"/>
  <c r="AE131" i="8"/>
  <c r="AG534" i="9"/>
  <c r="AH534" i="9" s="1"/>
  <c r="AL534" i="9" s="1"/>
  <c r="AF535" i="9"/>
  <c r="AG15" i="6"/>
  <c r="AH15" i="6" s="1"/>
  <c r="AL15" i="6" s="1"/>
  <c r="AF16" i="6"/>
  <c r="AG226" i="9"/>
  <c r="AH226" i="9" s="1"/>
  <c r="AF227" i="9"/>
  <c r="HT123" i="8"/>
  <c r="HO123" i="8" s="1"/>
  <c r="ID122" i="8"/>
  <c r="HV122" i="8"/>
  <c r="IK122" i="8"/>
  <c r="IC122" i="8"/>
  <c r="IR122" i="8"/>
  <c r="IJ122" i="8"/>
  <c r="IY122" i="8"/>
  <c r="IQ122" i="8"/>
  <c r="JF122" i="8"/>
  <c r="IX122" i="8"/>
  <c r="JM122" i="8"/>
  <c r="JE122" i="8"/>
  <c r="JT122" i="8"/>
  <c r="JL122" i="8"/>
  <c r="KA122" i="8"/>
  <c r="JS122" i="8"/>
  <c r="YT122" i="8" l="1"/>
  <c r="ZN123" i="8"/>
  <c r="ZI123" i="8" s="1"/>
  <c r="WO123" i="8"/>
  <c r="WJ123" i="8" s="1"/>
  <c r="WA123" i="8"/>
  <c r="VV123" i="8" s="1"/>
  <c r="TX122" i="8"/>
  <c r="PV123" i="8"/>
  <c r="PQ123" i="8" s="1"/>
  <c r="PP122" i="8"/>
  <c r="AX528" i="9"/>
  <c r="BE528" i="9"/>
  <c r="BB529" i="9" s="1"/>
  <c r="UL122" i="8"/>
  <c r="AG537" i="6"/>
  <c r="AH537" i="6" s="1"/>
  <c r="AL537" i="6" s="1"/>
  <c r="AF538" i="6"/>
  <c r="AY528" i="6"/>
  <c r="AT529" i="6" s="1"/>
  <c r="AP529" i="6" s="1"/>
  <c r="AJ529" i="6" s="1"/>
  <c r="AI529" i="6" s="1"/>
  <c r="AU529" i="6"/>
  <c r="AV222" i="9"/>
  <c r="AX222" i="9" s="1"/>
  <c r="AN223" i="9"/>
  <c r="SU123" i="8"/>
  <c r="SP123" i="8" s="1"/>
  <c r="WI122" i="8"/>
  <c r="TP123" i="8"/>
  <c r="TK123" i="8" s="1"/>
  <c r="RT122" i="8"/>
  <c r="UD123" i="8"/>
  <c r="TY123" i="8" s="1"/>
  <c r="NS122" i="8"/>
  <c r="SN123" i="8"/>
  <c r="SI123" i="8" s="1"/>
  <c r="OM123" i="8"/>
  <c r="OH123" i="8" s="1"/>
  <c r="VN122" i="8"/>
  <c r="PI122" i="8"/>
  <c r="AAI123" i="8"/>
  <c r="AAD123" i="8" s="1"/>
  <c r="AAQ122" i="8"/>
  <c r="AI7" i="6"/>
  <c r="AF222" i="6"/>
  <c r="AG221" i="6"/>
  <c r="AH221" i="6" s="1"/>
  <c r="AL221" i="6" s="1"/>
  <c r="AX8" i="9"/>
  <c r="AG122" i="8"/>
  <c r="GR123" i="8"/>
  <c r="GM123" i="8" s="1"/>
  <c r="GZ122" i="8"/>
  <c r="FP123" i="8"/>
  <c r="FK123" i="8" s="1"/>
  <c r="FX122" i="8"/>
  <c r="EN123" i="8"/>
  <c r="EI123" i="8" s="1"/>
  <c r="EV122" i="8"/>
  <c r="DL123" i="8"/>
  <c r="DG123" i="8" s="1"/>
  <c r="DT122" i="8"/>
  <c r="CJ123" i="8"/>
  <c r="CE123" i="8" s="1"/>
  <c r="CR122" i="8"/>
  <c r="BH123" i="8"/>
  <c r="BC123" i="8" s="1"/>
  <c r="BP122" i="8"/>
  <c r="HU122" i="8"/>
  <c r="HM123" i="8"/>
  <c r="HH123" i="8" s="1"/>
  <c r="GK123" i="8"/>
  <c r="GF123" i="8" s="1"/>
  <c r="GS122" i="8"/>
  <c r="FI123" i="8"/>
  <c r="FD123" i="8" s="1"/>
  <c r="FQ122" i="8"/>
  <c r="EG123" i="8"/>
  <c r="EB123" i="8" s="1"/>
  <c r="EO122" i="8"/>
  <c r="DM122" i="8"/>
  <c r="DE123" i="8"/>
  <c r="CZ123" i="8" s="1"/>
  <c r="CC123" i="8"/>
  <c r="BX123" i="8" s="1"/>
  <c r="CK122" i="8"/>
  <c r="BA123" i="8"/>
  <c r="AV123" i="8" s="1"/>
  <c r="BI122" i="8"/>
  <c r="ABK123" i="8"/>
  <c r="E109" i="8"/>
  <c r="N108" i="8" s="1"/>
  <c r="D109" i="8"/>
  <c r="O108" i="8" s="1"/>
  <c r="B14" i="8"/>
  <c r="L12" i="8"/>
  <c r="ABL122" i="8"/>
  <c r="ABD123" i="8"/>
  <c r="HN122" i="8"/>
  <c r="HF123" i="8"/>
  <c r="HA123" i="8" s="1"/>
  <c r="GD123" i="8"/>
  <c r="FY123" i="8" s="1"/>
  <c r="GL122" i="8"/>
  <c r="FJ122" i="8"/>
  <c r="FB123" i="8"/>
  <c r="EW123" i="8" s="1"/>
  <c r="DZ123" i="8"/>
  <c r="DU123" i="8" s="1"/>
  <c r="EH122" i="8"/>
  <c r="CX123" i="8"/>
  <c r="CS123" i="8" s="1"/>
  <c r="DF122" i="8"/>
  <c r="BV123" i="8"/>
  <c r="BQ123" i="8" s="1"/>
  <c r="CD122" i="8"/>
  <c r="AAW123" i="8"/>
  <c r="ABE122" i="8"/>
  <c r="GY123" i="8"/>
  <c r="GT123" i="8" s="1"/>
  <c r="HG122" i="8"/>
  <c r="GE122" i="8"/>
  <c r="FW123" i="8"/>
  <c r="FR123" i="8" s="1"/>
  <c r="EU123" i="8"/>
  <c r="EP123" i="8" s="1"/>
  <c r="FC122" i="8"/>
  <c r="EA122" i="8"/>
  <c r="DS123" i="8"/>
  <c r="DN123" i="8" s="1"/>
  <c r="CQ123" i="8"/>
  <c r="CL123" i="8" s="1"/>
  <c r="CY122" i="8"/>
  <c r="BO123" i="8"/>
  <c r="BJ123" i="8" s="1"/>
  <c r="BW122" i="8"/>
  <c r="AT123" i="8"/>
  <c r="BB122" i="8"/>
  <c r="AAP123" i="8"/>
  <c r="AAK123" i="8" s="1"/>
  <c r="AAX122" i="8"/>
  <c r="K129" i="8"/>
  <c r="L128" i="8"/>
  <c r="M128" i="8" s="1"/>
  <c r="N128" i="8" s="1"/>
  <c r="Z128" i="8" s="1"/>
  <c r="AF128" i="8" s="1"/>
  <c r="AJ128" i="8" s="1"/>
  <c r="KF122" i="8"/>
  <c r="JY122" i="8"/>
  <c r="JR122" i="8"/>
  <c r="JK122" i="8"/>
  <c r="JD122" i="8"/>
  <c r="IW122" i="8"/>
  <c r="IP122" i="8"/>
  <c r="II122" i="8"/>
  <c r="AK9" i="6"/>
  <c r="AM8" i="6"/>
  <c r="AR9" i="6" s="1"/>
  <c r="BF528" i="6"/>
  <c r="BA529" i="6" s="1"/>
  <c r="AN9" i="6"/>
  <c r="AV8" i="6"/>
  <c r="AG227" i="9"/>
  <c r="AH227" i="9" s="1"/>
  <c r="AL227" i="9" s="1"/>
  <c r="AF228" i="9"/>
  <c r="AG16" i="6"/>
  <c r="AH16" i="6" s="1"/>
  <c r="AL16" i="6" s="1"/>
  <c r="AF17" i="6"/>
  <c r="AF536" i="9"/>
  <c r="AG535" i="9"/>
  <c r="AH535" i="9" s="1"/>
  <c r="AL535" i="9" s="1"/>
  <c r="AQ218" i="6"/>
  <c r="AP218" i="6"/>
  <c r="AJ218" i="6" s="1"/>
  <c r="AI218" i="6" s="1"/>
  <c r="FO116" i="8"/>
  <c r="FP116" i="8" s="1"/>
  <c r="FQ116" i="8" s="1"/>
  <c r="FR116" i="8" s="1"/>
  <c r="FS116" i="8" s="1"/>
  <c r="FT116" i="8" s="1"/>
  <c r="FU116" i="8" s="1"/>
  <c r="AL226" i="9"/>
  <c r="AD133" i="8"/>
  <c r="AE132" i="8"/>
  <c r="BF217" i="6"/>
  <c r="BA218" i="6" s="1"/>
  <c r="BB218" i="6"/>
  <c r="AG14" i="9"/>
  <c r="AH14" i="9" s="1"/>
  <c r="AL14" i="9" s="1"/>
  <c r="AF15" i="9"/>
  <c r="JX123" i="8"/>
  <c r="JS123" i="8" s="1"/>
  <c r="JQ123" i="8"/>
  <c r="JL123" i="8" s="1"/>
  <c r="JJ123" i="8"/>
  <c r="JE123" i="8" s="1"/>
  <c r="JC123" i="8"/>
  <c r="IX123" i="8" s="1"/>
  <c r="IV123" i="8"/>
  <c r="IQ123" i="8" s="1"/>
  <c r="IO123" i="8"/>
  <c r="IJ123" i="8" s="1"/>
  <c r="IH123" i="8"/>
  <c r="IC123" i="8" s="1"/>
  <c r="IA123" i="8"/>
  <c r="HV123" i="8" s="1"/>
  <c r="AY528" i="9" l="1"/>
  <c r="AT529" i="9" s="1"/>
  <c r="AP529" i="9" s="1"/>
  <c r="AJ529" i="9" s="1"/>
  <c r="AI529" i="9" s="1"/>
  <c r="AU529" i="9"/>
  <c r="AQ529" i="6"/>
  <c r="AN530" i="6" s="1"/>
  <c r="AV529" i="6"/>
  <c r="AG538" i="6"/>
  <c r="AH538" i="6" s="1"/>
  <c r="AL538" i="6" s="1"/>
  <c r="AF539" i="6"/>
  <c r="BF528" i="9"/>
  <c r="AY222" i="9"/>
  <c r="AT223" i="9" s="1"/>
  <c r="BC222" i="9"/>
  <c r="BE222" i="9" s="1"/>
  <c r="BF222" i="9" s="1"/>
  <c r="BA223" i="9" s="1"/>
  <c r="AU223" i="9"/>
  <c r="AW529" i="6"/>
  <c r="BC529" i="6"/>
  <c r="BJ528" i="6"/>
  <c r="BM528" i="6" s="1"/>
  <c r="BH529" i="6" s="1"/>
  <c r="BD529" i="6" s="1"/>
  <c r="AU9" i="9"/>
  <c r="BJ217" i="6"/>
  <c r="BM217" i="6" s="1"/>
  <c r="BH218" i="6" s="1"/>
  <c r="BD218" i="6" s="1"/>
  <c r="AY8" i="9"/>
  <c r="AT9" i="9" s="1"/>
  <c r="AG222" i="6"/>
  <c r="AH222" i="6" s="1"/>
  <c r="AL222" i="6" s="1"/>
  <c r="AF223" i="6"/>
  <c r="AAY123" i="8"/>
  <c r="ABF123" i="8"/>
  <c r="AAR123" i="8"/>
  <c r="L129" i="8"/>
  <c r="M129" i="8" s="1"/>
  <c r="N129" i="8" s="1"/>
  <c r="Z129" i="8" s="1"/>
  <c r="AF129" i="8" s="1"/>
  <c r="AJ129" i="8" s="1"/>
  <c r="K130" i="8"/>
  <c r="AP123" i="8"/>
  <c r="AO123" i="8"/>
  <c r="AH123" i="8" s="1"/>
  <c r="AG123" i="8" s="1"/>
  <c r="AI123" i="8" s="1"/>
  <c r="AL123" i="8" s="1"/>
  <c r="AQ124" i="8" s="1"/>
  <c r="B15" i="8"/>
  <c r="L13" i="8"/>
  <c r="G109" i="8"/>
  <c r="H109" i="8"/>
  <c r="AX8" i="6"/>
  <c r="AY8" i="6" s="1"/>
  <c r="AT9" i="6" s="1"/>
  <c r="AM9" i="6"/>
  <c r="AR10" i="6" s="1"/>
  <c r="AK10" i="6"/>
  <c r="AW218" i="6"/>
  <c r="FV116" i="8"/>
  <c r="FW116" i="8" s="1"/>
  <c r="FX116" i="8" s="1"/>
  <c r="FY116" i="8" s="1"/>
  <c r="FZ116" i="8" s="1"/>
  <c r="GA116" i="8" s="1"/>
  <c r="GB116" i="8" s="1"/>
  <c r="AN219" i="6"/>
  <c r="AV218" i="6"/>
  <c r="AF18" i="6"/>
  <c r="AG17" i="6"/>
  <c r="AH17" i="6" s="1"/>
  <c r="AL17" i="6" s="1"/>
  <c r="AG228" i="9"/>
  <c r="AH228" i="9" s="1"/>
  <c r="AL228" i="9" s="1"/>
  <c r="AF229" i="9"/>
  <c r="AG15" i="9"/>
  <c r="AH15" i="9" s="1"/>
  <c r="AL15" i="9" s="1"/>
  <c r="AF16" i="9"/>
  <c r="BJ222" i="9"/>
  <c r="BM222" i="9" s="1"/>
  <c r="BH223" i="9" s="1"/>
  <c r="BD223" i="9" s="1"/>
  <c r="AE133" i="8"/>
  <c r="AD134" i="8"/>
  <c r="AG536" i="9"/>
  <c r="AH536" i="9" s="1"/>
  <c r="AL536" i="9" s="1"/>
  <c r="AF537" i="9"/>
  <c r="BE529" i="6" l="1"/>
  <c r="AQ529" i="9"/>
  <c r="AN530" i="9" s="1"/>
  <c r="AV529" i="9"/>
  <c r="AQ223" i="9"/>
  <c r="AP223" i="9"/>
  <c r="AJ223" i="9" s="1"/>
  <c r="AI223" i="9" s="1"/>
  <c r="AG539" i="6"/>
  <c r="AH539" i="6" s="1"/>
  <c r="AL539" i="6" s="1"/>
  <c r="AF540" i="6"/>
  <c r="BB223" i="9"/>
  <c r="AW223" i="9" s="1"/>
  <c r="AX529" i="6"/>
  <c r="AY529" i="6" s="1"/>
  <c r="AT530" i="6" s="1"/>
  <c r="AP530" i="6" s="1"/>
  <c r="AJ530" i="6" s="1"/>
  <c r="AI530" i="6" s="1"/>
  <c r="BA529" i="9"/>
  <c r="BC529" i="9" s="1"/>
  <c r="BJ528" i="9"/>
  <c r="BM528" i="9" s="1"/>
  <c r="BH529" i="9" s="1"/>
  <c r="BD529" i="9" s="1"/>
  <c r="BB530" i="6"/>
  <c r="BF529" i="6"/>
  <c r="BA530" i="6" s="1"/>
  <c r="AP9" i="9"/>
  <c r="AJ9" i="9" s="1"/>
  <c r="AI9" i="9" s="1"/>
  <c r="AK9" i="9" s="1"/>
  <c r="AM9" i="9" s="1"/>
  <c r="AR10" i="9" s="1"/>
  <c r="AQ9" i="9"/>
  <c r="AF224" i="6"/>
  <c r="AG223" i="6"/>
  <c r="AH223" i="6" s="1"/>
  <c r="AL223" i="6" s="1"/>
  <c r="BC8" i="9"/>
  <c r="B16" i="8"/>
  <c r="L14" i="8"/>
  <c r="AM124" i="8"/>
  <c r="AU123" i="8"/>
  <c r="L130" i="8"/>
  <c r="M130" i="8" s="1"/>
  <c r="N130" i="8" s="1"/>
  <c r="Z130" i="8" s="1"/>
  <c r="AF130" i="8" s="1"/>
  <c r="AJ130" i="8" s="1"/>
  <c r="K131" i="8"/>
  <c r="AM10" i="6"/>
  <c r="AR11" i="6" s="1"/>
  <c r="AK11" i="6"/>
  <c r="AU9" i="6"/>
  <c r="BC8" i="6"/>
  <c r="BE8" i="6" s="1"/>
  <c r="AG537" i="9"/>
  <c r="AH537" i="9" s="1"/>
  <c r="AL537" i="9" s="1"/>
  <c r="AF538" i="9"/>
  <c r="AG16" i="9"/>
  <c r="AH16" i="9" s="1"/>
  <c r="AL16" i="9" s="1"/>
  <c r="AF17" i="9"/>
  <c r="AG18" i="6"/>
  <c r="AH18" i="6" s="1"/>
  <c r="AL18" i="6" s="1"/>
  <c r="AF19" i="6"/>
  <c r="AD135" i="8"/>
  <c r="AE134" i="8"/>
  <c r="BJ529" i="6"/>
  <c r="BM529" i="6" s="1"/>
  <c r="BH530" i="6" s="1"/>
  <c r="BD530" i="6" s="1"/>
  <c r="AG229" i="9"/>
  <c r="AH229" i="9" s="1"/>
  <c r="AL229" i="9" s="1"/>
  <c r="AF230" i="9"/>
  <c r="GC116" i="8"/>
  <c r="GD116" i="8" s="1"/>
  <c r="GE116" i="8" s="1"/>
  <c r="GF116" i="8" s="1"/>
  <c r="GG116" i="8" s="1"/>
  <c r="GH116" i="8" s="1"/>
  <c r="GI116" i="8" s="1"/>
  <c r="AX218" i="6"/>
  <c r="BE529" i="9" l="1"/>
  <c r="BB530" i="9" s="1"/>
  <c r="AU530" i="6"/>
  <c r="AW530" i="6" s="1"/>
  <c r="AF541" i="6"/>
  <c r="AG540" i="6"/>
  <c r="AH540" i="6" s="1"/>
  <c r="AL540" i="6" s="1"/>
  <c r="AW529" i="9"/>
  <c r="AX529" i="9" s="1"/>
  <c r="AU530" i="9" s="1"/>
  <c r="AV223" i="9"/>
  <c r="AX223" i="9" s="1"/>
  <c r="AY223" i="9" s="1"/>
  <c r="AT224" i="9" s="1"/>
  <c r="AN224" i="9"/>
  <c r="AQ530" i="6"/>
  <c r="AN531" i="6" s="1"/>
  <c r="AV530" i="6"/>
  <c r="AN10" i="9"/>
  <c r="AV9" i="9"/>
  <c r="BE8" i="9"/>
  <c r="BF8" i="9"/>
  <c r="BA9" i="9" s="1"/>
  <c r="AG224" i="6"/>
  <c r="AH224" i="6" s="1"/>
  <c r="AL224" i="6" s="1"/>
  <c r="AF225" i="6"/>
  <c r="B17" i="8"/>
  <c r="L15" i="8"/>
  <c r="L131" i="8"/>
  <c r="M131" i="8" s="1"/>
  <c r="N131" i="8" s="1"/>
  <c r="Z131" i="8" s="1"/>
  <c r="AF131" i="8" s="1"/>
  <c r="AJ131" i="8" s="1"/>
  <c r="K132" i="8"/>
  <c r="AW123" i="8"/>
  <c r="BF8" i="6"/>
  <c r="BA9" i="6" s="1"/>
  <c r="BB9" i="6"/>
  <c r="AK12" i="6"/>
  <c r="AM11" i="6"/>
  <c r="AR12" i="6" s="1"/>
  <c r="AQ9" i="6"/>
  <c r="AP9" i="6"/>
  <c r="AJ9" i="6" s="1"/>
  <c r="AI9" i="6" s="1"/>
  <c r="AU219" i="6"/>
  <c r="GJ116" i="8"/>
  <c r="GK116" i="8" s="1"/>
  <c r="GL116" i="8" s="1"/>
  <c r="GM116" i="8" s="1"/>
  <c r="GN116" i="8" s="1"/>
  <c r="GO116" i="8" s="1"/>
  <c r="GP116" i="8" s="1"/>
  <c r="AG230" i="9"/>
  <c r="AH230" i="9" s="1"/>
  <c r="AL230" i="9" s="1"/>
  <c r="AF231" i="9"/>
  <c r="AG19" i="6"/>
  <c r="AH19" i="6" s="1"/>
  <c r="AL19" i="6" s="1"/>
  <c r="AF20" i="6"/>
  <c r="AG17" i="9"/>
  <c r="AH17" i="9" s="1"/>
  <c r="AL17" i="9" s="1"/>
  <c r="AF18" i="9"/>
  <c r="BC530" i="6"/>
  <c r="AF539" i="9"/>
  <c r="AG538" i="9"/>
  <c r="AH538" i="9" s="1"/>
  <c r="AL538" i="9" s="1"/>
  <c r="AD136" i="8"/>
  <c r="AE135" i="8"/>
  <c r="AY218" i="6"/>
  <c r="AT219" i="6" s="1"/>
  <c r="BF529" i="9" l="1"/>
  <c r="AU224" i="9"/>
  <c r="BC223" i="9"/>
  <c r="AY529" i="9"/>
  <c r="AT530" i="9" s="1"/>
  <c r="AP530" i="9" s="1"/>
  <c r="AJ530" i="9" s="1"/>
  <c r="AI530" i="9" s="1"/>
  <c r="BA530" i="9"/>
  <c r="AW530" i="9" s="1"/>
  <c r="BJ529" i="9"/>
  <c r="BM529" i="9" s="1"/>
  <c r="BH530" i="9" s="1"/>
  <c r="BD530" i="9" s="1"/>
  <c r="BC530" i="9"/>
  <c r="AQ530" i="9"/>
  <c r="AN531" i="9" s="1"/>
  <c r="AF542" i="6"/>
  <c r="AG541" i="6"/>
  <c r="AH541" i="6" s="1"/>
  <c r="AL541" i="6" s="1"/>
  <c r="BJ8" i="6"/>
  <c r="BM8" i="6" s="1"/>
  <c r="BH9" i="6" s="1"/>
  <c r="BD9" i="6" s="1"/>
  <c r="AX530" i="6"/>
  <c r="AU531" i="6" s="1"/>
  <c r="AG225" i="6"/>
  <c r="AH225" i="6" s="1"/>
  <c r="AL225" i="6" s="1"/>
  <c r="AF226" i="6"/>
  <c r="BB9" i="9"/>
  <c r="AW9" i="9" s="1"/>
  <c r="AX9" i="9" s="1"/>
  <c r="AY9" i="9" s="1"/>
  <c r="AT10" i="9" s="1"/>
  <c r="BJ8" i="9"/>
  <c r="BM8" i="9" s="1"/>
  <c r="BH9" i="9" s="1"/>
  <c r="BD9" i="9" s="1"/>
  <c r="AT124" i="8"/>
  <c r="B18" i="8"/>
  <c r="L16" i="8"/>
  <c r="AX123" i="8"/>
  <c r="AS124" i="8" s="1"/>
  <c r="K133" i="8"/>
  <c r="L132" i="8"/>
  <c r="M132" i="8" s="1"/>
  <c r="N132" i="8" s="1"/>
  <c r="Z132" i="8" s="1"/>
  <c r="AF132" i="8" s="1"/>
  <c r="AJ132" i="8" s="1"/>
  <c r="AV9" i="6"/>
  <c r="AN10" i="6"/>
  <c r="AK13" i="6"/>
  <c r="AM12" i="6"/>
  <c r="AR13" i="6" s="1"/>
  <c r="AW9" i="6"/>
  <c r="AQ224" i="9"/>
  <c r="AP224" i="9"/>
  <c r="AJ224" i="9" s="1"/>
  <c r="AI224" i="9" s="1"/>
  <c r="BE530" i="6"/>
  <c r="BB531" i="6" s="1"/>
  <c r="AP219" i="6"/>
  <c r="AJ219" i="6" s="1"/>
  <c r="AI219" i="6" s="1"/>
  <c r="AQ219" i="6"/>
  <c r="BE223" i="9"/>
  <c r="BF223" i="9" s="1"/>
  <c r="BA224" i="9" s="1"/>
  <c r="AE136" i="8"/>
  <c r="AD137" i="8"/>
  <c r="AG539" i="9"/>
  <c r="AH539" i="9" s="1"/>
  <c r="AL539" i="9" s="1"/>
  <c r="AF540" i="9"/>
  <c r="AG18" i="9"/>
  <c r="AH18" i="9" s="1"/>
  <c r="AL18" i="9" s="1"/>
  <c r="AF19" i="9"/>
  <c r="AF21" i="6"/>
  <c r="AG21" i="6" s="1"/>
  <c r="AH21" i="6" s="1"/>
  <c r="AL21" i="6" s="1"/>
  <c r="AG20" i="6"/>
  <c r="AH20" i="6" s="1"/>
  <c r="AL20" i="6" s="1"/>
  <c r="AG231" i="9"/>
  <c r="AH231" i="9" s="1"/>
  <c r="AL231" i="9" s="1"/>
  <c r="AF232" i="9"/>
  <c r="GQ116" i="8"/>
  <c r="GR116" i="8" s="1"/>
  <c r="GS116" i="8" s="1"/>
  <c r="GT116" i="8" s="1"/>
  <c r="GU116" i="8" s="1"/>
  <c r="GV116" i="8" s="1"/>
  <c r="GW116" i="8" s="1"/>
  <c r="BC218" i="6"/>
  <c r="AV530" i="9" l="1"/>
  <c r="BE530" i="9"/>
  <c r="BB531" i="9" s="1"/>
  <c r="BF530" i="9"/>
  <c r="AF543" i="6"/>
  <c r="AG542" i="6"/>
  <c r="AH542" i="6" s="1"/>
  <c r="AL542" i="6" s="1"/>
  <c r="AU10" i="9"/>
  <c r="BC9" i="9"/>
  <c r="BE9" i="9" s="1"/>
  <c r="BB10" i="9" s="1"/>
  <c r="AG226" i="6"/>
  <c r="AH226" i="6" s="1"/>
  <c r="AL226" i="6" s="1"/>
  <c r="AF227" i="6"/>
  <c r="AY530" i="6"/>
  <c r="AT531" i="6" s="1"/>
  <c r="AP531" i="6" s="1"/>
  <c r="AJ531" i="6" s="1"/>
  <c r="AI531" i="6" s="1"/>
  <c r="BB123" i="8"/>
  <c r="BD123" i="8" s="1"/>
  <c r="L133" i="8"/>
  <c r="M133" i="8" s="1"/>
  <c r="N133" i="8" s="1"/>
  <c r="Z133" i="8" s="1"/>
  <c r="AF133" i="8" s="1"/>
  <c r="AJ133" i="8" s="1"/>
  <c r="K134" i="8"/>
  <c r="B19" i="8"/>
  <c r="L17" i="8"/>
  <c r="AP124" i="8"/>
  <c r="AO124" i="8"/>
  <c r="AH124" i="8" s="1"/>
  <c r="AG124" i="8" s="1"/>
  <c r="AI124" i="8" s="1"/>
  <c r="AM13" i="6"/>
  <c r="AR14" i="6" s="1"/>
  <c r="AK14" i="6"/>
  <c r="AX9" i="6"/>
  <c r="AY9" i="6" s="1"/>
  <c r="AT10" i="6" s="1"/>
  <c r="GX116" i="8"/>
  <c r="GY116" i="8" s="1"/>
  <c r="GZ116" i="8" s="1"/>
  <c r="HA116" i="8" s="1"/>
  <c r="HB116" i="8" s="1"/>
  <c r="HC116" i="8" s="1"/>
  <c r="HD116" i="8" s="1"/>
  <c r="AF233" i="9"/>
  <c r="AG232" i="9"/>
  <c r="AH232" i="9" s="1"/>
  <c r="AL232" i="9" s="1"/>
  <c r="BB224" i="9"/>
  <c r="AW224" i="9" s="1"/>
  <c r="BJ223" i="9"/>
  <c r="BM223" i="9" s="1"/>
  <c r="BH224" i="9" s="1"/>
  <c r="BD224" i="9" s="1"/>
  <c r="AV219" i="6"/>
  <c r="AN220" i="6"/>
  <c r="BF530" i="6"/>
  <c r="BE218" i="6"/>
  <c r="BF218" i="6" s="1"/>
  <c r="BA219" i="6" s="1"/>
  <c r="AG19" i="9"/>
  <c r="AH19" i="9" s="1"/>
  <c r="AL19" i="9" s="1"/>
  <c r="AF20" i="9"/>
  <c r="AG540" i="9"/>
  <c r="AH540" i="9" s="1"/>
  <c r="AL540" i="9" s="1"/>
  <c r="AF541" i="9"/>
  <c r="AD138" i="8"/>
  <c r="AE137" i="8"/>
  <c r="AV224" i="9"/>
  <c r="AN225" i="9"/>
  <c r="AQ531" i="6" l="1"/>
  <c r="AN532" i="6" s="1"/>
  <c r="AG543" i="6"/>
  <c r="AH543" i="6" s="1"/>
  <c r="AL543" i="6" s="1"/>
  <c r="AF544" i="6"/>
  <c r="BJ530" i="9"/>
  <c r="BM530" i="9" s="1"/>
  <c r="BH531" i="9" s="1"/>
  <c r="BD531" i="9" s="1"/>
  <c r="BA531" i="9"/>
  <c r="BC531" i="9" s="1"/>
  <c r="BF9" i="9"/>
  <c r="BA10" i="9" s="1"/>
  <c r="AW10" i="9" s="1"/>
  <c r="AX530" i="9"/>
  <c r="AU531" i="9" s="1"/>
  <c r="AY530" i="9"/>
  <c r="AT531" i="9" s="1"/>
  <c r="AP531" i="9" s="1"/>
  <c r="AJ531" i="9" s="1"/>
  <c r="AI531" i="9" s="1"/>
  <c r="AV531" i="6"/>
  <c r="AF228" i="6"/>
  <c r="AG227" i="6"/>
  <c r="AH227" i="6" s="1"/>
  <c r="AL227" i="6" s="1"/>
  <c r="AP10" i="9"/>
  <c r="AJ10" i="9" s="1"/>
  <c r="AI10" i="9" s="1"/>
  <c r="AK10" i="9" s="1"/>
  <c r="AM10" i="9" s="1"/>
  <c r="AR11" i="9" s="1"/>
  <c r="AQ10" i="9"/>
  <c r="AM125" i="8"/>
  <c r="AU124" i="8"/>
  <c r="BA124" i="8"/>
  <c r="B20" i="8"/>
  <c r="L18" i="8"/>
  <c r="AL124" i="8"/>
  <c r="AQ125" i="8" s="1"/>
  <c r="AI125" i="8"/>
  <c r="BE123" i="8"/>
  <c r="AZ124" i="8" s="1"/>
  <c r="K135" i="8"/>
  <c r="L134" i="8"/>
  <c r="M134" i="8" s="1"/>
  <c r="N134" i="8" s="1"/>
  <c r="Z134" i="8" s="1"/>
  <c r="AF134" i="8" s="1"/>
  <c r="AJ134" i="8" s="1"/>
  <c r="BC9" i="6"/>
  <c r="BE9" i="6" s="1"/>
  <c r="AU10" i="6"/>
  <c r="AK15" i="6"/>
  <c r="AM14" i="6"/>
  <c r="AR15" i="6" s="1"/>
  <c r="AX224" i="9"/>
  <c r="AY224" i="9"/>
  <c r="AT225" i="9" s="1"/>
  <c r="AF542" i="9"/>
  <c r="AG541" i="9"/>
  <c r="AH541" i="9" s="1"/>
  <c r="AL541" i="9" s="1"/>
  <c r="AF21" i="9"/>
  <c r="AG20" i="9"/>
  <c r="AH20" i="9" s="1"/>
  <c r="AL20" i="9" s="1"/>
  <c r="HE116" i="8"/>
  <c r="HF116" i="8" s="1"/>
  <c r="HG116" i="8" s="1"/>
  <c r="HH116" i="8" s="1"/>
  <c r="HI116" i="8" s="1"/>
  <c r="HJ116" i="8" s="1"/>
  <c r="HK116" i="8" s="1"/>
  <c r="AD139" i="8"/>
  <c r="AE138" i="8"/>
  <c r="BJ218" i="6"/>
  <c r="BM218" i="6" s="1"/>
  <c r="BH219" i="6" s="1"/>
  <c r="BD219" i="6" s="1"/>
  <c r="BB219" i="6"/>
  <c r="AW219" i="6" s="1"/>
  <c r="AX219" i="6" s="1"/>
  <c r="AY219" i="6" s="1"/>
  <c r="AT220" i="6" s="1"/>
  <c r="BA531" i="6"/>
  <c r="BJ530" i="6"/>
  <c r="BM530" i="6" s="1"/>
  <c r="BH531" i="6" s="1"/>
  <c r="BD531" i="6" s="1"/>
  <c r="AG233" i="9"/>
  <c r="AH233" i="9" s="1"/>
  <c r="AL233" i="9" s="1"/>
  <c r="AF234" i="9"/>
  <c r="BE531" i="9" l="1"/>
  <c r="BB532" i="9" s="1"/>
  <c r="BF531" i="9"/>
  <c r="BA532" i="9" s="1"/>
  <c r="BJ9" i="9"/>
  <c r="BM9" i="9" s="1"/>
  <c r="BH10" i="9" s="1"/>
  <c r="BD10" i="9" s="1"/>
  <c r="AQ531" i="9"/>
  <c r="AN532" i="9" s="1"/>
  <c r="AV531" i="9"/>
  <c r="AF545" i="6"/>
  <c r="AG544" i="6"/>
  <c r="AH544" i="6" s="1"/>
  <c r="AL544" i="6" s="1"/>
  <c r="BJ531" i="9"/>
  <c r="BM531" i="9" s="1"/>
  <c r="BH532" i="9" s="1"/>
  <c r="BD532" i="9" s="1"/>
  <c r="AW531" i="9"/>
  <c r="BC532" i="9"/>
  <c r="AG228" i="6"/>
  <c r="AH228" i="6" s="1"/>
  <c r="AL228" i="6" s="1"/>
  <c r="AF229" i="6"/>
  <c r="AV10" i="9"/>
  <c r="AN11" i="9"/>
  <c r="BI123" i="8"/>
  <c r="BK123" i="8" s="1"/>
  <c r="L135" i="8"/>
  <c r="M135" i="8" s="1"/>
  <c r="N135" i="8" s="1"/>
  <c r="Z135" i="8" s="1"/>
  <c r="AF135" i="8" s="1"/>
  <c r="AJ135" i="8" s="1"/>
  <c r="K136" i="8"/>
  <c r="AI126" i="8"/>
  <c r="AL125" i="8"/>
  <c r="AQ126" i="8" s="1"/>
  <c r="B21" i="8"/>
  <c r="L19" i="8"/>
  <c r="AV124" i="8"/>
  <c r="AW124" i="8" s="1"/>
  <c r="BE532" i="9"/>
  <c r="AK16" i="6"/>
  <c r="AM15" i="6"/>
  <c r="AR16" i="6" s="1"/>
  <c r="BF9" i="6"/>
  <c r="BA10" i="6" s="1"/>
  <c r="BB10" i="6"/>
  <c r="AP10" i="6"/>
  <c r="AJ10" i="6" s="1"/>
  <c r="AI10" i="6" s="1"/>
  <c r="AQ10" i="6"/>
  <c r="BB533" i="9"/>
  <c r="AW531" i="6"/>
  <c r="AX531" i="6" s="1"/>
  <c r="BC531" i="6"/>
  <c r="AE139" i="8"/>
  <c r="AD140" i="8"/>
  <c r="AG21" i="9"/>
  <c r="AH21" i="9" s="1"/>
  <c r="AL21" i="9" s="1"/>
  <c r="AF22" i="9"/>
  <c r="AG542" i="9"/>
  <c r="AH542" i="9" s="1"/>
  <c r="AL542" i="9" s="1"/>
  <c r="AF543" i="9"/>
  <c r="AG234" i="9"/>
  <c r="AH234" i="9" s="1"/>
  <c r="AL234" i="9" s="1"/>
  <c r="AF235" i="9"/>
  <c r="AU220" i="6"/>
  <c r="BC219" i="6"/>
  <c r="HL116" i="8"/>
  <c r="HM116" i="8" s="1"/>
  <c r="HN116" i="8" s="1"/>
  <c r="HO116" i="8" s="1"/>
  <c r="HP116" i="8" s="1"/>
  <c r="HQ116" i="8" s="1"/>
  <c r="HR116" i="8" s="1"/>
  <c r="BC224" i="9"/>
  <c r="AU225" i="9"/>
  <c r="BL123" i="8" l="1"/>
  <c r="BG124" i="8" s="1"/>
  <c r="AX531" i="9"/>
  <c r="AU532" i="9" s="1"/>
  <c r="AG545" i="6"/>
  <c r="AH545" i="6" s="1"/>
  <c r="AL545" i="6" s="1"/>
  <c r="AF546" i="6"/>
  <c r="AY531" i="9"/>
  <c r="AT532" i="9" s="1"/>
  <c r="AP532" i="9" s="1"/>
  <c r="AJ532" i="9" s="1"/>
  <c r="AI532" i="9" s="1"/>
  <c r="BF532" i="9"/>
  <c r="AX10" i="9"/>
  <c r="AU11" i="9" s="1"/>
  <c r="AW10" i="6"/>
  <c r="BJ9" i="6"/>
  <c r="BM9" i="6" s="1"/>
  <c r="BH10" i="6" s="1"/>
  <c r="BD10" i="6" s="1"/>
  <c r="AG229" i="6"/>
  <c r="AH229" i="6" s="1"/>
  <c r="AL229" i="6" s="1"/>
  <c r="AF230" i="6"/>
  <c r="AT125" i="8"/>
  <c r="AX124" i="8"/>
  <c r="AS125" i="8" s="1"/>
  <c r="L136" i="8"/>
  <c r="M136" i="8" s="1"/>
  <c r="N136" i="8" s="1"/>
  <c r="Z136" i="8" s="1"/>
  <c r="AF136" i="8" s="1"/>
  <c r="AJ136" i="8" s="1"/>
  <c r="K137" i="8"/>
  <c r="B22" i="8"/>
  <c r="L20" i="8"/>
  <c r="BP123" i="8"/>
  <c r="BH124" i="8"/>
  <c r="BC124" i="8" s="1"/>
  <c r="AI127" i="8"/>
  <c r="AL126" i="8"/>
  <c r="AQ127" i="8" s="1"/>
  <c r="AN11" i="6"/>
  <c r="AV10" i="6"/>
  <c r="AK17" i="6"/>
  <c r="AM16" i="6"/>
  <c r="AR17" i="6" s="1"/>
  <c r="AQ225" i="9"/>
  <c r="AP225" i="9"/>
  <c r="AJ225" i="9" s="1"/>
  <c r="AI225" i="9" s="1"/>
  <c r="AQ220" i="6"/>
  <c r="AP220" i="6"/>
  <c r="AJ220" i="6" s="1"/>
  <c r="AI220" i="6" s="1"/>
  <c r="BE224" i="9"/>
  <c r="BE219" i="6"/>
  <c r="BF219" i="6" s="1"/>
  <c r="BA220" i="6" s="1"/>
  <c r="AF236" i="9"/>
  <c r="AG235" i="9"/>
  <c r="AH235" i="9" s="1"/>
  <c r="AL235" i="9" s="1"/>
  <c r="AD141" i="8"/>
  <c r="AE140" i="8"/>
  <c r="BE531" i="6"/>
  <c r="BB532" i="6" s="1"/>
  <c r="AG543" i="9"/>
  <c r="AH543" i="9" s="1"/>
  <c r="AL543" i="9" s="1"/>
  <c r="AF544" i="9"/>
  <c r="AG22" i="9"/>
  <c r="AH22" i="9" s="1"/>
  <c r="AL22" i="9" s="1"/>
  <c r="AF23" i="9"/>
  <c r="AU532" i="6"/>
  <c r="AY531" i="6"/>
  <c r="AT532" i="6" s="1"/>
  <c r="AP532" i="6" s="1"/>
  <c r="AJ532" i="6" s="1"/>
  <c r="AI532" i="6" s="1"/>
  <c r="BA533" i="9"/>
  <c r="BJ532" i="9"/>
  <c r="BM532" i="9" s="1"/>
  <c r="BH533" i="9" s="1"/>
  <c r="BD533" i="9" s="1"/>
  <c r="AF547" i="6" l="1"/>
  <c r="AG546" i="6"/>
  <c r="AH546" i="6" s="1"/>
  <c r="AL546" i="6" s="1"/>
  <c r="AV532" i="9"/>
  <c r="AQ532" i="9"/>
  <c r="AN533" i="9" s="1"/>
  <c r="AW532" i="9"/>
  <c r="AX10" i="6"/>
  <c r="AU11" i="6" s="1"/>
  <c r="AG230" i="6"/>
  <c r="AH230" i="6" s="1"/>
  <c r="AL230" i="6" s="1"/>
  <c r="AF231" i="6"/>
  <c r="AY10" i="9"/>
  <c r="K138" i="8"/>
  <c r="L137" i="8"/>
  <c r="M137" i="8" s="1"/>
  <c r="N137" i="8" s="1"/>
  <c r="Z137" i="8" s="1"/>
  <c r="AF137" i="8" s="1"/>
  <c r="AJ137" i="8" s="1"/>
  <c r="BB124" i="8"/>
  <c r="AI128" i="8"/>
  <c r="AL127" i="8"/>
  <c r="AQ128" i="8" s="1"/>
  <c r="BR123" i="8"/>
  <c r="B23" i="8"/>
  <c r="L21" i="8"/>
  <c r="AP125" i="8"/>
  <c r="AO125" i="8"/>
  <c r="AH125" i="8" s="1"/>
  <c r="AG125" i="8" s="1"/>
  <c r="BF531" i="6"/>
  <c r="BA532" i="6" s="1"/>
  <c r="AK18" i="6"/>
  <c r="AM17" i="6"/>
  <c r="AR18" i="6" s="1"/>
  <c r="BC533" i="9"/>
  <c r="AQ532" i="6"/>
  <c r="AN533" i="6" s="1"/>
  <c r="AV532" i="6"/>
  <c r="BB225" i="9"/>
  <c r="AG23" i="9"/>
  <c r="AH23" i="9" s="1"/>
  <c r="AL23" i="9" s="1"/>
  <c r="AF24" i="9"/>
  <c r="AG544" i="9"/>
  <c r="AH544" i="9" s="1"/>
  <c r="AL544" i="9" s="1"/>
  <c r="AF545" i="9"/>
  <c r="AE141" i="8"/>
  <c r="AD142" i="8"/>
  <c r="AG236" i="9"/>
  <c r="AH236" i="9" s="1"/>
  <c r="AL236" i="9" s="1"/>
  <c r="AF237" i="9"/>
  <c r="BB220" i="6"/>
  <c r="AW220" i="6" s="1"/>
  <c r="BJ219" i="6"/>
  <c r="BM219" i="6" s="1"/>
  <c r="BH220" i="6" s="1"/>
  <c r="BD220" i="6" s="1"/>
  <c r="BF224" i="9"/>
  <c r="BA225" i="9" s="1"/>
  <c r="AV220" i="6"/>
  <c r="AN221" i="6"/>
  <c r="AV225" i="9"/>
  <c r="AN226" i="9"/>
  <c r="BJ531" i="6" l="1"/>
  <c r="BM531" i="6" s="1"/>
  <c r="BH532" i="6" s="1"/>
  <c r="BD532" i="6" s="1"/>
  <c r="AY10" i="6"/>
  <c r="AT11" i="6" s="1"/>
  <c r="AX532" i="9"/>
  <c r="AU533" i="9" s="1"/>
  <c r="AF548" i="6"/>
  <c r="AG547" i="6"/>
  <c r="AH547" i="6" s="1"/>
  <c r="AL547" i="6" s="1"/>
  <c r="AW532" i="6"/>
  <c r="BC532" i="6"/>
  <c r="BE532" i="6" s="1"/>
  <c r="BB533" i="6" s="1"/>
  <c r="AG231" i="6"/>
  <c r="AH231" i="6" s="1"/>
  <c r="AL231" i="6" s="1"/>
  <c r="AF232" i="6"/>
  <c r="AT11" i="9"/>
  <c r="BC10" i="9"/>
  <c r="BE10" i="9" s="1"/>
  <c r="BB11" i="9" s="1"/>
  <c r="AU125" i="8"/>
  <c r="AM126" i="8"/>
  <c r="B24" i="8"/>
  <c r="L22" i="8"/>
  <c r="BO124" i="8"/>
  <c r="AI129" i="8"/>
  <c r="AL128" i="8"/>
  <c r="AQ129" i="8" s="1"/>
  <c r="BD124" i="8"/>
  <c r="L138" i="8"/>
  <c r="M138" i="8" s="1"/>
  <c r="N138" i="8" s="1"/>
  <c r="Z138" i="8" s="1"/>
  <c r="AF138" i="8" s="1"/>
  <c r="AJ138" i="8" s="1"/>
  <c r="K139" i="8"/>
  <c r="BS123" i="8"/>
  <c r="BN124" i="8" s="1"/>
  <c r="BC10" i="6"/>
  <c r="BE10" i="6" s="1"/>
  <c r="AK19" i="6"/>
  <c r="AM18" i="6"/>
  <c r="AR19" i="6" s="1"/>
  <c r="AP11" i="6"/>
  <c r="AJ11" i="6" s="1"/>
  <c r="AI11" i="6" s="1"/>
  <c r="AQ11" i="6"/>
  <c r="AX220" i="6"/>
  <c r="AG545" i="9"/>
  <c r="AH545" i="9" s="1"/>
  <c r="AL545" i="9" s="1"/>
  <c r="AF546" i="9"/>
  <c r="AG24" i="9"/>
  <c r="AH24" i="9" s="1"/>
  <c r="AL24" i="9" s="1"/>
  <c r="AF25" i="9"/>
  <c r="AW225" i="9"/>
  <c r="AX225" i="9" s="1"/>
  <c r="AG237" i="9"/>
  <c r="AH237" i="9" s="1"/>
  <c r="AL237" i="9" s="1"/>
  <c r="AF238" i="9"/>
  <c r="AD143" i="8"/>
  <c r="AE142" i="8"/>
  <c r="BJ224" i="9"/>
  <c r="BM224" i="9" s="1"/>
  <c r="BH225" i="9" s="1"/>
  <c r="BD225" i="9" s="1"/>
  <c r="AX532" i="6"/>
  <c r="AU533" i="6" s="1"/>
  <c r="BE533" i="9"/>
  <c r="BB534" i="9" s="1"/>
  <c r="BF10" i="9"/>
  <c r="BA11" i="9" s="1"/>
  <c r="AW533" i="9" l="1"/>
  <c r="AG548" i="6"/>
  <c r="AH548" i="6" s="1"/>
  <c r="AL548" i="6" s="1"/>
  <c r="AF549" i="6"/>
  <c r="AY532" i="9"/>
  <c r="AT533" i="9" s="1"/>
  <c r="AP533" i="9" s="1"/>
  <c r="AJ533" i="9" s="1"/>
  <c r="AI533" i="9" s="1"/>
  <c r="AF233" i="6"/>
  <c r="AG232" i="6"/>
  <c r="AH232" i="6" s="1"/>
  <c r="AL232" i="6" s="1"/>
  <c r="AP11" i="9"/>
  <c r="AJ11" i="9" s="1"/>
  <c r="AI11" i="9" s="1"/>
  <c r="AK11" i="9" s="1"/>
  <c r="AM11" i="9" s="1"/>
  <c r="AR12" i="9" s="1"/>
  <c r="AQ11" i="9"/>
  <c r="BA125" i="8"/>
  <c r="AI130" i="8"/>
  <c r="AL129" i="8"/>
  <c r="AQ130" i="8" s="1"/>
  <c r="BW123" i="8"/>
  <c r="B25" i="8"/>
  <c r="L23" i="8"/>
  <c r="L139" i="8"/>
  <c r="M139" i="8" s="1"/>
  <c r="N139" i="8" s="1"/>
  <c r="Z139" i="8" s="1"/>
  <c r="AF139" i="8" s="1"/>
  <c r="AJ139" i="8" s="1"/>
  <c r="K140" i="8"/>
  <c r="BE124" i="8"/>
  <c r="AZ125" i="8" s="1"/>
  <c r="BJ124" i="8"/>
  <c r="AM19" i="6"/>
  <c r="AR20" i="6" s="1"/>
  <c r="AK20" i="6"/>
  <c r="AV11" i="6"/>
  <c r="AN12" i="6"/>
  <c r="BF10" i="6"/>
  <c r="BA11" i="6" s="1"/>
  <c r="BB11" i="6"/>
  <c r="AU226" i="9"/>
  <c r="AY225" i="9"/>
  <c r="AT226" i="9" s="1"/>
  <c r="BF533" i="9"/>
  <c r="AY532" i="6"/>
  <c r="AT533" i="6" s="1"/>
  <c r="AP533" i="6" s="1"/>
  <c r="AJ533" i="6" s="1"/>
  <c r="AI533" i="6" s="1"/>
  <c r="AE143" i="8"/>
  <c r="AD144" i="8"/>
  <c r="AG25" i="9"/>
  <c r="AH25" i="9" s="1"/>
  <c r="AL25" i="9" s="1"/>
  <c r="AF26" i="9"/>
  <c r="AG546" i="9"/>
  <c r="AH546" i="9" s="1"/>
  <c r="AL546" i="9" s="1"/>
  <c r="AF547" i="9"/>
  <c r="AU221" i="6"/>
  <c r="AF239" i="9"/>
  <c r="AG238" i="9"/>
  <c r="AH238" i="9" s="1"/>
  <c r="AL238" i="9" s="1"/>
  <c r="BF532" i="6"/>
  <c r="AY220" i="6"/>
  <c r="AT221" i="6" s="1"/>
  <c r="BJ10" i="9"/>
  <c r="BM10" i="9" s="1"/>
  <c r="BH11" i="9" s="1"/>
  <c r="BD11" i="9" s="1"/>
  <c r="AW11" i="9"/>
  <c r="AQ533" i="6" l="1"/>
  <c r="AN534" i="6" s="1"/>
  <c r="AQ533" i="9"/>
  <c r="AN534" i="9" s="1"/>
  <c r="AF550" i="6"/>
  <c r="AG549" i="6"/>
  <c r="AH549" i="6" s="1"/>
  <c r="AL549" i="6" s="1"/>
  <c r="AV533" i="9"/>
  <c r="AN12" i="9"/>
  <c r="AV11" i="9"/>
  <c r="AX11" i="9"/>
  <c r="BJ10" i="6"/>
  <c r="BM10" i="6" s="1"/>
  <c r="BH11" i="6" s="1"/>
  <c r="BD11" i="6" s="1"/>
  <c r="AF234" i="6"/>
  <c r="AG233" i="6"/>
  <c r="AH233" i="6" s="1"/>
  <c r="AL233" i="6" s="1"/>
  <c r="AV125" i="8"/>
  <c r="AW125" i="8" s="1"/>
  <c r="AT126" i="8" s="1"/>
  <c r="K141" i="8"/>
  <c r="L140" i="8"/>
  <c r="M140" i="8" s="1"/>
  <c r="N140" i="8" s="1"/>
  <c r="Z140" i="8" s="1"/>
  <c r="AF140" i="8" s="1"/>
  <c r="AJ140" i="8" s="1"/>
  <c r="BY123" i="8"/>
  <c r="AI131" i="8"/>
  <c r="AL130" i="8"/>
  <c r="AQ131" i="8" s="1"/>
  <c r="B26" i="8"/>
  <c r="L24" i="8"/>
  <c r="BI124" i="8"/>
  <c r="AV533" i="6"/>
  <c r="AW11" i="6"/>
  <c r="AX11" i="6" s="1"/>
  <c r="AM20" i="6"/>
  <c r="AR21" i="6" s="1"/>
  <c r="AK21" i="6"/>
  <c r="BA533" i="6"/>
  <c r="BJ532" i="6"/>
  <c r="BM532" i="6" s="1"/>
  <c r="BH533" i="6" s="1"/>
  <c r="BD533" i="6" s="1"/>
  <c r="BC220" i="6"/>
  <c r="AE144" i="8"/>
  <c r="AD145" i="8"/>
  <c r="BC225" i="9"/>
  <c r="BE225" i="9" s="1"/>
  <c r="AG239" i="9"/>
  <c r="AH239" i="9" s="1"/>
  <c r="AL239" i="9" s="1"/>
  <c r="AF240" i="9"/>
  <c r="AQ221" i="6"/>
  <c r="AP221" i="6"/>
  <c r="AJ221" i="6" s="1"/>
  <c r="AI221" i="6" s="1"/>
  <c r="AG547" i="9"/>
  <c r="AH547" i="9" s="1"/>
  <c r="AL547" i="9" s="1"/>
  <c r="AF548" i="9"/>
  <c r="AG26" i="9"/>
  <c r="AH26" i="9" s="1"/>
  <c r="AL26" i="9" s="1"/>
  <c r="AF27" i="9"/>
  <c r="BA534" i="9"/>
  <c r="BJ533" i="9"/>
  <c r="BM533" i="9" s="1"/>
  <c r="BH534" i="9" s="1"/>
  <c r="BD534" i="9" s="1"/>
  <c r="AP226" i="9"/>
  <c r="AJ226" i="9" s="1"/>
  <c r="AI226" i="9" s="1"/>
  <c r="AQ226" i="9"/>
  <c r="AU12" i="9"/>
  <c r="AY11" i="9"/>
  <c r="AT12" i="9" s="1"/>
  <c r="BZ123" i="8" l="1"/>
  <c r="BU124" i="8" s="1"/>
  <c r="AG550" i="6"/>
  <c r="AH550" i="6" s="1"/>
  <c r="AL550" i="6" s="1"/>
  <c r="AF551" i="6"/>
  <c r="AX533" i="9"/>
  <c r="AU534" i="9" s="1"/>
  <c r="AF235" i="6"/>
  <c r="AG234" i="6"/>
  <c r="AH234" i="6" s="1"/>
  <c r="AL234" i="6" s="1"/>
  <c r="AX125" i="8"/>
  <c r="AS126" i="8" s="1"/>
  <c r="AO126" i="8" s="1"/>
  <c r="AH126" i="8" s="1"/>
  <c r="AG126" i="8" s="1"/>
  <c r="BK124" i="8"/>
  <c r="B27" i="8"/>
  <c r="L25" i="8"/>
  <c r="AI132" i="8"/>
  <c r="AL131" i="8"/>
  <c r="AQ132" i="8" s="1"/>
  <c r="BV124" i="8"/>
  <c r="BQ124" i="8" s="1"/>
  <c r="CD123" i="8"/>
  <c r="L141" i="8"/>
  <c r="M141" i="8" s="1"/>
  <c r="N141" i="8" s="1"/>
  <c r="Z141" i="8" s="1"/>
  <c r="AF141" i="8" s="1"/>
  <c r="AJ141" i="8" s="1"/>
  <c r="K142" i="8"/>
  <c r="AM21" i="6"/>
  <c r="AY11" i="6"/>
  <c r="AT12" i="6" s="1"/>
  <c r="BC11" i="6"/>
  <c r="AU12" i="6"/>
  <c r="AW534" i="9"/>
  <c r="BC534" i="9"/>
  <c r="AN222" i="6"/>
  <c r="AV221" i="6"/>
  <c r="AD146" i="8"/>
  <c r="AE145" i="8"/>
  <c r="BE220" i="6"/>
  <c r="AV226" i="9"/>
  <c r="AN227" i="9"/>
  <c r="AG27" i="9"/>
  <c r="AH27" i="9" s="1"/>
  <c r="AL27" i="9" s="1"/>
  <c r="AF28" i="9"/>
  <c r="AG548" i="9"/>
  <c r="AH548" i="9" s="1"/>
  <c r="AL548" i="9" s="1"/>
  <c r="AF549" i="9"/>
  <c r="AG240" i="9"/>
  <c r="AH240" i="9" s="1"/>
  <c r="AL240" i="9" s="1"/>
  <c r="AF241" i="9"/>
  <c r="BF225" i="9"/>
  <c r="BA226" i="9" s="1"/>
  <c r="BB226" i="9"/>
  <c r="AW533" i="6"/>
  <c r="AX533" i="6" s="1"/>
  <c r="BC533" i="6"/>
  <c r="AP12" i="9"/>
  <c r="AJ12" i="9" s="1"/>
  <c r="AI12" i="9" s="1"/>
  <c r="AK12" i="9" s="1"/>
  <c r="AQ12" i="9"/>
  <c r="BC11" i="9"/>
  <c r="AY533" i="9" l="1"/>
  <c r="AT534" i="9" s="1"/>
  <c r="AP534" i="9" s="1"/>
  <c r="AJ534" i="9" s="1"/>
  <c r="AI534" i="9" s="1"/>
  <c r="AQ534" i="9"/>
  <c r="AN535" i="9" s="1"/>
  <c r="AV534" i="9"/>
  <c r="AW226" i="9"/>
  <c r="AX226" i="9" s="1"/>
  <c r="AY226" i="9" s="1"/>
  <c r="AT227" i="9" s="1"/>
  <c r="AG551" i="6"/>
  <c r="AH551" i="6" s="1"/>
  <c r="AL551" i="6" s="1"/>
  <c r="AF552" i="6"/>
  <c r="AX534" i="9"/>
  <c r="BJ225" i="9"/>
  <c r="BM225" i="9" s="1"/>
  <c r="BH226" i="9" s="1"/>
  <c r="BD226" i="9" s="1"/>
  <c r="AG235" i="6"/>
  <c r="AH235" i="6" s="1"/>
  <c r="AL235" i="6" s="1"/>
  <c r="AF236" i="6"/>
  <c r="BB125" i="8"/>
  <c r="AP126" i="8"/>
  <c r="AU126" i="8" s="1"/>
  <c r="AL132" i="8"/>
  <c r="AQ133" i="8" s="1"/>
  <c r="AI133" i="8"/>
  <c r="B28" i="8"/>
  <c r="L26" i="8"/>
  <c r="BH125" i="8"/>
  <c r="K143" i="8"/>
  <c r="L142" i="8"/>
  <c r="M142" i="8" s="1"/>
  <c r="N142" i="8" s="1"/>
  <c r="Z142" i="8" s="1"/>
  <c r="AF142" i="8" s="1"/>
  <c r="AJ142" i="8" s="1"/>
  <c r="CF123" i="8"/>
  <c r="BL124" i="8"/>
  <c r="BG125" i="8" s="1"/>
  <c r="AP12" i="6"/>
  <c r="AJ12" i="6" s="1"/>
  <c r="AI12" i="6" s="1"/>
  <c r="AQ12" i="6"/>
  <c r="BE11" i="6"/>
  <c r="BF11" i="6" s="1"/>
  <c r="BA12" i="6" s="1"/>
  <c r="AU534" i="6"/>
  <c r="AY533" i="6"/>
  <c r="AT534" i="6" s="1"/>
  <c r="AP534" i="6" s="1"/>
  <c r="AJ534" i="6" s="1"/>
  <c r="AI534" i="6" s="1"/>
  <c r="AG241" i="9"/>
  <c r="AH241" i="9" s="1"/>
  <c r="AL241" i="9" s="1"/>
  <c r="AF242" i="9"/>
  <c r="AG549" i="9"/>
  <c r="AH549" i="9" s="1"/>
  <c r="AL549" i="9" s="1"/>
  <c r="AF550" i="9"/>
  <c r="AG28" i="9"/>
  <c r="AH28" i="9" s="1"/>
  <c r="AL28" i="9" s="1"/>
  <c r="AF29" i="9"/>
  <c r="BB221" i="6"/>
  <c r="BE534" i="9"/>
  <c r="BB535" i="9" s="1"/>
  <c r="BE533" i="6"/>
  <c r="BB534" i="6" s="1"/>
  <c r="AU227" i="9"/>
  <c r="BF220" i="6"/>
  <c r="BA221" i="6" s="1"/>
  <c r="AE146" i="8"/>
  <c r="AD147" i="8"/>
  <c r="AU535" i="9"/>
  <c r="AY534" i="9"/>
  <c r="AT535" i="9" s="1"/>
  <c r="AP535" i="9" s="1"/>
  <c r="AJ535" i="9" s="1"/>
  <c r="AI535" i="9" s="1"/>
  <c r="BE11" i="9"/>
  <c r="BF11" i="9" s="1"/>
  <c r="BA12" i="9" s="1"/>
  <c r="AV12" i="9"/>
  <c r="AN13" i="9"/>
  <c r="AM12" i="9"/>
  <c r="AR13" i="9" s="1"/>
  <c r="BF533" i="6" l="1"/>
  <c r="CG123" i="8"/>
  <c r="CB124" i="8" s="1"/>
  <c r="AM127" i="8"/>
  <c r="AG552" i="6"/>
  <c r="AH552" i="6" s="1"/>
  <c r="AL552" i="6" s="1"/>
  <c r="AF553" i="6"/>
  <c r="AG236" i="6"/>
  <c r="AH236" i="6" s="1"/>
  <c r="AL236" i="6" s="1"/>
  <c r="AF237" i="6"/>
  <c r="BF534" i="9"/>
  <c r="BP124" i="8"/>
  <c r="BR124" i="8" s="1"/>
  <c r="AI134" i="8"/>
  <c r="AL133" i="8"/>
  <c r="AQ134" i="8" s="1"/>
  <c r="CC124" i="8"/>
  <c r="BX124" i="8" s="1"/>
  <c r="CK123" i="8"/>
  <c r="K144" i="8"/>
  <c r="L143" i="8"/>
  <c r="M143" i="8" s="1"/>
  <c r="N143" i="8" s="1"/>
  <c r="Z143" i="8" s="1"/>
  <c r="AF143" i="8" s="1"/>
  <c r="AJ143" i="8" s="1"/>
  <c r="BC125" i="8"/>
  <c r="BD125" i="8" s="1"/>
  <c r="B29" i="8"/>
  <c r="L27" i="8"/>
  <c r="AV12" i="6"/>
  <c r="AN13" i="6"/>
  <c r="BB12" i="6"/>
  <c r="AW12" i="6" s="1"/>
  <c r="AX12" i="6" s="1"/>
  <c r="AU13" i="6" s="1"/>
  <c r="BJ11" i="6"/>
  <c r="BM11" i="6" s="1"/>
  <c r="BH12" i="6" s="1"/>
  <c r="BD12" i="6" s="1"/>
  <c r="AE147" i="8"/>
  <c r="AD148" i="8"/>
  <c r="BC226" i="9"/>
  <c r="BA534" i="6"/>
  <c r="BJ533" i="6"/>
  <c r="BM533" i="6" s="1"/>
  <c r="BH534" i="6" s="1"/>
  <c r="BD534" i="6" s="1"/>
  <c r="BA535" i="9"/>
  <c r="AW535" i="9" s="1"/>
  <c r="BJ534" i="9"/>
  <c r="BM534" i="9" s="1"/>
  <c r="BH535" i="9" s="1"/>
  <c r="BD535" i="9" s="1"/>
  <c r="AW221" i="6"/>
  <c r="AX221" i="6" s="1"/>
  <c r="AV535" i="9"/>
  <c r="AQ535" i="9"/>
  <c r="AN536" i="9" s="1"/>
  <c r="AQ227" i="9"/>
  <c r="AP227" i="9"/>
  <c r="AJ227" i="9" s="1"/>
  <c r="AI227" i="9" s="1"/>
  <c r="BC534" i="6"/>
  <c r="BC535" i="9"/>
  <c r="BJ220" i="6"/>
  <c r="BM220" i="6" s="1"/>
  <c r="BH221" i="6" s="1"/>
  <c r="BD221" i="6" s="1"/>
  <c r="AG29" i="9"/>
  <c r="AH29" i="9" s="1"/>
  <c r="AL29" i="9" s="1"/>
  <c r="AF30" i="9"/>
  <c r="AG550" i="9"/>
  <c r="AH550" i="9" s="1"/>
  <c r="AL550" i="9" s="1"/>
  <c r="AF551" i="9"/>
  <c r="AF243" i="9"/>
  <c r="AG242" i="9"/>
  <c r="AH242" i="9" s="1"/>
  <c r="AL242" i="9" s="1"/>
  <c r="AV534" i="6"/>
  <c r="AQ534" i="6"/>
  <c r="AN535" i="6" s="1"/>
  <c r="AW534" i="6"/>
  <c r="BB12" i="9"/>
  <c r="AW12" i="9" s="1"/>
  <c r="AX12" i="9" s="1"/>
  <c r="BJ11" i="9"/>
  <c r="BM11" i="9" s="1"/>
  <c r="BH12" i="9" s="1"/>
  <c r="BD12" i="9" s="1"/>
  <c r="BS124" i="8" l="1"/>
  <c r="BN125" i="8" s="1"/>
  <c r="AF554" i="6"/>
  <c r="AG553" i="6"/>
  <c r="AH553" i="6" s="1"/>
  <c r="AL553" i="6" s="1"/>
  <c r="AG237" i="6"/>
  <c r="AH237" i="6" s="1"/>
  <c r="AL237" i="6" s="1"/>
  <c r="AF238" i="6"/>
  <c r="B30" i="8"/>
  <c r="L28" i="8"/>
  <c r="CM123" i="8"/>
  <c r="BA126" i="8"/>
  <c r="BE125" i="8"/>
  <c r="AZ126" i="8" s="1"/>
  <c r="L144" i="8"/>
  <c r="M144" i="8" s="1"/>
  <c r="N144" i="8" s="1"/>
  <c r="Z144" i="8" s="1"/>
  <c r="AF144" i="8" s="1"/>
  <c r="AJ144" i="8" s="1"/>
  <c r="K145" i="8"/>
  <c r="AL134" i="8"/>
  <c r="AQ135" i="8" s="1"/>
  <c r="AI135" i="8"/>
  <c r="BO125" i="8"/>
  <c r="BJ125" i="8" s="1"/>
  <c r="BW124" i="8"/>
  <c r="AY12" i="6"/>
  <c r="AX534" i="6"/>
  <c r="AU535" i="6" s="1"/>
  <c r="AG243" i="9"/>
  <c r="AH243" i="9" s="1"/>
  <c r="AL243" i="9" s="1"/>
  <c r="AF244" i="9"/>
  <c r="BE534" i="6"/>
  <c r="BB535" i="6" s="1"/>
  <c r="AV227" i="9"/>
  <c r="AN228" i="9"/>
  <c r="AU222" i="6"/>
  <c r="AY221" i="6"/>
  <c r="AT222" i="6" s="1"/>
  <c r="AD149" i="8"/>
  <c r="AE148" i="8"/>
  <c r="AG551" i="9"/>
  <c r="AH551" i="9" s="1"/>
  <c r="AL551" i="9" s="1"/>
  <c r="AF552" i="9"/>
  <c r="AF31" i="9"/>
  <c r="AG30" i="9"/>
  <c r="AH30" i="9" s="1"/>
  <c r="AL30" i="9" s="1"/>
  <c r="BE535" i="9"/>
  <c r="BB536" i="9" s="1"/>
  <c r="AX535" i="9"/>
  <c r="AU536" i="9" s="1"/>
  <c r="BE226" i="9"/>
  <c r="BF226" i="9" s="1"/>
  <c r="BA227" i="9" s="1"/>
  <c r="AU13" i="9"/>
  <c r="AY12" i="9"/>
  <c r="AT13" i="9" s="1"/>
  <c r="AG554" i="6" l="1"/>
  <c r="AH554" i="6" s="1"/>
  <c r="AL554" i="6" s="1"/>
  <c r="AF555" i="6"/>
  <c r="AG238" i="6"/>
  <c r="AH238" i="6" s="1"/>
  <c r="AL238" i="6" s="1"/>
  <c r="AF239" i="6"/>
  <c r="BY124" i="8"/>
  <c r="AI136" i="8"/>
  <c r="AL135" i="8"/>
  <c r="AQ136" i="8" s="1"/>
  <c r="K146" i="8"/>
  <c r="L145" i="8"/>
  <c r="M145" i="8" s="1"/>
  <c r="N145" i="8" s="1"/>
  <c r="Z145" i="8" s="1"/>
  <c r="AF145" i="8" s="1"/>
  <c r="AJ145" i="8" s="1"/>
  <c r="AV126" i="8"/>
  <c r="AW126" i="8" s="1"/>
  <c r="CJ124" i="8"/>
  <c r="B31" i="8"/>
  <c r="L29" i="8"/>
  <c r="BI125" i="8"/>
  <c r="BK125" i="8" s="1"/>
  <c r="CN123" i="8"/>
  <c r="CI124" i="8" s="1"/>
  <c r="AY535" i="9"/>
  <c r="AT536" i="9" s="1"/>
  <c r="AP536" i="9" s="1"/>
  <c r="AJ536" i="9" s="1"/>
  <c r="AI536" i="9" s="1"/>
  <c r="AT13" i="6"/>
  <c r="BC12" i="6"/>
  <c r="BE12" i="6" s="1"/>
  <c r="BB13" i="6" s="1"/>
  <c r="AF553" i="9"/>
  <c r="AG552" i="9"/>
  <c r="AH552" i="9" s="1"/>
  <c r="AL552" i="9" s="1"/>
  <c r="AE149" i="8"/>
  <c r="AD150" i="8"/>
  <c r="AQ222" i="6"/>
  <c r="AP222" i="6"/>
  <c r="AJ222" i="6" s="1"/>
  <c r="AI222" i="6" s="1"/>
  <c r="BF534" i="6"/>
  <c r="AG244" i="9"/>
  <c r="AH244" i="9" s="1"/>
  <c r="AL244" i="9" s="1"/>
  <c r="AF245" i="9"/>
  <c r="BB227" i="9"/>
  <c r="AW227" i="9" s="1"/>
  <c r="AX227" i="9" s="1"/>
  <c r="AY227" i="9" s="1"/>
  <c r="AT228" i="9" s="1"/>
  <c r="BJ226" i="9"/>
  <c r="BM226" i="9" s="1"/>
  <c r="BH227" i="9" s="1"/>
  <c r="BD227" i="9" s="1"/>
  <c r="BF535" i="9"/>
  <c r="AG31" i="9"/>
  <c r="AH31" i="9" s="1"/>
  <c r="AL31" i="9" s="1"/>
  <c r="AF32" i="9"/>
  <c r="BC221" i="6"/>
  <c r="AY534" i="6"/>
  <c r="AT535" i="6" s="1"/>
  <c r="AP535" i="6" s="1"/>
  <c r="AJ535" i="6" s="1"/>
  <c r="AI535" i="6" s="1"/>
  <c r="AP13" i="9"/>
  <c r="AJ13" i="9" s="1"/>
  <c r="AI13" i="9" s="1"/>
  <c r="AK13" i="9" s="1"/>
  <c r="AQ13" i="9"/>
  <c r="BC12" i="9"/>
  <c r="BZ124" i="8" l="1"/>
  <c r="BU125" i="8" s="1"/>
  <c r="AV536" i="9"/>
  <c r="AF556" i="6"/>
  <c r="AG555" i="6"/>
  <c r="AH555" i="6" s="1"/>
  <c r="AL555" i="6" s="1"/>
  <c r="BF12" i="6"/>
  <c r="BA13" i="6" s="1"/>
  <c r="AG239" i="6"/>
  <c r="AH239" i="6" s="1"/>
  <c r="AL239" i="6" s="1"/>
  <c r="AF240" i="6"/>
  <c r="AQ536" i="9"/>
  <c r="AN537" i="9" s="1"/>
  <c r="BH126" i="8"/>
  <c r="B32" i="8"/>
  <c r="L30" i="8"/>
  <c r="CE124" i="8"/>
  <c r="BL125" i="8"/>
  <c r="BG126" i="8" s="1"/>
  <c r="CR123" i="8"/>
  <c r="AT127" i="8"/>
  <c r="AX126" i="8"/>
  <c r="AS127" i="8" s="1"/>
  <c r="K147" i="8"/>
  <c r="L146" i="8"/>
  <c r="M146" i="8" s="1"/>
  <c r="N146" i="8" s="1"/>
  <c r="Z146" i="8" s="1"/>
  <c r="AF146" i="8" s="1"/>
  <c r="AJ146" i="8" s="1"/>
  <c r="AL136" i="8"/>
  <c r="AQ137" i="8" s="1"/>
  <c r="AI137" i="8"/>
  <c r="BV125" i="8"/>
  <c r="BQ125" i="8" s="1"/>
  <c r="CD124" i="8"/>
  <c r="AV535" i="6"/>
  <c r="AP13" i="6"/>
  <c r="AJ13" i="6" s="1"/>
  <c r="AI13" i="6" s="1"/>
  <c r="AQ13" i="6"/>
  <c r="AQ535" i="6"/>
  <c r="AN536" i="6" s="1"/>
  <c r="AF33" i="9"/>
  <c r="AG32" i="9"/>
  <c r="AH32" i="9" s="1"/>
  <c r="AL32" i="9" s="1"/>
  <c r="BA536" i="9"/>
  <c r="BJ535" i="9"/>
  <c r="BM535" i="9" s="1"/>
  <c r="BH536" i="9" s="1"/>
  <c r="BD536" i="9" s="1"/>
  <c r="AU228" i="9"/>
  <c r="BC227" i="9"/>
  <c r="AG245" i="9"/>
  <c r="AH245" i="9" s="1"/>
  <c r="AL245" i="9" s="1"/>
  <c r="AF246" i="9"/>
  <c r="BA535" i="6"/>
  <c r="BJ534" i="6"/>
  <c r="BM534" i="6" s="1"/>
  <c r="BH535" i="6" s="1"/>
  <c r="BD535" i="6" s="1"/>
  <c r="AN223" i="6"/>
  <c r="AV222" i="6"/>
  <c r="AG553" i="9"/>
  <c r="AH553" i="9" s="1"/>
  <c r="AL553" i="9" s="1"/>
  <c r="AF554" i="9"/>
  <c r="BE221" i="6"/>
  <c r="BF221" i="6" s="1"/>
  <c r="BA222" i="6" s="1"/>
  <c r="AE150" i="8"/>
  <c r="AD151" i="8"/>
  <c r="BE12" i="9"/>
  <c r="BF12" i="9" s="1"/>
  <c r="BA13" i="9" s="1"/>
  <c r="AV13" i="9"/>
  <c r="AN14" i="9"/>
  <c r="AM13" i="9"/>
  <c r="AR14" i="9" s="1"/>
  <c r="BJ12" i="6"/>
  <c r="BM12" i="6" s="1"/>
  <c r="BH13" i="6" s="1"/>
  <c r="BD13" i="6" s="1"/>
  <c r="AW13" i="6"/>
  <c r="AF557" i="6" l="1"/>
  <c r="AG556" i="6"/>
  <c r="AH556" i="6" s="1"/>
  <c r="AL556" i="6" s="1"/>
  <c r="AG240" i="6"/>
  <c r="AH240" i="6" s="1"/>
  <c r="AL240" i="6" s="1"/>
  <c r="AF241" i="6"/>
  <c r="BB126" i="8"/>
  <c r="BC126" i="8"/>
  <c r="L147" i="8"/>
  <c r="M147" i="8" s="1"/>
  <c r="N147" i="8" s="1"/>
  <c r="Z147" i="8" s="1"/>
  <c r="AF147" i="8" s="1"/>
  <c r="AJ147" i="8" s="1"/>
  <c r="K148" i="8"/>
  <c r="CT123" i="8"/>
  <c r="B33" i="8"/>
  <c r="L31" i="8"/>
  <c r="CF124" i="8"/>
  <c r="AI138" i="8"/>
  <c r="AL137" i="8"/>
  <c r="AQ138" i="8" s="1"/>
  <c r="AO127" i="8"/>
  <c r="AH127" i="8" s="1"/>
  <c r="AG127" i="8" s="1"/>
  <c r="AP127" i="8"/>
  <c r="BP125" i="8"/>
  <c r="AN14" i="6"/>
  <c r="AV13" i="6"/>
  <c r="AX13" i="6" s="1"/>
  <c r="AW535" i="6"/>
  <c r="AX535" i="6" s="1"/>
  <c r="BC535" i="6"/>
  <c r="BE535" i="6" s="1"/>
  <c r="AP228" i="9"/>
  <c r="AJ228" i="9" s="1"/>
  <c r="AI228" i="9" s="1"/>
  <c r="AQ228" i="9"/>
  <c r="AE151" i="8"/>
  <c r="AD152" i="8"/>
  <c r="BB222" i="6"/>
  <c r="AW222" i="6" s="1"/>
  <c r="AX222" i="6" s="1"/>
  <c r="AY222" i="6" s="1"/>
  <c r="AT223" i="6" s="1"/>
  <c r="BJ221" i="6"/>
  <c r="BM221" i="6" s="1"/>
  <c r="BH222" i="6" s="1"/>
  <c r="BD222" i="6" s="1"/>
  <c r="AG554" i="9"/>
  <c r="AH554" i="9" s="1"/>
  <c r="AL554" i="9" s="1"/>
  <c r="AF555" i="9"/>
  <c r="AG246" i="9"/>
  <c r="AH246" i="9" s="1"/>
  <c r="AL246" i="9" s="1"/>
  <c r="AF247" i="9"/>
  <c r="BE227" i="9"/>
  <c r="BF227" i="9" s="1"/>
  <c r="BA228" i="9" s="1"/>
  <c r="BC536" i="9"/>
  <c r="AW536" i="9"/>
  <c r="AX536" i="9" s="1"/>
  <c r="AG33" i="9"/>
  <c r="AH33" i="9" s="1"/>
  <c r="AL33" i="9" s="1"/>
  <c r="AF34" i="9"/>
  <c r="BB13" i="9"/>
  <c r="AW13" i="9" s="1"/>
  <c r="AX13" i="9" s="1"/>
  <c r="BJ12" i="9"/>
  <c r="BM12" i="9" s="1"/>
  <c r="BH13" i="9" s="1"/>
  <c r="BD13" i="9" s="1"/>
  <c r="CG124" i="8" l="1"/>
  <c r="CB125" i="8" s="1"/>
  <c r="CU123" i="8"/>
  <c r="CP124" i="8" s="1"/>
  <c r="AG557" i="6"/>
  <c r="AH557" i="6" s="1"/>
  <c r="AL557" i="6" s="1"/>
  <c r="AF558" i="6"/>
  <c r="AF242" i="6"/>
  <c r="AG241" i="6"/>
  <c r="AH241" i="6" s="1"/>
  <c r="AL241" i="6" s="1"/>
  <c r="BD126" i="8"/>
  <c r="BE126" i="8" s="1"/>
  <c r="AZ127" i="8" s="1"/>
  <c r="AM128" i="8"/>
  <c r="AU127" i="8"/>
  <c r="BR125" i="8"/>
  <c r="AI139" i="8"/>
  <c r="AL138" i="8"/>
  <c r="AQ139" i="8" s="1"/>
  <c r="CK124" i="8"/>
  <c r="CC125" i="8"/>
  <c r="BX125" i="8" s="1"/>
  <c r="BA127" i="8"/>
  <c r="AV127" i="8" s="1"/>
  <c r="B34" i="8"/>
  <c r="L32" i="8"/>
  <c r="CQ124" i="8"/>
  <c r="CL124" i="8" s="1"/>
  <c r="CY123" i="8"/>
  <c r="L148" i="8"/>
  <c r="M148" i="8" s="1"/>
  <c r="N148" i="8" s="1"/>
  <c r="Z148" i="8" s="1"/>
  <c r="AF148" i="8" s="1"/>
  <c r="AJ148" i="8" s="1"/>
  <c r="K149" i="8"/>
  <c r="AY13" i="6"/>
  <c r="AT14" i="6" s="1"/>
  <c r="AU14" i="6"/>
  <c r="BE536" i="9"/>
  <c r="BB537" i="9" s="1"/>
  <c r="AG34" i="9"/>
  <c r="AH34" i="9" s="1"/>
  <c r="AL34" i="9" s="1"/>
  <c r="AF35" i="9"/>
  <c r="AU537" i="9"/>
  <c r="AY536" i="9"/>
  <c r="AT537" i="9" s="1"/>
  <c r="AP537" i="9" s="1"/>
  <c r="AJ537" i="9" s="1"/>
  <c r="AI537" i="9" s="1"/>
  <c r="BJ227" i="9"/>
  <c r="BM227" i="9" s="1"/>
  <c r="BH228" i="9" s="1"/>
  <c r="BD228" i="9" s="1"/>
  <c r="BB228" i="9"/>
  <c r="AW228" i="9" s="1"/>
  <c r="AF248" i="9"/>
  <c r="AG247" i="9"/>
  <c r="AH247" i="9" s="1"/>
  <c r="AL247" i="9" s="1"/>
  <c r="AU223" i="6"/>
  <c r="BC222" i="6"/>
  <c r="AV228" i="9"/>
  <c r="AN229" i="9"/>
  <c r="BF535" i="6"/>
  <c r="BB536" i="6"/>
  <c r="AF556" i="9"/>
  <c r="AG555" i="9"/>
  <c r="AH555" i="9" s="1"/>
  <c r="AL555" i="9" s="1"/>
  <c r="AD153" i="8"/>
  <c r="AE152" i="8"/>
  <c r="AU536" i="6"/>
  <c r="AY535" i="6"/>
  <c r="AT536" i="6" s="1"/>
  <c r="AP536" i="6" s="1"/>
  <c r="AJ536" i="6" s="1"/>
  <c r="AI536" i="6" s="1"/>
  <c r="AU14" i="9"/>
  <c r="AY13" i="9"/>
  <c r="AT14" i="9" s="1"/>
  <c r="AQ14" i="6"/>
  <c r="AP14" i="6"/>
  <c r="AJ14" i="6" s="1"/>
  <c r="AI14" i="6" s="1"/>
  <c r="BC13" i="6"/>
  <c r="AF559" i="6" l="1"/>
  <c r="AG558" i="6"/>
  <c r="AH558" i="6" s="1"/>
  <c r="AL558" i="6" s="1"/>
  <c r="AW127" i="8"/>
  <c r="AT128" i="8" s="1"/>
  <c r="AG242" i="6"/>
  <c r="AH242" i="6" s="1"/>
  <c r="AL242" i="6" s="1"/>
  <c r="AF243" i="6"/>
  <c r="BI126" i="8"/>
  <c r="B35" i="8"/>
  <c r="L33" i="8"/>
  <c r="CM124" i="8"/>
  <c r="AI140" i="8"/>
  <c r="AL139" i="8"/>
  <c r="AQ140" i="8" s="1"/>
  <c r="BO126" i="8"/>
  <c r="L149" i="8"/>
  <c r="M149" i="8" s="1"/>
  <c r="N149" i="8" s="1"/>
  <c r="Z149" i="8" s="1"/>
  <c r="AF149" i="8" s="1"/>
  <c r="AJ149" i="8" s="1"/>
  <c r="K150" i="8"/>
  <c r="DA123" i="8"/>
  <c r="BS125" i="8"/>
  <c r="BN126" i="8" s="1"/>
  <c r="AX127" i="8"/>
  <c r="AS128" i="8" s="1"/>
  <c r="AV536" i="6"/>
  <c r="AQ536" i="6"/>
  <c r="AN537" i="6" s="1"/>
  <c r="AE153" i="8"/>
  <c r="AD154" i="8"/>
  <c r="AF557" i="9"/>
  <c r="AG556" i="9"/>
  <c r="AH556" i="9" s="1"/>
  <c r="AL556" i="9" s="1"/>
  <c r="BE222" i="6"/>
  <c r="BF222" i="6" s="1"/>
  <c r="BA223" i="6" s="1"/>
  <c r="AX228" i="9"/>
  <c r="AY228" i="9" s="1"/>
  <c r="AT229" i="9" s="1"/>
  <c r="AF36" i="9"/>
  <c r="AG35" i="9"/>
  <c r="AH35" i="9" s="1"/>
  <c r="AL35" i="9" s="1"/>
  <c r="BA536" i="6"/>
  <c r="BC536" i="6" s="1"/>
  <c r="BJ535" i="6"/>
  <c r="BM535" i="6" s="1"/>
  <c r="BH536" i="6" s="1"/>
  <c r="BD536" i="6" s="1"/>
  <c r="AP223" i="6"/>
  <c r="AJ223" i="6" s="1"/>
  <c r="AI223" i="6" s="1"/>
  <c r="AQ223" i="6"/>
  <c r="AF249" i="9"/>
  <c r="AG248" i="9"/>
  <c r="AH248" i="9" s="1"/>
  <c r="AL248" i="9" s="1"/>
  <c r="AQ537" i="9"/>
  <c r="AN538" i="9" s="1"/>
  <c r="AV537" i="9"/>
  <c r="BF536" i="9"/>
  <c r="BE13" i="6"/>
  <c r="BF13" i="6" s="1"/>
  <c r="BA14" i="6" s="1"/>
  <c r="AV14" i="6"/>
  <c r="AN15" i="6"/>
  <c r="AP14" i="9"/>
  <c r="AJ14" i="9" s="1"/>
  <c r="AI14" i="9" s="1"/>
  <c r="AK14" i="9" s="1"/>
  <c r="AQ14" i="9"/>
  <c r="BC13" i="9"/>
  <c r="DB123" i="8" l="1"/>
  <c r="CW124" i="8" s="1"/>
  <c r="AG559" i="6"/>
  <c r="AH559" i="6" s="1"/>
  <c r="AL559" i="6" s="1"/>
  <c r="AF560" i="6"/>
  <c r="AG243" i="6"/>
  <c r="AH243" i="6" s="1"/>
  <c r="AL243" i="6" s="1"/>
  <c r="AF244" i="6"/>
  <c r="L150" i="8"/>
  <c r="M150" i="8" s="1"/>
  <c r="N150" i="8" s="1"/>
  <c r="Z150" i="8" s="1"/>
  <c r="AF150" i="8" s="1"/>
  <c r="AJ150" i="8" s="1"/>
  <c r="K151" i="8"/>
  <c r="BJ126" i="8"/>
  <c r="BK126" i="8" s="1"/>
  <c r="AL140" i="8"/>
  <c r="AQ141" i="8" s="1"/>
  <c r="AI141" i="8"/>
  <c r="CJ125" i="8"/>
  <c r="AP128" i="8"/>
  <c r="AO128" i="8"/>
  <c r="AH128" i="8" s="1"/>
  <c r="AG128" i="8" s="1"/>
  <c r="B36" i="8"/>
  <c r="L34" i="8"/>
  <c r="DF123" i="8"/>
  <c r="CX124" i="8"/>
  <c r="CS124" i="8" s="1"/>
  <c r="BW125" i="8"/>
  <c r="CN124" i="8"/>
  <c r="CI125" i="8" s="1"/>
  <c r="BB127" i="8"/>
  <c r="BA537" i="9"/>
  <c r="BJ536" i="9"/>
  <c r="BM536" i="9" s="1"/>
  <c r="BH537" i="9" s="1"/>
  <c r="BD537" i="9" s="1"/>
  <c r="AN224" i="6"/>
  <c r="AV223" i="6"/>
  <c r="BE536" i="6"/>
  <c r="BB537" i="6" s="1"/>
  <c r="AU229" i="9"/>
  <c r="BC228" i="9"/>
  <c r="AE154" i="8"/>
  <c r="AD155" i="8"/>
  <c r="AG249" i="9"/>
  <c r="AH249" i="9" s="1"/>
  <c r="AL249" i="9" s="1"/>
  <c r="AF250" i="9"/>
  <c r="AG36" i="9"/>
  <c r="AH36" i="9" s="1"/>
  <c r="AL36" i="9" s="1"/>
  <c r="AF37" i="9"/>
  <c r="BJ222" i="6"/>
  <c r="BM222" i="6" s="1"/>
  <c r="BH223" i="6" s="1"/>
  <c r="BD223" i="6" s="1"/>
  <c r="BB223" i="6"/>
  <c r="AW223" i="6" s="1"/>
  <c r="AG557" i="9"/>
  <c r="AH557" i="9" s="1"/>
  <c r="AL557" i="9" s="1"/>
  <c r="AF558" i="9"/>
  <c r="AW536" i="6"/>
  <c r="AX536" i="6" s="1"/>
  <c r="AU537" i="6" s="1"/>
  <c r="BE13" i="9"/>
  <c r="BF13" i="9" s="1"/>
  <c r="BA14" i="9" s="1"/>
  <c r="AN15" i="9"/>
  <c r="AV14" i="9"/>
  <c r="AM14" i="9"/>
  <c r="AR15" i="9" s="1"/>
  <c r="BB14" i="6"/>
  <c r="AW14" i="6" s="1"/>
  <c r="AX14" i="6" s="1"/>
  <c r="BJ13" i="6"/>
  <c r="BM13" i="6" s="1"/>
  <c r="BH14" i="6" s="1"/>
  <c r="BD14" i="6" s="1"/>
  <c r="AX223" i="6" l="1"/>
  <c r="AU224" i="6" s="1"/>
  <c r="AG560" i="6"/>
  <c r="AH560" i="6" s="1"/>
  <c r="AL560" i="6" s="1"/>
  <c r="AF561" i="6"/>
  <c r="AF245" i="6"/>
  <c r="AG244" i="6"/>
  <c r="AH244" i="6" s="1"/>
  <c r="AL244" i="6" s="1"/>
  <c r="CE125" i="8"/>
  <c r="BY125" i="8"/>
  <c r="DH123" i="8"/>
  <c r="AI142" i="8"/>
  <c r="AL141" i="8"/>
  <c r="AQ142" i="8" s="1"/>
  <c r="BH127" i="8"/>
  <c r="BL126" i="8"/>
  <c r="BG127" i="8" s="1"/>
  <c r="B37" i="8"/>
  <c r="L35" i="8"/>
  <c r="AU128" i="8"/>
  <c r="AM129" i="8"/>
  <c r="CR124" i="8"/>
  <c r="K152" i="8"/>
  <c r="L151" i="8"/>
  <c r="M151" i="8" s="1"/>
  <c r="N151" i="8" s="1"/>
  <c r="Z151" i="8" s="1"/>
  <c r="AF151" i="8" s="1"/>
  <c r="AJ151" i="8" s="1"/>
  <c r="AG558" i="9"/>
  <c r="AH558" i="9" s="1"/>
  <c r="AL558" i="9" s="1"/>
  <c r="AF559" i="9"/>
  <c r="AF38" i="9"/>
  <c r="AG37" i="9"/>
  <c r="AH37" i="9" s="1"/>
  <c r="AL37" i="9" s="1"/>
  <c r="AG250" i="9"/>
  <c r="AH250" i="9" s="1"/>
  <c r="AL250" i="9" s="1"/>
  <c r="AF251" i="9"/>
  <c r="AD156" i="8"/>
  <c r="AE155" i="8"/>
  <c r="BE228" i="9"/>
  <c r="BF228" i="9" s="1"/>
  <c r="BA229" i="9" s="1"/>
  <c r="BC537" i="9"/>
  <c r="AW537" i="9"/>
  <c r="AX537" i="9" s="1"/>
  <c r="AY536" i="6"/>
  <c r="AT537" i="6" s="1"/>
  <c r="AP537" i="6" s="1"/>
  <c r="AJ537" i="6" s="1"/>
  <c r="AI537" i="6" s="1"/>
  <c r="AQ229" i="9"/>
  <c r="AP229" i="9"/>
  <c r="AJ229" i="9" s="1"/>
  <c r="AI229" i="9" s="1"/>
  <c r="BF536" i="6"/>
  <c r="AY223" i="6"/>
  <c r="AT224" i="6" s="1"/>
  <c r="AP224" i="6" s="1"/>
  <c r="AJ224" i="6" s="1"/>
  <c r="AI224" i="6" s="1"/>
  <c r="AU15" i="6"/>
  <c r="AY14" i="6"/>
  <c r="AT15" i="6" s="1"/>
  <c r="BB14" i="9"/>
  <c r="AW14" i="9" s="1"/>
  <c r="AX14" i="9" s="1"/>
  <c r="BJ13" i="9"/>
  <c r="BM13" i="9" s="1"/>
  <c r="BH14" i="9" s="1"/>
  <c r="BD14" i="9" s="1"/>
  <c r="DI123" i="8" l="1"/>
  <c r="DD124" i="8" s="1"/>
  <c r="BZ125" i="8"/>
  <c r="BU126" i="8" s="1"/>
  <c r="AG561" i="6"/>
  <c r="AH561" i="6" s="1"/>
  <c r="AL561" i="6" s="1"/>
  <c r="AF562" i="6"/>
  <c r="AG245" i="6"/>
  <c r="AH245" i="6" s="1"/>
  <c r="AL245" i="6" s="1"/>
  <c r="AF246" i="6"/>
  <c r="BP126" i="8"/>
  <c r="CT124" i="8"/>
  <c r="B38" i="8"/>
  <c r="L36" i="8"/>
  <c r="K153" i="8"/>
  <c r="L152" i="8"/>
  <c r="M152" i="8" s="1"/>
  <c r="N152" i="8" s="1"/>
  <c r="Z152" i="8" s="1"/>
  <c r="AF152" i="8" s="1"/>
  <c r="AJ152" i="8" s="1"/>
  <c r="BC127" i="8"/>
  <c r="BD127" i="8" s="1"/>
  <c r="AI143" i="8"/>
  <c r="AL142" i="8"/>
  <c r="AQ143" i="8" s="1"/>
  <c r="DE124" i="8"/>
  <c r="CZ124" i="8" s="1"/>
  <c r="DM123" i="8"/>
  <c r="BV126" i="8"/>
  <c r="BQ126" i="8" s="1"/>
  <c r="CD125" i="8"/>
  <c r="AQ224" i="6"/>
  <c r="BA537" i="6"/>
  <c r="BJ536" i="6"/>
  <c r="BM536" i="6" s="1"/>
  <c r="BH537" i="6" s="1"/>
  <c r="BD537" i="6" s="1"/>
  <c r="AV229" i="9"/>
  <c r="AN230" i="9"/>
  <c r="AU538" i="9"/>
  <c r="AY537" i="9"/>
  <c r="AT538" i="9" s="1"/>
  <c r="AP538" i="9" s="1"/>
  <c r="AJ538" i="9" s="1"/>
  <c r="AI538" i="9" s="1"/>
  <c r="AE156" i="8"/>
  <c r="AD157" i="8"/>
  <c r="AF252" i="9"/>
  <c r="AG251" i="9"/>
  <c r="AH251" i="9" s="1"/>
  <c r="AL251" i="9" s="1"/>
  <c r="AG559" i="9"/>
  <c r="AH559" i="9" s="1"/>
  <c r="AL559" i="9" s="1"/>
  <c r="AF560" i="9"/>
  <c r="BC223" i="6"/>
  <c r="BE537" i="9"/>
  <c r="BB538" i="9" s="1"/>
  <c r="BJ228" i="9"/>
  <c r="BM228" i="9" s="1"/>
  <c r="BH229" i="9" s="1"/>
  <c r="BD229" i="9" s="1"/>
  <c r="BB229" i="9"/>
  <c r="AW229" i="9" s="1"/>
  <c r="AQ537" i="6"/>
  <c r="AN538" i="6" s="1"/>
  <c r="AV537" i="6"/>
  <c r="AG38" i="9"/>
  <c r="AH38" i="9" s="1"/>
  <c r="AL38" i="9" s="1"/>
  <c r="AF39" i="9"/>
  <c r="AU15" i="9"/>
  <c r="AY14" i="9"/>
  <c r="AT15" i="9" s="1"/>
  <c r="AP15" i="6"/>
  <c r="AJ15" i="6" s="1"/>
  <c r="AI15" i="6" s="1"/>
  <c r="AQ15" i="6"/>
  <c r="BC14" i="6"/>
  <c r="AF563" i="6" l="1"/>
  <c r="AG562" i="6"/>
  <c r="AH562" i="6" s="1"/>
  <c r="AL562" i="6" s="1"/>
  <c r="AG246" i="6"/>
  <c r="AH246" i="6" s="1"/>
  <c r="AL246" i="6" s="1"/>
  <c r="AF247" i="6"/>
  <c r="BR126" i="8"/>
  <c r="BO127" i="8" s="1"/>
  <c r="AL143" i="8"/>
  <c r="AQ144" i="8" s="1"/>
  <c r="AI144" i="8"/>
  <c r="CQ125" i="8"/>
  <c r="CF125" i="8"/>
  <c r="DO123" i="8"/>
  <c r="BA128" i="8"/>
  <c r="BE127" i="8"/>
  <c r="AZ128" i="8" s="1"/>
  <c r="K154" i="8"/>
  <c r="L153" i="8"/>
  <c r="M153" i="8" s="1"/>
  <c r="N153" i="8" s="1"/>
  <c r="Z153" i="8" s="1"/>
  <c r="AF153" i="8" s="1"/>
  <c r="AJ153" i="8" s="1"/>
  <c r="B39" i="8"/>
  <c r="L37" i="8"/>
  <c r="CU124" i="8"/>
  <c r="CP125" i="8" s="1"/>
  <c r="BF537" i="9"/>
  <c r="BA538" i="9" s="1"/>
  <c r="AV224" i="6"/>
  <c r="AN225" i="6"/>
  <c r="AF561" i="9"/>
  <c r="AG560" i="9"/>
  <c r="AH560" i="9" s="1"/>
  <c r="AL560" i="9" s="1"/>
  <c r="AG252" i="9"/>
  <c r="AH252" i="9" s="1"/>
  <c r="AL252" i="9" s="1"/>
  <c r="AF253" i="9"/>
  <c r="AV538" i="9"/>
  <c r="AQ538" i="9"/>
  <c r="AN539" i="9" s="1"/>
  <c r="BC537" i="6"/>
  <c r="AW537" i="6"/>
  <c r="AX537" i="6" s="1"/>
  <c r="AU538" i="6" s="1"/>
  <c r="AG39" i="9"/>
  <c r="AH39" i="9" s="1"/>
  <c r="AL39" i="9" s="1"/>
  <c r="AF40" i="9"/>
  <c r="AX229" i="9"/>
  <c r="BE223" i="6"/>
  <c r="AE157" i="8"/>
  <c r="AD158" i="8"/>
  <c r="BE14" i="6"/>
  <c r="BF14" i="6" s="1"/>
  <c r="BA15" i="6" s="1"/>
  <c r="AV15" i="6"/>
  <c r="AN16" i="6"/>
  <c r="AP15" i="9"/>
  <c r="AJ15" i="9" s="1"/>
  <c r="AI15" i="9" s="1"/>
  <c r="AK15" i="9" s="1"/>
  <c r="AQ15" i="9"/>
  <c r="BC14" i="9"/>
  <c r="CG125" i="8" l="1"/>
  <c r="CB126" i="8" s="1"/>
  <c r="DP123" i="8"/>
  <c r="DK124" i="8" s="1"/>
  <c r="AY537" i="6"/>
  <c r="AT538" i="6" s="1"/>
  <c r="AP538" i="6" s="1"/>
  <c r="AJ538" i="6" s="1"/>
  <c r="AI538" i="6" s="1"/>
  <c r="AG563" i="6"/>
  <c r="AH563" i="6" s="1"/>
  <c r="AL563" i="6" s="1"/>
  <c r="AF564" i="6"/>
  <c r="BJ537" i="9"/>
  <c r="BM537" i="9" s="1"/>
  <c r="BH538" i="9" s="1"/>
  <c r="BD538" i="9" s="1"/>
  <c r="AF248" i="6"/>
  <c r="AG247" i="6"/>
  <c r="AH247" i="6" s="1"/>
  <c r="AL247" i="6" s="1"/>
  <c r="BS126" i="8"/>
  <c r="BN127" i="8" s="1"/>
  <c r="BJ127" i="8" s="1"/>
  <c r="BI127" i="8"/>
  <c r="B40" i="8"/>
  <c r="L38" i="8"/>
  <c r="L154" i="8"/>
  <c r="M154" i="8" s="1"/>
  <c r="N154" i="8" s="1"/>
  <c r="Z154" i="8" s="1"/>
  <c r="AF154" i="8" s="1"/>
  <c r="AJ154" i="8" s="1"/>
  <c r="K155" i="8"/>
  <c r="CY124" i="8"/>
  <c r="AL144" i="8"/>
  <c r="AQ145" i="8" s="1"/>
  <c r="AI145" i="8"/>
  <c r="AV128" i="8"/>
  <c r="AW128" i="8" s="1"/>
  <c r="DL124" i="8"/>
  <c r="DG124" i="8" s="1"/>
  <c r="DT123" i="8"/>
  <c r="CC126" i="8"/>
  <c r="BX126" i="8" s="1"/>
  <c r="CK125" i="8"/>
  <c r="CL125" i="8"/>
  <c r="BC538" i="9"/>
  <c r="BE538" i="9" s="1"/>
  <c r="AW538" i="9"/>
  <c r="AX538" i="9" s="1"/>
  <c r="AU539" i="9" s="1"/>
  <c r="BB224" i="6"/>
  <c r="AU230" i="9"/>
  <c r="BE537" i="6"/>
  <c r="BB538" i="6" s="1"/>
  <c r="AG561" i="9"/>
  <c r="AH561" i="9" s="1"/>
  <c r="AL561" i="9" s="1"/>
  <c r="AF562" i="9"/>
  <c r="AD159" i="8"/>
  <c r="AE158" i="8"/>
  <c r="BF223" i="6"/>
  <c r="BA224" i="6" s="1"/>
  <c r="AV538" i="6"/>
  <c r="AQ538" i="6"/>
  <c r="AN539" i="6" s="1"/>
  <c r="AG40" i="9"/>
  <c r="AH40" i="9" s="1"/>
  <c r="AL40" i="9" s="1"/>
  <c r="AF41" i="9"/>
  <c r="AY229" i="9"/>
  <c r="AT230" i="9" s="1"/>
  <c r="AG253" i="9"/>
  <c r="AH253" i="9" s="1"/>
  <c r="AL253" i="9" s="1"/>
  <c r="AF254" i="9"/>
  <c r="AG254" i="9" s="1"/>
  <c r="AH254" i="9" s="1"/>
  <c r="AL254" i="9" s="1"/>
  <c r="BE14" i="9"/>
  <c r="BF14" i="9" s="1"/>
  <c r="BA15" i="9" s="1"/>
  <c r="AV15" i="9"/>
  <c r="AN16" i="9"/>
  <c r="AM15" i="9"/>
  <c r="AR16" i="9" s="1"/>
  <c r="BB15" i="6"/>
  <c r="AW15" i="6" s="1"/>
  <c r="AX15" i="6" s="1"/>
  <c r="BJ14" i="6"/>
  <c r="BM14" i="6" s="1"/>
  <c r="BH15" i="6" s="1"/>
  <c r="BD15" i="6" s="1"/>
  <c r="AG564" i="6" l="1"/>
  <c r="AH564" i="6" s="1"/>
  <c r="AL564" i="6" s="1"/>
  <c r="AF565" i="6"/>
  <c r="AG248" i="6"/>
  <c r="AH248" i="6" s="1"/>
  <c r="AL248" i="6" s="1"/>
  <c r="AF249" i="6"/>
  <c r="AY538" i="9"/>
  <c r="AT539" i="9" s="1"/>
  <c r="AP539" i="9" s="1"/>
  <c r="AJ539" i="9" s="1"/>
  <c r="AI539" i="9" s="1"/>
  <c r="AW224" i="6"/>
  <c r="AX224" i="6" s="1"/>
  <c r="AY224" i="6" s="1"/>
  <c r="AT225" i="6" s="1"/>
  <c r="BW126" i="8"/>
  <c r="BY126" i="8" s="1"/>
  <c r="BZ126" i="8" s="1"/>
  <c r="BU127" i="8" s="1"/>
  <c r="BK127" i="8"/>
  <c r="BH128" i="8" s="1"/>
  <c r="K156" i="8"/>
  <c r="L155" i="8"/>
  <c r="M155" i="8" s="1"/>
  <c r="N155" i="8" s="1"/>
  <c r="Z155" i="8" s="1"/>
  <c r="AF155" i="8" s="1"/>
  <c r="AJ155" i="8" s="1"/>
  <c r="CM125" i="8"/>
  <c r="CN125" i="8" s="1"/>
  <c r="CI126" i="8" s="1"/>
  <c r="DV123" i="8"/>
  <c r="AT129" i="8"/>
  <c r="AX128" i="8"/>
  <c r="AS129" i="8" s="1"/>
  <c r="AI146" i="8"/>
  <c r="AL145" i="8"/>
  <c r="AQ146" i="8" s="1"/>
  <c r="DA124" i="8"/>
  <c r="B41" i="8"/>
  <c r="L39" i="8"/>
  <c r="BB539" i="9"/>
  <c r="BF538" i="9"/>
  <c r="BA539" i="9" s="1"/>
  <c r="AG41" i="9"/>
  <c r="AH41" i="9" s="1"/>
  <c r="AL41" i="9" s="1"/>
  <c r="AF42" i="9"/>
  <c r="AG562" i="9"/>
  <c r="AH562" i="9" s="1"/>
  <c r="AL562" i="9" s="1"/>
  <c r="AF563" i="9"/>
  <c r="AQ230" i="9"/>
  <c r="AP230" i="9"/>
  <c r="AJ230" i="9" s="1"/>
  <c r="AI230" i="9" s="1"/>
  <c r="AU225" i="6"/>
  <c r="BJ538" i="9"/>
  <c r="BM538" i="9" s="1"/>
  <c r="BH539" i="9" s="1"/>
  <c r="BD539" i="9" s="1"/>
  <c r="AE159" i="8"/>
  <c r="AD160" i="8"/>
  <c r="AQ539" i="9"/>
  <c r="AN540" i="9" s="1"/>
  <c r="BF537" i="6"/>
  <c r="BC229" i="9"/>
  <c r="BJ223" i="6"/>
  <c r="BM223" i="6" s="1"/>
  <c r="BH224" i="6" s="1"/>
  <c r="BD224" i="6" s="1"/>
  <c r="AU16" i="6"/>
  <c r="AY15" i="6"/>
  <c r="AT16" i="6" s="1"/>
  <c r="BB15" i="9"/>
  <c r="AW15" i="9" s="1"/>
  <c r="AX15" i="9" s="1"/>
  <c r="BJ14" i="9"/>
  <c r="BM14" i="9" s="1"/>
  <c r="BH15" i="9" s="1"/>
  <c r="BD15" i="9" s="1"/>
  <c r="DW123" i="8" l="1"/>
  <c r="DR124" i="8" s="1"/>
  <c r="AG565" i="6"/>
  <c r="AH565" i="6" s="1"/>
  <c r="AL565" i="6" s="1"/>
  <c r="AF566" i="6"/>
  <c r="BC539" i="9"/>
  <c r="AW539" i="9"/>
  <c r="AF250" i="6"/>
  <c r="AG249" i="6"/>
  <c r="AH249" i="6" s="1"/>
  <c r="AL249" i="6" s="1"/>
  <c r="AV539" i="9"/>
  <c r="BB128" i="8"/>
  <c r="BV127" i="8"/>
  <c r="BQ127" i="8" s="1"/>
  <c r="BL127" i="8"/>
  <c r="BG128" i="8" s="1"/>
  <c r="BC128" i="8" s="1"/>
  <c r="CD126" i="8"/>
  <c r="B42" i="8"/>
  <c r="L40" i="8"/>
  <c r="CX125" i="8"/>
  <c r="AI147" i="8"/>
  <c r="AL146" i="8"/>
  <c r="AQ147" i="8" s="1"/>
  <c r="L156" i="8"/>
  <c r="M156" i="8" s="1"/>
  <c r="N156" i="8" s="1"/>
  <c r="Z156" i="8" s="1"/>
  <c r="AF156" i="8" s="1"/>
  <c r="AJ156" i="8" s="1"/>
  <c r="K157" i="8"/>
  <c r="DB124" i="8"/>
  <c r="CW125" i="8" s="1"/>
  <c r="AP129" i="8"/>
  <c r="AO129" i="8"/>
  <c r="AH129" i="8" s="1"/>
  <c r="AG129" i="8" s="1"/>
  <c r="DS124" i="8"/>
  <c r="DN124" i="8" s="1"/>
  <c r="EA123" i="8"/>
  <c r="CJ126" i="8"/>
  <c r="CE126" i="8" s="1"/>
  <c r="CR125" i="8"/>
  <c r="BP127" i="8"/>
  <c r="BE539" i="9"/>
  <c r="BB540" i="9" s="1"/>
  <c r="BE229" i="9"/>
  <c r="BA538" i="6"/>
  <c r="BJ537" i="6"/>
  <c r="BM537" i="6" s="1"/>
  <c r="BH538" i="6" s="1"/>
  <c r="BD538" i="6" s="1"/>
  <c r="AD161" i="8"/>
  <c r="AE160" i="8"/>
  <c r="BC224" i="6"/>
  <c r="AP225" i="6"/>
  <c r="AJ225" i="6" s="1"/>
  <c r="AI225" i="6" s="1"/>
  <c r="AQ225" i="6"/>
  <c r="AV230" i="9"/>
  <c r="AN231" i="9"/>
  <c r="AG563" i="9"/>
  <c r="AH563" i="9" s="1"/>
  <c r="AL563" i="9" s="1"/>
  <c r="AF564" i="9"/>
  <c r="AG42" i="9"/>
  <c r="AH42" i="9" s="1"/>
  <c r="AL42" i="9" s="1"/>
  <c r="AF43" i="9"/>
  <c r="AU16" i="9"/>
  <c r="AY15" i="9"/>
  <c r="AT16" i="9" s="1"/>
  <c r="AP16" i="6"/>
  <c r="AJ16" i="6" s="1"/>
  <c r="AI16" i="6" s="1"/>
  <c r="AQ16" i="6"/>
  <c r="BC15" i="6"/>
  <c r="AX539" i="9" l="1"/>
  <c r="AU540" i="9" s="1"/>
  <c r="BD128" i="8"/>
  <c r="AG566" i="6"/>
  <c r="AH566" i="6" s="1"/>
  <c r="AL566" i="6" s="1"/>
  <c r="AF567" i="6"/>
  <c r="AG250" i="6"/>
  <c r="AH250" i="6" s="1"/>
  <c r="AL250" i="6" s="1"/>
  <c r="AF251" i="6"/>
  <c r="CF126" i="8"/>
  <c r="CG126" i="8" s="1"/>
  <c r="CB127" i="8" s="1"/>
  <c r="BA129" i="8"/>
  <c r="BE128" i="8"/>
  <c r="AZ129" i="8" s="1"/>
  <c r="EC123" i="8"/>
  <c r="CC127" i="8"/>
  <c r="AL147" i="8"/>
  <c r="AQ148" i="8" s="1"/>
  <c r="AI148" i="8"/>
  <c r="CS125" i="8"/>
  <c r="CT125" i="8" s="1"/>
  <c r="B43" i="8"/>
  <c r="L41" i="8"/>
  <c r="BR127" i="8"/>
  <c r="AM130" i="8"/>
  <c r="AU129" i="8"/>
  <c r="K158" i="8"/>
  <c r="L157" i="8"/>
  <c r="M157" i="8" s="1"/>
  <c r="N157" i="8" s="1"/>
  <c r="Z157" i="8" s="1"/>
  <c r="AF157" i="8" s="1"/>
  <c r="AJ157" i="8" s="1"/>
  <c r="DF124" i="8"/>
  <c r="AY539" i="9"/>
  <c r="AT540" i="9" s="1"/>
  <c r="AP540" i="9" s="1"/>
  <c r="AJ540" i="9" s="1"/>
  <c r="AI540" i="9" s="1"/>
  <c r="AF44" i="9"/>
  <c r="AG43" i="9"/>
  <c r="AH43" i="9" s="1"/>
  <c r="AL43" i="9" s="1"/>
  <c r="AG564" i="9"/>
  <c r="AH564" i="9" s="1"/>
  <c r="AL564" i="9" s="1"/>
  <c r="AF565" i="9"/>
  <c r="AV225" i="6"/>
  <c r="AN226" i="6"/>
  <c r="BE224" i="6"/>
  <c r="BB230" i="9"/>
  <c r="AD162" i="8"/>
  <c r="AE161" i="8"/>
  <c r="AW538" i="6"/>
  <c r="AX538" i="6" s="1"/>
  <c r="BC538" i="6"/>
  <c r="BF229" i="9"/>
  <c r="BA230" i="9" s="1"/>
  <c r="BF539" i="9"/>
  <c r="BE15" i="6"/>
  <c r="BF15" i="6" s="1"/>
  <c r="BA16" i="6" s="1"/>
  <c r="AN17" i="6"/>
  <c r="AV16" i="6"/>
  <c r="AP16" i="9"/>
  <c r="AJ16" i="9" s="1"/>
  <c r="AI16" i="9" s="1"/>
  <c r="AK16" i="9" s="1"/>
  <c r="AQ16" i="9"/>
  <c r="BC15" i="9"/>
  <c r="AF568" i="6" l="1"/>
  <c r="AG567" i="6"/>
  <c r="AH567" i="6" s="1"/>
  <c r="AL567" i="6" s="1"/>
  <c r="AQ540" i="9"/>
  <c r="AN541" i="9" s="1"/>
  <c r="AG251" i="6"/>
  <c r="AH251" i="6" s="1"/>
  <c r="AL251" i="6" s="1"/>
  <c r="AF252" i="6"/>
  <c r="BX127" i="8"/>
  <c r="CQ126" i="8"/>
  <c r="CU125" i="8"/>
  <c r="CP126" i="8" s="1"/>
  <c r="DH124" i="8"/>
  <c r="K159" i="8"/>
  <c r="L158" i="8"/>
  <c r="M158" i="8" s="1"/>
  <c r="N158" i="8" s="1"/>
  <c r="Z158" i="8" s="1"/>
  <c r="AF158" i="8" s="1"/>
  <c r="AJ158" i="8" s="1"/>
  <c r="BO128" i="8"/>
  <c r="DZ124" i="8"/>
  <c r="AV129" i="8"/>
  <c r="AW129" i="8" s="1"/>
  <c r="B44" i="8"/>
  <c r="L42" i="8"/>
  <c r="AI149" i="8"/>
  <c r="AL148" i="8"/>
  <c r="AQ149" i="8" s="1"/>
  <c r="CK126" i="8"/>
  <c r="ED123" i="8"/>
  <c r="DY124" i="8" s="1"/>
  <c r="BS127" i="8"/>
  <c r="BN128" i="8" s="1"/>
  <c r="BI128" i="8"/>
  <c r="AV540" i="9"/>
  <c r="BE538" i="6"/>
  <c r="BB539" i="6" s="1"/>
  <c r="BJ229" i="9"/>
  <c r="BM229" i="9" s="1"/>
  <c r="BH230" i="9" s="1"/>
  <c r="BD230" i="9" s="1"/>
  <c r="BB225" i="6"/>
  <c r="AG44" i="9"/>
  <c r="AH44" i="9" s="1"/>
  <c r="AL44" i="9" s="1"/>
  <c r="AF45" i="9"/>
  <c r="BA540" i="9"/>
  <c r="BJ539" i="9"/>
  <c r="BM539" i="9" s="1"/>
  <c r="BH540" i="9" s="1"/>
  <c r="BD540" i="9" s="1"/>
  <c r="AU539" i="6"/>
  <c r="AY538" i="6"/>
  <c r="AT539" i="6" s="1"/>
  <c r="AP539" i="6" s="1"/>
  <c r="AJ539" i="6" s="1"/>
  <c r="AI539" i="6" s="1"/>
  <c r="AD163" i="8"/>
  <c r="AE162" i="8"/>
  <c r="AW230" i="9"/>
  <c r="AX230" i="9" s="1"/>
  <c r="BF224" i="6"/>
  <c r="BA225" i="6" s="1"/>
  <c r="AG565" i="9"/>
  <c r="AH565" i="9" s="1"/>
  <c r="AL565" i="9" s="1"/>
  <c r="AF566" i="9"/>
  <c r="BE15" i="9"/>
  <c r="BF15" i="9" s="1"/>
  <c r="BA16" i="9" s="1"/>
  <c r="AV16" i="9"/>
  <c r="AN17" i="9"/>
  <c r="AM16" i="9"/>
  <c r="AR17" i="9" s="1"/>
  <c r="BB16" i="6"/>
  <c r="AW16" i="6" s="1"/>
  <c r="AX16" i="6" s="1"/>
  <c r="BJ15" i="6"/>
  <c r="BM15" i="6" s="1"/>
  <c r="BH16" i="6" s="1"/>
  <c r="BD16" i="6" s="1"/>
  <c r="DI124" i="8" l="1"/>
  <c r="DD125" i="8" s="1"/>
  <c r="AF569" i="6"/>
  <c r="AG568" i="6"/>
  <c r="AH568" i="6" s="1"/>
  <c r="AL568" i="6" s="1"/>
  <c r="BF538" i="6"/>
  <c r="BA539" i="6" s="1"/>
  <c r="AF253" i="6"/>
  <c r="AG252" i="6"/>
  <c r="AH252" i="6" s="1"/>
  <c r="AL252" i="6" s="1"/>
  <c r="BW127" i="8"/>
  <c r="BY127" i="8" s="1"/>
  <c r="EH123" i="8"/>
  <c r="CL126" i="8"/>
  <c r="CM126" i="8" s="1"/>
  <c r="AL149" i="8"/>
  <c r="AQ150" i="8" s="1"/>
  <c r="AI150" i="8"/>
  <c r="B45" i="8"/>
  <c r="L43" i="8"/>
  <c r="AX129" i="8"/>
  <c r="AS130" i="8" s="1"/>
  <c r="AT130" i="8"/>
  <c r="DU124" i="8"/>
  <c r="BJ128" i="8"/>
  <c r="BK128" i="8" s="1"/>
  <c r="K160" i="8"/>
  <c r="L159" i="8"/>
  <c r="M159" i="8" s="1"/>
  <c r="N159" i="8" s="1"/>
  <c r="Z159" i="8" s="1"/>
  <c r="AF159" i="8" s="1"/>
  <c r="AJ159" i="8" s="1"/>
  <c r="DE125" i="8"/>
  <c r="CZ125" i="8" s="1"/>
  <c r="DM124" i="8"/>
  <c r="CY125" i="8"/>
  <c r="AW225" i="6"/>
  <c r="AX225" i="6" s="1"/>
  <c r="AU226" i="6" s="1"/>
  <c r="AU231" i="9"/>
  <c r="AY230" i="9"/>
  <c r="AT231" i="9" s="1"/>
  <c r="AD164" i="8"/>
  <c r="AE163" i="8"/>
  <c r="AV539" i="6"/>
  <c r="AQ539" i="6"/>
  <c r="AN540" i="6" s="1"/>
  <c r="BC540" i="9"/>
  <c r="AW540" i="9"/>
  <c r="AX540" i="9" s="1"/>
  <c r="AY225" i="6"/>
  <c r="AT226" i="6" s="1"/>
  <c r="AQ226" i="6" s="1"/>
  <c r="AV226" i="6" s="1"/>
  <c r="AF567" i="9"/>
  <c r="AG566" i="9"/>
  <c r="AH566" i="9" s="1"/>
  <c r="AL566" i="9" s="1"/>
  <c r="AG45" i="9"/>
  <c r="AH45" i="9" s="1"/>
  <c r="AL45" i="9" s="1"/>
  <c r="AF46" i="9"/>
  <c r="BJ224" i="6"/>
  <c r="BM224" i="6" s="1"/>
  <c r="BH225" i="6" s="1"/>
  <c r="BD225" i="6" s="1"/>
  <c r="AU17" i="6"/>
  <c r="AY16" i="6"/>
  <c r="AT17" i="6" s="1"/>
  <c r="BB16" i="9"/>
  <c r="AW16" i="9" s="1"/>
  <c r="AX16" i="9" s="1"/>
  <c r="BJ15" i="9"/>
  <c r="BM15" i="9" s="1"/>
  <c r="BH16" i="9" s="1"/>
  <c r="BD16" i="9" s="1"/>
  <c r="AW539" i="6" l="1"/>
  <c r="BC539" i="6"/>
  <c r="BJ538" i="6"/>
  <c r="BM538" i="6" s="1"/>
  <c r="BH539" i="6" s="1"/>
  <c r="BD539" i="6" s="1"/>
  <c r="BC230" i="9"/>
  <c r="BE230" i="9" s="1"/>
  <c r="AF570" i="6"/>
  <c r="AG569" i="6"/>
  <c r="AH569" i="6" s="1"/>
  <c r="AL569" i="6" s="1"/>
  <c r="AN227" i="6"/>
  <c r="AF254" i="6"/>
  <c r="AG254" i="6" s="1"/>
  <c r="AH254" i="6" s="1"/>
  <c r="AL254" i="6" s="1"/>
  <c r="AG253" i="6"/>
  <c r="AH253" i="6" s="1"/>
  <c r="AL253" i="6" s="1"/>
  <c r="BZ127" i="8"/>
  <c r="BU128" i="8" s="1"/>
  <c r="DO124" i="8"/>
  <c r="BH129" i="8"/>
  <c r="AO130" i="8"/>
  <c r="AH130" i="8" s="1"/>
  <c r="AG130" i="8" s="1"/>
  <c r="AP130" i="8"/>
  <c r="B46" i="8"/>
  <c r="L44" i="8"/>
  <c r="CJ127" i="8"/>
  <c r="EJ123" i="8"/>
  <c r="DA125" i="8"/>
  <c r="K161" i="8"/>
  <c r="L160" i="8"/>
  <c r="M160" i="8" s="1"/>
  <c r="N160" i="8" s="1"/>
  <c r="Z160" i="8" s="1"/>
  <c r="AF160" i="8" s="1"/>
  <c r="AJ160" i="8" s="1"/>
  <c r="BB129" i="8"/>
  <c r="AL150" i="8"/>
  <c r="AQ151" i="8" s="1"/>
  <c r="AI151" i="8"/>
  <c r="CN126" i="8"/>
  <c r="CI127" i="8" s="1"/>
  <c r="CD127" i="8"/>
  <c r="BV128" i="8"/>
  <c r="BL128" i="8"/>
  <c r="BG129" i="8" s="1"/>
  <c r="AF568" i="9"/>
  <c r="AG567" i="9"/>
  <c r="AH567" i="9" s="1"/>
  <c r="AL567" i="9" s="1"/>
  <c r="AU541" i="9"/>
  <c r="AY540" i="9"/>
  <c r="AT541" i="9" s="1"/>
  <c r="AP541" i="9" s="1"/>
  <c r="AJ541" i="9" s="1"/>
  <c r="AI541" i="9" s="1"/>
  <c r="AX539" i="6"/>
  <c r="AU540" i="6" s="1"/>
  <c r="AY539" i="6"/>
  <c r="AT540" i="6" s="1"/>
  <c r="AP540" i="6" s="1"/>
  <c r="AJ540" i="6" s="1"/>
  <c r="AI540" i="6" s="1"/>
  <c r="AD165" i="8"/>
  <c r="AE164" i="8"/>
  <c r="AP226" i="6"/>
  <c r="AJ226" i="6" s="1"/>
  <c r="AI226" i="6" s="1"/>
  <c r="BE539" i="6"/>
  <c r="BB540" i="6" s="1"/>
  <c r="AG46" i="9"/>
  <c r="AH46" i="9" s="1"/>
  <c r="AL46" i="9" s="1"/>
  <c r="AF47" i="9"/>
  <c r="BC225" i="6"/>
  <c r="BE225" i="6" s="1"/>
  <c r="BB226" i="6" s="1"/>
  <c r="BE540" i="9"/>
  <c r="BB541" i="9" s="1"/>
  <c r="AQ231" i="9"/>
  <c r="AP231" i="9"/>
  <c r="AJ231" i="9" s="1"/>
  <c r="AI231" i="9" s="1"/>
  <c r="AU17" i="9"/>
  <c r="AY16" i="9"/>
  <c r="AT17" i="9" s="1"/>
  <c r="AP17" i="6"/>
  <c r="AJ17" i="6" s="1"/>
  <c r="AI17" i="6" s="1"/>
  <c r="AQ17" i="6"/>
  <c r="BC16" i="6"/>
  <c r="BF230" i="9" l="1"/>
  <c r="BA231" i="9" s="1"/>
  <c r="AF571" i="6"/>
  <c r="AG570" i="6"/>
  <c r="AH570" i="6" s="1"/>
  <c r="AL570" i="6" s="1"/>
  <c r="BF539" i="6"/>
  <c r="BF225" i="6"/>
  <c r="BA226" i="6" s="1"/>
  <c r="BF540" i="9"/>
  <c r="BQ128" i="8"/>
  <c r="CE127" i="8"/>
  <c r="CF127" i="8" s="1"/>
  <c r="CG127" i="8" s="1"/>
  <c r="CB128" i="8" s="1"/>
  <c r="AL151" i="8"/>
  <c r="AQ152" i="8" s="1"/>
  <c r="AI152" i="8"/>
  <c r="L161" i="8"/>
  <c r="M161" i="8" s="1"/>
  <c r="N161" i="8" s="1"/>
  <c r="Z161" i="8" s="1"/>
  <c r="AF161" i="8" s="1"/>
  <c r="AJ161" i="8" s="1"/>
  <c r="K162" i="8"/>
  <c r="CX126" i="8"/>
  <c r="EG124" i="8"/>
  <c r="B47" i="8"/>
  <c r="L45" i="8"/>
  <c r="BC129" i="8"/>
  <c r="BD129" i="8" s="1"/>
  <c r="DL125" i="8"/>
  <c r="DB125" i="8"/>
  <c r="CW126" i="8" s="1"/>
  <c r="EK123" i="8"/>
  <c r="EF124" i="8" s="1"/>
  <c r="CR126" i="8"/>
  <c r="AU130" i="8"/>
  <c r="AM131" i="8"/>
  <c r="BP128" i="8"/>
  <c r="DP124" i="8"/>
  <c r="DK125" i="8" s="1"/>
  <c r="AV231" i="9"/>
  <c r="AN232" i="9"/>
  <c r="BA541" i="9"/>
  <c r="BJ540" i="9"/>
  <c r="BM540" i="9" s="1"/>
  <c r="BH541" i="9" s="1"/>
  <c r="AG47" i="9"/>
  <c r="AH47" i="9" s="1"/>
  <c r="AL47" i="9" s="1"/>
  <c r="AF48" i="9"/>
  <c r="BA540" i="6"/>
  <c r="BJ539" i="6"/>
  <c r="BM539" i="6" s="1"/>
  <c r="BH540" i="6" s="1"/>
  <c r="BD540" i="6" s="1"/>
  <c r="AQ541" i="9"/>
  <c r="AN542" i="9" s="1"/>
  <c r="AV541" i="9"/>
  <c r="AW541" i="9"/>
  <c r="AG568" i="9"/>
  <c r="AH568" i="9" s="1"/>
  <c r="AL568" i="9" s="1"/>
  <c r="AF569" i="9"/>
  <c r="BD541" i="9"/>
  <c r="BC541" i="9"/>
  <c r="BC540" i="6"/>
  <c r="BJ230" i="9"/>
  <c r="BM230" i="9" s="1"/>
  <c r="BH231" i="9" s="1"/>
  <c r="BD231" i="9" s="1"/>
  <c r="BB231" i="9"/>
  <c r="AW231" i="9" s="1"/>
  <c r="AX231" i="9" s="1"/>
  <c r="AE165" i="8"/>
  <c r="AD166" i="8"/>
  <c r="AV540" i="6"/>
  <c r="AW540" i="6"/>
  <c r="AQ540" i="6"/>
  <c r="AN541" i="6" s="1"/>
  <c r="BE16" i="6"/>
  <c r="AV17" i="6"/>
  <c r="AN18" i="6"/>
  <c r="AP17" i="9"/>
  <c r="AJ17" i="9" s="1"/>
  <c r="AI17" i="9" s="1"/>
  <c r="AK17" i="9" s="1"/>
  <c r="AQ17" i="9"/>
  <c r="AW226" i="6"/>
  <c r="AX226" i="6" s="1"/>
  <c r="BJ225" i="6"/>
  <c r="BM225" i="6" s="1"/>
  <c r="BH226" i="6" s="1"/>
  <c r="BD226" i="6" s="1"/>
  <c r="BC16" i="9"/>
  <c r="AG571" i="6" l="1"/>
  <c r="AH571" i="6" s="1"/>
  <c r="AL571" i="6" s="1"/>
  <c r="AF572" i="6"/>
  <c r="DT124" i="8"/>
  <c r="DV124" i="8" s="1"/>
  <c r="CS126" i="8"/>
  <c r="AL152" i="8"/>
  <c r="AQ153" i="8" s="1"/>
  <c r="AI153" i="8"/>
  <c r="BR128" i="8"/>
  <c r="BS128" i="8" s="1"/>
  <c r="BN129" i="8" s="1"/>
  <c r="BA130" i="8"/>
  <c r="B48" i="8"/>
  <c r="L46" i="8"/>
  <c r="EO123" i="8"/>
  <c r="CT126" i="8"/>
  <c r="CU126" i="8" s="1"/>
  <c r="CP127" i="8" s="1"/>
  <c r="DG125" i="8"/>
  <c r="EB124" i="8"/>
  <c r="DF125" i="8"/>
  <c r="K163" i="8"/>
  <c r="L162" i="8"/>
  <c r="M162" i="8" s="1"/>
  <c r="N162" i="8" s="1"/>
  <c r="Z162" i="8" s="1"/>
  <c r="AF162" i="8" s="1"/>
  <c r="AJ162" i="8" s="1"/>
  <c r="BE129" i="8"/>
  <c r="AZ130" i="8" s="1"/>
  <c r="CC128" i="8"/>
  <c r="BX128" i="8" s="1"/>
  <c r="CK127" i="8"/>
  <c r="AE166" i="8"/>
  <c r="AD167" i="8"/>
  <c r="AU232" i="9"/>
  <c r="BE540" i="6"/>
  <c r="BB541" i="6" s="1"/>
  <c r="BE541" i="9"/>
  <c r="BB542" i="9" s="1"/>
  <c r="AG569" i="9"/>
  <c r="AH569" i="9" s="1"/>
  <c r="AL569" i="9" s="1"/>
  <c r="AF570" i="9"/>
  <c r="AY231" i="9"/>
  <c r="AT232" i="9" s="1"/>
  <c r="AX540" i="6"/>
  <c r="AU541" i="6" s="1"/>
  <c r="AX541" i="9"/>
  <c r="AU542" i="9" s="1"/>
  <c r="AF49" i="9"/>
  <c r="AG48" i="9"/>
  <c r="AH48" i="9" s="1"/>
  <c r="AL48" i="9" s="1"/>
  <c r="BE16" i="9"/>
  <c r="AU227" i="6"/>
  <c r="AY226" i="6"/>
  <c r="AT227" i="6" s="1"/>
  <c r="AV17" i="9"/>
  <c r="AN18" i="9"/>
  <c r="AM17" i="9"/>
  <c r="AR18" i="9" s="1"/>
  <c r="BB17" i="6"/>
  <c r="BF16" i="6"/>
  <c r="BA17" i="6" s="1"/>
  <c r="AG572" i="6" l="1"/>
  <c r="AH572" i="6" s="1"/>
  <c r="AL572" i="6" s="1"/>
  <c r="AF573" i="6"/>
  <c r="K164" i="8"/>
  <c r="L163" i="8"/>
  <c r="M163" i="8" s="1"/>
  <c r="N163" i="8" s="1"/>
  <c r="Z163" i="8" s="1"/>
  <c r="AF163" i="8" s="1"/>
  <c r="AJ163" i="8" s="1"/>
  <c r="EQ123" i="8"/>
  <c r="B49" i="8"/>
  <c r="L47" i="8"/>
  <c r="AV130" i="8"/>
  <c r="AW130" i="8" s="1"/>
  <c r="DS125" i="8"/>
  <c r="AL153" i="8"/>
  <c r="AQ154" i="8" s="1"/>
  <c r="AI154" i="8"/>
  <c r="DH125" i="8"/>
  <c r="CQ127" i="8"/>
  <c r="CL127" i="8" s="1"/>
  <c r="CM127" i="8" s="1"/>
  <c r="CY126" i="8"/>
  <c r="BI129" i="8"/>
  <c r="DW124" i="8"/>
  <c r="DR125" i="8" s="1"/>
  <c r="BO129" i="8"/>
  <c r="BJ129" i="8" s="1"/>
  <c r="BW128" i="8"/>
  <c r="AP232" i="9"/>
  <c r="AJ232" i="9" s="1"/>
  <c r="AI232" i="9" s="1"/>
  <c r="AQ232" i="9"/>
  <c r="AG49" i="9"/>
  <c r="AH49" i="9" s="1"/>
  <c r="AL49" i="9" s="1"/>
  <c r="AF50" i="9"/>
  <c r="AY541" i="9"/>
  <c r="AT542" i="9" s="1"/>
  <c r="AP542" i="9" s="1"/>
  <c r="AJ542" i="9" s="1"/>
  <c r="AI542" i="9" s="1"/>
  <c r="AY540" i="6"/>
  <c r="AT541" i="6" s="1"/>
  <c r="AP541" i="6" s="1"/>
  <c r="AJ541" i="6" s="1"/>
  <c r="AI541" i="6" s="1"/>
  <c r="AF571" i="9"/>
  <c r="AG570" i="9"/>
  <c r="AH570" i="9" s="1"/>
  <c r="AL570" i="9" s="1"/>
  <c r="BF541" i="9"/>
  <c r="BF540" i="6"/>
  <c r="BC231" i="9"/>
  <c r="AD168" i="8"/>
  <c r="AE167" i="8"/>
  <c r="AP227" i="6"/>
  <c r="AJ227" i="6" s="1"/>
  <c r="AI227" i="6" s="1"/>
  <c r="AQ227" i="6"/>
  <c r="BB17" i="9"/>
  <c r="BJ16" i="6"/>
  <c r="BM16" i="6" s="1"/>
  <c r="BH17" i="6" s="1"/>
  <c r="BD17" i="6" s="1"/>
  <c r="AW17" i="6"/>
  <c r="AX17" i="6" s="1"/>
  <c r="BC226" i="6"/>
  <c r="BF16" i="9"/>
  <c r="BA17" i="9" s="1"/>
  <c r="ER123" i="8" l="1"/>
  <c r="EM124" i="8" s="1"/>
  <c r="AF574" i="6"/>
  <c r="AG573" i="6"/>
  <c r="AH573" i="6" s="1"/>
  <c r="AL573" i="6" s="1"/>
  <c r="DN125" i="8"/>
  <c r="CJ128" i="8"/>
  <c r="CN127" i="8"/>
  <c r="CI128" i="8" s="1"/>
  <c r="BK129" i="8"/>
  <c r="DE126" i="8"/>
  <c r="BY128" i="8"/>
  <c r="BZ128" i="8" s="1"/>
  <c r="BU129" i="8" s="1"/>
  <c r="DI125" i="8"/>
  <c r="DD126" i="8" s="1"/>
  <c r="AL154" i="8"/>
  <c r="AQ155" i="8" s="1"/>
  <c r="AI155" i="8"/>
  <c r="EA124" i="8"/>
  <c r="AT131" i="8"/>
  <c r="AX130" i="8"/>
  <c r="AS131" i="8" s="1"/>
  <c r="B50" i="8"/>
  <c r="L48" i="8"/>
  <c r="EV123" i="8"/>
  <c r="EN124" i="8"/>
  <c r="EI124" i="8" s="1"/>
  <c r="K165" i="8"/>
  <c r="L164" i="8"/>
  <c r="M164" i="8" s="1"/>
  <c r="N164" i="8" s="1"/>
  <c r="Z164" i="8" s="1"/>
  <c r="AF164" i="8" s="1"/>
  <c r="AJ164" i="8" s="1"/>
  <c r="AV541" i="6"/>
  <c r="AD169" i="8"/>
  <c r="AE168" i="8"/>
  <c r="BA541" i="6"/>
  <c r="BJ540" i="6"/>
  <c r="BM540" i="6" s="1"/>
  <c r="BH541" i="6" s="1"/>
  <c r="BD541" i="6" s="1"/>
  <c r="AF572" i="9"/>
  <c r="AG571" i="9"/>
  <c r="AH571" i="9" s="1"/>
  <c r="AL571" i="9" s="1"/>
  <c r="AV542" i="9"/>
  <c r="BE231" i="9"/>
  <c r="BF231" i="9" s="1"/>
  <c r="BA232" i="9" s="1"/>
  <c r="BA542" i="9"/>
  <c r="BJ541" i="9"/>
  <c r="BM541" i="9" s="1"/>
  <c r="BH542" i="9" s="1"/>
  <c r="BD542" i="9" s="1"/>
  <c r="AF51" i="9"/>
  <c r="AG50" i="9"/>
  <c r="AH50" i="9" s="1"/>
  <c r="AL50" i="9" s="1"/>
  <c r="AN233" i="9"/>
  <c r="AV232" i="9"/>
  <c r="AQ541" i="6"/>
  <c r="AN542" i="6" s="1"/>
  <c r="AQ542" i="9"/>
  <c r="AN543" i="9" s="1"/>
  <c r="BE226" i="6"/>
  <c r="AU18" i="6"/>
  <c r="AY17" i="6"/>
  <c r="AT18" i="6" s="1"/>
  <c r="AN228" i="6"/>
  <c r="AV227" i="6"/>
  <c r="BJ16" i="9"/>
  <c r="BM16" i="9" s="1"/>
  <c r="BH17" i="9" s="1"/>
  <c r="BD17" i="9" s="1"/>
  <c r="AW17" i="9"/>
  <c r="AX17" i="9" s="1"/>
  <c r="AG574" i="6" l="1"/>
  <c r="AH574" i="6" s="1"/>
  <c r="AL574" i="6" s="1"/>
  <c r="AF575" i="6"/>
  <c r="BB130" i="8"/>
  <c r="DM125" i="8"/>
  <c r="CR127" i="8"/>
  <c r="L165" i="8"/>
  <c r="M165" i="8" s="1"/>
  <c r="N165" i="8" s="1"/>
  <c r="Z165" i="8" s="1"/>
  <c r="AF165" i="8" s="1"/>
  <c r="AJ165" i="8" s="1"/>
  <c r="K166" i="8"/>
  <c r="EX123" i="8"/>
  <c r="B51" i="8"/>
  <c r="L49" i="8"/>
  <c r="EC124" i="8"/>
  <c r="DO125" i="8"/>
  <c r="BL129" i="8"/>
  <c r="BG130" i="8" s="1"/>
  <c r="BH130" i="8"/>
  <c r="AP131" i="8"/>
  <c r="AO131" i="8"/>
  <c r="AH131" i="8" s="1"/>
  <c r="AG131" i="8" s="1"/>
  <c r="AL155" i="8"/>
  <c r="AQ156" i="8" s="1"/>
  <c r="AI156" i="8"/>
  <c r="BV129" i="8"/>
  <c r="BQ129" i="8" s="1"/>
  <c r="CD128" i="8"/>
  <c r="CZ126" i="8"/>
  <c r="DA126" i="8" s="1"/>
  <c r="CE128" i="8"/>
  <c r="AG572" i="9"/>
  <c r="AH572" i="9" s="1"/>
  <c r="AL572" i="9" s="1"/>
  <c r="AF573" i="9"/>
  <c r="BC541" i="6"/>
  <c r="AW541" i="6"/>
  <c r="AX541" i="6" s="1"/>
  <c r="AE169" i="8"/>
  <c r="AD170" i="8"/>
  <c r="AF52" i="9"/>
  <c r="AG51" i="9"/>
  <c r="AH51" i="9" s="1"/>
  <c r="AL51" i="9" s="1"/>
  <c r="AW542" i="9"/>
  <c r="AX542" i="9" s="1"/>
  <c r="BC542" i="9"/>
  <c r="BB232" i="9"/>
  <c r="AW232" i="9" s="1"/>
  <c r="AX232" i="9" s="1"/>
  <c r="BJ231" i="9"/>
  <c r="BM231" i="9" s="1"/>
  <c r="BH232" i="9" s="1"/>
  <c r="BD232" i="9" s="1"/>
  <c r="AU18" i="9"/>
  <c r="AY17" i="9"/>
  <c r="AT18" i="9" s="1"/>
  <c r="AQ18" i="6"/>
  <c r="AP18" i="6"/>
  <c r="AJ18" i="6" s="1"/>
  <c r="AI18" i="6" s="1"/>
  <c r="BB227" i="6"/>
  <c r="BC17" i="6"/>
  <c r="BF226" i="6"/>
  <c r="BA227" i="6" s="1"/>
  <c r="EY123" i="8" l="1"/>
  <c r="ET124" i="8" s="1"/>
  <c r="AG575" i="6"/>
  <c r="AH575" i="6" s="1"/>
  <c r="AL575" i="6" s="1"/>
  <c r="AF576" i="6"/>
  <c r="BP129" i="8"/>
  <c r="BR129" i="8" s="1"/>
  <c r="BO130" i="8" s="1"/>
  <c r="CF128" i="8"/>
  <c r="CG128" i="8" s="1"/>
  <c r="CB129" i="8" s="1"/>
  <c r="AI157" i="8"/>
  <c r="AL156" i="8"/>
  <c r="AQ157" i="8" s="1"/>
  <c r="DL126" i="8"/>
  <c r="DZ125" i="8"/>
  <c r="L166" i="8"/>
  <c r="M166" i="8" s="1"/>
  <c r="N166" i="8" s="1"/>
  <c r="Z166" i="8" s="1"/>
  <c r="AF166" i="8" s="1"/>
  <c r="AJ166" i="8" s="1"/>
  <c r="K167" i="8"/>
  <c r="CX127" i="8"/>
  <c r="DB126" i="8"/>
  <c r="CW127" i="8" s="1"/>
  <c r="AM132" i="8"/>
  <c r="AU131" i="8"/>
  <c r="BC130" i="8"/>
  <c r="BD130" i="8" s="1"/>
  <c r="DP125" i="8"/>
  <c r="DK126" i="8" s="1"/>
  <c r="ED124" i="8"/>
  <c r="DY125" i="8" s="1"/>
  <c r="B52" i="8"/>
  <c r="L50" i="8"/>
  <c r="FC123" i="8"/>
  <c r="EU124" i="8"/>
  <c r="EP124" i="8" s="1"/>
  <c r="AU543" i="9"/>
  <c r="AY542" i="9"/>
  <c r="AT543" i="9" s="1"/>
  <c r="AP543" i="9" s="1"/>
  <c r="AJ543" i="9" s="1"/>
  <c r="AI543" i="9" s="1"/>
  <c r="AU233" i="9"/>
  <c r="AG52" i="9"/>
  <c r="AH52" i="9" s="1"/>
  <c r="AL52" i="9" s="1"/>
  <c r="AF53" i="9"/>
  <c r="AE170" i="8"/>
  <c r="AD171" i="8"/>
  <c r="AU542" i="6"/>
  <c r="AY541" i="6"/>
  <c r="AT542" i="6" s="1"/>
  <c r="AP542" i="6" s="1"/>
  <c r="AJ542" i="6" s="1"/>
  <c r="AI542" i="6" s="1"/>
  <c r="AG573" i="9"/>
  <c r="AH573" i="9" s="1"/>
  <c r="AL573" i="9" s="1"/>
  <c r="AF574" i="9"/>
  <c r="BE542" i="9"/>
  <c r="BB543" i="9" s="1"/>
  <c r="BE541" i="6"/>
  <c r="BB542" i="6" s="1"/>
  <c r="AY232" i="9"/>
  <c r="AT233" i="9" s="1"/>
  <c r="BE17" i="6"/>
  <c r="BF17" i="6" s="1"/>
  <c r="BA18" i="6" s="1"/>
  <c r="AV18" i="6"/>
  <c r="AN19" i="6"/>
  <c r="AP18" i="9"/>
  <c r="AJ18" i="9" s="1"/>
  <c r="AI18" i="9" s="1"/>
  <c r="AK18" i="9" s="1"/>
  <c r="AQ18" i="9"/>
  <c r="AW227" i="6"/>
  <c r="AX227" i="6" s="1"/>
  <c r="BJ226" i="6"/>
  <c r="BM226" i="6" s="1"/>
  <c r="BH227" i="6" s="1"/>
  <c r="BD227" i="6" s="1"/>
  <c r="BC17" i="9"/>
  <c r="BF542" i="9" l="1"/>
  <c r="BF541" i="6"/>
  <c r="AF577" i="6"/>
  <c r="AG576" i="6"/>
  <c r="AH576" i="6" s="1"/>
  <c r="AL576" i="6" s="1"/>
  <c r="BS129" i="8"/>
  <c r="BN130" i="8" s="1"/>
  <c r="BJ130" i="8" s="1"/>
  <c r="DU125" i="8"/>
  <c r="FE123" i="8"/>
  <c r="B53" i="8"/>
  <c r="L51" i="8"/>
  <c r="CS127" i="8"/>
  <c r="CT127" i="8" s="1"/>
  <c r="DG126" i="8"/>
  <c r="BE130" i="8"/>
  <c r="AZ131" i="8" s="1"/>
  <c r="BA131" i="8"/>
  <c r="DF126" i="8"/>
  <c r="L167" i="8"/>
  <c r="M167" i="8" s="1"/>
  <c r="N167" i="8" s="1"/>
  <c r="Z167" i="8" s="1"/>
  <c r="AF167" i="8" s="1"/>
  <c r="AJ167" i="8" s="1"/>
  <c r="K168" i="8"/>
  <c r="EH124" i="8"/>
  <c r="DT125" i="8"/>
  <c r="AI158" i="8"/>
  <c r="AL157" i="8"/>
  <c r="AQ158" i="8" s="1"/>
  <c r="CC129" i="8"/>
  <c r="BX129" i="8" s="1"/>
  <c r="CK128" i="8"/>
  <c r="BC232" i="9"/>
  <c r="BE232" i="9" s="1"/>
  <c r="BF232" i="9" s="1"/>
  <c r="BA233" i="9" s="1"/>
  <c r="BA542" i="6"/>
  <c r="BC542" i="6" s="1"/>
  <c r="BJ541" i="6"/>
  <c r="BM541" i="6" s="1"/>
  <c r="BH542" i="6" s="1"/>
  <c r="BA543" i="9"/>
  <c r="AW543" i="9" s="1"/>
  <c r="BJ542" i="9"/>
  <c r="BM542" i="9" s="1"/>
  <c r="BH543" i="9" s="1"/>
  <c r="BD543" i="9" s="1"/>
  <c r="AG574" i="9"/>
  <c r="AH574" i="9" s="1"/>
  <c r="AL574" i="9" s="1"/>
  <c r="AF575" i="9"/>
  <c r="AD172" i="8"/>
  <c r="AE171" i="8"/>
  <c r="AG53" i="9"/>
  <c r="AH53" i="9" s="1"/>
  <c r="AL53" i="9" s="1"/>
  <c r="AF54" i="9"/>
  <c r="AQ543" i="9"/>
  <c r="AN544" i="9" s="1"/>
  <c r="AV543" i="9"/>
  <c r="BD542" i="6"/>
  <c r="AQ542" i="6"/>
  <c r="AN543" i="6" s="1"/>
  <c r="AV542" i="6"/>
  <c r="AQ233" i="9"/>
  <c r="AP233" i="9"/>
  <c r="AJ233" i="9" s="1"/>
  <c r="AI233" i="9" s="1"/>
  <c r="BE17" i="9"/>
  <c r="BF17" i="9"/>
  <c r="BA18" i="9" s="1"/>
  <c r="AU228" i="6"/>
  <c r="AY227" i="6"/>
  <c r="AT228" i="6" s="1"/>
  <c r="AN19" i="9"/>
  <c r="AV18" i="9"/>
  <c r="AM18" i="9"/>
  <c r="AR19" i="9" s="1"/>
  <c r="AK19" i="9"/>
  <c r="BB18" i="6"/>
  <c r="AW18" i="6" s="1"/>
  <c r="AX18" i="6" s="1"/>
  <c r="BJ17" i="6"/>
  <c r="BM17" i="6" s="1"/>
  <c r="BH18" i="6" s="1"/>
  <c r="BD18" i="6" s="1"/>
  <c r="FF123" i="8" l="1"/>
  <c r="FA124" i="8" s="1"/>
  <c r="AF578" i="6"/>
  <c r="AG577" i="6"/>
  <c r="AH577" i="6" s="1"/>
  <c r="AL577" i="6" s="1"/>
  <c r="BW129" i="8"/>
  <c r="BY129" i="8" s="1"/>
  <c r="AV131" i="8"/>
  <c r="AW131" i="8" s="1"/>
  <c r="AT132" i="8" s="1"/>
  <c r="BI130" i="8"/>
  <c r="BK130" i="8" s="1"/>
  <c r="BH131" i="8" s="1"/>
  <c r="DV125" i="8"/>
  <c r="DW125" i="8" s="1"/>
  <c r="DR126" i="8" s="1"/>
  <c r="L168" i="8"/>
  <c r="M168" i="8" s="1"/>
  <c r="N168" i="8" s="1"/>
  <c r="Z168" i="8" s="1"/>
  <c r="AF168" i="8" s="1"/>
  <c r="AJ168" i="8" s="1"/>
  <c r="K169" i="8"/>
  <c r="DH126" i="8"/>
  <c r="DI126" i="8" s="1"/>
  <c r="DD127" i="8" s="1"/>
  <c r="CQ128" i="8"/>
  <c r="CU127" i="8"/>
  <c r="CP128" i="8" s="1"/>
  <c r="AI159" i="8"/>
  <c r="AL158" i="8"/>
  <c r="AQ159" i="8" s="1"/>
  <c r="EJ124" i="8"/>
  <c r="B54" i="8"/>
  <c r="L52" i="8"/>
  <c r="FB124" i="8"/>
  <c r="EW124" i="8" s="1"/>
  <c r="FJ123" i="8"/>
  <c r="BC543" i="9"/>
  <c r="BE543" i="9" s="1"/>
  <c r="BB544" i="9" s="1"/>
  <c r="BE542" i="6"/>
  <c r="BB543" i="6" s="1"/>
  <c r="AN234" i="9"/>
  <c r="AV233" i="9"/>
  <c r="AF55" i="9"/>
  <c r="AG54" i="9"/>
  <c r="AH54" i="9" s="1"/>
  <c r="AL54" i="9" s="1"/>
  <c r="AG575" i="9"/>
  <c r="AH575" i="9" s="1"/>
  <c r="AL575" i="9" s="1"/>
  <c r="AF576" i="9"/>
  <c r="AW542" i="6"/>
  <c r="AX542" i="6" s="1"/>
  <c r="AX543" i="9"/>
  <c r="AU544" i="9" s="1"/>
  <c r="BB233" i="9"/>
  <c r="AW233" i="9" s="1"/>
  <c r="BJ232" i="9"/>
  <c r="BM232" i="9" s="1"/>
  <c r="BH233" i="9" s="1"/>
  <c r="BD233" i="9" s="1"/>
  <c r="AE172" i="8"/>
  <c r="AD173" i="8"/>
  <c r="AU19" i="6"/>
  <c r="AY18" i="6"/>
  <c r="AT19" i="6" s="1"/>
  <c r="AM19" i="9"/>
  <c r="AR20" i="9" s="1"/>
  <c r="AK20" i="9"/>
  <c r="AP228" i="6"/>
  <c r="AJ228" i="6" s="1"/>
  <c r="AI228" i="6" s="1"/>
  <c r="AQ228" i="6"/>
  <c r="BB18" i="9"/>
  <c r="AW18" i="9" s="1"/>
  <c r="AX18" i="9" s="1"/>
  <c r="BJ17" i="9"/>
  <c r="BM17" i="9" s="1"/>
  <c r="BH18" i="9" s="1"/>
  <c r="BD18" i="9" s="1"/>
  <c r="BC227" i="6"/>
  <c r="EK124" i="8" l="1"/>
  <c r="EF125" i="8" s="1"/>
  <c r="AY543" i="9"/>
  <c r="AT544" i="9" s="1"/>
  <c r="AP544" i="9" s="1"/>
  <c r="AJ544" i="9" s="1"/>
  <c r="AI544" i="9" s="1"/>
  <c r="AG578" i="6"/>
  <c r="AH578" i="6" s="1"/>
  <c r="AL578" i="6" s="1"/>
  <c r="AF579" i="6"/>
  <c r="BV130" i="8"/>
  <c r="BZ129" i="8"/>
  <c r="BU130" i="8" s="1"/>
  <c r="AX131" i="8"/>
  <c r="AS132" i="8" s="1"/>
  <c r="AO132" i="8" s="1"/>
  <c r="AH132" i="8" s="1"/>
  <c r="AG132" i="8" s="1"/>
  <c r="BL130" i="8"/>
  <c r="BG131" i="8" s="1"/>
  <c r="BC131" i="8" s="1"/>
  <c r="FL123" i="8"/>
  <c r="AI160" i="8"/>
  <c r="AL159" i="8"/>
  <c r="AQ160" i="8" s="1"/>
  <c r="B55" i="8"/>
  <c r="L53" i="8"/>
  <c r="CL128" i="8"/>
  <c r="CM128" i="8" s="1"/>
  <c r="L169" i="8"/>
  <c r="M169" i="8" s="1"/>
  <c r="N169" i="8" s="1"/>
  <c r="Z169" i="8" s="1"/>
  <c r="AF169" i="8" s="1"/>
  <c r="AJ169" i="8" s="1"/>
  <c r="K170" i="8"/>
  <c r="EO124" i="8"/>
  <c r="EG125" i="8"/>
  <c r="EB125" i="8" s="1"/>
  <c r="CY127" i="8"/>
  <c r="DM126" i="8"/>
  <c r="DE127" i="8"/>
  <c r="CZ127" i="8" s="1"/>
  <c r="EA125" i="8"/>
  <c r="DS126" i="8"/>
  <c r="DN126" i="8" s="1"/>
  <c r="AX233" i="9"/>
  <c r="AU234" i="9" s="1"/>
  <c r="AU543" i="6"/>
  <c r="AY542" i="6"/>
  <c r="AT543" i="6" s="1"/>
  <c r="AP543" i="6" s="1"/>
  <c r="AJ543" i="6" s="1"/>
  <c r="AI543" i="6" s="1"/>
  <c r="AG576" i="9"/>
  <c r="AH576" i="9" s="1"/>
  <c r="AL576" i="9" s="1"/>
  <c r="AF577" i="9"/>
  <c r="AD174" i="8"/>
  <c r="AE173" i="8"/>
  <c r="AV544" i="9"/>
  <c r="AQ544" i="9"/>
  <c r="AN545" i="9" s="1"/>
  <c r="AF56" i="9"/>
  <c r="AG55" i="9"/>
  <c r="AH55" i="9" s="1"/>
  <c r="AL55" i="9" s="1"/>
  <c r="BF543" i="9"/>
  <c r="BF542" i="6"/>
  <c r="AU19" i="9"/>
  <c r="AY18" i="9"/>
  <c r="AT19" i="9" s="1"/>
  <c r="BE227" i="6"/>
  <c r="BF227" i="6" s="1"/>
  <c r="BA228" i="6" s="1"/>
  <c r="AN229" i="6"/>
  <c r="AV228" i="6"/>
  <c r="AM20" i="9"/>
  <c r="AR21" i="9" s="1"/>
  <c r="AK21" i="9"/>
  <c r="AQ19" i="6"/>
  <c r="AP19" i="6"/>
  <c r="AJ19" i="6" s="1"/>
  <c r="AI19" i="6" s="1"/>
  <c r="BC18" i="6"/>
  <c r="FM123" i="8" l="1"/>
  <c r="FH124" i="8" s="1"/>
  <c r="AF580" i="6"/>
  <c r="AG579" i="6"/>
  <c r="AH579" i="6" s="1"/>
  <c r="AL579" i="6" s="1"/>
  <c r="AY233" i="9"/>
  <c r="AT234" i="9" s="1"/>
  <c r="AP234" i="9" s="1"/>
  <c r="AJ234" i="9" s="1"/>
  <c r="AI234" i="9" s="1"/>
  <c r="AP132" i="8"/>
  <c r="AM133" i="8" s="1"/>
  <c r="BQ130" i="8"/>
  <c r="CD129" i="8"/>
  <c r="BB131" i="8"/>
  <c r="BD131" i="8" s="1"/>
  <c r="BE131" i="8" s="1"/>
  <c r="BP130" i="8"/>
  <c r="EC125" i="8"/>
  <c r="ED125" i="8" s="1"/>
  <c r="DY126" i="8" s="1"/>
  <c r="DO126" i="8"/>
  <c r="DP126" i="8" s="1"/>
  <c r="DK127" i="8" s="1"/>
  <c r="DA127" i="8"/>
  <c r="DB127" i="8" s="1"/>
  <c r="CW128" i="8" s="1"/>
  <c r="EQ124" i="8"/>
  <c r="B56" i="8"/>
  <c r="L54" i="8"/>
  <c r="AL160" i="8"/>
  <c r="AQ161" i="8" s="1"/>
  <c r="AI161" i="8"/>
  <c r="FQ123" i="8"/>
  <c r="FI124" i="8"/>
  <c r="FD124" i="8" s="1"/>
  <c r="K171" i="8"/>
  <c r="L170" i="8"/>
  <c r="M170" i="8" s="1"/>
  <c r="N170" i="8" s="1"/>
  <c r="Z170" i="8" s="1"/>
  <c r="AF170" i="8" s="1"/>
  <c r="AJ170" i="8" s="1"/>
  <c r="CJ129" i="8"/>
  <c r="CN128" i="8"/>
  <c r="CI129" i="8" s="1"/>
  <c r="BA544" i="9"/>
  <c r="BJ543" i="9"/>
  <c r="BM543" i="9" s="1"/>
  <c r="BH544" i="9" s="1"/>
  <c r="BD544" i="9" s="1"/>
  <c r="AG56" i="9"/>
  <c r="AH56" i="9" s="1"/>
  <c r="AL56" i="9" s="1"/>
  <c r="AF57" i="9"/>
  <c r="AQ234" i="9"/>
  <c r="AQ543" i="6"/>
  <c r="AN544" i="6" s="1"/>
  <c r="AV543" i="6"/>
  <c r="BA543" i="6"/>
  <c r="BC543" i="6" s="1"/>
  <c r="BJ542" i="6"/>
  <c r="BM542" i="6" s="1"/>
  <c r="BH543" i="6" s="1"/>
  <c r="BD543" i="6" s="1"/>
  <c r="AD175" i="8"/>
  <c r="AE174" i="8"/>
  <c r="AG577" i="9"/>
  <c r="AH577" i="9" s="1"/>
  <c r="AL577" i="9" s="1"/>
  <c r="AF578" i="9"/>
  <c r="BC233" i="9"/>
  <c r="BE18" i="6"/>
  <c r="BF18" i="6" s="1"/>
  <c r="BA19" i="6" s="1"/>
  <c r="AN20" i="6"/>
  <c r="AV19" i="6"/>
  <c r="AM21" i="9"/>
  <c r="AR22" i="9" s="1"/>
  <c r="AK22" i="9"/>
  <c r="BB228" i="6"/>
  <c r="AW228" i="6" s="1"/>
  <c r="AX228" i="6" s="1"/>
  <c r="BJ227" i="6"/>
  <c r="BM227" i="6" s="1"/>
  <c r="BH228" i="6" s="1"/>
  <c r="BD228" i="6" s="1"/>
  <c r="AQ19" i="9"/>
  <c r="AP19" i="9"/>
  <c r="AJ19" i="9" s="1"/>
  <c r="AI19" i="9" s="1"/>
  <c r="BC18" i="9"/>
  <c r="ER124" i="8" l="1"/>
  <c r="EM125" i="8" s="1"/>
  <c r="AG580" i="6"/>
  <c r="AH580" i="6" s="1"/>
  <c r="AL580" i="6" s="1"/>
  <c r="AF581" i="6"/>
  <c r="BR130" i="8"/>
  <c r="BO131" i="8" s="1"/>
  <c r="AU132" i="8"/>
  <c r="BS130" i="8"/>
  <c r="BN131" i="8" s="1"/>
  <c r="BJ131" i="8" s="1"/>
  <c r="AZ132" i="8"/>
  <c r="BI131" i="8"/>
  <c r="BA132" i="8"/>
  <c r="CR128" i="8"/>
  <c r="CE129" i="8"/>
  <c r="CF129" i="8" s="1"/>
  <c r="K172" i="8"/>
  <c r="L171" i="8"/>
  <c r="M171" i="8" s="1"/>
  <c r="N171" i="8" s="1"/>
  <c r="Z171" i="8" s="1"/>
  <c r="AF171" i="8" s="1"/>
  <c r="AJ171" i="8" s="1"/>
  <c r="AI162" i="8"/>
  <c r="AL161" i="8"/>
  <c r="AQ162" i="8" s="1"/>
  <c r="EN125" i="8"/>
  <c r="EI125" i="8" s="1"/>
  <c r="EV124" i="8"/>
  <c r="CX128" i="8"/>
  <c r="CS128" i="8" s="1"/>
  <c r="CT128" i="8" s="1"/>
  <c r="DF127" i="8"/>
  <c r="DL127" i="8"/>
  <c r="DG127" i="8" s="1"/>
  <c r="DT126" i="8"/>
  <c r="DZ126" i="8"/>
  <c r="DU126" i="8" s="1"/>
  <c r="EH125" i="8"/>
  <c r="FS123" i="8"/>
  <c r="B57" i="8"/>
  <c r="L55" i="8"/>
  <c r="AW543" i="6"/>
  <c r="AX543" i="6" s="1"/>
  <c r="AU544" i="6" s="1"/>
  <c r="AG578" i="9"/>
  <c r="AH578" i="9" s="1"/>
  <c r="AL578" i="9" s="1"/>
  <c r="AF579" i="9"/>
  <c r="AD176" i="8"/>
  <c r="AE175" i="8"/>
  <c r="AN235" i="9"/>
  <c r="AV234" i="9"/>
  <c r="BC544" i="9"/>
  <c r="AW544" i="9"/>
  <c r="AX544" i="9" s="1"/>
  <c r="BE233" i="9"/>
  <c r="BF233" i="9"/>
  <c r="BA234" i="9" s="1"/>
  <c r="BE543" i="6"/>
  <c r="BB544" i="6" s="1"/>
  <c r="BF543" i="6"/>
  <c r="AG57" i="9"/>
  <c r="AH57" i="9" s="1"/>
  <c r="AL57" i="9" s="1"/>
  <c r="AF58" i="9"/>
  <c r="AU229" i="6"/>
  <c r="AY228" i="6"/>
  <c r="AT229" i="6" s="1"/>
  <c r="BE18" i="9"/>
  <c r="AV19" i="9"/>
  <c r="AN20" i="9"/>
  <c r="AM22" i="9"/>
  <c r="AR23" i="9" s="1"/>
  <c r="AK23" i="9"/>
  <c r="BB19" i="6"/>
  <c r="AW19" i="6" s="1"/>
  <c r="AX19" i="6" s="1"/>
  <c r="BJ18" i="6"/>
  <c r="BM18" i="6" s="1"/>
  <c r="BH19" i="6" s="1"/>
  <c r="BD19" i="6" s="1"/>
  <c r="FT123" i="8" l="1"/>
  <c r="FO124" i="8" s="1"/>
  <c r="AF582" i="6"/>
  <c r="AG581" i="6"/>
  <c r="AH581" i="6" s="1"/>
  <c r="AL581" i="6" s="1"/>
  <c r="AV132" i="8"/>
  <c r="AW132" i="8" s="1"/>
  <c r="BW130" i="8"/>
  <c r="BK131" i="8"/>
  <c r="BH132" i="8" s="1"/>
  <c r="AT133" i="8"/>
  <c r="AX132" i="8"/>
  <c r="AS133" i="8" s="1"/>
  <c r="CQ129" i="8"/>
  <c r="CU128" i="8"/>
  <c r="CP129" i="8" s="1"/>
  <c r="EJ125" i="8"/>
  <c r="EK125" i="8" s="1"/>
  <c r="EF126" i="8" s="1"/>
  <c r="DV126" i="8"/>
  <c r="DW126" i="8" s="1"/>
  <c r="DR127" i="8" s="1"/>
  <c r="DH127" i="8"/>
  <c r="DI127" i="8" s="1"/>
  <c r="DD128" i="8" s="1"/>
  <c r="EX124" i="8"/>
  <c r="CG129" i="8"/>
  <c r="CB130" i="8" s="1"/>
  <c r="CC130" i="8"/>
  <c r="B58" i="8"/>
  <c r="B59" i="8" s="1"/>
  <c r="L56" i="8"/>
  <c r="FX123" i="8"/>
  <c r="FP124" i="8"/>
  <c r="FK124" i="8" s="1"/>
  <c r="AI163" i="8"/>
  <c r="AL162" i="8"/>
  <c r="AQ163" i="8" s="1"/>
  <c r="L172" i="8"/>
  <c r="M172" i="8" s="1"/>
  <c r="N172" i="8" s="1"/>
  <c r="Z172" i="8" s="1"/>
  <c r="AF172" i="8" s="1"/>
  <c r="AJ172" i="8" s="1"/>
  <c r="K173" i="8"/>
  <c r="BA544" i="6"/>
  <c r="AW544" i="6" s="1"/>
  <c r="BJ543" i="6"/>
  <c r="BM543" i="6" s="1"/>
  <c r="BH544" i="6" s="1"/>
  <c r="BD544" i="6" s="1"/>
  <c r="AU545" i="9"/>
  <c r="AY544" i="9"/>
  <c r="AT545" i="9" s="1"/>
  <c r="AP545" i="9" s="1"/>
  <c r="AJ545" i="9" s="1"/>
  <c r="AI545" i="9" s="1"/>
  <c r="AE176" i="8"/>
  <c r="AD177" i="8"/>
  <c r="AG58" i="9"/>
  <c r="AH58" i="9" s="1"/>
  <c r="AL58" i="9" s="1"/>
  <c r="AF59" i="9"/>
  <c r="AY543" i="6"/>
  <c r="AT544" i="6" s="1"/>
  <c r="AP544" i="6" s="1"/>
  <c r="AJ544" i="6" s="1"/>
  <c r="AI544" i="6" s="1"/>
  <c r="BB234" i="9"/>
  <c r="AW234" i="9" s="1"/>
  <c r="AX234" i="9" s="1"/>
  <c r="AY234" i="9" s="1"/>
  <c r="AT235" i="9" s="1"/>
  <c r="BJ233" i="9"/>
  <c r="BM233" i="9" s="1"/>
  <c r="BH234" i="9" s="1"/>
  <c r="BD234" i="9" s="1"/>
  <c r="BE544" i="9"/>
  <c r="BB545" i="9" s="1"/>
  <c r="AF580" i="9"/>
  <c r="AG579" i="9"/>
  <c r="AH579" i="9" s="1"/>
  <c r="AL579" i="9" s="1"/>
  <c r="AU20" i="6"/>
  <c r="AY19" i="6"/>
  <c r="AT20" i="6" s="1"/>
  <c r="AK24" i="9"/>
  <c r="AM23" i="9"/>
  <c r="AR24" i="9" s="1"/>
  <c r="BB19" i="9"/>
  <c r="AQ229" i="6"/>
  <c r="AP229" i="6"/>
  <c r="AJ229" i="6" s="1"/>
  <c r="AI229" i="6" s="1"/>
  <c r="BF18" i="9"/>
  <c r="BA19" i="9" s="1"/>
  <c r="BC228" i="6"/>
  <c r="B60" i="8" l="1"/>
  <c r="L58" i="8"/>
  <c r="EY124" i="8"/>
  <c r="ET125" i="8" s="1"/>
  <c r="AG582" i="6"/>
  <c r="AH582" i="6" s="1"/>
  <c r="AL582" i="6" s="1"/>
  <c r="AF583" i="6"/>
  <c r="BF544" i="9"/>
  <c r="BA545" i="9" s="1"/>
  <c r="BC545" i="9" s="1"/>
  <c r="BC544" i="6"/>
  <c r="BE544" i="6" s="1"/>
  <c r="BB545" i="6" s="1"/>
  <c r="BL131" i="8"/>
  <c r="BG132" i="8" s="1"/>
  <c r="BB132" i="8"/>
  <c r="AO133" i="8"/>
  <c r="AH133" i="8" s="1"/>
  <c r="AG133" i="8" s="1"/>
  <c r="AP133" i="8"/>
  <c r="AM134" i="8" s="1"/>
  <c r="BC132" i="8"/>
  <c r="BX130" i="8"/>
  <c r="BY130" i="8" s="1"/>
  <c r="BV131" i="8" s="1"/>
  <c r="CK129" i="8"/>
  <c r="FC124" i="8"/>
  <c r="EU125" i="8"/>
  <c r="EP125" i="8" s="1"/>
  <c r="DM127" i="8"/>
  <c r="DE128" i="8"/>
  <c r="CZ128" i="8" s="1"/>
  <c r="DS127" i="8"/>
  <c r="DN127" i="8" s="1"/>
  <c r="EA126" i="8"/>
  <c r="EG126" i="8"/>
  <c r="EB126" i="8" s="1"/>
  <c r="EO125" i="8"/>
  <c r="CL129" i="8"/>
  <c r="K174" i="8"/>
  <c r="L173" i="8"/>
  <c r="M173" i="8" s="1"/>
  <c r="N173" i="8" s="1"/>
  <c r="Z173" i="8" s="1"/>
  <c r="AF173" i="8" s="1"/>
  <c r="AJ173" i="8" s="1"/>
  <c r="AL163" i="8"/>
  <c r="AQ164" i="8" s="1"/>
  <c r="AI164" i="8"/>
  <c r="FZ123" i="8"/>
  <c r="L57" i="8"/>
  <c r="CY128" i="8"/>
  <c r="AQ544" i="6"/>
  <c r="AN545" i="6" s="1"/>
  <c r="BJ544" i="9"/>
  <c r="BM544" i="9" s="1"/>
  <c r="BH545" i="9" s="1"/>
  <c r="BD545" i="9" s="1"/>
  <c r="AG59" i="9"/>
  <c r="AH59" i="9" s="1"/>
  <c r="AL59" i="9" s="1"/>
  <c r="AF60" i="9"/>
  <c r="AE177" i="8"/>
  <c r="AD178" i="8"/>
  <c r="AG580" i="9"/>
  <c r="AH580" i="9" s="1"/>
  <c r="AL580" i="9" s="1"/>
  <c r="AF581" i="9"/>
  <c r="AU235" i="9"/>
  <c r="BC234" i="9"/>
  <c r="AV545" i="9"/>
  <c r="AQ545" i="9"/>
  <c r="AN546" i="9" s="1"/>
  <c r="AV544" i="6"/>
  <c r="BE228" i="6"/>
  <c r="BF228" i="6" s="1"/>
  <c r="BA229" i="6" s="1"/>
  <c r="AN230" i="6"/>
  <c r="AV229" i="6"/>
  <c r="AM24" i="9"/>
  <c r="AR25" i="9" s="1"/>
  <c r="AK25" i="9"/>
  <c r="AP20" i="6"/>
  <c r="AJ20" i="6" s="1"/>
  <c r="AI20" i="6" s="1"/>
  <c r="AQ20" i="6"/>
  <c r="BJ18" i="9"/>
  <c r="BM18" i="9" s="1"/>
  <c r="BH19" i="9" s="1"/>
  <c r="BD19" i="9" s="1"/>
  <c r="AW19" i="9"/>
  <c r="AX19" i="9" s="1"/>
  <c r="BC19" i="6"/>
  <c r="B61" i="8" l="1"/>
  <c r="L59" i="8"/>
  <c r="AG583" i="6"/>
  <c r="AH583" i="6" s="1"/>
  <c r="AL583" i="6" s="1"/>
  <c r="AF584" i="6"/>
  <c r="AU133" i="8"/>
  <c r="BP131" i="8"/>
  <c r="BD132" i="8"/>
  <c r="BA133" i="8" s="1"/>
  <c r="BZ130" i="8"/>
  <c r="BU131" i="8" s="1"/>
  <c r="BQ131" i="8" s="1"/>
  <c r="BR131" i="8" s="1"/>
  <c r="BO132" i="8" s="1"/>
  <c r="FW124" i="8"/>
  <c r="GA123" i="8"/>
  <c r="FV124" i="8" s="1"/>
  <c r="AI165" i="8"/>
  <c r="AL164" i="8"/>
  <c r="AQ165" i="8" s="1"/>
  <c r="L174" i="8"/>
  <c r="M174" i="8" s="1"/>
  <c r="N174" i="8" s="1"/>
  <c r="Z174" i="8" s="1"/>
  <c r="AF174" i="8" s="1"/>
  <c r="AJ174" i="8" s="1"/>
  <c r="K175" i="8"/>
  <c r="EQ125" i="8"/>
  <c r="EC126" i="8"/>
  <c r="DA128" i="8"/>
  <c r="DB128" i="8" s="1"/>
  <c r="CW129" i="8" s="1"/>
  <c r="DO127" i="8"/>
  <c r="DP127" i="8" s="1"/>
  <c r="DK128" i="8" s="1"/>
  <c r="FE124" i="8"/>
  <c r="CM129" i="8"/>
  <c r="AX544" i="6"/>
  <c r="AU545" i="6" s="1"/>
  <c r="BE234" i="9"/>
  <c r="AG581" i="9"/>
  <c r="AH581" i="9" s="1"/>
  <c r="AL581" i="9" s="1"/>
  <c r="AF582" i="9"/>
  <c r="BE545" i="9"/>
  <c r="BB546" i="9" s="1"/>
  <c r="AW545" i="9"/>
  <c r="AX545" i="9"/>
  <c r="AU546" i="9" s="1"/>
  <c r="BF544" i="6"/>
  <c r="AP235" i="9"/>
  <c r="AJ235" i="9" s="1"/>
  <c r="AI235" i="9" s="1"/>
  <c r="AQ235" i="9"/>
  <c r="AD179" i="8"/>
  <c r="AE178" i="8"/>
  <c r="AG60" i="9"/>
  <c r="AH60" i="9" s="1"/>
  <c r="AL60" i="9" s="1"/>
  <c r="AF61" i="9"/>
  <c r="BE19" i="6"/>
  <c r="BF19" i="6" s="1"/>
  <c r="BA20" i="6" s="1"/>
  <c r="AU20" i="9"/>
  <c r="AY19" i="9"/>
  <c r="AT20" i="9" s="1"/>
  <c r="AV20" i="6"/>
  <c r="AN21" i="6"/>
  <c r="AM25" i="9"/>
  <c r="AR26" i="9" s="1"/>
  <c r="AK26" i="9"/>
  <c r="BB229" i="6"/>
  <c r="AW229" i="6" s="1"/>
  <c r="AX229" i="6" s="1"/>
  <c r="BJ228" i="6"/>
  <c r="BM228" i="6" s="1"/>
  <c r="BH229" i="6" s="1"/>
  <c r="BD229" i="6" s="1"/>
  <c r="FF124" i="8" l="1"/>
  <c r="FA125" i="8" s="1"/>
  <c r="B62" i="8"/>
  <c r="L60" i="8"/>
  <c r="AG584" i="6"/>
  <c r="AH584" i="6" s="1"/>
  <c r="AL584" i="6" s="1"/>
  <c r="AF585" i="6"/>
  <c r="BE132" i="8"/>
  <c r="AZ133" i="8" s="1"/>
  <c r="BS131" i="8"/>
  <c r="BN132" i="8" s="1"/>
  <c r="BJ132" i="8" s="1"/>
  <c r="CD130" i="8"/>
  <c r="AV133" i="8"/>
  <c r="AW133" i="8" s="1"/>
  <c r="CN129" i="8"/>
  <c r="CI130" i="8" s="1"/>
  <c r="CJ130" i="8"/>
  <c r="DZ127" i="8"/>
  <c r="EN126" i="8"/>
  <c r="FJ124" i="8"/>
  <c r="FB125" i="8"/>
  <c r="EW125" i="8" s="1"/>
  <c r="DT127" i="8"/>
  <c r="DL128" i="8"/>
  <c r="DG128" i="8" s="1"/>
  <c r="CX129" i="8"/>
  <c r="CS129" i="8" s="1"/>
  <c r="DF128" i="8"/>
  <c r="ED126" i="8"/>
  <c r="DY127" i="8" s="1"/>
  <c r="ER125" i="8"/>
  <c r="EM126" i="8" s="1"/>
  <c r="K176" i="8"/>
  <c r="L175" i="8"/>
  <c r="M175" i="8" s="1"/>
  <c r="N175" i="8" s="1"/>
  <c r="Z175" i="8" s="1"/>
  <c r="AF175" i="8" s="1"/>
  <c r="AJ175" i="8" s="1"/>
  <c r="AI166" i="8"/>
  <c r="AL165" i="8"/>
  <c r="AQ166" i="8" s="1"/>
  <c r="FR124" i="8"/>
  <c r="BW131" i="8"/>
  <c r="GE123" i="8"/>
  <c r="AF62" i="9"/>
  <c r="AG61" i="9"/>
  <c r="AH61" i="9" s="1"/>
  <c r="AL61" i="9" s="1"/>
  <c r="AV235" i="9"/>
  <c r="AN236" i="9"/>
  <c r="BA545" i="6"/>
  <c r="BC545" i="6" s="1"/>
  <c r="BJ544" i="6"/>
  <c r="BM544" i="6" s="1"/>
  <c r="BH545" i="6" s="1"/>
  <c r="BD545" i="6" s="1"/>
  <c r="BB235" i="9"/>
  <c r="AD180" i="8"/>
  <c r="AE179" i="8"/>
  <c r="AY545" i="9"/>
  <c r="AT546" i="9" s="1"/>
  <c r="AP546" i="9" s="1"/>
  <c r="AJ546" i="9" s="1"/>
  <c r="AI546" i="9" s="1"/>
  <c r="BF545" i="9"/>
  <c r="AF583" i="9"/>
  <c r="AG582" i="9"/>
  <c r="AH582" i="9" s="1"/>
  <c r="AL582" i="9" s="1"/>
  <c r="BF234" i="9"/>
  <c r="BA235" i="9" s="1"/>
  <c r="AY544" i="6"/>
  <c r="AT545" i="6" s="1"/>
  <c r="AP545" i="6" s="1"/>
  <c r="AJ545" i="6" s="1"/>
  <c r="AI545" i="6" s="1"/>
  <c r="AU230" i="6"/>
  <c r="AY229" i="6"/>
  <c r="AT230" i="6" s="1"/>
  <c r="AM26" i="9"/>
  <c r="AR27" i="9" s="1"/>
  <c r="AK27" i="9"/>
  <c r="AP20" i="9"/>
  <c r="AJ20" i="9" s="1"/>
  <c r="AI20" i="9" s="1"/>
  <c r="AQ20" i="9"/>
  <c r="BB20" i="6"/>
  <c r="AW20" i="6" s="1"/>
  <c r="AX20" i="6" s="1"/>
  <c r="BJ19" i="6"/>
  <c r="BM19" i="6" s="1"/>
  <c r="BH20" i="6" s="1"/>
  <c r="BD20" i="6" s="1"/>
  <c r="BC19" i="9"/>
  <c r="B63" i="8" l="1"/>
  <c r="L61" i="8"/>
  <c r="AW545" i="6"/>
  <c r="BI132" i="8"/>
  <c r="BK132" i="8" s="1"/>
  <c r="AF586" i="6"/>
  <c r="AG585" i="6"/>
  <c r="AH585" i="6" s="1"/>
  <c r="AL585" i="6" s="1"/>
  <c r="AT134" i="8"/>
  <c r="AX133" i="8"/>
  <c r="AS134" i="8" s="1"/>
  <c r="CE130" i="8"/>
  <c r="CF130" i="8" s="1"/>
  <c r="CC131" i="8" s="1"/>
  <c r="EV125" i="8"/>
  <c r="EX125" i="8" s="1"/>
  <c r="FL124" i="8"/>
  <c r="EI126" i="8"/>
  <c r="DU127" i="8"/>
  <c r="DV127" i="8" s="1"/>
  <c r="CR129" i="8"/>
  <c r="CT129" i="8" s="1"/>
  <c r="GG123" i="8"/>
  <c r="AI167" i="8"/>
  <c r="AL166" i="8"/>
  <c r="AQ167" i="8" s="1"/>
  <c r="L176" i="8"/>
  <c r="M176" i="8" s="1"/>
  <c r="N176" i="8" s="1"/>
  <c r="Z176" i="8" s="1"/>
  <c r="AF176" i="8" s="1"/>
  <c r="AJ176" i="8" s="1"/>
  <c r="K177" i="8"/>
  <c r="DH128" i="8"/>
  <c r="DI128" i="8" s="1"/>
  <c r="DD129" i="8" s="1"/>
  <c r="EH126" i="8"/>
  <c r="AV545" i="6"/>
  <c r="AX545" i="6" s="1"/>
  <c r="AU546" i="6" s="1"/>
  <c r="AG583" i="9"/>
  <c r="AH583" i="9" s="1"/>
  <c r="AL583" i="9" s="1"/>
  <c r="AF584" i="9"/>
  <c r="AD181" i="8"/>
  <c r="AE180" i="8"/>
  <c r="AW235" i="9"/>
  <c r="AX235" i="9" s="1"/>
  <c r="AY235" i="9" s="1"/>
  <c r="AT236" i="9" s="1"/>
  <c r="AV546" i="9"/>
  <c r="BE545" i="6"/>
  <c r="BB546" i="6" s="1"/>
  <c r="AG62" i="9"/>
  <c r="AH62" i="9" s="1"/>
  <c r="AL62" i="9" s="1"/>
  <c r="AF63" i="9"/>
  <c r="BA546" i="9"/>
  <c r="BJ545" i="9"/>
  <c r="BM545" i="9" s="1"/>
  <c r="BH546" i="9" s="1"/>
  <c r="BD546" i="9" s="1"/>
  <c r="AQ545" i="6"/>
  <c r="AN546" i="6" s="1"/>
  <c r="BJ234" i="9"/>
  <c r="BM234" i="9" s="1"/>
  <c r="BH235" i="9" s="1"/>
  <c r="BD235" i="9" s="1"/>
  <c r="AQ546" i="9"/>
  <c r="AN547" i="9" s="1"/>
  <c r="AU21" i="6"/>
  <c r="AY20" i="6"/>
  <c r="AT21" i="6" s="1"/>
  <c r="BE19" i="9"/>
  <c r="AV20" i="9"/>
  <c r="AN21" i="9"/>
  <c r="AM27" i="9"/>
  <c r="AR28" i="9" s="1"/>
  <c r="AK28" i="9"/>
  <c r="AQ230" i="6"/>
  <c r="AP230" i="6"/>
  <c r="AJ230" i="6" s="1"/>
  <c r="AI230" i="6" s="1"/>
  <c r="BC229" i="6"/>
  <c r="EY125" i="8" l="1"/>
  <c r="ET126" i="8" s="1"/>
  <c r="GH123" i="8"/>
  <c r="GC124" i="8" s="1"/>
  <c r="FM124" i="8"/>
  <c r="FH125" i="8" s="1"/>
  <c r="B64" i="8"/>
  <c r="L62" i="8"/>
  <c r="BL132" i="8"/>
  <c r="BG133" i="8" s="1"/>
  <c r="BH133" i="8"/>
  <c r="AG586" i="6"/>
  <c r="AH586" i="6" s="1"/>
  <c r="AL586" i="6" s="1"/>
  <c r="AF587" i="6"/>
  <c r="CG130" i="8"/>
  <c r="CB131" i="8" s="1"/>
  <c r="BX131" i="8" s="1"/>
  <c r="BY131" i="8" s="1"/>
  <c r="BC133" i="8"/>
  <c r="CK130" i="8"/>
  <c r="BP132" i="8"/>
  <c r="AP134" i="8"/>
  <c r="AO134" i="8"/>
  <c r="AH134" i="8" s="1"/>
  <c r="AG134" i="8" s="1"/>
  <c r="BB133" i="8"/>
  <c r="DS128" i="8"/>
  <c r="DW127" i="8"/>
  <c r="DR128" i="8" s="1"/>
  <c r="EJ126" i="8"/>
  <c r="EK126" i="8" s="1"/>
  <c r="EF127" i="8" s="1"/>
  <c r="EU126" i="8"/>
  <c r="EP126" i="8" s="1"/>
  <c r="FC125" i="8"/>
  <c r="DE129" i="8"/>
  <c r="CZ129" i="8" s="1"/>
  <c r="DM128" i="8"/>
  <c r="AL167" i="8"/>
  <c r="AQ168" i="8" s="1"/>
  <c r="AI168" i="8"/>
  <c r="GD124" i="8"/>
  <c r="FY124" i="8" s="1"/>
  <c r="GL123" i="8"/>
  <c r="CU129" i="8"/>
  <c r="CP130" i="8" s="1"/>
  <c r="CQ130" i="8"/>
  <c r="FI125" i="8"/>
  <c r="FD125" i="8" s="1"/>
  <c r="FQ124" i="8"/>
  <c r="L177" i="8"/>
  <c r="M177" i="8" s="1"/>
  <c r="N177" i="8" s="1"/>
  <c r="Z177" i="8" s="1"/>
  <c r="AF177" i="8" s="1"/>
  <c r="AJ177" i="8" s="1"/>
  <c r="K178" i="8"/>
  <c r="AG63" i="9"/>
  <c r="AH63" i="9" s="1"/>
  <c r="AL63" i="9" s="1"/>
  <c r="AF64" i="9"/>
  <c r="AU236" i="9"/>
  <c r="BC235" i="9"/>
  <c r="AD182" i="8"/>
  <c r="AE181" i="8"/>
  <c r="AW546" i="9"/>
  <c r="AX546" i="9" s="1"/>
  <c r="BC546" i="9"/>
  <c r="BF545" i="6"/>
  <c r="AY545" i="6"/>
  <c r="AT546" i="6" s="1"/>
  <c r="AV546" i="6" s="1"/>
  <c r="AF585" i="9"/>
  <c r="AG584" i="9"/>
  <c r="AH584" i="9" s="1"/>
  <c r="AL584" i="9" s="1"/>
  <c r="BE229" i="6"/>
  <c r="BF229" i="6" s="1"/>
  <c r="BA230" i="6" s="1"/>
  <c r="AV230" i="6"/>
  <c r="AN231" i="6"/>
  <c r="AM28" i="9"/>
  <c r="AR29" i="9" s="1"/>
  <c r="AK29" i="9"/>
  <c r="BB20" i="9"/>
  <c r="AP21" i="6"/>
  <c r="AJ21" i="6" s="1"/>
  <c r="AI21" i="6" s="1"/>
  <c r="AQ21" i="6"/>
  <c r="AV21" i="6" s="1"/>
  <c r="BF19" i="9"/>
  <c r="BA20" i="9" s="1"/>
  <c r="BC20" i="6"/>
  <c r="B65" i="8" l="1"/>
  <c r="L63" i="8"/>
  <c r="AF588" i="6"/>
  <c r="AG587" i="6"/>
  <c r="AH587" i="6" s="1"/>
  <c r="AL587" i="6" s="1"/>
  <c r="BD133" i="8"/>
  <c r="BE133" i="8" s="1"/>
  <c r="AZ134" i="8" s="1"/>
  <c r="AU134" i="8"/>
  <c r="AM135" i="8"/>
  <c r="CL130" i="8"/>
  <c r="CM130" i="8" s="1"/>
  <c r="CN130" i="8" s="1"/>
  <c r="CI131" i="8" s="1"/>
  <c r="CY129" i="8"/>
  <c r="DA129" i="8" s="1"/>
  <c r="GN123" i="8"/>
  <c r="AL168" i="8"/>
  <c r="AQ169" i="8" s="1"/>
  <c r="AI169" i="8"/>
  <c r="FE125" i="8"/>
  <c r="BZ131" i="8"/>
  <c r="BU132" i="8" s="1"/>
  <c r="BV132" i="8"/>
  <c r="DN128" i="8"/>
  <c r="DO128" i="8" s="1"/>
  <c r="DP128" i="8" s="1"/>
  <c r="DK129" i="8" s="1"/>
  <c r="K179" i="8"/>
  <c r="L178" i="8"/>
  <c r="M178" i="8" s="1"/>
  <c r="N178" i="8" s="1"/>
  <c r="Z178" i="8" s="1"/>
  <c r="AF178" i="8" s="1"/>
  <c r="AJ178" i="8" s="1"/>
  <c r="FS124" i="8"/>
  <c r="EG127" i="8"/>
  <c r="EB127" i="8" s="1"/>
  <c r="EO126" i="8"/>
  <c r="EA127" i="8"/>
  <c r="AQ546" i="6"/>
  <c r="AN547" i="6" s="1"/>
  <c r="AU547" i="9"/>
  <c r="AY546" i="9"/>
  <c r="AT547" i="9" s="1"/>
  <c r="AP547" i="9" s="1"/>
  <c r="AJ547" i="9" s="1"/>
  <c r="AI547" i="9" s="1"/>
  <c r="AG585" i="9"/>
  <c r="AH585" i="9" s="1"/>
  <c r="AL585" i="9" s="1"/>
  <c r="AF586" i="9"/>
  <c r="BA546" i="6"/>
  <c r="BJ545" i="6"/>
  <c r="BM545" i="6" s="1"/>
  <c r="BH546" i="6" s="1"/>
  <c r="BD546" i="6" s="1"/>
  <c r="AQ236" i="9"/>
  <c r="AP236" i="9"/>
  <c r="AJ236" i="9" s="1"/>
  <c r="AI236" i="9" s="1"/>
  <c r="AG64" i="9"/>
  <c r="AH64" i="9" s="1"/>
  <c r="AL64" i="9" s="1"/>
  <c r="AF65" i="9"/>
  <c r="BE546" i="9"/>
  <c r="BB547" i="9" s="1"/>
  <c r="AP546" i="6"/>
  <c r="AJ546" i="6" s="1"/>
  <c r="AI546" i="6" s="1"/>
  <c r="AD183" i="8"/>
  <c r="AE182" i="8"/>
  <c r="BE235" i="9"/>
  <c r="BE20" i="6"/>
  <c r="AM29" i="9"/>
  <c r="AR30" i="9" s="1"/>
  <c r="AK30" i="9"/>
  <c r="BB230" i="6"/>
  <c r="AW230" i="6" s="1"/>
  <c r="AX230" i="6" s="1"/>
  <c r="BJ229" i="6"/>
  <c r="BM229" i="6" s="1"/>
  <c r="BH230" i="6" s="1"/>
  <c r="BD230" i="6" s="1"/>
  <c r="BJ19" i="9"/>
  <c r="BM19" i="9" s="1"/>
  <c r="BH20" i="9" s="1"/>
  <c r="BD20" i="9" s="1"/>
  <c r="AW20" i="9"/>
  <c r="AX20" i="9" s="1"/>
  <c r="GO123" i="8" l="1"/>
  <c r="GJ124" i="8" s="1"/>
  <c r="FT124" i="8"/>
  <c r="FO125" i="8" s="1"/>
  <c r="FF125" i="8"/>
  <c r="FA126" i="8" s="1"/>
  <c r="B66" i="8"/>
  <c r="L64" i="8"/>
  <c r="BF546" i="9"/>
  <c r="AG588" i="6"/>
  <c r="AH588" i="6" s="1"/>
  <c r="AL588" i="6" s="1"/>
  <c r="AF589" i="6"/>
  <c r="BA134" i="8"/>
  <c r="AV134" i="8" s="1"/>
  <c r="AW134" i="8" s="1"/>
  <c r="AT135" i="8" s="1"/>
  <c r="BI133" i="8"/>
  <c r="CD131" i="8"/>
  <c r="CJ131" i="8"/>
  <c r="CR130" i="8"/>
  <c r="EQ126" i="8"/>
  <c r="ER126" i="8" s="1"/>
  <c r="EM127" i="8" s="1"/>
  <c r="FP125" i="8"/>
  <c r="FK125" i="8" s="1"/>
  <c r="FX124" i="8"/>
  <c r="K180" i="8"/>
  <c r="L179" i="8"/>
  <c r="M179" i="8" s="1"/>
  <c r="N179" i="8" s="1"/>
  <c r="Z179" i="8" s="1"/>
  <c r="AF179" i="8" s="1"/>
  <c r="AJ179" i="8" s="1"/>
  <c r="BQ132" i="8"/>
  <c r="BR132" i="8" s="1"/>
  <c r="AI170" i="8"/>
  <c r="AL169" i="8"/>
  <c r="AQ170" i="8" s="1"/>
  <c r="DB129" i="8"/>
  <c r="CW130" i="8" s="1"/>
  <c r="CX130" i="8"/>
  <c r="CE131" i="8"/>
  <c r="EC127" i="8"/>
  <c r="ED127" i="8" s="1"/>
  <c r="DY128" i="8" s="1"/>
  <c r="FB126" i="8"/>
  <c r="EW126" i="8" s="1"/>
  <c r="FJ125" i="8"/>
  <c r="DL129" i="8"/>
  <c r="DG129" i="8" s="1"/>
  <c r="DT128" i="8"/>
  <c r="GK124" i="8"/>
  <c r="GF124" i="8" s="1"/>
  <c r="GS123" i="8"/>
  <c r="BB236" i="9"/>
  <c r="AD184" i="8"/>
  <c r="AE183" i="8"/>
  <c r="BA547" i="9"/>
  <c r="AW547" i="9" s="1"/>
  <c r="BJ546" i="9"/>
  <c r="BM546" i="9" s="1"/>
  <c r="BH547" i="9" s="1"/>
  <c r="BD547" i="9" s="1"/>
  <c r="AN237" i="9"/>
  <c r="AV236" i="9"/>
  <c r="BC546" i="6"/>
  <c r="AW546" i="6"/>
  <c r="AX546" i="6" s="1"/>
  <c r="AV547" i="9"/>
  <c r="AQ547" i="9"/>
  <c r="AN548" i="9" s="1"/>
  <c r="BF235" i="9"/>
  <c r="BA236" i="9" s="1"/>
  <c r="BC547" i="9"/>
  <c r="AG65" i="9"/>
  <c r="AH65" i="9" s="1"/>
  <c r="AL65" i="9" s="1"/>
  <c r="AF66" i="9"/>
  <c r="AG586" i="9"/>
  <c r="AH586" i="9" s="1"/>
  <c r="AL586" i="9" s="1"/>
  <c r="AF587" i="9"/>
  <c r="AU231" i="6"/>
  <c r="AY230" i="6"/>
  <c r="AT231" i="6" s="1"/>
  <c r="AU21" i="9"/>
  <c r="AY20" i="9"/>
  <c r="AT21" i="9" s="1"/>
  <c r="AM30" i="9"/>
  <c r="AR31" i="9" s="1"/>
  <c r="AK31" i="9"/>
  <c r="BB21" i="6"/>
  <c r="BF20" i="6"/>
  <c r="BA21" i="6" s="1"/>
  <c r="B67" i="8" l="1"/>
  <c r="L65" i="8"/>
  <c r="AF590" i="6"/>
  <c r="AG589" i="6"/>
  <c r="AH589" i="6" s="1"/>
  <c r="AL589" i="6" s="1"/>
  <c r="AX134" i="8"/>
  <c r="AS135" i="8" s="1"/>
  <c r="AO135" i="8" s="1"/>
  <c r="AH135" i="8" s="1"/>
  <c r="AG135" i="8" s="1"/>
  <c r="CF131" i="8"/>
  <c r="CG131" i="8" s="1"/>
  <c r="CB132" i="8" s="1"/>
  <c r="CS130" i="8"/>
  <c r="CT130" i="8" s="1"/>
  <c r="CQ131" i="8" s="1"/>
  <c r="DF129" i="8"/>
  <c r="DH129" i="8" s="1"/>
  <c r="AP135" i="8"/>
  <c r="GU123" i="8"/>
  <c r="FL125" i="8"/>
  <c r="EH127" i="8"/>
  <c r="DZ128" i="8"/>
  <c r="DU128" i="8" s="1"/>
  <c r="DV128" i="8" s="1"/>
  <c r="AI171" i="8"/>
  <c r="AL170" i="8"/>
  <c r="AQ171" i="8" s="1"/>
  <c r="FZ124" i="8"/>
  <c r="EN127" i="8"/>
  <c r="EI127" i="8" s="1"/>
  <c r="EV126" i="8"/>
  <c r="BS132" i="8"/>
  <c r="BN133" i="8" s="1"/>
  <c r="BO133" i="8"/>
  <c r="K181" i="8"/>
  <c r="L180" i="8"/>
  <c r="M180" i="8" s="1"/>
  <c r="N180" i="8" s="1"/>
  <c r="Z180" i="8" s="1"/>
  <c r="AF180" i="8" s="1"/>
  <c r="AJ180" i="8" s="1"/>
  <c r="AW236" i="9"/>
  <c r="AX236" i="9" s="1"/>
  <c r="AY236" i="9" s="1"/>
  <c r="AT237" i="9" s="1"/>
  <c r="AF588" i="9"/>
  <c r="AG587" i="9"/>
  <c r="AH587" i="9" s="1"/>
  <c r="AL587" i="9" s="1"/>
  <c r="AG66" i="9"/>
  <c r="AH66" i="9" s="1"/>
  <c r="AL66" i="9" s="1"/>
  <c r="AF67" i="9"/>
  <c r="BE547" i="9"/>
  <c r="BB548" i="9" s="1"/>
  <c r="AU547" i="6"/>
  <c r="AY546" i="6"/>
  <c r="AT547" i="6" s="1"/>
  <c r="AP547" i="6" s="1"/>
  <c r="AJ547" i="6" s="1"/>
  <c r="AI547" i="6" s="1"/>
  <c r="AD185" i="8"/>
  <c r="AE184" i="8"/>
  <c r="AX547" i="9"/>
  <c r="AU548" i="9" s="1"/>
  <c r="BE546" i="6"/>
  <c r="BB547" i="6" s="1"/>
  <c r="BJ235" i="9"/>
  <c r="BM235" i="9" s="1"/>
  <c r="BH236" i="9" s="1"/>
  <c r="BD236" i="9" s="1"/>
  <c r="AM31" i="9"/>
  <c r="AR32" i="9" s="1"/>
  <c r="AK32" i="9"/>
  <c r="AQ21" i="9"/>
  <c r="AP21" i="9"/>
  <c r="AJ21" i="9" s="1"/>
  <c r="AI21" i="9" s="1"/>
  <c r="AQ231" i="6"/>
  <c r="AP231" i="6"/>
  <c r="AJ231" i="6" s="1"/>
  <c r="AI231" i="6" s="1"/>
  <c r="BJ20" i="6"/>
  <c r="BM20" i="6" s="1"/>
  <c r="BH21" i="6" s="1"/>
  <c r="BD21" i="6" s="1"/>
  <c r="AW21" i="6"/>
  <c r="AX21" i="6" s="1"/>
  <c r="BC20" i="9"/>
  <c r="BC230" i="6"/>
  <c r="GA124" i="8" l="1"/>
  <c r="FV125" i="8" s="1"/>
  <c r="GV123" i="8"/>
  <c r="GQ124" i="8" s="1"/>
  <c r="FM125" i="8"/>
  <c r="FH126" i="8" s="1"/>
  <c r="B68" i="8"/>
  <c r="L66" i="8"/>
  <c r="AF591" i="6"/>
  <c r="AG590" i="6"/>
  <c r="AH590" i="6" s="1"/>
  <c r="AL590" i="6" s="1"/>
  <c r="CU130" i="8"/>
  <c r="CP131" i="8" s="1"/>
  <c r="CL131" i="8" s="1"/>
  <c r="BB134" i="8"/>
  <c r="CC132" i="8"/>
  <c r="BX132" i="8" s="1"/>
  <c r="CK131" i="8"/>
  <c r="BJ133" i="8"/>
  <c r="BK133" i="8" s="1"/>
  <c r="BL133" i="8" s="1"/>
  <c r="DS129" i="8"/>
  <c r="DW128" i="8"/>
  <c r="DR129" i="8" s="1"/>
  <c r="K182" i="8"/>
  <c r="L181" i="8"/>
  <c r="M181" i="8" s="1"/>
  <c r="N181" i="8" s="1"/>
  <c r="Z181" i="8" s="1"/>
  <c r="AF181" i="8" s="1"/>
  <c r="AJ181" i="8" s="1"/>
  <c r="BW132" i="8"/>
  <c r="DI129" i="8"/>
  <c r="DD130" i="8" s="1"/>
  <c r="DE130" i="8"/>
  <c r="FW125" i="8"/>
  <c r="FR125" i="8" s="1"/>
  <c r="GE124" i="8"/>
  <c r="AI172" i="8"/>
  <c r="AL171" i="8"/>
  <c r="AQ172" i="8" s="1"/>
  <c r="EJ127" i="8"/>
  <c r="EK127" i="8" s="1"/>
  <c r="EF128" i="8" s="1"/>
  <c r="FI126" i="8"/>
  <c r="FD126" i="8" s="1"/>
  <c r="FQ125" i="8"/>
  <c r="GR124" i="8"/>
  <c r="GM124" i="8" s="1"/>
  <c r="GZ123" i="8"/>
  <c r="AM136" i="8"/>
  <c r="AU135" i="8"/>
  <c r="EX126" i="8"/>
  <c r="BF546" i="6"/>
  <c r="AY547" i="9"/>
  <c r="AT548" i="9" s="1"/>
  <c r="AP548" i="9" s="1"/>
  <c r="AJ548" i="9" s="1"/>
  <c r="AI548" i="9" s="1"/>
  <c r="AU237" i="9"/>
  <c r="BC236" i="9"/>
  <c r="AD186" i="8"/>
  <c r="AE185" i="8"/>
  <c r="BF547" i="9"/>
  <c r="AG67" i="9"/>
  <c r="AH67" i="9" s="1"/>
  <c r="AL67" i="9" s="1"/>
  <c r="AF68" i="9"/>
  <c r="AQ548" i="9"/>
  <c r="AN549" i="9" s="1"/>
  <c r="AQ547" i="6"/>
  <c r="AN548" i="6" s="1"/>
  <c r="AV547" i="6"/>
  <c r="AG588" i="9"/>
  <c r="AH588" i="9" s="1"/>
  <c r="AL588" i="9" s="1"/>
  <c r="AF589" i="9"/>
  <c r="BE230" i="6"/>
  <c r="BF230" i="6" s="1"/>
  <c r="BA231" i="6" s="1"/>
  <c r="BE20" i="9"/>
  <c r="AY21" i="6"/>
  <c r="BC21" i="6" s="1"/>
  <c r="AN232" i="6"/>
  <c r="AV231" i="6"/>
  <c r="AV21" i="9"/>
  <c r="AN22" i="9"/>
  <c r="AM32" i="9"/>
  <c r="AR33" i="9" s="1"/>
  <c r="AK33" i="9"/>
  <c r="B69" i="8" l="1"/>
  <c r="L67" i="8"/>
  <c r="AG591" i="6"/>
  <c r="AH591" i="6" s="1"/>
  <c r="AL591" i="6" s="1"/>
  <c r="AF592" i="6"/>
  <c r="AV548" i="9"/>
  <c r="CY130" i="8"/>
  <c r="CM131" i="8"/>
  <c r="CJ132" i="8" s="1"/>
  <c r="BG134" i="8"/>
  <c r="BP133" i="8"/>
  <c r="BH134" i="8"/>
  <c r="CZ130" i="8"/>
  <c r="EU127" i="8"/>
  <c r="EY126" i="8"/>
  <c r="ET127" i="8" s="1"/>
  <c r="EG128" i="8"/>
  <c r="EB128" i="8" s="1"/>
  <c r="EO127" i="8"/>
  <c r="AL172" i="8"/>
  <c r="AQ173" i="8" s="1"/>
  <c r="AI173" i="8"/>
  <c r="DM129" i="8"/>
  <c r="BY132" i="8"/>
  <c r="K183" i="8"/>
  <c r="L182" i="8"/>
  <c r="M182" i="8" s="1"/>
  <c r="N182" i="8" s="1"/>
  <c r="Z182" i="8" s="1"/>
  <c r="AF182" i="8" s="1"/>
  <c r="AJ182" i="8" s="1"/>
  <c r="DN129" i="8"/>
  <c r="HB123" i="8"/>
  <c r="FS125" i="8"/>
  <c r="GG124" i="8"/>
  <c r="EA128" i="8"/>
  <c r="BE236" i="9"/>
  <c r="BF236" i="9" s="1"/>
  <c r="BA237" i="9" s="1"/>
  <c r="BA547" i="6"/>
  <c r="BJ546" i="6"/>
  <c r="BM546" i="6" s="1"/>
  <c r="BH547" i="6" s="1"/>
  <c r="BD547" i="6" s="1"/>
  <c r="AF590" i="9"/>
  <c r="AG589" i="9"/>
  <c r="AH589" i="9" s="1"/>
  <c r="AL589" i="9" s="1"/>
  <c r="AG68" i="9"/>
  <c r="AH68" i="9" s="1"/>
  <c r="AL68" i="9" s="1"/>
  <c r="AF69" i="9"/>
  <c r="BA548" i="9"/>
  <c r="BJ547" i="9"/>
  <c r="BM547" i="9" s="1"/>
  <c r="BH548" i="9" s="1"/>
  <c r="BD548" i="9" s="1"/>
  <c r="AE186" i="8"/>
  <c r="AD187" i="8"/>
  <c r="AQ237" i="9"/>
  <c r="AP237" i="9"/>
  <c r="AJ237" i="9" s="1"/>
  <c r="AI237" i="9" s="1"/>
  <c r="BE21" i="6"/>
  <c r="BF21" i="6" s="1"/>
  <c r="AM33" i="9"/>
  <c r="AR34" i="9" s="1"/>
  <c r="AK34" i="9"/>
  <c r="BB21" i="9"/>
  <c r="BB231" i="6"/>
  <c r="AW231" i="6" s="1"/>
  <c r="AX231" i="6" s="1"/>
  <c r="BJ230" i="6"/>
  <c r="BM230" i="6" s="1"/>
  <c r="BH231" i="6" s="1"/>
  <c r="BD231" i="6" s="1"/>
  <c r="BF20" i="9"/>
  <c r="BA21" i="9" s="1"/>
  <c r="FT125" i="8" l="1"/>
  <c r="FO126" i="8" s="1"/>
  <c r="GH124" i="8"/>
  <c r="GC125" i="8" s="1"/>
  <c r="HC123" i="8"/>
  <c r="GX124" i="8" s="1"/>
  <c r="B70" i="8"/>
  <c r="L68" i="8"/>
  <c r="AG592" i="6"/>
  <c r="AH592" i="6" s="1"/>
  <c r="AL592" i="6" s="1"/>
  <c r="AF593" i="6"/>
  <c r="BC134" i="8"/>
  <c r="BD134" i="8" s="1"/>
  <c r="BE134" i="8" s="1"/>
  <c r="AZ135" i="8" s="1"/>
  <c r="CN131" i="8"/>
  <c r="CI132" i="8" s="1"/>
  <c r="CE132" i="8" s="1"/>
  <c r="DA130" i="8"/>
  <c r="DB130" i="8" s="1"/>
  <c r="CW131" i="8" s="1"/>
  <c r="CR131" i="8"/>
  <c r="EP127" i="8"/>
  <c r="EQ127" i="8" s="1"/>
  <c r="EC128" i="8"/>
  <c r="DZ129" i="8" s="1"/>
  <c r="GL124" i="8"/>
  <c r="GD125" i="8"/>
  <c r="FY125" i="8" s="1"/>
  <c r="FP126" i="8"/>
  <c r="FK126" i="8" s="1"/>
  <c r="FX125" i="8"/>
  <c r="GY124" i="8"/>
  <c r="GT124" i="8" s="1"/>
  <c r="HG123" i="8"/>
  <c r="BZ132" i="8"/>
  <c r="BU133" i="8" s="1"/>
  <c r="BV133" i="8"/>
  <c r="AI174" i="8"/>
  <c r="AL173" i="8"/>
  <c r="AQ174" i="8" s="1"/>
  <c r="FC126" i="8"/>
  <c r="K184" i="8"/>
  <c r="L183" i="8"/>
  <c r="M183" i="8" s="1"/>
  <c r="N183" i="8" s="1"/>
  <c r="Z183" i="8" s="1"/>
  <c r="AF183" i="8" s="1"/>
  <c r="AJ183" i="8" s="1"/>
  <c r="DO129" i="8"/>
  <c r="AN238" i="9"/>
  <c r="AV237" i="9"/>
  <c r="BC548" i="9"/>
  <c r="AW548" i="9"/>
  <c r="AX548" i="9" s="1"/>
  <c r="AG590" i="9"/>
  <c r="AH590" i="9" s="1"/>
  <c r="AL590" i="9" s="1"/>
  <c r="AF591" i="9"/>
  <c r="BC547" i="6"/>
  <c r="AW547" i="6"/>
  <c r="AX547" i="6" s="1"/>
  <c r="AD188" i="8"/>
  <c r="AE187" i="8"/>
  <c r="AG69" i="9"/>
  <c r="AH69" i="9" s="1"/>
  <c r="AL69" i="9" s="1"/>
  <c r="AF70" i="9"/>
  <c r="BJ236" i="9"/>
  <c r="BM236" i="9" s="1"/>
  <c r="BH237" i="9" s="1"/>
  <c r="BD237" i="9" s="1"/>
  <c r="BB237" i="9"/>
  <c r="AW237" i="9" s="1"/>
  <c r="AU232" i="6"/>
  <c r="AY231" i="6"/>
  <c r="AT232" i="6" s="1"/>
  <c r="AM34" i="9"/>
  <c r="AR35" i="9" s="1"/>
  <c r="AK35" i="9"/>
  <c r="AW21" i="9"/>
  <c r="AX21" i="9" s="1"/>
  <c r="BJ20" i="9"/>
  <c r="BM20" i="9" s="1"/>
  <c r="BH21" i="9" s="1"/>
  <c r="BD21" i="9" s="1"/>
  <c r="BJ21" i="6"/>
  <c r="BM21" i="6" s="1"/>
  <c r="B71" i="8" l="1"/>
  <c r="L69" i="8"/>
  <c r="AF594" i="6"/>
  <c r="AG593" i="6"/>
  <c r="AH593" i="6" s="1"/>
  <c r="AL593" i="6" s="1"/>
  <c r="BA135" i="8"/>
  <c r="AV135" i="8" s="1"/>
  <c r="AW135" i="8" s="1"/>
  <c r="AX135" i="8" s="1"/>
  <c r="AS136" i="8" s="1"/>
  <c r="BI134" i="8"/>
  <c r="CD132" i="8"/>
  <c r="CF132" i="8" s="1"/>
  <c r="CC133" i="8" s="1"/>
  <c r="ED128" i="8"/>
  <c r="DY129" i="8" s="1"/>
  <c r="DU129" i="8" s="1"/>
  <c r="DF130" i="8"/>
  <c r="CX131" i="8"/>
  <c r="CS131" i="8" s="1"/>
  <c r="CT131" i="8" s="1"/>
  <c r="CU131" i="8" s="1"/>
  <c r="CP132" i="8" s="1"/>
  <c r="BQ133" i="8"/>
  <c r="BR133" i="8" s="1"/>
  <c r="BS133" i="8" s="1"/>
  <c r="BN134" i="8" s="1"/>
  <c r="EN128" i="8"/>
  <c r="DP129" i="8"/>
  <c r="DK130" i="8" s="1"/>
  <c r="DL130" i="8"/>
  <c r="K185" i="8"/>
  <c r="L184" i="8"/>
  <c r="M184" i="8" s="1"/>
  <c r="N184" i="8" s="1"/>
  <c r="Z184" i="8" s="1"/>
  <c r="AF184" i="8" s="1"/>
  <c r="AJ184" i="8" s="1"/>
  <c r="ER127" i="8"/>
  <c r="EM128" i="8" s="1"/>
  <c r="HI123" i="8"/>
  <c r="FZ125" i="8"/>
  <c r="GA125" i="8" s="1"/>
  <c r="FV126" i="8" s="1"/>
  <c r="CQ132" i="8"/>
  <c r="FE126" i="8"/>
  <c r="FF126" i="8" s="1"/>
  <c r="FA127" i="8" s="1"/>
  <c r="AI175" i="8"/>
  <c r="AL174" i="8"/>
  <c r="AQ175" i="8" s="1"/>
  <c r="GN124" i="8"/>
  <c r="AX237" i="9"/>
  <c r="AE188" i="8"/>
  <c r="AD189" i="8"/>
  <c r="BE547" i="6"/>
  <c r="BB548" i="6" s="1"/>
  <c r="BE548" i="9"/>
  <c r="BB549" i="9" s="1"/>
  <c r="AG70" i="9"/>
  <c r="AH70" i="9" s="1"/>
  <c r="AL70" i="9" s="1"/>
  <c r="AF71" i="9"/>
  <c r="AU548" i="6"/>
  <c r="AY547" i="6"/>
  <c r="AT548" i="6" s="1"/>
  <c r="AP548" i="6" s="1"/>
  <c r="AJ548" i="6" s="1"/>
  <c r="AI548" i="6" s="1"/>
  <c r="AG591" i="9"/>
  <c r="AH591" i="9" s="1"/>
  <c r="AL591" i="9" s="1"/>
  <c r="AF592" i="9"/>
  <c r="AU549" i="9"/>
  <c r="AY548" i="9"/>
  <c r="AT549" i="9" s="1"/>
  <c r="AP549" i="9" s="1"/>
  <c r="AJ549" i="9" s="1"/>
  <c r="AI549" i="9" s="1"/>
  <c r="AY237" i="9"/>
  <c r="AT238" i="9" s="1"/>
  <c r="AU22" i="9"/>
  <c r="AY21" i="9"/>
  <c r="AT22" i="9" s="1"/>
  <c r="AM35" i="9"/>
  <c r="AR36" i="9" s="1"/>
  <c r="AK36" i="9"/>
  <c r="AQ232" i="6"/>
  <c r="AP232" i="6"/>
  <c r="AJ232" i="6" s="1"/>
  <c r="AI232" i="6" s="1"/>
  <c r="BC231" i="6"/>
  <c r="GO124" i="8" l="1"/>
  <c r="GJ125" i="8" s="1"/>
  <c r="HJ123" i="8"/>
  <c r="HE124" i="8" s="1"/>
  <c r="B72" i="8"/>
  <c r="L70" i="8"/>
  <c r="CG132" i="8"/>
  <c r="CB133" i="8" s="1"/>
  <c r="AT136" i="8"/>
  <c r="AO136" i="8" s="1"/>
  <c r="AH136" i="8" s="1"/>
  <c r="AG136" i="8" s="1"/>
  <c r="AG594" i="6"/>
  <c r="AH594" i="6" s="1"/>
  <c r="AL594" i="6" s="1"/>
  <c r="AF595" i="6"/>
  <c r="CK132" i="8"/>
  <c r="BF547" i="6"/>
  <c r="BJ547" i="6" s="1"/>
  <c r="BM547" i="6" s="1"/>
  <c r="BH548" i="6" s="1"/>
  <c r="BD548" i="6" s="1"/>
  <c r="EH128" i="8"/>
  <c r="BO134" i="8"/>
  <c r="BJ134" i="8" s="1"/>
  <c r="BK134" i="8" s="1"/>
  <c r="AP136" i="8"/>
  <c r="AU136" i="8" s="1"/>
  <c r="BW133" i="8"/>
  <c r="BB135" i="8"/>
  <c r="CL132" i="8"/>
  <c r="CM132" i="8" s="1"/>
  <c r="DG130" i="8"/>
  <c r="DH130" i="8" s="1"/>
  <c r="DE131" i="8" s="1"/>
  <c r="EV127" i="8"/>
  <c r="GK125" i="8"/>
  <c r="GF125" i="8" s="1"/>
  <c r="GS124" i="8"/>
  <c r="AL175" i="8"/>
  <c r="AQ176" i="8" s="1"/>
  <c r="AI176" i="8"/>
  <c r="FB127" i="8"/>
  <c r="EW127" i="8" s="1"/>
  <c r="FJ126" i="8"/>
  <c r="CY131" i="8"/>
  <c r="FW126" i="8"/>
  <c r="FR126" i="8" s="1"/>
  <c r="GE125" i="8"/>
  <c r="HF124" i="8"/>
  <c r="HA124" i="8" s="1"/>
  <c r="HN123" i="8"/>
  <c r="BX133" i="8"/>
  <c r="BY133" i="8" s="1"/>
  <c r="L185" i="8"/>
  <c r="M185" i="8" s="1"/>
  <c r="N185" i="8" s="1"/>
  <c r="Z185" i="8" s="1"/>
  <c r="AF185" i="8" s="1"/>
  <c r="AJ185" i="8" s="1"/>
  <c r="K186" i="8"/>
  <c r="DT129" i="8"/>
  <c r="DV129" i="8" s="1"/>
  <c r="EI128" i="8"/>
  <c r="EJ128" i="8" s="1"/>
  <c r="AQ549" i="9"/>
  <c r="AN550" i="9" s="1"/>
  <c r="AV549" i="9"/>
  <c r="AG592" i="9"/>
  <c r="AH592" i="9" s="1"/>
  <c r="AL592" i="9" s="1"/>
  <c r="AF593" i="9"/>
  <c r="AG71" i="9"/>
  <c r="AH71" i="9" s="1"/>
  <c r="AL71" i="9" s="1"/>
  <c r="AF72" i="9"/>
  <c r="BF548" i="9"/>
  <c r="AD190" i="8"/>
  <c r="AE189" i="8"/>
  <c r="AU238" i="9"/>
  <c r="BC237" i="9"/>
  <c r="AQ548" i="6"/>
  <c r="AN549" i="6" s="1"/>
  <c r="AV548" i="6"/>
  <c r="BA548" i="6"/>
  <c r="BC548" i="6" s="1"/>
  <c r="BE231" i="6"/>
  <c r="BF231" i="6" s="1"/>
  <c r="BA232" i="6" s="1"/>
  <c r="AN233" i="6"/>
  <c r="AV232" i="6"/>
  <c r="AM36" i="9"/>
  <c r="AR37" i="9" s="1"/>
  <c r="AK37" i="9"/>
  <c r="AQ22" i="9"/>
  <c r="AP22" i="9"/>
  <c r="AJ22" i="9" s="1"/>
  <c r="AI22" i="9" s="1"/>
  <c r="BC21" i="9"/>
  <c r="B73" i="8" l="1"/>
  <c r="L71" i="8"/>
  <c r="DI130" i="8"/>
  <c r="DD131" i="8" s="1"/>
  <c r="AG595" i="6"/>
  <c r="AH595" i="6" s="1"/>
  <c r="AL595" i="6" s="1"/>
  <c r="AF596" i="6"/>
  <c r="EX127" i="8"/>
  <c r="EY127" i="8" s="1"/>
  <c r="ET128" i="8" s="1"/>
  <c r="BH135" i="8"/>
  <c r="BL134" i="8"/>
  <c r="BG135" i="8" s="1"/>
  <c r="DM130" i="8"/>
  <c r="AM137" i="8"/>
  <c r="CZ131" i="8"/>
  <c r="DA131" i="8" s="1"/>
  <c r="BZ133" i="8"/>
  <c r="BU134" i="8" s="1"/>
  <c r="BV134" i="8"/>
  <c r="CN132" i="8"/>
  <c r="CI133" i="8" s="1"/>
  <c r="CJ133" i="8"/>
  <c r="DW129" i="8"/>
  <c r="DR130" i="8" s="1"/>
  <c r="DS130" i="8"/>
  <c r="EG129" i="8"/>
  <c r="EK128" i="8"/>
  <c r="EF129" i="8" s="1"/>
  <c r="L186" i="8"/>
  <c r="M186" i="8" s="1"/>
  <c r="N186" i="8" s="1"/>
  <c r="Z186" i="8" s="1"/>
  <c r="AF186" i="8" s="1"/>
  <c r="AJ186" i="8" s="1"/>
  <c r="K187" i="8"/>
  <c r="FL126" i="8"/>
  <c r="FM126" i="8" s="1"/>
  <c r="FH127" i="8" s="1"/>
  <c r="AI177" i="8"/>
  <c r="AL176" i="8"/>
  <c r="AQ177" i="8" s="1"/>
  <c r="HP123" i="8"/>
  <c r="GG125" i="8"/>
  <c r="GU124" i="8"/>
  <c r="AW548" i="6"/>
  <c r="BE548" i="6"/>
  <c r="BB549" i="6" s="1"/>
  <c r="AQ238" i="9"/>
  <c r="AP238" i="9"/>
  <c r="AJ238" i="9" s="1"/>
  <c r="AI238" i="9" s="1"/>
  <c r="AE190" i="8"/>
  <c r="AD191" i="8"/>
  <c r="BA549" i="9"/>
  <c r="BJ548" i="9"/>
  <c r="BM548" i="9" s="1"/>
  <c r="BH549" i="9" s="1"/>
  <c r="BD549" i="9" s="1"/>
  <c r="AX548" i="6"/>
  <c r="AU549" i="6" s="1"/>
  <c r="BE237" i="9"/>
  <c r="AG72" i="9"/>
  <c r="AH72" i="9" s="1"/>
  <c r="AL72" i="9" s="1"/>
  <c r="AF73" i="9"/>
  <c r="AF594" i="9"/>
  <c r="AG593" i="9"/>
  <c r="AH593" i="9" s="1"/>
  <c r="AL593" i="9" s="1"/>
  <c r="BE21" i="9"/>
  <c r="BF21" i="9" s="1"/>
  <c r="BA22" i="9" s="1"/>
  <c r="AN23" i="9"/>
  <c r="AV22" i="9"/>
  <c r="AK38" i="9"/>
  <c r="AM37" i="9"/>
  <c r="AR38" i="9" s="1"/>
  <c r="BJ231" i="6"/>
  <c r="BM231" i="6" s="1"/>
  <c r="BH232" i="6" s="1"/>
  <c r="BD232" i="6" s="1"/>
  <c r="BB232" i="6"/>
  <c r="AW232" i="6" s="1"/>
  <c r="AX232" i="6" s="1"/>
  <c r="GH125" i="8" l="1"/>
  <c r="GC126" i="8" s="1"/>
  <c r="GV124" i="8"/>
  <c r="GQ125" i="8" s="1"/>
  <c r="HQ123" i="8"/>
  <c r="HL124" i="8" s="1"/>
  <c r="B74" i="8"/>
  <c r="L72" i="8"/>
  <c r="FC127" i="8"/>
  <c r="AF597" i="6"/>
  <c r="AG596" i="6"/>
  <c r="AH596" i="6" s="1"/>
  <c r="AL596" i="6" s="1"/>
  <c r="BF548" i="6"/>
  <c r="BJ548" i="6" s="1"/>
  <c r="BM548" i="6" s="1"/>
  <c r="BH549" i="6" s="1"/>
  <c r="BD549" i="6" s="1"/>
  <c r="CD133" i="8"/>
  <c r="BC135" i="8"/>
  <c r="BD135" i="8" s="1"/>
  <c r="BE135" i="8" s="1"/>
  <c r="AZ136" i="8" s="1"/>
  <c r="EU128" i="8"/>
  <c r="EP128" i="8" s="1"/>
  <c r="BP134" i="8"/>
  <c r="CR132" i="8"/>
  <c r="CE133" i="8"/>
  <c r="CF133" i="8" s="1"/>
  <c r="DN130" i="8"/>
  <c r="DO130" i="8" s="1"/>
  <c r="DP130" i="8" s="1"/>
  <c r="DK131" i="8" s="1"/>
  <c r="DB131" i="8"/>
  <c r="CW132" i="8" s="1"/>
  <c r="CX132" i="8"/>
  <c r="GL125" i="8"/>
  <c r="GD126" i="8"/>
  <c r="FY126" i="8" s="1"/>
  <c r="HM124" i="8"/>
  <c r="HH124" i="8" s="1"/>
  <c r="HU123" i="8"/>
  <c r="EO128" i="8"/>
  <c r="EQ128" i="8" s="1"/>
  <c r="EA129" i="8"/>
  <c r="BQ134" i="8"/>
  <c r="GR125" i="8"/>
  <c r="GM125" i="8" s="1"/>
  <c r="GZ124" i="8"/>
  <c r="BA136" i="8"/>
  <c r="AL177" i="8"/>
  <c r="AQ178" i="8" s="1"/>
  <c r="AI178" i="8"/>
  <c r="FI127" i="8"/>
  <c r="FD127" i="8" s="1"/>
  <c r="FE127" i="8" s="1"/>
  <c r="FF127" i="8" s="1"/>
  <c r="FA128" i="8" s="1"/>
  <c r="FQ126" i="8"/>
  <c r="K188" i="8"/>
  <c r="L187" i="8"/>
  <c r="M187" i="8" s="1"/>
  <c r="N187" i="8" s="1"/>
  <c r="Z187" i="8" s="1"/>
  <c r="AF187" i="8" s="1"/>
  <c r="AJ187" i="8" s="1"/>
  <c r="EB129" i="8"/>
  <c r="AF74" i="9"/>
  <c r="AG73" i="9"/>
  <c r="AH73" i="9" s="1"/>
  <c r="AL73" i="9" s="1"/>
  <c r="BB238" i="9"/>
  <c r="BC549" i="9"/>
  <c r="AW549" i="9"/>
  <c r="AX549" i="9" s="1"/>
  <c r="AV238" i="9"/>
  <c r="AN239" i="9"/>
  <c r="BA549" i="6"/>
  <c r="AW549" i="6" s="1"/>
  <c r="AF595" i="9"/>
  <c r="AG594" i="9"/>
  <c r="AH594" i="9" s="1"/>
  <c r="AL594" i="9" s="1"/>
  <c r="BF237" i="9"/>
  <c r="BA238" i="9" s="1"/>
  <c r="AY548" i="6"/>
  <c r="AT549" i="6" s="1"/>
  <c r="AP549" i="6" s="1"/>
  <c r="AJ549" i="6" s="1"/>
  <c r="AI549" i="6" s="1"/>
  <c r="AD192" i="8"/>
  <c r="AE191" i="8"/>
  <c r="AU233" i="6"/>
  <c r="AY232" i="6"/>
  <c r="AT233" i="6" s="1"/>
  <c r="AM38" i="9"/>
  <c r="AR39" i="9" s="1"/>
  <c r="AK39" i="9"/>
  <c r="BB22" i="9"/>
  <c r="AW22" i="9" s="1"/>
  <c r="AX22" i="9" s="1"/>
  <c r="BJ21" i="9"/>
  <c r="BM21" i="9" s="1"/>
  <c r="BH22" i="9" s="1"/>
  <c r="BD22" i="9" s="1"/>
  <c r="B75" i="8" l="1"/>
  <c r="L73" i="8"/>
  <c r="AG597" i="6"/>
  <c r="AH597" i="6" s="1"/>
  <c r="AL597" i="6" s="1"/>
  <c r="AF598" i="6"/>
  <c r="DF131" i="8"/>
  <c r="BR134" i="8"/>
  <c r="BS134" i="8" s="1"/>
  <c r="BN135" i="8" s="1"/>
  <c r="CS132" i="8"/>
  <c r="CT132" i="8" s="1"/>
  <c r="CU132" i="8" s="1"/>
  <c r="CP133" i="8" s="1"/>
  <c r="DL131" i="8"/>
  <c r="DG131" i="8" s="1"/>
  <c r="CC134" i="8"/>
  <c r="CG133" i="8"/>
  <c r="CB134" i="8" s="1"/>
  <c r="EN129" i="8"/>
  <c r="L188" i="8"/>
  <c r="M188" i="8" s="1"/>
  <c r="N188" i="8" s="1"/>
  <c r="Z188" i="8" s="1"/>
  <c r="AF188" i="8" s="1"/>
  <c r="AJ188" i="8" s="1"/>
  <c r="K189" i="8"/>
  <c r="BI135" i="8"/>
  <c r="EC129" i="8"/>
  <c r="HW123" i="8"/>
  <c r="DT130" i="8"/>
  <c r="FS126" i="8"/>
  <c r="FT126" i="8" s="1"/>
  <c r="FO127" i="8" s="1"/>
  <c r="AL178" i="8"/>
  <c r="AQ179" i="8" s="1"/>
  <c r="AI179" i="8"/>
  <c r="AV136" i="8"/>
  <c r="AW136" i="8" s="1"/>
  <c r="HB124" i="8"/>
  <c r="ER128" i="8"/>
  <c r="EM129" i="8" s="1"/>
  <c r="FB128" i="8"/>
  <c r="EW128" i="8" s="1"/>
  <c r="FJ127" i="8"/>
  <c r="GN125" i="8"/>
  <c r="BJ237" i="9"/>
  <c r="BM237" i="9" s="1"/>
  <c r="BH238" i="9" s="1"/>
  <c r="BD238" i="9" s="1"/>
  <c r="BC549" i="6"/>
  <c r="AD193" i="8"/>
  <c r="AE192" i="8"/>
  <c r="AF596" i="9"/>
  <c r="AG595" i="9"/>
  <c r="AH595" i="9" s="1"/>
  <c r="AL595" i="9" s="1"/>
  <c r="BE549" i="9"/>
  <c r="BB550" i="9" s="1"/>
  <c r="AQ549" i="6"/>
  <c r="AN550" i="6" s="1"/>
  <c r="AW238" i="9"/>
  <c r="AX238" i="9" s="1"/>
  <c r="AY238" i="9" s="1"/>
  <c r="AT239" i="9" s="1"/>
  <c r="AU550" i="9"/>
  <c r="AY549" i="9"/>
  <c r="AT550" i="9" s="1"/>
  <c r="AP550" i="9" s="1"/>
  <c r="AJ550" i="9" s="1"/>
  <c r="AI550" i="9" s="1"/>
  <c r="AV549" i="6"/>
  <c r="AG74" i="9"/>
  <c r="AH74" i="9" s="1"/>
  <c r="AL74" i="9" s="1"/>
  <c r="AF75" i="9"/>
  <c r="AU23" i="9"/>
  <c r="AY22" i="9"/>
  <c r="AT23" i="9" s="1"/>
  <c r="AM39" i="9"/>
  <c r="AR40" i="9" s="1"/>
  <c r="AK40" i="9"/>
  <c r="AP233" i="6"/>
  <c r="AJ233" i="6" s="1"/>
  <c r="AI233" i="6" s="1"/>
  <c r="AQ233" i="6"/>
  <c r="BC232" i="6"/>
  <c r="GO125" i="8" l="1"/>
  <c r="GJ126" i="8" s="1"/>
  <c r="HC124" i="8"/>
  <c r="GX125" i="8" s="1"/>
  <c r="HX123" i="8"/>
  <c r="HS124" i="8" s="1"/>
  <c r="B76" i="8"/>
  <c r="L74" i="8"/>
  <c r="DH131" i="8"/>
  <c r="AF599" i="6"/>
  <c r="AG598" i="6"/>
  <c r="AH598" i="6" s="1"/>
  <c r="AL598" i="6" s="1"/>
  <c r="BO135" i="8"/>
  <c r="BJ135" i="8" s="1"/>
  <c r="BK135" i="8" s="1"/>
  <c r="CK133" i="8"/>
  <c r="BX134" i="8"/>
  <c r="BW134" i="8"/>
  <c r="CQ133" i="8"/>
  <c r="CY132" i="8"/>
  <c r="CL133" i="8"/>
  <c r="AT137" i="8"/>
  <c r="AX136" i="8"/>
  <c r="AS137" i="8" s="1"/>
  <c r="FP127" i="8"/>
  <c r="FK127" i="8" s="1"/>
  <c r="FL127" i="8" s="1"/>
  <c r="FX126" i="8"/>
  <c r="DI131" i="8"/>
  <c r="DD132" i="8" s="1"/>
  <c r="DE132" i="8"/>
  <c r="HT124" i="8"/>
  <c r="HO124" i="8" s="1"/>
  <c r="IB123" i="8"/>
  <c r="EI129" i="8"/>
  <c r="GK126" i="8"/>
  <c r="GF126" i="8" s="1"/>
  <c r="GS125" i="8"/>
  <c r="GY125" i="8"/>
  <c r="GT125" i="8" s="1"/>
  <c r="HG124" i="8"/>
  <c r="AI180" i="8"/>
  <c r="AL179" i="8"/>
  <c r="AQ180" i="8" s="1"/>
  <c r="ED129" i="8"/>
  <c r="DY130" i="8" s="1"/>
  <c r="DZ130" i="8"/>
  <c r="L189" i="8"/>
  <c r="M189" i="8" s="1"/>
  <c r="N189" i="8" s="1"/>
  <c r="Z189" i="8" s="1"/>
  <c r="AF189" i="8" s="1"/>
  <c r="AJ189" i="8" s="1"/>
  <c r="K190" i="8"/>
  <c r="EV128" i="8"/>
  <c r="AU239" i="9"/>
  <c r="BC238" i="9"/>
  <c r="BF549" i="9"/>
  <c r="BE549" i="6"/>
  <c r="BB550" i="6" s="1"/>
  <c r="AF76" i="9"/>
  <c r="AG75" i="9"/>
  <c r="AH75" i="9" s="1"/>
  <c r="AL75" i="9" s="1"/>
  <c r="AX549" i="6"/>
  <c r="AU550" i="6" s="1"/>
  <c r="AQ550" i="9"/>
  <c r="AN551" i="9" s="1"/>
  <c r="AV550" i="9"/>
  <c r="AG596" i="9"/>
  <c r="AH596" i="9" s="1"/>
  <c r="AL596" i="9" s="1"/>
  <c r="AF597" i="9"/>
  <c r="AE193" i="8"/>
  <c r="AD194" i="8"/>
  <c r="BE232" i="6"/>
  <c r="BF232" i="6" s="1"/>
  <c r="BA233" i="6" s="1"/>
  <c r="AN234" i="6"/>
  <c r="AV233" i="6"/>
  <c r="AK41" i="9"/>
  <c r="AM40" i="9"/>
  <c r="AR41" i="9" s="1"/>
  <c r="AQ23" i="9"/>
  <c r="AP23" i="9"/>
  <c r="AJ23" i="9" s="1"/>
  <c r="AI23" i="9" s="1"/>
  <c r="BC22" i="9"/>
  <c r="B77" i="8" l="1"/>
  <c r="L75" i="8"/>
  <c r="AF600" i="6"/>
  <c r="AG599" i="6"/>
  <c r="AH599" i="6" s="1"/>
  <c r="AL599" i="6" s="1"/>
  <c r="EH129" i="8"/>
  <c r="EJ129" i="8" s="1"/>
  <c r="DM131" i="8"/>
  <c r="CM133" i="8"/>
  <c r="CN133" i="8" s="1"/>
  <c r="CI134" i="8" s="1"/>
  <c r="BY134" i="8"/>
  <c r="BV135" i="8" s="1"/>
  <c r="DU130" i="8"/>
  <c r="DV130" i="8" s="1"/>
  <c r="DS131" i="8" s="1"/>
  <c r="CZ132" i="8"/>
  <c r="DA132" i="8" s="1"/>
  <c r="CX133" i="8" s="1"/>
  <c r="FI128" i="8"/>
  <c r="FM127" i="8"/>
  <c r="FH128" i="8" s="1"/>
  <c r="K191" i="8"/>
  <c r="L190" i="8"/>
  <c r="M190" i="8" s="1"/>
  <c r="N190" i="8" s="1"/>
  <c r="Z190" i="8" s="1"/>
  <c r="AF190" i="8" s="1"/>
  <c r="AJ190" i="8" s="1"/>
  <c r="HI124" i="8"/>
  <c r="ID123" i="8"/>
  <c r="BB136" i="8"/>
  <c r="CR133" i="8"/>
  <c r="EX128" i="8"/>
  <c r="EY128" i="8" s="1"/>
  <c r="ET129" i="8" s="1"/>
  <c r="AL180" i="8"/>
  <c r="AQ181" i="8" s="1"/>
  <c r="AI181" i="8"/>
  <c r="GU125" i="8"/>
  <c r="BL135" i="8"/>
  <c r="BG136" i="8" s="1"/>
  <c r="BH136" i="8"/>
  <c r="FZ126" i="8"/>
  <c r="GA126" i="8" s="1"/>
  <c r="FV127" i="8" s="1"/>
  <c r="AP137" i="8"/>
  <c r="AO137" i="8"/>
  <c r="AH137" i="8" s="1"/>
  <c r="AG137" i="8" s="1"/>
  <c r="AY549" i="6"/>
  <c r="AT550" i="6" s="1"/>
  <c r="AP550" i="6" s="1"/>
  <c r="AJ550" i="6" s="1"/>
  <c r="AI550" i="6" s="1"/>
  <c r="BF549" i="6"/>
  <c r="AE194" i="8"/>
  <c r="AD195" i="8"/>
  <c r="AF598" i="9"/>
  <c r="AG597" i="9"/>
  <c r="AH597" i="9" s="1"/>
  <c r="AL597" i="9" s="1"/>
  <c r="AF77" i="9"/>
  <c r="AG76" i="9"/>
  <c r="AH76" i="9" s="1"/>
  <c r="AL76" i="9" s="1"/>
  <c r="BA550" i="9"/>
  <c r="BJ549" i="9"/>
  <c r="BM549" i="9" s="1"/>
  <c r="BH550" i="9" s="1"/>
  <c r="BD550" i="9" s="1"/>
  <c r="AQ239" i="9"/>
  <c r="AP239" i="9"/>
  <c r="AJ239" i="9" s="1"/>
  <c r="AI239" i="9" s="1"/>
  <c r="BA550" i="6"/>
  <c r="BC550" i="6" s="1"/>
  <c r="BJ549" i="6"/>
  <c r="BM549" i="6" s="1"/>
  <c r="BH550" i="6" s="1"/>
  <c r="BD550" i="6" s="1"/>
  <c r="BE238" i="9"/>
  <c r="BE22" i="9"/>
  <c r="AV23" i="9"/>
  <c r="AN24" i="9"/>
  <c r="AK42" i="9"/>
  <c r="AM41" i="9"/>
  <c r="AR42" i="9" s="1"/>
  <c r="BB233" i="6"/>
  <c r="AW233" i="6" s="1"/>
  <c r="AX233" i="6" s="1"/>
  <c r="BJ232" i="6"/>
  <c r="BM232" i="6" s="1"/>
  <c r="BH233" i="6" s="1"/>
  <c r="BD233" i="6" s="1"/>
  <c r="GV125" i="8" l="1"/>
  <c r="GQ126" i="8" s="1"/>
  <c r="IE123" i="8"/>
  <c r="HZ124" i="8" s="1"/>
  <c r="HJ124" i="8"/>
  <c r="HE125" i="8" s="1"/>
  <c r="B78" i="8"/>
  <c r="L76" i="8"/>
  <c r="AV550" i="6"/>
  <c r="AG600" i="6"/>
  <c r="AH600" i="6" s="1"/>
  <c r="AL600" i="6" s="1"/>
  <c r="AF601" i="6"/>
  <c r="BP135" i="8"/>
  <c r="AQ550" i="6"/>
  <c r="AN551" i="6" s="1"/>
  <c r="CJ134" i="8"/>
  <c r="CE134" i="8" s="1"/>
  <c r="DW130" i="8"/>
  <c r="DR131" i="8" s="1"/>
  <c r="DN131" i="8" s="1"/>
  <c r="DO131" i="8" s="1"/>
  <c r="BZ134" i="8"/>
  <c r="BU135" i="8" s="1"/>
  <c r="BQ135" i="8" s="1"/>
  <c r="BR135" i="8" s="1"/>
  <c r="BO136" i="8" s="1"/>
  <c r="DB132" i="8"/>
  <c r="CD134" i="8"/>
  <c r="CF134" i="8" s="1"/>
  <c r="CC135" i="8" s="1"/>
  <c r="BC136" i="8"/>
  <c r="BD136" i="8" s="1"/>
  <c r="BE136" i="8" s="1"/>
  <c r="AZ137" i="8" s="1"/>
  <c r="GR126" i="8"/>
  <c r="GM126" i="8" s="1"/>
  <c r="GZ125" i="8"/>
  <c r="FC128" i="8"/>
  <c r="EU129" i="8"/>
  <c r="EP129" i="8" s="1"/>
  <c r="HF125" i="8"/>
  <c r="HA125" i="8" s="1"/>
  <c r="HN124" i="8"/>
  <c r="FQ127" i="8"/>
  <c r="AM138" i="8"/>
  <c r="AU137" i="8"/>
  <c r="GE126" i="8"/>
  <c r="FW127" i="8"/>
  <c r="FR127" i="8" s="1"/>
  <c r="AL181" i="8"/>
  <c r="AQ182" i="8" s="1"/>
  <c r="AI182" i="8"/>
  <c r="IA124" i="8"/>
  <c r="HV124" i="8" s="1"/>
  <c r="II123" i="8"/>
  <c r="EK129" i="8"/>
  <c r="EF130" i="8" s="1"/>
  <c r="EG130" i="8"/>
  <c r="L191" i="8"/>
  <c r="M191" i="8" s="1"/>
  <c r="N191" i="8" s="1"/>
  <c r="Z191" i="8" s="1"/>
  <c r="AF191" i="8" s="1"/>
  <c r="AJ191" i="8" s="1"/>
  <c r="K192" i="8"/>
  <c r="FD128" i="8"/>
  <c r="BE550" i="6"/>
  <c r="BB551" i="6" s="1"/>
  <c r="BB239" i="9"/>
  <c r="AG77" i="9"/>
  <c r="AH77" i="9" s="1"/>
  <c r="AL77" i="9" s="1"/>
  <c r="AF78" i="9"/>
  <c r="AW550" i="6"/>
  <c r="AX550" i="6" s="1"/>
  <c r="AU551" i="6" s="1"/>
  <c r="AG598" i="9"/>
  <c r="AH598" i="9" s="1"/>
  <c r="AL598" i="9" s="1"/>
  <c r="AF599" i="9"/>
  <c r="BF238" i="9"/>
  <c r="BA239" i="9" s="1"/>
  <c r="AV239" i="9"/>
  <c r="AN240" i="9"/>
  <c r="AW550" i="9"/>
  <c r="AX550" i="9" s="1"/>
  <c r="BC550" i="9"/>
  <c r="AD196" i="8"/>
  <c r="AE195" i="8"/>
  <c r="AU234" i="6"/>
  <c r="AY233" i="6"/>
  <c r="AT234" i="6" s="1"/>
  <c r="AM42" i="9"/>
  <c r="AR43" i="9" s="1"/>
  <c r="AK43" i="9"/>
  <c r="BB23" i="9"/>
  <c r="BF22" i="9"/>
  <c r="BA23" i="9" s="1"/>
  <c r="B79" i="8" l="1"/>
  <c r="L77" i="8"/>
  <c r="AG601" i="6"/>
  <c r="AH601" i="6" s="1"/>
  <c r="AL601" i="6" s="1"/>
  <c r="AF602" i="6"/>
  <c r="BF550" i="6"/>
  <c r="BA551" i="6" s="1"/>
  <c r="BC551" i="6" s="1"/>
  <c r="EA130" i="8"/>
  <c r="CW133" i="8"/>
  <c r="CS133" i="8" s="1"/>
  <c r="CT133" i="8" s="1"/>
  <c r="CQ134" i="8" s="1"/>
  <c r="DF132" i="8"/>
  <c r="CG134" i="8"/>
  <c r="BS135" i="8"/>
  <c r="BN136" i="8" s="1"/>
  <c r="BJ136" i="8" s="1"/>
  <c r="EB130" i="8"/>
  <c r="EC130" i="8" s="1"/>
  <c r="DZ131" i="8" s="1"/>
  <c r="EO129" i="8"/>
  <c r="EQ129" i="8" s="1"/>
  <c r="EN130" i="8" s="1"/>
  <c r="ED130" i="8"/>
  <c r="DY131" i="8" s="1"/>
  <c r="L192" i="8"/>
  <c r="M192" i="8" s="1"/>
  <c r="N192" i="8" s="1"/>
  <c r="Z192" i="8" s="1"/>
  <c r="AF192" i="8" s="1"/>
  <c r="AJ192" i="8" s="1"/>
  <c r="K193" i="8"/>
  <c r="AL182" i="8"/>
  <c r="AQ183" i="8" s="1"/>
  <c r="AI183" i="8"/>
  <c r="HP124" i="8"/>
  <c r="BA137" i="8"/>
  <c r="AV137" i="8" s="1"/>
  <c r="AW137" i="8" s="1"/>
  <c r="BI136" i="8"/>
  <c r="FE128" i="8"/>
  <c r="FF128" i="8" s="1"/>
  <c r="FA129" i="8" s="1"/>
  <c r="IK123" i="8"/>
  <c r="GG126" i="8"/>
  <c r="GH126" i="8" s="1"/>
  <c r="GC127" i="8" s="1"/>
  <c r="DP131" i="8"/>
  <c r="DK132" i="8" s="1"/>
  <c r="DL132" i="8"/>
  <c r="FS127" i="8"/>
  <c r="FT127" i="8" s="1"/>
  <c r="FO128" i="8" s="1"/>
  <c r="HB125" i="8"/>
  <c r="AY550" i="6"/>
  <c r="AT551" i="6" s="1"/>
  <c r="AP551" i="6" s="1"/>
  <c r="AJ551" i="6" s="1"/>
  <c r="AI551" i="6" s="1"/>
  <c r="AU551" i="9"/>
  <c r="AY550" i="9"/>
  <c r="AT551" i="9" s="1"/>
  <c r="AP551" i="9" s="1"/>
  <c r="AJ551" i="9" s="1"/>
  <c r="AI551" i="9" s="1"/>
  <c r="AG78" i="9"/>
  <c r="AH78" i="9" s="1"/>
  <c r="AL78" i="9" s="1"/>
  <c r="AF79" i="9"/>
  <c r="AW239" i="9"/>
  <c r="AX239" i="9" s="1"/>
  <c r="AD197" i="8"/>
  <c r="AE196" i="8"/>
  <c r="AV551" i="6"/>
  <c r="AQ551" i="6"/>
  <c r="AN552" i="6" s="1"/>
  <c r="BE550" i="9"/>
  <c r="BB551" i="9" s="1"/>
  <c r="AF600" i="9"/>
  <c r="AG599" i="9"/>
  <c r="AH599" i="9" s="1"/>
  <c r="AL599" i="9" s="1"/>
  <c r="BJ238" i="9"/>
  <c r="BM238" i="9" s="1"/>
  <c r="BH239" i="9" s="1"/>
  <c r="BD239" i="9" s="1"/>
  <c r="BJ550" i="6"/>
  <c r="BM550" i="6" s="1"/>
  <c r="BH551" i="6" s="1"/>
  <c r="BD551" i="6" s="1"/>
  <c r="AK44" i="9"/>
  <c r="AM43" i="9"/>
  <c r="AR44" i="9" s="1"/>
  <c r="AP234" i="6"/>
  <c r="AJ234" i="6" s="1"/>
  <c r="AI234" i="6" s="1"/>
  <c r="AQ234" i="6"/>
  <c r="BJ22" i="9"/>
  <c r="BM22" i="9" s="1"/>
  <c r="BH23" i="9" s="1"/>
  <c r="BD23" i="9" s="1"/>
  <c r="AW23" i="9"/>
  <c r="AX23" i="9" s="1"/>
  <c r="BC233" i="6"/>
  <c r="IL123" i="8" l="1"/>
  <c r="IG124" i="8" s="1"/>
  <c r="HQ124" i="8"/>
  <c r="HL125" i="8" s="1"/>
  <c r="HC125" i="8"/>
  <c r="GX126" i="8" s="1"/>
  <c r="B80" i="8"/>
  <c r="L78" i="8"/>
  <c r="AG602" i="6"/>
  <c r="AH602" i="6" s="1"/>
  <c r="AL602" i="6" s="1"/>
  <c r="AF603" i="6"/>
  <c r="BF550" i="9"/>
  <c r="BA551" i="9" s="1"/>
  <c r="BC551" i="9" s="1"/>
  <c r="BW135" i="8"/>
  <c r="CU133" i="8"/>
  <c r="CP134" i="8" s="1"/>
  <c r="CL134" i="8" s="1"/>
  <c r="CB135" i="8"/>
  <c r="BX135" i="8" s="1"/>
  <c r="BY135" i="8" s="1"/>
  <c r="CK134" i="8"/>
  <c r="EH130" i="8"/>
  <c r="DG132" i="8"/>
  <c r="DH132" i="8" s="1"/>
  <c r="DE133" i="8" s="1"/>
  <c r="ER129" i="8"/>
  <c r="EM130" i="8" s="1"/>
  <c r="EI130" i="8" s="1"/>
  <c r="EJ130" i="8" s="1"/>
  <c r="HG125" i="8"/>
  <c r="GY126" i="8"/>
  <c r="GT126" i="8" s="1"/>
  <c r="FP128" i="8"/>
  <c r="FK128" i="8" s="1"/>
  <c r="FX127" i="8"/>
  <c r="DT131" i="8"/>
  <c r="IH124" i="8"/>
  <c r="IC124" i="8" s="1"/>
  <c r="IP123" i="8"/>
  <c r="BK136" i="8"/>
  <c r="HM125" i="8"/>
  <c r="HH125" i="8" s="1"/>
  <c r="HU124" i="8"/>
  <c r="AL183" i="8"/>
  <c r="AQ184" i="8" s="1"/>
  <c r="AI184" i="8"/>
  <c r="DU131" i="8"/>
  <c r="GD127" i="8"/>
  <c r="FY127" i="8" s="1"/>
  <c r="GL126" i="8"/>
  <c r="FJ128" i="8"/>
  <c r="FB129" i="8"/>
  <c r="EW129" i="8" s="1"/>
  <c r="AT138" i="8"/>
  <c r="AX137" i="8"/>
  <c r="AS138" i="8" s="1"/>
  <c r="K194" i="8"/>
  <c r="L193" i="8"/>
  <c r="M193" i="8" s="1"/>
  <c r="N193" i="8" s="1"/>
  <c r="Z193" i="8" s="1"/>
  <c r="AF193" i="8" s="1"/>
  <c r="AJ193" i="8" s="1"/>
  <c r="BE551" i="6"/>
  <c r="BB552" i="6" s="1"/>
  <c r="AG600" i="9"/>
  <c r="AH600" i="9" s="1"/>
  <c r="AL600" i="9" s="1"/>
  <c r="AF601" i="9"/>
  <c r="AW551" i="6"/>
  <c r="AX551" i="6" s="1"/>
  <c r="AE197" i="8"/>
  <c r="AD198" i="8"/>
  <c r="AU240" i="9"/>
  <c r="AF80" i="9"/>
  <c r="AG79" i="9"/>
  <c r="AH79" i="9" s="1"/>
  <c r="AL79" i="9" s="1"/>
  <c r="AY239" i="9"/>
  <c r="AT240" i="9" s="1"/>
  <c r="AQ551" i="9"/>
  <c r="AN552" i="9" s="1"/>
  <c r="AV551" i="9"/>
  <c r="BE233" i="6"/>
  <c r="BF233" i="6" s="1"/>
  <c r="BA234" i="6" s="1"/>
  <c r="AU24" i="9"/>
  <c r="AY23" i="9"/>
  <c r="AT24" i="9" s="1"/>
  <c r="AV234" i="6"/>
  <c r="AN235" i="6"/>
  <c r="AM44" i="9"/>
  <c r="AR45" i="9" s="1"/>
  <c r="AK45" i="9"/>
  <c r="B81" i="8" l="1"/>
  <c r="L79" i="8"/>
  <c r="AF604" i="6"/>
  <c r="AG603" i="6"/>
  <c r="AH603" i="6" s="1"/>
  <c r="AL603" i="6" s="1"/>
  <c r="BJ550" i="9"/>
  <c r="BM550" i="9" s="1"/>
  <c r="BH551" i="9" s="1"/>
  <c r="BD551" i="9" s="1"/>
  <c r="BE551" i="9" s="1"/>
  <c r="BB552" i="9" s="1"/>
  <c r="CM134" i="8"/>
  <c r="CN134" i="8" s="1"/>
  <c r="CI135" i="8" s="1"/>
  <c r="CY133" i="8"/>
  <c r="DI132" i="8"/>
  <c r="BV136" i="8"/>
  <c r="BZ135" i="8"/>
  <c r="BU136" i="8" s="1"/>
  <c r="EV129" i="8"/>
  <c r="EX129" i="8" s="1"/>
  <c r="EU130" i="8" s="1"/>
  <c r="EK130" i="8"/>
  <c r="EF131" i="8" s="1"/>
  <c r="EG131" i="8"/>
  <c r="DV131" i="8"/>
  <c r="DS132" i="8" s="1"/>
  <c r="L194" i="8"/>
  <c r="M194" i="8" s="1"/>
  <c r="N194" i="8" s="1"/>
  <c r="Z194" i="8" s="1"/>
  <c r="AF194" i="8" s="1"/>
  <c r="AJ194" i="8" s="1"/>
  <c r="K195" i="8"/>
  <c r="BB137" i="8"/>
  <c r="AI185" i="8"/>
  <c r="AL184" i="8"/>
  <c r="AQ185" i="8" s="1"/>
  <c r="HW124" i="8"/>
  <c r="BL136" i="8"/>
  <c r="BG137" i="8" s="1"/>
  <c r="BH137" i="8"/>
  <c r="FZ127" i="8"/>
  <c r="GA127" i="8" s="1"/>
  <c r="FV128" i="8" s="1"/>
  <c r="AO138" i="8"/>
  <c r="AH138" i="8" s="1"/>
  <c r="AG138" i="8" s="1"/>
  <c r="AP138" i="8"/>
  <c r="FL128" i="8"/>
  <c r="FM128" i="8" s="1"/>
  <c r="FH129" i="8" s="1"/>
  <c r="IR123" i="8"/>
  <c r="HI125" i="8"/>
  <c r="AU552" i="6"/>
  <c r="AQ552" i="6" s="1"/>
  <c r="AN553" i="6" s="1"/>
  <c r="AY551" i="6"/>
  <c r="AT552" i="6" s="1"/>
  <c r="AP552" i="6" s="1"/>
  <c r="AJ552" i="6" s="1"/>
  <c r="AI552" i="6" s="1"/>
  <c r="AW551" i="9"/>
  <c r="BF551" i="6"/>
  <c r="BA552" i="6" s="1"/>
  <c r="AF81" i="9"/>
  <c r="AG80" i="9"/>
  <c r="AH80" i="9" s="1"/>
  <c r="AL80" i="9" s="1"/>
  <c r="AP240" i="9"/>
  <c r="AJ240" i="9" s="1"/>
  <c r="AI240" i="9" s="1"/>
  <c r="AQ240" i="9"/>
  <c r="AG601" i="9"/>
  <c r="AH601" i="9" s="1"/>
  <c r="AL601" i="9" s="1"/>
  <c r="AF602" i="9"/>
  <c r="AX551" i="9"/>
  <c r="AU552" i="9" s="1"/>
  <c r="BC239" i="9"/>
  <c r="AE198" i="8"/>
  <c r="AD199" i="8"/>
  <c r="AM45" i="9"/>
  <c r="AR46" i="9" s="1"/>
  <c r="AK46" i="9"/>
  <c r="AQ24" i="9"/>
  <c r="AP24" i="9"/>
  <c r="AJ24" i="9" s="1"/>
  <c r="AI24" i="9" s="1"/>
  <c r="BJ233" i="6"/>
  <c r="BM233" i="6" s="1"/>
  <c r="BH234" i="6" s="1"/>
  <c r="BD234" i="6" s="1"/>
  <c r="BB234" i="6"/>
  <c r="AW234" i="6" s="1"/>
  <c r="AX234" i="6" s="1"/>
  <c r="BC23" i="9"/>
  <c r="HJ125" i="8" l="1"/>
  <c r="HE126" i="8" s="1"/>
  <c r="HX124" i="8"/>
  <c r="HS125" i="8" s="1"/>
  <c r="IS123" i="8"/>
  <c r="IN124" i="8" s="1"/>
  <c r="B82" i="8"/>
  <c r="L80" i="8"/>
  <c r="AY551" i="9"/>
  <c r="AT552" i="9" s="1"/>
  <c r="AP552" i="9" s="1"/>
  <c r="AJ552" i="9" s="1"/>
  <c r="AI552" i="9" s="1"/>
  <c r="AG604" i="6"/>
  <c r="AH604" i="6" s="1"/>
  <c r="AL604" i="6" s="1"/>
  <c r="AF605" i="6"/>
  <c r="AW552" i="6"/>
  <c r="BC552" i="6"/>
  <c r="BJ551" i="6"/>
  <c r="BM551" i="6" s="1"/>
  <c r="BH552" i="6" s="1"/>
  <c r="BD552" i="6" s="1"/>
  <c r="AV552" i="6"/>
  <c r="EO130" i="8"/>
  <c r="CD135" i="8"/>
  <c r="CR134" i="8"/>
  <c r="CJ135" i="8"/>
  <c r="CE135" i="8" s="1"/>
  <c r="BQ136" i="8"/>
  <c r="EY129" i="8"/>
  <c r="ET130" i="8" s="1"/>
  <c r="EP130" i="8" s="1"/>
  <c r="DD133" i="8"/>
  <c r="CZ133" i="8" s="1"/>
  <c r="DA133" i="8" s="1"/>
  <c r="DM132" i="8"/>
  <c r="DW131" i="8"/>
  <c r="DR132" i="8" s="1"/>
  <c r="DN132" i="8" s="1"/>
  <c r="CF135" i="8"/>
  <c r="CG135" i="8" s="1"/>
  <c r="CB136" i="8" s="1"/>
  <c r="BC137" i="8"/>
  <c r="BD137" i="8" s="1"/>
  <c r="BP136" i="8"/>
  <c r="BR136" i="8" s="1"/>
  <c r="BO137" i="8" s="1"/>
  <c r="EB131" i="8"/>
  <c r="IO124" i="8"/>
  <c r="IJ124" i="8" s="1"/>
  <c r="IW123" i="8"/>
  <c r="AM139" i="8"/>
  <c r="AU138" i="8"/>
  <c r="HT125" i="8"/>
  <c r="HO125" i="8" s="1"/>
  <c r="IB124" i="8"/>
  <c r="AI186" i="8"/>
  <c r="AL185" i="8"/>
  <c r="AQ186" i="8" s="1"/>
  <c r="HF126" i="8"/>
  <c r="HA126" i="8" s="1"/>
  <c r="HN125" i="8"/>
  <c r="FQ128" i="8"/>
  <c r="FI129" i="8"/>
  <c r="FD129" i="8" s="1"/>
  <c r="FW128" i="8"/>
  <c r="FR128" i="8" s="1"/>
  <c r="GE127" i="8"/>
  <c r="L195" i="8"/>
  <c r="M195" i="8" s="1"/>
  <c r="N195" i="8" s="1"/>
  <c r="Z195" i="8" s="1"/>
  <c r="AF195" i="8" s="1"/>
  <c r="AJ195" i="8" s="1"/>
  <c r="K196" i="8"/>
  <c r="BF551" i="9"/>
  <c r="AQ552" i="9"/>
  <c r="AN553" i="9" s="1"/>
  <c r="AV552" i="9"/>
  <c r="AG602" i="9"/>
  <c r="AH602" i="9" s="1"/>
  <c r="AL602" i="9" s="1"/>
  <c r="AF603" i="9"/>
  <c r="AV240" i="9"/>
  <c r="AN241" i="9"/>
  <c r="AG81" i="9"/>
  <c r="AH81" i="9" s="1"/>
  <c r="AL81" i="9" s="1"/>
  <c r="AF82" i="9"/>
  <c r="AG82" i="9" s="1"/>
  <c r="AH82" i="9" s="1"/>
  <c r="AL82" i="9" s="1"/>
  <c r="AE199" i="8"/>
  <c r="AD200" i="8"/>
  <c r="BE239" i="9"/>
  <c r="BF239" i="9" s="1"/>
  <c r="BA240" i="9" s="1"/>
  <c r="AX552" i="6"/>
  <c r="AU553" i="6" s="1"/>
  <c r="AU235" i="6"/>
  <c r="AY234" i="6"/>
  <c r="AT235" i="6" s="1"/>
  <c r="BE23" i="9"/>
  <c r="BF23" i="9" s="1"/>
  <c r="BA24" i="9" s="1"/>
  <c r="AN25" i="9"/>
  <c r="AV24" i="9"/>
  <c r="AM46" i="9"/>
  <c r="AR47" i="9" s="1"/>
  <c r="AK47" i="9"/>
  <c r="B83" i="8" l="1"/>
  <c r="L81" i="8"/>
  <c r="AF606" i="6"/>
  <c r="AG605" i="6"/>
  <c r="AH605" i="6" s="1"/>
  <c r="AL605" i="6" s="1"/>
  <c r="EQ130" i="8"/>
  <c r="ER130" i="8" s="1"/>
  <c r="EM131" i="8" s="1"/>
  <c r="BE552" i="6"/>
  <c r="BB553" i="6" s="1"/>
  <c r="FC129" i="8"/>
  <c r="FE129" i="8" s="1"/>
  <c r="CC136" i="8"/>
  <c r="BX136" i="8" s="1"/>
  <c r="DO132" i="8"/>
  <c r="CX134" i="8"/>
  <c r="DB133" i="8"/>
  <c r="BS136" i="8"/>
  <c r="EN131" i="8"/>
  <c r="EA131" i="8"/>
  <c r="EC131" i="8" s="1"/>
  <c r="CK135" i="8"/>
  <c r="EV130" i="8"/>
  <c r="EI131" i="8"/>
  <c r="K197" i="8"/>
  <c r="L196" i="8"/>
  <c r="M196" i="8" s="1"/>
  <c r="N196" i="8" s="1"/>
  <c r="Z196" i="8" s="1"/>
  <c r="AF196" i="8" s="1"/>
  <c r="AJ196" i="8" s="1"/>
  <c r="FS128" i="8"/>
  <c r="FT128" i="8" s="1"/>
  <c r="FO129" i="8" s="1"/>
  <c r="HP125" i="8"/>
  <c r="BE137" i="8"/>
  <c r="AZ138" i="8" s="1"/>
  <c r="BA138" i="8"/>
  <c r="AL186" i="8"/>
  <c r="AQ187" i="8" s="1"/>
  <c r="AI187" i="8"/>
  <c r="IY123" i="8"/>
  <c r="ID124" i="8"/>
  <c r="AY552" i="6"/>
  <c r="AT553" i="6" s="1"/>
  <c r="AP553" i="6" s="1"/>
  <c r="AJ553" i="6" s="1"/>
  <c r="AI553" i="6" s="1"/>
  <c r="BB240" i="9"/>
  <c r="AW240" i="9" s="1"/>
  <c r="AX240" i="9" s="1"/>
  <c r="AY240" i="9" s="1"/>
  <c r="AT241" i="9" s="1"/>
  <c r="BJ239" i="9"/>
  <c r="BM239" i="9" s="1"/>
  <c r="BH240" i="9" s="1"/>
  <c r="BD240" i="9" s="1"/>
  <c r="BF552" i="6"/>
  <c r="AD201" i="8"/>
  <c r="AE200" i="8"/>
  <c r="AG603" i="9"/>
  <c r="AH603" i="9" s="1"/>
  <c r="AL603" i="9" s="1"/>
  <c r="AF604" i="9"/>
  <c r="BA552" i="9"/>
  <c r="BJ551" i="9"/>
  <c r="BM551" i="9" s="1"/>
  <c r="BH552" i="9" s="1"/>
  <c r="BD552" i="9" s="1"/>
  <c r="AM47" i="9"/>
  <c r="AR48" i="9" s="1"/>
  <c r="AK48" i="9"/>
  <c r="BB24" i="9"/>
  <c r="AW24" i="9" s="1"/>
  <c r="AX24" i="9" s="1"/>
  <c r="BJ23" i="9"/>
  <c r="BM23" i="9" s="1"/>
  <c r="BH24" i="9" s="1"/>
  <c r="BD24" i="9" s="1"/>
  <c r="AP235" i="6"/>
  <c r="AJ235" i="6" s="1"/>
  <c r="AI235" i="6" s="1"/>
  <c r="AQ235" i="6"/>
  <c r="BC234" i="6"/>
  <c r="IZ123" i="8" l="1"/>
  <c r="IU124" i="8" s="1"/>
  <c r="HQ125" i="8"/>
  <c r="HL126" i="8" s="1"/>
  <c r="B84" i="8"/>
  <c r="L82" i="8"/>
  <c r="AG606" i="6"/>
  <c r="AH606" i="6" s="1"/>
  <c r="AL606" i="6" s="1"/>
  <c r="AF607" i="6"/>
  <c r="AQ553" i="6"/>
  <c r="AN554" i="6" s="1"/>
  <c r="CW134" i="8"/>
  <c r="CS134" i="8" s="1"/>
  <c r="CT134" i="8" s="1"/>
  <c r="DF133" i="8"/>
  <c r="DP132" i="8"/>
  <c r="DL133" i="8"/>
  <c r="BN137" i="8"/>
  <c r="BJ137" i="8" s="1"/>
  <c r="BW136" i="8"/>
  <c r="ED131" i="8"/>
  <c r="DZ132" i="8"/>
  <c r="AV138" i="8"/>
  <c r="AW138" i="8" s="1"/>
  <c r="AT139" i="8" s="1"/>
  <c r="IA125" i="8"/>
  <c r="IE124" i="8"/>
  <c r="HZ125" i="8" s="1"/>
  <c r="IV124" i="8"/>
  <c r="IQ124" i="8" s="1"/>
  <c r="JD123" i="8"/>
  <c r="BI137" i="8"/>
  <c r="FP129" i="8"/>
  <c r="FK129" i="8" s="1"/>
  <c r="FX128" i="8"/>
  <c r="FF129" i="8"/>
  <c r="FA130" i="8" s="1"/>
  <c r="FB130" i="8"/>
  <c r="AI188" i="8"/>
  <c r="AL187" i="8"/>
  <c r="AQ188" i="8" s="1"/>
  <c r="AX138" i="8"/>
  <c r="AS139" i="8" s="1"/>
  <c r="HM126" i="8"/>
  <c r="HH126" i="8" s="1"/>
  <c r="HU125" i="8"/>
  <c r="K198" i="8"/>
  <c r="L197" i="8"/>
  <c r="M197" i="8" s="1"/>
  <c r="N197" i="8" s="1"/>
  <c r="Z197" i="8" s="1"/>
  <c r="AF197" i="8" s="1"/>
  <c r="AJ197" i="8" s="1"/>
  <c r="AV553" i="6"/>
  <c r="AE201" i="8"/>
  <c r="AD202" i="8"/>
  <c r="BA553" i="6"/>
  <c r="BJ552" i="6"/>
  <c r="BM552" i="6" s="1"/>
  <c r="BH553" i="6" s="1"/>
  <c r="BD553" i="6" s="1"/>
  <c r="AU241" i="9"/>
  <c r="BC240" i="9"/>
  <c r="AW552" i="9"/>
  <c r="AX552" i="9" s="1"/>
  <c r="BC552" i="9"/>
  <c r="AG604" i="9"/>
  <c r="AH604" i="9" s="1"/>
  <c r="AL604" i="9" s="1"/>
  <c r="AF605" i="9"/>
  <c r="AU25" i="9"/>
  <c r="AY24" i="9"/>
  <c r="AT25" i="9" s="1"/>
  <c r="BE234" i="6"/>
  <c r="BF234" i="6" s="1"/>
  <c r="BA235" i="6" s="1"/>
  <c r="AN236" i="6"/>
  <c r="AV235" i="6"/>
  <c r="AM48" i="9"/>
  <c r="AR49" i="9" s="1"/>
  <c r="AK49" i="9"/>
  <c r="B85" i="8" l="1"/>
  <c r="L83" i="8"/>
  <c r="AG607" i="6"/>
  <c r="AH607" i="6" s="1"/>
  <c r="AL607" i="6" s="1"/>
  <c r="AF608" i="6"/>
  <c r="BK137" i="8"/>
  <c r="BL137" i="8" s="1"/>
  <c r="BG138" i="8" s="1"/>
  <c r="DK133" i="8"/>
  <c r="DG133" i="8" s="1"/>
  <c r="DH133" i="8" s="1"/>
  <c r="DT132" i="8"/>
  <c r="CQ135" i="8"/>
  <c r="CU134" i="8"/>
  <c r="CP135" i="8" s="1"/>
  <c r="EW130" i="8"/>
  <c r="EX130" i="8" s="1"/>
  <c r="EY130" i="8" s="1"/>
  <c r="ET131" i="8" s="1"/>
  <c r="BY136" i="8"/>
  <c r="BZ136" i="8" s="1"/>
  <c r="BU137" i="8" s="1"/>
  <c r="FJ129" i="8"/>
  <c r="FL129" i="8" s="1"/>
  <c r="FI130" i="8" s="1"/>
  <c r="BB138" i="8"/>
  <c r="DY132" i="8"/>
  <c r="DU132" i="8" s="1"/>
  <c r="EH131" i="8"/>
  <c r="L198" i="8"/>
  <c r="M198" i="8" s="1"/>
  <c r="N198" i="8" s="1"/>
  <c r="Z198" i="8" s="1"/>
  <c r="AF198" i="8" s="1"/>
  <c r="AJ198" i="8" s="1"/>
  <c r="K199" i="8"/>
  <c r="AI189" i="8"/>
  <c r="AL188" i="8"/>
  <c r="AQ189" i="8" s="1"/>
  <c r="JF123" i="8"/>
  <c r="HV125" i="8"/>
  <c r="HW125" i="8" s="1"/>
  <c r="AP139" i="8"/>
  <c r="AO139" i="8"/>
  <c r="AH139" i="8" s="1"/>
  <c r="AG139" i="8" s="1"/>
  <c r="BH138" i="8"/>
  <c r="II124" i="8"/>
  <c r="AU553" i="9"/>
  <c r="AY552" i="9"/>
  <c r="AT553" i="9" s="1"/>
  <c r="AP553" i="9" s="1"/>
  <c r="AJ553" i="9" s="1"/>
  <c r="AI553" i="9" s="1"/>
  <c r="AP241" i="9"/>
  <c r="AJ241" i="9" s="1"/>
  <c r="AI241" i="9" s="1"/>
  <c r="AQ241" i="9"/>
  <c r="BC553" i="6"/>
  <c r="AW553" i="6"/>
  <c r="AX553" i="6" s="1"/>
  <c r="AG605" i="9"/>
  <c r="AH605" i="9" s="1"/>
  <c r="AL605" i="9" s="1"/>
  <c r="AF606" i="9"/>
  <c r="BE552" i="9"/>
  <c r="BB553" i="9" s="1"/>
  <c r="BE240" i="9"/>
  <c r="AD203" i="8"/>
  <c r="AE202" i="8"/>
  <c r="AM49" i="9"/>
  <c r="AR50" i="9" s="1"/>
  <c r="AK50" i="9"/>
  <c r="BJ234" i="6"/>
  <c r="BM234" i="6" s="1"/>
  <c r="BH235" i="6" s="1"/>
  <c r="BD235" i="6" s="1"/>
  <c r="BB235" i="6"/>
  <c r="AW235" i="6" s="1"/>
  <c r="AX235" i="6" s="1"/>
  <c r="AP25" i="9"/>
  <c r="AJ25" i="9" s="1"/>
  <c r="AI25" i="9" s="1"/>
  <c r="AQ25" i="9"/>
  <c r="BC24" i="9"/>
  <c r="JG123" i="8" l="1"/>
  <c r="JB124" i="8" s="1"/>
  <c r="B86" i="8"/>
  <c r="L84" i="8"/>
  <c r="AF609" i="6"/>
  <c r="AG608" i="6"/>
  <c r="AH608" i="6" s="1"/>
  <c r="AL608" i="6" s="1"/>
  <c r="DV132" i="8"/>
  <c r="DS133" i="8" s="1"/>
  <c r="BP137" i="8"/>
  <c r="CY134" i="8"/>
  <c r="CL135" i="8"/>
  <c r="CM135" i="8" s="1"/>
  <c r="DE134" i="8"/>
  <c r="DI133" i="8"/>
  <c r="DD134" i="8" s="1"/>
  <c r="FM129" i="8"/>
  <c r="FH130" i="8" s="1"/>
  <c r="FD130" i="8" s="1"/>
  <c r="EU131" i="8"/>
  <c r="EP131" i="8" s="1"/>
  <c r="BV137" i="8"/>
  <c r="BQ137" i="8" s="1"/>
  <c r="CD136" i="8"/>
  <c r="EJ131" i="8"/>
  <c r="HT126" i="8"/>
  <c r="HX125" i="8"/>
  <c r="HS126" i="8" s="1"/>
  <c r="BC138" i="8"/>
  <c r="BD138" i="8" s="1"/>
  <c r="FC130" i="8"/>
  <c r="IK124" i="8"/>
  <c r="AU139" i="8"/>
  <c r="AM140" i="8"/>
  <c r="JC124" i="8"/>
  <c r="IX124" i="8" s="1"/>
  <c r="JK123" i="8"/>
  <c r="AI190" i="8"/>
  <c r="AL189" i="8"/>
  <c r="AQ190" i="8" s="1"/>
  <c r="K200" i="8"/>
  <c r="L199" i="8"/>
  <c r="M199" i="8" s="1"/>
  <c r="N199" i="8" s="1"/>
  <c r="Z199" i="8" s="1"/>
  <c r="AF199" i="8" s="1"/>
  <c r="AJ199" i="8" s="1"/>
  <c r="AE203" i="8"/>
  <c r="AD204" i="8"/>
  <c r="BB241" i="9"/>
  <c r="BE553" i="6"/>
  <c r="BB554" i="6" s="1"/>
  <c r="BF240" i="9"/>
  <c r="BA241" i="9" s="1"/>
  <c r="BF552" i="9"/>
  <c r="AF607" i="9"/>
  <c r="AG606" i="9"/>
  <c r="AH606" i="9" s="1"/>
  <c r="AL606" i="9" s="1"/>
  <c r="AU554" i="6"/>
  <c r="AY553" i="6"/>
  <c r="AT554" i="6" s="1"/>
  <c r="AP554" i="6" s="1"/>
  <c r="AJ554" i="6" s="1"/>
  <c r="AI554" i="6" s="1"/>
  <c r="AN242" i="9"/>
  <c r="AV241" i="9"/>
  <c r="AV553" i="9"/>
  <c r="AQ553" i="9"/>
  <c r="AN554" i="9" s="1"/>
  <c r="AU236" i="6"/>
  <c r="AY235" i="6"/>
  <c r="AT236" i="6" s="1"/>
  <c r="BE24" i="9"/>
  <c r="AN26" i="9"/>
  <c r="AV25" i="9"/>
  <c r="AK51" i="9"/>
  <c r="AM50" i="9"/>
  <c r="AR51" i="9" s="1"/>
  <c r="B87" i="8" l="1"/>
  <c r="L85" i="8"/>
  <c r="IL124" i="8"/>
  <c r="IG125" i="8" s="1"/>
  <c r="DW132" i="8"/>
  <c r="DR133" i="8" s="1"/>
  <c r="AG609" i="6"/>
  <c r="AH609" i="6" s="1"/>
  <c r="AL609" i="6" s="1"/>
  <c r="AF610" i="6"/>
  <c r="CJ136" i="8"/>
  <c r="CN135" i="8"/>
  <c r="CI136" i="8" s="1"/>
  <c r="FQ129" i="8"/>
  <c r="BR137" i="8"/>
  <c r="BO138" i="8" s="1"/>
  <c r="DM133" i="8"/>
  <c r="CZ134" i="8"/>
  <c r="DA134" i="8" s="1"/>
  <c r="DN133" i="8"/>
  <c r="EG132" i="8"/>
  <c r="FE130" i="8"/>
  <c r="FF130" i="8" s="1"/>
  <c r="FA131" i="8" s="1"/>
  <c r="EK131" i="8"/>
  <c r="EF132" i="8" s="1"/>
  <c r="K201" i="8"/>
  <c r="L200" i="8"/>
  <c r="M200" i="8" s="1"/>
  <c r="N200" i="8" s="1"/>
  <c r="Z200" i="8" s="1"/>
  <c r="AF200" i="8" s="1"/>
  <c r="AJ200" i="8" s="1"/>
  <c r="AI191" i="8"/>
  <c r="AL190" i="8"/>
  <c r="AQ191" i="8" s="1"/>
  <c r="IB125" i="8"/>
  <c r="JM123" i="8"/>
  <c r="IH125" i="8"/>
  <c r="IC125" i="8" s="1"/>
  <c r="IP124" i="8"/>
  <c r="BA139" i="8"/>
  <c r="BE138" i="8"/>
  <c r="AZ139" i="8" s="1"/>
  <c r="HO126" i="8"/>
  <c r="BA553" i="9"/>
  <c r="BJ552" i="9"/>
  <c r="BM552" i="9" s="1"/>
  <c r="BH553" i="9" s="1"/>
  <c r="BD553" i="9" s="1"/>
  <c r="AW241" i="9"/>
  <c r="AX241" i="9" s="1"/>
  <c r="AE204" i="8"/>
  <c r="AD205" i="8"/>
  <c r="AV554" i="6"/>
  <c r="AQ554" i="6"/>
  <c r="AN555" i="6" s="1"/>
  <c r="AG607" i="9"/>
  <c r="AH607" i="9" s="1"/>
  <c r="AL607" i="9" s="1"/>
  <c r="AF608" i="9"/>
  <c r="BF553" i="6"/>
  <c r="BJ240" i="9"/>
  <c r="BM240" i="9" s="1"/>
  <c r="BH241" i="9" s="1"/>
  <c r="BD241" i="9" s="1"/>
  <c r="AM51" i="9"/>
  <c r="AR52" i="9" s="1"/>
  <c r="AK52" i="9"/>
  <c r="BB25" i="9"/>
  <c r="AQ236" i="6"/>
  <c r="AP236" i="6"/>
  <c r="AJ236" i="6" s="1"/>
  <c r="AI236" i="6" s="1"/>
  <c r="BF24" i="9"/>
  <c r="BA25" i="9" s="1"/>
  <c r="BC235" i="6"/>
  <c r="JN123" i="8" l="1"/>
  <c r="JI124" i="8" s="1"/>
  <c r="B88" i="8"/>
  <c r="L86" i="8"/>
  <c r="EA132" i="8"/>
  <c r="AF611" i="6"/>
  <c r="AG610" i="6"/>
  <c r="AH610" i="6" s="1"/>
  <c r="AL610" i="6" s="1"/>
  <c r="FB131" i="8"/>
  <c r="BS137" i="8"/>
  <c r="BN138" i="8" s="1"/>
  <c r="BJ138" i="8" s="1"/>
  <c r="DO133" i="8"/>
  <c r="DL134" i="8" s="1"/>
  <c r="CR135" i="8"/>
  <c r="DB134" i="8"/>
  <c r="CW135" i="8" s="1"/>
  <c r="CX135" i="8"/>
  <c r="CE136" i="8"/>
  <c r="CF136" i="8" s="1"/>
  <c r="CC137" i="8" s="1"/>
  <c r="EW131" i="8"/>
  <c r="EB132" i="8"/>
  <c r="EC132" i="8" s="1"/>
  <c r="BI138" i="8"/>
  <c r="EO131" i="8"/>
  <c r="EQ131" i="8" s="1"/>
  <c r="FJ130" i="8"/>
  <c r="IR124" i="8"/>
  <c r="AV139" i="8"/>
  <c r="AW139" i="8" s="1"/>
  <c r="JJ124" i="8"/>
  <c r="JE124" i="8" s="1"/>
  <c r="JR123" i="8"/>
  <c r="AI192" i="8"/>
  <c r="AL191" i="8"/>
  <c r="AQ192" i="8" s="1"/>
  <c r="L201" i="8"/>
  <c r="M201" i="8" s="1"/>
  <c r="N201" i="8" s="1"/>
  <c r="Z201" i="8" s="1"/>
  <c r="AF201" i="8" s="1"/>
  <c r="AJ201" i="8" s="1"/>
  <c r="K202" i="8"/>
  <c r="ID125" i="8"/>
  <c r="IE125" i="8" s="1"/>
  <c r="HZ126" i="8" s="1"/>
  <c r="BA554" i="6"/>
  <c r="BJ553" i="6"/>
  <c r="BM553" i="6" s="1"/>
  <c r="BH554" i="6" s="1"/>
  <c r="AF609" i="9"/>
  <c r="AG608" i="9"/>
  <c r="AH608" i="9" s="1"/>
  <c r="AL608" i="9" s="1"/>
  <c r="AE205" i="8"/>
  <c r="AD206" i="8"/>
  <c r="AU242" i="9"/>
  <c r="BC553" i="9"/>
  <c r="AW553" i="9"/>
  <c r="AX553" i="9" s="1"/>
  <c r="AY241" i="9"/>
  <c r="AT242" i="9" s="1"/>
  <c r="BE235" i="6"/>
  <c r="BF235" i="6" s="1"/>
  <c r="BA236" i="6" s="1"/>
  <c r="AN237" i="6"/>
  <c r="AV236" i="6"/>
  <c r="AM52" i="9"/>
  <c r="AR53" i="9" s="1"/>
  <c r="AK53" i="9"/>
  <c r="AW25" i="9"/>
  <c r="AX25" i="9" s="1"/>
  <c r="BJ24" i="9"/>
  <c r="BM24" i="9" s="1"/>
  <c r="BH25" i="9" s="1"/>
  <c r="BD25" i="9" s="1"/>
  <c r="IS124" i="8" l="1"/>
  <c r="IN125" i="8" s="1"/>
  <c r="B89" i="8"/>
  <c r="L87" i="8"/>
  <c r="AF612" i="6"/>
  <c r="AG611" i="6"/>
  <c r="AH611" i="6" s="1"/>
  <c r="AL611" i="6" s="1"/>
  <c r="BW137" i="8"/>
  <c r="CS135" i="8"/>
  <c r="CT135" i="8" s="1"/>
  <c r="CQ136" i="8" s="1"/>
  <c r="DP133" i="8"/>
  <c r="DK134" i="8" s="1"/>
  <c r="DG134" i="8" s="1"/>
  <c r="DF134" i="8"/>
  <c r="DH134" i="8" s="1"/>
  <c r="CG136" i="8"/>
  <c r="CB137" i="8" s="1"/>
  <c r="BX137" i="8" s="1"/>
  <c r="BY137" i="8" s="1"/>
  <c r="BK138" i="8"/>
  <c r="BH139" i="8" s="1"/>
  <c r="ER131" i="8"/>
  <c r="EM132" i="8" s="1"/>
  <c r="EN132" i="8"/>
  <c r="ED132" i="8"/>
  <c r="DY133" i="8" s="1"/>
  <c r="DZ133" i="8"/>
  <c r="IA126" i="8"/>
  <c r="HV126" i="8" s="1"/>
  <c r="II125" i="8"/>
  <c r="AL192" i="8"/>
  <c r="AQ193" i="8" s="1"/>
  <c r="AI193" i="8"/>
  <c r="JT123" i="8"/>
  <c r="AT140" i="8"/>
  <c r="AX139" i="8"/>
  <c r="AS140" i="8" s="1"/>
  <c r="L202" i="8"/>
  <c r="M202" i="8" s="1"/>
  <c r="N202" i="8" s="1"/>
  <c r="Z202" i="8" s="1"/>
  <c r="AF202" i="8" s="1"/>
  <c r="AJ202" i="8" s="1"/>
  <c r="K203" i="8"/>
  <c r="IO125" i="8"/>
  <c r="IJ125" i="8" s="1"/>
  <c r="IW124" i="8"/>
  <c r="BC241" i="9"/>
  <c r="BE553" i="9"/>
  <c r="BB554" i="9" s="1"/>
  <c r="BE241" i="9"/>
  <c r="AE206" i="8"/>
  <c r="AD207" i="8"/>
  <c r="BJ554" i="6"/>
  <c r="BM554" i="6" s="1"/>
  <c r="BH555" i="6" s="1"/>
  <c r="BJ555" i="6" s="1"/>
  <c r="BM555" i="6" s="1"/>
  <c r="BH556" i="6" s="1"/>
  <c r="BJ556" i="6" s="1"/>
  <c r="BM556" i="6" s="1"/>
  <c r="BH557" i="6" s="1"/>
  <c r="BJ557" i="6" s="1"/>
  <c r="BM557" i="6" s="1"/>
  <c r="BH558" i="6" s="1"/>
  <c r="BJ558" i="6" s="1"/>
  <c r="BM558" i="6" s="1"/>
  <c r="BH559" i="6" s="1"/>
  <c r="BJ559" i="6" s="1"/>
  <c r="BM559" i="6" s="1"/>
  <c r="BH560" i="6" s="1"/>
  <c r="BJ560" i="6" s="1"/>
  <c r="BM560" i="6" s="1"/>
  <c r="BH561" i="6" s="1"/>
  <c r="BJ561" i="6" s="1"/>
  <c r="BM561" i="6" s="1"/>
  <c r="BH562" i="6" s="1"/>
  <c r="BJ562" i="6" s="1"/>
  <c r="BM562" i="6" s="1"/>
  <c r="BH563" i="6" s="1"/>
  <c r="BJ563" i="6" s="1"/>
  <c r="BM563" i="6" s="1"/>
  <c r="BH564" i="6" s="1"/>
  <c r="BJ564" i="6" s="1"/>
  <c r="BM564" i="6" s="1"/>
  <c r="BH565" i="6" s="1"/>
  <c r="BJ565" i="6" s="1"/>
  <c r="BM565" i="6" s="1"/>
  <c r="BH566" i="6" s="1"/>
  <c r="BJ566" i="6" s="1"/>
  <c r="BM566" i="6" s="1"/>
  <c r="BH567" i="6" s="1"/>
  <c r="BJ567" i="6" s="1"/>
  <c r="BM567" i="6" s="1"/>
  <c r="BH568" i="6" s="1"/>
  <c r="BJ568" i="6" s="1"/>
  <c r="BM568" i="6" s="1"/>
  <c r="BH569" i="6" s="1"/>
  <c r="BJ569" i="6" s="1"/>
  <c r="BM569" i="6" s="1"/>
  <c r="BH570" i="6" s="1"/>
  <c r="BJ570" i="6" s="1"/>
  <c r="BM570" i="6" s="1"/>
  <c r="BH571" i="6" s="1"/>
  <c r="BJ571" i="6" s="1"/>
  <c r="BM571" i="6" s="1"/>
  <c r="BH572" i="6" s="1"/>
  <c r="BJ572" i="6" s="1"/>
  <c r="BM572" i="6" s="1"/>
  <c r="BH573" i="6" s="1"/>
  <c r="BJ573" i="6" s="1"/>
  <c r="BM573" i="6" s="1"/>
  <c r="BH574" i="6" s="1"/>
  <c r="BJ574" i="6" s="1"/>
  <c r="BM574" i="6" s="1"/>
  <c r="BH575" i="6" s="1"/>
  <c r="BJ575" i="6" s="1"/>
  <c r="BM575" i="6" s="1"/>
  <c r="BH576" i="6" s="1"/>
  <c r="BJ576" i="6" s="1"/>
  <c r="BM576" i="6" s="1"/>
  <c r="BH577" i="6" s="1"/>
  <c r="BJ577" i="6" s="1"/>
  <c r="BM577" i="6" s="1"/>
  <c r="BH578" i="6" s="1"/>
  <c r="BJ578" i="6" s="1"/>
  <c r="BM578" i="6" s="1"/>
  <c r="BH579" i="6" s="1"/>
  <c r="BJ579" i="6" s="1"/>
  <c r="BM579" i="6" s="1"/>
  <c r="BH580" i="6" s="1"/>
  <c r="BJ580" i="6" s="1"/>
  <c r="BM580" i="6" s="1"/>
  <c r="BH581" i="6" s="1"/>
  <c r="BJ581" i="6" s="1"/>
  <c r="BM581" i="6" s="1"/>
  <c r="BH582" i="6" s="1"/>
  <c r="BJ582" i="6" s="1"/>
  <c r="BM582" i="6" s="1"/>
  <c r="BH583" i="6" s="1"/>
  <c r="BJ583" i="6" s="1"/>
  <c r="BM583" i="6" s="1"/>
  <c r="BH584" i="6" s="1"/>
  <c r="BJ584" i="6" s="1"/>
  <c r="BM584" i="6" s="1"/>
  <c r="BH585" i="6" s="1"/>
  <c r="BJ585" i="6" s="1"/>
  <c r="BM585" i="6" s="1"/>
  <c r="BH586" i="6" s="1"/>
  <c r="BJ586" i="6" s="1"/>
  <c r="BM586" i="6" s="1"/>
  <c r="BH587" i="6" s="1"/>
  <c r="BJ587" i="6" s="1"/>
  <c r="BM587" i="6" s="1"/>
  <c r="BH588" i="6" s="1"/>
  <c r="BJ588" i="6" s="1"/>
  <c r="BM588" i="6" s="1"/>
  <c r="BH589" i="6" s="1"/>
  <c r="BJ589" i="6" s="1"/>
  <c r="BM589" i="6" s="1"/>
  <c r="BH590" i="6" s="1"/>
  <c r="BJ590" i="6" s="1"/>
  <c r="BM590" i="6" s="1"/>
  <c r="BH591" i="6" s="1"/>
  <c r="BJ591" i="6" s="1"/>
  <c r="BM591" i="6" s="1"/>
  <c r="BH592" i="6" s="1"/>
  <c r="BJ592" i="6" s="1"/>
  <c r="BM592" i="6" s="1"/>
  <c r="BH593" i="6" s="1"/>
  <c r="BJ593" i="6" s="1"/>
  <c r="BM593" i="6" s="1"/>
  <c r="BH594" i="6" s="1"/>
  <c r="BJ594" i="6" s="1"/>
  <c r="BM594" i="6" s="1"/>
  <c r="BH595" i="6" s="1"/>
  <c r="BJ595" i="6" s="1"/>
  <c r="BM595" i="6" s="1"/>
  <c r="BH596" i="6" s="1"/>
  <c r="BJ596" i="6" s="1"/>
  <c r="BM596" i="6" s="1"/>
  <c r="BH597" i="6" s="1"/>
  <c r="BJ597" i="6" s="1"/>
  <c r="BM597" i="6" s="1"/>
  <c r="BH598" i="6" s="1"/>
  <c r="BJ598" i="6" s="1"/>
  <c r="BM598" i="6" s="1"/>
  <c r="BH599" i="6" s="1"/>
  <c r="BJ599" i="6" s="1"/>
  <c r="BM599" i="6" s="1"/>
  <c r="BH600" i="6" s="1"/>
  <c r="BJ600" i="6" s="1"/>
  <c r="BM600" i="6" s="1"/>
  <c r="BH601" i="6" s="1"/>
  <c r="BJ601" i="6" s="1"/>
  <c r="BM601" i="6" s="1"/>
  <c r="BH602" i="6" s="1"/>
  <c r="BJ602" i="6" s="1"/>
  <c r="BM602" i="6" s="1"/>
  <c r="BH603" i="6" s="1"/>
  <c r="BJ603" i="6" s="1"/>
  <c r="BM603" i="6" s="1"/>
  <c r="BH604" i="6" s="1"/>
  <c r="BJ604" i="6" s="1"/>
  <c r="BM604" i="6" s="1"/>
  <c r="BH605" i="6" s="1"/>
  <c r="BJ605" i="6" s="1"/>
  <c r="BM605" i="6" s="1"/>
  <c r="BH606" i="6" s="1"/>
  <c r="BJ606" i="6" s="1"/>
  <c r="BM606" i="6" s="1"/>
  <c r="BH607" i="6" s="1"/>
  <c r="BJ607" i="6" s="1"/>
  <c r="BM607" i="6" s="1"/>
  <c r="BH608" i="6" s="1"/>
  <c r="BJ608" i="6" s="1"/>
  <c r="BM608" i="6" s="1"/>
  <c r="BH609" i="6" s="1"/>
  <c r="BJ609" i="6" s="1"/>
  <c r="BM609" i="6" s="1"/>
  <c r="BH610" i="6" s="1"/>
  <c r="BJ610" i="6" s="1"/>
  <c r="BM610" i="6" s="1"/>
  <c r="BH611" i="6" s="1"/>
  <c r="BJ611" i="6" s="1"/>
  <c r="BM611" i="6" s="1"/>
  <c r="BH612" i="6" s="1"/>
  <c r="BJ612" i="6" s="1"/>
  <c r="BM612" i="6" s="1"/>
  <c r="BH613" i="6" s="1"/>
  <c r="BJ613" i="6" s="1"/>
  <c r="BM613" i="6" s="1"/>
  <c r="BH614" i="6" s="1"/>
  <c r="BJ614" i="6" s="1"/>
  <c r="BM614" i="6" s="1"/>
  <c r="BH615" i="6" s="1"/>
  <c r="BJ615" i="6" s="1"/>
  <c r="BM615" i="6" s="1"/>
  <c r="BH616" i="6" s="1"/>
  <c r="BJ616" i="6" s="1"/>
  <c r="BM616" i="6" s="1"/>
  <c r="BH617" i="6" s="1"/>
  <c r="BJ617" i="6" s="1"/>
  <c r="BM617" i="6" s="1"/>
  <c r="BH618" i="6" s="1"/>
  <c r="BJ618" i="6" s="1"/>
  <c r="BM618" i="6" s="1"/>
  <c r="BH619" i="6" s="1"/>
  <c r="BJ619" i="6" s="1"/>
  <c r="BM619" i="6" s="1"/>
  <c r="BH620" i="6" s="1"/>
  <c r="BJ620" i="6" s="1"/>
  <c r="BM620" i="6" s="1"/>
  <c r="BH621" i="6" s="1"/>
  <c r="BJ621" i="6" s="1"/>
  <c r="BM621" i="6" s="1"/>
  <c r="BH622" i="6" s="1"/>
  <c r="BJ622" i="6" s="1"/>
  <c r="BM622" i="6" s="1"/>
  <c r="BH623" i="6" s="1"/>
  <c r="BJ623" i="6" s="1"/>
  <c r="BM623" i="6" s="1"/>
  <c r="BH624" i="6" s="1"/>
  <c r="BJ624" i="6" s="1"/>
  <c r="BM624" i="6" s="1"/>
  <c r="BH625" i="6" s="1"/>
  <c r="BJ625" i="6" s="1"/>
  <c r="BM625" i="6" s="1"/>
  <c r="BH626" i="6" s="1"/>
  <c r="BJ626" i="6" s="1"/>
  <c r="BM626" i="6" s="1"/>
  <c r="BH627" i="6" s="1"/>
  <c r="BJ627" i="6" s="1"/>
  <c r="BM627" i="6" s="1"/>
  <c r="BH628" i="6" s="1"/>
  <c r="BJ628" i="6" s="1"/>
  <c r="BM628" i="6" s="1"/>
  <c r="BH629" i="6" s="1"/>
  <c r="BJ629" i="6" s="1"/>
  <c r="BM629" i="6" s="1"/>
  <c r="BH630" i="6" s="1"/>
  <c r="BJ630" i="6" s="1"/>
  <c r="BM630" i="6" s="1"/>
  <c r="BH631" i="6" s="1"/>
  <c r="BJ631" i="6" s="1"/>
  <c r="BM631" i="6" s="1"/>
  <c r="BH632" i="6" s="1"/>
  <c r="BJ632" i="6" s="1"/>
  <c r="BM632" i="6" s="1"/>
  <c r="BH633" i="6" s="1"/>
  <c r="BJ633" i="6" s="1"/>
  <c r="BM633" i="6" s="1"/>
  <c r="BH634" i="6" s="1"/>
  <c r="BJ634" i="6" s="1"/>
  <c r="BM634" i="6" s="1"/>
  <c r="BH635" i="6" s="1"/>
  <c r="BJ635" i="6" s="1"/>
  <c r="BM635" i="6" s="1"/>
  <c r="BH636" i="6" s="1"/>
  <c r="BJ636" i="6" s="1"/>
  <c r="BM636" i="6" s="1"/>
  <c r="BH637" i="6" s="1"/>
  <c r="BJ637" i="6" s="1"/>
  <c r="BM637" i="6" s="1"/>
  <c r="BH638" i="6" s="1"/>
  <c r="BJ638" i="6" s="1"/>
  <c r="BM638" i="6" s="1"/>
  <c r="BH639" i="6" s="1"/>
  <c r="BJ639" i="6" s="1"/>
  <c r="BM639" i="6" s="1"/>
  <c r="BH640" i="6" s="1"/>
  <c r="BJ640" i="6" s="1"/>
  <c r="BM640" i="6" s="1"/>
  <c r="BH641" i="6" s="1"/>
  <c r="BJ641" i="6" s="1"/>
  <c r="BM641" i="6" s="1"/>
  <c r="BH642" i="6" s="1"/>
  <c r="BJ642" i="6" s="1"/>
  <c r="BM642" i="6" s="1"/>
  <c r="BH643" i="6" s="1"/>
  <c r="BJ643" i="6" s="1"/>
  <c r="BM643" i="6" s="1"/>
  <c r="BH644" i="6" s="1"/>
  <c r="BJ644" i="6" s="1"/>
  <c r="BM644" i="6" s="1"/>
  <c r="BH645" i="6" s="1"/>
  <c r="BJ645" i="6" s="1"/>
  <c r="BM645" i="6" s="1"/>
  <c r="BH646" i="6" s="1"/>
  <c r="BJ646" i="6" s="1"/>
  <c r="BM646" i="6" s="1"/>
  <c r="BH647" i="6" s="1"/>
  <c r="BJ647" i="6" s="1"/>
  <c r="BM647" i="6" s="1"/>
  <c r="BH648" i="6" s="1"/>
  <c r="BJ648" i="6" s="1"/>
  <c r="BM648" i="6" s="1"/>
  <c r="BH649" i="6" s="1"/>
  <c r="BJ649" i="6" s="1"/>
  <c r="BM649" i="6" s="1"/>
  <c r="BH650" i="6" s="1"/>
  <c r="BJ650" i="6" s="1"/>
  <c r="BM650" i="6" s="1"/>
  <c r="BH651" i="6" s="1"/>
  <c r="BJ651" i="6" s="1"/>
  <c r="BM651" i="6" s="1"/>
  <c r="BH652" i="6" s="1"/>
  <c r="BJ652" i="6" s="1"/>
  <c r="BM652" i="6" s="1"/>
  <c r="BH653" i="6" s="1"/>
  <c r="BJ653" i="6" s="1"/>
  <c r="BM653" i="6" s="1"/>
  <c r="BH654" i="6" s="1"/>
  <c r="BJ654" i="6" s="1"/>
  <c r="BM654" i="6" s="1"/>
  <c r="BH655" i="6" s="1"/>
  <c r="BJ655" i="6" s="1"/>
  <c r="BM655" i="6" s="1"/>
  <c r="BH656" i="6" s="1"/>
  <c r="BJ656" i="6" s="1"/>
  <c r="BM656" i="6" s="1"/>
  <c r="BH657" i="6" s="1"/>
  <c r="BJ657" i="6" s="1"/>
  <c r="BM657" i="6" s="1"/>
  <c r="BH658" i="6" s="1"/>
  <c r="BJ658" i="6" s="1"/>
  <c r="BM658" i="6" s="1"/>
  <c r="BH659" i="6" s="1"/>
  <c r="BJ659" i="6" s="1"/>
  <c r="BM659" i="6" s="1"/>
  <c r="BH660" i="6" s="1"/>
  <c r="BJ660" i="6" s="1"/>
  <c r="BM660" i="6" s="1"/>
  <c r="BH661" i="6" s="1"/>
  <c r="BJ661" i="6" s="1"/>
  <c r="BM661" i="6" s="1"/>
  <c r="BH662" i="6" s="1"/>
  <c r="BJ662" i="6" s="1"/>
  <c r="BM662" i="6" s="1"/>
  <c r="BH663" i="6" s="1"/>
  <c r="BJ663" i="6" s="1"/>
  <c r="BM663" i="6" s="1"/>
  <c r="BH664" i="6" s="1"/>
  <c r="BJ664" i="6" s="1"/>
  <c r="BM664" i="6" s="1"/>
  <c r="BH665" i="6" s="1"/>
  <c r="BJ665" i="6" s="1"/>
  <c r="BM665" i="6" s="1"/>
  <c r="BH666" i="6" s="1"/>
  <c r="BJ666" i="6" s="1"/>
  <c r="BM666" i="6" s="1"/>
  <c r="BH667" i="6" s="1"/>
  <c r="BJ667" i="6" s="1"/>
  <c r="BM667" i="6" s="1"/>
  <c r="BH668" i="6" s="1"/>
  <c r="BJ668" i="6" s="1"/>
  <c r="BM668" i="6" s="1"/>
  <c r="BH669" i="6" s="1"/>
  <c r="BJ669" i="6" s="1"/>
  <c r="BM669" i="6" s="1"/>
  <c r="BH670" i="6" s="1"/>
  <c r="BJ670" i="6" s="1"/>
  <c r="BM670" i="6" s="1"/>
  <c r="BH671" i="6" s="1"/>
  <c r="BJ671" i="6" s="1"/>
  <c r="BM671" i="6" s="1"/>
  <c r="BH672" i="6" s="1"/>
  <c r="BJ672" i="6" s="1"/>
  <c r="BM672" i="6" s="1"/>
  <c r="BH673" i="6" s="1"/>
  <c r="BJ673" i="6" s="1"/>
  <c r="BM673" i="6" s="1"/>
  <c r="BH674" i="6" s="1"/>
  <c r="BJ674" i="6" s="1"/>
  <c r="BM674" i="6" s="1"/>
  <c r="BH675" i="6" s="1"/>
  <c r="BJ675" i="6" s="1"/>
  <c r="BM675" i="6" s="1"/>
  <c r="BH676" i="6" s="1"/>
  <c r="BJ676" i="6" s="1"/>
  <c r="BM676" i="6" s="1"/>
  <c r="BH677" i="6" s="1"/>
  <c r="BJ677" i="6" s="1"/>
  <c r="BM677" i="6" s="1"/>
  <c r="BH678" i="6" s="1"/>
  <c r="BJ678" i="6" s="1"/>
  <c r="BM678" i="6" s="1"/>
  <c r="BH679" i="6" s="1"/>
  <c r="BJ679" i="6" s="1"/>
  <c r="BM679" i="6" s="1"/>
  <c r="BH680" i="6" s="1"/>
  <c r="BJ680" i="6" s="1"/>
  <c r="BM680" i="6" s="1"/>
  <c r="BH681" i="6" s="1"/>
  <c r="BJ681" i="6" s="1"/>
  <c r="BM681" i="6" s="1"/>
  <c r="BH682" i="6" s="1"/>
  <c r="BJ682" i="6" s="1"/>
  <c r="BM682" i="6" s="1"/>
  <c r="BH683" i="6" s="1"/>
  <c r="BJ683" i="6" s="1"/>
  <c r="BM683" i="6" s="1"/>
  <c r="BH684" i="6" s="1"/>
  <c r="BJ684" i="6" s="1"/>
  <c r="BM684" i="6" s="1"/>
  <c r="BH685" i="6" s="1"/>
  <c r="BJ685" i="6" s="1"/>
  <c r="BM685" i="6" s="1"/>
  <c r="BH686" i="6" s="1"/>
  <c r="BJ686" i="6" s="1"/>
  <c r="BM686" i="6" s="1"/>
  <c r="BH687" i="6" s="1"/>
  <c r="BJ687" i="6" s="1"/>
  <c r="BM687" i="6" s="1"/>
  <c r="BH688" i="6" s="1"/>
  <c r="BJ688" i="6" s="1"/>
  <c r="BM688" i="6" s="1"/>
  <c r="BH689" i="6" s="1"/>
  <c r="BJ689" i="6" s="1"/>
  <c r="BM689" i="6" s="1"/>
  <c r="BH690" i="6" s="1"/>
  <c r="BJ690" i="6" s="1"/>
  <c r="BM690" i="6" s="1"/>
  <c r="BH691" i="6" s="1"/>
  <c r="BJ691" i="6" s="1"/>
  <c r="BM691" i="6" s="1"/>
  <c r="BH692" i="6" s="1"/>
  <c r="BJ692" i="6" s="1"/>
  <c r="BM692" i="6" s="1"/>
  <c r="BH693" i="6" s="1"/>
  <c r="BJ693" i="6" s="1"/>
  <c r="BM693" i="6" s="1"/>
  <c r="BH694" i="6" s="1"/>
  <c r="BJ694" i="6" s="1"/>
  <c r="BM694" i="6" s="1"/>
  <c r="BH695" i="6" s="1"/>
  <c r="BJ695" i="6" s="1"/>
  <c r="BM695" i="6" s="1"/>
  <c r="BH696" i="6" s="1"/>
  <c r="BJ696" i="6" s="1"/>
  <c r="BM696" i="6" s="1"/>
  <c r="BH697" i="6" s="1"/>
  <c r="BJ697" i="6" s="1"/>
  <c r="BM697" i="6" s="1"/>
  <c r="BH698" i="6" s="1"/>
  <c r="BJ698" i="6" s="1"/>
  <c r="BM698" i="6" s="1"/>
  <c r="BH699" i="6" s="1"/>
  <c r="BJ699" i="6" s="1"/>
  <c r="BM699" i="6" s="1"/>
  <c r="BH700" i="6" s="1"/>
  <c r="BJ700" i="6" s="1"/>
  <c r="BM700" i="6" s="1"/>
  <c r="BH701" i="6" s="1"/>
  <c r="BJ701" i="6" s="1"/>
  <c r="BM701" i="6" s="1"/>
  <c r="BH702" i="6" s="1"/>
  <c r="BJ702" i="6" s="1"/>
  <c r="BM702" i="6" s="1"/>
  <c r="BH703" i="6" s="1"/>
  <c r="BJ703" i="6" s="1"/>
  <c r="BM703" i="6" s="1"/>
  <c r="BH704" i="6" s="1"/>
  <c r="BJ704" i="6" s="1"/>
  <c r="BM704" i="6" s="1"/>
  <c r="BH705" i="6" s="1"/>
  <c r="BJ705" i="6" s="1"/>
  <c r="BM705" i="6" s="1"/>
  <c r="BH706" i="6" s="1"/>
  <c r="BJ706" i="6" s="1"/>
  <c r="BM706" i="6" s="1"/>
  <c r="BH707" i="6" s="1"/>
  <c r="BJ707" i="6" s="1"/>
  <c r="BM707" i="6" s="1"/>
  <c r="BH708" i="6" s="1"/>
  <c r="BJ708" i="6" s="1"/>
  <c r="BM708" i="6" s="1"/>
  <c r="BH709" i="6" s="1"/>
  <c r="BJ709" i="6" s="1"/>
  <c r="BM709" i="6" s="1"/>
  <c r="BH710" i="6" s="1"/>
  <c r="BJ710" i="6" s="1"/>
  <c r="BM710" i="6" s="1"/>
  <c r="BH711" i="6" s="1"/>
  <c r="BJ711" i="6" s="1"/>
  <c r="BM711" i="6" s="1"/>
  <c r="BH712" i="6" s="1"/>
  <c r="BJ712" i="6" s="1"/>
  <c r="BM712" i="6" s="1"/>
  <c r="BH713" i="6" s="1"/>
  <c r="BJ713" i="6" s="1"/>
  <c r="BM713" i="6" s="1"/>
  <c r="BH714" i="6" s="1"/>
  <c r="BJ714" i="6" s="1"/>
  <c r="BM714" i="6" s="1"/>
  <c r="BH715" i="6" s="1"/>
  <c r="BJ715" i="6" s="1"/>
  <c r="BM715" i="6" s="1"/>
  <c r="BH716" i="6" s="1"/>
  <c r="BJ716" i="6" s="1"/>
  <c r="BM716" i="6" s="1"/>
  <c r="BH717" i="6" s="1"/>
  <c r="BJ717" i="6" s="1"/>
  <c r="BM717" i="6" s="1"/>
  <c r="BH718" i="6" s="1"/>
  <c r="BJ718" i="6" s="1"/>
  <c r="BM718" i="6" s="1"/>
  <c r="BH719" i="6" s="1"/>
  <c r="BJ719" i="6" s="1"/>
  <c r="BM719" i="6" s="1"/>
  <c r="BH720" i="6" s="1"/>
  <c r="BJ720" i="6" s="1"/>
  <c r="BM720" i="6" s="1"/>
  <c r="BH721" i="6" s="1"/>
  <c r="BJ721" i="6" s="1"/>
  <c r="BM721" i="6" s="1"/>
  <c r="BH722" i="6" s="1"/>
  <c r="BJ722" i="6" s="1"/>
  <c r="BM722" i="6" s="1"/>
  <c r="BH723" i="6" s="1"/>
  <c r="BJ723" i="6" s="1"/>
  <c r="BM723" i="6" s="1"/>
  <c r="BH724" i="6" s="1"/>
  <c r="BJ724" i="6" s="1"/>
  <c r="BM724" i="6" s="1"/>
  <c r="BH725" i="6" s="1"/>
  <c r="BJ725" i="6" s="1"/>
  <c r="BM725" i="6" s="1"/>
  <c r="BH726" i="6" s="1"/>
  <c r="BJ726" i="6" s="1"/>
  <c r="BM726" i="6" s="1"/>
  <c r="BH727" i="6" s="1"/>
  <c r="BJ727" i="6" s="1"/>
  <c r="BM727" i="6" s="1"/>
  <c r="BH728" i="6" s="1"/>
  <c r="BJ728" i="6" s="1"/>
  <c r="BM728" i="6" s="1"/>
  <c r="BH729" i="6" s="1"/>
  <c r="BJ729" i="6" s="1"/>
  <c r="BM729" i="6" s="1"/>
  <c r="BH730" i="6" s="1"/>
  <c r="BJ730" i="6" s="1"/>
  <c r="BM730" i="6" s="1"/>
  <c r="BH731" i="6" s="1"/>
  <c r="BJ731" i="6" s="1"/>
  <c r="BM731" i="6" s="1"/>
  <c r="BH732" i="6" s="1"/>
  <c r="BJ732" i="6" s="1"/>
  <c r="BM732" i="6" s="1"/>
  <c r="BH733" i="6" s="1"/>
  <c r="BJ733" i="6" s="1"/>
  <c r="BM733" i="6" s="1"/>
  <c r="BH734" i="6" s="1"/>
  <c r="BJ734" i="6" s="1"/>
  <c r="BM734" i="6" s="1"/>
  <c r="BH735" i="6" s="1"/>
  <c r="BJ735" i="6" s="1"/>
  <c r="BM735" i="6" s="1"/>
  <c r="BH736" i="6" s="1"/>
  <c r="BJ736" i="6" s="1"/>
  <c r="BM736" i="6" s="1"/>
  <c r="BH737" i="6" s="1"/>
  <c r="BJ737" i="6" s="1"/>
  <c r="BM737" i="6" s="1"/>
  <c r="BH738" i="6" s="1"/>
  <c r="BJ738" i="6" s="1"/>
  <c r="BM738" i="6" s="1"/>
  <c r="BH739" i="6" s="1"/>
  <c r="BJ739" i="6" s="1"/>
  <c r="BM739" i="6" s="1"/>
  <c r="BH740" i="6" s="1"/>
  <c r="BJ740" i="6" s="1"/>
  <c r="BM740" i="6" s="1"/>
  <c r="BH741" i="6" s="1"/>
  <c r="BJ741" i="6" s="1"/>
  <c r="BM741" i="6" s="1"/>
  <c r="BH742" i="6" s="1"/>
  <c r="BJ742" i="6" s="1"/>
  <c r="BM742" i="6" s="1"/>
  <c r="BH743" i="6" s="1"/>
  <c r="BJ743" i="6" s="1"/>
  <c r="BM743" i="6" s="1"/>
  <c r="BH744" i="6" s="1"/>
  <c r="BJ744" i="6" s="1"/>
  <c r="BM744" i="6" s="1"/>
  <c r="BH745" i="6" s="1"/>
  <c r="BJ745" i="6" s="1"/>
  <c r="BM745" i="6" s="1"/>
  <c r="BH746" i="6" s="1"/>
  <c r="BJ746" i="6" s="1"/>
  <c r="BM746" i="6" s="1"/>
  <c r="BH747" i="6" s="1"/>
  <c r="BJ747" i="6" s="1"/>
  <c r="BM747" i="6" s="1"/>
  <c r="BH748" i="6" s="1"/>
  <c r="BJ748" i="6" s="1"/>
  <c r="BM748" i="6" s="1"/>
  <c r="BH749" i="6" s="1"/>
  <c r="BJ749" i="6" s="1"/>
  <c r="BM749" i="6" s="1"/>
  <c r="BH750" i="6" s="1"/>
  <c r="BJ750" i="6" s="1"/>
  <c r="BM750" i="6" s="1"/>
  <c r="BH751" i="6" s="1"/>
  <c r="BJ751" i="6" s="1"/>
  <c r="BM751" i="6" s="1"/>
  <c r="BH752" i="6" s="1"/>
  <c r="BJ752" i="6" s="1"/>
  <c r="BM752" i="6" s="1"/>
  <c r="BH753" i="6" s="1"/>
  <c r="BJ753" i="6" s="1"/>
  <c r="BM753" i="6" s="1"/>
  <c r="BH754" i="6" s="1"/>
  <c r="BJ754" i="6" s="1"/>
  <c r="BM754" i="6" s="1"/>
  <c r="BH755" i="6" s="1"/>
  <c r="BJ755" i="6" s="1"/>
  <c r="BM755" i="6" s="1"/>
  <c r="BH756" i="6" s="1"/>
  <c r="BJ756" i="6" s="1"/>
  <c r="BM756" i="6" s="1"/>
  <c r="BH757" i="6" s="1"/>
  <c r="BJ757" i="6" s="1"/>
  <c r="BM757" i="6" s="1"/>
  <c r="BH758" i="6" s="1"/>
  <c r="BJ758" i="6" s="1"/>
  <c r="BM758" i="6" s="1"/>
  <c r="BH759" i="6" s="1"/>
  <c r="BJ759" i="6" s="1"/>
  <c r="BM759" i="6" s="1"/>
  <c r="BH760" i="6" s="1"/>
  <c r="BJ760" i="6" s="1"/>
  <c r="BM760" i="6" s="1"/>
  <c r="BH761" i="6" s="1"/>
  <c r="BJ761" i="6" s="1"/>
  <c r="BM761" i="6" s="1"/>
  <c r="BH762" i="6" s="1"/>
  <c r="BJ762" i="6" s="1"/>
  <c r="BM762" i="6" s="1"/>
  <c r="BH763" i="6" s="1"/>
  <c r="BJ763" i="6" s="1"/>
  <c r="BM763" i="6" s="1"/>
  <c r="BH764" i="6" s="1"/>
  <c r="BJ764" i="6" s="1"/>
  <c r="BM764" i="6" s="1"/>
  <c r="BH765" i="6" s="1"/>
  <c r="BJ765" i="6" s="1"/>
  <c r="BM765" i="6" s="1"/>
  <c r="BH766" i="6" s="1"/>
  <c r="BJ766" i="6" s="1"/>
  <c r="BM766" i="6" s="1"/>
  <c r="BH767" i="6" s="1"/>
  <c r="BJ767" i="6" s="1"/>
  <c r="BM767" i="6" s="1"/>
  <c r="BH768" i="6" s="1"/>
  <c r="BJ768" i="6" s="1"/>
  <c r="BM768" i="6" s="1"/>
  <c r="BH769" i="6" s="1"/>
  <c r="BJ769" i="6" s="1"/>
  <c r="BM769" i="6" s="1"/>
  <c r="BH770" i="6" s="1"/>
  <c r="BJ770" i="6" s="1"/>
  <c r="BM770" i="6" s="1"/>
  <c r="BH771" i="6" s="1"/>
  <c r="BJ771" i="6" s="1"/>
  <c r="BM771" i="6" s="1"/>
  <c r="BH772" i="6" s="1"/>
  <c r="BJ772" i="6" s="1"/>
  <c r="BM772" i="6" s="1"/>
  <c r="BH773" i="6" s="1"/>
  <c r="BJ773" i="6" s="1"/>
  <c r="BM773" i="6" s="1"/>
  <c r="BH774" i="6" s="1"/>
  <c r="BJ774" i="6" s="1"/>
  <c r="BM774" i="6" s="1"/>
  <c r="BH775" i="6" s="1"/>
  <c r="BJ775" i="6" s="1"/>
  <c r="BM775" i="6" s="1"/>
  <c r="BH776" i="6" s="1"/>
  <c r="BJ776" i="6" s="1"/>
  <c r="BM776" i="6" s="1"/>
  <c r="BH777" i="6" s="1"/>
  <c r="BJ777" i="6" s="1"/>
  <c r="BM777" i="6" s="1"/>
  <c r="BH778" i="6" s="1"/>
  <c r="BJ778" i="6" s="1"/>
  <c r="BM778" i="6" s="1"/>
  <c r="BH779" i="6" s="1"/>
  <c r="BJ779" i="6" s="1"/>
  <c r="BM779" i="6" s="1"/>
  <c r="BH780" i="6" s="1"/>
  <c r="BJ780" i="6" s="1"/>
  <c r="BM780" i="6" s="1"/>
  <c r="BH781" i="6" s="1"/>
  <c r="BJ781" i="6" s="1"/>
  <c r="BM781" i="6" s="1"/>
  <c r="BH782" i="6" s="1"/>
  <c r="BJ782" i="6" s="1"/>
  <c r="BM782" i="6" s="1"/>
  <c r="BH783" i="6" s="1"/>
  <c r="BJ783" i="6" s="1"/>
  <c r="BM783" i="6" s="1"/>
  <c r="BH784" i="6" s="1"/>
  <c r="BJ784" i="6" s="1"/>
  <c r="BM784" i="6" s="1"/>
  <c r="BH785" i="6" s="1"/>
  <c r="BJ785" i="6" s="1"/>
  <c r="BM785" i="6" s="1"/>
  <c r="BH786" i="6" s="1"/>
  <c r="BJ786" i="6" s="1"/>
  <c r="BM786" i="6" s="1"/>
  <c r="BH787" i="6" s="1"/>
  <c r="BJ787" i="6" s="1"/>
  <c r="BM787" i="6" s="1"/>
  <c r="BH788" i="6" s="1"/>
  <c r="BJ788" i="6" s="1"/>
  <c r="BM788" i="6" s="1"/>
  <c r="BH789" i="6" s="1"/>
  <c r="BJ789" i="6" s="1"/>
  <c r="BM789" i="6" s="1"/>
  <c r="BH790" i="6" s="1"/>
  <c r="BJ790" i="6" s="1"/>
  <c r="BM790" i="6" s="1"/>
  <c r="BH791" i="6" s="1"/>
  <c r="BJ791" i="6" s="1"/>
  <c r="BM791" i="6" s="1"/>
  <c r="BH792" i="6" s="1"/>
  <c r="BJ792" i="6" s="1"/>
  <c r="BM792" i="6" s="1"/>
  <c r="BH793" i="6" s="1"/>
  <c r="BJ793" i="6" s="1"/>
  <c r="BM793" i="6" s="1"/>
  <c r="BH794" i="6" s="1"/>
  <c r="BJ794" i="6" s="1"/>
  <c r="BM794" i="6" s="1"/>
  <c r="BH795" i="6" s="1"/>
  <c r="BJ795" i="6" s="1"/>
  <c r="BM795" i="6" s="1"/>
  <c r="BH796" i="6" s="1"/>
  <c r="BJ796" i="6" s="1"/>
  <c r="BM796" i="6" s="1"/>
  <c r="BH797" i="6" s="1"/>
  <c r="BJ797" i="6" s="1"/>
  <c r="BM797" i="6" s="1"/>
  <c r="BH798" i="6" s="1"/>
  <c r="BJ798" i="6" s="1"/>
  <c r="BM798" i="6" s="1"/>
  <c r="BH799" i="6" s="1"/>
  <c r="BJ799" i="6" s="1"/>
  <c r="BM799" i="6" s="1"/>
  <c r="BH800" i="6" s="1"/>
  <c r="BJ800" i="6" s="1"/>
  <c r="BM800" i="6" s="1"/>
  <c r="BH801" i="6" s="1"/>
  <c r="BJ801" i="6" s="1"/>
  <c r="BM801" i="6" s="1"/>
  <c r="BH802" i="6" s="1"/>
  <c r="BJ802" i="6" s="1"/>
  <c r="BM802" i="6" s="1"/>
  <c r="BH803" i="6" s="1"/>
  <c r="BJ803" i="6" s="1"/>
  <c r="BM803" i="6" s="1"/>
  <c r="BH804" i="6" s="1"/>
  <c r="BJ804" i="6" s="1"/>
  <c r="BM804" i="6" s="1"/>
  <c r="BH805" i="6" s="1"/>
  <c r="BJ805" i="6" s="1"/>
  <c r="BM805" i="6" s="1"/>
  <c r="BH806" i="6" s="1"/>
  <c r="BJ806" i="6" s="1"/>
  <c r="BM806" i="6" s="1"/>
  <c r="BH807" i="6" s="1"/>
  <c r="BJ807" i="6" s="1"/>
  <c r="BM807" i="6" s="1"/>
  <c r="BH808" i="6" s="1"/>
  <c r="BJ808" i="6" s="1"/>
  <c r="BM808" i="6" s="1"/>
  <c r="BH809" i="6" s="1"/>
  <c r="BJ809" i="6" s="1"/>
  <c r="BM809" i="6" s="1"/>
  <c r="BH810" i="6" s="1"/>
  <c r="BJ810" i="6" s="1"/>
  <c r="BM810" i="6" s="1"/>
  <c r="BH811" i="6" s="1"/>
  <c r="BJ811" i="6" s="1"/>
  <c r="BM811" i="6" s="1"/>
  <c r="BH812" i="6" s="1"/>
  <c r="BJ812" i="6" s="1"/>
  <c r="BM812" i="6" s="1"/>
  <c r="BH813" i="6" s="1"/>
  <c r="BJ813" i="6" s="1"/>
  <c r="BM813" i="6" s="1"/>
  <c r="BH814" i="6" s="1"/>
  <c r="BJ814" i="6" s="1"/>
  <c r="BM814" i="6" s="1"/>
  <c r="BH815" i="6" s="1"/>
  <c r="BJ815" i="6" s="1"/>
  <c r="BM815" i="6" s="1"/>
  <c r="BH816" i="6" s="1"/>
  <c r="BJ816" i="6" s="1"/>
  <c r="BM816" i="6" s="1"/>
  <c r="BD554" i="6"/>
  <c r="AU554" i="9"/>
  <c r="AY553" i="9"/>
  <c r="AT554" i="9" s="1"/>
  <c r="AP554" i="9" s="1"/>
  <c r="AJ554" i="9" s="1"/>
  <c r="AI554" i="9" s="1"/>
  <c r="AP242" i="9"/>
  <c r="AJ242" i="9" s="1"/>
  <c r="AI242" i="9" s="1"/>
  <c r="AQ242" i="9"/>
  <c r="AG609" i="9"/>
  <c r="AH609" i="9" s="1"/>
  <c r="AL609" i="9" s="1"/>
  <c r="AF610" i="9"/>
  <c r="BC554" i="6"/>
  <c r="AW554" i="6"/>
  <c r="AX554" i="6" s="1"/>
  <c r="AU26" i="9"/>
  <c r="AY25" i="9"/>
  <c r="AT26" i="9" s="1"/>
  <c r="AK54" i="9"/>
  <c r="AM53" i="9"/>
  <c r="AR54" i="9" s="1"/>
  <c r="BB236" i="6"/>
  <c r="AW236" i="6" s="1"/>
  <c r="AX236" i="6" s="1"/>
  <c r="BJ235" i="6"/>
  <c r="BM235" i="6" s="1"/>
  <c r="BH236" i="6" s="1"/>
  <c r="BD236" i="6" s="1"/>
  <c r="JU123" i="8" l="1"/>
  <c r="JP124" i="8" s="1"/>
  <c r="B90" i="8"/>
  <c r="L88" i="8"/>
  <c r="AF613" i="6"/>
  <c r="AG612" i="6"/>
  <c r="AH612" i="6" s="1"/>
  <c r="AL612" i="6" s="1"/>
  <c r="EH132" i="8"/>
  <c r="CU135" i="8"/>
  <c r="EV131" i="8"/>
  <c r="DT133" i="8"/>
  <c r="DI134" i="8"/>
  <c r="DD135" i="8" s="1"/>
  <c r="DE135" i="8"/>
  <c r="BL138" i="8"/>
  <c r="BG139" i="8" s="1"/>
  <c r="BC139" i="8" s="1"/>
  <c r="CK136" i="8"/>
  <c r="BZ137" i="8"/>
  <c r="BU138" i="8" s="1"/>
  <c r="BV138" i="8"/>
  <c r="EX131" i="8"/>
  <c r="DU133" i="8"/>
  <c r="DV133" i="8" s="1"/>
  <c r="EI132" i="8"/>
  <c r="EJ132" i="8" s="1"/>
  <c r="BB139" i="8"/>
  <c r="L203" i="8"/>
  <c r="M203" i="8" s="1"/>
  <c r="N203" i="8" s="1"/>
  <c r="Z203" i="8" s="1"/>
  <c r="AF203" i="8" s="1"/>
  <c r="AJ203" i="8" s="1"/>
  <c r="K204" i="8"/>
  <c r="AO140" i="8"/>
  <c r="AH140" i="8" s="1"/>
  <c r="AG140" i="8" s="1"/>
  <c r="AP140" i="8"/>
  <c r="JQ124" i="8"/>
  <c r="JL124" i="8" s="1"/>
  <c r="JY123" i="8"/>
  <c r="AL193" i="8"/>
  <c r="AQ194" i="8" s="1"/>
  <c r="AI194" i="8"/>
  <c r="IK125" i="8"/>
  <c r="IY124" i="8"/>
  <c r="BB242" i="9"/>
  <c r="AU555" i="6"/>
  <c r="AY554" i="6"/>
  <c r="AT555" i="6" s="1"/>
  <c r="AP555" i="6" s="1"/>
  <c r="AJ555" i="6" s="1"/>
  <c r="AI555" i="6" s="1"/>
  <c r="AG610" i="9"/>
  <c r="AH610" i="9" s="1"/>
  <c r="AL610" i="9" s="1"/>
  <c r="AF611" i="9"/>
  <c r="AV242" i="9"/>
  <c r="AN243" i="9"/>
  <c r="BE554" i="6"/>
  <c r="BB555" i="6" s="1"/>
  <c r="AQ554" i="9"/>
  <c r="AN555" i="9" s="1"/>
  <c r="AV554" i="9"/>
  <c r="AE207" i="8"/>
  <c r="AD208" i="8"/>
  <c r="BF241" i="9"/>
  <c r="BA242" i="9" s="1"/>
  <c r="BF553" i="9"/>
  <c r="AU237" i="6"/>
  <c r="AY236" i="6"/>
  <c r="AT237" i="6" s="1"/>
  <c r="AK55" i="9"/>
  <c r="AM54" i="9"/>
  <c r="AR55" i="9" s="1"/>
  <c r="AQ26" i="9"/>
  <c r="AP26" i="9"/>
  <c r="AJ26" i="9" s="1"/>
  <c r="AI26" i="9" s="1"/>
  <c r="BC25" i="9"/>
  <c r="IZ124" i="8" l="1"/>
  <c r="IU125" i="8" s="1"/>
  <c r="IL125" i="8"/>
  <c r="IG126" i="8" s="1"/>
  <c r="B91" i="8"/>
  <c r="L89" i="8"/>
  <c r="BF554" i="6"/>
  <c r="BA555" i="6" s="1"/>
  <c r="AF614" i="6"/>
  <c r="AG613" i="6"/>
  <c r="AH613" i="6" s="1"/>
  <c r="AL613" i="6" s="1"/>
  <c r="CY135" i="8"/>
  <c r="CP136" i="8"/>
  <c r="CL136" i="8" s="1"/>
  <c r="CM136" i="8" s="1"/>
  <c r="CZ135" i="8"/>
  <c r="DA135" i="8" s="1"/>
  <c r="CX136" i="8" s="1"/>
  <c r="BD139" i="8"/>
  <c r="BP138" i="8"/>
  <c r="DM134" i="8"/>
  <c r="DB135" i="8"/>
  <c r="BQ138" i="8"/>
  <c r="CD137" i="8"/>
  <c r="EG133" i="8"/>
  <c r="EK132" i="8"/>
  <c r="EF133" i="8" s="1"/>
  <c r="EU132" i="8"/>
  <c r="EY131" i="8"/>
  <c r="ET132" i="8" s="1"/>
  <c r="DS134" i="8"/>
  <c r="DW133" i="8"/>
  <c r="DR134" i="8" s="1"/>
  <c r="IV125" i="8"/>
  <c r="IQ125" i="8" s="1"/>
  <c r="JD124" i="8"/>
  <c r="IH126" i="8"/>
  <c r="IC126" i="8" s="1"/>
  <c r="IP125" i="8"/>
  <c r="AL194" i="8"/>
  <c r="AQ195" i="8" s="1"/>
  <c r="AI195" i="8"/>
  <c r="KA123" i="8"/>
  <c r="AM141" i="8"/>
  <c r="AU140" i="8"/>
  <c r="K205" i="8"/>
  <c r="L204" i="8"/>
  <c r="M204" i="8" s="1"/>
  <c r="N204" i="8" s="1"/>
  <c r="Z204" i="8" s="1"/>
  <c r="AF204" i="8" s="1"/>
  <c r="AJ204" i="8" s="1"/>
  <c r="BC555" i="6"/>
  <c r="BD555" i="6"/>
  <c r="AQ555" i="6"/>
  <c r="AN556" i="6" s="1"/>
  <c r="AV555" i="6"/>
  <c r="AW555" i="6"/>
  <c r="AW242" i="9"/>
  <c r="AX242" i="9" s="1"/>
  <c r="BA554" i="9"/>
  <c r="BJ553" i="9"/>
  <c r="BM553" i="9" s="1"/>
  <c r="BH554" i="9" s="1"/>
  <c r="AD209" i="8"/>
  <c r="AE208" i="8"/>
  <c r="AF612" i="9"/>
  <c r="AG611" i="9"/>
  <c r="AH611" i="9" s="1"/>
  <c r="AL611" i="9" s="1"/>
  <c r="BJ241" i="9"/>
  <c r="BM241" i="9" s="1"/>
  <c r="BH242" i="9" s="1"/>
  <c r="BD242" i="9" s="1"/>
  <c r="BE25" i="9"/>
  <c r="BF25" i="9"/>
  <c r="BA26" i="9" s="1"/>
  <c r="AV26" i="9"/>
  <c r="AN27" i="9"/>
  <c r="AM55" i="9"/>
  <c r="AR56" i="9" s="1"/>
  <c r="AK56" i="9"/>
  <c r="AP237" i="6"/>
  <c r="AJ237" i="6" s="1"/>
  <c r="AI237" i="6" s="1"/>
  <c r="AQ237" i="6"/>
  <c r="BC236" i="6"/>
  <c r="KB123" i="8" l="1"/>
  <c r="JW124" i="8" s="1"/>
  <c r="B92" i="8"/>
  <c r="L90" i="8"/>
  <c r="AF615" i="6"/>
  <c r="AG614" i="6"/>
  <c r="AH614" i="6" s="1"/>
  <c r="AL614" i="6" s="1"/>
  <c r="CJ137" i="8"/>
  <c r="CN136" i="8"/>
  <c r="CI137" i="8" s="1"/>
  <c r="BR138" i="8"/>
  <c r="BO139" i="8" s="1"/>
  <c r="CW136" i="8"/>
  <c r="CS136" i="8" s="1"/>
  <c r="DF135" i="8"/>
  <c r="BA140" i="8"/>
  <c r="BE139" i="8"/>
  <c r="CR136" i="8"/>
  <c r="EP132" i="8"/>
  <c r="EA133" i="8"/>
  <c r="DN134" i="8"/>
  <c r="DO134" i="8" s="1"/>
  <c r="FC131" i="8"/>
  <c r="EO132" i="8"/>
  <c r="EB133" i="8"/>
  <c r="EC133" i="8" s="1"/>
  <c r="AE209" i="8"/>
  <c r="AD210" i="8"/>
  <c r="L205" i="8"/>
  <c r="M205" i="8" s="1"/>
  <c r="N205" i="8" s="1"/>
  <c r="Z205" i="8" s="1"/>
  <c r="AF205" i="8" s="1"/>
  <c r="AJ205" i="8" s="1"/>
  <c r="K206" i="8"/>
  <c r="JX124" i="8"/>
  <c r="JS124" i="8" s="1"/>
  <c r="KF123" i="8"/>
  <c r="KH123" i="8" s="1"/>
  <c r="IR125" i="8"/>
  <c r="AI196" i="8"/>
  <c r="AL195" i="8"/>
  <c r="AQ196" i="8" s="1"/>
  <c r="JF124" i="8"/>
  <c r="AW554" i="9"/>
  <c r="AX554" i="9" s="1"/>
  <c r="BC554" i="9"/>
  <c r="AU243" i="9"/>
  <c r="AX555" i="6"/>
  <c r="AU556" i="6" s="1"/>
  <c r="AY242" i="9"/>
  <c r="AT243" i="9" s="1"/>
  <c r="AG612" i="9"/>
  <c r="AH612" i="9" s="1"/>
  <c r="AL612" i="9" s="1"/>
  <c r="AF613" i="9"/>
  <c r="BJ554" i="9"/>
  <c r="BM554" i="9" s="1"/>
  <c r="BH555" i="9" s="1"/>
  <c r="BJ555" i="9" s="1"/>
  <c r="BM555" i="9" s="1"/>
  <c r="BH556" i="9" s="1"/>
  <c r="BJ556" i="9" s="1"/>
  <c r="BM556" i="9" s="1"/>
  <c r="BH557" i="9" s="1"/>
  <c r="BJ557" i="9" s="1"/>
  <c r="BM557" i="9" s="1"/>
  <c r="BH558" i="9" s="1"/>
  <c r="BJ558" i="9" s="1"/>
  <c r="BM558" i="9" s="1"/>
  <c r="BH559" i="9" s="1"/>
  <c r="BJ559" i="9" s="1"/>
  <c r="BM559" i="9" s="1"/>
  <c r="BH560" i="9" s="1"/>
  <c r="BJ560" i="9" s="1"/>
  <c r="BM560" i="9" s="1"/>
  <c r="BH561" i="9" s="1"/>
  <c r="BJ561" i="9" s="1"/>
  <c r="BM561" i="9" s="1"/>
  <c r="BH562" i="9" s="1"/>
  <c r="BJ562" i="9" s="1"/>
  <c r="BM562" i="9" s="1"/>
  <c r="BH563" i="9" s="1"/>
  <c r="BJ563" i="9" s="1"/>
  <c r="BM563" i="9" s="1"/>
  <c r="BH564" i="9" s="1"/>
  <c r="BJ564" i="9" s="1"/>
  <c r="BM564" i="9" s="1"/>
  <c r="BH565" i="9" s="1"/>
  <c r="BJ565" i="9" s="1"/>
  <c r="BM565" i="9" s="1"/>
  <c r="BH566" i="9" s="1"/>
  <c r="BJ566" i="9" s="1"/>
  <c r="BM566" i="9" s="1"/>
  <c r="BH567" i="9" s="1"/>
  <c r="BJ567" i="9" s="1"/>
  <c r="BM567" i="9" s="1"/>
  <c r="BH568" i="9" s="1"/>
  <c r="BJ568" i="9" s="1"/>
  <c r="BM568" i="9" s="1"/>
  <c r="BH569" i="9" s="1"/>
  <c r="BJ569" i="9" s="1"/>
  <c r="BM569" i="9" s="1"/>
  <c r="BH570" i="9" s="1"/>
  <c r="BJ570" i="9" s="1"/>
  <c r="BM570" i="9" s="1"/>
  <c r="BH571" i="9" s="1"/>
  <c r="BJ571" i="9" s="1"/>
  <c r="BM571" i="9" s="1"/>
  <c r="BH572" i="9" s="1"/>
  <c r="BJ572" i="9" s="1"/>
  <c r="BM572" i="9" s="1"/>
  <c r="BH573" i="9" s="1"/>
  <c r="BJ573" i="9" s="1"/>
  <c r="BM573" i="9" s="1"/>
  <c r="BH574" i="9" s="1"/>
  <c r="BJ574" i="9" s="1"/>
  <c r="BM574" i="9" s="1"/>
  <c r="BH575" i="9" s="1"/>
  <c r="BJ575" i="9" s="1"/>
  <c r="BM575" i="9" s="1"/>
  <c r="BH576" i="9" s="1"/>
  <c r="BJ576" i="9" s="1"/>
  <c r="BM576" i="9" s="1"/>
  <c r="BH577" i="9" s="1"/>
  <c r="BJ577" i="9" s="1"/>
  <c r="BM577" i="9" s="1"/>
  <c r="BH578" i="9" s="1"/>
  <c r="BJ578" i="9" s="1"/>
  <c r="BM578" i="9" s="1"/>
  <c r="BH579" i="9" s="1"/>
  <c r="BJ579" i="9" s="1"/>
  <c r="BM579" i="9" s="1"/>
  <c r="BH580" i="9" s="1"/>
  <c r="BJ580" i="9" s="1"/>
  <c r="BM580" i="9" s="1"/>
  <c r="BH581" i="9" s="1"/>
  <c r="BJ581" i="9" s="1"/>
  <c r="BM581" i="9" s="1"/>
  <c r="BH582" i="9" s="1"/>
  <c r="BJ582" i="9" s="1"/>
  <c r="BM582" i="9" s="1"/>
  <c r="BH583" i="9" s="1"/>
  <c r="BJ583" i="9" s="1"/>
  <c r="BM583" i="9" s="1"/>
  <c r="BH584" i="9" s="1"/>
  <c r="BJ584" i="9" s="1"/>
  <c r="BM584" i="9" s="1"/>
  <c r="BH585" i="9" s="1"/>
  <c r="BJ585" i="9" s="1"/>
  <c r="BM585" i="9" s="1"/>
  <c r="BH586" i="9" s="1"/>
  <c r="BJ586" i="9" s="1"/>
  <c r="BM586" i="9" s="1"/>
  <c r="BH587" i="9" s="1"/>
  <c r="BJ587" i="9" s="1"/>
  <c r="BM587" i="9" s="1"/>
  <c r="BH588" i="9" s="1"/>
  <c r="BJ588" i="9" s="1"/>
  <c r="BM588" i="9" s="1"/>
  <c r="BH589" i="9" s="1"/>
  <c r="BJ589" i="9" s="1"/>
  <c r="BM589" i="9" s="1"/>
  <c r="BH590" i="9" s="1"/>
  <c r="BJ590" i="9" s="1"/>
  <c r="BM590" i="9" s="1"/>
  <c r="BH591" i="9" s="1"/>
  <c r="BJ591" i="9" s="1"/>
  <c r="BM591" i="9" s="1"/>
  <c r="BH592" i="9" s="1"/>
  <c r="BJ592" i="9" s="1"/>
  <c r="BM592" i="9" s="1"/>
  <c r="BH593" i="9" s="1"/>
  <c r="BJ593" i="9" s="1"/>
  <c r="BM593" i="9" s="1"/>
  <c r="BH594" i="9" s="1"/>
  <c r="BJ594" i="9" s="1"/>
  <c r="BM594" i="9" s="1"/>
  <c r="BH595" i="9" s="1"/>
  <c r="BJ595" i="9" s="1"/>
  <c r="BM595" i="9" s="1"/>
  <c r="BH596" i="9" s="1"/>
  <c r="BJ596" i="9" s="1"/>
  <c r="BM596" i="9" s="1"/>
  <c r="BH597" i="9" s="1"/>
  <c r="BJ597" i="9" s="1"/>
  <c r="BM597" i="9" s="1"/>
  <c r="BH598" i="9" s="1"/>
  <c r="BJ598" i="9" s="1"/>
  <c r="BM598" i="9" s="1"/>
  <c r="BH599" i="9" s="1"/>
  <c r="BJ599" i="9" s="1"/>
  <c r="BM599" i="9" s="1"/>
  <c r="BH600" i="9" s="1"/>
  <c r="BJ600" i="9" s="1"/>
  <c r="BM600" i="9" s="1"/>
  <c r="BH601" i="9" s="1"/>
  <c r="BJ601" i="9" s="1"/>
  <c r="BM601" i="9" s="1"/>
  <c r="BH602" i="9" s="1"/>
  <c r="BJ602" i="9" s="1"/>
  <c r="BM602" i="9" s="1"/>
  <c r="BH603" i="9" s="1"/>
  <c r="BJ603" i="9" s="1"/>
  <c r="BM603" i="9" s="1"/>
  <c r="BH604" i="9" s="1"/>
  <c r="BJ604" i="9" s="1"/>
  <c r="BM604" i="9" s="1"/>
  <c r="BH605" i="9" s="1"/>
  <c r="BJ605" i="9" s="1"/>
  <c r="BM605" i="9" s="1"/>
  <c r="BH606" i="9" s="1"/>
  <c r="BJ606" i="9" s="1"/>
  <c r="BM606" i="9" s="1"/>
  <c r="BH607" i="9" s="1"/>
  <c r="BJ607" i="9" s="1"/>
  <c r="BM607" i="9" s="1"/>
  <c r="BH608" i="9" s="1"/>
  <c r="BJ608" i="9" s="1"/>
  <c r="BM608" i="9" s="1"/>
  <c r="BH609" i="9" s="1"/>
  <c r="BJ609" i="9" s="1"/>
  <c r="BM609" i="9" s="1"/>
  <c r="BH610" i="9" s="1"/>
  <c r="BJ610" i="9" s="1"/>
  <c r="BM610" i="9" s="1"/>
  <c r="BH611" i="9" s="1"/>
  <c r="BJ611" i="9" s="1"/>
  <c r="BM611" i="9" s="1"/>
  <c r="BH612" i="9" s="1"/>
  <c r="BJ612" i="9" s="1"/>
  <c r="BM612" i="9" s="1"/>
  <c r="BH613" i="9" s="1"/>
  <c r="BJ613" i="9" s="1"/>
  <c r="BM613" i="9" s="1"/>
  <c r="BH614" i="9" s="1"/>
  <c r="BJ614" i="9" s="1"/>
  <c r="BM614" i="9" s="1"/>
  <c r="BH615" i="9" s="1"/>
  <c r="BJ615" i="9" s="1"/>
  <c r="BM615" i="9" s="1"/>
  <c r="BH616" i="9" s="1"/>
  <c r="BJ616" i="9" s="1"/>
  <c r="BM616" i="9" s="1"/>
  <c r="BH617" i="9" s="1"/>
  <c r="BJ617" i="9" s="1"/>
  <c r="BM617" i="9" s="1"/>
  <c r="BH618" i="9" s="1"/>
  <c r="BJ618" i="9" s="1"/>
  <c r="BM618" i="9" s="1"/>
  <c r="BH619" i="9" s="1"/>
  <c r="BJ619" i="9" s="1"/>
  <c r="BM619" i="9" s="1"/>
  <c r="BH620" i="9" s="1"/>
  <c r="BJ620" i="9" s="1"/>
  <c r="BM620" i="9" s="1"/>
  <c r="BH621" i="9" s="1"/>
  <c r="BJ621" i="9" s="1"/>
  <c r="BM621" i="9" s="1"/>
  <c r="BH622" i="9" s="1"/>
  <c r="BJ622" i="9" s="1"/>
  <c r="BM622" i="9" s="1"/>
  <c r="BH623" i="9" s="1"/>
  <c r="BJ623" i="9" s="1"/>
  <c r="BM623" i="9" s="1"/>
  <c r="BH624" i="9" s="1"/>
  <c r="BJ624" i="9" s="1"/>
  <c r="BM624" i="9" s="1"/>
  <c r="BH625" i="9" s="1"/>
  <c r="BJ625" i="9" s="1"/>
  <c r="BM625" i="9" s="1"/>
  <c r="BH626" i="9" s="1"/>
  <c r="BJ626" i="9" s="1"/>
  <c r="BM626" i="9" s="1"/>
  <c r="BH627" i="9" s="1"/>
  <c r="BJ627" i="9" s="1"/>
  <c r="BM627" i="9" s="1"/>
  <c r="BH628" i="9" s="1"/>
  <c r="BJ628" i="9" s="1"/>
  <c r="BM628" i="9" s="1"/>
  <c r="BH629" i="9" s="1"/>
  <c r="BJ629" i="9" s="1"/>
  <c r="BM629" i="9" s="1"/>
  <c r="BH630" i="9" s="1"/>
  <c r="BJ630" i="9" s="1"/>
  <c r="BM630" i="9" s="1"/>
  <c r="BH631" i="9" s="1"/>
  <c r="BJ631" i="9" s="1"/>
  <c r="BM631" i="9" s="1"/>
  <c r="BH632" i="9" s="1"/>
  <c r="BJ632" i="9" s="1"/>
  <c r="BM632" i="9" s="1"/>
  <c r="BH633" i="9" s="1"/>
  <c r="BJ633" i="9" s="1"/>
  <c r="BM633" i="9" s="1"/>
  <c r="BH634" i="9" s="1"/>
  <c r="BJ634" i="9" s="1"/>
  <c r="BM634" i="9" s="1"/>
  <c r="BH635" i="9" s="1"/>
  <c r="BJ635" i="9" s="1"/>
  <c r="BM635" i="9" s="1"/>
  <c r="BH636" i="9" s="1"/>
  <c r="BJ636" i="9" s="1"/>
  <c r="BM636" i="9" s="1"/>
  <c r="BH637" i="9" s="1"/>
  <c r="BJ637" i="9" s="1"/>
  <c r="BM637" i="9" s="1"/>
  <c r="BH638" i="9" s="1"/>
  <c r="BJ638" i="9" s="1"/>
  <c r="BM638" i="9" s="1"/>
  <c r="BH639" i="9" s="1"/>
  <c r="BJ639" i="9" s="1"/>
  <c r="BM639" i="9" s="1"/>
  <c r="BH640" i="9" s="1"/>
  <c r="BJ640" i="9" s="1"/>
  <c r="BM640" i="9" s="1"/>
  <c r="BH641" i="9" s="1"/>
  <c r="BJ641" i="9" s="1"/>
  <c r="BM641" i="9" s="1"/>
  <c r="BH642" i="9" s="1"/>
  <c r="BJ642" i="9" s="1"/>
  <c r="BM642" i="9" s="1"/>
  <c r="BH643" i="9" s="1"/>
  <c r="BJ643" i="9" s="1"/>
  <c r="BM643" i="9" s="1"/>
  <c r="BH644" i="9" s="1"/>
  <c r="BJ644" i="9" s="1"/>
  <c r="BM644" i="9" s="1"/>
  <c r="BH645" i="9" s="1"/>
  <c r="BJ645" i="9" s="1"/>
  <c r="BM645" i="9" s="1"/>
  <c r="BH646" i="9" s="1"/>
  <c r="BJ646" i="9" s="1"/>
  <c r="BM646" i="9" s="1"/>
  <c r="BH647" i="9" s="1"/>
  <c r="BJ647" i="9" s="1"/>
  <c r="BM647" i="9" s="1"/>
  <c r="BH648" i="9" s="1"/>
  <c r="BJ648" i="9" s="1"/>
  <c r="BM648" i="9" s="1"/>
  <c r="BH649" i="9" s="1"/>
  <c r="BJ649" i="9" s="1"/>
  <c r="BM649" i="9" s="1"/>
  <c r="BH650" i="9" s="1"/>
  <c r="BJ650" i="9" s="1"/>
  <c r="BM650" i="9" s="1"/>
  <c r="BH651" i="9" s="1"/>
  <c r="BJ651" i="9" s="1"/>
  <c r="BM651" i="9" s="1"/>
  <c r="BH652" i="9" s="1"/>
  <c r="BJ652" i="9" s="1"/>
  <c r="BM652" i="9" s="1"/>
  <c r="BH653" i="9" s="1"/>
  <c r="BJ653" i="9" s="1"/>
  <c r="BM653" i="9" s="1"/>
  <c r="BH654" i="9" s="1"/>
  <c r="BJ654" i="9" s="1"/>
  <c r="BM654" i="9" s="1"/>
  <c r="BH655" i="9" s="1"/>
  <c r="BJ655" i="9" s="1"/>
  <c r="BM655" i="9" s="1"/>
  <c r="BH656" i="9" s="1"/>
  <c r="BJ656" i="9" s="1"/>
  <c r="BM656" i="9" s="1"/>
  <c r="BH657" i="9" s="1"/>
  <c r="BJ657" i="9" s="1"/>
  <c r="BM657" i="9" s="1"/>
  <c r="BH658" i="9" s="1"/>
  <c r="BJ658" i="9" s="1"/>
  <c r="BM658" i="9" s="1"/>
  <c r="BH659" i="9" s="1"/>
  <c r="BJ659" i="9" s="1"/>
  <c r="BM659" i="9" s="1"/>
  <c r="BH660" i="9" s="1"/>
  <c r="BJ660" i="9" s="1"/>
  <c r="BM660" i="9" s="1"/>
  <c r="BH661" i="9" s="1"/>
  <c r="BJ661" i="9" s="1"/>
  <c r="BM661" i="9" s="1"/>
  <c r="BH662" i="9" s="1"/>
  <c r="BJ662" i="9" s="1"/>
  <c r="BM662" i="9" s="1"/>
  <c r="BH663" i="9" s="1"/>
  <c r="BJ663" i="9" s="1"/>
  <c r="BM663" i="9" s="1"/>
  <c r="BH664" i="9" s="1"/>
  <c r="BJ664" i="9" s="1"/>
  <c r="BM664" i="9" s="1"/>
  <c r="BH665" i="9" s="1"/>
  <c r="BJ665" i="9" s="1"/>
  <c r="BM665" i="9" s="1"/>
  <c r="BH666" i="9" s="1"/>
  <c r="BJ666" i="9" s="1"/>
  <c r="BM666" i="9" s="1"/>
  <c r="BH667" i="9" s="1"/>
  <c r="BJ667" i="9" s="1"/>
  <c r="BM667" i="9" s="1"/>
  <c r="BH668" i="9" s="1"/>
  <c r="BJ668" i="9" s="1"/>
  <c r="BM668" i="9" s="1"/>
  <c r="BH669" i="9" s="1"/>
  <c r="BJ669" i="9" s="1"/>
  <c r="BM669" i="9" s="1"/>
  <c r="BH670" i="9" s="1"/>
  <c r="BJ670" i="9" s="1"/>
  <c r="BM670" i="9" s="1"/>
  <c r="BH671" i="9" s="1"/>
  <c r="BJ671" i="9" s="1"/>
  <c r="BM671" i="9" s="1"/>
  <c r="BH672" i="9" s="1"/>
  <c r="BJ672" i="9" s="1"/>
  <c r="BM672" i="9" s="1"/>
  <c r="BH673" i="9" s="1"/>
  <c r="BJ673" i="9" s="1"/>
  <c r="BM673" i="9" s="1"/>
  <c r="BH674" i="9" s="1"/>
  <c r="BJ674" i="9" s="1"/>
  <c r="BM674" i="9" s="1"/>
  <c r="BH675" i="9" s="1"/>
  <c r="BJ675" i="9" s="1"/>
  <c r="BM675" i="9" s="1"/>
  <c r="BH676" i="9" s="1"/>
  <c r="BJ676" i="9" s="1"/>
  <c r="BM676" i="9" s="1"/>
  <c r="BH677" i="9" s="1"/>
  <c r="BJ677" i="9" s="1"/>
  <c r="BM677" i="9" s="1"/>
  <c r="BH678" i="9" s="1"/>
  <c r="BJ678" i="9" s="1"/>
  <c r="BM678" i="9" s="1"/>
  <c r="BH679" i="9" s="1"/>
  <c r="BJ679" i="9" s="1"/>
  <c r="BM679" i="9" s="1"/>
  <c r="BH680" i="9" s="1"/>
  <c r="BJ680" i="9" s="1"/>
  <c r="BM680" i="9" s="1"/>
  <c r="BH681" i="9" s="1"/>
  <c r="BJ681" i="9" s="1"/>
  <c r="BM681" i="9" s="1"/>
  <c r="BH682" i="9" s="1"/>
  <c r="BJ682" i="9" s="1"/>
  <c r="BM682" i="9" s="1"/>
  <c r="BH683" i="9" s="1"/>
  <c r="BJ683" i="9" s="1"/>
  <c r="BM683" i="9" s="1"/>
  <c r="BH684" i="9" s="1"/>
  <c r="BJ684" i="9" s="1"/>
  <c r="BM684" i="9" s="1"/>
  <c r="BH685" i="9" s="1"/>
  <c r="BJ685" i="9" s="1"/>
  <c r="BM685" i="9" s="1"/>
  <c r="BH686" i="9" s="1"/>
  <c r="BJ686" i="9" s="1"/>
  <c r="BM686" i="9" s="1"/>
  <c r="BH687" i="9" s="1"/>
  <c r="BJ687" i="9" s="1"/>
  <c r="BM687" i="9" s="1"/>
  <c r="BH688" i="9" s="1"/>
  <c r="BJ688" i="9" s="1"/>
  <c r="BM688" i="9" s="1"/>
  <c r="BH689" i="9" s="1"/>
  <c r="BJ689" i="9" s="1"/>
  <c r="BM689" i="9" s="1"/>
  <c r="BH690" i="9" s="1"/>
  <c r="BJ690" i="9" s="1"/>
  <c r="BM690" i="9" s="1"/>
  <c r="BH691" i="9" s="1"/>
  <c r="BJ691" i="9" s="1"/>
  <c r="BM691" i="9" s="1"/>
  <c r="BH692" i="9" s="1"/>
  <c r="BJ692" i="9" s="1"/>
  <c r="BM692" i="9" s="1"/>
  <c r="BH693" i="9" s="1"/>
  <c r="BJ693" i="9" s="1"/>
  <c r="BM693" i="9" s="1"/>
  <c r="BH694" i="9" s="1"/>
  <c r="BJ694" i="9" s="1"/>
  <c r="BM694" i="9" s="1"/>
  <c r="BH695" i="9" s="1"/>
  <c r="BJ695" i="9" s="1"/>
  <c r="BM695" i="9" s="1"/>
  <c r="BH696" i="9" s="1"/>
  <c r="BJ696" i="9" s="1"/>
  <c r="BM696" i="9" s="1"/>
  <c r="BH697" i="9" s="1"/>
  <c r="BJ697" i="9" s="1"/>
  <c r="BM697" i="9" s="1"/>
  <c r="BH698" i="9" s="1"/>
  <c r="BJ698" i="9" s="1"/>
  <c r="BM698" i="9" s="1"/>
  <c r="BH699" i="9" s="1"/>
  <c r="BJ699" i="9" s="1"/>
  <c r="BM699" i="9" s="1"/>
  <c r="BH700" i="9" s="1"/>
  <c r="BJ700" i="9" s="1"/>
  <c r="BM700" i="9" s="1"/>
  <c r="BH701" i="9" s="1"/>
  <c r="BJ701" i="9" s="1"/>
  <c r="BM701" i="9" s="1"/>
  <c r="BH702" i="9" s="1"/>
  <c r="BJ702" i="9" s="1"/>
  <c r="BM702" i="9" s="1"/>
  <c r="BH703" i="9" s="1"/>
  <c r="BJ703" i="9" s="1"/>
  <c r="BM703" i="9" s="1"/>
  <c r="BH704" i="9" s="1"/>
  <c r="BJ704" i="9" s="1"/>
  <c r="BM704" i="9" s="1"/>
  <c r="BH705" i="9" s="1"/>
  <c r="BJ705" i="9" s="1"/>
  <c r="BM705" i="9" s="1"/>
  <c r="BH706" i="9" s="1"/>
  <c r="BJ706" i="9" s="1"/>
  <c r="BM706" i="9" s="1"/>
  <c r="BH707" i="9" s="1"/>
  <c r="BJ707" i="9" s="1"/>
  <c r="BM707" i="9" s="1"/>
  <c r="BH708" i="9" s="1"/>
  <c r="BJ708" i="9" s="1"/>
  <c r="BM708" i="9" s="1"/>
  <c r="BH709" i="9" s="1"/>
  <c r="BJ709" i="9" s="1"/>
  <c r="BM709" i="9" s="1"/>
  <c r="BH710" i="9" s="1"/>
  <c r="BJ710" i="9" s="1"/>
  <c r="BM710" i="9" s="1"/>
  <c r="BH711" i="9" s="1"/>
  <c r="BJ711" i="9" s="1"/>
  <c r="BM711" i="9" s="1"/>
  <c r="BH712" i="9" s="1"/>
  <c r="BJ712" i="9" s="1"/>
  <c r="BM712" i="9" s="1"/>
  <c r="BH713" i="9" s="1"/>
  <c r="BJ713" i="9" s="1"/>
  <c r="BM713" i="9" s="1"/>
  <c r="BH714" i="9" s="1"/>
  <c r="BJ714" i="9" s="1"/>
  <c r="BM714" i="9" s="1"/>
  <c r="BH715" i="9" s="1"/>
  <c r="BJ715" i="9" s="1"/>
  <c r="BM715" i="9" s="1"/>
  <c r="BH716" i="9" s="1"/>
  <c r="BJ716" i="9" s="1"/>
  <c r="BM716" i="9" s="1"/>
  <c r="BH717" i="9" s="1"/>
  <c r="BJ717" i="9" s="1"/>
  <c r="BM717" i="9" s="1"/>
  <c r="BH718" i="9" s="1"/>
  <c r="BJ718" i="9" s="1"/>
  <c r="BM718" i="9" s="1"/>
  <c r="BH719" i="9" s="1"/>
  <c r="BJ719" i="9" s="1"/>
  <c r="BM719" i="9" s="1"/>
  <c r="BH720" i="9" s="1"/>
  <c r="BJ720" i="9" s="1"/>
  <c r="BM720" i="9" s="1"/>
  <c r="BH721" i="9" s="1"/>
  <c r="BJ721" i="9" s="1"/>
  <c r="BM721" i="9" s="1"/>
  <c r="BH722" i="9" s="1"/>
  <c r="BJ722" i="9" s="1"/>
  <c r="BM722" i="9" s="1"/>
  <c r="BH723" i="9" s="1"/>
  <c r="BJ723" i="9" s="1"/>
  <c r="BM723" i="9" s="1"/>
  <c r="BH724" i="9" s="1"/>
  <c r="BJ724" i="9" s="1"/>
  <c r="BM724" i="9" s="1"/>
  <c r="BH725" i="9" s="1"/>
  <c r="BJ725" i="9" s="1"/>
  <c r="BM725" i="9" s="1"/>
  <c r="BH726" i="9" s="1"/>
  <c r="BJ726" i="9" s="1"/>
  <c r="BM726" i="9" s="1"/>
  <c r="BH727" i="9" s="1"/>
  <c r="BJ727" i="9" s="1"/>
  <c r="BM727" i="9" s="1"/>
  <c r="BH728" i="9" s="1"/>
  <c r="BJ728" i="9" s="1"/>
  <c r="BM728" i="9" s="1"/>
  <c r="BH729" i="9" s="1"/>
  <c r="BJ729" i="9" s="1"/>
  <c r="BM729" i="9" s="1"/>
  <c r="BH730" i="9" s="1"/>
  <c r="BJ730" i="9" s="1"/>
  <c r="BM730" i="9" s="1"/>
  <c r="BH731" i="9" s="1"/>
  <c r="BJ731" i="9" s="1"/>
  <c r="BM731" i="9" s="1"/>
  <c r="BH732" i="9" s="1"/>
  <c r="BJ732" i="9" s="1"/>
  <c r="BM732" i="9" s="1"/>
  <c r="BH733" i="9" s="1"/>
  <c r="BJ733" i="9" s="1"/>
  <c r="BM733" i="9" s="1"/>
  <c r="BH734" i="9" s="1"/>
  <c r="BJ734" i="9" s="1"/>
  <c r="BM734" i="9" s="1"/>
  <c r="BH735" i="9" s="1"/>
  <c r="BJ735" i="9" s="1"/>
  <c r="BM735" i="9" s="1"/>
  <c r="BH736" i="9" s="1"/>
  <c r="BJ736" i="9" s="1"/>
  <c r="BM736" i="9" s="1"/>
  <c r="BH737" i="9" s="1"/>
  <c r="BJ737" i="9" s="1"/>
  <c r="BM737" i="9" s="1"/>
  <c r="BH738" i="9" s="1"/>
  <c r="BJ738" i="9" s="1"/>
  <c r="BM738" i="9" s="1"/>
  <c r="BH739" i="9" s="1"/>
  <c r="BJ739" i="9" s="1"/>
  <c r="BM739" i="9" s="1"/>
  <c r="BH740" i="9" s="1"/>
  <c r="BJ740" i="9" s="1"/>
  <c r="BM740" i="9" s="1"/>
  <c r="BH741" i="9" s="1"/>
  <c r="BJ741" i="9" s="1"/>
  <c r="BM741" i="9" s="1"/>
  <c r="BH742" i="9" s="1"/>
  <c r="BJ742" i="9" s="1"/>
  <c r="BM742" i="9" s="1"/>
  <c r="BH743" i="9" s="1"/>
  <c r="BJ743" i="9" s="1"/>
  <c r="BM743" i="9" s="1"/>
  <c r="BH744" i="9" s="1"/>
  <c r="BJ744" i="9" s="1"/>
  <c r="BM744" i="9" s="1"/>
  <c r="BH745" i="9" s="1"/>
  <c r="BJ745" i="9" s="1"/>
  <c r="BM745" i="9" s="1"/>
  <c r="BH746" i="9" s="1"/>
  <c r="BJ746" i="9" s="1"/>
  <c r="BM746" i="9" s="1"/>
  <c r="BH747" i="9" s="1"/>
  <c r="BJ747" i="9" s="1"/>
  <c r="BM747" i="9" s="1"/>
  <c r="BH748" i="9" s="1"/>
  <c r="BJ748" i="9" s="1"/>
  <c r="BM748" i="9" s="1"/>
  <c r="BH749" i="9" s="1"/>
  <c r="BJ749" i="9" s="1"/>
  <c r="BM749" i="9" s="1"/>
  <c r="BH750" i="9" s="1"/>
  <c r="BJ750" i="9" s="1"/>
  <c r="BM750" i="9" s="1"/>
  <c r="BH751" i="9" s="1"/>
  <c r="BJ751" i="9" s="1"/>
  <c r="BM751" i="9" s="1"/>
  <c r="BH752" i="9" s="1"/>
  <c r="BJ752" i="9" s="1"/>
  <c r="BM752" i="9" s="1"/>
  <c r="BH753" i="9" s="1"/>
  <c r="BJ753" i="9" s="1"/>
  <c r="BM753" i="9" s="1"/>
  <c r="BH754" i="9" s="1"/>
  <c r="BJ754" i="9" s="1"/>
  <c r="BM754" i="9" s="1"/>
  <c r="BH755" i="9" s="1"/>
  <c r="BJ755" i="9" s="1"/>
  <c r="BM755" i="9" s="1"/>
  <c r="BH756" i="9" s="1"/>
  <c r="BJ756" i="9" s="1"/>
  <c r="BM756" i="9" s="1"/>
  <c r="BH757" i="9" s="1"/>
  <c r="BJ757" i="9" s="1"/>
  <c r="BM757" i="9" s="1"/>
  <c r="BH758" i="9" s="1"/>
  <c r="BJ758" i="9" s="1"/>
  <c r="BM758" i="9" s="1"/>
  <c r="BH759" i="9" s="1"/>
  <c r="BJ759" i="9" s="1"/>
  <c r="BM759" i="9" s="1"/>
  <c r="BH760" i="9" s="1"/>
  <c r="BJ760" i="9" s="1"/>
  <c r="BM760" i="9" s="1"/>
  <c r="BH761" i="9" s="1"/>
  <c r="BJ761" i="9" s="1"/>
  <c r="BM761" i="9" s="1"/>
  <c r="BH762" i="9" s="1"/>
  <c r="BJ762" i="9" s="1"/>
  <c r="BM762" i="9" s="1"/>
  <c r="BH763" i="9" s="1"/>
  <c r="BJ763" i="9" s="1"/>
  <c r="BM763" i="9" s="1"/>
  <c r="BH764" i="9" s="1"/>
  <c r="BJ764" i="9" s="1"/>
  <c r="BM764" i="9" s="1"/>
  <c r="BH765" i="9" s="1"/>
  <c r="BJ765" i="9" s="1"/>
  <c r="BM765" i="9" s="1"/>
  <c r="BH766" i="9" s="1"/>
  <c r="BJ766" i="9" s="1"/>
  <c r="BM766" i="9" s="1"/>
  <c r="BH767" i="9" s="1"/>
  <c r="BJ767" i="9" s="1"/>
  <c r="BM767" i="9" s="1"/>
  <c r="BH768" i="9" s="1"/>
  <c r="BJ768" i="9" s="1"/>
  <c r="BM768" i="9" s="1"/>
  <c r="BH769" i="9" s="1"/>
  <c r="BJ769" i="9" s="1"/>
  <c r="BM769" i="9" s="1"/>
  <c r="BH770" i="9" s="1"/>
  <c r="BJ770" i="9" s="1"/>
  <c r="BM770" i="9" s="1"/>
  <c r="BH771" i="9" s="1"/>
  <c r="BJ771" i="9" s="1"/>
  <c r="BM771" i="9" s="1"/>
  <c r="BH772" i="9" s="1"/>
  <c r="BJ772" i="9" s="1"/>
  <c r="BM772" i="9" s="1"/>
  <c r="BH773" i="9" s="1"/>
  <c r="BJ773" i="9" s="1"/>
  <c r="BM773" i="9" s="1"/>
  <c r="BH774" i="9" s="1"/>
  <c r="BJ774" i="9" s="1"/>
  <c r="BM774" i="9" s="1"/>
  <c r="BH775" i="9" s="1"/>
  <c r="BJ775" i="9" s="1"/>
  <c r="BM775" i="9" s="1"/>
  <c r="BH776" i="9" s="1"/>
  <c r="BJ776" i="9" s="1"/>
  <c r="BM776" i="9" s="1"/>
  <c r="BH777" i="9" s="1"/>
  <c r="BJ777" i="9" s="1"/>
  <c r="BM777" i="9" s="1"/>
  <c r="BH778" i="9" s="1"/>
  <c r="BJ778" i="9" s="1"/>
  <c r="BM778" i="9" s="1"/>
  <c r="BH779" i="9" s="1"/>
  <c r="BJ779" i="9" s="1"/>
  <c r="BM779" i="9" s="1"/>
  <c r="BH780" i="9" s="1"/>
  <c r="BJ780" i="9" s="1"/>
  <c r="BM780" i="9" s="1"/>
  <c r="BH781" i="9" s="1"/>
  <c r="BJ781" i="9" s="1"/>
  <c r="BM781" i="9" s="1"/>
  <c r="BH782" i="9" s="1"/>
  <c r="BJ782" i="9" s="1"/>
  <c r="BM782" i="9" s="1"/>
  <c r="BH783" i="9" s="1"/>
  <c r="BJ783" i="9" s="1"/>
  <c r="BM783" i="9" s="1"/>
  <c r="BH784" i="9" s="1"/>
  <c r="BJ784" i="9" s="1"/>
  <c r="BM784" i="9" s="1"/>
  <c r="BH785" i="9" s="1"/>
  <c r="BJ785" i="9" s="1"/>
  <c r="BM785" i="9" s="1"/>
  <c r="BH786" i="9" s="1"/>
  <c r="BJ786" i="9" s="1"/>
  <c r="BM786" i="9" s="1"/>
  <c r="BH787" i="9" s="1"/>
  <c r="BJ787" i="9" s="1"/>
  <c r="BM787" i="9" s="1"/>
  <c r="BH788" i="9" s="1"/>
  <c r="BJ788" i="9" s="1"/>
  <c r="BM788" i="9" s="1"/>
  <c r="BH789" i="9" s="1"/>
  <c r="BJ789" i="9" s="1"/>
  <c r="BM789" i="9" s="1"/>
  <c r="BH790" i="9" s="1"/>
  <c r="BJ790" i="9" s="1"/>
  <c r="BM790" i="9" s="1"/>
  <c r="BH791" i="9" s="1"/>
  <c r="BJ791" i="9" s="1"/>
  <c r="BM791" i="9" s="1"/>
  <c r="BH792" i="9" s="1"/>
  <c r="BJ792" i="9" s="1"/>
  <c r="BM792" i="9" s="1"/>
  <c r="BH793" i="9" s="1"/>
  <c r="BJ793" i="9" s="1"/>
  <c r="BM793" i="9" s="1"/>
  <c r="BH794" i="9" s="1"/>
  <c r="BJ794" i="9" s="1"/>
  <c r="BM794" i="9" s="1"/>
  <c r="BH795" i="9" s="1"/>
  <c r="BJ795" i="9" s="1"/>
  <c r="BM795" i="9" s="1"/>
  <c r="BH796" i="9" s="1"/>
  <c r="BJ796" i="9" s="1"/>
  <c r="BM796" i="9" s="1"/>
  <c r="BH797" i="9" s="1"/>
  <c r="BJ797" i="9" s="1"/>
  <c r="BM797" i="9" s="1"/>
  <c r="BH798" i="9" s="1"/>
  <c r="BJ798" i="9" s="1"/>
  <c r="BM798" i="9" s="1"/>
  <c r="BH799" i="9" s="1"/>
  <c r="BJ799" i="9" s="1"/>
  <c r="BM799" i="9" s="1"/>
  <c r="BH800" i="9" s="1"/>
  <c r="BJ800" i="9" s="1"/>
  <c r="BM800" i="9" s="1"/>
  <c r="BH801" i="9" s="1"/>
  <c r="BJ801" i="9" s="1"/>
  <c r="BM801" i="9" s="1"/>
  <c r="BH802" i="9" s="1"/>
  <c r="BJ802" i="9" s="1"/>
  <c r="BM802" i="9" s="1"/>
  <c r="BH803" i="9" s="1"/>
  <c r="BJ803" i="9" s="1"/>
  <c r="BM803" i="9" s="1"/>
  <c r="BH804" i="9" s="1"/>
  <c r="BJ804" i="9" s="1"/>
  <c r="BM804" i="9" s="1"/>
  <c r="BH805" i="9" s="1"/>
  <c r="BJ805" i="9" s="1"/>
  <c r="BM805" i="9" s="1"/>
  <c r="BH806" i="9" s="1"/>
  <c r="BJ806" i="9" s="1"/>
  <c r="BM806" i="9" s="1"/>
  <c r="BH807" i="9" s="1"/>
  <c r="BJ807" i="9" s="1"/>
  <c r="BM807" i="9" s="1"/>
  <c r="BH808" i="9" s="1"/>
  <c r="BJ808" i="9" s="1"/>
  <c r="BM808" i="9" s="1"/>
  <c r="BH809" i="9" s="1"/>
  <c r="BJ809" i="9" s="1"/>
  <c r="BM809" i="9" s="1"/>
  <c r="BH810" i="9" s="1"/>
  <c r="BJ810" i="9" s="1"/>
  <c r="BM810" i="9" s="1"/>
  <c r="BH811" i="9" s="1"/>
  <c r="BJ811" i="9" s="1"/>
  <c r="BM811" i="9" s="1"/>
  <c r="BH812" i="9" s="1"/>
  <c r="BJ812" i="9" s="1"/>
  <c r="BM812" i="9" s="1"/>
  <c r="BH813" i="9" s="1"/>
  <c r="BJ813" i="9" s="1"/>
  <c r="BM813" i="9" s="1"/>
  <c r="BH814" i="9" s="1"/>
  <c r="BJ814" i="9" s="1"/>
  <c r="BM814" i="9" s="1"/>
  <c r="BH815" i="9" s="1"/>
  <c r="BJ815" i="9" s="1"/>
  <c r="BM815" i="9" s="1"/>
  <c r="BH816" i="9" s="1"/>
  <c r="BJ816" i="9" s="1"/>
  <c r="BM816" i="9" s="1"/>
  <c r="BD554" i="9"/>
  <c r="BE555" i="6"/>
  <c r="BB556" i="6" s="1"/>
  <c r="BE236" i="6"/>
  <c r="BF236" i="6" s="1"/>
  <c r="BA237" i="6" s="1"/>
  <c r="AV237" i="6"/>
  <c r="AN238" i="6"/>
  <c r="AM56" i="9"/>
  <c r="AR57" i="9" s="1"/>
  <c r="AK57" i="9"/>
  <c r="BB26" i="9"/>
  <c r="AW26" i="9" s="1"/>
  <c r="AX26" i="9" s="1"/>
  <c r="BJ25" i="9"/>
  <c r="BM25" i="9" s="1"/>
  <c r="BH26" i="9" s="1"/>
  <c r="BD26" i="9" s="1"/>
  <c r="JG124" i="8" l="1"/>
  <c r="JB125" i="8" s="1"/>
  <c r="IS125" i="8"/>
  <c r="IN126" i="8" s="1"/>
  <c r="B93" i="8"/>
  <c r="L91" i="8"/>
  <c r="CE137" i="8"/>
  <c r="CF137" i="8" s="1"/>
  <c r="AF616" i="6"/>
  <c r="AG615" i="6"/>
  <c r="AH615" i="6" s="1"/>
  <c r="AL615" i="6" s="1"/>
  <c r="BS138" i="8"/>
  <c r="BN139" i="8" s="1"/>
  <c r="BJ139" i="8" s="1"/>
  <c r="CT136" i="8"/>
  <c r="CQ137" i="8" s="1"/>
  <c r="AZ140" i="8"/>
  <c r="AV140" i="8" s="1"/>
  <c r="AW140" i="8" s="1"/>
  <c r="AX140" i="8" s="1"/>
  <c r="AS141" i="8" s="1"/>
  <c r="BI139" i="8"/>
  <c r="CC138" i="8"/>
  <c r="CG137" i="8"/>
  <c r="CB138" i="8" s="1"/>
  <c r="EQ132" i="8"/>
  <c r="ER132" i="8" s="1"/>
  <c r="EM133" i="8" s="1"/>
  <c r="DP134" i="8"/>
  <c r="DK135" i="8" s="1"/>
  <c r="DL135" i="8"/>
  <c r="DT134" i="8"/>
  <c r="DZ134" i="8"/>
  <c r="ED133" i="8"/>
  <c r="DY134" i="8" s="1"/>
  <c r="JC125" i="8"/>
  <c r="IX125" i="8" s="1"/>
  <c r="JK124" i="8"/>
  <c r="AL196" i="8"/>
  <c r="AQ197" i="8" s="1"/>
  <c r="AI197" i="8"/>
  <c r="IO126" i="8"/>
  <c r="IJ126" i="8" s="1"/>
  <c r="IW125" i="8"/>
  <c r="KI123" i="8"/>
  <c r="KD124" i="8" s="1"/>
  <c r="KE124" i="8"/>
  <c r="K207" i="8"/>
  <c r="L206" i="8"/>
  <c r="M206" i="8" s="1"/>
  <c r="N206" i="8" s="1"/>
  <c r="Z206" i="8" s="1"/>
  <c r="AF206" i="8" s="1"/>
  <c r="AJ206" i="8" s="1"/>
  <c r="AD211" i="8"/>
  <c r="AE210" i="8"/>
  <c r="BF555" i="6"/>
  <c r="BA556" i="6" s="1"/>
  <c r="BC556" i="6" s="1"/>
  <c r="BC242" i="9"/>
  <c r="BE242" i="9" s="1"/>
  <c r="BF242" i="9" s="1"/>
  <c r="BA243" i="9" s="1"/>
  <c r="AY555" i="6"/>
  <c r="AT556" i="6" s="1"/>
  <c r="AP556" i="6" s="1"/>
  <c r="AJ556" i="6" s="1"/>
  <c r="AI556" i="6" s="1"/>
  <c r="AQ243" i="9"/>
  <c r="AP243" i="9"/>
  <c r="AJ243" i="9" s="1"/>
  <c r="AI243" i="9" s="1"/>
  <c r="AU555" i="9"/>
  <c r="AY554" i="9"/>
  <c r="AT555" i="9" s="1"/>
  <c r="AP555" i="9" s="1"/>
  <c r="AJ555" i="9" s="1"/>
  <c r="AI555" i="9" s="1"/>
  <c r="BD556" i="6"/>
  <c r="AG613" i="9"/>
  <c r="AH613" i="9" s="1"/>
  <c r="AL613" i="9" s="1"/>
  <c r="AF614" i="9"/>
  <c r="AQ556" i="6"/>
  <c r="AN557" i="6" s="1"/>
  <c r="BE554" i="9"/>
  <c r="BB555" i="9" s="1"/>
  <c r="BD555" i="9" s="1"/>
  <c r="AU27" i="9"/>
  <c r="AY26" i="9"/>
  <c r="AT27" i="9" s="1"/>
  <c r="AK58" i="9"/>
  <c r="AM57" i="9"/>
  <c r="AR58" i="9" s="1"/>
  <c r="BB237" i="6"/>
  <c r="AW237" i="6" s="1"/>
  <c r="AX237" i="6" s="1"/>
  <c r="BJ236" i="6"/>
  <c r="BM236" i="6" s="1"/>
  <c r="BH237" i="6" s="1"/>
  <c r="BD237" i="6" s="1"/>
  <c r="B94" i="8" l="1"/>
  <c r="L92" i="8"/>
  <c r="CU136" i="8"/>
  <c r="CP137" i="8" s="1"/>
  <c r="CL137" i="8" s="1"/>
  <c r="AF617" i="6"/>
  <c r="AG616" i="6"/>
  <c r="AH616" i="6" s="1"/>
  <c r="AL616" i="6" s="1"/>
  <c r="AW556" i="6"/>
  <c r="AV556" i="6"/>
  <c r="BW138" i="8"/>
  <c r="BK139" i="8"/>
  <c r="BH140" i="8" s="1"/>
  <c r="AT141" i="8"/>
  <c r="AO141" i="8" s="1"/>
  <c r="AH141" i="8" s="1"/>
  <c r="AG141" i="8" s="1"/>
  <c r="BB140" i="8"/>
  <c r="CK137" i="8"/>
  <c r="CM137" i="8" s="1"/>
  <c r="CN137" i="8" s="1"/>
  <c r="CI138" i="8" s="1"/>
  <c r="CY136" i="8"/>
  <c r="BX138" i="8"/>
  <c r="DG135" i="8"/>
  <c r="DH135" i="8" s="1"/>
  <c r="DE136" i="8" s="1"/>
  <c r="DU134" i="8"/>
  <c r="DV134" i="8" s="1"/>
  <c r="DW134" i="8" s="1"/>
  <c r="DR135" i="8" s="1"/>
  <c r="JZ124" i="8"/>
  <c r="EH133" i="8"/>
  <c r="EV132" i="8"/>
  <c r="EN133" i="8"/>
  <c r="EI133" i="8" s="1"/>
  <c r="KM123" i="8"/>
  <c r="KO123" i="8" s="1"/>
  <c r="K208" i="8"/>
  <c r="L207" i="8"/>
  <c r="M207" i="8" s="1"/>
  <c r="N207" i="8" s="1"/>
  <c r="Z207" i="8" s="1"/>
  <c r="AF207" i="8" s="1"/>
  <c r="AJ207" i="8" s="1"/>
  <c r="IY125" i="8"/>
  <c r="AD212" i="8"/>
  <c r="AE211" i="8"/>
  <c r="AI198" i="8"/>
  <c r="AL197" i="8"/>
  <c r="AQ198" i="8" s="1"/>
  <c r="JM124" i="8"/>
  <c r="BF554" i="9"/>
  <c r="BA555" i="9" s="1"/>
  <c r="BC555" i="9" s="1"/>
  <c r="AV555" i="9"/>
  <c r="AQ555" i="9"/>
  <c r="AN556" i="9" s="1"/>
  <c r="AN244" i="9"/>
  <c r="AV243" i="9"/>
  <c r="BB243" i="9"/>
  <c r="AW243" i="9" s="1"/>
  <c r="BJ242" i="9"/>
  <c r="BM242" i="9" s="1"/>
  <c r="BH243" i="9" s="1"/>
  <c r="BD243" i="9" s="1"/>
  <c r="AF615" i="9"/>
  <c r="AG614" i="9"/>
  <c r="AH614" i="9" s="1"/>
  <c r="AL614" i="9" s="1"/>
  <c r="BE556" i="6"/>
  <c r="BB557" i="6" s="1"/>
  <c r="BF556" i="6"/>
  <c r="BA557" i="6" s="1"/>
  <c r="AU238" i="6"/>
  <c r="AY237" i="6"/>
  <c r="AT238" i="6" s="1"/>
  <c r="AK59" i="9"/>
  <c r="AM58" i="9"/>
  <c r="AR59" i="9" s="1"/>
  <c r="AP27" i="9"/>
  <c r="AJ27" i="9" s="1"/>
  <c r="AI27" i="9" s="1"/>
  <c r="AQ27" i="9"/>
  <c r="BC26" i="9"/>
  <c r="JN124" i="8" l="1"/>
  <c r="JI125" i="8" s="1"/>
  <c r="KL124" i="8"/>
  <c r="B95" i="8"/>
  <c r="L93" i="8"/>
  <c r="AW555" i="9"/>
  <c r="AX555" i="9" s="1"/>
  <c r="AU556" i="9" s="1"/>
  <c r="AF618" i="6"/>
  <c r="AG617" i="6"/>
  <c r="AH617" i="6" s="1"/>
  <c r="AL617" i="6" s="1"/>
  <c r="AX556" i="6"/>
  <c r="AU557" i="6" s="1"/>
  <c r="AW557" i="6" s="1"/>
  <c r="AX243" i="9"/>
  <c r="AP141" i="8"/>
  <c r="AU141" i="8" s="1"/>
  <c r="BL139" i="8"/>
  <c r="BG140" i="8" s="1"/>
  <c r="BC140" i="8" s="1"/>
  <c r="BD140" i="8" s="1"/>
  <c r="BY138" i="8"/>
  <c r="BZ138" i="8" s="1"/>
  <c r="BU139" i="8" s="1"/>
  <c r="DI135" i="8"/>
  <c r="DD136" i="8" s="1"/>
  <c r="CZ136" i="8" s="1"/>
  <c r="DA136" i="8" s="1"/>
  <c r="CJ138" i="8"/>
  <c r="CE138" i="8" s="1"/>
  <c r="CR137" i="8"/>
  <c r="EJ133" i="8"/>
  <c r="EK133" i="8" s="1"/>
  <c r="EF134" i="8" s="1"/>
  <c r="DS135" i="8"/>
  <c r="DN135" i="8" s="1"/>
  <c r="EA134" i="8"/>
  <c r="KP123" i="8"/>
  <c r="AD213" i="8"/>
  <c r="AE212" i="8"/>
  <c r="IV126" i="8"/>
  <c r="JJ125" i="8"/>
  <c r="JE125" i="8" s="1"/>
  <c r="JR124" i="8"/>
  <c r="AL198" i="8"/>
  <c r="AQ199" i="8" s="1"/>
  <c r="AI199" i="8"/>
  <c r="IZ125" i="8"/>
  <c r="IU126" i="8" s="1"/>
  <c r="L208" i="8"/>
  <c r="M208" i="8" s="1"/>
  <c r="N208" i="8" s="1"/>
  <c r="Z208" i="8" s="1"/>
  <c r="AF208" i="8" s="1"/>
  <c r="AJ208" i="8" s="1"/>
  <c r="K209" i="8"/>
  <c r="AY243" i="9"/>
  <c r="AT244" i="9" s="1"/>
  <c r="AY555" i="9"/>
  <c r="AT556" i="9" s="1"/>
  <c r="AP556" i="9" s="1"/>
  <c r="AJ556" i="9" s="1"/>
  <c r="AI556" i="9" s="1"/>
  <c r="BE555" i="9"/>
  <c r="BB556" i="9" s="1"/>
  <c r="BC557" i="6"/>
  <c r="BD557" i="6"/>
  <c r="AF616" i="9"/>
  <c r="AG615" i="9"/>
  <c r="AH615" i="9" s="1"/>
  <c r="AL615" i="9" s="1"/>
  <c r="AU244" i="9"/>
  <c r="BE26" i="9"/>
  <c r="BF26" i="9" s="1"/>
  <c r="BA27" i="9" s="1"/>
  <c r="AV27" i="9"/>
  <c r="AN28" i="9"/>
  <c r="AM59" i="9"/>
  <c r="AR60" i="9" s="1"/>
  <c r="AK60" i="9"/>
  <c r="AP238" i="6"/>
  <c r="AJ238" i="6" s="1"/>
  <c r="AI238" i="6" s="1"/>
  <c r="AQ238" i="6"/>
  <c r="BC237" i="6"/>
  <c r="B96" i="8" l="1"/>
  <c r="L94" i="8"/>
  <c r="AY556" i="6"/>
  <c r="AT557" i="6" s="1"/>
  <c r="AP557" i="6" s="1"/>
  <c r="AJ557" i="6" s="1"/>
  <c r="AI557" i="6" s="1"/>
  <c r="AF619" i="6"/>
  <c r="AG618" i="6"/>
  <c r="AH618" i="6" s="1"/>
  <c r="AL618" i="6" s="1"/>
  <c r="AM142" i="8"/>
  <c r="BV139" i="8"/>
  <c r="AV557" i="6"/>
  <c r="AX557" i="6" s="1"/>
  <c r="AU558" i="6" s="1"/>
  <c r="BA141" i="8"/>
  <c r="BE140" i="8"/>
  <c r="AZ141" i="8" s="1"/>
  <c r="BP139" i="8"/>
  <c r="BI140" i="8"/>
  <c r="CD138" i="8"/>
  <c r="CF138" i="8" s="1"/>
  <c r="BQ139" i="8"/>
  <c r="DM135" i="8"/>
  <c r="DO135" i="8" s="1"/>
  <c r="CX137" i="8"/>
  <c r="DB136" i="8"/>
  <c r="CW137" i="8" s="1"/>
  <c r="EG134" i="8"/>
  <c r="EB134" i="8" s="1"/>
  <c r="EC134" i="8" s="1"/>
  <c r="EO133" i="8"/>
  <c r="KK124" i="8"/>
  <c r="KG124" i="8" s="1"/>
  <c r="KT123" i="8"/>
  <c r="L209" i="8"/>
  <c r="M209" i="8" s="1"/>
  <c r="N209" i="8" s="1"/>
  <c r="Z209" i="8" s="1"/>
  <c r="AF209" i="8" s="1"/>
  <c r="AJ209" i="8" s="1"/>
  <c r="K210" i="8"/>
  <c r="AL199" i="8"/>
  <c r="AQ200" i="8" s="1"/>
  <c r="AI200" i="8"/>
  <c r="JT124" i="8"/>
  <c r="IQ126" i="8"/>
  <c r="JD125" i="8"/>
  <c r="AE213" i="8"/>
  <c r="AD214" i="8"/>
  <c r="BC243" i="9"/>
  <c r="BE243" i="9"/>
  <c r="AG616" i="9"/>
  <c r="AH616" i="9" s="1"/>
  <c r="AL616" i="9" s="1"/>
  <c r="AF617" i="9"/>
  <c r="BE557" i="6"/>
  <c r="BB558" i="6" s="1"/>
  <c r="BF555" i="9"/>
  <c r="BA556" i="9" s="1"/>
  <c r="AW556" i="9" s="1"/>
  <c r="AV556" i="9"/>
  <c r="AQ244" i="9"/>
  <c r="AP244" i="9"/>
  <c r="AJ244" i="9" s="1"/>
  <c r="AI244" i="9" s="1"/>
  <c r="BD556" i="9"/>
  <c r="AQ556" i="9"/>
  <c r="AN557" i="9" s="1"/>
  <c r="BE237" i="6"/>
  <c r="AV238" i="6"/>
  <c r="AN239" i="6"/>
  <c r="AM60" i="9"/>
  <c r="AR61" i="9" s="1"/>
  <c r="AK61" i="9"/>
  <c r="BB27" i="9"/>
  <c r="AW27" i="9" s="1"/>
  <c r="AX27" i="9" s="1"/>
  <c r="BJ26" i="9"/>
  <c r="BM26" i="9" s="1"/>
  <c r="BH27" i="9" s="1"/>
  <c r="BD27" i="9" s="1"/>
  <c r="B97" i="8" l="1"/>
  <c r="L95" i="8"/>
  <c r="AQ557" i="6"/>
  <c r="AN558" i="6" s="1"/>
  <c r="AG619" i="6"/>
  <c r="AH619" i="6" s="1"/>
  <c r="AL619" i="6" s="1"/>
  <c r="AF620" i="6"/>
  <c r="BF243" i="9"/>
  <c r="BA244" i="9" s="1"/>
  <c r="AV141" i="8"/>
  <c r="AW141" i="8" s="1"/>
  <c r="AX141" i="8" s="1"/>
  <c r="AS142" i="8" s="1"/>
  <c r="BR139" i="8"/>
  <c r="BO140" i="8" s="1"/>
  <c r="DP135" i="8"/>
  <c r="DK136" i="8" s="1"/>
  <c r="DL136" i="8"/>
  <c r="CG138" i="8"/>
  <c r="CB139" i="8" s="1"/>
  <c r="CC139" i="8"/>
  <c r="CK138" i="8"/>
  <c r="DF136" i="8"/>
  <c r="CS137" i="8"/>
  <c r="CT137" i="8" s="1"/>
  <c r="CQ138" i="8" s="1"/>
  <c r="DZ135" i="8"/>
  <c r="ED134" i="8"/>
  <c r="DY135" i="8" s="1"/>
  <c r="KV123" i="8"/>
  <c r="AD215" i="8"/>
  <c r="AE214" i="8"/>
  <c r="JQ125" i="8"/>
  <c r="AT142" i="8"/>
  <c r="JU124" i="8"/>
  <c r="JP125" i="8" s="1"/>
  <c r="AI201" i="8"/>
  <c r="AL200" i="8"/>
  <c r="AQ201" i="8" s="1"/>
  <c r="K211" i="8"/>
  <c r="L210" i="8"/>
  <c r="M210" i="8" s="1"/>
  <c r="N210" i="8" s="1"/>
  <c r="Z210" i="8" s="1"/>
  <c r="AF210" i="8" s="1"/>
  <c r="AJ210" i="8" s="1"/>
  <c r="JF125" i="8"/>
  <c r="BC556" i="9"/>
  <c r="AX556" i="9"/>
  <c r="AU557" i="9" s="1"/>
  <c r="BF557" i="6"/>
  <c r="BA558" i="6" s="1"/>
  <c r="BC558" i="6" s="1"/>
  <c r="AG617" i="9"/>
  <c r="AH617" i="9" s="1"/>
  <c r="AL617" i="9" s="1"/>
  <c r="AF618" i="9"/>
  <c r="AY557" i="6"/>
  <c r="AT558" i="6" s="1"/>
  <c r="AP558" i="6" s="1"/>
  <c r="AJ558" i="6" s="1"/>
  <c r="AI558" i="6" s="1"/>
  <c r="BJ243" i="9"/>
  <c r="BM243" i="9" s="1"/>
  <c r="BH244" i="9" s="1"/>
  <c r="BD244" i="9" s="1"/>
  <c r="BB244" i="9"/>
  <c r="AW244" i="9" s="1"/>
  <c r="AN245" i="9"/>
  <c r="AV244" i="9"/>
  <c r="BD558" i="6"/>
  <c r="AU28" i="9"/>
  <c r="AY27" i="9"/>
  <c r="AT28" i="9" s="1"/>
  <c r="AK62" i="9"/>
  <c r="AM61" i="9"/>
  <c r="AR62" i="9" s="1"/>
  <c r="BB238" i="6"/>
  <c r="BF237" i="6"/>
  <c r="BA238" i="6" s="1"/>
  <c r="B98" i="8" l="1"/>
  <c r="L96" i="8"/>
  <c r="JG125" i="8"/>
  <c r="JB126" i="8" s="1"/>
  <c r="KW123" i="8"/>
  <c r="KR124" i="8" s="1"/>
  <c r="AG620" i="6"/>
  <c r="AH620" i="6" s="1"/>
  <c r="AL620" i="6" s="1"/>
  <c r="AF621" i="6"/>
  <c r="AW558" i="6"/>
  <c r="BS139" i="8"/>
  <c r="BN140" i="8" s="1"/>
  <c r="BJ140" i="8" s="1"/>
  <c r="BK140" i="8" s="1"/>
  <c r="DG136" i="8"/>
  <c r="DT135" i="8"/>
  <c r="BX139" i="8"/>
  <c r="CU137" i="8"/>
  <c r="CP138" i="8" s="1"/>
  <c r="CL138" i="8" s="1"/>
  <c r="CM138" i="8" s="1"/>
  <c r="DU135" i="8"/>
  <c r="DH136" i="8"/>
  <c r="DE137" i="8" s="1"/>
  <c r="BB141" i="8"/>
  <c r="JY124" i="8"/>
  <c r="EH134" i="8"/>
  <c r="LA123" i="8"/>
  <c r="KS124" i="8"/>
  <c r="KN124" i="8" s="1"/>
  <c r="K212" i="8"/>
  <c r="L211" i="8"/>
  <c r="M211" i="8" s="1"/>
  <c r="N211" i="8" s="1"/>
  <c r="Z211" i="8" s="1"/>
  <c r="AF211" i="8" s="1"/>
  <c r="AJ211" i="8" s="1"/>
  <c r="AO142" i="8"/>
  <c r="AH142" i="8" s="1"/>
  <c r="AG142" i="8" s="1"/>
  <c r="AP142" i="8"/>
  <c r="JL125" i="8"/>
  <c r="JC126" i="8"/>
  <c r="IX126" i="8" s="1"/>
  <c r="JK125" i="8"/>
  <c r="AI202" i="8"/>
  <c r="AL201" i="8"/>
  <c r="AQ202" i="8" s="1"/>
  <c r="AE215" i="8"/>
  <c r="AD216" i="8"/>
  <c r="AQ558" i="6"/>
  <c r="AN559" i="6" s="1"/>
  <c r="AV558" i="6"/>
  <c r="AG618" i="9"/>
  <c r="AH618" i="9" s="1"/>
  <c r="AL618" i="9" s="1"/>
  <c r="AF619" i="9"/>
  <c r="BE558" i="6"/>
  <c r="BB559" i="6" s="1"/>
  <c r="AX244" i="9"/>
  <c r="AY244" i="9" s="1"/>
  <c r="AT245" i="9" s="1"/>
  <c r="AY556" i="9"/>
  <c r="AT557" i="9" s="1"/>
  <c r="AP557" i="9" s="1"/>
  <c r="AJ557" i="9" s="1"/>
  <c r="AI557" i="9" s="1"/>
  <c r="BE556" i="9"/>
  <c r="BB557" i="9" s="1"/>
  <c r="AM62" i="9"/>
  <c r="AR63" i="9" s="1"/>
  <c r="AK63" i="9"/>
  <c r="AQ28" i="9"/>
  <c r="AP28" i="9"/>
  <c r="AJ28" i="9" s="1"/>
  <c r="AI28" i="9" s="1"/>
  <c r="AW238" i="6"/>
  <c r="AX238" i="6" s="1"/>
  <c r="BJ237" i="6"/>
  <c r="BM237" i="6" s="1"/>
  <c r="BH238" i="6" s="1"/>
  <c r="BD238" i="6" s="1"/>
  <c r="BC27" i="9"/>
  <c r="B99" i="8" l="1"/>
  <c r="L97" i="8"/>
  <c r="AX558" i="6"/>
  <c r="AU559" i="6" s="1"/>
  <c r="AF622" i="6"/>
  <c r="AG621" i="6"/>
  <c r="AH621" i="6" s="1"/>
  <c r="AL621" i="6" s="1"/>
  <c r="DV135" i="8"/>
  <c r="BF558" i="6"/>
  <c r="BA559" i="6" s="1"/>
  <c r="BH141" i="8"/>
  <c r="BL140" i="8"/>
  <c r="BG141" i="8" s="1"/>
  <c r="BW139" i="8"/>
  <c r="BY139" i="8" s="1"/>
  <c r="CY137" i="8"/>
  <c r="KA124" i="8"/>
  <c r="DI136" i="8"/>
  <c r="CJ139" i="8"/>
  <c r="CN138" i="8"/>
  <c r="CI139" i="8" s="1"/>
  <c r="LC123" i="8"/>
  <c r="AD217" i="8"/>
  <c r="AE216" i="8"/>
  <c r="AI203" i="8"/>
  <c r="AL202" i="8"/>
  <c r="AQ203" i="8" s="1"/>
  <c r="JM125" i="8"/>
  <c r="AM143" i="8"/>
  <c r="AU142" i="8"/>
  <c r="K213" i="8"/>
  <c r="L212" i="8"/>
  <c r="M212" i="8" s="1"/>
  <c r="N212" i="8" s="1"/>
  <c r="Z212" i="8" s="1"/>
  <c r="AF212" i="8" s="1"/>
  <c r="AJ212" i="8" s="1"/>
  <c r="BF556" i="9"/>
  <c r="BA557" i="9" s="1"/>
  <c r="AW557" i="9" s="1"/>
  <c r="AU245" i="9"/>
  <c r="BC244" i="9"/>
  <c r="BC559" i="6"/>
  <c r="BD559" i="6"/>
  <c r="AQ557" i="9"/>
  <c r="AN558" i="9" s="1"/>
  <c r="AG619" i="9"/>
  <c r="AH619" i="9" s="1"/>
  <c r="AL619" i="9" s="1"/>
  <c r="AF620" i="9"/>
  <c r="AY558" i="6"/>
  <c r="AT559" i="6" s="1"/>
  <c r="AP559" i="6" s="1"/>
  <c r="AJ559" i="6" s="1"/>
  <c r="AI559" i="6" s="1"/>
  <c r="BD557" i="9"/>
  <c r="AV557" i="9"/>
  <c r="AW559" i="6"/>
  <c r="AQ559" i="6"/>
  <c r="AN560" i="6" s="1"/>
  <c r="BE27" i="9"/>
  <c r="AU239" i="6"/>
  <c r="AY238" i="6"/>
  <c r="AT239" i="6" s="1"/>
  <c r="AN29" i="9"/>
  <c r="AV28" i="9"/>
  <c r="AM63" i="9"/>
  <c r="AR64" i="9" s="1"/>
  <c r="AK64" i="9"/>
  <c r="LD123" i="8" l="1"/>
  <c r="KY124" i="8" s="1"/>
  <c r="KB124" i="8"/>
  <c r="JW125" i="8" s="1"/>
  <c r="JN125" i="8"/>
  <c r="JI126" i="8" s="1"/>
  <c r="B100" i="8"/>
  <c r="L98" i="8"/>
  <c r="AF623" i="6"/>
  <c r="AG622" i="6"/>
  <c r="AH622" i="6" s="1"/>
  <c r="AL622" i="6" s="1"/>
  <c r="BP140" i="8"/>
  <c r="DW135" i="8"/>
  <c r="DS136" i="8"/>
  <c r="BZ139" i="8"/>
  <c r="BU140" i="8" s="1"/>
  <c r="BV140" i="8"/>
  <c r="BC141" i="8"/>
  <c r="BD141" i="8" s="1"/>
  <c r="JX125" i="8"/>
  <c r="KF124" i="8"/>
  <c r="KH124" i="8" s="1"/>
  <c r="JS125" i="8"/>
  <c r="DD137" i="8"/>
  <c r="CZ137" i="8" s="1"/>
  <c r="DA137" i="8" s="1"/>
  <c r="DB137" i="8" s="1"/>
  <c r="CW138" i="8" s="1"/>
  <c r="DM136" i="8"/>
  <c r="CR138" i="8"/>
  <c r="CE139" i="8"/>
  <c r="KZ124" i="8"/>
  <c r="KU124" i="8" s="1"/>
  <c r="LH123" i="8"/>
  <c r="AI204" i="8"/>
  <c r="AL203" i="8"/>
  <c r="AQ204" i="8" s="1"/>
  <c r="K214" i="8"/>
  <c r="L213" i="8"/>
  <c r="M213" i="8" s="1"/>
  <c r="N213" i="8" s="1"/>
  <c r="Z213" i="8" s="1"/>
  <c r="AF213" i="8" s="1"/>
  <c r="AJ213" i="8" s="1"/>
  <c r="JJ126" i="8"/>
  <c r="JE126" i="8" s="1"/>
  <c r="JR125" i="8"/>
  <c r="AD218" i="8"/>
  <c r="AE217" i="8"/>
  <c r="AV559" i="6"/>
  <c r="AX557" i="9"/>
  <c r="AU558" i="9" s="1"/>
  <c r="BC557" i="9"/>
  <c r="AF621" i="9"/>
  <c r="AG620" i="9"/>
  <c r="AH620" i="9" s="1"/>
  <c r="AL620" i="9" s="1"/>
  <c r="BE559" i="6"/>
  <c r="BB560" i="6" s="1"/>
  <c r="AQ245" i="9"/>
  <c r="AP245" i="9"/>
  <c r="AJ245" i="9" s="1"/>
  <c r="AI245" i="9" s="1"/>
  <c r="BE244" i="9"/>
  <c r="BF244" i="9" s="1"/>
  <c r="BA245" i="9" s="1"/>
  <c r="AM64" i="9"/>
  <c r="AR65" i="9" s="1"/>
  <c r="AK65" i="9"/>
  <c r="AQ239" i="6"/>
  <c r="AP239" i="6"/>
  <c r="AJ239" i="6" s="1"/>
  <c r="AI239" i="6" s="1"/>
  <c r="BB28" i="9"/>
  <c r="BC238" i="6"/>
  <c r="BF27" i="9"/>
  <c r="BA28" i="9" s="1"/>
  <c r="KI124" i="8" l="1"/>
  <c r="KD125" i="8" s="1"/>
  <c r="B101" i="8"/>
  <c r="L99" i="8"/>
  <c r="AG623" i="6"/>
  <c r="AH623" i="6" s="1"/>
  <c r="AL623" i="6" s="1"/>
  <c r="AF624" i="6"/>
  <c r="CD139" i="8"/>
  <c r="CF139" i="8" s="1"/>
  <c r="CC140" i="8" s="1"/>
  <c r="DR136" i="8"/>
  <c r="DN136" i="8" s="1"/>
  <c r="DO136" i="8" s="1"/>
  <c r="EA135" i="8"/>
  <c r="BQ140" i="8"/>
  <c r="BR140" i="8" s="1"/>
  <c r="BA142" i="8"/>
  <c r="BE141" i="8"/>
  <c r="CX138" i="8"/>
  <c r="CS138" i="8"/>
  <c r="CT138" i="8" s="1"/>
  <c r="CU138" i="8" s="1"/>
  <c r="CP139" i="8" s="1"/>
  <c r="DF137" i="8"/>
  <c r="LJ123" i="8"/>
  <c r="AI205" i="8"/>
  <c r="AL204" i="8"/>
  <c r="AQ205" i="8" s="1"/>
  <c r="AD219" i="8"/>
  <c r="AE218" i="8"/>
  <c r="JT125" i="8"/>
  <c r="JU125" i="8" s="1"/>
  <c r="JP126" i="8" s="1"/>
  <c r="K215" i="8"/>
  <c r="L214" i="8"/>
  <c r="M214" i="8" s="1"/>
  <c r="N214" i="8" s="1"/>
  <c r="Z214" i="8" s="1"/>
  <c r="AF214" i="8" s="1"/>
  <c r="AJ214" i="8" s="1"/>
  <c r="KE125" i="8"/>
  <c r="JZ125" i="8" s="1"/>
  <c r="KM124" i="8"/>
  <c r="BF559" i="6"/>
  <c r="BA560" i="6" s="1"/>
  <c r="BC560" i="6" s="1"/>
  <c r="BJ244" i="9"/>
  <c r="BM244" i="9" s="1"/>
  <c r="BH245" i="9" s="1"/>
  <c r="BD245" i="9" s="1"/>
  <c r="BB245" i="9"/>
  <c r="AW245" i="9" s="1"/>
  <c r="BD560" i="6"/>
  <c r="AG621" i="9"/>
  <c r="AH621" i="9" s="1"/>
  <c r="AL621" i="9" s="1"/>
  <c r="AF622" i="9"/>
  <c r="AY557" i="9"/>
  <c r="AT558" i="9" s="1"/>
  <c r="AP558" i="9" s="1"/>
  <c r="AJ558" i="9" s="1"/>
  <c r="AI558" i="9" s="1"/>
  <c r="AX559" i="6"/>
  <c r="AU560" i="6" s="1"/>
  <c r="AV245" i="9"/>
  <c r="AN246" i="9"/>
  <c r="BE557" i="9"/>
  <c r="BB558" i="9" s="1"/>
  <c r="BD558" i="9" s="1"/>
  <c r="BE238" i="6"/>
  <c r="BF238" i="6" s="1"/>
  <c r="BA239" i="6" s="1"/>
  <c r="AV239" i="6"/>
  <c r="AN240" i="6"/>
  <c r="AM65" i="9"/>
  <c r="AR66" i="9" s="1"/>
  <c r="AK66" i="9"/>
  <c r="AW28" i="9"/>
  <c r="AX28" i="9" s="1"/>
  <c r="BJ27" i="9"/>
  <c r="BM27" i="9" s="1"/>
  <c r="BH28" i="9" s="1"/>
  <c r="BD28" i="9" s="1"/>
  <c r="LK123" i="8" l="1"/>
  <c r="LF124" i="8" s="1"/>
  <c r="B102" i="8"/>
  <c r="L100" i="8"/>
  <c r="AG624" i="6"/>
  <c r="AH624" i="6" s="1"/>
  <c r="AL624" i="6" s="1"/>
  <c r="AF625" i="6"/>
  <c r="DL137" i="8"/>
  <c r="DP136" i="8"/>
  <c r="DK137" i="8" s="1"/>
  <c r="BF557" i="9"/>
  <c r="BA558" i="9" s="1"/>
  <c r="AY559" i="6"/>
  <c r="AT560" i="6" s="1"/>
  <c r="AP560" i="6" s="1"/>
  <c r="AJ560" i="6" s="1"/>
  <c r="AI560" i="6" s="1"/>
  <c r="CG139" i="8"/>
  <c r="CB140" i="8" s="1"/>
  <c r="BX140" i="8" s="1"/>
  <c r="BO141" i="8"/>
  <c r="BS140" i="8"/>
  <c r="BN141" i="8" s="1"/>
  <c r="AZ142" i="8"/>
  <c r="AV142" i="8" s="1"/>
  <c r="AW142" i="8" s="1"/>
  <c r="BI141" i="8"/>
  <c r="DT136" i="8"/>
  <c r="CQ139" i="8"/>
  <c r="CL139" i="8" s="1"/>
  <c r="CY138" i="8"/>
  <c r="LG124" i="8"/>
  <c r="LB124" i="8" s="1"/>
  <c r="LO123" i="8"/>
  <c r="KO124" i="8"/>
  <c r="K216" i="8"/>
  <c r="L215" i="8"/>
  <c r="M215" i="8" s="1"/>
  <c r="N215" i="8" s="1"/>
  <c r="Z215" i="8" s="1"/>
  <c r="AF215" i="8" s="1"/>
  <c r="AJ215" i="8" s="1"/>
  <c r="JQ126" i="8"/>
  <c r="JL126" i="8" s="1"/>
  <c r="JY125" i="8"/>
  <c r="AD220" i="8"/>
  <c r="AE220" i="8" s="1"/>
  <c r="AE219" i="8"/>
  <c r="AI206" i="8"/>
  <c r="AL205" i="8"/>
  <c r="AQ206" i="8" s="1"/>
  <c r="AQ558" i="9"/>
  <c r="AN559" i="9" s="1"/>
  <c r="AV558" i="9"/>
  <c r="BE560" i="6"/>
  <c r="BB561" i="6" s="1"/>
  <c r="AV560" i="6"/>
  <c r="AW560" i="6"/>
  <c r="AQ560" i="6"/>
  <c r="AN561" i="6" s="1"/>
  <c r="AG622" i="9"/>
  <c r="AH622" i="9" s="1"/>
  <c r="AL622" i="9" s="1"/>
  <c r="AF623" i="9"/>
  <c r="AX245" i="9"/>
  <c r="AU29" i="9"/>
  <c r="AY28" i="9"/>
  <c r="AT29" i="9" s="1"/>
  <c r="AM66" i="9"/>
  <c r="AR67" i="9" s="1"/>
  <c r="AK67" i="9"/>
  <c r="BB239" i="6"/>
  <c r="AW239" i="6" s="1"/>
  <c r="AX239" i="6" s="1"/>
  <c r="BJ238" i="6"/>
  <c r="BM238" i="6" s="1"/>
  <c r="BH239" i="6" s="1"/>
  <c r="BD239" i="6" s="1"/>
  <c r="KP124" i="8" l="1"/>
  <c r="KK125" i="8" s="1"/>
  <c r="B103" i="8"/>
  <c r="L101" i="8"/>
  <c r="DG137" i="8"/>
  <c r="DH137" i="8" s="1"/>
  <c r="DI137" i="8" s="1"/>
  <c r="DD138" i="8" s="1"/>
  <c r="CK139" i="8"/>
  <c r="AF626" i="6"/>
  <c r="AG625" i="6"/>
  <c r="AH625" i="6" s="1"/>
  <c r="AL625" i="6" s="1"/>
  <c r="BJ141" i="8"/>
  <c r="BK141" i="8" s="1"/>
  <c r="BW140" i="8"/>
  <c r="BY140" i="8" s="1"/>
  <c r="BV141" i="8" s="1"/>
  <c r="BC558" i="9"/>
  <c r="BE558" i="9" s="1"/>
  <c r="BB559" i="9" s="1"/>
  <c r="BD559" i="9" s="1"/>
  <c r="AW558" i="9"/>
  <c r="AX558" i="9" s="1"/>
  <c r="AT143" i="8"/>
  <c r="AX142" i="8"/>
  <c r="AS143" i="8" s="1"/>
  <c r="CM139" i="8"/>
  <c r="CJ140" i="8" s="1"/>
  <c r="DE138" i="8"/>
  <c r="CZ138" i="8" s="1"/>
  <c r="DA138" i="8" s="1"/>
  <c r="DM137" i="8"/>
  <c r="LQ123" i="8"/>
  <c r="K217" i="8"/>
  <c r="L216" i="8"/>
  <c r="M216" i="8" s="1"/>
  <c r="N216" i="8" s="1"/>
  <c r="Z216" i="8" s="1"/>
  <c r="AF216" i="8" s="1"/>
  <c r="AJ216" i="8" s="1"/>
  <c r="KA125" i="8"/>
  <c r="KL125" i="8"/>
  <c r="KG125" i="8" s="1"/>
  <c r="KT124" i="8"/>
  <c r="AL206" i="8"/>
  <c r="AQ207" i="8" s="1"/>
  <c r="AI207" i="8"/>
  <c r="BF558" i="9"/>
  <c r="BA559" i="9" s="1"/>
  <c r="AU246" i="9"/>
  <c r="AY245" i="9"/>
  <c r="AT246" i="9" s="1"/>
  <c r="BD561" i="6"/>
  <c r="AG623" i="9"/>
  <c r="AH623" i="9" s="1"/>
  <c r="AL623" i="9" s="1"/>
  <c r="AF624" i="9"/>
  <c r="AX560" i="6"/>
  <c r="AU561" i="6" s="1"/>
  <c r="BF560" i="6"/>
  <c r="BA561" i="6" s="1"/>
  <c r="BC561" i="6" s="1"/>
  <c r="AU240" i="6"/>
  <c r="AY239" i="6"/>
  <c r="AT240" i="6" s="1"/>
  <c r="AK68" i="9"/>
  <c r="AM67" i="9"/>
  <c r="AR68" i="9" s="1"/>
  <c r="AP29" i="9"/>
  <c r="AJ29" i="9" s="1"/>
  <c r="AI29" i="9" s="1"/>
  <c r="AQ29" i="9"/>
  <c r="BC28" i="9"/>
  <c r="KB125" i="8" l="1"/>
  <c r="JW126" i="8" s="1"/>
  <c r="LR123" i="8"/>
  <c r="LM124" i="8" s="1"/>
  <c r="BB142" i="8"/>
  <c r="B104" i="8"/>
  <c r="L102" i="8"/>
  <c r="AG626" i="6"/>
  <c r="AH626" i="6" s="1"/>
  <c r="AL626" i="6" s="1"/>
  <c r="AF627" i="6"/>
  <c r="BC559" i="9"/>
  <c r="BE559" i="9" s="1"/>
  <c r="BB560" i="9" s="1"/>
  <c r="AU559" i="9"/>
  <c r="AW559" i="9" s="1"/>
  <c r="AY558" i="9"/>
  <c r="AT559" i="9" s="1"/>
  <c r="AP559" i="9" s="1"/>
  <c r="AJ559" i="9" s="1"/>
  <c r="AI559" i="9" s="1"/>
  <c r="BL141" i="8"/>
  <c r="BG142" i="8" s="1"/>
  <c r="BH142" i="8"/>
  <c r="BZ140" i="8"/>
  <c r="BU141" i="8" s="1"/>
  <c r="BQ141" i="8" s="1"/>
  <c r="AO143" i="8"/>
  <c r="AH143" i="8" s="1"/>
  <c r="AG143" i="8" s="1"/>
  <c r="AP143" i="8"/>
  <c r="CN139" i="8"/>
  <c r="CI140" i="8" s="1"/>
  <c r="CE140" i="8" s="1"/>
  <c r="CX139" i="8"/>
  <c r="DB138" i="8"/>
  <c r="CW139" i="8" s="1"/>
  <c r="LV123" i="8"/>
  <c r="LN124" i="8"/>
  <c r="LI124" i="8" s="1"/>
  <c r="AI208" i="8"/>
  <c r="AL207" i="8"/>
  <c r="AQ208" i="8" s="1"/>
  <c r="KV124" i="8"/>
  <c r="JX126" i="8"/>
  <c r="JS126" i="8" s="1"/>
  <c r="KF125" i="8"/>
  <c r="K218" i="8"/>
  <c r="L217" i="8"/>
  <c r="M217" i="8" s="1"/>
  <c r="N217" i="8" s="1"/>
  <c r="Z217" i="8" s="1"/>
  <c r="AF217" i="8" s="1"/>
  <c r="AJ217" i="8" s="1"/>
  <c r="AY560" i="6"/>
  <c r="AT561" i="6" s="1"/>
  <c r="AP561" i="6" s="1"/>
  <c r="AJ561" i="6" s="1"/>
  <c r="AI561" i="6" s="1"/>
  <c r="BC245" i="9"/>
  <c r="BE245" i="9" s="1"/>
  <c r="BF245" i="9" s="1"/>
  <c r="BA246" i="9" s="1"/>
  <c r="BE561" i="6"/>
  <c r="BB562" i="6" s="1"/>
  <c r="AG624" i="9"/>
  <c r="AH624" i="9" s="1"/>
  <c r="AL624" i="9" s="1"/>
  <c r="AF625" i="9"/>
  <c r="AV559" i="9"/>
  <c r="AW561" i="6"/>
  <c r="AQ246" i="9"/>
  <c r="AP246" i="9"/>
  <c r="AJ246" i="9" s="1"/>
  <c r="AI246" i="9" s="1"/>
  <c r="BE28" i="9"/>
  <c r="BF28" i="9" s="1"/>
  <c r="BA29" i="9" s="1"/>
  <c r="AV29" i="9"/>
  <c r="AN30" i="9"/>
  <c r="AM68" i="9"/>
  <c r="AR69" i="9" s="1"/>
  <c r="AK69" i="9"/>
  <c r="AP240" i="6"/>
  <c r="AJ240" i="6" s="1"/>
  <c r="AI240" i="6" s="1"/>
  <c r="AQ240" i="6"/>
  <c r="BC239" i="6"/>
  <c r="B105" i="8" l="1"/>
  <c r="L103" i="8"/>
  <c r="KW124" i="8"/>
  <c r="KR125" i="8" s="1"/>
  <c r="AV561" i="6"/>
  <c r="CD140" i="8"/>
  <c r="CF140" i="8" s="1"/>
  <c r="BP141" i="8"/>
  <c r="BR141" i="8" s="1"/>
  <c r="AF628" i="6"/>
  <c r="AG627" i="6"/>
  <c r="AH627" i="6" s="1"/>
  <c r="AL627" i="6" s="1"/>
  <c r="AQ561" i="6"/>
  <c r="AN562" i="6" s="1"/>
  <c r="BF561" i="6"/>
  <c r="BA562" i="6" s="1"/>
  <c r="BC562" i="6" s="1"/>
  <c r="AQ559" i="9"/>
  <c r="AN560" i="9" s="1"/>
  <c r="BF559" i="9"/>
  <c r="BA560" i="9" s="1"/>
  <c r="BC142" i="8"/>
  <c r="BD142" i="8" s="1"/>
  <c r="AU143" i="8"/>
  <c r="AM144" i="8"/>
  <c r="CR139" i="8"/>
  <c r="CS139" i="8"/>
  <c r="DF138" i="8"/>
  <c r="LX123" i="8"/>
  <c r="KS125" i="8"/>
  <c r="KN125" i="8" s="1"/>
  <c r="LA124" i="8"/>
  <c r="AL208" i="8"/>
  <c r="AQ209" i="8" s="1"/>
  <c r="AI209" i="8"/>
  <c r="K219" i="8"/>
  <c r="L218" i="8"/>
  <c r="M218" i="8" s="1"/>
  <c r="N218" i="8" s="1"/>
  <c r="Z218" i="8" s="1"/>
  <c r="AF218" i="8" s="1"/>
  <c r="AJ218" i="8" s="1"/>
  <c r="KH125" i="8"/>
  <c r="AX561" i="6"/>
  <c r="AU562" i="6" s="1"/>
  <c r="AG625" i="9"/>
  <c r="AH625" i="9" s="1"/>
  <c r="AL625" i="9" s="1"/>
  <c r="AF626" i="9"/>
  <c r="AV246" i="9"/>
  <c r="AN247" i="9"/>
  <c r="BB246" i="9"/>
  <c r="AW246" i="9" s="1"/>
  <c r="BJ245" i="9"/>
  <c r="BM245" i="9" s="1"/>
  <c r="BH246" i="9" s="1"/>
  <c r="BD246" i="9" s="1"/>
  <c r="AX559" i="9"/>
  <c r="AU560" i="9" s="1"/>
  <c r="BC560" i="9"/>
  <c r="BD560" i="9"/>
  <c r="BD562" i="6"/>
  <c r="BE239" i="6"/>
  <c r="BF239" i="6" s="1"/>
  <c r="BA240" i="6" s="1"/>
  <c r="AV240" i="6"/>
  <c r="AN241" i="6"/>
  <c r="AM69" i="9"/>
  <c r="AR70" i="9" s="1"/>
  <c r="AK70" i="9"/>
  <c r="BJ28" i="9"/>
  <c r="BM28" i="9" s="1"/>
  <c r="BH29" i="9" s="1"/>
  <c r="BD29" i="9" s="1"/>
  <c r="BB29" i="9"/>
  <c r="AW29" i="9" s="1"/>
  <c r="AX29" i="9" s="1"/>
  <c r="LY123" i="8" l="1"/>
  <c r="LT124" i="8" s="1"/>
  <c r="CT139" i="8"/>
  <c r="B106" i="8"/>
  <c r="L104" i="8"/>
  <c r="BO142" i="8"/>
  <c r="CG140" i="8"/>
  <c r="CB141" i="8" s="1"/>
  <c r="BX141" i="8" s="1"/>
  <c r="CC141" i="8"/>
  <c r="BS141" i="8"/>
  <c r="BN142" i="8" s="1"/>
  <c r="AF629" i="6"/>
  <c r="AG628" i="6"/>
  <c r="AH628" i="6" s="1"/>
  <c r="AL628" i="6" s="1"/>
  <c r="AX246" i="9"/>
  <c r="BE142" i="8"/>
  <c r="BA143" i="8"/>
  <c r="AY559" i="9"/>
  <c r="AT560" i="9" s="1"/>
  <c r="AP560" i="9" s="1"/>
  <c r="AJ560" i="9" s="1"/>
  <c r="AI560" i="9" s="1"/>
  <c r="CQ140" i="8"/>
  <c r="CU139" i="8"/>
  <c r="CP140" i="8" s="1"/>
  <c r="LU124" i="8"/>
  <c r="LP124" i="8" s="1"/>
  <c r="MC123" i="8"/>
  <c r="ME123" i="8" s="1"/>
  <c r="KE126" i="8"/>
  <c r="KI125" i="8"/>
  <c r="KD126" i="8" s="1"/>
  <c r="AI210" i="8"/>
  <c r="AL209" i="8"/>
  <c r="AQ210" i="8" s="1"/>
  <c r="LC124" i="8"/>
  <c r="L219" i="8"/>
  <c r="M219" i="8" s="1"/>
  <c r="N219" i="8" s="1"/>
  <c r="Z219" i="8" s="1"/>
  <c r="AF219" i="8" s="1"/>
  <c r="AJ219" i="8" s="1"/>
  <c r="K220" i="8"/>
  <c r="L220" i="8" s="1"/>
  <c r="M220" i="8" s="1"/>
  <c r="N220" i="8" s="1"/>
  <c r="Z220" i="8" s="1"/>
  <c r="AF220" i="8" s="1"/>
  <c r="AJ220" i="8" s="1"/>
  <c r="BE560" i="9"/>
  <c r="BB561" i="9" s="1"/>
  <c r="AW560" i="9"/>
  <c r="AU247" i="9"/>
  <c r="AY246" i="9"/>
  <c r="AT247" i="9" s="1"/>
  <c r="AY561" i="6"/>
  <c r="AT562" i="6" s="1"/>
  <c r="AP562" i="6" s="1"/>
  <c r="AJ562" i="6" s="1"/>
  <c r="AI562" i="6" s="1"/>
  <c r="BE562" i="6"/>
  <c r="BB563" i="6" s="1"/>
  <c r="AG626" i="9"/>
  <c r="AH626" i="9" s="1"/>
  <c r="AL626" i="9" s="1"/>
  <c r="AF627" i="9"/>
  <c r="AW562" i="6"/>
  <c r="AU30" i="9"/>
  <c r="AY29" i="9"/>
  <c r="AT30" i="9" s="1"/>
  <c r="AM70" i="9"/>
  <c r="AR71" i="9" s="1"/>
  <c r="AK71" i="9"/>
  <c r="BB240" i="6"/>
  <c r="AW240" i="6" s="1"/>
  <c r="AX240" i="6" s="1"/>
  <c r="BJ239" i="6"/>
  <c r="BM239" i="6" s="1"/>
  <c r="BH240" i="6" s="1"/>
  <c r="BD240" i="6" s="1"/>
  <c r="LD124" i="8" l="1"/>
  <c r="KY125" i="8" s="1"/>
  <c r="B107" i="8"/>
  <c r="L105" i="8"/>
  <c r="CY139" i="8"/>
  <c r="BW141" i="8"/>
  <c r="BY141" i="8" s="1"/>
  <c r="CK140" i="8"/>
  <c r="AF630" i="6"/>
  <c r="AG629" i="6"/>
  <c r="AH629" i="6" s="1"/>
  <c r="AL629" i="6" s="1"/>
  <c r="BJ142" i="8"/>
  <c r="AQ560" i="9"/>
  <c r="AN561" i="9" s="1"/>
  <c r="AZ143" i="8"/>
  <c r="AV143" i="8" s="1"/>
  <c r="AW143" i="8" s="1"/>
  <c r="BI142" i="8"/>
  <c r="AV562" i="6"/>
  <c r="AV560" i="9"/>
  <c r="CL140" i="8"/>
  <c r="CM140" i="8" s="1"/>
  <c r="MF123" i="8"/>
  <c r="MA124" i="8" s="1"/>
  <c r="MB124" i="8"/>
  <c r="MJ123" i="8"/>
  <c r="ML123" i="8" s="1"/>
  <c r="KM125" i="8"/>
  <c r="KZ125" i="8"/>
  <c r="KU125" i="8" s="1"/>
  <c r="LH124" i="8"/>
  <c r="AI211" i="8"/>
  <c r="AL210" i="8"/>
  <c r="AQ211" i="8" s="1"/>
  <c r="JZ126" i="8"/>
  <c r="BC246" i="9"/>
  <c r="BF560" i="9"/>
  <c r="BA561" i="9" s="1"/>
  <c r="BC561" i="9" s="1"/>
  <c r="AX562" i="6"/>
  <c r="AU563" i="6" s="1"/>
  <c r="AG627" i="9"/>
  <c r="AH627" i="9" s="1"/>
  <c r="AL627" i="9" s="1"/>
  <c r="AF628" i="9"/>
  <c r="BD563" i="6"/>
  <c r="BE246" i="9"/>
  <c r="BF246" i="9" s="1"/>
  <c r="BA247" i="9" s="1"/>
  <c r="AX560" i="9"/>
  <c r="AU561" i="9" s="1"/>
  <c r="AQ562" i="6"/>
  <c r="AN563" i="6" s="1"/>
  <c r="BF562" i="6"/>
  <c r="BA563" i="6" s="1"/>
  <c r="BC563" i="6" s="1"/>
  <c r="AQ247" i="9"/>
  <c r="AP247" i="9"/>
  <c r="AJ247" i="9" s="1"/>
  <c r="AI247" i="9" s="1"/>
  <c r="BD561" i="9"/>
  <c r="AU241" i="6"/>
  <c r="AY240" i="6"/>
  <c r="AT241" i="6" s="1"/>
  <c r="AM71" i="9"/>
  <c r="AR72" i="9" s="1"/>
  <c r="AK72" i="9"/>
  <c r="AQ30" i="9"/>
  <c r="AP30" i="9"/>
  <c r="AJ30" i="9" s="1"/>
  <c r="AI30" i="9" s="1"/>
  <c r="BC29" i="9"/>
  <c r="BV142" i="8" l="1"/>
  <c r="BZ141" i="8"/>
  <c r="BU142" i="8" s="1"/>
  <c r="BQ142" i="8" s="1"/>
  <c r="B108" i="8"/>
  <c r="L106" i="8"/>
  <c r="AF631" i="6"/>
  <c r="AG630" i="6"/>
  <c r="AH630" i="6" s="1"/>
  <c r="AL630" i="6" s="1"/>
  <c r="BK142" i="8"/>
  <c r="BL142" i="8" s="1"/>
  <c r="BG143" i="8" s="1"/>
  <c r="AX143" i="8"/>
  <c r="AS144" i="8" s="1"/>
  <c r="AT144" i="8"/>
  <c r="LW124" i="8"/>
  <c r="CD141" i="8"/>
  <c r="CJ141" i="8"/>
  <c r="CN140" i="8"/>
  <c r="CI141" i="8" s="1"/>
  <c r="MM123" i="8"/>
  <c r="MH124" i="8" s="1"/>
  <c r="MI124" i="8"/>
  <c r="LJ124" i="8"/>
  <c r="AL211" i="8"/>
  <c r="AQ212" i="8" s="1"/>
  <c r="AI212" i="8"/>
  <c r="KO125" i="8"/>
  <c r="BE563" i="6"/>
  <c r="BB564" i="6" s="1"/>
  <c r="BF563" i="6"/>
  <c r="BA564" i="6" s="1"/>
  <c r="BE561" i="9"/>
  <c r="BB562" i="9" s="1"/>
  <c r="AY560" i="9"/>
  <c r="AT561" i="9" s="1"/>
  <c r="AP561" i="9" s="1"/>
  <c r="AJ561" i="9" s="1"/>
  <c r="AI561" i="9" s="1"/>
  <c r="BB247" i="9"/>
  <c r="AW247" i="9" s="1"/>
  <c r="BJ246" i="9"/>
  <c r="BM246" i="9" s="1"/>
  <c r="BH247" i="9" s="1"/>
  <c r="BD247" i="9" s="1"/>
  <c r="AG628" i="9"/>
  <c r="AH628" i="9" s="1"/>
  <c r="AL628" i="9" s="1"/>
  <c r="AF629" i="9"/>
  <c r="AY562" i="6"/>
  <c r="AT563" i="6" s="1"/>
  <c r="AP563" i="6" s="1"/>
  <c r="AJ563" i="6" s="1"/>
  <c r="AI563" i="6" s="1"/>
  <c r="AV247" i="9"/>
  <c r="AN248" i="9"/>
  <c r="AW561" i="9"/>
  <c r="AQ563" i="6"/>
  <c r="AN564" i="6" s="1"/>
  <c r="AW563" i="6"/>
  <c r="AV563" i="6"/>
  <c r="BE29" i="9"/>
  <c r="AN31" i="9"/>
  <c r="AV30" i="9"/>
  <c r="AM72" i="9"/>
  <c r="AR73" i="9" s="1"/>
  <c r="AK73" i="9"/>
  <c r="AP241" i="6"/>
  <c r="AJ241" i="6" s="1"/>
  <c r="AI241" i="6" s="1"/>
  <c r="AQ241" i="6"/>
  <c r="BC240" i="6"/>
  <c r="B109" i="8" l="1"/>
  <c r="L108" i="8" s="1"/>
  <c r="L107" i="8"/>
  <c r="LK124" i="8"/>
  <c r="LF125" i="8" s="1"/>
  <c r="AG631" i="6"/>
  <c r="AH631" i="6" s="1"/>
  <c r="AL631" i="6" s="1"/>
  <c r="AF632" i="6"/>
  <c r="AO144" i="8"/>
  <c r="AH144" i="8" s="1"/>
  <c r="AG144" i="8" s="1"/>
  <c r="AP144" i="8"/>
  <c r="BB143" i="8"/>
  <c r="BH143" i="8"/>
  <c r="BC143" i="8" s="1"/>
  <c r="BP142" i="8"/>
  <c r="BR142" i="8" s="1"/>
  <c r="BS142" i="8" s="1"/>
  <c r="BN143" i="8" s="1"/>
  <c r="MQ123" i="8"/>
  <c r="MS123" i="8" s="1"/>
  <c r="CR140" i="8"/>
  <c r="CE141" i="8"/>
  <c r="CF141" i="8" s="1"/>
  <c r="MD124" i="8"/>
  <c r="KL126" i="8"/>
  <c r="KP125" i="8"/>
  <c r="KK126" i="8" s="1"/>
  <c r="AI213" i="8"/>
  <c r="AL212" i="8"/>
  <c r="AQ213" i="8" s="1"/>
  <c r="LG125" i="8"/>
  <c r="LB125" i="8" s="1"/>
  <c r="LO124" i="8"/>
  <c r="LQ124" i="8" s="1"/>
  <c r="AQ561" i="9"/>
  <c r="AN562" i="9" s="1"/>
  <c r="AV561" i="9"/>
  <c r="AX561" i="9" s="1"/>
  <c r="AU562" i="9" s="1"/>
  <c r="AX247" i="9"/>
  <c r="AY247" i="9" s="1"/>
  <c r="AT248" i="9" s="1"/>
  <c r="BD562" i="9"/>
  <c r="AX563" i="6"/>
  <c r="AU564" i="6" s="1"/>
  <c r="AG629" i="9"/>
  <c r="AH629" i="9" s="1"/>
  <c r="AL629" i="9" s="1"/>
  <c r="AF630" i="9"/>
  <c r="BF561" i="9"/>
  <c r="BA562" i="9" s="1"/>
  <c r="BC562" i="9" s="1"/>
  <c r="BC564" i="6"/>
  <c r="BD564" i="6"/>
  <c r="BE240" i="6"/>
  <c r="BF240" i="6" s="1"/>
  <c r="BA241" i="6" s="1"/>
  <c r="AN242" i="6"/>
  <c r="AV241" i="6"/>
  <c r="AK74" i="9"/>
  <c r="AM73" i="9"/>
  <c r="AR74" i="9" s="1"/>
  <c r="BB30" i="9"/>
  <c r="BF29" i="9"/>
  <c r="BA30" i="9" s="1"/>
  <c r="LN125" i="8" l="1"/>
  <c r="MT123" i="8"/>
  <c r="MO124" i="8" s="1"/>
  <c r="BD143" i="8"/>
  <c r="BO143" i="8"/>
  <c r="BJ143" i="8" s="1"/>
  <c r="AF633" i="6"/>
  <c r="AG632" i="6"/>
  <c r="AH632" i="6" s="1"/>
  <c r="AL632" i="6" s="1"/>
  <c r="BA144" i="8"/>
  <c r="BI143" i="8"/>
  <c r="BK143" i="8" s="1"/>
  <c r="BH144" i="8" s="1"/>
  <c r="BE143" i="8"/>
  <c r="AZ144" i="8" s="1"/>
  <c r="BW142" i="8"/>
  <c r="AU144" i="8"/>
  <c r="AM145" i="8"/>
  <c r="LR124" i="8"/>
  <c r="LM125" i="8" s="1"/>
  <c r="LI125" i="8" s="1"/>
  <c r="KT125" i="8"/>
  <c r="KV125" i="8" s="1"/>
  <c r="CC142" i="8"/>
  <c r="CG141" i="8"/>
  <c r="CB142" i="8" s="1"/>
  <c r="MX123" i="8"/>
  <c r="MZ123" i="8" s="1"/>
  <c r="MP124" i="8"/>
  <c r="MK124" i="8" s="1"/>
  <c r="AI214" i="8"/>
  <c r="AL213" i="8"/>
  <c r="AQ214" i="8" s="1"/>
  <c r="KG126" i="8"/>
  <c r="LV124" i="8"/>
  <c r="AY563" i="6"/>
  <c r="AT564" i="6" s="1"/>
  <c r="AP564" i="6" s="1"/>
  <c r="AJ564" i="6" s="1"/>
  <c r="AI564" i="6" s="1"/>
  <c r="AY561" i="9"/>
  <c r="AT562" i="9" s="1"/>
  <c r="AP562" i="9" s="1"/>
  <c r="AJ562" i="9" s="1"/>
  <c r="AI562" i="9" s="1"/>
  <c r="BE564" i="6"/>
  <c r="BB565" i="6" s="1"/>
  <c r="AG630" i="9"/>
  <c r="AH630" i="9" s="1"/>
  <c r="AL630" i="9" s="1"/>
  <c r="AF631" i="9"/>
  <c r="AW564" i="6"/>
  <c r="AV564" i="6"/>
  <c r="BE562" i="9"/>
  <c r="BB563" i="9" s="1"/>
  <c r="AU248" i="9"/>
  <c r="BC247" i="9"/>
  <c r="AW562" i="9"/>
  <c r="AQ562" i="9"/>
  <c r="AN563" i="9" s="1"/>
  <c r="AK75" i="9"/>
  <c r="AM74" i="9"/>
  <c r="AR75" i="9" s="1"/>
  <c r="BJ240" i="6"/>
  <c r="BM240" i="6" s="1"/>
  <c r="BH241" i="6" s="1"/>
  <c r="BD241" i="6" s="1"/>
  <c r="BB241" i="6"/>
  <c r="AW241" i="6" s="1"/>
  <c r="AX241" i="6" s="1"/>
  <c r="BJ29" i="9"/>
  <c r="BM29" i="9" s="1"/>
  <c r="BH30" i="9" s="1"/>
  <c r="BD30" i="9" s="1"/>
  <c r="AW30" i="9"/>
  <c r="AX30" i="9" s="1"/>
  <c r="KW125" i="8" l="1"/>
  <c r="KR126" i="8" s="1"/>
  <c r="AV562" i="9"/>
  <c r="AG633" i="6"/>
  <c r="AH633" i="6" s="1"/>
  <c r="AL633" i="6" s="1"/>
  <c r="AF634" i="6"/>
  <c r="BF562" i="9"/>
  <c r="BA563" i="9" s="1"/>
  <c r="BL143" i="8"/>
  <c r="BG144" i="8" s="1"/>
  <c r="BC144" i="8" s="1"/>
  <c r="AV144" i="8"/>
  <c r="AW144" i="8" s="1"/>
  <c r="CK141" i="8"/>
  <c r="BX142" i="8"/>
  <c r="BY142" i="8" s="1"/>
  <c r="NA123" i="8"/>
  <c r="MV124" i="8" s="1"/>
  <c r="MW124" i="8"/>
  <c r="KS126" i="8"/>
  <c r="KN126" i="8" s="1"/>
  <c r="LA125" i="8"/>
  <c r="LC125" i="8" s="1"/>
  <c r="AI215" i="8"/>
  <c r="AL214" i="8"/>
  <c r="AQ215" i="8" s="1"/>
  <c r="LX124" i="8"/>
  <c r="AQ564" i="6"/>
  <c r="AN565" i="6" s="1"/>
  <c r="BE247" i="9"/>
  <c r="BC563" i="9"/>
  <c r="BD563" i="9"/>
  <c r="BF564" i="6"/>
  <c r="BA565" i="6" s="1"/>
  <c r="BC565" i="6" s="1"/>
  <c r="AX562" i="9"/>
  <c r="AU563" i="9" s="1"/>
  <c r="AQ248" i="9"/>
  <c r="AP248" i="9"/>
  <c r="AJ248" i="9" s="1"/>
  <c r="AI248" i="9" s="1"/>
  <c r="AX564" i="6"/>
  <c r="AU565" i="6" s="1"/>
  <c r="AG631" i="9"/>
  <c r="AH631" i="9" s="1"/>
  <c r="AL631" i="9" s="1"/>
  <c r="AF632" i="9"/>
  <c r="BD565" i="6"/>
  <c r="AU242" i="6"/>
  <c r="AY241" i="6"/>
  <c r="AT242" i="6" s="1"/>
  <c r="AU31" i="9"/>
  <c r="AY30" i="9"/>
  <c r="AT31" i="9" s="1"/>
  <c r="AM75" i="9"/>
  <c r="AR76" i="9" s="1"/>
  <c r="AK76" i="9"/>
  <c r="KZ126" i="8" l="1"/>
  <c r="AF635" i="6"/>
  <c r="AG634" i="6"/>
  <c r="AH634" i="6" s="1"/>
  <c r="AL634" i="6" s="1"/>
  <c r="AX144" i="8"/>
  <c r="AS145" i="8" s="1"/>
  <c r="AT145" i="8"/>
  <c r="BP143" i="8"/>
  <c r="NE123" i="8"/>
  <c r="LD125" i="8"/>
  <c r="KY126" i="8" s="1"/>
  <c r="MR124" i="8"/>
  <c r="BV143" i="8"/>
  <c r="BZ142" i="8"/>
  <c r="BU143" i="8" s="1"/>
  <c r="AI216" i="8"/>
  <c r="AL215" i="8"/>
  <c r="AQ216" i="8" s="1"/>
  <c r="LU125" i="8"/>
  <c r="LY124" i="8"/>
  <c r="LT125" i="8" s="1"/>
  <c r="KU126" i="8"/>
  <c r="BE565" i="6"/>
  <c r="BB566" i="6" s="1"/>
  <c r="AY564" i="6"/>
  <c r="AT565" i="6" s="1"/>
  <c r="AP565" i="6" s="1"/>
  <c r="AJ565" i="6" s="1"/>
  <c r="AI565" i="6" s="1"/>
  <c r="AV248" i="9"/>
  <c r="AN249" i="9"/>
  <c r="AW563" i="9"/>
  <c r="BE563" i="9"/>
  <c r="BB564" i="9" s="1"/>
  <c r="BB248" i="9"/>
  <c r="AG632" i="9"/>
  <c r="AH632" i="9" s="1"/>
  <c r="AL632" i="9" s="1"/>
  <c r="AF633" i="9"/>
  <c r="AW565" i="6"/>
  <c r="AV565" i="6"/>
  <c r="AY562" i="9"/>
  <c r="AT563" i="9" s="1"/>
  <c r="AP563" i="9" s="1"/>
  <c r="AJ563" i="9" s="1"/>
  <c r="AI563" i="9" s="1"/>
  <c r="BF247" i="9"/>
  <c r="BA248" i="9" s="1"/>
  <c r="AM76" i="9"/>
  <c r="AR77" i="9" s="1"/>
  <c r="AK77" i="9"/>
  <c r="AQ31" i="9"/>
  <c r="AP31" i="9"/>
  <c r="AJ31" i="9" s="1"/>
  <c r="AI31" i="9" s="1"/>
  <c r="AQ242" i="6"/>
  <c r="AP242" i="6"/>
  <c r="AJ242" i="6" s="1"/>
  <c r="AI242" i="6" s="1"/>
  <c r="BC30" i="9"/>
  <c r="BC241" i="6"/>
  <c r="AP145" i="8" l="1"/>
  <c r="AF636" i="6"/>
  <c r="AG635" i="6"/>
  <c r="AH635" i="6" s="1"/>
  <c r="AL635" i="6" s="1"/>
  <c r="AO145" i="8"/>
  <c r="AH145" i="8" s="1"/>
  <c r="AG145" i="8" s="1"/>
  <c r="BF563" i="9"/>
  <c r="BA564" i="9" s="1"/>
  <c r="BB144" i="8"/>
  <c r="AM146" i="8"/>
  <c r="AU145" i="8"/>
  <c r="AQ565" i="6"/>
  <c r="AN566" i="6" s="1"/>
  <c r="NG123" i="8"/>
  <c r="LH125" i="8"/>
  <c r="LJ125" i="8" s="1"/>
  <c r="BQ143" i="8"/>
  <c r="BR143" i="8" s="1"/>
  <c r="CD142" i="8"/>
  <c r="AI217" i="8"/>
  <c r="AL216" i="8"/>
  <c r="AQ217" i="8" s="1"/>
  <c r="LP125" i="8"/>
  <c r="MC124" i="8"/>
  <c r="AX565" i="6"/>
  <c r="AU566" i="6" s="1"/>
  <c r="AG633" i="9"/>
  <c r="AH633" i="9" s="1"/>
  <c r="AL633" i="9" s="1"/>
  <c r="AF634" i="9"/>
  <c r="AW248" i="9"/>
  <c r="AX248" i="9" s="1"/>
  <c r="AV563" i="9"/>
  <c r="AY248" i="9"/>
  <c r="AT249" i="9" s="1"/>
  <c r="BD566" i="6"/>
  <c r="BJ247" i="9"/>
  <c r="BM247" i="9" s="1"/>
  <c r="BH248" i="9" s="1"/>
  <c r="BD248" i="9" s="1"/>
  <c r="BC564" i="9"/>
  <c r="BD564" i="9"/>
  <c r="AQ563" i="9"/>
  <c r="AN564" i="9" s="1"/>
  <c r="BF565" i="6"/>
  <c r="BA566" i="6" s="1"/>
  <c r="BC566" i="6" s="1"/>
  <c r="BE241" i="6"/>
  <c r="BE30" i="9"/>
  <c r="BF30" i="9" s="1"/>
  <c r="BA31" i="9" s="1"/>
  <c r="AV242" i="6"/>
  <c r="AN243" i="6"/>
  <c r="AV31" i="9"/>
  <c r="AN32" i="9"/>
  <c r="AM77" i="9"/>
  <c r="AR78" i="9" s="1"/>
  <c r="AK78" i="9"/>
  <c r="NH123" i="8" l="1"/>
  <c r="NC124" i="8" s="1"/>
  <c r="AG636" i="6"/>
  <c r="AH636" i="6" s="1"/>
  <c r="AL636" i="6" s="1"/>
  <c r="AF637" i="6"/>
  <c r="BD144" i="8"/>
  <c r="BE144" i="8" s="1"/>
  <c r="AZ145" i="8" s="1"/>
  <c r="ND124" i="8"/>
  <c r="MY124" i="8" s="1"/>
  <c r="NL123" i="8"/>
  <c r="BO144" i="8"/>
  <c r="BS143" i="8"/>
  <c r="BN144" i="8" s="1"/>
  <c r="AL217" i="8"/>
  <c r="AQ218" i="8" s="1"/>
  <c r="AI218" i="8"/>
  <c r="ME124" i="8"/>
  <c r="LG126" i="8"/>
  <c r="LK125" i="8"/>
  <c r="LF126" i="8" s="1"/>
  <c r="BE566" i="6"/>
  <c r="BB567" i="6" s="1"/>
  <c r="BE564" i="9"/>
  <c r="BB565" i="9" s="1"/>
  <c r="AX563" i="9"/>
  <c r="AU564" i="9" s="1"/>
  <c r="AG634" i="9"/>
  <c r="AH634" i="9" s="1"/>
  <c r="AL634" i="9" s="1"/>
  <c r="AF635" i="9"/>
  <c r="AY565" i="6"/>
  <c r="AT566" i="6" s="1"/>
  <c r="AP566" i="6" s="1"/>
  <c r="AJ566" i="6" s="1"/>
  <c r="AI566" i="6" s="1"/>
  <c r="AU249" i="9"/>
  <c r="BC248" i="9"/>
  <c r="AW566" i="6"/>
  <c r="AV566" i="6"/>
  <c r="AK79" i="9"/>
  <c r="AM78" i="9"/>
  <c r="AR79" i="9" s="1"/>
  <c r="BJ30" i="9"/>
  <c r="BM30" i="9" s="1"/>
  <c r="BH31" i="9" s="1"/>
  <c r="BD31" i="9" s="1"/>
  <c r="BB31" i="9"/>
  <c r="AW31" i="9" s="1"/>
  <c r="AX31" i="9" s="1"/>
  <c r="BB242" i="6"/>
  <c r="BF241" i="6"/>
  <c r="BA242" i="6" s="1"/>
  <c r="AF638" i="6" l="1"/>
  <c r="AG637" i="6"/>
  <c r="AH637" i="6" s="1"/>
  <c r="AL637" i="6" s="1"/>
  <c r="BA145" i="8"/>
  <c r="AV145" i="8" s="1"/>
  <c r="AW145" i="8" s="1"/>
  <c r="BI144" i="8"/>
  <c r="NN123" i="8"/>
  <c r="BJ144" i="8"/>
  <c r="BW143" i="8"/>
  <c r="AL218" i="8"/>
  <c r="AQ219" i="8" s="1"/>
  <c r="AI219" i="8"/>
  <c r="MB125" i="8"/>
  <c r="MF124" i="8"/>
  <c r="MA125" i="8" s="1"/>
  <c r="LB126" i="8"/>
  <c r="LO125" i="8"/>
  <c r="AY563" i="9"/>
  <c r="AT564" i="9" s="1"/>
  <c r="AP564" i="9" s="1"/>
  <c r="AJ564" i="9" s="1"/>
  <c r="AI564" i="9" s="1"/>
  <c r="BF564" i="9"/>
  <c r="BA565" i="9" s="1"/>
  <c r="BC565" i="9" s="1"/>
  <c r="AQ566" i="6"/>
  <c r="AN567" i="6" s="1"/>
  <c r="AP249" i="9"/>
  <c r="AJ249" i="9" s="1"/>
  <c r="AI249" i="9" s="1"/>
  <c r="AQ249" i="9"/>
  <c r="AG635" i="9"/>
  <c r="AH635" i="9" s="1"/>
  <c r="AL635" i="9" s="1"/>
  <c r="AF636" i="9"/>
  <c r="AQ564" i="9"/>
  <c r="AN565" i="9" s="1"/>
  <c r="AW564" i="9"/>
  <c r="BD565" i="9"/>
  <c r="BF566" i="6"/>
  <c r="BA567" i="6" s="1"/>
  <c r="AX566" i="6"/>
  <c r="AU567" i="6" s="1"/>
  <c r="BE248" i="9"/>
  <c r="BD567" i="6"/>
  <c r="BC567" i="6"/>
  <c r="AU32" i="9"/>
  <c r="AY31" i="9"/>
  <c r="AT32" i="9" s="1"/>
  <c r="AK80" i="9"/>
  <c r="AM79" i="9"/>
  <c r="AR80" i="9" s="1"/>
  <c r="AW242" i="6"/>
  <c r="AX242" i="6" s="1"/>
  <c r="BJ241" i="6"/>
  <c r="BM241" i="6" s="1"/>
  <c r="BH242" i="6" s="1"/>
  <c r="BD242" i="6" s="1"/>
  <c r="NO123" i="8" l="1"/>
  <c r="NJ124" i="8" s="1"/>
  <c r="AF639" i="6"/>
  <c r="AG638" i="6"/>
  <c r="AH638" i="6" s="1"/>
  <c r="AL638" i="6" s="1"/>
  <c r="BK144" i="8"/>
  <c r="BH145" i="8" s="1"/>
  <c r="AV564" i="9"/>
  <c r="AX564" i="9" s="1"/>
  <c r="AX145" i="8"/>
  <c r="AS146" i="8" s="1"/>
  <c r="AT146" i="8"/>
  <c r="NS123" i="8"/>
  <c r="NK124" i="8"/>
  <c r="NF124" i="8" s="1"/>
  <c r="LW125" i="8"/>
  <c r="AI220" i="8"/>
  <c r="AL219" i="8"/>
  <c r="AQ220" i="8" s="1"/>
  <c r="MJ124" i="8"/>
  <c r="LQ125" i="8"/>
  <c r="BB249" i="9"/>
  <c r="AW567" i="6"/>
  <c r="BE565" i="9"/>
  <c r="BB566" i="9" s="1"/>
  <c r="BE567" i="6"/>
  <c r="BB568" i="6" s="1"/>
  <c r="BF248" i="9"/>
  <c r="BA249" i="9" s="1"/>
  <c r="AY566" i="6"/>
  <c r="AT567" i="6" s="1"/>
  <c r="AP567" i="6" s="1"/>
  <c r="AJ567" i="6" s="1"/>
  <c r="AI567" i="6" s="1"/>
  <c r="AG636" i="9"/>
  <c r="AH636" i="9" s="1"/>
  <c r="AL636" i="9" s="1"/>
  <c r="AF637" i="9"/>
  <c r="AN250" i="9"/>
  <c r="AV249" i="9"/>
  <c r="AU243" i="6"/>
  <c r="AY242" i="6"/>
  <c r="AT243" i="6" s="1"/>
  <c r="AM80" i="9"/>
  <c r="AR81" i="9" s="1"/>
  <c r="AK81" i="9"/>
  <c r="AQ32" i="9"/>
  <c r="AP32" i="9"/>
  <c r="AJ32" i="9" s="1"/>
  <c r="AI32" i="9" s="1"/>
  <c r="BC31" i="9"/>
  <c r="BL144" i="8" l="1"/>
  <c r="BG145" i="8" s="1"/>
  <c r="BC145" i="8" s="1"/>
  <c r="AG639" i="6"/>
  <c r="AH639" i="6" s="1"/>
  <c r="AL639" i="6" s="1"/>
  <c r="AF640" i="6"/>
  <c r="AU565" i="9"/>
  <c r="AW565" i="9" s="1"/>
  <c r="AY564" i="9"/>
  <c r="AT565" i="9" s="1"/>
  <c r="AP565" i="9" s="1"/>
  <c r="AJ565" i="9" s="1"/>
  <c r="AI565" i="9" s="1"/>
  <c r="AO146" i="8"/>
  <c r="AH146" i="8" s="1"/>
  <c r="AG146" i="8" s="1"/>
  <c r="AP146" i="8"/>
  <c r="BB145" i="8"/>
  <c r="BD145" i="8" s="1"/>
  <c r="BA146" i="8" s="1"/>
  <c r="BP144" i="8"/>
  <c r="NU123" i="8"/>
  <c r="AL220" i="8"/>
  <c r="ML124" i="8"/>
  <c r="LN126" i="8"/>
  <c r="LR125" i="8"/>
  <c r="LM126" i="8" s="1"/>
  <c r="AW249" i="9"/>
  <c r="BF567" i="6"/>
  <c r="BA568" i="6" s="1"/>
  <c r="BC568" i="6" s="1"/>
  <c r="AQ565" i="9"/>
  <c r="AN566" i="9" s="1"/>
  <c r="BF565" i="9"/>
  <c r="BA566" i="9" s="1"/>
  <c r="BC566" i="9" s="1"/>
  <c r="AQ567" i="6"/>
  <c r="AN568" i="6" s="1"/>
  <c r="BJ248" i="9"/>
  <c r="BM248" i="9" s="1"/>
  <c r="BH249" i="9" s="1"/>
  <c r="BD249" i="9" s="1"/>
  <c r="AG637" i="9"/>
  <c r="AH637" i="9" s="1"/>
  <c r="AL637" i="9" s="1"/>
  <c r="AF638" i="9"/>
  <c r="BD568" i="6"/>
  <c r="BD566" i="9"/>
  <c r="AV567" i="6"/>
  <c r="AX249" i="9"/>
  <c r="BE31" i="9"/>
  <c r="AN33" i="9"/>
  <c r="AV32" i="9"/>
  <c r="AK82" i="9"/>
  <c r="AM81" i="9"/>
  <c r="AR82" i="9" s="1"/>
  <c r="AQ243" i="6"/>
  <c r="AP243" i="6"/>
  <c r="AJ243" i="6" s="1"/>
  <c r="AI243" i="6" s="1"/>
  <c r="BC242" i="6"/>
  <c r="AV565" i="9" l="1"/>
  <c r="NV123" i="8"/>
  <c r="NQ124" i="8" s="1"/>
  <c r="AG640" i="6"/>
  <c r="AH640" i="6" s="1"/>
  <c r="AL640" i="6" s="1"/>
  <c r="AF641" i="6"/>
  <c r="BE145" i="8"/>
  <c r="AZ146" i="8" s="1"/>
  <c r="AU146" i="8"/>
  <c r="AM147" i="8"/>
  <c r="NR124" i="8"/>
  <c r="NM124" i="8" s="1"/>
  <c r="NZ123" i="8"/>
  <c r="BI145" i="8"/>
  <c r="AV146" i="8"/>
  <c r="LI126" i="8"/>
  <c r="MI125" i="8"/>
  <c r="MM124" i="8"/>
  <c r="MH125" i="8" s="1"/>
  <c r="LV125" i="8"/>
  <c r="BE566" i="9"/>
  <c r="BB567" i="9" s="1"/>
  <c r="AX567" i="6"/>
  <c r="AU568" i="6" s="1"/>
  <c r="BE568" i="6"/>
  <c r="BB569" i="6" s="1"/>
  <c r="AU250" i="9"/>
  <c r="AG638" i="9"/>
  <c r="AH638" i="9" s="1"/>
  <c r="AL638" i="9" s="1"/>
  <c r="AF639" i="9"/>
  <c r="AY249" i="9"/>
  <c r="AT250" i="9" s="1"/>
  <c r="AX565" i="9"/>
  <c r="AU566" i="9" s="1"/>
  <c r="BE242" i="6"/>
  <c r="BF242" i="6" s="1"/>
  <c r="BA243" i="6" s="1"/>
  <c r="AN244" i="6"/>
  <c r="AV243" i="6"/>
  <c r="BB32" i="9"/>
  <c r="AM82" i="9"/>
  <c r="BF31" i="9"/>
  <c r="BA32" i="9" s="1"/>
  <c r="AW146" i="8" l="1"/>
  <c r="AF642" i="6"/>
  <c r="AG641" i="6"/>
  <c r="AH641" i="6" s="1"/>
  <c r="AL641" i="6" s="1"/>
  <c r="BF566" i="9"/>
  <c r="BA567" i="9" s="1"/>
  <c r="OB123" i="8"/>
  <c r="AT147" i="8"/>
  <c r="AX146" i="8"/>
  <c r="AS147" i="8" s="1"/>
  <c r="MD125" i="8"/>
  <c r="MQ124" i="8"/>
  <c r="LX125" i="8"/>
  <c r="BF568" i="6"/>
  <c r="BA569" i="6" s="1"/>
  <c r="BC569" i="6" s="1"/>
  <c r="AY565" i="9"/>
  <c r="AT566" i="9" s="1"/>
  <c r="AP566" i="9" s="1"/>
  <c r="AJ566" i="9" s="1"/>
  <c r="AI566" i="9" s="1"/>
  <c r="AP250" i="9"/>
  <c r="AJ250" i="9" s="1"/>
  <c r="AI250" i="9" s="1"/>
  <c r="AQ250" i="9"/>
  <c r="AW568" i="6"/>
  <c r="AQ566" i="9"/>
  <c r="AN567" i="9" s="1"/>
  <c r="AV566" i="9"/>
  <c r="AW566" i="9"/>
  <c r="AG639" i="9"/>
  <c r="AH639" i="9" s="1"/>
  <c r="AL639" i="9" s="1"/>
  <c r="AF640" i="9"/>
  <c r="BC249" i="9"/>
  <c r="BD569" i="6"/>
  <c r="AY567" i="6"/>
  <c r="AT568" i="6" s="1"/>
  <c r="AP568" i="6" s="1"/>
  <c r="AJ568" i="6" s="1"/>
  <c r="AI568" i="6" s="1"/>
  <c r="BC567" i="9"/>
  <c r="BD567" i="9"/>
  <c r="BB243" i="6"/>
  <c r="AW243" i="6" s="1"/>
  <c r="AX243" i="6" s="1"/>
  <c r="BJ242" i="6"/>
  <c r="BM242" i="6" s="1"/>
  <c r="BH243" i="6" s="1"/>
  <c r="BD243" i="6" s="1"/>
  <c r="AW32" i="9"/>
  <c r="AX32" i="9" s="1"/>
  <c r="BJ31" i="9"/>
  <c r="BM31" i="9" s="1"/>
  <c r="BH32" i="9" s="1"/>
  <c r="BD32" i="9" s="1"/>
  <c r="AF643" i="6" l="1"/>
  <c r="AG642" i="6"/>
  <c r="AH642" i="6" s="1"/>
  <c r="AL642" i="6" s="1"/>
  <c r="OC123" i="8"/>
  <c r="NX124" i="8" s="1"/>
  <c r="NY124" i="8"/>
  <c r="AO147" i="8"/>
  <c r="AH147" i="8" s="1"/>
  <c r="AG147" i="8" s="1"/>
  <c r="AP147" i="8"/>
  <c r="BB146" i="8"/>
  <c r="MS124" i="8"/>
  <c r="LU126" i="8"/>
  <c r="LY125" i="8"/>
  <c r="LT126" i="8" s="1"/>
  <c r="BE567" i="9"/>
  <c r="BB568" i="9" s="1"/>
  <c r="BE249" i="9"/>
  <c r="AX566" i="9"/>
  <c r="AU567" i="9" s="1"/>
  <c r="AY566" i="9"/>
  <c r="AT567" i="9" s="1"/>
  <c r="AP567" i="9" s="1"/>
  <c r="AJ567" i="9" s="1"/>
  <c r="AI567" i="9" s="1"/>
  <c r="AV250" i="9"/>
  <c r="AN251" i="9"/>
  <c r="BE569" i="6"/>
  <c r="BB570" i="6" s="1"/>
  <c r="BF569" i="6"/>
  <c r="BA570" i="6" s="1"/>
  <c r="AG640" i="9"/>
  <c r="AH640" i="9" s="1"/>
  <c r="AL640" i="9" s="1"/>
  <c r="AF641" i="9"/>
  <c r="AV568" i="6"/>
  <c r="AQ568" i="6"/>
  <c r="AN569" i="6" s="1"/>
  <c r="AU244" i="6"/>
  <c r="AY243" i="6"/>
  <c r="AT244" i="6" s="1"/>
  <c r="AU33" i="9"/>
  <c r="AY32" i="9"/>
  <c r="AT33" i="9" s="1"/>
  <c r="OG123" i="8" l="1"/>
  <c r="NT124" i="8"/>
  <c r="AF644" i="6"/>
  <c r="AG643" i="6"/>
  <c r="AH643" i="6" s="1"/>
  <c r="AL643" i="6" s="1"/>
  <c r="OI123" i="8"/>
  <c r="AU147" i="8"/>
  <c r="AM148" i="8"/>
  <c r="MP125" i="8"/>
  <c r="MT124" i="8"/>
  <c r="MO125" i="8" s="1"/>
  <c r="LP126" i="8"/>
  <c r="MC125" i="8"/>
  <c r="BF567" i="9"/>
  <c r="BA568" i="9" s="1"/>
  <c r="BC568" i="9" s="1"/>
  <c r="AX568" i="6"/>
  <c r="AU569" i="6" s="1"/>
  <c r="AG641" i="9"/>
  <c r="AH641" i="9" s="1"/>
  <c r="AL641" i="9" s="1"/>
  <c r="AF642" i="9"/>
  <c r="BB250" i="9"/>
  <c r="BC570" i="6"/>
  <c r="BD570" i="6"/>
  <c r="AQ567" i="9"/>
  <c r="AN568" i="9" s="1"/>
  <c r="AW567" i="9"/>
  <c r="AV567" i="9"/>
  <c r="BF249" i="9"/>
  <c r="BA250" i="9" s="1"/>
  <c r="BD568" i="9"/>
  <c r="AP33" i="9"/>
  <c r="AJ33" i="9" s="1"/>
  <c r="AI33" i="9" s="1"/>
  <c r="AQ33" i="9"/>
  <c r="AP244" i="6"/>
  <c r="AJ244" i="6" s="1"/>
  <c r="AI244" i="6" s="1"/>
  <c r="AQ244" i="6"/>
  <c r="BC32" i="9"/>
  <c r="BC243" i="6"/>
  <c r="AF645" i="6" l="1"/>
  <c r="AG644" i="6"/>
  <c r="AH644" i="6" s="1"/>
  <c r="AL644" i="6" s="1"/>
  <c r="OJ123" i="8"/>
  <c r="OE124" i="8" s="1"/>
  <c r="OF124" i="8"/>
  <c r="ON123" i="8"/>
  <c r="MK125" i="8"/>
  <c r="MX124" i="8"/>
  <c r="ME125" i="8"/>
  <c r="AX567" i="9"/>
  <c r="AU568" i="9" s="1"/>
  <c r="AW250" i="9"/>
  <c r="AX250" i="9" s="1"/>
  <c r="AY568" i="6"/>
  <c r="AT569" i="6" s="1"/>
  <c r="AP569" i="6" s="1"/>
  <c r="AJ569" i="6" s="1"/>
  <c r="AI569" i="6" s="1"/>
  <c r="BE568" i="9"/>
  <c r="BB569" i="9" s="1"/>
  <c r="BE570" i="6"/>
  <c r="BB571" i="6" s="1"/>
  <c r="BJ249" i="9"/>
  <c r="BM249" i="9" s="1"/>
  <c r="BH250" i="9" s="1"/>
  <c r="BD250" i="9" s="1"/>
  <c r="AG642" i="9"/>
  <c r="AH642" i="9" s="1"/>
  <c r="AL642" i="9" s="1"/>
  <c r="AF643" i="9"/>
  <c r="AW569" i="6"/>
  <c r="BE243" i="6"/>
  <c r="BF243" i="6" s="1"/>
  <c r="BA244" i="6" s="1"/>
  <c r="BE32" i="9"/>
  <c r="AN245" i="6"/>
  <c r="AV244" i="6"/>
  <c r="AN34" i="9"/>
  <c r="AV33" i="9"/>
  <c r="AQ569" i="6" l="1"/>
  <c r="AN570" i="6" s="1"/>
  <c r="OA124" i="8"/>
  <c r="AG645" i="6"/>
  <c r="AH645" i="6" s="1"/>
  <c r="AL645" i="6" s="1"/>
  <c r="AF646" i="6"/>
  <c r="AY567" i="9"/>
  <c r="AT568" i="9" s="1"/>
  <c r="AP568" i="9" s="1"/>
  <c r="AJ568" i="9" s="1"/>
  <c r="AI568" i="9" s="1"/>
  <c r="OP123" i="8"/>
  <c r="MB126" i="8"/>
  <c r="MF125" i="8"/>
  <c r="MA126" i="8" s="1"/>
  <c r="AV569" i="6"/>
  <c r="BF570" i="6"/>
  <c r="BA571" i="6" s="1"/>
  <c r="AX569" i="6"/>
  <c r="AU570" i="6" s="1"/>
  <c r="BD569" i="9"/>
  <c r="AW568" i="9"/>
  <c r="AQ568" i="9"/>
  <c r="AN569" i="9" s="1"/>
  <c r="AV568" i="9"/>
  <c r="AG643" i="9"/>
  <c r="AH643" i="9" s="1"/>
  <c r="AL643" i="9" s="1"/>
  <c r="AF644" i="9"/>
  <c r="BD571" i="6"/>
  <c r="BC571" i="6"/>
  <c r="BF568" i="9"/>
  <c r="BA569" i="9" s="1"/>
  <c r="BC569" i="9" s="1"/>
  <c r="AU251" i="9"/>
  <c r="AY250" i="9"/>
  <c r="AT251" i="9" s="1"/>
  <c r="BB33" i="9"/>
  <c r="BB244" i="6"/>
  <c r="AW244" i="6" s="1"/>
  <c r="AX244" i="6" s="1"/>
  <c r="BJ243" i="6"/>
  <c r="BM243" i="6" s="1"/>
  <c r="BH244" i="6" s="1"/>
  <c r="BD244" i="6" s="1"/>
  <c r="BF32" i="9"/>
  <c r="BA33" i="9" s="1"/>
  <c r="AG646" i="6" l="1"/>
  <c r="AH646" i="6" s="1"/>
  <c r="AL646" i="6" s="1"/>
  <c r="AF647" i="6"/>
  <c r="OQ123" i="8"/>
  <c r="OL124" i="8" s="1"/>
  <c r="OM124" i="8"/>
  <c r="LW126" i="8"/>
  <c r="MJ125" i="8"/>
  <c r="BE569" i="9"/>
  <c r="BB570" i="9" s="1"/>
  <c r="BC250" i="9"/>
  <c r="AY569" i="6"/>
  <c r="AT570" i="6" s="1"/>
  <c r="AP570" i="6" s="1"/>
  <c r="AJ570" i="6" s="1"/>
  <c r="AI570" i="6" s="1"/>
  <c r="AQ251" i="9"/>
  <c r="AP251" i="9"/>
  <c r="AJ251" i="9" s="1"/>
  <c r="AI251" i="9" s="1"/>
  <c r="BE571" i="6"/>
  <c r="BB572" i="6" s="1"/>
  <c r="AG644" i="9"/>
  <c r="AH644" i="9" s="1"/>
  <c r="AL644" i="9" s="1"/>
  <c r="AF645" i="9"/>
  <c r="AX568" i="9"/>
  <c r="AU569" i="9" s="1"/>
  <c r="AW570" i="6"/>
  <c r="AU245" i="6"/>
  <c r="AY244" i="6"/>
  <c r="AT245" i="6" s="1"/>
  <c r="BJ32" i="9"/>
  <c r="BM32" i="9" s="1"/>
  <c r="BH33" i="9" s="1"/>
  <c r="BD33" i="9" s="1"/>
  <c r="AW33" i="9"/>
  <c r="AX33" i="9" s="1"/>
  <c r="OH124" i="8" l="1"/>
  <c r="OU123" i="8"/>
  <c r="AF648" i="6"/>
  <c r="AG647" i="6"/>
  <c r="AH647" i="6" s="1"/>
  <c r="AL647" i="6" s="1"/>
  <c r="AV570" i="6"/>
  <c r="AQ570" i="6"/>
  <c r="AN571" i="6" s="1"/>
  <c r="BF569" i="9"/>
  <c r="BA570" i="9" s="1"/>
  <c r="OW123" i="8"/>
  <c r="ML125" i="8"/>
  <c r="AX570" i="6"/>
  <c r="AU571" i="6" s="1"/>
  <c r="AY568" i="9"/>
  <c r="AT569" i="9" s="1"/>
  <c r="AP569" i="9" s="1"/>
  <c r="AJ569" i="9" s="1"/>
  <c r="AI569" i="9" s="1"/>
  <c r="BF571" i="6"/>
  <c r="BA572" i="6" s="1"/>
  <c r="BC572" i="6" s="1"/>
  <c r="AV251" i="9"/>
  <c r="AN252" i="9"/>
  <c r="BD570" i="9"/>
  <c r="BC570" i="9"/>
  <c r="AQ569" i="9"/>
  <c r="AN570" i="9" s="1"/>
  <c r="AV569" i="9"/>
  <c r="AW569" i="9"/>
  <c r="AG645" i="9"/>
  <c r="AH645" i="9" s="1"/>
  <c r="AL645" i="9" s="1"/>
  <c r="AF646" i="9"/>
  <c r="BD572" i="6"/>
  <c r="BE250" i="9"/>
  <c r="BF250" i="9" s="1"/>
  <c r="BA251" i="9" s="1"/>
  <c r="AU34" i="9"/>
  <c r="AY33" i="9"/>
  <c r="AT34" i="9" s="1"/>
  <c r="AP245" i="6"/>
  <c r="AJ245" i="6" s="1"/>
  <c r="AI245" i="6" s="1"/>
  <c r="AQ245" i="6"/>
  <c r="BC244" i="6"/>
  <c r="AG648" i="6" l="1"/>
  <c r="AH648" i="6" s="1"/>
  <c r="AL648" i="6" s="1"/>
  <c r="AF649" i="6"/>
  <c r="OX123" i="8"/>
  <c r="OS124" i="8" s="1"/>
  <c r="OT124" i="8"/>
  <c r="PB123" i="8"/>
  <c r="MI126" i="8"/>
  <c r="MM125" i="8"/>
  <c r="MH126" i="8" s="1"/>
  <c r="BE572" i="6"/>
  <c r="BB573" i="6" s="1"/>
  <c r="BD573" i="6" s="1"/>
  <c r="AG646" i="9"/>
  <c r="AH646" i="9" s="1"/>
  <c r="AL646" i="9" s="1"/>
  <c r="AF647" i="9"/>
  <c r="BE570" i="9"/>
  <c r="BB571" i="9" s="1"/>
  <c r="AW571" i="6"/>
  <c r="BB251" i="9"/>
  <c r="AW251" i="9" s="1"/>
  <c r="AX251" i="9" s="1"/>
  <c r="AY251" i="9" s="1"/>
  <c r="AT252" i="9" s="1"/>
  <c r="BJ250" i="9"/>
  <c r="BM250" i="9" s="1"/>
  <c r="BH251" i="9" s="1"/>
  <c r="BD251" i="9" s="1"/>
  <c r="AX569" i="9"/>
  <c r="AU570" i="9" s="1"/>
  <c r="AY570" i="6"/>
  <c r="AT571" i="6" s="1"/>
  <c r="AP571" i="6" s="1"/>
  <c r="AJ571" i="6" s="1"/>
  <c r="AI571" i="6" s="1"/>
  <c r="BE244" i="6"/>
  <c r="AV245" i="6"/>
  <c r="AN246" i="6"/>
  <c r="AP34" i="9"/>
  <c r="AJ34" i="9" s="1"/>
  <c r="AI34" i="9" s="1"/>
  <c r="AQ34" i="9"/>
  <c r="BC33" i="9"/>
  <c r="BF570" i="9" l="1"/>
  <c r="BA571" i="9" s="1"/>
  <c r="OO124" i="8"/>
  <c r="AG649" i="6"/>
  <c r="AH649" i="6" s="1"/>
  <c r="AL649" i="6" s="1"/>
  <c r="AF650" i="6"/>
  <c r="PD123" i="8"/>
  <c r="MD126" i="8"/>
  <c r="MQ125" i="8"/>
  <c r="AY569" i="9"/>
  <c r="AT570" i="9" s="1"/>
  <c r="AP570" i="9" s="1"/>
  <c r="AJ570" i="9" s="1"/>
  <c r="AI570" i="9" s="1"/>
  <c r="AV571" i="6"/>
  <c r="AQ571" i="6"/>
  <c r="AN572" i="6" s="1"/>
  <c r="BD571" i="9"/>
  <c r="BC571" i="9"/>
  <c r="AG647" i="9"/>
  <c r="AH647" i="9" s="1"/>
  <c r="AL647" i="9" s="1"/>
  <c r="AF648" i="9"/>
  <c r="BF572" i="6"/>
  <c r="BA573" i="6" s="1"/>
  <c r="BC573" i="6" s="1"/>
  <c r="AV570" i="9"/>
  <c r="AW570" i="9"/>
  <c r="AU252" i="9"/>
  <c r="BC251" i="9"/>
  <c r="BE33" i="9"/>
  <c r="BF33" i="9" s="1"/>
  <c r="BA34" i="9" s="1"/>
  <c r="AV34" i="9"/>
  <c r="AN35" i="9"/>
  <c r="BB245" i="6"/>
  <c r="BF244" i="6"/>
  <c r="BA245" i="6" s="1"/>
  <c r="PE123" i="8" l="1"/>
  <c r="OZ124" i="8" s="1"/>
  <c r="AF651" i="6"/>
  <c r="AG650" i="6"/>
  <c r="AH650" i="6" s="1"/>
  <c r="AL650" i="6" s="1"/>
  <c r="AQ570" i="9"/>
  <c r="AN571" i="9" s="1"/>
  <c r="PI123" i="8"/>
  <c r="PA124" i="8"/>
  <c r="OV124" i="8" s="1"/>
  <c r="BE251" i="9"/>
  <c r="BF251" i="9" s="1"/>
  <c r="BA252" i="9" s="1"/>
  <c r="AX570" i="9"/>
  <c r="AU571" i="9" s="1"/>
  <c r="BE573" i="6"/>
  <c r="BB574" i="6" s="1"/>
  <c r="AX571" i="6"/>
  <c r="AU572" i="6" s="1"/>
  <c r="AP252" i="9"/>
  <c r="AJ252" i="9" s="1"/>
  <c r="AI252" i="9" s="1"/>
  <c r="AQ252" i="9"/>
  <c r="AG648" i="9"/>
  <c r="AH648" i="9" s="1"/>
  <c r="AL648" i="9" s="1"/>
  <c r="AF649" i="9"/>
  <c r="BE571" i="9"/>
  <c r="BB572" i="9" s="1"/>
  <c r="BB34" i="9"/>
  <c r="AW34" i="9" s="1"/>
  <c r="AX34" i="9" s="1"/>
  <c r="BJ33" i="9"/>
  <c r="BM33" i="9" s="1"/>
  <c r="BH34" i="9" s="1"/>
  <c r="BD34" i="9" s="1"/>
  <c r="BJ244" i="6"/>
  <c r="BM244" i="6" s="1"/>
  <c r="BH245" i="6" s="1"/>
  <c r="BD245" i="6" s="1"/>
  <c r="AW245" i="6"/>
  <c r="AX245" i="6" s="1"/>
  <c r="AG651" i="6" l="1"/>
  <c r="AH651" i="6" s="1"/>
  <c r="AL651" i="6" s="1"/>
  <c r="AF652" i="6"/>
  <c r="PK123" i="8"/>
  <c r="BF571" i="9"/>
  <c r="BA572" i="9" s="1"/>
  <c r="BC572" i="9" s="1"/>
  <c r="AY571" i="6"/>
  <c r="AT572" i="6" s="1"/>
  <c r="AP572" i="6" s="1"/>
  <c r="AJ572" i="6" s="1"/>
  <c r="AI572" i="6" s="1"/>
  <c r="BF573" i="6"/>
  <c r="BA574" i="6" s="1"/>
  <c r="BC574" i="6" s="1"/>
  <c r="AY570" i="9"/>
  <c r="AT571" i="9" s="1"/>
  <c r="AP571" i="9" s="1"/>
  <c r="AJ571" i="9" s="1"/>
  <c r="AI571" i="9" s="1"/>
  <c r="BD572" i="9"/>
  <c r="AN253" i="9"/>
  <c r="AV252" i="9"/>
  <c r="AW572" i="6"/>
  <c r="BD574" i="6"/>
  <c r="AQ571" i="9"/>
  <c r="AN572" i="9" s="1"/>
  <c r="AW571" i="9"/>
  <c r="AV571" i="9"/>
  <c r="AG649" i="9"/>
  <c r="AH649" i="9" s="1"/>
  <c r="AL649" i="9" s="1"/>
  <c r="AF650" i="9"/>
  <c r="BB252" i="9"/>
  <c r="AW252" i="9" s="1"/>
  <c r="BJ251" i="9"/>
  <c r="BM251" i="9" s="1"/>
  <c r="BH252" i="9" s="1"/>
  <c r="BD252" i="9" s="1"/>
  <c r="AU35" i="9"/>
  <c r="AY34" i="9"/>
  <c r="AT35" i="9" s="1"/>
  <c r="AU246" i="6"/>
  <c r="AY245" i="6"/>
  <c r="AT246" i="6" s="1"/>
  <c r="PL123" i="8" l="1"/>
  <c r="PG124" i="8" s="1"/>
  <c r="AG652" i="6"/>
  <c r="AH652" i="6" s="1"/>
  <c r="AL652" i="6" s="1"/>
  <c r="AF653" i="6"/>
  <c r="PH124" i="8"/>
  <c r="PC124" i="8" s="1"/>
  <c r="PP123" i="8"/>
  <c r="AX252" i="9"/>
  <c r="AV572" i="6"/>
  <c r="AX572" i="6" s="1"/>
  <c r="AU573" i="6" s="1"/>
  <c r="AQ572" i="6"/>
  <c r="AN573" i="6" s="1"/>
  <c r="AG650" i="9"/>
  <c r="AH650" i="9" s="1"/>
  <c r="AL650" i="9" s="1"/>
  <c r="AF651" i="9"/>
  <c r="AX571" i="9"/>
  <c r="AU572" i="9" s="1"/>
  <c r="BE574" i="6"/>
  <c r="BB575" i="6" s="1"/>
  <c r="AY252" i="9"/>
  <c r="AT253" i="9" s="1"/>
  <c r="BE572" i="9"/>
  <c r="BB573" i="9" s="1"/>
  <c r="AU253" i="9"/>
  <c r="AP246" i="6"/>
  <c r="AJ246" i="6" s="1"/>
  <c r="AI246" i="6" s="1"/>
  <c r="AQ246" i="6"/>
  <c r="AQ35" i="9"/>
  <c r="AP35" i="9"/>
  <c r="AJ35" i="9" s="1"/>
  <c r="AI35" i="9" s="1"/>
  <c r="BC245" i="6"/>
  <c r="BC34" i="9"/>
  <c r="AF654" i="6" l="1"/>
  <c r="AG653" i="6"/>
  <c r="AH653" i="6" s="1"/>
  <c r="AL653" i="6" s="1"/>
  <c r="BC252" i="9"/>
  <c r="BE252" i="9" s="1"/>
  <c r="PR123" i="8"/>
  <c r="AY571" i="9"/>
  <c r="AT572" i="9" s="1"/>
  <c r="AP572" i="9" s="1"/>
  <c r="AJ572" i="9" s="1"/>
  <c r="AI572" i="9" s="1"/>
  <c r="AW573" i="6"/>
  <c r="AQ253" i="9"/>
  <c r="AP253" i="9"/>
  <c r="AJ253" i="9" s="1"/>
  <c r="AI253" i="9" s="1"/>
  <c r="BD573" i="9"/>
  <c r="BD575" i="6"/>
  <c r="AG651" i="9"/>
  <c r="AH651" i="9" s="1"/>
  <c r="AL651" i="9" s="1"/>
  <c r="AF652" i="9"/>
  <c r="AY572" i="6"/>
  <c r="AT573" i="6" s="1"/>
  <c r="AP573" i="6" s="1"/>
  <c r="AJ573" i="6" s="1"/>
  <c r="AI573" i="6" s="1"/>
  <c r="BF572" i="9"/>
  <c r="BA573" i="9" s="1"/>
  <c r="BC573" i="9" s="1"/>
  <c r="BF574" i="6"/>
  <c r="BA575" i="6" s="1"/>
  <c r="BC575" i="6" s="1"/>
  <c r="AW572" i="9"/>
  <c r="AV572" i="9"/>
  <c r="AQ572" i="9"/>
  <c r="AN573" i="9" s="1"/>
  <c r="BE34" i="9"/>
  <c r="BF34" i="9" s="1"/>
  <c r="BA35" i="9" s="1"/>
  <c r="BE245" i="6"/>
  <c r="BF245" i="6" s="1"/>
  <c r="BA246" i="6" s="1"/>
  <c r="AN36" i="9"/>
  <c r="AV35" i="9"/>
  <c r="AV246" i="6"/>
  <c r="AN247" i="6"/>
  <c r="PS123" i="8" l="1"/>
  <c r="PN124" i="8" s="1"/>
  <c r="AG654" i="6"/>
  <c r="AH654" i="6" s="1"/>
  <c r="AL654" i="6" s="1"/>
  <c r="AF655" i="6"/>
  <c r="PO124" i="8"/>
  <c r="PW123" i="8"/>
  <c r="BE575" i="6"/>
  <c r="BB576" i="6" s="1"/>
  <c r="BE573" i="9"/>
  <c r="BB574" i="9" s="1"/>
  <c r="BB253" i="9"/>
  <c r="AV253" i="9"/>
  <c r="AN254" i="9"/>
  <c r="AV573" i="6"/>
  <c r="AX572" i="9"/>
  <c r="AU573" i="9" s="1"/>
  <c r="BF252" i="9"/>
  <c r="BA253" i="9" s="1"/>
  <c r="AG652" i="9"/>
  <c r="AH652" i="9" s="1"/>
  <c r="AL652" i="9" s="1"/>
  <c r="AF653" i="9"/>
  <c r="AQ573" i="6"/>
  <c r="AN574" i="6" s="1"/>
  <c r="BB246" i="6"/>
  <c r="AW246" i="6" s="1"/>
  <c r="AX246" i="6" s="1"/>
  <c r="BJ245" i="6"/>
  <c r="BM245" i="6" s="1"/>
  <c r="BH246" i="6" s="1"/>
  <c r="BD246" i="6" s="1"/>
  <c r="BB35" i="9"/>
  <c r="AW35" i="9" s="1"/>
  <c r="AX35" i="9" s="1"/>
  <c r="BJ34" i="9"/>
  <c r="BM34" i="9" s="1"/>
  <c r="BH35" i="9" s="1"/>
  <c r="BD35" i="9" s="1"/>
  <c r="PJ124" i="8" l="1"/>
  <c r="AG655" i="6"/>
  <c r="AH655" i="6" s="1"/>
  <c r="AL655" i="6" s="1"/>
  <c r="AF656" i="6"/>
  <c r="AY572" i="9"/>
  <c r="AT573" i="9" s="1"/>
  <c r="AP573" i="9" s="1"/>
  <c r="AJ573" i="9" s="1"/>
  <c r="AI573" i="9" s="1"/>
  <c r="PY123" i="8"/>
  <c r="BF575" i="6"/>
  <c r="BA576" i="6" s="1"/>
  <c r="BC576" i="6" s="1"/>
  <c r="AG653" i="9"/>
  <c r="AH653" i="9" s="1"/>
  <c r="AL653" i="9" s="1"/>
  <c r="AF654" i="9"/>
  <c r="AX573" i="6"/>
  <c r="AU574" i="6" s="1"/>
  <c r="BJ252" i="9"/>
  <c r="BM252" i="9" s="1"/>
  <c r="BH253" i="9" s="1"/>
  <c r="BD253" i="9" s="1"/>
  <c r="BD574" i="9"/>
  <c r="AW573" i="9"/>
  <c r="AW253" i="9"/>
  <c r="AX253" i="9" s="1"/>
  <c r="BF573" i="9"/>
  <c r="BA574" i="9" s="1"/>
  <c r="BC574" i="9" s="1"/>
  <c r="BD576" i="6"/>
  <c r="AU36" i="9"/>
  <c r="AY35" i="9"/>
  <c r="AT36" i="9" s="1"/>
  <c r="AU247" i="6"/>
  <c r="AY246" i="6"/>
  <c r="AT247" i="6" s="1"/>
  <c r="AV573" i="9" l="1"/>
  <c r="AF657" i="6"/>
  <c r="AG656" i="6"/>
  <c r="AH656" i="6" s="1"/>
  <c r="AL656" i="6" s="1"/>
  <c r="AQ573" i="9"/>
  <c r="AN574" i="9" s="1"/>
  <c r="PZ123" i="8"/>
  <c r="PU124" i="8" s="1"/>
  <c r="PV124" i="8"/>
  <c r="PQ124" i="8" s="1"/>
  <c r="QD123" i="8"/>
  <c r="BE574" i="9"/>
  <c r="BB575" i="9" s="1"/>
  <c r="AU254" i="9"/>
  <c r="AX573" i="9"/>
  <c r="AU574" i="9" s="1"/>
  <c r="AY573" i="6"/>
  <c r="AT574" i="6" s="1"/>
  <c r="AP574" i="6" s="1"/>
  <c r="AJ574" i="6" s="1"/>
  <c r="AI574" i="6" s="1"/>
  <c r="AG654" i="9"/>
  <c r="AH654" i="9" s="1"/>
  <c r="AL654" i="9" s="1"/>
  <c r="AF655" i="9"/>
  <c r="BE576" i="6"/>
  <c r="BB577" i="6" s="1"/>
  <c r="AY253" i="9"/>
  <c r="AT254" i="9" s="1"/>
  <c r="AQ574" i="6"/>
  <c r="AN575" i="6" s="1"/>
  <c r="AW574" i="6"/>
  <c r="AP247" i="6"/>
  <c r="AJ247" i="6" s="1"/>
  <c r="AI247" i="6" s="1"/>
  <c r="AQ247" i="6"/>
  <c r="AQ36" i="9"/>
  <c r="AP36" i="9"/>
  <c r="AJ36" i="9" s="1"/>
  <c r="AI36" i="9" s="1"/>
  <c r="BC246" i="6"/>
  <c r="BC35" i="9"/>
  <c r="BF576" i="6" l="1"/>
  <c r="BA577" i="6" s="1"/>
  <c r="AF658" i="6"/>
  <c r="AG657" i="6"/>
  <c r="AH657" i="6" s="1"/>
  <c r="AL657" i="6" s="1"/>
  <c r="AV574" i="6"/>
  <c r="AX574" i="6" s="1"/>
  <c r="AU575" i="6" s="1"/>
  <c r="QF123" i="8"/>
  <c r="BC577" i="6"/>
  <c r="BD577" i="6"/>
  <c r="AY573" i="9"/>
  <c r="AT574" i="9" s="1"/>
  <c r="AP574" i="9" s="1"/>
  <c r="AJ574" i="9" s="1"/>
  <c r="AI574" i="9" s="1"/>
  <c r="BC253" i="9"/>
  <c r="BF574" i="9"/>
  <c r="BA575" i="9" s="1"/>
  <c r="BC575" i="9" s="1"/>
  <c r="AG655" i="9"/>
  <c r="AH655" i="9" s="1"/>
  <c r="AL655" i="9" s="1"/>
  <c r="AF656" i="9"/>
  <c r="AW574" i="9"/>
  <c r="AP254" i="9"/>
  <c r="AJ254" i="9" s="1"/>
  <c r="AI254" i="9" s="1"/>
  <c r="AQ254" i="9"/>
  <c r="AV254" i="9" s="1"/>
  <c r="BD575" i="9"/>
  <c r="BE35" i="9"/>
  <c r="BF35" i="9" s="1"/>
  <c r="BA36" i="9" s="1"/>
  <c r="BE246" i="6"/>
  <c r="BF246" i="6" s="1"/>
  <c r="BA247" i="6" s="1"/>
  <c r="AV36" i="9"/>
  <c r="AN37" i="9"/>
  <c r="AN248" i="6"/>
  <c r="AV247" i="6"/>
  <c r="AF659" i="6" l="1"/>
  <c r="AG658" i="6"/>
  <c r="AH658" i="6" s="1"/>
  <c r="AL658" i="6" s="1"/>
  <c r="AQ574" i="9"/>
  <c r="AN575" i="9" s="1"/>
  <c r="AV574" i="9"/>
  <c r="QG123" i="8"/>
  <c r="QB124" i="8" s="1"/>
  <c r="AY574" i="6"/>
  <c r="AT575" i="6" s="1"/>
  <c r="AP575" i="6" s="1"/>
  <c r="AJ575" i="6" s="1"/>
  <c r="AI575" i="6" s="1"/>
  <c r="QC124" i="8"/>
  <c r="PX124" i="8" s="1"/>
  <c r="QK123" i="8"/>
  <c r="AV575" i="6"/>
  <c r="AQ575" i="6"/>
  <c r="AN576" i="6" s="1"/>
  <c r="AW575" i="6"/>
  <c r="BE253" i="9"/>
  <c r="BF253" i="9" s="1"/>
  <c r="BA254" i="9" s="1"/>
  <c r="BE575" i="9"/>
  <c r="BB576" i="9" s="1"/>
  <c r="AX574" i="9"/>
  <c r="AU575" i="9" s="1"/>
  <c r="AG656" i="9"/>
  <c r="AH656" i="9" s="1"/>
  <c r="AL656" i="9" s="1"/>
  <c r="AF657" i="9"/>
  <c r="BE577" i="6"/>
  <c r="BB578" i="6" s="1"/>
  <c r="BJ246" i="6"/>
  <c r="BM246" i="6" s="1"/>
  <c r="BH247" i="6" s="1"/>
  <c r="BD247" i="6" s="1"/>
  <c r="BB247" i="6"/>
  <c r="AW247" i="6" s="1"/>
  <c r="AX247" i="6" s="1"/>
  <c r="BJ35" i="9"/>
  <c r="BM35" i="9" s="1"/>
  <c r="BH36" i="9" s="1"/>
  <c r="BD36" i="9" s="1"/>
  <c r="BB36" i="9"/>
  <c r="AW36" i="9" s="1"/>
  <c r="AX36" i="9" s="1"/>
  <c r="AF660" i="6" l="1"/>
  <c r="AG659" i="6"/>
  <c r="AH659" i="6" s="1"/>
  <c r="AL659" i="6" s="1"/>
  <c r="QM123" i="8"/>
  <c r="BF575" i="9"/>
  <c r="BA576" i="9" s="1"/>
  <c r="BC576" i="9" s="1"/>
  <c r="BF577" i="6"/>
  <c r="BA578" i="6" s="1"/>
  <c r="AY574" i="9"/>
  <c r="AT575" i="9" s="1"/>
  <c r="AP575" i="9" s="1"/>
  <c r="AJ575" i="9" s="1"/>
  <c r="AI575" i="9" s="1"/>
  <c r="BD576" i="9"/>
  <c r="BD578" i="6"/>
  <c r="BC578" i="6"/>
  <c r="AG657" i="9"/>
  <c r="AH657" i="9" s="1"/>
  <c r="AL657" i="9" s="1"/>
  <c r="AF658" i="9"/>
  <c r="AW575" i="9"/>
  <c r="BB254" i="9"/>
  <c r="AW254" i="9" s="1"/>
  <c r="AX254" i="9" s="1"/>
  <c r="AY254" i="9" s="1"/>
  <c r="BC254" i="9" s="1"/>
  <c r="BJ253" i="9"/>
  <c r="BM253" i="9" s="1"/>
  <c r="BH254" i="9" s="1"/>
  <c r="BD254" i="9" s="1"/>
  <c r="AX575" i="6"/>
  <c r="AU576" i="6" s="1"/>
  <c r="AU37" i="9"/>
  <c r="AY36" i="9"/>
  <c r="AT37" i="9" s="1"/>
  <c r="AU248" i="6"/>
  <c r="AY247" i="6"/>
  <c r="AT248" i="6" s="1"/>
  <c r="QN123" i="8" l="1"/>
  <c r="QI124" i="8" s="1"/>
  <c r="AG660" i="6"/>
  <c r="AH660" i="6" s="1"/>
  <c r="AL660" i="6" s="1"/>
  <c r="AF661" i="6"/>
  <c r="AQ575" i="9"/>
  <c r="AN576" i="9" s="1"/>
  <c r="AV575" i="9"/>
  <c r="QR123" i="8"/>
  <c r="QJ124" i="8"/>
  <c r="QE124" i="8" s="1"/>
  <c r="AW576" i="6"/>
  <c r="AY575" i="6"/>
  <c r="AT576" i="6" s="1"/>
  <c r="AP576" i="6" s="1"/>
  <c r="AJ576" i="6" s="1"/>
  <c r="AI576" i="6" s="1"/>
  <c r="BE254" i="9"/>
  <c r="BF254" i="9" s="1"/>
  <c r="AX575" i="9"/>
  <c r="AU576" i="9" s="1"/>
  <c r="AG658" i="9"/>
  <c r="AH658" i="9" s="1"/>
  <c r="AL658" i="9" s="1"/>
  <c r="AF659" i="9"/>
  <c r="BE578" i="6"/>
  <c r="BB579" i="6" s="1"/>
  <c r="BE576" i="9"/>
  <c r="BB577" i="9" s="1"/>
  <c r="AP248" i="6"/>
  <c r="AJ248" i="6" s="1"/>
  <c r="AI248" i="6" s="1"/>
  <c r="AQ248" i="6"/>
  <c r="AP37" i="9"/>
  <c r="AJ37" i="9" s="1"/>
  <c r="AI37" i="9" s="1"/>
  <c r="AQ37" i="9"/>
  <c r="BC247" i="6"/>
  <c r="BC36" i="9"/>
  <c r="AF662" i="6" l="1"/>
  <c r="AG661" i="6"/>
  <c r="AH661" i="6" s="1"/>
  <c r="AL661" i="6" s="1"/>
  <c r="QT123" i="8"/>
  <c r="BF576" i="9"/>
  <c r="BA577" i="9" s="1"/>
  <c r="BC577" i="9" s="1"/>
  <c r="BF578" i="6"/>
  <c r="BA579" i="6" s="1"/>
  <c r="AY575" i="9"/>
  <c r="AT576" i="9" s="1"/>
  <c r="AP576" i="9" s="1"/>
  <c r="AJ576" i="9" s="1"/>
  <c r="AI576" i="9" s="1"/>
  <c r="BJ254" i="9"/>
  <c r="BM254" i="9" s="1"/>
  <c r="AQ576" i="6"/>
  <c r="AN577" i="6" s="1"/>
  <c r="BD577" i="9"/>
  <c r="BC579" i="6"/>
  <c r="BD579" i="6"/>
  <c r="AG659" i="9"/>
  <c r="AH659" i="9" s="1"/>
  <c r="AL659" i="9" s="1"/>
  <c r="AF660" i="9"/>
  <c r="AW576" i="9"/>
  <c r="AV576" i="6"/>
  <c r="BE36" i="9"/>
  <c r="BF36" i="9" s="1"/>
  <c r="BA37" i="9" s="1"/>
  <c r="BE247" i="6"/>
  <c r="BF247" i="6" s="1"/>
  <c r="BA248" i="6" s="1"/>
  <c r="AN38" i="9"/>
  <c r="AV37" i="9"/>
  <c r="AN249" i="6"/>
  <c r="AV248" i="6"/>
  <c r="AV576" i="9" l="1"/>
  <c r="QU123" i="8"/>
  <c r="QP124" i="8" s="1"/>
  <c r="AG662" i="6"/>
  <c r="AH662" i="6" s="1"/>
  <c r="AL662" i="6" s="1"/>
  <c r="AF663" i="6"/>
  <c r="AQ576" i="9"/>
  <c r="AN577" i="9" s="1"/>
  <c r="QY123" i="8"/>
  <c r="QQ124" i="8"/>
  <c r="QL124" i="8" s="1"/>
  <c r="GN126" i="8"/>
  <c r="BE579" i="6"/>
  <c r="BB580" i="6" s="1"/>
  <c r="BE577" i="9"/>
  <c r="BB578" i="9" s="1"/>
  <c r="AX576" i="6"/>
  <c r="AU577" i="6" s="1"/>
  <c r="AX576" i="9"/>
  <c r="AU577" i="9" s="1"/>
  <c r="AG660" i="9"/>
  <c r="AH660" i="9" s="1"/>
  <c r="AL660" i="9" s="1"/>
  <c r="AF661" i="9"/>
  <c r="BB248" i="6"/>
  <c r="AW248" i="6" s="1"/>
  <c r="AX248" i="6" s="1"/>
  <c r="BJ247" i="6"/>
  <c r="BM247" i="6" s="1"/>
  <c r="BH248" i="6" s="1"/>
  <c r="BD248" i="6" s="1"/>
  <c r="BJ36" i="9"/>
  <c r="BM36" i="9" s="1"/>
  <c r="BH37" i="9" s="1"/>
  <c r="BD37" i="9" s="1"/>
  <c r="BB37" i="9"/>
  <c r="AW37" i="9" s="1"/>
  <c r="AX37" i="9" s="1"/>
  <c r="AF664" i="6" l="1"/>
  <c r="AG663" i="6"/>
  <c r="AH663" i="6" s="1"/>
  <c r="AL663" i="6" s="1"/>
  <c r="AY576" i="6"/>
  <c r="AT577" i="6" s="1"/>
  <c r="AP577" i="6" s="1"/>
  <c r="AJ577" i="6" s="1"/>
  <c r="AI577" i="6" s="1"/>
  <c r="RA123" i="8"/>
  <c r="GK127" i="8"/>
  <c r="GO126" i="8"/>
  <c r="GJ127" i="8" s="1"/>
  <c r="BF579" i="6"/>
  <c r="BA580" i="6" s="1"/>
  <c r="AG661" i="9"/>
  <c r="AH661" i="9" s="1"/>
  <c r="AL661" i="9" s="1"/>
  <c r="AF662" i="9"/>
  <c r="AY576" i="9"/>
  <c r="AT577" i="9" s="1"/>
  <c r="AP577" i="9" s="1"/>
  <c r="AJ577" i="9" s="1"/>
  <c r="AI577" i="9" s="1"/>
  <c r="AW577" i="6"/>
  <c r="AV577" i="6"/>
  <c r="AQ577" i="6"/>
  <c r="AN578" i="6" s="1"/>
  <c r="BF577" i="9"/>
  <c r="BA578" i="9" s="1"/>
  <c r="BC578" i="9" s="1"/>
  <c r="BD580" i="6"/>
  <c r="BC580" i="6"/>
  <c r="AW577" i="9"/>
  <c r="BD578" i="9"/>
  <c r="AU38" i="9"/>
  <c r="AY37" i="9"/>
  <c r="AT38" i="9" s="1"/>
  <c r="AU249" i="6"/>
  <c r="AY248" i="6"/>
  <c r="AT249" i="6" s="1"/>
  <c r="RB123" i="8" l="1"/>
  <c r="QW124" i="8" s="1"/>
  <c r="AG664" i="6"/>
  <c r="AH664" i="6" s="1"/>
  <c r="AL664" i="6" s="1"/>
  <c r="AF665" i="6"/>
  <c r="AV577" i="9"/>
  <c r="AX577" i="9" s="1"/>
  <c r="AU578" i="9" s="1"/>
  <c r="RF123" i="8"/>
  <c r="QX124" i="8"/>
  <c r="QS124" i="8" s="1"/>
  <c r="GS126" i="8"/>
  <c r="GU126" i="8" s="1"/>
  <c r="GF127" i="8"/>
  <c r="GG127" i="8" s="1"/>
  <c r="GH127" i="8" s="1"/>
  <c r="GC128" i="8" s="1"/>
  <c r="BE578" i="9"/>
  <c r="BB579" i="9" s="1"/>
  <c r="BE580" i="6"/>
  <c r="BB581" i="6" s="1"/>
  <c r="BD581" i="6" s="1"/>
  <c r="AX577" i="6"/>
  <c r="AU578" i="6" s="1"/>
  <c r="AQ577" i="9"/>
  <c r="AN578" i="9" s="1"/>
  <c r="AG662" i="9"/>
  <c r="AH662" i="9" s="1"/>
  <c r="AL662" i="9" s="1"/>
  <c r="AF663" i="9"/>
  <c r="AQ249" i="6"/>
  <c r="AP249" i="6"/>
  <c r="AJ249" i="6" s="1"/>
  <c r="AI249" i="6" s="1"/>
  <c r="AP38" i="9"/>
  <c r="AJ38" i="9" s="1"/>
  <c r="AI38" i="9" s="1"/>
  <c r="AQ38" i="9"/>
  <c r="BC248" i="6"/>
  <c r="BC37" i="9"/>
  <c r="AF666" i="6" l="1"/>
  <c r="AG665" i="6"/>
  <c r="AH665" i="6" s="1"/>
  <c r="AL665" i="6" s="1"/>
  <c r="GD128" i="8"/>
  <c r="RH123" i="8"/>
  <c r="GV126" i="8"/>
  <c r="GQ127" i="8" s="1"/>
  <c r="GL127" i="8"/>
  <c r="FY128" i="8"/>
  <c r="FZ128" i="8" s="1"/>
  <c r="GR127" i="8"/>
  <c r="AY577" i="6"/>
  <c r="AT578" i="6" s="1"/>
  <c r="AP578" i="6" s="1"/>
  <c r="AJ578" i="6" s="1"/>
  <c r="AI578" i="6" s="1"/>
  <c r="BF580" i="6"/>
  <c r="BA581" i="6" s="1"/>
  <c r="BC581" i="6" s="1"/>
  <c r="BE581" i="6" s="1"/>
  <c r="BB582" i="6" s="1"/>
  <c r="BD582" i="6" s="1"/>
  <c r="AY577" i="9"/>
  <c r="AT578" i="9" s="1"/>
  <c r="AP578" i="9" s="1"/>
  <c r="AJ578" i="9" s="1"/>
  <c r="AI578" i="9" s="1"/>
  <c r="BF578" i="9"/>
  <c r="BA579" i="9" s="1"/>
  <c r="AG663" i="9"/>
  <c r="AH663" i="9" s="1"/>
  <c r="AL663" i="9" s="1"/>
  <c r="AF664" i="9"/>
  <c r="AQ578" i="6"/>
  <c r="AN579" i="6" s="1"/>
  <c r="AW578" i="6"/>
  <c r="AV578" i="9"/>
  <c r="AW578" i="9"/>
  <c r="BC579" i="9"/>
  <c r="BD579" i="9"/>
  <c r="BE37" i="9"/>
  <c r="BF37" i="9" s="1"/>
  <c r="BA38" i="9" s="1"/>
  <c r="BE248" i="6"/>
  <c r="AN39" i="9"/>
  <c r="AV38" i="9"/>
  <c r="AV249" i="6"/>
  <c r="AN250" i="6"/>
  <c r="AQ578" i="9" l="1"/>
  <c r="AN579" i="9" s="1"/>
  <c r="RI123" i="8"/>
  <c r="RD124" i="8" s="1"/>
  <c r="AG666" i="6"/>
  <c r="AH666" i="6" s="1"/>
  <c r="AL666" i="6" s="1"/>
  <c r="AF667" i="6"/>
  <c r="RE124" i="8"/>
  <c r="RM123" i="8"/>
  <c r="GM127" i="8"/>
  <c r="GZ126" i="8"/>
  <c r="HB126" i="8" s="1"/>
  <c r="FW129" i="8"/>
  <c r="GA128" i="8"/>
  <c r="FV129" i="8" s="1"/>
  <c r="AV578" i="6"/>
  <c r="BF581" i="6"/>
  <c r="BA582" i="6" s="1"/>
  <c r="BC582" i="6" s="1"/>
  <c r="BE582" i="6" s="1"/>
  <c r="BB583" i="6" s="1"/>
  <c r="BE579" i="9"/>
  <c r="BB580" i="9" s="1"/>
  <c r="BD580" i="9" s="1"/>
  <c r="AX578" i="6"/>
  <c r="AU579" i="6" s="1"/>
  <c r="AG664" i="9"/>
  <c r="AH664" i="9" s="1"/>
  <c r="AL664" i="9" s="1"/>
  <c r="AF665" i="9"/>
  <c r="AX578" i="9"/>
  <c r="AU579" i="9" s="1"/>
  <c r="BB249" i="6"/>
  <c r="BJ37" i="9"/>
  <c r="BM37" i="9" s="1"/>
  <c r="BH38" i="9" s="1"/>
  <c r="BD38" i="9" s="1"/>
  <c r="BB38" i="9"/>
  <c r="AW38" i="9" s="1"/>
  <c r="AX38" i="9" s="1"/>
  <c r="BF248" i="6"/>
  <c r="BA249" i="6" s="1"/>
  <c r="QZ124" i="8" l="1"/>
  <c r="AG667" i="6"/>
  <c r="AH667" i="6" s="1"/>
  <c r="AL667" i="6" s="1"/>
  <c r="AF668" i="6"/>
  <c r="RO123" i="8"/>
  <c r="HC126" i="8"/>
  <c r="GX127" i="8" s="1"/>
  <c r="GE128" i="8"/>
  <c r="FR129" i="8"/>
  <c r="FS129" i="8" s="1"/>
  <c r="GY127" i="8"/>
  <c r="BF579" i="9"/>
  <c r="BA580" i="9" s="1"/>
  <c r="BC580" i="9" s="1"/>
  <c r="AW579" i="9"/>
  <c r="AG665" i="9"/>
  <c r="AH665" i="9" s="1"/>
  <c r="AL665" i="9" s="1"/>
  <c r="AF666" i="9"/>
  <c r="BD583" i="6"/>
  <c r="AW579" i="6"/>
  <c r="BE580" i="9"/>
  <c r="BB581" i="9" s="1"/>
  <c r="AY578" i="9"/>
  <c r="AT579" i="9" s="1"/>
  <c r="AP579" i="9" s="1"/>
  <c r="AJ579" i="9" s="1"/>
  <c r="AI579" i="9" s="1"/>
  <c r="BF582" i="6"/>
  <c r="BA583" i="6" s="1"/>
  <c r="BC583" i="6" s="1"/>
  <c r="AY578" i="6"/>
  <c r="AT579" i="6" s="1"/>
  <c r="AP579" i="6" s="1"/>
  <c r="AJ579" i="6" s="1"/>
  <c r="AI579" i="6" s="1"/>
  <c r="AU39" i="9"/>
  <c r="AY38" i="9"/>
  <c r="AT39" i="9" s="1"/>
  <c r="AW249" i="6"/>
  <c r="AX249" i="6" s="1"/>
  <c r="BJ248" i="6"/>
  <c r="BM248" i="6" s="1"/>
  <c r="BH249" i="6" s="1"/>
  <c r="BD249" i="6" s="1"/>
  <c r="RP123" i="8" l="1"/>
  <c r="RK124" i="8" s="1"/>
  <c r="AF669" i="6"/>
  <c r="AG668" i="6"/>
  <c r="AH668" i="6" s="1"/>
  <c r="AL668" i="6" s="1"/>
  <c r="BF580" i="9"/>
  <c r="BA581" i="9" s="1"/>
  <c r="RT123" i="8"/>
  <c r="RL124" i="8"/>
  <c r="GT127" i="8"/>
  <c r="HG126" i="8"/>
  <c r="HI126" i="8" s="1"/>
  <c r="FP130" i="8"/>
  <c r="FT129" i="8"/>
  <c r="FO130" i="8" s="1"/>
  <c r="AV579" i="6"/>
  <c r="BE583" i="6"/>
  <c r="BB584" i="6" s="1"/>
  <c r="AV579" i="9"/>
  <c r="BC581" i="9"/>
  <c r="BD581" i="9"/>
  <c r="AQ579" i="6"/>
  <c r="AN580" i="6" s="1"/>
  <c r="AG666" i="9"/>
  <c r="AH666" i="9" s="1"/>
  <c r="AL666" i="9" s="1"/>
  <c r="AF667" i="9"/>
  <c r="AQ579" i="9"/>
  <c r="AN580" i="9" s="1"/>
  <c r="AU250" i="6"/>
  <c r="AY249" i="6"/>
  <c r="AT250" i="6" s="1"/>
  <c r="AQ39" i="9"/>
  <c r="AP39" i="9"/>
  <c r="AJ39" i="9" s="1"/>
  <c r="AI39" i="9" s="1"/>
  <c r="BC38" i="9"/>
  <c r="RG124" i="8" l="1"/>
  <c r="AG669" i="6"/>
  <c r="AH669" i="6" s="1"/>
  <c r="AL669" i="6" s="1"/>
  <c r="AF670" i="6"/>
  <c r="RV123" i="8"/>
  <c r="HJ126" i="8"/>
  <c r="HE127" i="8" s="1"/>
  <c r="FX129" i="8"/>
  <c r="FK130" i="8"/>
  <c r="FL130" i="8" s="1"/>
  <c r="HF127" i="8"/>
  <c r="HN126" i="8"/>
  <c r="BF583" i="6"/>
  <c r="BA584" i="6" s="1"/>
  <c r="AG667" i="9"/>
  <c r="AH667" i="9" s="1"/>
  <c r="AL667" i="9" s="1"/>
  <c r="AF668" i="9"/>
  <c r="BE581" i="9"/>
  <c r="BB582" i="9" s="1"/>
  <c r="BD582" i="9" s="1"/>
  <c r="AX579" i="9"/>
  <c r="AU580" i="9" s="1"/>
  <c r="BC584" i="6"/>
  <c r="BD584" i="6"/>
  <c r="AX579" i="6"/>
  <c r="AU580" i="6" s="1"/>
  <c r="BE38" i="9"/>
  <c r="BF38" i="9" s="1"/>
  <c r="BA39" i="9" s="1"/>
  <c r="AN40" i="9"/>
  <c r="AV39" i="9"/>
  <c r="AP250" i="6"/>
  <c r="AJ250" i="6" s="1"/>
  <c r="AI250" i="6" s="1"/>
  <c r="AQ250" i="6"/>
  <c r="BC249" i="6"/>
  <c r="RW123" i="8" l="1"/>
  <c r="RR124" i="8" s="1"/>
  <c r="AF671" i="6"/>
  <c r="AG670" i="6"/>
  <c r="AH670" i="6" s="1"/>
  <c r="AL670" i="6" s="1"/>
  <c r="RS124" i="8"/>
  <c r="RN124" i="8" s="1"/>
  <c r="SA123" i="8"/>
  <c r="HA127" i="8"/>
  <c r="HP126" i="8"/>
  <c r="FM130" i="8"/>
  <c r="FH131" i="8" s="1"/>
  <c r="FI131" i="8"/>
  <c r="AY579" i="6"/>
  <c r="AT580" i="6" s="1"/>
  <c r="AP580" i="6" s="1"/>
  <c r="AJ580" i="6" s="1"/>
  <c r="AI580" i="6" s="1"/>
  <c r="AY579" i="9"/>
  <c r="AT580" i="9" s="1"/>
  <c r="AP580" i="9" s="1"/>
  <c r="AJ580" i="9" s="1"/>
  <c r="AI580" i="9" s="1"/>
  <c r="BE584" i="6"/>
  <c r="BB585" i="6" s="1"/>
  <c r="AG668" i="9"/>
  <c r="AH668" i="9" s="1"/>
  <c r="AL668" i="9" s="1"/>
  <c r="AF669" i="9"/>
  <c r="AW580" i="6"/>
  <c r="AW580" i="9"/>
  <c r="AQ580" i="9"/>
  <c r="AN581" i="9" s="1"/>
  <c r="BF581" i="9"/>
  <c r="BA582" i="9" s="1"/>
  <c r="BC582" i="9" s="1"/>
  <c r="BE249" i="6"/>
  <c r="BF249" i="6" s="1"/>
  <c r="BA250" i="6" s="1"/>
  <c r="AN251" i="6"/>
  <c r="AV250" i="6"/>
  <c r="BB39" i="9"/>
  <c r="AW39" i="9" s="1"/>
  <c r="AX39" i="9" s="1"/>
  <c r="BJ38" i="9"/>
  <c r="BM38" i="9" s="1"/>
  <c r="BH39" i="9" s="1"/>
  <c r="BD39" i="9" s="1"/>
  <c r="AQ580" i="6" l="1"/>
  <c r="AN581" i="6" s="1"/>
  <c r="AF672" i="6"/>
  <c r="AG671" i="6"/>
  <c r="AH671" i="6" s="1"/>
  <c r="AL671" i="6" s="1"/>
  <c r="AV580" i="6"/>
  <c r="AV580" i="9"/>
  <c r="SC123" i="8"/>
  <c r="HQ126" i="8"/>
  <c r="HL127" i="8" s="1"/>
  <c r="FD131" i="8"/>
  <c r="FE131" i="8" s="1"/>
  <c r="FB132" i="8" s="1"/>
  <c r="FQ130" i="8"/>
  <c r="HM127" i="8"/>
  <c r="BF584" i="6"/>
  <c r="BA585" i="6" s="1"/>
  <c r="BC585" i="6" s="1"/>
  <c r="BE582" i="9"/>
  <c r="BB583" i="9" s="1"/>
  <c r="AX580" i="6"/>
  <c r="AU581" i="6" s="1"/>
  <c r="AG669" i="9"/>
  <c r="AH669" i="9" s="1"/>
  <c r="AL669" i="9" s="1"/>
  <c r="AF670" i="9"/>
  <c r="BD585" i="6"/>
  <c r="AX580" i="9"/>
  <c r="AU581" i="9" s="1"/>
  <c r="AU40" i="9"/>
  <c r="AY39" i="9"/>
  <c r="AT40" i="9" s="1"/>
  <c r="BB250" i="6"/>
  <c r="AW250" i="6" s="1"/>
  <c r="AX250" i="6" s="1"/>
  <c r="BJ249" i="6"/>
  <c r="BM249" i="6" s="1"/>
  <c r="BH250" i="6" s="1"/>
  <c r="BD250" i="6" s="1"/>
  <c r="SD123" i="8" l="1"/>
  <c r="RY124" i="8" s="1"/>
  <c r="AG672" i="6"/>
  <c r="AH672" i="6" s="1"/>
  <c r="AL672" i="6" s="1"/>
  <c r="AF673" i="6"/>
  <c r="RZ124" i="8"/>
  <c r="SH123" i="8"/>
  <c r="FF131" i="8"/>
  <c r="FA132" i="8" s="1"/>
  <c r="EW132" i="8" s="1"/>
  <c r="EX132" i="8" s="1"/>
  <c r="EY132" i="8" s="1"/>
  <c r="ET133" i="8" s="1"/>
  <c r="HH127" i="8"/>
  <c r="HU126" i="8"/>
  <c r="HW126" i="8" s="1"/>
  <c r="AW581" i="9"/>
  <c r="AG670" i="9"/>
  <c r="AH670" i="9" s="1"/>
  <c r="AL670" i="9" s="1"/>
  <c r="AF671" i="9"/>
  <c r="AW581" i="6"/>
  <c r="BD583" i="9"/>
  <c r="AY580" i="9"/>
  <c r="AT581" i="9" s="1"/>
  <c r="AP581" i="9" s="1"/>
  <c r="AJ581" i="9" s="1"/>
  <c r="AI581" i="9" s="1"/>
  <c r="BE585" i="6"/>
  <c r="BB586" i="6" s="1"/>
  <c r="AY580" i="6"/>
  <c r="AT581" i="6" s="1"/>
  <c r="AP581" i="6" s="1"/>
  <c r="AJ581" i="6" s="1"/>
  <c r="AI581" i="6" s="1"/>
  <c r="BF582" i="9"/>
  <c r="BA583" i="9" s="1"/>
  <c r="BC583" i="9" s="1"/>
  <c r="AU251" i="6"/>
  <c r="AY250" i="6"/>
  <c r="AT251" i="6" s="1"/>
  <c r="AQ40" i="9"/>
  <c r="AP40" i="9"/>
  <c r="AJ40" i="9" s="1"/>
  <c r="AI40" i="9" s="1"/>
  <c r="BC39" i="9"/>
  <c r="RU124" i="8" l="1"/>
  <c r="AF674" i="6"/>
  <c r="AG673" i="6"/>
  <c r="AH673" i="6" s="1"/>
  <c r="AL673" i="6" s="1"/>
  <c r="SJ123" i="8"/>
  <c r="FJ131" i="8"/>
  <c r="EU133" i="8"/>
  <c r="EP133" i="8" s="1"/>
  <c r="EQ133" i="8" s="1"/>
  <c r="HX126" i="8"/>
  <c r="HS127" i="8" s="1"/>
  <c r="FC132" i="8"/>
  <c r="HT127" i="8"/>
  <c r="AV581" i="6"/>
  <c r="AX581" i="6" s="1"/>
  <c r="AU582" i="6" s="1"/>
  <c r="BE583" i="9"/>
  <c r="BB584" i="9" s="1"/>
  <c r="BD586" i="6"/>
  <c r="AQ581" i="9"/>
  <c r="AN582" i="9" s="1"/>
  <c r="BF585" i="6"/>
  <c r="BA586" i="6" s="1"/>
  <c r="BC586" i="6" s="1"/>
  <c r="AQ581" i="6"/>
  <c r="AN582" i="6" s="1"/>
  <c r="AG671" i="9"/>
  <c r="AH671" i="9" s="1"/>
  <c r="AL671" i="9" s="1"/>
  <c r="AF672" i="9"/>
  <c r="AV581" i="9"/>
  <c r="BE39" i="9"/>
  <c r="BF39" i="9" s="1"/>
  <c r="BA40" i="9" s="1"/>
  <c r="AN41" i="9"/>
  <c r="AV40" i="9"/>
  <c r="AP251" i="6"/>
  <c r="AJ251" i="6" s="1"/>
  <c r="AI251" i="6" s="1"/>
  <c r="AQ251" i="6"/>
  <c r="BC250" i="6"/>
  <c r="SK123" i="8" l="1"/>
  <c r="SF124" i="8" s="1"/>
  <c r="AY581" i="6"/>
  <c r="AT582" i="6" s="1"/>
  <c r="AG674" i="6"/>
  <c r="AH674" i="6" s="1"/>
  <c r="AL674" i="6" s="1"/>
  <c r="AF675" i="6"/>
  <c r="AP582" i="6"/>
  <c r="AJ582" i="6" s="1"/>
  <c r="AI582" i="6" s="1"/>
  <c r="SG124" i="8"/>
  <c r="SB124" i="8" s="1"/>
  <c r="SO123" i="8"/>
  <c r="IB126" i="8"/>
  <c r="ID126" i="8" s="1"/>
  <c r="HO127" i="8"/>
  <c r="EN134" i="8"/>
  <c r="ER133" i="8"/>
  <c r="EM134" i="8" s="1"/>
  <c r="BF583" i="9"/>
  <c r="BA584" i="9" s="1"/>
  <c r="BC584" i="9" s="1"/>
  <c r="BE586" i="6"/>
  <c r="BB587" i="6" s="1"/>
  <c r="AG672" i="9"/>
  <c r="AH672" i="9" s="1"/>
  <c r="AL672" i="9" s="1"/>
  <c r="AF673" i="9"/>
  <c r="AX581" i="9"/>
  <c r="AU582" i="9" s="1"/>
  <c r="AQ582" i="6"/>
  <c r="AN583" i="6" s="1"/>
  <c r="AV582" i="6"/>
  <c r="AW582" i="6"/>
  <c r="BD584" i="9"/>
  <c r="BE250" i="6"/>
  <c r="BF250" i="6" s="1"/>
  <c r="BA251" i="6" s="1"/>
  <c r="AN252" i="6"/>
  <c r="AV251" i="6"/>
  <c r="BB40" i="9"/>
  <c r="AW40" i="9" s="1"/>
  <c r="AX40" i="9" s="1"/>
  <c r="BJ39" i="9"/>
  <c r="BM39" i="9" s="1"/>
  <c r="BH40" i="9" s="1"/>
  <c r="BD40" i="9" s="1"/>
  <c r="AF676" i="6" l="1"/>
  <c r="AG675" i="6"/>
  <c r="AH675" i="6" s="1"/>
  <c r="AL675" i="6" s="1"/>
  <c r="SQ123" i="8"/>
  <c r="IE126" i="8"/>
  <c r="HZ127" i="8" s="1"/>
  <c r="EV133" i="8"/>
  <c r="EI134" i="8"/>
  <c r="EJ134" i="8" s="1"/>
  <c r="IA127" i="8"/>
  <c r="II126" i="8"/>
  <c r="BE584" i="9"/>
  <c r="BB585" i="9" s="1"/>
  <c r="AX582" i="6"/>
  <c r="AU583" i="6" s="1"/>
  <c r="AW582" i="9"/>
  <c r="AG673" i="9"/>
  <c r="AH673" i="9" s="1"/>
  <c r="AL673" i="9" s="1"/>
  <c r="AF674" i="9"/>
  <c r="BD587" i="6"/>
  <c r="AY581" i="9"/>
  <c r="AT582" i="9" s="1"/>
  <c r="AP582" i="9" s="1"/>
  <c r="AJ582" i="9" s="1"/>
  <c r="AI582" i="9" s="1"/>
  <c r="BF586" i="6"/>
  <c r="BA587" i="6" s="1"/>
  <c r="BC587" i="6" s="1"/>
  <c r="AU41" i="9"/>
  <c r="AY40" i="9"/>
  <c r="AT41" i="9" s="1"/>
  <c r="BB251" i="6"/>
  <c r="AW251" i="6" s="1"/>
  <c r="AX251" i="6" s="1"/>
  <c r="BJ250" i="6"/>
  <c r="BM250" i="6" s="1"/>
  <c r="BH251" i="6" s="1"/>
  <c r="BD251" i="6" s="1"/>
  <c r="SR123" i="8" l="1"/>
  <c r="SM124" i="8" s="1"/>
  <c r="AG676" i="6"/>
  <c r="AH676" i="6" s="1"/>
  <c r="AL676" i="6" s="1"/>
  <c r="AF677" i="6"/>
  <c r="BF584" i="9"/>
  <c r="BA585" i="9" s="1"/>
  <c r="BC585" i="9" s="1"/>
  <c r="SN124" i="8"/>
  <c r="SI124" i="8" s="1"/>
  <c r="SV123" i="8"/>
  <c r="HV127" i="8"/>
  <c r="IK126" i="8"/>
  <c r="EG135" i="8"/>
  <c r="EK134" i="8"/>
  <c r="EF135" i="8" s="1"/>
  <c r="BE587" i="6"/>
  <c r="BB588" i="6" s="1"/>
  <c r="AY582" i="6"/>
  <c r="AT583" i="6" s="1"/>
  <c r="AP583" i="6" s="1"/>
  <c r="AJ583" i="6" s="1"/>
  <c r="AI583" i="6" s="1"/>
  <c r="BD585" i="9"/>
  <c r="AG674" i="9"/>
  <c r="AH674" i="9" s="1"/>
  <c r="AL674" i="9" s="1"/>
  <c r="AF675" i="9"/>
  <c r="AQ582" i="9"/>
  <c r="AN583" i="9" s="1"/>
  <c r="AV582" i="9"/>
  <c r="AV583" i="6"/>
  <c r="AW583" i="6"/>
  <c r="AQ583" i="6"/>
  <c r="AN584" i="6" s="1"/>
  <c r="AU252" i="6"/>
  <c r="AY251" i="6"/>
  <c r="AT252" i="6" s="1"/>
  <c r="AP41" i="9"/>
  <c r="AJ41" i="9" s="1"/>
  <c r="AI41" i="9" s="1"/>
  <c r="AQ41" i="9"/>
  <c r="BC40" i="9"/>
  <c r="AF678" i="6" l="1"/>
  <c r="AG677" i="6"/>
  <c r="AH677" i="6" s="1"/>
  <c r="AL677" i="6" s="1"/>
  <c r="SX123" i="8"/>
  <c r="IL126" i="8"/>
  <c r="IG127" i="8" s="1"/>
  <c r="EO134" i="8"/>
  <c r="EB135" i="8"/>
  <c r="EC135" i="8" s="1"/>
  <c r="IH127" i="8"/>
  <c r="AX583" i="6"/>
  <c r="AU584" i="6" s="1"/>
  <c r="BD588" i="6"/>
  <c r="AX582" i="9"/>
  <c r="AU583" i="9" s="1"/>
  <c r="AG675" i="9"/>
  <c r="AH675" i="9" s="1"/>
  <c r="AL675" i="9" s="1"/>
  <c r="AF676" i="9"/>
  <c r="BE585" i="9"/>
  <c r="BB586" i="9" s="1"/>
  <c r="BF587" i="6"/>
  <c r="BA588" i="6" s="1"/>
  <c r="BC588" i="6" s="1"/>
  <c r="BE40" i="9"/>
  <c r="AN42" i="9"/>
  <c r="AV41" i="9"/>
  <c r="AQ252" i="6"/>
  <c r="AP252" i="6"/>
  <c r="AJ252" i="6" s="1"/>
  <c r="AI252" i="6" s="1"/>
  <c r="BC251" i="6"/>
  <c r="SY123" i="8" l="1"/>
  <c r="ST124" i="8" s="1"/>
  <c r="AG678" i="6"/>
  <c r="AH678" i="6" s="1"/>
  <c r="AL678" i="6" s="1"/>
  <c r="AF679" i="6"/>
  <c r="SU124" i="8"/>
  <c r="SP124" i="8" s="1"/>
  <c r="TC123" i="8"/>
  <c r="IC127" i="8"/>
  <c r="IP126" i="8"/>
  <c r="IR126" i="8" s="1"/>
  <c r="DZ136" i="8"/>
  <c r="ED135" i="8"/>
  <c r="DY136" i="8" s="1"/>
  <c r="AY582" i="9"/>
  <c r="AT583" i="9" s="1"/>
  <c r="AP583" i="9" s="1"/>
  <c r="AJ583" i="9" s="1"/>
  <c r="AI583" i="9" s="1"/>
  <c r="AY583" i="6"/>
  <c r="AT584" i="6" s="1"/>
  <c r="AP584" i="6" s="1"/>
  <c r="AJ584" i="6" s="1"/>
  <c r="AI584" i="6" s="1"/>
  <c r="BE588" i="6"/>
  <c r="BB589" i="6" s="1"/>
  <c r="BD586" i="9"/>
  <c r="BF585" i="9"/>
  <c r="BA586" i="9" s="1"/>
  <c r="BC586" i="9" s="1"/>
  <c r="AG676" i="9"/>
  <c r="AH676" i="9" s="1"/>
  <c r="AL676" i="9" s="1"/>
  <c r="AF677" i="9"/>
  <c r="AW583" i="9"/>
  <c r="AV583" i="9"/>
  <c r="AW584" i="6"/>
  <c r="BE251" i="6"/>
  <c r="BF251" i="6" s="1"/>
  <c r="BA252" i="6" s="1"/>
  <c r="AN253" i="6"/>
  <c r="AV252" i="6"/>
  <c r="BB41" i="9"/>
  <c r="BF40" i="9"/>
  <c r="BA41" i="9" s="1"/>
  <c r="AF680" i="6" l="1"/>
  <c r="AG679" i="6"/>
  <c r="AH679" i="6" s="1"/>
  <c r="AL679" i="6" s="1"/>
  <c r="AQ583" i="9"/>
  <c r="AN584" i="9" s="1"/>
  <c r="AV584" i="6"/>
  <c r="AQ584" i="6"/>
  <c r="AN585" i="6" s="1"/>
  <c r="BF588" i="6"/>
  <c r="BA589" i="6" s="1"/>
  <c r="BC589" i="6" s="1"/>
  <c r="TE123" i="8"/>
  <c r="EH135" i="8"/>
  <c r="DU136" i="8"/>
  <c r="DV136" i="8" s="1"/>
  <c r="DW136" i="8" s="1"/>
  <c r="DR137" i="8" s="1"/>
  <c r="IS126" i="8"/>
  <c r="IN127" i="8" s="1"/>
  <c r="IO127" i="8"/>
  <c r="BE586" i="9"/>
  <c r="BB587" i="9" s="1"/>
  <c r="AX584" i="6"/>
  <c r="AU585" i="6" s="1"/>
  <c r="AG677" i="9"/>
  <c r="AH677" i="9" s="1"/>
  <c r="AL677" i="9" s="1"/>
  <c r="AF678" i="9"/>
  <c r="BD589" i="6"/>
  <c r="AX583" i="9"/>
  <c r="AU584" i="9" s="1"/>
  <c r="BB252" i="6"/>
  <c r="AW252" i="6" s="1"/>
  <c r="AX252" i="6" s="1"/>
  <c r="BJ251" i="6"/>
  <c r="BM251" i="6" s="1"/>
  <c r="BH252" i="6" s="1"/>
  <c r="BD252" i="6" s="1"/>
  <c r="BJ40" i="9"/>
  <c r="BM40" i="9" s="1"/>
  <c r="BH41" i="9" s="1"/>
  <c r="BD41" i="9" s="1"/>
  <c r="AW41" i="9"/>
  <c r="AX41" i="9" s="1"/>
  <c r="TF123" i="8" l="1"/>
  <c r="TA124" i="8" s="1"/>
  <c r="AF681" i="6"/>
  <c r="AG680" i="6"/>
  <c r="AH680" i="6" s="1"/>
  <c r="AL680" i="6" s="1"/>
  <c r="TB124" i="8"/>
  <c r="TJ123" i="8"/>
  <c r="DS137" i="8"/>
  <c r="EA136" i="8"/>
  <c r="IJ127" i="8"/>
  <c r="IW126" i="8"/>
  <c r="IY126" i="8" s="1"/>
  <c r="DN137" i="8"/>
  <c r="DO137" i="8" s="1"/>
  <c r="AY583" i="9"/>
  <c r="AT584" i="9" s="1"/>
  <c r="AP584" i="9" s="1"/>
  <c r="AJ584" i="9" s="1"/>
  <c r="AI584" i="9" s="1"/>
  <c r="AY584" i="6"/>
  <c r="AT585" i="6" s="1"/>
  <c r="AP585" i="6" s="1"/>
  <c r="AJ585" i="6" s="1"/>
  <c r="AI585" i="6" s="1"/>
  <c r="AW584" i="9"/>
  <c r="BE589" i="6"/>
  <c r="BB590" i="6" s="1"/>
  <c r="AW585" i="6"/>
  <c r="BF586" i="9"/>
  <c r="BA587" i="9" s="1"/>
  <c r="AG678" i="9"/>
  <c r="AH678" i="9" s="1"/>
  <c r="AL678" i="9" s="1"/>
  <c r="AF679" i="9"/>
  <c r="BD587" i="9"/>
  <c r="BC587" i="9"/>
  <c r="AU253" i="6"/>
  <c r="AY252" i="6"/>
  <c r="AT253" i="6" s="1"/>
  <c r="AU42" i="9"/>
  <c r="AY41" i="9"/>
  <c r="AT42" i="9" s="1"/>
  <c r="AQ584" i="9" l="1"/>
  <c r="AN585" i="9" s="1"/>
  <c r="SW124" i="8"/>
  <c r="AQ585" i="6"/>
  <c r="AN586" i="6" s="1"/>
  <c r="AV584" i="9"/>
  <c r="AX584" i="9" s="1"/>
  <c r="AU585" i="9" s="1"/>
  <c r="AG681" i="6"/>
  <c r="AH681" i="6" s="1"/>
  <c r="AL681" i="6" s="1"/>
  <c r="AF682" i="6"/>
  <c r="AV585" i="6"/>
  <c r="BF589" i="6"/>
  <c r="BA590" i="6" s="1"/>
  <c r="BC590" i="6" s="1"/>
  <c r="TL123" i="8"/>
  <c r="IV127" i="8"/>
  <c r="IZ126" i="8"/>
  <c r="IU127" i="8" s="1"/>
  <c r="DL138" i="8"/>
  <c r="DP137" i="8"/>
  <c r="DK138" i="8" s="1"/>
  <c r="BE587" i="9"/>
  <c r="BB588" i="9" s="1"/>
  <c r="AG679" i="9"/>
  <c r="AH679" i="9" s="1"/>
  <c r="AL679" i="9" s="1"/>
  <c r="AF680" i="9"/>
  <c r="AX585" i="6"/>
  <c r="AU586" i="6" s="1"/>
  <c r="BD590" i="6"/>
  <c r="AQ42" i="9"/>
  <c r="AP42" i="9"/>
  <c r="AJ42" i="9" s="1"/>
  <c r="AI42" i="9" s="1"/>
  <c r="AP253" i="6"/>
  <c r="AJ253" i="6" s="1"/>
  <c r="AI253" i="6" s="1"/>
  <c r="AQ253" i="6"/>
  <c r="BC41" i="9"/>
  <c r="BC252" i="6"/>
  <c r="TM123" i="8" l="1"/>
  <c r="TH124" i="8" s="1"/>
  <c r="AG682" i="6"/>
  <c r="AH682" i="6" s="1"/>
  <c r="AL682" i="6" s="1"/>
  <c r="AF683" i="6"/>
  <c r="BF587" i="9"/>
  <c r="BA588" i="9" s="1"/>
  <c r="TI124" i="8"/>
  <c r="TD124" i="8" s="1"/>
  <c r="TQ123" i="8"/>
  <c r="DT137" i="8"/>
  <c r="DG138" i="8"/>
  <c r="DH138" i="8" s="1"/>
  <c r="JD126" i="8"/>
  <c r="IQ127" i="8"/>
  <c r="BE590" i="6"/>
  <c r="BB591" i="6" s="1"/>
  <c r="AW585" i="9"/>
  <c r="AW586" i="6"/>
  <c r="AG680" i="9"/>
  <c r="AH680" i="9" s="1"/>
  <c r="AL680" i="9" s="1"/>
  <c r="AF681" i="9"/>
  <c r="AY584" i="9"/>
  <c r="AT585" i="9" s="1"/>
  <c r="AP585" i="9" s="1"/>
  <c r="AJ585" i="9" s="1"/>
  <c r="AI585" i="9" s="1"/>
  <c r="AY585" i="6"/>
  <c r="AT586" i="6" s="1"/>
  <c r="AP586" i="6" s="1"/>
  <c r="AJ586" i="6" s="1"/>
  <c r="AI586" i="6" s="1"/>
  <c r="BC588" i="9"/>
  <c r="BD588" i="9"/>
  <c r="BE252" i="6"/>
  <c r="BE41" i="9"/>
  <c r="BF41" i="9" s="1"/>
  <c r="BA42" i="9" s="1"/>
  <c r="AN254" i="6"/>
  <c r="AV253" i="6"/>
  <c r="AN43" i="9"/>
  <c r="AV42" i="9"/>
  <c r="AG683" i="6" l="1"/>
  <c r="AH683" i="6" s="1"/>
  <c r="AL683" i="6" s="1"/>
  <c r="AF684" i="6"/>
  <c r="BF590" i="6"/>
  <c r="BA591" i="6" s="1"/>
  <c r="TS123" i="8"/>
  <c r="JF126" i="8"/>
  <c r="DI138" i="8"/>
  <c r="DD139" i="8" s="1"/>
  <c r="DE139" i="8"/>
  <c r="AQ586" i="6"/>
  <c r="AN587" i="6" s="1"/>
  <c r="BE588" i="9"/>
  <c r="BB589" i="9" s="1"/>
  <c r="AG681" i="9"/>
  <c r="AH681" i="9" s="1"/>
  <c r="AL681" i="9" s="1"/>
  <c r="AF682" i="9"/>
  <c r="AV585" i="9"/>
  <c r="AV586" i="6"/>
  <c r="AQ585" i="9"/>
  <c r="AN586" i="9" s="1"/>
  <c r="BC591" i="6"/>
  <c r="BD591" i="6"/>
  <c r="BB42" i="9"/>
  <c r="AW42" i="9" s="1"/>
  <c r="AX42" i="9" s="1"/>
  <c r="BJ41" i="9"/>
  <c r="BM41" i="9" s="1"/>
  <c r="BH42" i="9" s="1"/>
  <c r="BD42" i="9" s="1"/>
  <c r="BB253" i="6"/>
  <c r="BF252" i="6"/>
  <c r="BA253" i="6" s="1"/>
  <c r="TT123" i="8" l="1"/>
  <c r="TO124" i="8" s="1"/>
  <c r="AF685" i="6"/>
  <c r="AG684" i="6"/>
  <c r="AH684" i="6" s="1"/>
  <c r="AL684" i="6" s="1"/>
  <c r="TP124" i="8"/>
  <c r="TX123" i="8"/>
  <c r="CZ139" i="8"/>
  <c r="DA139" i="8" s="1"/>
  <c r="CX140" i="8" s="1"/>
  <c r="JG126" i="8"/>
  <c r="JB127" i="8" s="1"/>
  <c r="DM138" i="8"/>
  <c r="JC127" i="8"/>
  <c r="BE591" i="6"/>
  <c r="BB592" i="6" s="1"/>
  <c r="BD592" i="6" s="1"/>
  <c r="AX586" i="6"/>
  <c r="AU587" i="6" s="1"/>
  <c r="AX585" i="9"/>
  <c r="AU586" i="9" s="1"/>
  <c r="AG682" i="9"/>
  <c r="AH682" i="9" s="1"/>
  <c r="AL682" i="9" s="1"/>
  <c r="AF683" i="9"/>
  <c r="BD589" i="9"/>
  <c r="BF588" i="9"/>
  <c r="BA589" i="9" s="1"/>
  <c r="BC589" i="9" s="1"/>
  <c r="AU43" i="9"/>
  <c r="AY42" i="9"/>
  <c r="AT43" i="9" s="1"/>
  <c r="BJ252" i="6"/>
  <c r="BM252" i="6" s="1"/>
  <c r="BH253" i="6" s="1"/>
  <c r="BD253" i="6" s="1"/>
  <c r="AW253" i="6"/>
  <c r="AX253" i="6" s="1"/>
  <c r="AG685" i="6" l="1"/>
  <c r="AH685" i="6" s="1"/>
  <c r="AL685" i="6" s="1"/>
  <c r="AF686" i="6"/>
  <c r="TK124" i="8"/>
  <c r="IX127" i="8"/>
  <c r="TZ123" i="8"/>
  <c r="JK126" i="8"/>
  <c r="JM126" i="8" s="1"/>
  <c r="DB139" i="8"/>
  <c r="CW140" i="8" s="1"/>
  <c r="CS140" i="8" s="1"/>
  <c r="CT140" i="8" s="1"/>
  <c r="BF591" i="6"/>
  <c r="BA592" i="6" s="1"/>
  <c r="BC592" i="6" s="1"/>
  <c r="BE589" i="9"/>
  <c r="BB590" i="9" s="1"/>
  <c r="AG683" i="9"/>
  <c r="AH683" i="9" s="1"/>
  <c r="AL683" i="9" s="1"/>
  <c r="AF684" i="9"/>
  <c r="AW586" i="9"/>
  <c r="AW587" i="6"/>
  <c r="BE592" i="6"/>
  <c r="BB593" i="6" s="1"/>
  <c r="BD593" i="6" s="1"/>
  <c r="AY585" i="9"/>
  <c r="AT586" i="9" s="1"/>
  <c r="AP586" i="9" s="1"/>
  <c r="AJ586" i="9" s="1"/>
  <c r="AI586" i="9" s="1"/>
  <c r="AY586" i="6"/>
  <c r="AT587" i="6" s="1"/>
  <c r="AP587" i="6" s="1"/>
  <c r="AJ587" i="6" s="1"/>
  <c r="AI587" i="6" s="1"/>
  <c r="AU254" i="6"/>
  <c r="AY253" i="6"/>
  <c r="AT254" i="6" s="1"/>
  <c r="AP43" i="9"/>
  <c r="AJ43" i="9" s="1"/>
  <c r="AI43" i="9" s="1"/>
  <c r="AQ43" i="9"/>
  <c r="BC42" i="9"/>
  <c r="AG686" i="6" l="1"/>
  <c r="AH686" i="6" s="1"/>
  <c r="AL686" i="6" s="1"/>
  <c r="AF687" i="6"/>
  <c r="UA123" i="8"/>
  <c r="TV124" i="8" s="1"/>
  <c r="TW124" i="8"/>
  <c r="UE123" i="8"/>
  <c r="DF139" i="8"/>
  <c r="JN126" i="8"/>
  <c r="JI127" i="8" s="1"/>
  <c r="JJ127" i="8"/>
  <c r="CU140" i="8"/>
  <c r="CP141" i="8" s="1"/>
  <c r="CQ141" i="8"/>
  <c r="BF592" i="6"/>
  <c r="BA593" i="6" s="1"/>
  <c r="BC593" i="6" s="1"/>
  <c r="BE593" i="6" s="1"/>
  <c r="BB594" i="6" s="1"/>
  <c r="AV586" i="9"/>
  <c r="AQ587" i="6"/>
  <c r="AN588" i="6" s="1"/>
  <c r="AV587" i="6"/>
  <c r="AX586" i="9"/>
  <c r="AU587" i="9" s="1"/>
  <c r="AF685" i="9"/>
  <c r="AG684" i="9"/>
  <c r="AH684" i="9" s="1"/>
  <c r="AL684" i="9" s="1"/>
  <c r="BD590" i="9"/>
  <c r="AQ586" i="9"/>
  <c r="AN587" i="9" s="1"/>
  <c r="BF589" i="9"/>
  <c r="BA590" i="9" s="1"/>
  <c r="BC590" i="9" s="1"/>
  <c r="BE42" i="9"/>
  <c r="BF42" i="9" s="1"/>
  <c r="BA43" i="9" s="1"/>
  <c r="AN44" i="9"/>
  <c r="AV43" i="9"/>
  <c r="AP254" i="6"/>
  <c r="AJ254" i="6" s="1"/>
  <c r="AI254" i="6" s="1"/>
  <c r="AQ254" i="6"/>
  <c r="AV254" i="6" s="1"/>
  <c r="BC253" i="6"/>
  <c r="TR124" i="8" l="1"/>
  <c r="AG687" i="6"/>
  <c r="AH687" i="6" s="1"/>
  <c r="AL687" i="6" s="1"/>
  <c r="AF688" i="6"/>
  <c r="AY586" i="9"/>
  <c r="AT587" i="9" s="1"/>
  <c r="UG123" i="8"/>
  <c r="JE127" i="8"/>
  <c r="JR126" i="8"/>
  <c r="JT126" i="8" s="1"/>
  <c r="CL141" i="8"/>
  <c r="CM141" i="8" s="1"/>
  <c r="CY140" i="8"/>
  <c r="AP587" i="9"/>
  <c r="AJ587" i="9" s="1"/>
  <c r="AI587" i="9" s="1"/>
  <c r="BE590" i="9"/>
  <c r="BB591" i="9" s="1"/>
  <c r="AX587" i="6"/>
  <c r="AU588" i="6" s="1"/>
  <c r="BD594" i="6"/>
  <c r="AG685" i="9"/>
  <c r="AH685" i="9" s="1"/>
  <c r="AL685" i="9" s="1"/>
  <c r="AF686" i="9"/>
  <c r="AW587" i="9"/>
  <c r="AQ587" i="9"/>
  <c r="AN588" i="9" s="1"/>
  <c r="AV587" i="9"/>
  <c r="BF593" i="6"/>
  <c r="BA594" i="6" s="1"/>
  <c r="BC594" i="6" s="1"/>
  <c r="BE253" i="6"/>
  <c r="BF253" i="6" s="1"/>
  <c r="BA254" i="6" s="1"/>
  <c r="BJ42" i="9"/>
  <c r="BM42" i="9" s="1"/>
  <c r="BH43" i="9" s="1"/>
  <c r="BD43" i="9" s="1"/>
  <c r="BB43" i="9"/>
  <c r="AW43" i="9" s="1"/>
  <c r="AX43" i="9" s="1"/>
  <c r="AG688" i="6" l="1"/>
  <c r="AH688" i="6" s="1"/>
  <c r="AL688" i="6" s="1"/>
  <c r="AF689" i="6"/>
  <c r="UD124" i="8"/>
  <c r="UH123" i="8"/>
  <c r="UC124" i="8" s="1"/>
  <c r="JU126" i="8"/>
  <c r="JP127" i="8" s="1"/>
  <c r="CN141" i="8"/>
  <c r="CI142" i="8" s="1"/>
  <c r="CJ142" i="8"/>
  <c r="JQ127" i="8"/>
  <c r="BE594" i="6"/>
  <c r="BB595" i="6" s="1"/>
  <c r="AG686" i="9"/>
  <c r="AH686" i="9" s="1"/>
  <c r="AL686" i="9" s="1"/>
  <c r="AF687" i="9"/>
  <c r="AW588" i="6"/>
  <c r="BD591" i="9"/>
  <c r="AX587" i="9"/>
  <c r="AU588" i="9" s="1"/>
  <c r="AY587" i="6"/>
  <c r="AT588" i="6" s="1"/>
  <c r="AP588" i="6" s="1"/>
  <c r="AJ588" i="6" s="1"/>
  <c r="AI588" i="6" s="1"/>
  <c r="BF590" i="9"/>
  <c r="BA591" i="9" s="1"/>
  <c r="BC591" i="9" s="1"/>
  <c r="AU44" i="9"/>
  <c r="AY43" i="9"/>
  <c r="AT44" i="9" s="1"/>
  <c r="BJ253" i="6"/>
  <c r="BM253" i="6" s="1"/>
  <c r="BH254" i="6" s="1"/>
  <c r="BD254" i="6" s="1"/>
  <c r="BB254" i="6"/>
  <c r="AW254" i="6" s="1"/>
  <c r="AX254" i="6" s="1"/>
  <c r="AG689" i="6" l="1"/>
  <c r="AH689" i="6" s="1"/>
  <c r="AL689" i="6" s="1"/>
  <c r="AF690" i="6"/>
  <c r="TY124" i="8"/>
  <c r="UL123" i="8"/>
  <c r="JL127" i="8"/>
  <c r="JY126" i="8"/>
  <c r="KA126" i="8" s="1"/>
  <c r="CE142" i="8"/>
  <c r="CF142" i="8" s="1"/>
  <c r="CC143" i="8" s="1"/>
  <c r="CR141" i="8"/>
  <c r="BF594" i="6"/>
  <c r="BA595" i="6" s="1"/>
  <c r="BE591" i="9"/>
  <c r="BB592" i="9" s="1"/>
  <c r="AW588" i="9"/>
  <c r="AV588" i="6"/>
  <c r="BD595" i="6"/>
  <c r="BC595" i="6"/>
  <c r="AY587" i="9"/>
  <c r="AT588" i="9" s="1"/>
  <c r="AP588" i="9" s="1"/>
  <c r="AJ588" i="9" s="1"/>
  <c r="AI588" i="9" s="1"/>
  <c r="AQ588" i="6"/>
  <c r="AN589" i="6" s="1"/>
  <c r="AG687" i="9"/>
  <c r="AH687" i="9" s="1"/>
  <c r="AL687" i="9" s="1"/>
  <c r="AF688" i="9"/>
  <c r="AY254" i="6"/>
  <c r="BC254" i="6" s="1"/>
  <c r="AQ44" i="9"/>
  <c r="AP44" i="9"/>
  <c r="AJ44" i="9" s="1"/>
  <c r="AI44" i="9" s="1"/>
  <c r="BC43" i="9"/>
  <c r="AG690" i="6" l="1"/>
  <c r="AH690" i="6" s="1"/>
  <c r="AL690" i="6" s="1"/>
  <c r="AF691" i="6"/>
  <c r="UN123" i="8"/>
  <c r="CG142" i="8"/>
  <c r="CB143" i="8" s="1"/>
  <c r="BX143" i="8" s="1"/>
  <c r="BY143" i="8" s="1"/>
  <c r="BV144" i="8" s="1"/>
  <c r="KB126" i="8"/>
  <c r="JW127" i="8" s="1"/>
  <c r="JX127" i="8"/>
  <c r="AV588" i="9"/>
  <c r="BD592" i="9"/>
  <c r="AG688" i="9"/>
  <c r="AH688" i="9" s="1"/>
  <c r="AL688" i="9" s="1"/>
  <c r="AF689" i="9"/>
  <c r="BE595" i="6"/>
  <c r="BB596" i="6" s="1"/>
  <c r="AX588" i="6"/>
  <c r="AU589" i="6" s="1"/>
  <c r="AQ588" i="9"/>
  <c r="AN589" i="9" s="1"/>
  <c r="BF591" i="9"/>
  <c r="BA592" i="9" s="1"/>
  <c r="BC592" i="9" s="1"/>
  <c r="BE254" i="6"/>
  <c r="BE43" i="9"/>
  <c r="BF43" i="9" s="1"/>
  <c r="BA44" i="9" s="1"/>
  <c r="AV44" i="9"/>
  <c r="AN45" i="9"/>
  <c r="AG691" i="6" l="1"/>
  <c r="AH691" i="6" s="1"/>
  <c r="AL691" i="6" s="1"/>
  <c r="AF692" i="6"/>
  <c r="JS127" i="8"/>
  <c r="UK124" i="8"/>
  <c r="UO123" i="8"/>
  <c r="UJ124" i="8" s="1"/>
  <c r="CK142" i="8"/>
  <c r="BZ143" i="8"/>
  <c r="BU144" i="8" s="1"/>
  <c r="BQ144" i="8" s="1"/>
  <c r="BR144" i="8" s="1"/>
  <c r="BS144" i="8" s="1"/>
  <c r="BN145" i="8" s="1"/>
  <c r="KF126" i="8"/>
  <c r="KH126" i="8" s="1"/>
  <c r="BE592" i="9"/>
  <c r="BB593" i="9" s="1"/>
  <c r="BD593" i="9" s="1"/>
  <c r="AW589" i="6"/>
  <c r="BD596" i="6"/>
  <c r="AG689" i="9"/>
  <c r="AH689" i="9" s="1"/>
  <c r="AL689" i="9" s="1"/>
  <c r="AF690" i="9"/>
  <c r="AY588" i="6"/>
  <c r="AT589" i="6" s="1"/>
  <c r="AP589" i="6" s="1"/>
  <c r="AJ589" i="6" s="1"/>
  <c r="AI589" i="6" s="1"/>
  <c r="BF595" i="6"/>
  <c r="BA596" i="6" s="1"/>
  <c r="BC596" i="6" s="1"/>
  <c r="AX588" i="9"/>
  <c r="AU589" i="9" s="1"/>
  <c r="BB44" i="9"/>
  <c r="AW44" i="9" s="1"/>
  <c r="AX44" i="9" s="1"/>
  <c r="BJ43" i="9"/>
  <c r="BM43" i="9" s="1"/>
  <c r="BH44" i="9" s="1"/>
  <c r="BD44" i="9" s="1"/>
  <c r="BF254" i="6"/>
  <c r="BJ254" i="6" s="1"/>
  <c r="BM254" i="6" s="1"/>
  <c r="AF693" i="6" l="1"/>
  <c r="AG692" i="6"/>
  <c r="AH692" i="6" s="1"/>
  <c r="AL692" i="6" s="1"/>
  <c r="UF124" i="8"/>
  <c r="CD143" i="8"/>
  <c r="US123" i="8"/>
  <c r="BO145" i="8"/>
  <c r="BJ145" i="8" s="1"/>
  <c r="BK145" i="8" s="1"/>
  <c r="BH146" i="8" s="1"/>
  <c r="BW144" i="8"/>
  <c r="KE127" i="8"/>
  <c r="KI126" i="8"/>
  <c r="KD127" i="8" s="1"/>
  <c r="BF592" i="9"/>
  <c r="BA593" i="9" s="1"/>
  <c r="BC593" i="9" s="1"/>
  <c r="BE593" i="9" s="1"/>
  <c r="BB594" i="9" s="1"/>
  <c r="AV589" i="6"/>
  <c r="AQ589" i="6"/>
  <c r="AN590" i="6" s="1"/>
  <c r="BE596" i="6"/>
  <c r="BB597" i="6" s="1"/>
  <c r="AW589" i="9"/>
  <c r="AG690" i="9"/>
  <c r="AH690" i="9" s="1"/>
  <c r="AL690" i="9" s="1"/>
  <c r="AF691" i="9"/>
  <c r="AX589" i="6"/>
  <c r="AU590" i="6" s="1"/>
  <c r="AY588" i="9"/>
  <c r="AT589" i="9" s="1"/>
  <c r="AP589" i="9" s="1"/>
  <c r="AJ589" i="9" s="1"/>
  <c r="AI589" i="9" s="1"/>
  <c r="AU45" i="9"/>
  <c r="AY44" i="9"/>
  <c r="AT45" i="9" s="1"/>
  <c r="AG693" i="6" l="1"/>
  <c r="AH693" i="6" s="1"/>
  <c r="AL693" i="6" s="1"/>
  <c r="AF694" i="6"/>
  <c r="UU123" i="8"/>
  <c r="BL145" i="8"/>
  <c r="BG146" i="8" s="1"/>
  <c r="BC146" i="8" s="1"/>
  <c r="BD146" i="8" s="1"/>
  <c r="KM126" i="8"/>
  <c r="JZ127" i="8"/>
  <c r="BF593" i="9"/>
  <c r="BA594" i="9" s="1"/>
  <c r="BC594" i="9" s="1"/>
  <c r="BF596" i="6"/>
  <c r="BA597" i="6" s="1"/>
  <c r="BD594" i="9"/>
  <c r="AY589" i="6"/>
  <c r="AT590" i="6" s="1"/>
  <c r="AP590" i="6" s="1"/>
  <c r="AJ590" i="6" s="1"/>
  <c r="AI590" i="6" s="1"/>
  <c r="AV589" i="9"/>
  <c r="BD597" i="6"/>
  <c r="BC597" i="6"/>
  <c r="AW590" i="6"/>
  <c r="AG691" i="9"/>
  <c r="AH691" i="9" s="1"/>
  <c r="AL691" i="9" s="1"/>
  <c r="AF692" i="9"/>
  <c r="AQ589" i="9"/>
  <c r="AN590" i="9" s="1"/>
  <c r="AQ45" i="9"/>
  <c r="AP45" i="9"/>
  <c r="AJ45" i="9" s="1"/>
  <c r="AI45" i="9" s="1"/>
  <c r="BC44" i="9"/>
  <c r="AQ590" i="6" l="1"/>
  <c r="AN591" i="6" s="1"/>
  <c r="AV590" i="6"/>
  <c r="AX590" i="6" s="1"/>
  <c r="AU591" i="6" s="1"/>
  <c r="AG694" i="6"/>
  <c r="AH694" i="6" s="1"/>
  <c r="AL694" i="6" s="1"/>
  <c r="AF695" i="6"/>
  <c r="UR124" i="8"/>
  <c r="UV123" i="8"/>
  <c r="UQ124" i="8" s="1"/>
  <c r="BP145" i="8"/>
  <c r="KO126" i="8"/>
  <c r="BA147" i="8"/>
  <c r="BE146" i="8"/>
  <c r="AZ147" i="8" s="1"/>
  <c r="BE597" i="6"/>
  <c r="BB598" i="6" s="1"/>
  <c r="AX589" i="9"/>
  <c r="AU590" i="9" s="1"/>
  <c r="BE594" i="9"/>
  <c r="BB595" i="9" s="1"/>
  <c r="AG692" i="9"/>
  <c r="AH692" i="9" s="1"/>
  <c r="AL692" i="9" s="1"/>
  <c r="AF693" i="9"/>
  <c r="BE44" i="9"/>
  <c r="AN46" i="9"/>
  <c r="AV45" i="9"/>
  <c r="AG695" i="6" l="1"/>
  <c r="AH695" i="6" s="1"/>
  <c r="AL695" i="6" s="1"/>
  <c r="AF696" i="6"/>
  <c r="UM124" i="8"/>
  <c r="UZ123" i="8"/>
  <c r="KP126" i="8"/>
  <c r="KK127" i="8" s="1"/>
  <c r="BI146" i="8"/>
  <c r="AV147" i="8"/>
  <c r="AW147" i="8" s="1"/>
  <c r="KL127" i="8"/>
  <c r="KT126" i="8"/>
  <c r="AY589" i="9"/>
  <c r="AT590" i="9" s="1"/>
  <c r="AP590" i="9" s="1"/>
  <c r="AJ590" i="9" s="1"/>
  <c r="AI590" i="9" s="1"/>
  <c r="BF597" i="6"/>
  <c r="BA598" i="6" s="1"/>
  <c r="BC598" i="6" s="1"/>
  <c r="BD595" i="9"/>
  <c r="AW591" i="6"/>
  <c r="AG693" i="9"/>
  <c r="AH693" i="9" s="1"/>
  <c r="AL693" i="9" s="1"/>
  <c r="AF694" i="9"/>
  <c r="BF594" i="9"/>
  <c r="BA595" i="9" s="1"/>
  <c r="BC595" i="9" s="1"/>
  <c r="AW590" i="9"/>
  <c r="BD598" i="6"/>
  <c r="AY590" i="6"/>
  <c r="AT591" i="6" s="1"/>
  <c r="AP591" i="6" s="1"/>
  <c r="AJ591" i="6" s="1"/>
  <c r="AI591" i="6" s="1"/>
  <c r="BB45" i="9"/>
  <c r="BF44" i="9"/>
  <c r="BA45" i="9" s="1"/>
  <c r="AF697" i="6" l="1"/>
  <c r="AG696" i="6"/>
  <c r="AH696" i="6" s="1"/>
  <c r="AL696" i="6" s="1"/>
  <c r="AV590" i="9"/>
  <c r="AQ590" i="9"/>
  <c r="AN591" i="9" s="1"/>
  <c r="VB123" i="8"/>
  <c r="KG127" i="8"/>
  <c r="KV126" i="8"/>
  <c r="AT148" i="8"/>
  <c r="AX147" i="8"/>
  <c r="AS148" i="8" s="1"/>
  <c r="BE595" i="9"/>
  <c r="BB596" i="9" s="1"/>
  <c r="AX590" i="9"/>
  <c r="AU591" i="9" s="1"/>
  <c r="AG694" i="9"/>
  <c r="AH694" i="9" s="1"/>
  <c r="AL694" i="9" s="1"/>
  <c r="AF695" i="9"/>
  <c r="AQ591" i="6"/>
  <c r="AN592" i="6" s="1"/>
  <c r="BE598" i="6"/>
  <c r="BB599" i="6" s="1"/>
  <c r="BD599" i="6" s="1"/>
  <c r="AV591" i="6"/>
  <c r="BJ44" i="9"/>
  <c r="BM44" i="9" s="1"/>
  <c r="BH45" i="9" s="1"/>
  <c r="BD45" i="9" s="1"/>
  <c r="AW45" i="9"/>
  <c r="AX45" i="9" s="1"/>
  <c r="VC123" i="8" l="1"/>
  <c r="UX124" i="8" s="1"/>
  <c r="AF698" i="6"/>
  <c r="AG697" i="6"/>
  <c r="AH697" i="6" s="1"/>
  <c r="AL697" i="6" s="1"/>
  <c r="AY590" i="9"/>
  <c r="AT591" i="9" s="1"/>
  <c r="AP591" i="9" s="1"/>
  <c r="AJ591" i="9" s="1"/>
  <c r="AI591" i="9" s="1"/>
  <c r="UY124" i="8"/>
  <c r="UT124" i="8" s="1"/>
  <c r="KW126" i="8"/>
  <c r="KR127" i="8" s="1"/>
  <c r="AO148" i="8"/>
  <c r="AH148" i="8" s="1"/>
  <c r="AG148" i="8" s="1"/>
  <c r="AP148" i="8"/>
  <c r="KS127" i="8"/>
  <c r="BB147" i="8"/>
  <c r="BF598" i="6"/>
  <c r="BA599" i="6" s="1"/>
  <c r="BC599" i="6" s="1"/>
  <c r="AW591" i="9"/>
  <c r="BF595" i="9"/>
  <c r="BA596" i="9" s="1"/>
  <c r="BC596" i="9" s="1"/>
  <c r="AX591" i="6"/>
  <c r="AU592" i="6" s="1"/>
  <c r="AF696" i="9"/>
  <c r="AG695" i="9"/>
  <c r="AH695" i="9" s="1"/>
  <c r="AL695" i="9" s="1"/>
  <c r="BD596" i="9"/>
  <c r="AU46" i="9"/>
  <c r="AY45" i="9"/>
  <c r="AT46" i="9" s="1"/>
  <c r="AQ591" i="9" l="1"/>
  <c r="AN592" i="9" s="1"/>
  <c r="VG123" i="8"/>
  <c r="AG698" i="6"/>
  <c r="AH698" i="6" s="1"/>
  <c r="AL698" i="6" s="1"/>
  <c r="AF699" i="6"/>
  <c r="AV591" i="9"/>
  <c r="LA126" i="8"/>
  <c r="LC126" i="8" s="1"/>
  <c r="VI123" i="8"/>
  <c r="KN127" i="8"/>
  <c r="AU148" i="8"/>
  <c r="AM149" i="8"/>
  <c r="BE596" i="9"/>
  <c r="BB597" i="9" s="1"/>
  <c r="AY591" i="6"/>
  <c r="AT592" i="6" s="1"/>
  <c r="AP592" i="6" s="1"/>
  <c r="AJ592" i="6" s="1"/>
  <c r="AI592" i="6" s="1"/>
  <c r="BE599" i="6"/>
  <c r="BB600" i="6" s="1"/>
  <c r="AG696" i="9"/>
  <c r="AH696" i="9" s="1"/>
  <c r="AL696" i="9" s="1"/>
  <c r="AF697" i="9"/>
  <c r="AW592" i="6"/>
  <c r="AX591" i="9"/>
  <c r="AU592" i="9" s="1"/>
  <c r="AQ46" i="9"/>
  <c r="AP46" i="9"/>
  <c r="AJ46" i="9" s="1"/>
  <c r="AI46" i="9" s="1"/>
  <c r="BC45" i="9"/>
  <c r="AY591" i="9" l="1"/>
  <c r="AT592" i="9" s="1"/>
  <c r="AP592" i="9" s="1"/>
  <c r="AJ592" i="9" s="1"/>
  <c r="AI592" i="9" s="1"/>
  <c r="BF599" i="6"/>
  <c r="BA600" i="6" s="1"/>
  <c r="AF700" i="6"/>
  <c r="AG699" i="6"/>
  <c r="AH699" i="6" s="1"/>
  <c r="AL699" i="6" s="1"/>
  <c r="AQ592" i="6"/>
  <c r="AN593" i="6" s="1"/>
  <c r="AV592" i="6"/>
  <c r="VF124" i="8"/>
  <c r="VJ123" i="8"/>
  <c r="VE124" i="8" s="1"/>
  <c r="LD126" i="8"/>
  <c r="KY127" i="8" s="1"/>
  <c r="KZ127" i="8"/>
  <c r="BF596" i="9"/>
  <c r="BA597" i="9" s="1"/>
  <c r="AG697" i="9"/>
  <c r="AH697" i="9" s="1"/>
  <c r="AL697" i="9" s="1"/>
  <c r="AF698" i="9"/>
  <c r="AW592" i="9"/>
  <c r="AV592" i="9"/>
  <c r="AQ592" i="9"/>
  <c r="AN593" i="9" s="1"/>
  <c r="AX592" i="6"/>
  <c r="AU593" i="6" s="1"/>
  <c r="BC600" i="6"/>
  <c r="BD600" i="6"/>
  <c r="BD597" i="9"/>
  <c r="BC597" i="9"/>
  <c r="BE45" i="9"/>
  <c r="BF45" i="9" s="1"/>
  <c r="BA46" i="9" s="1"/>
  <c r="AV46" i="9"/>
  <c r="AN47" i="9"/>
  <c r="AF701" i="6" l="1"/>
  <c r="AG700" i="6"/>
  <c r="AH700" i="6" s="1"/>
  <c r="AL700" i="6" s="1"/>
  <c r="VA124" i="8"/>
  <c r="VN123" i="8"/>
  <c r="LH126" i="8"/>
  <c r="LJ126" i="8" s="1"/>
  <c r="KU127" i="8"/>
  <c r="BE597" i="9"/>
  <c r="BB598" i="9" s="1"/>
  <c r="AW593" i="6"/>
  <c r="BE600" i="6"/>
  <c r="BB601" i="6" s="1"/>
  <c r="AY592" i="6"/>
  <c r="AT593" i="6" s="1"/>
  <c r="AP593" i="6" s="1"/>
  <c r="AJ593" i="6" s="1"/>
  <c r="AI593" i="6" s="1"/>
  <c r="AX592" i="9"/>
  <c r="AU593" i="9" s="1"/>
  <c r="AG698" i="9"/>
  <c r="AH698" i="9" s="1"/>
  <c r="AL698" i="9" s="1"/>
  <c r="AF699" i="9"/>
  <c r="BB46" i="9"/>
  <c r="AW46" i="9" s="1"/>
  <c r="AX46" i="9" s="1"/>
  <c r="BJ45" i="9"/>
  <c r="BM45" i="9" s="1"/>
  <c r="BH46" i="9" s="1"/>
  <c r="BD46" i="9" s="1"/>
  <c r="AF702" i="6" l="1"/>
  <c r="AG701" i="6"/>
  <c r="AH701" i="6" s="1"/>
  <c r="AL701" i="6" s="1"/>
  <c r="BF597" i="9"/>
  <c r="BA598" i="9" s="1"/>
  <c r="BC598" i="9" s="1"/>
  <c r="VP123" i="8"/>
  <c r="LK126" i="8"/>
  <c r="LF127" i="8" s="1"/>
  <c r="LG127" i="8"/>
  <c r="AG699" i="9"/>
  <c r="AH699" i="9" s="1"/>
  <c r="AL699" i="9" s="1"/>
  <c r="AF700" i="9"/>
  <c r="AW593" i="9"/>
  <c r="BF600" i="6"/>
  <c r="BA601" i="6" s="1"/>
  <c r="BC601" i="6" s="1"/>
  <c r="BD598" i="9"/>
  <c r="AY592" i="9"/>
  <c r="AT593" i="9" s="1"/>
  <c r="AP593" i="9" s="1"/>
  <c r="AJ593" i="9" s="1"/>
  <c r="AI593" i="9" s="1"/>
  <c r="BD601" i="6"/>
  <c r="AV593" i="6"/>
  <c r="AQ593" i="6"/>
  <c r="AN594" i="6" s="1"/>
  <c r="AU47" i="9"/>
  <c r="AY46" i="9"/>
  <c r="AT47" i="9" s="1"/>
  <c r="AG702" i="6" l="1"/>
  <c r="AH702" i="6" s="1"/>
  <c r="AL702" i="6" s="1"/>
  <c r="AF703" i="6"/>
  <c r="VM124" i="8"/>
  <c r="VQ123" i="8"/>
  <c r="VL124" i="8" s="1"/>
  <c r="LB127" i="8"/>
  <c r="LO126" i="8"/>
  <c r="LQ126" i="8" s="1"/>
  <c r="AX593" i="6"/>
  <c r="AU594" i="6" s="1"/>
  <c r="BE601" i="6"/>
  <c r="BB602" i="6" s="1"/>
  <c r="AF701" i="9"/>
  <c r="AG700" i="9"/>
  <c r="AH700" i="9" s="1"/>
  <c r="AL700" i="9" s="1"/>
  <c r="BE598" i="9"/>
  <c r="BB599" i="9" s="1"/>
  <c r="AQ593" i="9"/>
  <c r="AN594" i="9" s="1"/>
  <c r="AV593" i="9"/>
  <c r="AQ47" i="9"/>
  <c r="AP47" i="9"/>
  <c r="AJ47" i="9" s="1"/>
  <c r="AI47" i="9" s="1"/>
  <c r="BC46" i="9"/>
  <c r="BF601" i="6" l="1"/>
  <c r="BA602" i="6" s="1"/>
  <c r="AG703" i="6"/>
  <c r="AH703" i="6" s="1"/>
  <c r="AL703" i="6" s="1"/>
  <c r="AF704" i="6"/>
  <c r="VH124" i="8"/>
  <c r="VU123" i="8"/>
  <c r="LR126" i="8"/>
  <c r="LM127" i="8" s="1"/>
  <c r="LN127" i="8"/>
  <c r="BF598" i="9"/>
  <c r="BA599" i="9" s="1"/>
  <c r="BC599" i="9" s="1"/>
  <c r="AX593" i="9"/>
  <c r="AU594" i="9" s="1"/>
  <c r="AW594" i="6"/>
  <c r="BD599" i="9"/>
  <c r="AG701" i="9"/>
  <c r="AH701" i="9" s="1"/>
  <c r="AL701" i="9" s="1"/>
  <c r="AF702" i="9"/>
  <c r="BD602" i="6"/>
  <c r="BC602" i="6"/>
  <c r="AY593" i="6"/>
  <c r="AT594" i="6" s="1"/>
  <c r="AP594" i="6" s="1"/>
  <c r="AJ594" i="6" s="1"/>
  <c r="AI594" i="6" s="1"/>
  <c r="BE46" i="9"/>
  <c r="AV47" i="9"/>
  <c r="AN48" i="9"/>
  <c r="AF705" i="6" l="1"/>
  <c r="AG704" i="6"/>
  <c r="AH704" i="6" s="1"/>
  <c r="AL704" i="6" s="1"/>
  <c r="VW123" i="8"/>
  <c r="LV126" i="8"/>
  <c r="LX126" i="8" s="1"/>
  <c r="LI127" i="8"/>
  <c r="AY593" i="9"/>
  <c r="AT594" i="9" s="1"/>
  <c r="AP594" i="9" s="1"/>
  <c r="AJ594" i="9" s="1"/>
  <c r="AI594" i="9" s="1"/>
  <c r="AV594" i="6"/>
  <c r="BE602" i="6"/>
  <c r="BB603" i="6" s="1"/>
  <c r="AG702" i="9"/>
  <c r="AH702" i="9" s="1"/>
  <c r="AL702" i="9" s="1"/>
  <c r="AF703" i="9"/>
  <c r="BE599" i="9"/>
  <c r="BB600" i="9" s="1"/>
  <c r="BD600" i="9" s="1"/>
  <c r="AQ594" i="6"/>
  <c r="AN595" i="6" s="1"/>
  <c r="AW594" i="9"/>
  <c r="BB47" i="9"/>
  <c r="BF46" i="9"/>
  <c r="BA47" i="9" s="1"/>
  <c r="AG705" i="6" l="1"/>
  <c r="AH705" i="6" s="1"/>
  <c r="AL705" i="6" s="1"/>
  <c r="AF706" i="6"/>
  <c r="AV594" i="9"/>
  <c r="AQ594" i="9"/>
  <c r="AN595" i="9" s="1"/>
  <c r="BF599" i="9"/>
  <c r="BA600" i="9" s="1"/>
  <c r="BC600" i="9" s="1"/>
  <c r="BE600" i="9" s="1"/>
  <c r="BB601" i="9" s="1"/>
  <c r="BF602" i="6"/>
  <c r="BA603" i="6" s="1"/>
  <c r="BC603" i="6" s="1"/>
  <c r="VT124" i="8"/>
  <c r="VX123" i="8"/>
  <c r="VS124" i="8" s="1"/>
  <c r="LY126" i="8"/>
  <c r="LT127" i="8" s="1"/>
  <c r="LU127" i="8"/>
  <c r="AX594" i="9"/>
  <c r="AU595" i="9" s="1"/>
  <c r="AG703" i="9"/>
  <c r="AH703" i="9" s="1"/>
  <c r="AL703" i="9" s="1"/>
  <c r="AF704" i="9"/>
  <c r="BD603" i="6"/>
  <c r="AX594" i="6"/>
  <c r="AU595" i="6" s="1"/>
  <c r="BJ46" i="9"/>
  <c r="BM46" i="9" s="1"/>
  <c r="BH47" i="9" s="1"/>
  <c r="BD47" i="9" s="1"/>
  <c r="AW47" i="9"/>
  <c r="AX47" i="9" s="1"/>
  <c r="AF707" i="6" l="1"/>
  <c r="AG706" i="6"/>
  <c r="AH706" i="6" s="1"/>
  <c r="AL706" i="6" s="1"/>
  <c r="VO124" i="8"/>
  <c r="WB123" i="8"/>
  <c r="MC126" i="8"/>
  <c r="ME126" i="8" s="1"/>
  <c r="LP127" i="8"/>
  <c r="AY594" i="9"/>
  <c r="AT595" i="9" s="1"/>
  <c r="AP595" i="9" s="1"/>
  <c r="AJ595" i="9" s="1"/>
  <c r="AI595" i="9" s="1"/>
  <c r="AY594" i="6"/>
  <c r="AT595" i="6" s="1"/>
  <c r="AP595" i="6" s="1"/>
  <c r="AJ595" i="6" s="1"/>
  <c r="AI595" i="6" s="1"/>
  <c r="BF600" i="9"/>
  <c r="BA601" i="9" s="1"/>
  <c r="AW595" i="9"/>
  <c r="AW595" i="6"/>
  <c r="AQ595" i="6"/>
  <c r="AN596" i="6" s="1"/>
  <c r="BE603" i="6"/>
  <c r="BB604" i="6" s="1"/>
  <c r="AG704" i="9"/>
  <c r="AH704" i="9" s="1"/>
  <c r="AL704" i="9" s="1"/>
  <c r="AF705" i="9"/>
  <c r="BD601" i="9"/>
  <c r="BC601" i="9"/>
  <c r="AU48" i="9"/>
  <c r="AY47" i="9"/>
  <c r="AT48" i="9" s="1"/>
  <c r="AQ595" i="9" l="1"/>
  <c r="AN596" i="9" s="1"/>
  <c r="BF603" i="6"/>
  <c r="BA604" i="6" s="1"/>
  <c r="BC604" i="6" s="1"/>
  <c r="AV595" i="9"/>
  <c r="AX595" i="9" s="1"/>
  <c r="AU596" i="9" s="1"/>
  <c r="AG707" i="6"/>
  <c r="AH707" i="6" s="1"/>
  <c r="AL707" i="6" s="1"/>
  <c r="AF708" i="6"/>
  <c r="AV595" i="6"/>
  <c r="WD123" i="8"/>
  <c r="MF126" i="8"/>
  <c r="MA127" i="8" s="1"/>
  <c r="MB127" i="8"/>
  <c r="BE601" i="9"/>
  <c r="BB602" i="9" s="1"/>
  <c r="AG705" i="9"/>
  <c r="AH705" i="9" s="1"/>
  <c r="AL705" i="9" s="1"/>
  <c r="AF706" i="9"/>
  <c r="BD604" i="6"/>
  <c r="AX595" i="6"/>
  <c r="AU596" i="6" s="1"/>
  <c r="AQ48" i="9"/>
  <c r="AP48" i="9"/>
  <c r="AJ48" i="9" s="1"/>
  <c r="AI48" i="9" s="1"/>
  <c r="BC47" i="9"/>
  <c r="AF709" i="6" l="1"/>
  <c r="AG708" i="6"/>
  <c r="AH708" i="6" s="1"/>
  <c r="AL708" i="6" s="1"/>
  <c r="WA124" i="8"/>
  <c r="WE123" i="8"/>
  <c r="VZ124" i="8" s="1"/>
  <c r="MJ126" i="8"/>
  <c r="LW127" i="8"/>
  <c r="AY595" i="9"/>
  <c r="AT596" i="9" s="1"/>
  <c r="AP596" i="9" s="1"/>
  <c r="AJ596" i="9" s="1"/>
  <c r="AI596" i="9" s="1"/>
  <c r="AY595" i="6"/>
  <c r="AT596" i="6" s="1"/>
  <c r="AP596" i="6" s="1"/>
  <c r="AJ596" i="6" s="1"/>
  <c r="AI596" i="6" s="1"/>
  <c r="BE604" i="6"/>
  <c r="BB605" i="6" s="1"/>
  <c r="BD605" i="6" s="1"/>
  <c r="BF601" i="9"/>
  <c r="BA602" i="9" s="1"/>
  <c r="BC602" i="9" s="1"/>
  <c r="AV596" i="9"/>
  <c r="AQ596" i="9"/>
  <c r="AN597" i="9" s="1"/>
  <c r="AW596" i="9"/>
  <c r="AV596" i="6"/>
  <c r="AW596" i="6"/>
  <c r="AQ596" i="6"/>
  <c r="AN597" i="6" s="1"/>
  <c r="AG706" i="9"/>
  <c r="AH706" i="9" s="1"/>
  <c r="AL706" i="9" s="1"/>
  <c r="AF707" i="9"/>
  <c r="BD602" i="9"/>
  <c r="BE47" i="9"/>
  <c r="BF47" i="9" s="1"/>
  <c r="BA48" i="9" s="1"/>
  <c r="AV48" i="9"/>
  <c r="AN49" i="9"/>
  <c r="AF710" i="6" l="1"/>
  <c r="AG709" i="6"/>
  <c r="AH709" i="6" s="1"/>
  <c r="AL709" i="6" s="1"/>
  <c r="VV124" i="8"/>
  <c r="WI123" i="8"/>
  <c r="BF604" i="6"/>
  <c r="BA605" i="6" s="1"/>
  <c r="BC605" i="6" s="1"/>
  <c r="BE602" i="9"/>
  <c r="BB603" i="9" s="1"/>
  <c r="AG707" i="9"/>
  <c r="AH707" i="9" s="1"/>
  <c r="AL707" i="9" s="1"/>
  <c r="AF708" i="9"/>
  <c r="AX596" i="6"/>
  <c r="AU597" i="6" s="1"/>
  <c r="AX596" i="9"/>
  <c r="AU597" i="9" s="1"/>
  <c r="BE605" i="6"/>
  <c r="BB606" i="6" s="1"/>
  <c r="BB48" i="9"/>
  <c r="AW48" i="9" s="1"/>
  <c r="AX48" i="9" s="1"/>
  <c r="BJ47" i="9"/>
  <c r="BM47" i="9" s="1"/>
  <c r="BH48" i="9" s="1"/>
  <c r="BD48" i="9" s="1"/>
  <c r="BF602" i="9" l="1"/>
  <c r="BA603" i="9" s="1"/>
  <c r="AG710" i="6"/>
  <c r="AH710" i="6" s="1"/>
  <c r="AL710" i="6" s="1"/>
  <c r="AF711" i="6"/>
  <c r="WK123" i="8"/>
  <c r="BF605" i="6"/>
  <c r="BA606" i="6" s="1"/>
  <c r="AY596" i="6"/>
  <c r="AT597" i="6" s="1"/>
  <c r="AP597" i="6" s="1"/>
  <c r="AJ597" i="6" s="1"/>
  <c r="AI597" i="6" s="1"/>
  <c r="BC606" i="6"/>
  <c r="BD606" i="6"/>
  <c r="AY596" i="9"/>
  <c r="AT597" i="9" s="1"/>
  <c r="AP597" i="9" s="1"/>
  <c r="AJ597" i="9" s="1"/>
  <c r="AI597" i="9" s="1"/>
  <c r="AW597" i="6"/>
  <c r="AF709" i="9"/>
  <c r="AG708" i="9"/>
  <c r="AH708" i="9" s="1"/>
  <c r="AL708" i="9" s="1"/>
  <c r="BC603" i="9"/>
  <c r="BD603" i="9"/>
  <c r="AV597" i="9"/>
  <c r="AW597" i="9"/>
  <c r="AQ597" i="9"/>
  <c r="AN598" i="9" s="1"/>
  <c r="AU49" i="9"/>
  <c r="AY48" i="9"/>
  <c r="AT49" i="9" s="1"/>
  <c r="AG711" i="6" l="1"/>
  <c r="AH711" i="6" s="1"/>
  <c r="AL711" i="6" s="1"/>
  <c r="AF712" i="6"/>
  <c r="AV597" i="6"/>
  <c r="AX597" i="6" s="1"/>
  <c r="AQ597" i="6"/>
  <c r="AN598" i="6" s="1"/>
  <c r="WH124" i="8"/>
  <c r="WL123" i="8"/>
  <c r="WG124" i="8" s="1"/>
  <c r="AX597" i="9"/>
  <c r="AU598" i="9" s="1"/>
  <c r="BE603" i="9"/>
  <c r="BB604" i="9" s="1"/>
  <c r="AG709" i="9"/>
  <c r="AH709" i="9" s="1"/>
  <c r="AL709" i="9" s="1"/>
  <c r="AF710" i="9"/>
  <c r="BE606" i="6"/>
  <c r="BB607" i="6" s="1"/>
  <c r="AQ49" i="9"/>
  <c r="AP49" i="9"/>
  <c r="AJ49" i="9" s="1"/>
  <c r="AI49" i="9" s="1"/>
  <c r="BC48" i="9"/>
  <c r="AU598" i="6" l="1"/>
  <c r="AY597" i="6"/>
  <c r="AT598" i="6" s="1"/>
  <c r="AP598" i="6" s="1"/>
  <c r="AJ598" i="6" s="1"/>
  <c r="AI598" i="6" s="1"/>
  <c r="AG712" i="6"/>
  <c r="AH712" i="6" s="1"/>
  <c r="AL712" i="6" s="1"/>
  <c r="AF713" i="6"/>
  <c r="BF603" i="9"/>
  <c r="BA604" i="9" s="1"/>
  <c r="AY597" i="9"/>
  <c r="AT598" i="9" s="1"/>
  <c r="AP598" i="9" s="1"/>
  <c r="AJ598" i="9" s="1"/>
  <c r="AI598" i="9" s="1"/>
  <c r="WC124" i="8"/>
  <c r="WP123" i="8"/>
  <c r="BD607" i="6"/>
  <c r="AW598" i="6"/>
  <c r="AQ598" i="6"/>
  <c r="AN599" i="6" s="1"/>
  <c r="BF606" i="6"/>
  <c r="BA607" i="6" s="1"/>
  <c r="BC607" i="6" s="1"/>
  <c r="AG710" i="9"/>
  <c r="AH710" i="9" s="1"/>
  <c r="AL710" i="9" s="1"/>
  <c r="AF711" i="9"/>
  <c r="BC604" i="9"/>
  <c r="BD604" i="9"/>
  <c r="AW598" i="9"/>
  <c r="AQ598" i="9"/>
  <c r="AN599" i="9" s="1"/>
  <c r="BE48" i="9"/>
  <c r="BF48" i="9" s="1"/>
  <c r="BA49" i="9" s="1"/>
  <c r="AV49" i="9"/>
  <c r="AN50" i="9"/>
  <c r="AV598" i="9" l="1"/>
  <c r="AV598" i="6"/>
  <c r="AF714" i="6"/>
  <c r="AG713" i="6"/>
  <c r="AH713" i="6" s="1"/>
  <c r="AL713" i="6" s="1"/>
  <c r="WR123" i="8"/>
  <c r="WS123" i="8"/>
  <c r="WN124" i="8" s="1"/>
  <c r="BE607" i="6"/>
  <c r="BB608" i="6" s="1"/>
  <c r="AX598" i="9"/>
  <c r="AU599" i="9" s="1"/>
  <c r="BE604" i="9"/>
  <c r="BB605" i="9" s="1"/>
  <c r="AX598" i="6"/>
  <c r="AU599" i="6" s="1"/>
  <c r="AG711" i="9"/>
  <c r="AH711" i="9" s="1"/>
  <c r="AL711" i="9" s="1"/>
  <c r="AF712" i="9"/>
  <c r="BJ48" i="9"/>
  <c r="BM48" i="9" s="1"/>
  <c r="BH49" i="9" s="1"/>
  <c r="BD49" i="9" s="1"/>
  <c r="BB49" i="9"/>
  <c r="AW49" i="9" s="1"/>
  <c r="AX49" i="9" s="1"/>
  <c r="BF607" i="6" l="1"/>
  <c r="BA608" i="6" s="1"/>
  <c r="AG714" i="6"/>
  <c r="AH714" i="6" s="1"/>
  <c r="AL714" i="6" s="1"/>
  <c r="AF715" i="6"/>
  <c r="AY598" i="6"/>
  <c r="AT599" i="6" s="1"/>
  <c r="AP599" i="6" s="1"/>
  <c r="AJ599" i="6" s="1"/>
  <c r="AI599" i="6" s="1"/>
  <c r="WW123" i="8"/>
  <c r="WO124" i="8"/>
  <c r="WJ124" i="8" s="1"/>
  <c r="AY598" i="9"/>
  <c r="AT599" i="9" s="1"/>
  <c r="AP599" i="9" s="1"/>
  <c r="AJ599" i="9" s="1"/>
  <c r="AI599" i="9" s="1"/>
  <c r="BD605" i="9"/>
  <c r="AG712" i="9"/>
  <c r="AH712" i="9" s="1"/>
  <c r="AL712" i="9" s="1"/>
  <c r="AF713" i="9"/>
  <c r="AW599" i="6"/>
  <c r="AV599" i="6"/>
  <c r="AQ599" i="6"/>
  <c r="AN600" i="6" s="1"/>
  <c r="BF604" i="9"/>
  <c r="BA605" i="9" s="1"/>
  <c r="BC605" i="9" s="1"/>
  <c r="AW599" i="9"/>
  <c r="BD608" i="6"/>
  <c r="BC608" i="6"/>
  <c r="AU50" i="9"/>
  <c r="AY49" i="9"/>
  <c r="AT50" i="9" s="1"/>
  <c r="AG715" i="6" l="1"/>
  <c r="AH715" i="6" s="1"/>
  <c r="AL715" i="6" s="1"/>
  <c r="AF716" i="6"/>
  <c r="AQ599" i="9"/>
  <c r="AN600" i="9" s="1"/>
  <c r="AV599" i="9"/>
  <c r="AX599" i="9" s="1"/>
  <c r="AU600" i="9" s="1"/>
  <c r="WY123" i="8"/>
  <c r="BE605" i="9"/>
  <c r="BB606" i="9" s="1"/>
  <c r="AX599" i="6"/>
  <c r="AU600" i="6" s="1"/>
  <c r="AG713" i="9"/>
  <c r="AH713" i="9" s="1"/>
  <c r="AL713" i="9" s="1"/>
  <c r="AF714" i="9"/>
  <c r="BE608" i="6"/>
  <c r="BB609" i="6" s="1"/>
  <c r="AQ50" i="9"/>
  <c r="AP50" i="9"/>
  <c r="AJ50" i="9" s="1"/>
  <c r="AI50" i="9" s="1"/>
  <c r="BC49" i="9"/>
  <c r="AF717" i="6" l="1"/>
  <c r="AG716" i="6"/>
  <c r="AH716" i="6" s="1"/>
  <c r="AL716" i="6" s="1"/>
  <c r="BF608" i="6"/>
  <c r="BA609" i="6" s="1"/>
  <c r="BC609" i="6" s="1"/>
  <c r="AY599" i="6"/>
  <c r="AT600" i="6" s="1"/>
  <c r="AP600" i="6" s="1"/>
  <c r="AJ600" i="6" s="1"/>
  <c r="AI600" i="6" s="1"/>
  <c r="WV124" i="8"/>
  <c r="WZ123" i="8"/>
  <c r="WU124" i="8" s="1"/>
  <c r="AW600" i="9"/>
  <c r="BD606" i="9"/>
  <c r="BD609" i="6"/>
  <c r="AG714" i="9"/>
  <c r="AH714" i="9" s="1"/>
  <c r="AL714" i="9" s="1"/>
  <c r="AF715" i="9"/>
  <c r="AQ600" i="6"/>
  <c r="AN601" i="6" s="1"/>
  <c r="AW600" i="6"/>
  <c r="AV600" i="6"/>
  <c r="AY599" i="9"/>
  <c r="AT600" i="9" s="1"/>
  <c r="AP600" i="9" s="1"/>
  <c r="AJ600" i="9" s="1"/>
  <c r="AI600" i="9" s="1"/>
  <c r="BF605" i="9"/>
  <c r="BA606" i="9" s="1"/>
  <c r="BC606" i="9" s="1"/>
  <c r="BE49" i="9"/>
  <c r="BF49" i="9" s="1"/>
  <c r="BA50" i="9" s="1"/>
  <c r="AN51" i="9"/>
  <c r="AV50" i="9"/>
  <c r="AG717" i="6" l="1"/>
  <c r="AH717" i="6" s="1"/>
  <c r="AL717" i="6" s="1"/>
  <c r="AF718" i="6"/>
  <c r="WQ124" i="8"/>
  <c r="XD123" i="8"/>
  <c r="BE606" i="9"/>
  <c r="BB607" i="9" s="1"/>
  <c r="AG715" i="9"/>
  <c r="AH715" i="9" s="1"/>
  <c r="AL715" i="9" s="1"/>
  <c r="AF716" i="9"/>
  <c r="BE609" i="6"/>
  <c r="BB610" i="6" s="1"/>
  <c r="AV600" i="9"/>
  <c r="AX600" i="6"/>
  <c r="AU601" i="6" s="1"/>
  <c r="AQ600" i="9"/>
  <c r="AN601" i="9" s="1"/>
  <c r="BJ49" i="9"/>
  <c r="BM49" i="9" s="1"/>
  <c r="BH50" i="9" s="1"/>
  <c r="BD50" i="9" s="1"/>
  <c r="BB50" i="9"/>
  <c r="AW50" i="9" s="1"/>
  <c r="AX50" i="9" s="1"/>
  <c r="AG718" i="6" l="1"/>
  <c r="AH718" i="6" s="1"/>
  <c r="AL718" i="6" s="1"/>
  <c r="AF719" i="6"/>
  <c r="XF123" i="8"/>
  <c r="BF609" i="6"/>
  <c r="BA610" i="6" s="1"/>
  <c r="BC610" i="6" s="1"/>
  <c r="AW601" i="6"/>
  <c r="AX600" i="9"/>
  <c r="AU601" i="9" s="1"/>
  <c r="BD607" i="9"/>
  <c r="AY600" i="6"/>
  <c r="AT601" i="6" s="1"/>
  <c r="AP601" i="6" s="1"/>
  <c r="AJ601" i="6" s="1"/>
  <c r="AI601" i="6" s="1"/>
  <c r="BD610" i="6"/>
  <c r="AG716" i="9"/>
  <c r="AH716" i="9" s="1"/>
  <c r="AL716" i="9" s="1"/>
  <c r="AF717" i="9"/>
  <c r="BF606" i="9"/>
  <c r="BA607" i="9" s="1"/>
  <c r="BC607" i="9" s="1"/>
  <c r="AU51" i="9"/>
  <c r="AY50" i="9"/>
  <c r="AT51" i="9" s="1"/>
  <c r="AG719" i="6" l="1"/>
  <c r="AH719" i="6" s="1"/>
  <c r="AL719" i="6" s="1"/>
  <c r="AF720" i="6"/>
  <c r="XC124" i="8"/>
  <c r="XG123" i="8"/>
  <c r="XB124" i="8" s="1"/>
  <c r="GN127" i="8"/>
  <c r="BE607" i="9"/>
  <c r="BB608" i="9" s="1"/>
  <c r="AG717" i="9"/>
  <c r="AH717" i="9" s="1"/>
  <c r="AL717" i="9" s="1"/>
  <c r="AF718" i="9"/>
  <c r="AW601" i="9"/>
  <c r="AV601" i="6"/>
  <c r="BE610" i="6"/>
  <c r="BB611" i="6" s="1"/>
  <c r="AY600" i="9"/>
  <c r="AT601" i="9" s="1"/>
  <c r="AP601" i="9" s="1"/>
  <c r="AJ601" i="9" s="1"/>
  <c r="AI601" i="9" s="1"/>
  <c r="AQ601" i="6"/>
  <c r="AN602" i="6" s="1"/>
  <c r="AQ51" i="9"/>
  <c r="AP51" i="9"/>
  <c r="AJ51" i="9" s="1"/>
  <c r="AI51" i="9" s="1"/>
  <c r="BC50" i="9"/>
  <c r="AF721" i="6" l="1"/>
  <c r="AG720" i="6"/>
  <c r="AH720" i="6" s="1"/>
  <c r="AL720" i="6" s="1"/>
  <c r="WX124" i="8"/>
  <c r="XK123" i="8"/>
  <c r="GK128" i="8"/>
  <c r="GO127" i="8"/>
  <c r="GJ128" i="8" s="1"/>
  <c r="BF607" i="9"/>
  <c r="BA608" i="9" s="1"/>
  <c r="BD611" i="6"/>
  <c r="AX601" i="6"/>
  <c r="AU602" i="6" s="1"/>
  <c r="AQ601" i="9"/>
  <c r="AN602" i="9" s="1"/>
  <c r="AG718" i="9"/>
  <c r="AH718" i="9" s="1"/>
  <c r="AL718" i="9" s="1"/>
  <c r="AF719" i="9"/>
  <c r="BF610" i="6"/>
  <c r="BA611" i="6" s="1"/>
  <c r="BC611" i="6" s="1"/>
  <c r="AV601" i="9"/>
  <c r="BD608" i="9"/>
  <c r="BC608" i="9"/>
  <c r="BE50" i="9"/>
  <c r="BF50" i="9" s="1"/>
  <c r="BA51" i="9" s="1"/>
  <c r="AN52" i="9"/>
  <c r="AV51" i="9"/>
  <c r="AF722" i="6" l="1"/>
  <c r="AG721" i="6"/>
  <c r="AH721" i="6" s="1"/>
  <c r="AL721" i="6" s="1"/>
  <c r="XM123" i="8"/>
  <c r="GS127" i="8"/>
  <c r="GU127" i="8" s="1"/>
  <c r="GV127" i="8" s="1"/>
  <c r="GQ128" i="8" s="1"/>
  <c r="GF128" i="8"/>
  <c r="GG128" i="8" s="1"/>
  <c r="GH128" i="8" s="1"/>
  <c r="GC129" i="8" s="1"/>
  <c r="BE611" i="6"/>
  <c r="BB612" i="6" s="1"/>
  <c r="AY601" i="6"/>
  <c r="AT602" i="6" s="1"/>
  <c r="AP602" i="6" s="1"/>
  <c r="AJ602" i="6" s="1"/>
  <c r="AI602" i="6" s="1"/>
  <c r="BE608" i="9"/>
  <c r="BB609" i="9" s="1"/>
  <c r="AX601" i="9"/>
  <c r="AU602" i="9" s="1"/>
  <c r="AG719" i="9"/>
  <c r="AH719" i="9" s="1"/>
  <c r="AL719" i="9" s="1"/>
  <c r="AF720" i="9"/>
  <c r="AW602" i="6"/>
  <c r="AQ602" i="6"/>
  <c r="AN603" i="6" s="1"/>
  <c r="BB51" i="9"/>
  <c r="AW51" i="9" s="1"/>
  <c r="AX51" i="9" s="1"/>
  <c r="BJ50" i="9"/>
  <c r="BM50" i="9" s="1"/>
  <c r="BH51" i="9" s="1"/>
  <c r="BD51" i="9" s="1"/>
  <c r="AV602" i="6" l="1"/>
  <c r="AG722" i="6"/>
  <c r="AH722" i="6" s="1"/>
  <c r="AL722" i="6" s="1"/>
  <c r="AF723" i="6"/>
  <c r="GD129" i="8"/>
  <c r="XJ124" i="8"/>
  <c r="XN123" i="8"/>
  <c r="XI124" i="8" s="1"/>
  <c r="GL128" i="8"/>
  <c r="FY129" i="8"/>
  <c r="FZ129" i="8" s="1"/>
  <c r="GR128" i="8"/>
  <c r="GM128" i="8" s="1"/>
  <c r="GZ127" i="8"/>
  <c r="BF611" i="6"/>
  <c r="BA612" i="6" s="1"/>
  <c r="BC612" i="6" s="1"/>
  <c r="AW602" i="9"/>
  <c r="BD609" i="9"/>
  <c r="AX602" i="6"/>
  <c r="AU603" i="6" s="1"/>
  <c r="AG720" i="9"/>
  <c r="AH720" i="9" s="1"/>
  <c r="AL720" i="9" s="1"/>
  <c r="AF721" i="9"/>
  <c r="AY601" i="9"/>
  <c r="AT602" i="9" s="1"/>
  <c r="AP602" i="9" s="1"/>
  <c r="AJ602" i="9" s="1"/>
  <c r="AI602" i="9" s="1"/>
  <c r="BF608" i="9"/>
  <c r="BA609" i="9" s="1"/>
  <c r="BC609" i="9" s="1"/>
  <c r="BD612" i="6"/>
  <c r="AU52" i="9"/>
  <c r="AY51" i="9"/>
  <c r="AT52" i="9" s="1"/>
  <c r="AG723" i="6" l="1"/>
  <c r="AH723" i="6" s="1"/>
  <c r="AL723" i="6" s="1"/>
  <c r="AF724" i="6"/>
  <c r="AY602" i="6"/>
  <c r="AT603" i="6" s="1"/>
  <c r="AP603" i="6" s="1"/>
  <c r="AJ603" i="6" s="1"/>
  <c r="AI603" i="6" s="1"/>
  <c r="XE124" i="8"/>
  <c r="XR123" i="8"/>
  <c r="GA129" i="8"/>
  <c r="FV130" i="8" s="1"/>
  <c r="FW130" i="8"/>
  <c r="HB127" i="8"/>
  <c r="HC127" i="8" s="1"/>
  <c r="GX128" i="8" s="1"/>
  <c r="BE609" i="9"/>
  <c r="BB610" i="9" s="1"/>
  <c r="AG721" i="9"/>
  <c r="AH721" i="9" s="1"/>
  <c r="AL721" i="9" s="1"/>
  <c r="AF722" i="9"/>
  <c r="AW603" i="6"/>
  <c r="AV602" i="9"/>
  <c r="AQ602" i="9"/>
  <c r="AN603" i="9" s="1"/>
  <c r="BE612" i="6"/>
  <c r="BB613" i="6" s="1"/>
  <c r="AP52" i="9"/>
  <c r="AJ52" i="9" s="1"/>
  <c r="AI52" i="9" s="1"/>
  <c r="AQ52" i="9"/>
  <c r="BC51" i="9"/>
  <c r="AV603" i="6" l="1"/>
  <c r="AF725" i="6"/>
  <c r="AG724" i="6"/>
  <c r="AH724" i="6" s="1"/>
  <c r="AL724" i="6" s="1"/>
  <c r="AQ603" i="6"/>
  <c r="AN604" i="6" s="1"/>
  <c r="XT123" i="8"/>
  <c r="GE129" i="8"/>
  <c r="GY128" i="8"/>
  <c r="GT128" i="8" s="1"/>
  <c r="HG127" i="8"/>
  <c r="FR130" i="8"/>
  <c r="FS130" i="8" s="1"/>
  <c r="BF612" i="6"/>
  <c r="BA613" i="6" s="1"/>
  <c r="BC613" i="6" s="1"/>
  <c r="AX603" i="6"/>
  <c r="AU604" i="6" s="1"/>
  <c r="BF609" i="9"/>
  <c r="BA610" i="9" s="1"/>
  <c r="BC610" i="9" s="1"/>
  <c r="BD613" i="6"/>
  <c r="AX602" i="9"/>
  <c r="AU603" i="9" s="1"/>
  <c r="AG722" i="9"/>
  <c r="AH722" i="9" s="1"/>
  <c r="AL722" i="9" s="1"/>
  <c r="AF723" i="9"/>
  <c r="BD610" i="9"/>
  <c r="BE51" i="9"/>
  <c r="BF51" i="9" s="1"/>
  <c r="BA52" i="9" s="1"/>
  <c r="AV52" i="9"/>
  <c r="AN53" i="9"/>
  <c r="AY602" i="9" l="1"/>
  <c r="AT603" i="9" s="1"/>
  <c r="AP603" i="9" s="1"/>
  <c r="AJ603" i="9" s="1"/>
  <c r="AI603" i="9" s="1"/>
  <c r="AF726" i="6"/>
  <c r="AG725" i="6"/>
  <c r="AH725" i="6" s="1"/>
  <c r="AL725" i="6" s="1"/>
  <c r="AY603" i="6"/>
  <c r="AT604" i="6" s="1"/>
  <c r="AP604" i="6" s="1"/>
  <c r="AJ604" i="6" s="1"/>
  <c r="AI604" i="6" s="1"/>
  <c r="XQ124" i="8"/>
  <c r="XU123" i="8"/>
  <c r="XP124" i="8" s="1"/>
  <c r="FT130" i="8"/>
  <c r="FO131" i="8" s="1"/>
  <c r="FP131" i="8"/>
  <c r="HI127" i="8"/>
  <c r="BE610" i="9"/>
  <c r="BB611" i="9" s="1"/>
  <c r="AG723" i="9"/>
  <c r="AH723" i="9" s="1"/>
  <c r="AL723" i="9" s="1"/>
  <c r="AF724" i="9"/>
  <c r="AQ603" i="9"/>
  <c r="AN604" i="9" s="1"/>
  <c r="AV603" i="9"/>
  <c r="AW603" i="9"/>
  <c r="AQ604" i="6"/>
  <c r="AN605" i="6" s="1"/>
  <c r="AW604" i="6"/>
  <c r="AV604" i="6"/>
  <c r="BE613" i="6"/>
  <c r="BB614" i="6" s="1"/>
  <c r="BJ51" i="9"/>
  <c r="BM51" i="9" s="1"/>
  <c r="BH52" i="9" s="1"/>
  <c r="BD52" i="9" s="1"/>
  <c r="BB52" i="9"/>
  <c r="AW52" i="9" s="1"/>
  <c r="AX52" i="9" s="1"/>
  <c r="BF613" i="6" l="1"/>
  <c r="BA614" i="6" s="1"/>
  <c r="AG726" i="6"/>
  <c r="AH726" i="6" s="1"/>
  <c r="AL726" i="6" s="1"/>
  <c r="AF727" i="6"/>
  <c r="BF610" i="9"/>
  <c r="BA611" i="9" s="1"/>
  <c r="BC611" i="9" s="1"/>
  <c r="XL124" i="8"/>
  <c r="XY123" i="8"/>
  <c r="HF128" i="8"/>
  <c r="FX130" i="8"/>
  <c r="HJ127" i="8"/>
  <c r="HE128" i="8" s="1"/>
  <c r="FK131" i="8"/>
  <c r="FL131" i="8" s="1"/>
  <c r="BC614" i="6"/>
  <c r="BD614" i="6"/>
  <c r="AX604" i="6"/>
  <c r="AU605" i="6" s="1"/>
  <c r="AX603" i="9"/>
  <c r="AU604" i="9" s="1"/>
  <c r="AG724" i="9"/>
  <c r="AH724" i="9" s="1"/>
  <c r="AL724" i="9" s="1"/>
  <c r="AF725" i="9"/>
  <c r="BD611" i="9"/>
  <c r="AU53" i="9"/>
  <c r="AY52" i="9"/>
  <c r="AT53" i="9" s="1"/>
  <c r="AF728" i="6" l="1"/>
  <c r="AG727" i="6"/>
  <c r="AH727" i="6" s="1"/>
  <c r="AL727" i="6" s="1"/>
  <c r="YA123" i="8"/>
  <c r="HN127" i="8"/>
  <c r="HP127" i="8" s="1"/>
  <c r="HM128" i="8" s="1"/>
  <c r="FM131" i="8"/>
  <c r="FH132" i="8" s="1"/>
  <c r="FI132" i="8"/>
  <c r="HA128" i="8"/>
  <c r="BE611" i="9"/>
  <c r="BB612" i="9" s="1"/>
  <c r="AY603" i="9"/>
  <c r="AT604" i="9" s="1"/>
  <c r="AP604" i="9" s="1"/>
  <c r="AJ604" i="9" s="1"/>
  <c r="AI604" i="9" s="1"/>
  <c r="AY604" i="6"/>
  <c r="AT605" i="6" s="1"/>
  <c r="AP605" i="6" s="1"/>
  <c r="AJ605" i="6" s="1"/>
  <c r="AI605" i="6" s="1"/>
  <c r="AG725" i="9"/>
  <c r="AH725" i="9" s="1"/>
  <c r="AL725" i="9" s="1"/>
  <c r="AF726" i="9"/>
  <c r="AW604" i="9"/>
  <c r="AW605" i="6"/>
  <c r="BE614" i="6"/>
  <c r="BB615" i="6" s="1"/>
  <c r="AQ53" i="9"/>
  <c r="AP53" i="9"/>
  <c r="AJ53" i="9" s="1"/>
  <c r="AI53" i="9" s="1"/>
  <c r="BC52" i="9"/>
  <c r="AQ605" i="6" l="1"/>
  <c r="AN606" i="6" s="1"/>
  <c r="AG728" i="6"/>
  <c r="AH728" i="6" s="1"/>
  <c r="AL728" i="6" s="1"/>
  <c r="AF729" i="6"/>
  <c r="AV605" i="6"/>
  <c r="AQ604" i="9"/>
  <c r="AN605" i="9" s="1"/>
  <c r="BF614" i="6"/>
  <c r="BA615" i="6" s="1"/>
  <c r="AV604" i="9"/>
  <c r="AX604" i="9" s="1"/>
  <c r="AU605" i="9" s="1"/>
  <c r="XX124" i="8"/>
  <c r="YB123" i="8"/>
  <c r="XW124" i="8" s="1"/>
  <c r="HQ127" i="8"/>
  <c r="HL128" i="8" s="1"/>
  <c r="HH128" i="8" s="1"/>
  <c r="FD132" i="8"/>
  <c r="FE132" i="8" s="1"/>
  <c r="FF132" i="8" s="1"/>
  <c r="FA133" i="8" s="1"/>
  <c r="FQ131" i="8"/>
  <c r="BF611" i="9"/>
  <c r="BA612" i="9" s="1"/>
  <c r="BC615" i="6"/>
  <c r="BD615" i="6"/>
  <c r="AX605" i="6"/>
  <c r="AU606" i="6" s="1"/>
  <c r="AY605" i="6"/>
  <c r="AT606" i="6" s="1"/>
  <c r="AP606" i="6" s="1"/>
  <c r="AJ606" i="6" s="1"/>
  <c r="AI606" i="6" s="1"/>
  <c r="AG726" i="9"/>
  <c r="AH726" i="9" s="1"/>
  <c r="AL726" i="9" s="1"/>
  <c r="AF727" i="9"/>
  <c r="BD612" i="9"/>
  <c r="BC612" i="9"/>
  <c r="BE52" i="9"/>
  <c r="BF52" i="9" s="1"/>
  <c r="BA53" i="9" s="1"/>
  <c r="AV53" i="9"/>
  <c r="AN54" i="9"/>
  <c r="AG729" i="6" l="1"/>
  <c r="AH729" i="6" s="1"/>
  <c r="AL729" i="6" s="1"/>
  <c r="AF730" i="6"/>
  <c r="XS124" i="8"/>
  <c r="YF123" i="8"/>
  <c r="FB133" i="8"/>
  <c r="EW133" i="8" s="1"/>
  <c r="EX133" i="8" s="1"/>
  <c r="EY133" i="8" s="1"/>
  <c r="ET134" i="8" s="1"/>
  <c r="HU127" i="8"/>
  <c r="HW127" i="8" s="1"/>
  <c r="HX127" i="8" s="1"/>
  <c r="HS128" i="8" s="1"/>
  <c r="FJ132" i="8"/>
  <c r="AW605" i="9"/>
  <c r="BE612" i="9"/>
  <c r="BB613" i="9" s="1"/>
  <c r="AG727" i="9"/>
  <c r="AH727" i="9" s="1"/>
  <c r="AL727" i="9" s="1"/>
  <c r="AF728" i="9"/>
  <c r="AY604" i="9"/>
  <c r="AT605" i="9" s="1"/>
  <c r="AP605" i="9" s="1"/>
  <c r="AJ605" i="9" s="1"/>
  <c r="AI605" i="9" s="1"/>
  <c r="AW606" i="6"/>
  <c r="AV606" i="6"/>
  <c r="AQ606" i="6"/>
  <c r="AN607" i="6" s="1"/>
  <c r="BE615" i="6"/>
  <c r="BB616" i="6" s="1"/>
  <c r="BB53" i="9"/>
  <c r="AW53" i="9" s="1"/>
  <c r="AX53" i="9" s="1"/>
  <c r="BJ52" i="9"/>
  <c r="BM52" i="9" s="1"/>
  <c r="BH53" i="9" s="1"/>
  <c r="BD53" i="9" s="1"/>
  <c r="AF731" i="6" l="1"/>
  <c r="AG730" i="6"/>
  <c r="AH730" i="6" s="1"/>
  <c r="AL730" i="6" s="1"/>
  <c r="HT128" i="8"/>
  <c r="HO128" i="8" s="1"/>
  <c r="YH123" i="8"/>
  <c r="IB127" i="8"/>
  <c r="ID127" i="8" s="1"/>
  <c r="IE127" i="8" s="1"/>
  <c r="HZ128" i="8" s="1"/>
  <c r="EU134" i="8"/>
  <c r="EP134" i="8" s="1"/>
  <c r="EQ134" i="8" s="1"/>
  <c r="FC133" i="8"/>
  <c r="AV605" i="9"/>
  <c r="AX605" i="9" s="1"/>
  <c r="AU606" i="9" s="1"/>
  <c r="BF615" i="6"/>
  <c r="BA616" i="6" s="1"/>
  <c r="BC616" i="6" s="1"/>
  <c r="BD613" i="9"/>
  <c r="BD616" i="6"/>
  <c r="AX606" i="6"/>
  <c r="AU607" i="6" s="1"/>
  <c r="AG728" i="9"/>
  <c r="AH728" i="9" s="1"/>
  <c r="AL728" i="9" s="1"/>
  <c r="AF729" i="9"/>
  <c r="BF612" i="9"/>
  <c r="BA613" i="9" s="1"/>
  <c r="BC613" i="9" s="1"/>
  <c r="AQ605" i="9"/>
  <c r="AN606" i="9" s="1"/>
  <c r="AU54" i="9"/>
  <c r="AY53" i="9"/>
  <c r="AT54" i="9" s="1"/>
  <c r="AG731" i="6" l="1"/>
  <c r="AH731" i="6" s="1"/>
  <c r="AL731" i="6" s="1"/>
  <c r="AF732" i="6"/>
  <c r="YE124" i="8"/>
  <c r="YI123" i="8"/>
  <c r="YD124" i="8" s="1"/>
  <c r="EN135" i="8"/>
  <c r="ER134" i="8"/>
  <c r="EM135" i="8" s="1"/>
  <c r="IA128" i="8"/>
  <c r="HV128" i="8" s="1"/>
  <c r="II127" i="8"/>
  <c r="AY606" i="6"/>
  <c r="AT607" i="6" s="1"/>
  <c r="AP607" i="6" s="1"/>
  <c r="AJ607" i="6" s="1"/>
  <c r="AI607" i="6" s="1"/>
  <c r="AY605" i="9"/>
  <c r="AT606" i="9" s="1"/>
  <c r="AP606" i="9" s="1"/>
  <c r="AJ606" i="9" s="1"/>
  <c r="AI606" i="9" s="1"/>
  <c r="BE613" i="9"/>
  <c r="BB614" i="9" s="1"/>
  <c r="AG729" i="9"/>
  <c r="AH729" i="9" s="1"/>
  <c r="AL729" i="9" s="1"/>
  <c r="AF730" i="9"/>
  <c r="AW607" i="6"/>
  <c r="AQ607" i="6"/>
  <c r="AN608" i="6" s="1"/>
  <c r="BE616" i="6"/>
  <c r="BB617" i="6" s="1"/>
  <c r="AW606" i="9"/>
  <c r="AV606" i="9"/>
  <c r="AP54" i="9"/>
  <c r="AJ54" i="9" s="1"/>
  <c r="AI54" i="9" s="1"/>
  <c r="AQ54" i="9"/>
  <c r="BC53" i="9"/>
  <c r="AG732" i="6" l="1"/>
  <c r="AH732" i="6" s="1"/>
  <c r="AL732" i="6" s="1"/>
  <c r="AF733" i="6"/>
  <c r="AQ606" i="9"/>
  <c r="AN607" i="9" s="1"/>
  <c r="BF613" i="9"/>
  <c r="BA614" i="9" s="1"/>
  <c r="BC614" i="9" s="1"/>
  <c r="XZ124" i="8"/>
  <c r="YM123" i="8"/>
  <c r="IK127" i="8"/>
  <c r="EV134" i="8"/>
  <c r="EI135" i="8"/>
  <c r="EJ135" i="8" s="1"/>
  <c r="AV607" i="6"/>
  <c r="AX607" i="6" s="1"/>
  <c r="AU608" i="6" s="1"/>
  <c r="AX606" i="9"/>
  <c r="AU607" i="9" s="1"/>
  <c r="BF616" i="6"/>
  <c r="BA617" i="6" s="1"/>
  <c r="BC617" i="6" s="1"/>
  <c r="AG730" i="9"/>
  <c r="AH730" i="9" s="1"/>
  <c r="AL730" i="9" s="1"/>
  <c r="AF731" i="9"/>
  <c r="BD614" i="9"/>
  <c r="BD617" i="6"/>
  <c r="BE53" i="9"/>
  <c r="AV54" i="9"/>
  <c r="AN55" i="9"/>
  <c r="AF734" i="6" l="1"/>
  <c r="AG733" i="6"/>
  <c r="AH733" i="6" s="1"/>
  <c r="AL733" i="6" s="1"/>
  <c r="YO123" i="8"/>
  <c r="IH128" i="8"/>
  <c r="EK135" i="8"/>
  <c r="EF136" i="8" s="1"/>
  <c r="EG136" i="8"/>
  <c r="IL127" i="8"/>
  <c r="IG128" i="8" s="1"/>
  <c r="AY607" i="6"/>
  <c r="AT608" i="6" s="1"/>
  <c r="AP608" i="6" s="1"/>
  <c r="AJ608" i="6" s="1"/>
  <c r="AI608" i="6" s="1"/>
  <c r="BE614" i="9"/>
  <c r="BB615" i="9" s="1"/>
  <c r="AW608" i="6"/>
  <c r="AY606" i="9"/>
  <c r="AT607" i="9" s="1"/>
  <c r="AP607" i="9" s="1"/>
  <c r="AJ607" i="9" s="1"/>
  <c r="AI607" i="9" s="1"/>
  <c r="BE617" i="6"/>
  <c r="BB618" i="6" s="1"/>
  <c r="AG731" i="9"/>
  <c r="AH731" i="9" s="1"/>
  <c r="AL731" i="9" s="1"/>
  <c r="AF732" i="9"/>
  <c r="AW607" i="9"/>
  <c r="AQ607" i="9"/>
  <c r="AN608" i="9" s="1"/>
  <c r="BB54" i="9"/>
  <c r="BF53" i="9"/>
  <c r="BA54" i="9" s="1"/>
  <c r="AV607" i="9" l="1"/>
  <c r="AQ608" i="6"/>
  <c r="AN609" i="6" s="1"/>
  <c r="AF735" i="6"/>
  <c r="AG734" i="6"/>
  <c r="AH734" i="6" s="1"/>
  <c r="AL734" i="6" s="1"/>
  <c r="EO135" i="8"/>
  <c r="YL124" i="8"/>
  <c r="YP123" i="8"/>
  <c r="YK124" i="8" s="1"/>
  <c r="IC128" i="8"/>
  <c r="EB136" i="8"/>
  <c r="EC136" i="8" s="1"/>
  <c r="IP127" i="8"/>
  <c r="AV608" i="6"/>
  <c r="AX608" i="6" s="1"/>
  <c r="AU609" i="6" s="1"/>
  <c r="AX607" i="9"/>
  <c r="AU608" i="9" s="1"/>
  <c r="AG732" i="9"/>
  <c r="AH732" i="9" s="1"/>
  <c r="AL732" i="9" s="1"/>
  <c r="AF733" i="9"/>
  <c r="BF617" i="6"/>
  <c r="BA618" i="6" s="1"/>
  <c r="BC618" i="6" s="1"/>
  <c r="BF614" i="9"/>
  <c r="BA615" i="9" s="1"/>
  <c r="BC615" i="9" s="1"/>
  <c r="BD618" i="6"/>
  <c r="BD615" i="9"/>
  <c r="BJ53" i="9"/>
  <c r="BM53" i="9" s="1"/>
  <c r="BH54" i="9" s="1"/>
  <c r="BD54" i="9" s="1"/>
  <c r="AW54" i="9"/>
  <c r="AX54" i="9" s="1"/>
  <c r="AF736" i="6" l="1"/>
  <c r="AG735" i="6"/>
  <c r="AH735" i="6" s="1"/>
  <c r="AL735" i="6" s="1"/>
  <c r="YG124" i="8"/>
  <c r="YT123" i="8"/>
  <c r="DZ137" i="8"/>
  <c r="ED136" i="8"/>
  <c r="DY137" i="8" s="1"/>
  <c r="IR127" i="8"/>
  <c r="AY608" i="6"/>
  <c r="AT609" i="6" s="1"/>
  <c r="AP609" i="6" s="1"/>
  <c r="AJ609" i="6" s="1"/>
  <c r="AI609" i="6" s="1"/>
  <c r="AY607" i="9"/>
  <c r="AT608" i="9" s="1"/>
  <c r="AP608" i="9" s="1"/>
  <c r="AJ608" i="9" s="1"/>
  <c r="AI608" i="9" s="1"/>
  <c r="BE615" i="9"/>
  <c r="BB616" i="9" s="1"/>
  <c r="AW609" i="6"/>
  <c r="AW608" i="9"/>
  <c r="AQ608" i="9"/>
  <c r="AN609" i="9" s="1"/>
  <c r="BE618" i="6"/>
  <c r="BB619" i="6" s="1"/>
  <c r="AG733" i="9"/>
  <c r="AH733" i="9" s="1"/>
  <c r="AL733" i="9" s="1"/>
  <c r="AF734" i="9"/>
  <c r="AU55" i="9"/>
  <c r="AY54" i="9"/>
  <c r="AT55" i="9" s="1"/>
  <c r="AV609" i="6" l="1"/>
  <c r="AF737" i="6"/>
  <c r="AG736" i="6"/>
  <c r="AH736" i="6" s="1"/>
  <c r="AL736" i="6" s="1"/>
  <c r="AV608" i="9"/>
  <c r="AX608" i="9" s="1"/>
  <c r="AU609" i="9" s="1"/>
  <c r="IO128" i="8"/>
  <c r="IS127" i="8"/>
  <c r="IN128" i="8" s="1"/>
  <c r="EH136" i="8"/>
  <c r="DU137" i="8"/>
  <c r="DV137" i="8" s="1"/>
  <c r="BF618" i="6"/>
  <c r="BA619" i="6" s="1"/>
  <c r="BC619" i="6" s="1"/>
  <c r="AQ609" i="6"/>
  <c r="AN610" i="6" s="1"/>
  <c r="BF615" i="9"/>
  <c r="BA616" i="9" s="1"/>
  <c r="BC616" i="9" s="1"/>
  <c r="AG734" i="9"/>
  <c r="AH734" i="9" s="1"/>
  <c r="AL734" i="9" s="1"/>
  <c r="AF735" i="9"/>
  <c r="BD619" i="6"/>
  <c r="AX609" i="6"/>
  <c r="AU610" i="6" s="1"/>
  <c r="BD616" i="9"/>
  <c r="AQ55" i="9"/>
  <c r="AP55" i="9"/>
  <c r="AJ55" i="9" s="1"/>
  <c r="AI55" i="9" s="1"/>
  <c r="BC54" i="9"/>
  <c r="AF738" i="6" l="1"/>
  <c r="AG737" i="6"/>
  <c r="AH737" i="6" s="1"/>
  <c r="AL737" i="6" s="1"/>
  <c r="IW127" i="8"/>
  <c r="IY127" i="8" s="1"/>
  <c r="DW137" i="8"/>
  <c r="DR138" i="8" s="1"/>
  <c r="DS138" i="8"/>
  <c r="EA137" i="8"/>
  <c r="IJ128" i="8"/>
  <c r="AW610" i="6"/>
  <c r="AW609" i="9"/>
  <c r="AG735" i="9"/>
  <c r="AH735" i="9" s="1"/>
  <c r="AL735" i="9" s="1"/>
  <c r="AF736" i="9"/>
  <c r="BE616" i="9"/>
  <c r="BB617" i="9" s="1"/>
  <c r="AY609" i="6"/>
  <c r="AT610" i="6" s="1"/>
  <c r="AP610" i="6" s="1"/>
  <c r="AJ610" i="6" s="1"/>
  <c r="AI610" i="6" s="1"/>
  <c r="AY608" i="9"/>
  <c r="AT609" i="9" s="1"/>
  <c r="AP609" i="9" s="1"/>
  <c r="AJ609" i="9" s="1"/>
  <c r="AI609" i="9" s="1"/>
  <c r="BE619" i="6"/>
  <c r="BB620" i="6" s="1"/>
  <c r="BE54" i="9"/>
  <c r="BF54" i="9" s="1"/>
  <c r="BA55" i="9" s="1"/>
  <c r="AV55" i="9"/>
  <c r="AN56" i="9"/>
  <c r="AF739" i="6" l="1"/>
  <c r="AG738" i="6"/>
  <c r="AH738" i="6" s="1"/>
  <c r="AL738" i="6" s="1"/>
  <c r="IV128" i="8"/>
  <c r="DN138" i="8"/>
  <c r="DO138" i="8" s="1"/>
  <c r="IZ127" i="8"/>
  <c r="IU128" i="8" s="1"/>
  <c r="BF619" i="6"/>
  <c r="BA620" i="6" s="1"/>
  <c r="BC620" i="6" s="1"/>
  <c r="BF616" i="9"/>
  <c r="BA617" i="9" s="1"/>
  <c r="BC617" i="9" s="1"/>
  <c r="AG736" i="9"/>
  <c r="AH736" i="9" s="1"/>
  <c r="AL736" i="9" s="1"/>
  <c r="AF737" i="9"/>
  <c r="AV609" i="9"/>
  <c r="AQ609" i="9"/>
  <c r="AN610" i="9" s="1"/>
  <c r="BD620" i="6"/>
  <c r="BD617" i="9"/>
  <c r="AQ610" i="6"/>
  <c r="AN611" i="6" s="1"/>
  <c r="AV610" i="6"/>
  <c r="BB55" i="9"/>
  <c r="AW55" i="9" s="1"/>
  <c r="AX55" i="9" s="1"/>
  <c r="BJ54" i="9"/>
  <c r="BM54" i="9" s="1"/>
  <c r="BH55" i="9" s="1"/>
  <c r="BD55" i="9" s="1"/>
  <c r="AF740" i="6" l="1"/>
  <c r="AG739" i="6"/>
  <c r="AH739" i="6" s="1"/>
  <c r="AL739" i="6" s="1"/>
  <c r="IQ128" i="8"/>
  <c r="DP138" i="8"/>
  <c r="DK139" i="8" s="1"/>
  <c r="DL139" i="8"/>
  <c r="DT138" i="8"/>
  <c r="JD127" i="8"/>
  <c r="AG737" i="9"/>
  <c r="AH737" i="9" s="1"/>
  <c r="AL737" i="9" s="1"/>
  <c r="AF738" i="9"/>
  <c r="AX610" i="6"/>
  <c r="AU611" i="6" s="1"/>
  <c r="BE617" i="9"/>
  <c r="BB618" i="9" s="1"/>
  <c r="BE620" i="6"/>
  <c r="BB621" i="6" s="1"/>
  <c r="AX609" i="9"/>
  <c r="AU610" i="9" s="1"/>
  <c r="AU56" i="9"/>
  <c r="AY55" i="9"/>
  <c r="AT56" i="9" s="1"/>
  <c r="AF741" i="6" l="1"/>
  <c r="AG740" i="6"/>
  <c r="AH740" i="6" s="1"/>
  <c r="AL740" i="6" s="1"/>
  <c r="JF127" i="8"/>
  <c r="DG139" i="8"/>
  <c r="DH139" i="8" s="1"/>
  <c r="BF620" i="6"/>
  <c r="BA621" i="6" s="1"/>
  <c r="BF617" i="9"/>
  <c r="BA618" i="9" s="1"/>
  <c r="BC618" i="9" s="1"/>
  <c r="AY610" i="6"/>
  <c r="AT611" i="6" s="1"/>
  <c r="AP611" i="6" s="1"/>
  <c r="AJ611" i="6" s="1"/>
  <c r="AI611" i="6" s="1"/>
  <c r="AW610" i="9"/>
  <c r="AG738" i="9"/>
  <c r="AH738" i="9" s="1"/>
  <c r="AL738" i="9" s="1"/>
  <c r="AF739" i="9"/>
  <c r="AY609" i="9"/>
  <c r="AT610" i="9" s="1"/>
  <c r="AP610" i="9" s="1"/>
  <c r="AJ610" i="9" s="1"/>
  <c r="AI610" i="9" s="1"/>
  <c r="BC621" i="6"/>
  <c r="BD621" i="6"/>
  <c r="BD618" i="9"/>
  <c r="AW611" i="6"/>
  <c r="AQ611" i="6"/>
  <c r="AN612" i="6" s="1"/>
  <c r="AP56" i="9"/>
  <c r="AJ56" i="9" s="1"/>
  <c r="AI56" i="9" s="1"/>
  <c r="AQ56" i="9"/>
  <c r="BC55" i="9"/>
  <c r="AV611" i="6" l="1"/>
  <c r="AG741" i="6"/>
  <c r="AH741" i="6" s="1"/>
  <c r="AL741" i="6" s="1"/>
  <c r="AF742" i="6"/>
  <c r="DI139" i="8"/>
  <c r="DD140" i="8" s="1"/>
  <c r="DE140" i="8"/>
  <c r="JC128" i="8"/>
  <c r="JG127" i="8"/>
  <c r="JB128" i="8" s="1"/>
  <c r="AV610" i="9"/>
  <c r="AX611" i="6"/>
  <c r="AU612" i="6" s="1"/>
  <c r="BE618" i="9"/>
  <c r="BB619" i="9" s="1"/>
  <c r="BE621" i="6"/>
  <c r="BB622" i="6" s="1"/>
  <c r="AX610" i="9"/>
  <c r="AU611" i="9" s="1"/>
  <c r="AG739" i="9"/>
  <c r="AH739" i="9" s="1"/>
  <c r="AL739" i="9" s="1"/>
  <c r="AF740" i="9"/>
  <c r="AQ610" i="9"/>
  <c r="AN611" i="9" s="1"/>
  <c r="BE55" i="9"/>
  <c r="BF55" i="9" s="1"/>
  <c r="BA56" i="9" s="1"/>
  <c r="AN57" i="9"/>
  <c r="AV56" i="9"/>
  <c r="AF743" i="6" l="1"/>
  <c r="AG742" i="6"/>
  <c r="AH742" i="6" s="1"/>
  <c r="AL742" i="6" s="1"/>
  <c r="IX128" i="8"/>
  <c r="DM139" i="8"/>
  <c r="JK127" i="8"/>
  <c r="CZ140" i="8"/>
  <c r="DA140" i="8" s="1"/>
  <c r="BF621" i="6"/>
  <c r="BA622" i="6" s="1"/>
  <c r="BC622" i="6" s="1"/>
  <c r="AG740" i="9"/>
  <c r="AH740" i="9" s="1"/>
  <c r="AL740" i="9" s="1"/>
  <c r="AF741" i="9"/>
  <c r="AY610" i="9"/>
  <c r="AT611" i="9" s="1"/>
  <c r="AP611" i="9" s="1"/>
  <c r="AJ611" i="9" s="1"/>
  <c r="AI611" i="9" s="1"/>
  <c r="BD622" i="6"/>
  <c r="BF618" i="9"/>
  <c r="BA619" i="9" s="1"/>
  <c r="BC619" i="9" s="1"/>
  <c r="AY611" i="6"/>
  <c r="AT612" i="6" s="1"/>
  <c r="AP612" i="6" s="1"/>
  <c r="AJ612" i="6" s="1"/>
  <c r="AI612" i="6" s="1"/>
  <c r="AW611" i="9"/>
  <c r="AV611" i="9"/>
  <c r="BD619" i="9"/>
  <c r="AW612" i="6"/>
  <c r="BJ55" i="9"/>
  <c r="BM55" i="9" s="1"/>
  <c r="BH56" i="9" s="1"/>
  <c r="BD56" i="9" s="1"/>
  <c r="BB56" i="9"/>
  <c r="AW56" i="9" s="1"/>
  <c r="AX56" i="9" s="1"/>
  <c r="AF744" i="6" l="1"/>
  <c r="AG743" i="6"/>
  <c r="AH743" i="6" s="1"/>
  <c r="AL743" i="6" s="1"/>
  <c r="AQ612" i="6"/>
  <c r="AN613" i="6" s="1"/>
  <c r="JM127" i="8"/>
  <c r="JN127" i="8" s="1"/>
  <c r="JI128" i="8" s="1"/>
  <c r="DB140" i="8"/>
  <c r="CW141" i="8" s="1"/>
  <c r="CX141" i="8"/>
  <c r="BE619" i="9"/>
  <c r="BB620" i="9" s="1"/>
  <c r="BD620" i="9" s="1"/>
  <c r="AX611" i="9"/>
  <c r="AU612" i="9" s="1"/>
  <c r="BE622" i="6"/>
  <c r="BB623" i="6" s="1"/>
  <c r="AV612" i="6"/>
  <c r="AQ611" i="9"/>
  <c r="AN612" i="9" s="1"/>
  <c r="AG741" i="9"/>
  <c r="AH741" i="9" s="1"/>
  <c r="AL741" i="9" s="1"/>
  <c r="AF742" i="9"/>
  <c r="AU57" i="9"/>
  <c r="AY56" i="9"/>
  <c r="AT57" i="9" s="1"/>
  <c r="AF745" i="6" l="1"/>
  <c r="AG744" i="6"/>
  <c r="AH744" i="6" s="1"/>
  <c r="AL744" i="6" s="1"/>
  <c r="DF140" i="8"/>
  <c r="CS141" i="8"/>
  <c r="CT141" i="8" s="1"/>
  <c r="JR127" i="8"/>
  <c r="JT127" i="8" s="1"/>
  <c r="JJ128" i="8"/>
  <c r="JE128" i="8" s="1"/>
  <c r="AY611" i="9"/>
  <c r="AT612" i="9" s="1"/>
  <c r="AP612" i="9" s="1"/>
  <c r="AJ612" i="9" s="1"/>
  <c r="AI612" i="9" s="1"/>
  <c r="BD623" i="6"/>
  <c r="AG742" i="9"/>
  <c r="AH742" i="9" s="1"/>
  <c r="AL742" i="9" s="1"/>
  <c r="AF743" i="9"/>
  <c r="AX612" i="6"/>
  <c r="AU613" i="6" s="1"/>
  <c r="BF622" i="6"/>
  <c r="BA623" i="6" s="1"/>
  <c r="BC623" i="6" s="1"/>
  <c r="AW612" i="9"/>
  <c r="BF619" i="9"/>
  <c r="BA620" i="9" s="1"/>
  <c r="BC620" i="9" s="1"/>
  <c r="AQ57" i="9"/>
  <c r="AP57" i="9"/>
  <c r="AJ57" i="9" s="1"/>
  <c r="AI57" i="9" s="1"/>
  <c r="BC56" i="9"/>
  <c r="AV612" i="9" l="1"/>
  <c r="AQ612" i="9"/>
  <c r="AN613" i="9" s="1"/>
  <c r="AG745" i="6"/>
  <c r="AH745" i="6" s="1"/>
  <c r="AL745" i="6" s="1"/>
  <c r="AF746" i="6"/>
  <c r="AY612" i="6"/>
  <c r="AT613" i="6" s="1"/>
  <c r="AP613" i="6" s="1"/>
  <c r="AJ613" i="6" s="1"/>
  <c r="AI613" i="6" s="1"/>
  <c r="CQ142" i="8"/>
  <c r="CU141" i="8"/>
  <c r="CP142" i="8" s="1"/>
  <c r="JU127" i="8"/>
  <c r="JP128" i="8" s="1"/>
  <c r="JQ128" i="8"/>
  <c r="BE623" i="6"/>
  <c r="BB624" i="6" s="1"/>
  <c r="BE620" i="9"/>
  <c r="BB621" i="9" s="1"/>
  <c r="AX612" i="9"/>
  <c r="AU613" i="9" s="1"/>
  <c r="AQ613" i="6"/>
  <c r="AN614" i="6" s="1"/>
  <c r="AW613" i="6"/>
  <c r="AV613" i="6"/>
  <c r="AG743" i="9"/>
  <c r="AH743" i="9" s="1"/>
  <c r="AL743" i="9" s="1"/>
  <c r="AF744" i="9"/>
  <c r="BE56" i="9"/>
  <c r="BF56" i="9" s="1"/>
  <c r="BA57" i="9" s="1"/>
  <c r="AV57" i="9"/>
  <c r="AN58" i="9"/>
  <c r="AG746" i="6" l="1"/>
  <c r="AH746" i="6" s="1"/>
  <c r="AL746" i="6" s="1"/>
  <c r="AF747" i="6"/>
  <c r="JL128" i="8"/>
  <c r="JY127" i="8"/>
  <c r="KA127" i="8" s="1"/>
  <c r="JX128" i="8" s="1"/>
  <c r="CY141" i="8"/>
  <c r="CL142" i="8"/>
  <c r="CM142" i="8" s="1"/>
  <c r="AW613" i="9"/>
  <c r="BD621" i="9"/>
  <c r="BD624" i="6"/>
  <c r="AG744" i="9"/>
  <c r="AH744" i="9" s="1"/>
  <c r="AL744" i="9" s="1"/>
  <c r="AF745" i="9"/>
  <c r="AX613" i="6"/>
  <c r="AU614" i="6" s="1"/>
  <c r="AY612" i="9"/>
  <c r="AT613" i="9" s="1"/>
  <c r="AP613" i="9" s="1"/>
  <c r="AJ613" i="9" s="1"/>
  <c r="AI613" i="9" s="1"/>
  <c r="BF620" i="9"/>
  <c r="BA621" i="9" s="1"/>
  <c r="BC621" i="9" s="1"/>
  <c r="BF623" i="6"/>
  <c r="BA624" i="6" s="1"/>
  <c r="BC624" i="6" s="1"/>
  <c r="BB57" i="9"/>
  <c r="AW57" i="9" s="1"/>
  <c r="AX57" i="9" s="1"/>
  <c r="BJ56" i="9"/>
  <c r="BM56" i="9" s="1"/>
  <c r="BH57" i="9" s="1"/>
  <c r="BD57" i="9" s="1"/>
  <c r="AG747" i="6" l="1"/>
  <c r="AH747" i="6" s="1"/>
  <c r="AL747" i="6" s="1"/>
  <c r="AF748" i="6"/>
  <c r="YV123" i="8"/>
  <c r="KB127" i="8"/>
  <c r="JW128" i="8" s="1"/>
  <c r="JS128" i="8" s="1"/>
  <c r="CJ143" i="8"/>
  <c r="CN142" i="8"/>
  <c r="CI143" i="8" s="1"/>
  <c r="BE624" i="6"/>
  <c r="BB625" i="6" s="1"/>
  <c r="AW614" i="6"/>
  <c r="AG745" i="9"/>
  <c r="AH745" i="9" s="1"/>
  <c r="AL745" i="9" s="1"/>
  <c r="AF746" i="9"/>
  <c r="BE621" i="9"/>
  <c r="BB622" i="9" s="1"/>
  <c r="AY613" i="6"/>
  <c r="AT614" i="6" s="1"/>
  <c r="AP614" i="6" s="1"/>
  <c r="AJ614" i="6" s="1"/>
  <c r="AI614" i="6" s="1"/>
  <c r="AV613" i="9"/>
  <c r="AQ613" i="9"/>
  <c r="AN614" i="9" s="1"/>
  <c r="AU58" i="9"/>
  <c r="AY57" i="9"/>
  <c r="AT58" i="9" s="1"/>
  <c r="AF749" i="6" l="1"/>
  <c r="AG748" i="6"/>
  <c r="AH748" i="6" s="1"/>
  <c r="AL748" i="6" s="1"/>
  <c r="BF621" i="9"/>
  <c r="BA622" i="9" s="1"/>
  <c r="YS124" i="8"/>
  <c r="YW123" i="8"/>
  <c r="YR124" i="8" s="1"/>
  <c r="KF127" i="8"/>
  <c r="KH127" i="8" s="1"/>
  <c r="KI127" i="8" s="1"/>
  <c r="KD128" i="8" s="1"/>
  <c r="CR142" i="8"/>
  <c r="CE143" i="8"/>
  <c r="CF143" i="8" s="1"/>
  <c r="AQ614" i="6"/>
  <c r="AN615" i="6" s="1"/>
  <c r="AX613" i="9"/>
  <c r="AU614" i="9" s="1"/>
  <c r="BD625" i="6"/>
  <c r="BD622" i="9"/>
  <c r="BC622" i="9"/>
  <c r="AG746" i="9"/>
  <c r="AH746" i="9" s="1"/>
  <c r="AL746" i="9" s="1"/>
  <c r="AF747" i="9"/>
  <c r="AV614" i="6"/>
  <c r="BF624" i="6"/>
  <c r="BA625" i="6" s="1"/>
  <c r="BC625" i="6" s="1"/>
  <c r="AQ58" i="9"/>
  <c r="AP58" i="9"/>
  <c r="AJ58" i="9" s="1"/>
  <c r="AI58" i="9" s="1"/>
  <c r="BC57" i="9"/>
  <c r="AF750" i="6" l="1"/>
  <c r="AG749" i="6"/>
  <c r="AH749" i="6" s="1"/>
  <c r="AL749" i="6" s="1"/>
  <c r="YN124" i="8"/>
  <c r="ZA123" i="8"/>
  <c r="KM127" i="8"/>
  <c r="KO127" i="8" s="1"/>
  <c r="KP127" i="8" s="1"/>
  <c r="KK128" i="8" s="1"/>
  <c r="KE128" i="8"/>
  <c r="JZ128" i="8" s="1"/>
  <c r="CC144" i="8"/>
  <c r="CG143" i="8"/>
  <c r="CB144" i="8" s="1"/>
  <c r="BE625" i="6"/>
  <c r="BB626" i="6" s="1"/>
  <c r="AG747" i="9"/>
  <c r="AH747" i="9" s="1"/>
  <c r="AL747" i="9" s="1"/>
  <c r="AF748" i="9"/>
  <c r="BE622" i="9"/>
  <c r="BB623" i="9" s="1"/>
  <c r="AW614" i="9"/>
  <c r="AX614" i="6"/>
  <c r="AU615" i="6" s="1"/>
  <c r="AY613" i="9"/>
  <c r="AT614" i="9" s="1"/>
  <c r="AP614" i="9" s="1"/>
  <c r="AJ614" i="9" s="1"/>
  <c r="AI614" i="9" s="1"/>
  <c r="BE57" i="9"/>
  <c r="BF57" i="9" s="1"/>
  <c r="BA58" i="9" s="1"/>
  <c r="AN59" i="9"/>
  <c r="AV58" i="9"/>
  <c r="AF751" i="6" l="1"/>
  <c r="AG750" i="6"/>
  <c r="AH750" i="6" s="1"/>
  <c r="AL750" i="6" s="1"/>
  <c r="ZC123" i="8"/>
  <c r="CK143" i="8"/>
  <c r="BX144" i="8"/>
  <c r="BY144" i="8" s="1"/>
  <c r="KL128" i="8"/>
  <c r="KG128" i="8" s="1"/>
  <c r="KT127" i="8"/>
  <c r="AY614" i="6"/>
  <c r="AT615" i="6" s="1"/>
  <c r="AP615" i="6" s="1"/>
  <c r="AJ615" i="6" s="1"/>
  <c r="AI615" i="6" s="1"/>
  <c r="AV614" i="9"/>
  <c r="BF622" i="9"/>
  <c r="BA623" i="9" s="1"/>
  <c r="BC623" i="9" s="1"/>
  <c r="AF749" i="9"/>
  <c r="AG748" i="9"/>
  <c r="AH748" i="9" s="1"/>
  <c r="AL748" i="9" s="1"/>
  <c r="BF625" i="6"/>
  <c r="BA626" i="6" s="1"/>
  <c r="AQ615" i="6"/>
  <c r="AN616" i="6" s="1"/>
  <c r="AW615" i="6"/>
  <c r="AQ614" i="9"/>
  <c r="AN615" i="9" s="1"/>
  <c r="BD623" i="9"/>
  <c r="BC626" i="6"/>
  <c r="BD626" i="6"/>
  <c r="BB58" i="9"/>
  <c r="AW58" i="9" s="1"/>
  <c r="AX58" i="9" s="1"/>
  <c r="BJ57" i="9"/>
  <c r="BM57" i="9" s="1"/>
  <c r="BH58" i="9" s="1"/>
  <c r="BD58" i="9" s="1"/>
  <c r="AF752" i="6" l="1"/>
  <c r="AG751" i="6"/>
  <c r="AH751" i="6" s="1"/>
  <c r="AL751" i="6" s="1"/>
  <c r="YZ124" i="8"/>
  <c r="ZD123" i="8"/>
  <c r="YY124" i="8" s="1"/>
  <c r="KV127" i="8"/>
  <c r="BZ144" i="8"/>
  <c r="BU145" i="8" s="1"/>
  <c r="BV145" i="8"/>
  <c r="AV615" i="6"/>
  <c r="BE626" i="6"/>
  <c r="BB627" i="6" s="1"/>
  <c r="BE623" i="9"/>
  <c r="BB624" i="9" s="1"/>
  <c r="AG749" i="9"/>
  <c r="AH749" i="9" s="1"/>
  <c r="AL749" i="9" s="1"/>
  <c r="AF750" i="9"/>
  <c r="AX614" i="9"/>
  <c r="AU615" i="9" s="1"/>
  <c r="AU59" i="9"/>
  <c r="AY58" i="9"/>
  <c r="AT59" i="9" s="1"/>
  <c r="AF753" i="6" l="1"/>
  <c r="AG752" i="6"/>
  <c r="AH752" i="6" s="1"/>
  <c r="AL752" i="6" s="1"/>
  <c r="CD144" i="8"/>
  <c r="AX615" i="6"/>
  <c r="AU616" i="6" s="1"/>
  <c r="YU124" i="8"/>
  <c r="ZH123" i="8"/>
  <c r="BQ145" i="8"/>
  <c r="BR145" i="8" s="1"/>
  <c r="BS145" i="8" s="1"/>
  <c r="BN146" i="8" s="1"/>
  <c r="KS128" i="8"/>
  <c r="KW127" i="8"/>
  <c r="KR128" i="8" s="1"/>
  <c r="BF623" i="9"/>
  <c r="BA624" i="9" s="1"/>
  <c r="BF626" i="6"/>
  <c r="BA627" i="6" s="1"/>
  <c r="AY614" i="9"/>
  <c r="AT615" i="9" s="1"/>
  <c r="AP615" i="9" s="1"/>
  <c r="AJ615" i="9" s="1"/>
  <c r="AI615" i="9" s="1"/>
  <c r="AG750" i="9"/>
  <c r="AH750" i="9" s="1"/>
  <c r="AL750" i="9" s="1"/>
  <c r="AF751" i="9"/>
  <c r="BD624" i="9"/>
  <c r="BC624" i="9"/>
  <c r="BC627" i="6"/>
  <c r="BD627" i="6"/>
  <c r="AW615" i="9"/>
  <c r="AQ615" i="9"/>
  <c r="AN616" i="9" s="1"/>
  <c r="AP59" i="9"/>
  <c r="AJ59" i="9" s="1"/>
  <c r="AI59" i="9" s="1"/>
  <c r="AQ59" i="9"/>
  <c r="BC58" i="9"/>
  <c r="AG753" i="6" l="1"/>
  <c r="AH753" i="6" s="1"/>
  <c r="AL753" i="6" s="1"/>
  <c r="AF754" i="6"/>
  <c r="AW616" i="6"/>
  <c r="AY615" i="6"/>
  <c r="AT616" i="6" s="1"/>
  <c r="ZJ123" i="8"/>
  <c r="BO146" i="8"/>
  <c r="BJ146" i="8" s="1"/>
  <c r="BK146" i="8" s="1"/>
  <c r="BW145" i="8"/>
  <c r="KN128" i="8"/>
  <c r="LA127" i="8"/>
  <c r="BE627" i="6"/>
  <c r="BB628" i="6" s="1"/>
  <c r="AG751" i="9"/>
  <c r="AH751" i="9" s="1"/>
  <c r="AL751" i="9" s="1"/>
  <c r="AF752" i="9"/>
  <c r="AV615" i="9"/>
  <c r="BE624" i="9"/>
  <c r="BB625" i="9" s="1"/>
  <c r="BE58" i="9"/>
  <c r="BF58" i="9" s="1"/>
  <c r="BA59" i="9" s="1"/>
  <c r="AN60" i="9"/>
  <c r="AV59" i="9"/>
  <c r="AF755" i="6" l="1"/>
  <c r="AG754" i="6"/>
  <c r="AH754" i="6" s="1"/>
  <c r="AL754" i="6" s="1"/>
  <c r="AP616" i="6"/>
  <c r="AJ616" i="6" s="1"/>
  <c r="AI616" i="6" s="1"/>
  <c r="AV616" i="6"/>
  <c r="BF627" i="6"/>
  <c r="BA628" i="6" s="1"/>
  <c r="AQ616" i="6"/>
  <c r="AN617" i="6" s="1"/>
  <c r="ZG124" i="8"/>
  <c r="ZK123" i="8"/>
  <c r="ZF124" i="8" s="1"/>
  <c r="LC127" i="8"/>
  <c r="BH147" i="8"/>
  <c r="BL146" i="8"/>
  <c r="BG147" i="8" s="1"/>
  <c r="BD625" i="9"/>
  <c r="AX615" i="9"/>
  <c r="AU616" i="9" s="1"/>
  <c r="AG752" i="9"/>
  <c r="AH752" i="9" s="1"/>
  <c r="AL752" i="9" s="1"/>
  <c r="AF753" i="9"/>
  <c r="BF624" i="9"/>
  <c r="BA625" i="9" s="1"/>
  <c r="BC625" i="9" s="1"/>
  <c r="BD628" i="6"/>
  <c r="BC628" i="6"/>
  <c r="BJ58" i="9"/>
  <c r="BM58" i="9" s="1"/>
  <c r="BH59" i="9" s="1"/>
  <c r="BD59" i="9" s="1"/>
  <c r="BB59" i="9"/>
  <c r="AW59" i="9" s="1"/>
  <c r="AX59" i="9" s="1"/>
  <c r="AG755" i="6" l="1"/>
  <c r="AH755" i="6" s="1"/>
  <c r="AL755" i="6" s="1"/>
  <c r="AF756" i="6"/>
  <c r="AX616" i="6"/>
  <c r="AU617" i="6" s="1"/>
  <c r="ZB124" i="8"/>
  <c r="ZO123" i="8"/>
  <c r="BP146" i="8"/>
  <c r="BC147" i="8"/>
  <c r="BD147" i="8" s="1"/>
  <c r="BE147" i="8" s="1"/>
  <c r="AZ148" i="8" s="1"/>
  <c r="KZ128" i="8"/>
  <c r="LD127" i="8"/>
  <c r="KY128" i="8" s="1"/>
  <c r="BE625" i="9"/>
  <c r="BB626" i="9" s="1"/>
  <c r="BF625" i="9"/>
  <c r="BA626" i="9" s="1"/>
  <c r="BE628" i="6"/>
  <c r="BB629" i="6" s="1"/>
  <c r="AG753" i="9"/>
  <c r="AH753" i="9" s="1"/>
  <c r="AL753" i="9" s="1"/>
  <c r="AF754" i="9"/>
  <c r="AY615" i="9"/>
  <c r="AT616" i="9" s="1"/>
  <c r="AP616" i="9" s="1"/>
  <c r="AJ616" i="9" s="1"/>
  <c r="AI616" i="9" s="1"/>
  <c r="AW616" i="9"/>
  <c r="AQ616" i="9"/>
  <c r="AN617" i="9" s="1"/>
  <c r="AU60" i="9"/>
  <c r="AY59" i="9"/>
  <c r="AT60" i="9" s="1"/>
  <c r="AF757" i="6" l="1"/>
  <c r="AG756" i="6"/>
  <c r="AH756" i="6" s="1"/>
  <c r="AL756" i="6" s="1"/>
  <c r="AW617" i="6"/>
  <c r="AY616" i="6"/>
  <c r="AT617" i="6" s="1"/>
  <c r="AP617" i="6" s="1"/>
  <c r="AJ617" i="6" s="1"/>
  <c r="AI617" i="6" s="1"/>
  <c r="ZQ123" i="8"/>
  <c r="BA148" i="8"/>
  <c r="AV148" i="8" s="1"/>
  <c r="AW148" i="8" s="1"/>
  <c r="BI147" i="8"/>
  <c r="LH127" i="8"/>
  <c r="LJ127" i="8" s="1"/>
  <c r="LK127" i="8" s="1"/>
  <c r="LF128" i="8" s="1"/>
  <c r="KU128" i="8"/>
  <c r="AV616" i="9"/>
  <c r="AX616" i="9" s="1"/>
  <c r="AU617" i="9" s="1"/>
  <c r="AG754" i="9"/>
  <c r="AH754" i="9" s="1"/>
  <c r="AL754" i="9" s="1"/>
  <c r="AF755" i="9"/>
  <c r="BD629" i="6"/>
  <c r="BF628" i="6"/>
  <c r="BA629" i="6" s="1"/>
  <c r="BC629" i="6" s="1"/>
  <c r="BC626" i="9"/>
  <c r="BD626" i="9"/>
  <c r="AQ60" i="9"/>
  <c r="AP60" i="9"/>
  <c r="AJ60" i="9" s="1"/>
  <c r="AI60" i="9" s="1"/>
  <c r="BC59" i="9"/>
  <c r="AQ617" i="6" l="1"/>
  <c r="AN618" i="6" s="1"/>
  <c r="AF758" i="6"/>
  <c r="AG757" i="6"/>
  <c r="AH757" i="6" s="1"/>
  <c r="AL757" i="6" s="1"/>
  <c r="AV617" i="6"/>
  <c r="ZN124" i="8"/>
  <c r="ZR123" i="8"/>
  <c r="ZM124" i="8" s="1"/>
  <c r="LG128" i="8"/>
  <c r="LB128" i="8" s="1"/>
  <c r="LO127" i="8"/>
  <c r="AT149" i="8"/>
  <c r="AX148" i="8"/>
  <c r="AS149" i="8" s="1"/>
  <c r="BE629" i="6"/>
  <c r="BB630" i="6" s="1"/>
  <c r="BD630" i="6" s="1"/>
  <c r="AG755" i="9"/>
  <c r="AH755" i="9" s="1"/>
  <c r="AL755" i="9" s="1"/>
  <c r="AF756" i="9"/>
  <c r="AW617" i="9"/>
  <c r="BE626" i="9"/>
  <c r="BB627" i="9" s="1"/>
  <c r="AY616" i="9"/>
  <c r="AT617" i="9" s="1"/>
  <c r="AP617" i="9" s="1"/>
  <c r="AJ617" i="9" s="1"/>
  <c r="AI617" i="9" s="1"/>
  <c r="BE59" i="9"/>
  <c r="BF59" i="9" s="1"/>
  <c r="BA60" i="9" s="1"/>
  <c r="AV60" i="9"/>
  <c r="AN61" i="9"/>
  <c r="AG758" i="6" l="1"/>
  <c r="AH758" i="6" s="1"/>
  <c r="AL758" i="6" s="1"/>
  <c r="AF759" i="6"/>
  <c r="AX617" i="6"/>
  <c r="AU618" i="6" s="1"/>
  <c r="ZI124" i="8"/>
  <c r="ZV123" i="8"/>
  <c r="BB148" i="8"/>
  <c r="AP149" i="8"/>
  <c r="AO149" i="8"/>
  <c r="AH149" i="8" s="1"/>
  <c r="AG149" i="8" s="1"/>
  <c r="LQ127" i="8"/>
  <c r="LR127" i="8" s="1"/>
  <c r="LM128" i="8" s="1"/>
  <c r="BF629" i="6"/>
  <c r="BA630" i="6" s="1"/>
  <c r="BC630" i="6" s="1"/>
  <c r="BE630" i="6" s="1"/>
  <c r="BB631" i="6" s="1"/>
  <c r="BD627" i="9"/>
  <c r="AV617" i="9"/>
  <c r="AG756" i="9"/>
  <c r="AH756" i="9" s="1"/>
  <c r="AL756" i="9" s="1"/>
  <c r="AF757" i="9"/>
  <c r="BF626" i="9"/>
  <c r="BA627" i="9" s="1"/>
  <c r="BC627" i="9" s="1"/>
  <c r="AQ617" i="9"/>
  <c r="AN618" i="9" s="1"/>
  <c r="BJ59" i="9"/>
  <c r="BM59" i="9" s="1"/>
  <c r="BH60" i="9" s="1"/>
  <c r="BD60" i="9" s="1"/>
  <c r="BB60" i="9"/>
  <c r="AW60" i="9" s="1"/>
  <c r="AX60" i="9" s="1"/>
  <c r="AY617" i="6" l="1"/>
  <c r="AT618" i="6" s="1"/>
  <c r="AP618" i="6" s="1"/>
  <c r="AJ618" i="6" s="1"/>
  <c r="AI618" i="6" s="1"/>
  <c r="AG759" i="6"/>
  <c r="AH759" i="6" s="1"/>
  <c r="AL759" i="6" s="1"/>
  <c r="AF760" i="6"/>
  <c r="BF630" i="6"/>
  <c r="BA631" i="6" s="1"/>
  <c r="AW618" i="6"/>
  <c r="AQ618" i="6"/>
  <c r="AN619" i="6" s="1"/>
  <c r="AV618" i="6"/>
  <c r="ZX123" i="8"/>
  <c r="LN128" i="8"/>
  <c r="LI128" i="8" s="1"/>
  <c r="LV127" i="8"/>
  <c r="AM150" i="8"/>
  <c r="AU149" i="8"/>
  <c r="BE627" i="9"/>
  <c r="BB628" i="9" s="1"/>
  <c r="BC631" i="6"/>
  <c r="BD631" i="6"/>
  <c r="AG757" i="9"/>
  <c r="AH757" i="9" s="1"/>
  <c r="AL757" i="9" s="1"/>
  <c r="AF758" i="9"/>
  <c r="AX617" i="9"/>
  <c r="AU618" i="9" s="1"/>
  <c r="AU61" i="9"/>
  <c r="AY60" i="9"/>
  <c r="AT61" i="9" s="1"/>
  <c r="AF761" i="6" l="1"/>
  <c r="AG760" i="6"/>
  <c r="AH760" i="6" s="1"/>
  <c r="AL760" i="6" s="1"/>
  <c r="AX618" i="6"/>
  <c r="AU619" i="6" s="1"/>
  <c r="BF627" i="9"/>
  <c r="BA628" i="9" s="1"/>
  <c r="BC628" i="9" s="1"/>
  <c r="ZU124" i="8"/>
  <c r="ZY123" i="8"/>
  <c r="ZT124" i="8" s="1"/>
  <c r="LX127" i="8"/>
  <c r="AW618" i="9"/>
  <c r="AY617" i="9"/>
  <c r="AT618" i="9" s="1"/>
  <c r="AP618" i="9" s="1"/>
  <c r="AJ618" i="9" s="1"/>
  <c r="AI618" i="9" s="1"/>
  <c r="AG758" i="9"/>
  <c r="AH758" i="9" s="1"/>
  <c r="AL758" i="9" s="1"/>
  <c r="AF759" i="9"/>
  <c r="BE631" i="6"/>
  <c r="BB632" i="6" s="1"/>
  <c r="BD628" i="9"/>
  <c r="AP61" i="9"/>
  <c r="AJ61" i="9" s="1"/>
  <c r="AI61" i="9" s="1"/>
  <c r="AQ61" i="9"/>
  <c r="BC60" i="9"/>
  <c r="AY618" i="6" l="1"/>
  <c r="AT619" i="6" s="1"/>
  <c r="AP619" i="6" s="1"/>
  <c r="AJ619" i="6" s="1"/>
  <c r="AI619" i="6" s="1"/>
  <c r="AF762" i="6"/>
  <c r="AG761" i="6"/>
  <c r="AH761" i="6" s="1"/>
  <c r="AL761" i="6" s="1"/>
  <c r="AW619" i="6"/>
  <c r="AV619" i="6"/>
  <c r="AX619" i="6" s="1"/>
  <c r="AU620" i="6" s="1"/>
  <c r="AW620" i="6" s="1"/>
  <c r="AQ619" i="6"/>
  <c r="AN620" i="6" s="1"/>
  <c r="ZP124" i="8"/>
  <c r="AAC123" i="8"/>
  <c r="LU128" i="8"/>
  <c r="LY127" i="8"/>
  <c r="LT128" i="8" s="1"/>
  <c r="AV618" i="9"/>
  <c r="AX618" i="9" s="1"/>
  <c r="AU619" i="9" s="1"/>
  <c r="BE628" i="9"/>
  <c r="BB629" i="9" s="1"/>
  <c r="BD632" i="6"/>
  <c r="BF631" i="6"/>
  <c r="BA632" i="6" s="1"/>
  <c r="BC632" i="6" s="1"/>
  <c r="AG759" i="9"/>
  <c r="AH759" i="9" s="1"/>
  <c r="AL759" i="9" s="1"/>
  <c r="AF760" i="9"/>
  <c r="AQ618" i="9"/>
  <c r="AN619" i="9" s="1"/>
  <c r="BE60" i="9"/>
  <c r="BF60" i="9" s="1"/>
  <c r="BA61" i="9" s="1"/>
  <c r="AN62" i="9"/>
  <c r="AV61" i="9"/>
  <c r="AG762" i="6" l="1"/>
  <c r="AH762" i="6" s="1"/>
  <c r="AL762" i="6" s="1"/>
  <c r="AF763" i="6"/>
  <c r="AY619" i="6"/>
  <c r="AT620" i="6" s="1"/>
  <c r="AAE123" i="8"/>
  <c r="MC127" i="8"/>
  <c r="LP128" i="8"/>
  <c r="BF628" i="9"/>
  <c r="BA629" i="9" s="1"/>
  <c r="BC629" i="9" s="1"/>
  <c r="BE632" i="6"/>
  <c r="BB633" i="6" s="1"/>
  <c r="AW619" i="9"/>
  <c r="AG760" i="9"/>
  <c r="AH760" i="9" s="1"/>
  <c r="AL760" i="9" s="1"/>
  <c r="AF761" i="9"/>
  <c r="AY618" i="9"/>
  <c r="AT619" i="9" s="1"/>
  <c r="AP619" i="9" s="1"/>
  <c r="AJ619" i="9" s="1"/>
  <c r="AI619" i="9" s="1"/>
  <c r="AQ620" i="6"/>
  <c r="AN621" i="6" s="1"/>
  <c r="BD629" i="9"/>
  <c r="BB61" i="9"/>
  <c r="AW61" i="9" s="1"/>
  <c r="AX61" i="9" s="1"/>
  <c r="BJ60" i="9"/>
  <c r="BM60" i="9" s="1"/>
  <c r="BH61" i="9" s="1"/>
  <c r="BD61" i="9" s="1"/>
  <c r="AAF123" i="8" l="1"/>
  <c r="AAA124" i="8" s="1"/>
  <c r="AG763" i="6"/>
  <c r="AH763" i="6" s="1"/>
  <c r="AL763" i="6" s="1"/>
  <c r="AF764" i="6"/>
  <c r="AV619" i="9"/>
  <c r="AP620" i="6"/>
  <c r="AJ620" i="6" s="1"/>
  <c r="AI620" i="6" s="1"/>
  <c r="AV620" i="6"/>
  <c r="AX620" i="6" s="1"/>
  <c r="AU621" i="6" s="1"/>
  <c r="AW621" i="6" s="1"/>
  <c r="AAJ123" i="8"/>
  <c r="AAB124" i="8"/>
  <c r="ZW124" i="8" s="1"/>
  <c r="BE629" i="9"/>
  <c r="BB630" i="9" s="1"/>
  <c r="AG761" i="9"/>
  <c r="AH761" i="9" s="1"/>
  <c r="AL761" i="9" s="1"/>
  <c r="AF762" i="9"/>
  <c r="AX619" i="9"/>
  <c r="AU620" i="9" s="1"/>
  <c r="BD633" i="6"/>
  <c r="AY620" i="6"/>
  <c r="AT621" i="6" s="1"/>
  <c r="AP621" i="6" s="1"/>
  <c r="AJ621" i="6" s="1"/>
  <c r="AI621" i="6" s="1"/>
  <c r="AQ619" i="9"/>
  <c r="AN620" i="9" s="1"/>
  <c r="BF632" i="6"/>
  <c r="BA633" i="6" s="1"/>
  <c r="BC633" i="6" s="1"/>
  <c r="AU62" i="9"/>
  <c r="AY61" i="9"/>
  <c r="AT62" i="9" s="1"/>
  <c r="AF765" i="6" l="1"/>
  <c r="AG764" i="6"/>
  <c r="AH764" i="6" s="1"/>
  <c r="AL764" i="6" s="1"/>
  <c r="BF629" i="9"/>
  <c r="BA630" i="9" s="1"/>
  <c r="BC630" i="9" s="1"/>
  <c r="AAL123" i="8"/>
  <c r="BE633" i="6"/>
  <c r="BB634" i="6" s="1"/>
  <c r="AY619" i="9"/>
  <c r="AT620" i="9" s="1"/>
  <c r="AP620" i="9" s="1"/>
  <c r="AJ620" i="9" s="1"/>
  <c r="AI620" i="9" s="1"/>
  <c r="AQ621" i="6"/>
  <c r="AN622" i="6" s="1"/>
  <c r="AV621" i="6"/>
  <c r="BD630" i="9"/>
  <c r="AW620" i="9"/>
  <c r="AG762" i="9"/>
  <c r="AH762" i="9" s="1"/>
  <c r="AL762" i="9" s="1"/>
  <c r="AF763" i="9"/>
  <c r="AP62" i="9"/>
  <c r="AJ62" i="9" s="1"/>
  <c r="AI62" i="9" s="1"/>
  <c r="AQ62" i="9"/>
  <c r="BC61" i="9"/>
  <c r="AG765" i="6" l="1"/>
  <c r="AH765" i="6" s="1"/>
  <c r="AL765" i="6" s="1"/>
  <c r="AF766" i="6"/>
  <c r="AV620" i="9"/>
  <c r="AX620" i="9" s="1"/>
  <c r="AU621" i="9" s="1"/>
  <c r="AQ620" i="9"/>
  <c r="AN621" i="9" s="1"/>
  <c r="AAI124" i="8"/>
  <c r="AAM123" i="8"/>
  <c r="AAH124" i="8" s="1"/>
  <c r="BE630" i="9"/>
  <c r="BB631" i="9" s="1"/>
  <c r="BF633" i="6"/>
  <c r="BA634" i="6" s="1"/>
  <c r="AG763" i="9"/>
  <c r="AH763" i="9" s="1"/>
  <c r="AL763" i="9" s="1"/>
  <c r="AF764" i="9"/>
  <c r="AX621" i="6"/>
  <c r="AU622" i="6" s="1"/>
  <c r="BC634" i="6"/>
  <c r="BD634" i="6"/>
  <c r="BE61" i="9"/>
  <c r="BF61" i="9" s="1"/>
  <c r="BA62" i="9" s="1"/>
  <c r="AV62" i="9"/>
  <c r="AN63" i="9"/>
  <c r="AF767" i="6" l="1"/>
  <c r="AG766" i="6"/>
  <c r="AH766" i="6" s="1"/>
  <c r="AL766" i="6" s="1"/>
  <c r="BF630" i="9"/>
  <c r="BA631" i="9" s="1"/>
  <c r="BC631" i="9" s="1"/>
  <c r="AAD124" i="8"/>
  <c r="AAQ123" i="8"/>
  <c r="AAS123" i="8" s="1"/>
  <c r="AY621" i="6"/>
  <c r="AT622" i="6" s="1"/>
  <c r="AP622" i="6" s="1"/>
  <c r="AJ622" i="6" s="1"/>
  <c r="AI622" i="6" s="1"/>
  <c r="AW621" i="9"/>
  <c r="BE634" i="6"/>
  <c r="BB635" i="6" s="1"/>
  <c r="AW622" i="6"/>
  <c r="AY620" i="9"/>
  <c r="AT621" i="9" s="1"/>
  <c r="AP621" i="9" s="1"/>
  <c r="AJ621" i="9" s="1"/>
  <c r="AI621" i="9" s="1"/>
  <c r="AG764" i="9"/>
  <c r="AH764" i="9" s="1"/>
  <c r="AL764" i="9" s="1"/>
  <c r="AF765" i="9"/>
  <c r="BD631" i="9"/>
  <c r="BB62" i="9"/>
  <c r="AW62" i="9" s="1"/>
  <c r="AX62" i="9" s="1"/>
  <c r="BJ61" i="9"/>
  <c r="BM61" i="9" s="1"/>
  <c r="BH62" i="9" s="1"/>
  <c r="BD62" i="9" s="1"/>
  <c r="AQ622" i="6" l="1"/>
  <c r="AN623" i="6" s="1"/>
  <c r="AF768" i="6"/>
  <c r="AG767" i="6"/>
  <c r="AH767" i="6" s="1"/>
  <c r="AL767" i="6" s="1"/>
  <c r="BF634" i="6"/>
  <c r="BA635" i="6" s="1"/>
  <c r="AAT123" i="8"/>
  <c r="AAO124" i="8" s="1"/>
  <c r="AAP124" i="8"/>
  <c r="AAX123" i="8"/>
  <c r="AV622" i="6"/>
  <c r="BE631" i="9"/>
  <c r="BB632" i="9" s="1"/>
  <c r="AG765" i="9"/>
  <c r="AH765" i="9" s="1"/>
  <c r="AL765" i="9" s="1"/>
  <c r="AF766" i="9"/>
  <c r="AQ621" i="9"/>
  <c r="AN622" i="9" s="1"/>
  <c r="AY622" i="6"/>
  <c r="AT623" i="6" s="1"/>
  <c r="AP623" i="6" s="1"/>
  <c r="AJ623" i="6" s="1"/>
  <c r="AI623" i="6" s="1"/>
  <c r="AX622" i="6"/>
  <c r="AU623" i="6" s="1"/>
  <c r="BD635" i="6"/>
  <c r="BC635" i="6"/>
  <c r="AV621" i="9"/>
  <c r="AU63" i="9"/>
  <c r="AY62" i="9"/>
  <c r="AT63" i="9" s="1"/>
  <c r="AG768" i="6" l="1"/>
  <c r="AH768" i="6" s="1"/>
  <c r="AL768" i="6" s="1"/>
  <c r="AF769" i="6"/>
  <c r="AAZ123" i="8"/>
  <c r="MZ124" i="8"/>
  <c r="AAK124" i="8"/>
  <c r="BF631" i="9"/>
  <c r="BA632" i="9" s="1"/>
  <c r="BC632" i="9" s="1"/>
  <c r="AX621" i="9"/>
  <c r="AU622" i="9" s="1"/>
  <c r="AG766" i="9"/>
  <c r="AH766" i="9" s="1"/>
  <c r="AL766" i="9" s="1"/>
  <c r="AF767" i="9"/>
  <c r="BE635" i="6"/>
  <c r="BB636" i="6" s="1"/>
  <c r="AW623" i="6"/>
  <c r="AV623" i="6"/>
  <c r="AQ623" i="6"/>
  <c r="AN624" i="6" s="1"/>
  <c r="BD632" i="9"/>
  <c r="AP63" i="9"/>
  <c r="AJ63" i="9" s="1"/>
  <c r="AI63" i="9" s="1"/>
  <c r="AQ63" i="9"/>
  <c r="BC62" i="9"/>
  <c r="ABA123" i="8" l="1"/>
  <c r="AAV124" i="8" s="1"/>
  <c r="AG769" i="6"/>
  <c r="AH769" i="6" s="1"/>
  <c r="AL769" i="6" s="1"/>
  <c r="AF770" i="6"/>
  <c r="MW125" i="8"/>
  <c r="NA124" i="8"/>
  <c r="MV125" i="8" s="1"/>
  <c r="AAW124" i="8"/>
  <c r="ABE123" i="8"/>
  <c r="BF635" i="6"/>
  <c r="BA636" i="6" s="1"/>
  <c r="BC636" i="6" s="1"/>
  <c r="AX623" i="6"/>
  <c r="AU624" i="6" s="1"/>
  <c r="AW622" i="9"/>
  <c r="BE632" i="9"/>
  <c r="BB633" i="9" s="1"/>
  <c r="BD636" i="6"/>
  <c r="AG767" i="9"/>
  <c r="AH767" i="9" s="1"/>
  <c r="AL767" i="9" s="1"/>
  <c r="AF768" i="9"/>
  <c r="AY621" i="9"/>
  <c r="AT622" i="9" s="1"/>
  <c r="AP622" i="9" s="1"/>
  <c r="AJ622" i="9" s="1"/>
  <c r="AI622" i="9" s="1"/>
  <c r="BE62" i="9"/>
  <c r="BF62" i="9" s="1"/>
  <c r="BA63" i="9" s="1"/>
  <c r="AN64" i="9"/>
  <c r="AV63" i="9"/>
  <c r="NE124" i="8" l="1"/>
  <c r="AF771" i="6"/>
  <c r="AG770" i="6"/>
  <c r="AH770" i="6" s="1"/>
  <c r="AL770" i="6" s="1"/>
  <c r="ABG123" i="8"/>
  <c r="ABH123" i="8"/>
  <c r="ABC124" i="8" s="1"/>
  <c r="AAR124" i="8"/>
  <c r="NG124" i="8"/>
  <c r="MR125" i="8"/>
  <c r="MS125" i="8" s="1"/>
  <c r="BF632" i="9"/>
  <c r="BA633" i="9" s="1"/>
  <c r="AV622" i="9"/>
  <c r="AW624" i="6"/>
  <c r="AG768" i="9"/>
  <c r="AH768" i="9" s="1"/>
  <c r="AL768" i="9" s="1"/>
  <c r="AF769" i="9"/>
  <c r="BE636" i="6"/>
  <c r="BB637" i="6" s="1"/>
  <c r="BC633" i="9"/>
  <c r="BD633" i="9"/>
  <c r="AQ622" i="9"/>
  <c r="AN623" i="9" s="1"/>
  <c r="AY623" i="6"/>
  <c r="AT624" i="6" s="1"/>
  <c r="AP624" i="6" s="1"/>
  <c r="AJ624" i="6" s="1"/>
  <c r="AI624" i="6" s="1"/>
  <c r="BJ62" i="9"/>
  <c r="BM62" i="9" s="1"/>
  <c r="BH63" i="9" s="1"/>
  <c r="BD63" i="9" s="1"/>
  <c r="BB63" i="9"/>
  <c r="AW63" i="9" s="1"/>
  <c r="AX63" i="9" s="1"/>
  <c r="AG771" i="6" l="1"/>
  <c r="AH771" i="6" s="1"/>
  <c r="AL771" i="6" s="1"/>
  <c r="AF772" i="6"/>
  <c r="MP126" i="8"/>
  <c r="MT125" i="8"/>
  <c r="MO126" i="8" s="1"/>
  <c r="NH124" i="8"/>
  <c r="NC125" i="8" s="1"/>
  <c r="ND125" i="8"/>
  <c r="ABD124" i="8"/>
  <c r="ABL123" i="8"/>
  <c r="ABO123" i="8" s="1"/>
  <c r="ABJ124" i="8" s="1"/>
  <c r="AQ624" i="6"/>
  <c r="AN625" i="6" s="1"/>
  <c r="AV624" i="6"/>
  <c r="AX624" i="6" s="1"/>
  <c r="AU625" i="6" s="1"/>
  <c r="BE633" i="9"/>
  <c r="BB634" i="9" s="1"/>
  <c r="BF633" i="9"/>
  <c r="BA634" i="9" s="1"/>
  <c r="BD637" i="6"/>
  <c r="BF636" i="6"/>
  <c r="BA637" i="6" s="1"/>
  <c r="BC637" i="6" s="1"/>
  <c r="AG769" i="9"/>
  <c r="AH769" i="9" s="1"/>
  <c r="AL769" i="9" s="1"/>
  <c r="AF770" i="9"/>
  <c r="AX622" i="9"/>
  <c r="AU623" i="9" s="1"/>
  <c r="AU64" i="9"/>
  <c r="AY63" i="9"/>
  <c r="AT64" i="9" s="1"/>
  <c r="MX125" i="8" l="1"/>
  <c r="AG772" i="6"/>
  <c r="AH772" i="6" s="1"/>
  <c r="AL772" i="6" s="1"/>
  <c r="AF773" i="6"/>
  <c r="NL124" i="8"/>
  <c r="NN124" i="8" s="1"/>
  <c r="MY125" i="8"/>
  <c r="ABF124" i="8"/>
  <c r="AAY124" i="8"/>
  <c r="MK126" i="8"/>
  <c r="ML126" i="8" s="1"/>
  <c r="BE637" i="6"/>
  <c r="BB638" i="6" s="1"/>
  <c r="AY622" i="9"/>
  <c r="AT623" i="9" s="1"/>
  <c r="AP623" i="9" s="1"/>
  <c r="AJ623" i="9" s="1"/>
  <c r="AI623" i="9" s="1"/>
  <c r="AY624" i="6"/>
  <c r="AT625" i="6" s="1"/>
  <c r="AP625" i="6" s="1"/>
  <c r="AJ625" i="6" s="1"/>
  <c r="AI625" i="6" s="1"/>
  <c r="BD634" i="9"/>
  <c r="BC634" i="9"/>
  <c r="AW623" i="9"/>
  <c r="AG770" i="9"/>
  <c r="AH770" i="9" s="1"/>
  <c r="AL770" i="9" s="1"/>
  <c r="AF771" i="9"/>
  <c r="AW625" i="6"/>
  <c r="AQ625" i="6"/>
  <c r="AN626" i="6" s="1"/>
  <c r="AV625" i="6"/>
  <c r="AP64" i="9"/>
  <c r="AJ64" i="9" s="1"/>
  <c r="AI64" i="9" s="1"/>
  <c r="AQ64" i="9"/>
  <c r="BC63" i="9"/>
  <c r="AV623" i="9" l="1"/>
  <c r="AG773" i="6"/>
  <c r="AH773" i="6" s="1"/>
  <c r="AL773" i="6" s="1"/>
  <c r="AF774" i="6"/>
  <c r="AQ623" i="9"/>
  <c r="AN624" i="9" s="1"/>
  <c r="MM126" i="8"/>
  <c r="MH127" i="8" s="1"/>
  <c r="MI127" i="8"/>
  <c r="MD127" i="8" s="1"/>
  <c r="ME127" i="8" s="1"/>
  <c r="NO124" i="8"/>
  <c r="NJ125" i="8" s="1"/>
  <c r="NS124" i="8"/>
  <c r="NU124" i="8" s="1"/>
  <c r="NK125" i="8"/>
  <c r="NF125" i="8" s="1"/>
  <c r="AF772" i="9"/>
  <c r="AG771" i="9"/>
  <c r="AH771" i="9" s="1"/>
  <c r="AL771" i="9" s="1"/>
  <c r="AX623" i="9"/>
  <c r="AU624" i="9" s="1"/>
  <c r="BF637" i="6"/>
  <c r="BA638" i="6" s="1"/>
  <c r="AX625" i="6"/>
  <c r="AU626" i="6" s="1"/>
  <c r="BE634" i="9"/>
  <c r="BB635" i="9" s="1"/>
  <c r="BC638" i="6"/>
  <c r="BD638" i="6"/>
  <c r="BE63" i="9"/>
  <c r="BF63" i="9" s="1"/>
  <c r="BA64" i="9" s="1"/>
  <c r="AN65" i="9"/>
  <c r="AV64" i="9"/>
  <c r="BF634" i="9" l="1"/>
  <c r="BA635" i="9" s="1"/>
  <c r="MQ126" i="8"/>
  <c r="AG774" i="6"/>
  <c r="AH774" i="6" s="1"/>
  <c r="AL774" i="6" s="1"/>
  <c r="AF775" i="6"/>
  <c r="NV124" i="8"/>
  <c r="NQ125" i="8" s="1"/>
  <c r="NR125" i="8"/>
  <c r="MB128" i="8"/>
  <c r="MF127" i="8"/>
  <c r="MA128" i="8" s="1"/>
  <c r="BE638" i="6"/>
  <c r="BB639" i="6" s="1"/>
  <c r="BC635" i="9"/>
  <c r="BD635" i="9"/>
  <c r="AY625" i="6"/>
  <c r="AT626" i="6" s="1"/>
  <c r="AP626" i="6" s="1"/>
  <c r="AJ626" i="6" s="1"/>
  <c r="AI626" i="6" s="1"/>
  <c r="AY623" i="9"/>
  <c r="AT624" i="9" s="1"/>
  <c r="AP624" i="9" s="1"/>
  <c r="AJ624" i="9" s="1"/>
  <c r="AI624" i="9" s="1"/>
  <c r="AG772" i="9"/>
  <c r="AH772" i="9" s="1"/>
  <c r="AL772" i="9" s="1"/>
  <c r="AF773" i="9"/>
  <c r="AW626" i="6"/>
  <c r="AW624" i="9"/>
  <c r="BJ63" i="9"/>
  <c r="BM63" i="9" s="1"/>
  <c r="BH64" i="9" s="1"/>
  <c r="BD64" i="9" s="1"/>
  <c r="BB64" i="9"/>
  <c r="AW64" i="9" s="1"/>
  <c r="AX64" i="9" s="1"/>
  <c r="MJ127" i="8" l="1"/>
  <c r="NM125" i="8"/>
  <c r="AG775" i="6"/>
  <c r="AH775" i="6" s="1"/>
  <c r="AL775" i="6" s="1"/>
  <c r="AF776" i="6"/>
  <c r="AV626" i="6"/>
  <c r="AV624" i="9"/>
  <c r="AX624" i="9" s="1"/>
  <c r="AU625" i="9" s="1"/>
  <c r="AQ624" i="9"/>
  <c r="AN625" i="9" s="1"/>
  <c r="NZ124" i="8"/>
  <c r="OB124" i="8" s="1"/>
  <c r="AQ626" i="6"/>
  <c r="AN627" i="6" s="1"/>
  <c r="OC124" i="8"/>
  <c r="NX125" i="8" s="1"/>
  <c r="LW128" i="8"/>
  <c r="AG773" i="9"/>
  <c r="AH773" i="9" s="1"/>
  <c r="AL773" i="9" s="1"/>
  <c r="AF774" i="9"/>
  <c r="BF638" i="6"/>
  <c r="BA639" i="6" s="1"/>
  <c r="BC639" i="6" s="1"/>
  <c r="AX626" i="6"/>
  <c r="AU627" i="6" s="1"/>
  <c r="BE635" i="9"/>
  <c r="BB636" i="9" s="1"/>
  <c r="BD639" i="6"/>
  <c r="AU65" i="9"/>
  <c r="AY64" i="9"/>
  <c r="AT65" i="9" s="1"/>
  <c r="AG776" i="6" l="1"/>
  <c r="AH776" i="6" s="1"/>
  <c r="AL776" i="6" s="1"/>
  <c r="AF777" i="6"/>
  <c r="NY125" i="8"/>
  <c r="OG124" i="8"/>
  <c r="OI124" i="8" s="1"/>
  <c r="AY626" i="6"/>
  <c r="AT627" i="6" s="1"/>
  <c r="AP627" i="6" s="1"/>
  <c r="AJ627" i="6" s="1"/>
  <c r="AI627" i="6" s="1"/>
  <c r="AY624" i="9"/>
  <c r="AT625" i="9" s="1"/>
  <c r="AP625" i="9" s="1"/>
  <c r="AJ625" i="9" s="1"/>
  <c r="AI625" i="9" s="1"/>
  <c r="NT125" i="8"/>
  <c r="OJ124" i="8"/>
  <c r="OE125" i="8" s="1"/>
  <c r="OF125" i="8"/>
  <c r="ON124" i="8"/>
  <c r="OP124" i="8" s="1"/>
  <c r="BE639" i="6"/>
  <c r="BB640" i="6" s="1"/>
  <c r="BD636" i="9"/>
  <c r="BF635" i="9"/>
  <c r="BA636" i="9" s="1"/>
  <c r="BC636" i="9" s="1"/>
  <c r="AW627" i="6"/>
  <c r="AQ627" i="6"/>
  <c r="AN628" i="6" s="1"/>
  <c r="AG774" i="9"/>
  <c r="AH774" i="9" s="1"/>
  <c r="AL774" i="9" s="1"/>
  <c r="AF775" i="9"/>
  <c r="AW625" i="9"/>
  <c r="AQ625" i="9"/>
  <c r="AN626" i="9" s="1"/>
  <c r="AQ65" i="9"/>
  <c r="AP65" i="9"/>
  <c r="AJ65" i="9" s="1"/>
  <c r="AI65" i="9" s="1"/>
  <c r="BC64" i="9"/>
  <c r="OA125" i="8" l="1"/>
  <c r="AG777" i="6"/>
  <c r="AH777" i="6" s="1"/>
  <c r="AL777" i="6" s="1"/>
  <c r="AF778" i="6"/>
  <c r="AV625" i="9"/>
  <c r="AV627" i="6"/>
  <c r="OQ124" i="8"/>
  <c r="OL125" i="8" s="1"/>
  <c r="OM125" i="8"/>
  <c r="BF639" i="6"/>
  <c r="BA640" i="6" s="1"/>
  <c r="BC640" i="6" s="1"/>
  <c r="BE636" i="9"/>
  <c r="BB637" i="9" s="1"/>
  <c r="AX625" i="9"/>
  <c r="AU626" i="9" s="1"/>
  <c r="AG775" i="9"/>
  <c r="AH775" i="9" s="1"/>
  <c r="AL775" i="9" s="1"/>
  <c r="AF776" i="9"/>
  <c r="AX627" i="6"/>
  <c r="AU628" i="6" s="1"/>
  <c r="BD640" i="6"/>
  <c r="BE64" i="9"/>
  <c r="BF64" i="9" s="1"/>
  <c r="BA65" i="9" s="1"/>
  <c r="AN66" i="9"/>
  <c r="AV65" i="9"/>
  <c r="AF779" i="6" l="1"/>
  <c r="AG778" i="6"/>
  <c r="AH778" i="6" s="1"/>
  <c r="AL778" i="6" s="1"/>
  <c r="OH125" i="8"/>
  <c r="AY627" i="6"/>
  <c r="AT628" i="6" s="1"/>
  <c r="AP628" i="6" s="1"/>
  <c r="AJ628" i="6" s="1"/>
  <c r="AI628" i="6" s="1"/>
  <c r="OU124" i="8"/>
  <c r="OW124" i="8" s="1"/>
  <c r="GN128" i="8"/>
  <c r="AY625" i="9"/>
  <c r="AT626" i="9" s="1"/>
  <c r="AP626" i="9" s="1"/>
  <c r="AJ626" i="9" s="1"/>
  <c r="AI626" i="9" s="1"/>
  <c r="BE640" i="6"/>
  <c r="BB641" i="6" s="1"/>
  <c r="AV628" i="6"/>
  <c r="AQ628" i="6"/>
  <c r="AN629" i="6" s="1"/>
  <c r="AW628" i="6"/>
  <c r="AW626" i="9"/>
  <c r="BF636" i="9"/>
  <c r="BA637" i="9" s="1"/>
  <c r="BC637" i="9" s="1"/>
  <c r="AG776" i="9"/>
  <c r="AH776" i="9" s="1"/>
  <c r="AL776" i="9" s="1"/>
  <c r="AF777" i="9"/>
  <c r="BD637" i="9"/>
  <c r="BB65" i="9"/>
  <c r="AW65" i="9" s="1"/>
  <c r="AX65" i="9" s="1"/>
  <c r="BJ64" i="9"/>
  <c r="BM64" i="9" s="1"/>
  <c r="BH65" i="9" s="1"/>
  <c r="BD65" i="9" s="1"/>
  <c r="OT125" i="8" l="1"/>
  <c r="AF780" i="6"/>
  <c r="AG779" i="6"/>
  <c r="AH779" i="6" s="1"/>
  <c r="AL779" i="6" s="1"/>
  <c r="AV626" i="9"/>
  <c r="OX124" i="8"/>
  <c r="OS125" i="8" s="1"/>
  <c r="PB124" i="8"/>
  <c r="PD124" i="8" s="1"/>
  <c r="AQ626" i="9"/>
  <c r="AN627" i="9" s="1"/>
  <c r="BF640" i="6"/>
  <c r="BA641" i="6" s="1"/>
  <c r="PA125" i="8"/>
  <c r="GK129" i="8"/>
  <c r="GO128" i="8"/>
  <c r="GJ129" i="8" s="1"/>
  <c r="BE637" i="9"/>
  <c r="BB638" i="9" s="1"/>
  <c r="AG777" i="9"/>
  <c r="AH777" i="9" s="1"/>
  <c r="AL777" i="9" s="1"/>
  <c r="AF778" i="9"/>
  <c r="AX628" i="6"/>
  <c r="AU629" i="6" s="1"/>
  <c r="AX626" i="9"/>
  <c r="AU627" i="9" s="1"/>
  <c r="BC641" i="6"/>
  <c r="BD641" i="6"/>
  <c r="AU66" i="9"/>
  <c r="AY65" i="9"/>
  <c r="AT66" i="9" s="1"/>
  <c r="OO125" i="8" l="1"/>
  <c r="AG780" i="6"/>
  <c r="AH780" i="6" s="1"/>
  <c r="AL780" i="6" s="1"/>
  <c r="AF781" i="6"/>
  <c r="PE124" i="8"/>
  <c r="OZ125" i="8" s="1"/>
  <c r="OV125" i="8" s="1"/>
  <c r="AY628" i="6"/>
  <c r="AT629" i="6" s="1"/>
  <c r="AP629" i="6" s="1"/>
  <c r="AJ629" i="6" s="1"/>
  <c r="AI629" i="6" s="1"/>
  <c r="PI124" i="8"/>
  <c r="PK124" i="8" s="1"/>
  <c r="GF129" i="8"/>
  <c r="GG129" i="8" s="1"/>
  <c r="GH129" i="8" s="1"/>
  <c r="GC130" i="8" s="1"/>
  <c r="GS128" i="8"/>
  <c r="BF637" i="9"/>
  <c r="BA638" i="9" s="1"/>
  <c r="BC638" i="9" s="1"/>
  <c r="BE641" i="6"/>
  <c r="BB642" i="6" s="1"/>
  <c r="AY626" i="9"/>
  <c r="AT627" i="9" s="1"/>
  <c r="AP627" i="9" s="1"/>
  <c r="AJ627" i="9" s="1"/>
  <c r="AI627" i="9" s="1"/>
  <c r="AQ629" i="6"/>
  <c r="AN630" i="6" s="1"/>
  <c r="AV629" i="6"/>
  <c r="AW629" i="6"/>
  <c r="AG778" i="9"/>
  <c r="AH778" i="9" s="1"/>
  <c r="AL778" i="9" s="1"/>
  <c r="AF779" i="9"/>
  <c r="BD638" i="9"/>
  <c r="AW627" i="9"/>
  <c r="AP66" i="9"/>
  <c r="AJ66" i="9" s="1"/>
  <c r="AI66" i="9" s="1"/>
  <c r="AQ66" i="9"/>
  <c r="BC65" i="9"/>
  <c r="AF782" i="6" l="1"/>
  <c r="AG781" i="6"/>
  <c r="AH781" i="6" s="1"/>
  <c r="AL781" i="6" s="1"/>
  <c r="AQ627" i="9"/>
  <c r="AN628" i="9" s="1"/>
  <c r="PH125" i="8"/>
  <c r="PL124" i="8"/>
  <c r="PG125" i="8" s="1"/>
  <c r="AV627" i="9"/>
  <c r="AX627" i="9" s="1"/>
  <c r="AU628" i="9" s="1"/>
  <c r="GD130" i="8"/>
  <c r="FY130" i="8" s="1"/>
  <c r="FZ130" i="8" s="1"/>
  <c r="GU128" i="8"/>
  <c r="GV128" i="8" s="1"/>
  <c r="GQ129" i="8" s="1"/>
  <c r="GL129" i="8"/>
  <c r="BF641" i="6"/>
  <c r="BA642" i="6" s="1"/>
  <c r="BC642" i="6" s="1"/>
  <c r="AX629" i="6"/>
  <c r="AU630" i="6" s="1"/>
  <c r="BD642" i="6"/>
  <c r="BE638" i="9"/>
  <c r="BB639" i="9" s="1"/>
  <c r="AG779" i="9"/>
  <c r="AH779" i="9" s="1"/>
  <c r="AL779" i="9" s="1"/>
  <c r="AF780" i="9"/>
  <c r="BE65" i="9"/>
  <c r="BF65" i="9" s="1"/>
  <c r="BA66" i="9" s="1"/>
  <c r="AV66" i="9"/>
  <c r="AN67" i="9"/>
  <c r="AF783" i="6" l="1"/>
  <c r="AG782" i="6"/>
  <c r="AH782" i="6" s="1"/>
  <c r="AL782" i="6" s="1"/>
  <c r="PC125" i="8"/>
  <c r="PP124" i="8"/>
  <c r="GA130" i="8"/>
  <c r="FV131" i="8" s="1"/>
  <c r="FW131" i="8"/>
  <c r="GZ128" i="8"/>
  <c r="GR129" i="8"/>
  <c r="GM129" i="8" s="1"/>
  <c r="AY627" i="9"/>
  <c r="AT628" i="9" s="1"/>
  <c r="AP628" i="9" s="1"/>
  <c r="AJ628" i="9" s="1"/>
  <c r="AI628" i="9" s="1"/>
  <c r="BD639" i="9"/>
  <c r="AW630" i="6"/>
  <c r="AG780" i="9"/>
  <c r="AH780" i="9" s="1"/>
  <c r="AL780" i="9" s="1"/>
  <c r="AF781" i="9"/>
  <c r="BF638" i="9"/>
  <c r="BA639" i="9" s="1"/>
  <c r="BC639" i="9" s="1"/>
  <c r="AQ628" i="9"/>
  <c r="AN629" i="9" s="1"/>
  <c r="AW628" i="9"/>
  <c r="AV628" i="9"/>
  <c r="BE642" i="6"/>
  <c r="BB643" i="6" s="1"/>
  <c r="AY629" i="6"/>
  <c r="AT630" i="6" s="1"/>
  <c r="AP630" i="6" s="1"/>
  <c r="AJ630" i="6" s="1"/>
  <c r="AI630" i="6" s="1"/>
  <c r="BB66" i="9"/>
  <c r="AW66" i="9" s="1"/>
  <c r="AX66" i="9" s="1"/>
  <c r="BJ65" i="9"/>
  <c r="BM65" i="9" s="1"/>
  <c r="BH66" i="9" s="1"/>
  <c r="BD66" i="9" s="1"/>
  <c r="AF784" i="6" l="1"/>
  <c r="AG783" i="6"/>
  <c r="AH783" i="6" s="1"/>
  <c r="AL783" i="6" s="1"/>
  <c r="PR124" i="8"/>
  <c r="PS124" i="8"/>
  <c r="PN125" i="8" s="1"/>
  <c r="GE130" i="8"/>
  <c r="FR131" i="8"/>
  <c r="FS131" i="8" s="1"/>
  <c r="FT131" i="8" s="1"/>
  <c r="FO132" i="8" s="1"/>
  <c r="HB128" i="8"/>
  <c r="HC128" i="8" s="1"/>
  <c r="GX129" i="8" s="1"/>
  <c r="BE639" i="9"/>
  <c r="BB640" i="9" s="1"/>
  <c r="BD643" i="6"/>
  <c r="AX628" i="9"/>
  <c r="AU629" i="9" s="1"/>
  <c r="AG781" i="9"/>
  <c r="AH781" i="9" s="1"/>
  <c r="AL781" i="9" s="1"/>
  <c r="AF782" i="9"/>
  <c r="AQ630" i="6"/>
  <c r="AN631" i="6" s="1"/>
  <c r="BF642" i="6"/>
  <c r="BA643" i="6" s="1"/>
  <c r="BC643" i="6" s="1"/>
  <c r="AV630" i="6"/>
  <c r="AU67" i="9"/>
  <c r="AY66" i="9"/>
  <c r="AT67" i="9" s="1"/>
  <c r="AF785" i="6" l="1"/>
  <c r="AG784" i="6"/>
  <c r="AH784" i="6" s="1"/>
  <c r="AL784" i="6" s="1"/>
  <c r="PW124" i="8"/>
  <c r="PO125" i="8"/>
  <c r="PJ125" i="8" s="1"/>
  <c r="FP132" i="8"/>
  <c r="FK132" i="8" s="1"/>
  <c r="FL132" i="8" s="1"/>
  <c r="FX131" i="8"/>
  <c r="GY129" i="8"/>
  <c r="GT129" i="8" s="1"/>
  <c r="HG128" i="8"/>
  <c r="BF639" i="9"/>
  <c r="BA640" i="9" s="1"/>
  <c r="BE643" i="6"/>
  <c r="BB644" i="6" s="1"/>
  <c r="AG782" i="9"/>
  <c r="AH782" i="9" s="1"/>
  <c r="AL782" i="9" s="1"/>
  <c r="AF783" i="9"/>
  <c r="AY628" i="9"/>
  <c r="AT629" i="9" s="1"/>
  <c r="AP629" i="9" s="1"/>
  <c r="AJ629" i="9" s="1"/>
  <c r="AI629" i="9" s="1"/>
  <c r="BC640" i="9"/>
  <c r="BD640" i="9"/>
  <c r="AX630" i="6"/>
  <c r="AU631" i="6" s="1"/>
  <c r="AW629" i="9"/>
  <c r="AP67" i="9"/>
  <c r="AJ67" i="9" s="1"/>
  <c r="AI67" i="9" s="1"/>
  <c r="AQ67" i="9"/>
  <c r="BC66" i="9"/>
  <c r="AF786" i="6" l="1"/>
  <c r="AG785" i="6"/>
  <c r="AH785" i="6" s="1"/>
  <c r="AL785" i="6" s="1"/>
  <c r="BF643" i="6"/>
  <c r="BA644" i="6" s="1"/>
  <c r="PY124" i="8"/>
  <c r="FI133" i="8"/>
  <c r="FM132" i="8"/>
  <c r="FH133" i="8" s="1"/>
  <c r="HI128" i="8"/>
  <c r="HJ128" i="8" s="1"/>
  <c r="HE129" i="8" s="1"/>
  <c r="AQ629" i="9"/>
  <c r="AN630" i="9" s="1"/>
  <c r="AV629" i="9"/>
  <c r="AY630" i="6"/>
  <c r="AT631" i="6" s="1"/>
  <c r="AP631" i="6" s="1"/>
  <c r="AJ631" i="6" s="1"/>
  <c r="AI631" i="6" s="1"/>
  <c r="BE640" i="9"/>
  <c r="BB641" i="9" s="1"/>
  <c r="AG783" i="9"/>
  <c r="AH783" i="9" s="1"/>
  <c r="AL783" i="9" s="1"/>
  <c r="AF784" i="9"/>
  <c r="BC644" i="6"/>
  <c r="BD644" i="6"/>
  <c r="AW631" i="6"/>
  <c r="BE66" i="9"/>
  <c r="AV67" i="9"/>
  <c r="AN68" i="9"/>
  <c r="AV631" i="6" l="1"/>
  <c r="PZ124" i="8"/>
  <c r="PU125" i="8" s="1"/>
  <c r="AG786" i="6"/>
  <c r="AH786" i="6" s="1"/>
  <c r="AL786" i="6" s="1"/>
  <c r="AF787" i="6"/>
  <c r="QD124" i="8"/>
  <c r="PV125" i="8"/>
  <c r="PQ125" i="8" s="1"/>
  <c r="AQ631" i="6"/>
  <c r="AN632" i="6" s="1"/>
  <c r="FD133" i="8"/>
  <c r="FE133" i="8" s="1"/>
  <c r="FF133" i="8" s="1"/>
  <c r="FA134" i="8" s="1"/>
  <c r="FQ132" i="8"/>
  <c r="HN128" i="8"/>
  <c r="HF129" i="8"/>
  <c r="HA129" i="8" s="1"/>
  <c r="BF640" i="9"/>
  <c r="BA641" i="9" s="1"/>
  <c r="BC641" i="9" s="1"/>
  <c r="BE644" i="6"/>
  <c r="BB645" i="6" s="1"/>
  <c r="AX629" i="9"/>
  <c r="AU630" i="9" s="1"/>
  <c r="AX631" i="6"/>
  <c r="AU632" i="6" s="1"/>
  <c r="AG784" i="9"/>
  <c r="AH784" i="9" s="1"/>
  <c r="AL784" i="9" s="1"/>
  <c r="AF785" i="9"/>
  <c r="BD641" i="9"/>
  <c r="BB67" i="9"/>
  <c r="BF66" i="9"/>
  <c r="BA67" i="9" s="1"/>
  <c r="AF788" i="6" l="1"/>
  <c r="AG787" i="6"/>
  <c r="AH787" i="6" s="1"/>
  <c r="AL787" i="6" s="1"/>
  <c r="QF124" i="8"/>
  <c r="QG124" i="8"/>
  <c r="QB125" i="8" s="1"/>
  <c r="FB134" i="8"/>
  <c r="EW134" i="8" s="1"/>
  <c r="EX134" i="8" s="1"/>
  <c r="HP128" i="8"/>
  <c r="HQ128" i="8" s="1"/>
  <c r="HL129" i="8" s="1"/>
  <c r="FJ133" i="8"/>
  <c r="AY631" i="6"/>
  <c r="AT632" i="6" s="1"/>
  <c r="AP632" i="6" s="1"/>
  <c r="AJ632" i="6" s="1"/>
  <c r="AI632" i="6" s="1"/>
  <c r="AY629" i="9"/>
  <c r="AT630" i="9" s="1"/>
  <c r="AP630" i="9" s="1"/>
  <c r="AJ630" i="9" s="1"/>
  <c r="AI630" i="9" s="1"/>
  <c r="BF644" i="6"/>
  <c r="BA645" i="6" s="1"/>
  <c r="BE641" i="9"/>
  <c r="BB642" i="9" s="1"/>
  <c r="AF786" i="9"/>
  <c r="AG785" i="9"/>
  <c r="AH785" i="9" s="1"/>
  <c r="AL785" i="9" s="1"/>
  <c r="AV632" i="6"/>
  <c r="AW632" i="6"/>
  <c r="AQ630" i="9"/>
  <c r="AN631" i="9" s="1"/>
  <c r="AW630" i="9"/>
  <c r="AV630" i="9"/>
  <c r="BC645" i="6"/>
  <c r="BD645" i="6"/>
  <c r="BJ66" i="9"/>
  <c r="BM66" i="9" s="1"/>
  <c r="BH67" i="9" s="1"/>
  <c r="BD67" i="9" s="1"/>
  <c r="AW67" i="9"/>
  <c r="AX67" i="9" s="1"/>
  <c r="AQ632" i="6" l="1"/>
  <c r="AN633" i="6" s="1"/>
  <c r="AG788" i="6"/>
  <c r="AH788" i="6" s="1"/>
  <c r="AL788" i="6" s="1"/>
  <c r="AF789" i="6"/>
  <c r="QK124" i="8"/>
  <c r="QC125" i="8"/>
  <c r="PX125" i="8" s="1"/>
  <c r="HU128" i="8"/>
  <c r="HM129" i="8"/>
  <c r="HH129" i="8" s="1"/>
  <c r="EU135" i="8"/>
  <c r="EY134" i="8"/>
  <c r="ET135" i="8" s="1"/>
  <c r="BF641" i="9"/>
  <c r="BA642" i="9" s="1"/>
  <c r="BC642" i="9" s="1"/>
  <c r="BE645" i="6"/>
  <c r="BB646" i="6" s="1"/>
  <c r="AX632" i="6"/>
  <c r="AU633" i="6" s="1"/>
  <c r="AX630" i="9"/>
  <c r="AU631" i="9" s="1"/>
  <c r="AG786" i="9"/>
  <c r="AH786" i="9" s="1"/>
  <c r="AL786" i="9" s="1"/>
  <c r="AF787" i="9"/>
  <c r="BD642" i="9"/>
  <c r="AU68" i="9"/>
  <c r="AY67" i="9"/>
  <c r="AT68" i="9" s="1"/>
  <c r="AG789" i="6" l="1"/>
  <c r="AH789" i="6" s="1"/>
  <c r="AL789" i="6" s="1"/>
  <c r="AF790" i="6"/>
  <c r="BF645" i="6"/>
  <c r="BA646" i="6" s="1"/>
  <c r="QM124" i="8"/>
  <c r="FC134" i="8"/>
  <c r="EP135" i="8"/>
  <c r="EQ135" i="8" s="1"/>
  <c r="HW128" i="8"/>
  <c r="HX128" i="8" s="1"/>
  <c r="HS129" i="8" s="1"/>
  <c r="AY632" i="6"/>
  <c r="AT633" i="6" s="1"/>
  <c r="AP633" i="6" s="1"/>
  <c r="AJ633" i="6" s="1"/>
  <c r="AI633" i="6" s="1"/>
  <c r="BE642" i="9"/>
  <c r="BB643" i="9" s="1"/>
  <c r="AG787" i="9"/>
  <c r="AH787" i="9" s="1"/>
  <c r="AL787" i="9" s="1"/>
  <c r="AF788" i="9"/>
  <c r="AY630" i="9"/>
  <c r="AT631" i="9" s="1"/>
  <c r="AP631" i="9" s="1"/>
  <c r="AJ631" i="9" s="1"/>
  <c r="AI631" i="9" s="1"/>
  <c r="AW633" i="6"/>
  <c r="BC646" i="6"/>
  <c r="BD646" i="6"/>
  <c r="AW631" i="9"/>
  <c r="AQ68" i="9"/>
  <c r="AP68" i="9"/>
  <c r="AJ68" i="9" s="1"/>
  <c r="AI68" i="9" s="1"/>
  <c r="BC67" i="9"/>
  <c r="AG790" i="6" l="1"/>
  <c r="AH790" i="6" s="1"/>
  <c r="AL790" i="6" s="1"/>
  <c r="AF791" i="6"/>
  <c r="QN124" i="8"/>
  <c r="QI125" i="8" s="1"/>
  <c r="AQ633" i="6"/>
  <c r="AN634" i="6" s="1"/>
  <c r="BF642" i="9"/>
  <c r="BA643" i="9" s="1"/>
  <c r="QJ125" i="8"/>
  <c r="QE125" i="8" s="1"/>
  <c r="EN136" i="8"/>
  <c r="ER135" i="8"/>
  <c r="EM136" i="8" s="1"/>
  <c r="IB128" i="8"/>
  <c r="HT129" i="8"/>
  <c r="HO129" i="8" s="1"/>
  <c r="AV631" i="9"/>
  <c r="AX631" i="9" s="1"/>
  <c r="AV633" i="6"/>
  <c r="BE646" i="6"/>
  <c r="BB647" i="6" s="1"/>
  <c r="BF646" i="6"/>
  <c r="BA647" i="6" s="1"/>
  <c r="AQ631" i="9"/>
  <c r="AN632" i="9" s="1"/>
  <c r="AG788" i="9"/>
  <c r="AH788" i="9" s="1"/>
  <c r="AL788" i="9" s="1"/>
  <c r="AF789" i="9"/>
  <c r="BC643" i="9"/>
  <c r="BD643" i="9"/>
  <c r="BE67" i="9"/>
  <c r="BF67" i="9" s="1"/>
  <c r="BA68" i="9" s="1"/>
  <c r="AV68" i="9"/>
  <c r="AN69" i="9"/>
  <c r="AF792" i="6" l="1"/>
  <c r="AG791" i="6"/>
  <c r="AH791" i="6" s="1"/>
  <c r="AL791" i="6" s="1"/>
  <c r="AX633" i="6"/>
  <c r="AU634" i="6" s="1"/>
  <c r="QR124" i="8"/>
  <c r="AU632" i="9"/>
  <c r="AY631" i="9"/>
  <c r="AT632" i="9" s="1"/>
  <c r="AQ632" i="9" s="1"/>
  <c r="AN633" i="9" s="1"/>
  <c r="QT124" i="8"/>
  <c r="ID128" i="8"/>
  <c r="IE128" i="8" s="1"/>
  <c r="HZ129" i="8" s="1"/>
  <c r="EV135" i="8"/>
  <c r="EI136" i="8"/>
  <c r="EJ136" i="8" s="1"/>
  <c r="AG789" i="9"/>
  <c r="AH789" i="9" s="1"/>
  <c r="AL789" i="9" s="1"/>
  <c r="AF790" i="9"/>
  <c r="BE643" i="9"/>
  <c r="BB644" i="9" s="1"/>
  <c r="AW634" i="6"/>
  <c r="BC647" i="6"/>
  <c r="BD647" i="6"/>
  <c r="AW632" i="9"/>
  <c r="AV632" i="9"/>
  <c r="BB68" i="9"/>
  <c r="AW68" i="9" s="1"/>
  <c r="AX68" i="9" s="1"/>
  <c r="BJ67" i="9"/>
  <c r="BM67" i="9" s="1"/>
  <c r="BH68" i="9" s="1"/>
  <c r="BD68" i="9" s="1"/>
  <c r="AP632" i="9" l="1"/>
  <c r="AJ632" i="9" s="1"/>
  <c r="AI632" i="9" s="1"/>
  <c r="AY633" i="6"/>
  <c r="AT634" i="6" s="1"/>
  <c r="AP634" i="6" s="1"/>
  <c r="AJ634" i="6" s="1"/>
  <c r="AI634" i="6" s="1"/>
  <c r="AG792" i="6"/>
  <c r="AH792" i="6" s="1"/>
  <c r="AL792" i="6" s="1"/>
  <c r="AF793" i="6"/>
  <c r="QQ125" i="8"/>
  <c r="QU124" i="8"/>
  <c r="QP125" i="8" s="1"/>
  <c r="EG137" i="8"/>
  <c r="EK136" i="8"/>
  <c r="EF137" i="8" s="1"/>
  <c r="IA129" i="8"/>
  <c r="HV129" i="8" s="1"/>
  <c r="II128" i="8"/>
  <c r="BF643" i="9"/>
  <c r="BA644" i="9" s="1"/>
  <c r="BC644" i="9" s="1"/>
  <c r="AX632" i="9"/>
  <c r="AU633" i="9" s="1"/>
  <c r="BE647" i="6"/>
  <c r="BB648" i="6" s="1"/>
  <c r="AG790" i="9"/>
  <c r="AH790" i="9" s="1"/>
  <c r="AL790" i="9" s="1"/>
  <c r="AF791" i="9"/>
  <c r="BD644" i="9"/>
  <c r="AU69" i="9"/>
  <c r="AY68" i="9"/>
  <c r="AT69" i="9" s="1"/>
  <c r="AV634" i="6" l="1"/>
  <c r="AX634" i="6" s="1"/>
  <c r="AU635" i="6" s="1"/>
  <c r="AF794" i="6"/>
  <c r="AG793" i="6"/>
  <c r="AH793" i="6" s="1"/>
  <c r="AL793" i="6" s="1"/>
  <c r="AQ634" i="6"/>
  <c r="AN635" i="6" s="1"/>
  <c r="QL125" i="8"/>
  <c r="QY124" i="8"/>
  <c r="IK128" i="8"/>
  <c r="EB137" i="8"/>
  <c r="EC137" i="8" s="1"/>
  <c r="EO136" i="8"/>
  <c r="BE644" i="9"/>
  <c r="BB645" i="9" s="1"/>
  <c r="BF647" i="6"/>
  <c r="BA648" i="6" s="1"/>
  <c r="AY632" i="9"/>
  <c r="AT633" i="9" s="1"/>
  <c r="AP633" i="9" s="1"/>
  <c r="AJ633" i="9" s="1"/>
  <c r="AI633" i="9" s="1"/>
  <c r="AW635" i="6"/>
  <c r="AG791" i="9"/>
  <c r="AH791" i="9" s="1"/>
  <c r="AL791" i="9" s="1"/>
  <c r="AF792" i="9"/>
  <c r="BC648" i="6"/>
  <c r="BD648" i="6"/>
  <c r="AW633" i="9"/>
  <c r="AP69" i="9"/>
  <c r="AJ69" i="9" s="1"/>
  <c r="AI69" i="9" s="1"/>
  <c r="AQ69" i="9"/>
  <c r="BC68" i="9"/>
  <c r="BF644" i="9" l="1"/>
  <c r="BA645" i="9" s="1"/>
  <c r="AY634" i="6"/>
  <c r="AT635" i="6" s="1"/>
  <c r="AP635" i="6" s="1"/>
  <c r="AJ635" i="6" s="1"/>
  <c r="AI635" i="6" s="1"/>
  <c r="AF795" i="6"/>
  <c r="AG794" i="6"/>
  <c r="AH794" i="6" s="1"/>
  <c r="AL794" i="6" s="1"/>
  <c r="AQ635" i="6"/>
  <c r="AN636" i="6" s="1"/>
  <c r="RA124" i="8"/>
  <c r="AV633" i="9"/>
  <c r="AX633" i="9" s="1"/>
  <c r="AV635" i="6"/>
  <c r="AX635" i="6" s="1"/>
  <c r="AU636" i="6" s="1"/>
  <c r="IH129" i="8"/>
  <c r="IL128" i="8"/>
  <c r="IG129" i="8" s="1"/>
  <c r="DZ138" i="8"/>
  <c r="ED137" i="8"/>
  <c r="DY138" i="8" s="1"/>
  <c r="AF793" i="9"/>
  <c r="AG792" i="9"/>
  <c r="AH792" i="9" s="1"/>
  <c r="AL792" i="9" s="1"/>
  <c r="AQ633" i="9"/>
  <c r="AN634" i="9" s="1"/>
  <c r="BE648" i="6"/>
  <c r="BB649" i="6" s="1"/>
  <c r="BC645" i="9"/>
  <c r="BD645" i="9"/>
  <c r="BE68" i="9"/>
  <c r="BF68" i="9" s="1"/>
  <c r="BA69" i="9" s="1"/>
  <c r="AN70" i="9"/>
  <c r="AV69" i="9"/>
  <c r="AG795" i="6" l="1"/>
  <c r="AH795" i="6" s="1"/>
  <c r="AL795" i="6" s="1"/>
  <c r="AF796" i="6"/>
  <c r="RB124" i="8"/>
  <c r="QW125" i="8" s="1"/>
  <c r="AU634" i="9"/>
  <c r="AY633" i="9"/>
  <c r="AT634" i="9" s="1"/>
  <c r="AQ634" i="9" s="1"/>
  <c r="AN635" i="9" s="1"/>
  <c r="QX125" i="8"/>
  <c r="BF648" i="6"/>
  <c r="BA649" i="6" s="1"/>
  <c r="BC649" i="6" s="1"/>
  <c r="IP128" i="8"/>
  <c r="IR128" i="8" s="1"/>
  <c r="IS128" i="8" s="1"/>
  <c r="IN129" i="8" s="1"/>
  <c r="DU138" i="8"/>
  <c r="DV138" i="8" s="1"/>
  <c r="EH137" i="8"/>
  <c r="IC129" i="8"/>
  <c r="BE645" i="9"/>
  <c r="BB646" i="9" s="1"/>
  <c r="BD649" i="6"/>
  <c r="AY635" i="6"/>
  <c r="AT636" i="6" s="1"/>
  <c r="AP636" i="6" s="1"/>
  <c r="AJ636" i="6" s="1"/>
  <c r="AI636" i="6" s="1"/>
  <c r="AW634" i="9"/>
  <c r="AW636" i="6"/>
  <c r="AG793" i="9"/>
  <c r="AH793" i="9" s="1"/>
  <c r="AL793" i="9" s="1"/>
  <c r="AF794" i="9"/>
  <c r="BB69" i="9"/>
  <c r="AW69" i="9" s="1"/>
  <c r="AX69" i="9" s="1"/>
  <c r="BJ68" i="9"/>
  <c r="BM68" i="9" s="1"/>
  <c r="BH69" i="9" s="1"/>
  <c r="BD69" i="9" s="1"/>
  <c r="AP634" i="9" l="1"/>
  <c r="AJ634" i="9" s="1"/>
  <c r="AI634" i="9" s="1"/>
  <c r="AV634" i="9"/>
  <c r="QS125" i="8"/>
  <c r="AG796" i="6"/>
  <c r="AH796" i="6" s="1"/>
  <c r="AL796" i="6" s="1"/>
  <c r="AF797" i="6"/>
  <c r="RF124" i="8"/>
  <c r="RH124" i="8" s="1"/>
  <c r="AQ636" i="6"/>
  <c r="AN637" i="6" s="1"/>
  <c r="DS139" i="8"/>
  <c r="DW138" i="8"/>
  <c r="DR139" i="8" s="1"/>
  <c r="IO129" i="8"/>
  <c r="IJ129" i="8" s="1"/>
  <c r="IW128" i="8"/>
  <c r="AG794" i="9"/>
  <c r="AH794" i="9" s="1"/>
  <c r="AL794" i="9" s="1"/>
  <c r="AF795" i="9"/>
  <c r="BE649" i="6"/>
  <c r="BB650" i="6" s="1"/>
  <c r="BD646" i="9"/>
  <c r="AV636" i="6"/>
  <c r="AX634" i="9"/>
  <c r="AU635" i="9" s="1"/>
  <c r="BF645" i="9"/>
  <c r="BA646" i="9" s="1"/>
  <c r="BC646" i="9" s="1"/>
  <c r="AU70" i="9"/>
  <c r="AY69" i="9"/>
  <c r="AT70" i="9" s="1"/>
  <c r="RI124" i="8" l="1"/>
  <c r="RD125" i="8" s="1"/>
  <c r="AG797" i="6"/>
  <c r="AH797" i="6" s="1"/>
  <c r="AL797" i="6" s="1"/>
  <c r="AF798" i="6"/>
  <c r="RE125" i="8"/>
  <c r="QZ125" i="8" s="1"/>
  <c r="DN139" i="8"/>
  <c r="DO139" i="8" s="1"/>
  <c r="IY128" i="8"/>
  <c r="IZ128" i="8" s="1"/>
  <c r="IU129" i="8" s="1"/>
  <c r="EA138" i="8"/>
  <c r="BF649" i="6"/>
  <c r="BA650" i="6" s="1"/>
  <c r="BC650" i="6" s="1"/>
  <c r="BE646" i="9"/>
  <c r="BB647" i="9" s="1"/>
  <c r="AW635" i="9"/>
  <c r="AG795" i="9"/>
  <c r="AH795" i="9" s="1"/>
  <c r="AL795" i="9" s="1"/>
  <c r="AF796" i="9"/>
  <c r="AY634" i="9"/>
  <c r="AT635" i="9" s="1"/>
  <c r="AP635" i="9" s="1"/>
  <c r="AJ635" i="9" s="1"/>
  <c r="AI635" i="9" s="1"/>
  <c r="AX636" i="6"/>
  <c r="AU637" i="6" s="1"/>
  <c r="BD650" i="6"/>
  <c r="AQ70" i="9"/>
  <c r="AP70" i="9"/>
  <c r="AJ70" i="9" s="1"/>
  <c r="AI70" i="9" s="1"/>
  <c r="BC69" i="9"/>
  <c r="RM124" i="8" l="1"/>
  <c r="AF799" i="6"/>
  <c r="AG798" i="6"/>
  <c r="AH798" i="6" s="1"/>
  <c r="AL798" i="6" s="1"/>
  <c r="RO124" i="8"/>
  <c r="IV129" i="8"/>
  <c r="IQ129" i="8" s="1"/>
  <c r="JD128" i="8"/>
  <c r="JF128" i="8" s="1"/>
  <c r="DL140" i="8"/>
  <c r="DP139" i="8"/>
  <c r="DK140" i="8" s="1"/>
  <c r="AQ635" i="9"/>
  <c r="AN636" i="9" s="1"/>
  <c r="BE650" i="6"/>
  <c r="BB651" i="6" s="1"/>
  <c r="AW637" i="6"/>
  <c r="BD647" i="9"/>
  <c r="AY636" i="6"/>
  <c r="AT637" i="6" s="1"/>
  <c r="AP637" i="6" s="1"/>
  <c r="AJ637" i="6" s="1"/>
  <c r="AI637" i="6" s="1"/>
  <c r="AF797" i="9"/>
  <c r="AG796" i="9"/>
  <c r="AH796" i="9" s="1"/>
  <c r="AL796" i="9" s="1"/>
  <c r="AV635" i="9"/>
  <c r="BF646" i="9"/>
  <c r="BA647" i="9" s="1"/>
  <c r="BC647" i="9" s="1"/>
  <c r="BE69" i="9"/>
  <c r="BF69" i="9"/>
  <c r="BA70" i="9" s="1"/>
  <c r="AV70" i="9"/>
  <c r="AN71" i="9"/>
  <c r="BF650" i="6" l="1"/>
  <c r="BA651" i="6" s="1"/>
  <c r="AG799" i="6"/>
  <c r="AH799" i="6" s="1"/>
  <c r="AL799" i="6" s="1"/>
  <c r="AF800" i="6"/>
  <c r="RP124" i="8"/>
  <c r="RK125" i="8" s="1"/>
  <c r="RL125" i="8"/>
  <c r="RT124" i="8"/>
  <c r="DT139" i="8"/>
  <c r="JG128" i="8"/>
  <c r="JB129" i="8" s="1"/>
  <c r="JC129" i="8"/>
  <c r="DG140" i="8"/>
  <c r="DH140" i="8" s="1"/>
  <c r="BE647" i="9"/>
  <c r="BB648" i="9" s="1"/>
  <c r="AX635" i="9"/>
  <c r="AU636" i="9" s="1"/>
  <c r="AG797" i="9"/>
  <c r="AH797" i="9" s="1"/>
  <c r="AL797" i="9" s="1"/>
  <c r="AF798" i="9"/>
  <c r="AQ637" i="6"/>
  <c r="AN638" i="6" s="1"/>
  <c r="BC651" i="6"/>
  <c r="BD651" i="6"/>
  <c r="AV637" i="6"/>
  <c r="BJ69" i="9"/>
  <c r="BM69" i="9" s="1"/>
  <c r="BH70" i="9" s="1"/>
  <c r="BD70" i="9" s="1"/>
  <c r="BB70" i="9"/>
  <c r="AW70" i="9" s="1"/>
  <c r="AX70" i="9" s="1"/>
  <c r="RG125" i="8" l="1"/>
  <c r="AF801" i="6"/>
  <c r="AG800" i="6"/>
  <c r="AH800" i="6" s="1"/>
  <c r="AL800" i="6" s="1"/>
  <c r="JK128" i="8"/>
  <c r="JM128" i="8" s="1"/>
  <c r="JN128" i="8" s="1"/>
  <c r="JI129" i="8" s="1"/>
  <c r="RV124" i="8"/>
  <c r="DE141" i="8"/>
  <c r="DI140" i="8"/>
  <c r="DD141" i="8" s="1"/>
  <c r="IX129" i="8"/>
  <c r="AY635" i="9"/>
  <c r="AT636" i="9" s="1"/>
  <c r="AP636" i="9" s="1"/>
  <c r="AJ636" i="9" s="1"/>
  <c r="AI636" i="9" s="1"/>
  <c r="BD648" i="9"/>
  <c r="AX637" i="6"/>
  <c r="AU638" i="6" s="1"/>
  <c r="BE651" i="6"/>
  <c r="BB652" i="6" s="1"/>
  <c r="AG798" i="9"/>
  <c r="AH798" i="9" s="1"/>
  <c r="AL798" i="9" s="1"/>
  <c r="AF799" i="9"/>
  <c r="AW636" i="9"/>
  <c r="BF647" i="9"/>
  <c r="BA648" i="9" s="1"/>
  <c r="BC648" i="9" s="1"/>
  <c r="AU71" i="9"/>
  <c r="AY70" i="9"/>
  <c r="AT71" i="9" s="1"/>
  <c r="RW124" i="8" l="1"/>
  <c r="RR125" i="8" s="1"/>
  <c r="AF802" i="6"/>
  <c r="AG801" i="6"/>
  <c r="AH801" i="6" s="1"/>
  <c r="AL801" i="6" s="1"/>
  <c r="AQ636" i="9"/>
  <c r="AN637" i="9" s="1"/>
  <c r="RS125" i="8"/>
  <c r="RN125" i="8" s="1"/>
  <c r="SA124" i="8"/>
  <c r="DM140" i="8"/>
  <c r="JJ129" i="8"/>
  <c r="JE129" i="8" s="1"/>
  <c r="JR128" i="8"/>
  <c r="CZ141" i="8"/>
  <c r="DA141" i="8" s="1"/>
  <c r="AV636" i="9"/>
  <c r="AX636" i="9" s="1"/>
  <c r="AU637" i="9" s="1"/>
  <c r="BF651" i="6"/>
  <c r="BA652" i="6" s="1"/>
  <c r="AW638" i="6"/>
  <c r="BE648" i="9"/>
  <c r="BB649" i="9" s="1"/>
  <c r="AG799" i="9"/>
  <c r="AH799" i="9" s="1"/>
  <c r="AL799" i="9" s="1"/>
  <c r="AF800" i="9"/>
  <c r="BD652" i="6"/>
  <c r="BC652" i="6"/>
  <c r="AY637" i="6"/>
  <c r="AT638" i="6" s="1"/>
  <c r="AP638" i="6" s="1"/>
  <c r="AJ638" i="6" s="1"/>
  <c r="AI638" i="6" s="1"/>
  <c r="AQ71" i="9"/>
  <c r="AP71" i="9"/>
  <c r="AJ71" i="9" s="1"/>
  <c r="AI71" i="9" s="1"/>
  <c r="BC70" i="9"/>
  <c r="AF803" i="6" l="1"/>
  <c r="AG802" i="6"/>
  <c r="AH802" i="6" s="1"/>
  <c r="AL802" i="6" s="1"/>
  <c r="SC124" i="8"/>
  <c r="SD124" i="8"/>
  <c r="RY125" i="8" s="1"/>
  <c r="AQ638" i="6"/>
  <c r="AN639" i="6" s="1"/>
  <c r="JT128" i="8"/>
  <c r="CX142" i="8"/>
  <c r="DB141" i="8"/>
  <c r="CW142" i="8" s="1"/>
  <c r="BF648" i="9"/>
  <c r="BA649" i="9" s="1"/>
  <c r="BE652" i="6"/>
  <c r="BB653" i="6" s="1"/>
  <c r="AG800" i="9"/>
  <c r="AH800" i="9" s="1"/>
  <c r="AL800" i="9" s="1"/>
  <c r="AF801" i="9"/>
  <c r="AW637" i="9"/>
  <c r="BD649" i="9"/>
  <c r="BC649" i="9"/>
  <c r="AV638" i="6"/>
  <c r="AY636" i="9"/>
  <c r="AT637" i="9" s="1"/>
  <c r="AP637" i="9" s="1"/>
  <c r="AJ637" i="9" s="1"/>
  <c r="AI637" i="9" s="1"/>
  <c r="BE70" i="9"/>
  <c r="BF70" i="9" s="1"/>
  <c r="BA71" i="9" s="1"/>
  <c r="AN72" i="9"/>
  <c r="AV71" i="9"/>
  <c r="AG803" i="6" l="1"/>
  <c r="AH803" i="6" s="1"/>
  <c r="AL803" i="6" s="1"/>
  <c r="AF804" i="6"/>
  <c r="RZ125" i="8"/>
  <c r="RU125" i="8" s="1"/>
  <c r="SH124" i="8"/>
  <c r="CS142" i="8"/>
  <c r="CT142" i="8" s="1"/>
  <c r="JQ129" i="8"/>
  <c r="DF141" i="8"/>
  <c r="JU128" i="8"/>
  <c r="JP129" i="8" s="1"/>
  <c r="BF652" i="6"/>
  <c r="BA653" i="6" s="1"/>
  <c r="BE649" i="9"/>
  <c r="BB650" i="9" s="1"/>
  <c r="AV637" i="9"/>
  <c r="AG801" i="9"/>
  <c r="AH801" i="9" s="1"/>
  <c r="AL801" i="9" s="1"/>
  <c r="AF802" i="9"/>
  <c r="BD653" i="6"/>
  <c r="BC653" i="6"/>
  <c r="AX638" i="6"/>
  <c r="AU639" i="6" s="1"/>
  <c r="AQ637" i="9"/>
  <c r="AN638" i="9" s="1"/>
  <c r="BJ70" i="9"/>
  <c r="BM70" i="9" s="1"/>
  <c r="BH71" i="9" s="1"/>
  <c r="BD71" i="9" s="1"/>
  <c r="BB71" i="9"/>
  <c r="AW71" i="9" s="1"/>
  <c r="AX71" i="9" s="1"/>
  <c r="AY638" i="6" l="1"/>
  <c r="AT639" i="6" s="1"/>
  <c r="AP639" i="6" s="1"/>
  <c r="AJ639" i="6" s="1"/>
  <c r="AI639" i="6" s="1"/>
  <c r="AG804" i="6"/>
  <c r="AH804" i="6" s="1"/>
  <c r="AL804" i="6" s="1"/>
  <c r="AF805" i="6"/>
  <c r="SJ124" i="8"/>
  <c r="SK124" i="8"/>
  <c r="SF125" i="8" s="1"/>
  <c r="CQ143" i="8"/>
  <c r="CU142" i="8"/>
  <c r="CP143" i="8" s="1"/>
  <c r="JY128" i="8"/>
  <c r="JL129" i="8"/>
  <c r="AQ639" i="6"/>
  <c r="AN640" i="6" s="1"/>
  <c r="AV639" i="6"/>
  <c r="AW639" i="6"/>
  <c r="BE653" i="6"/>
  <c r="BB654" i="6" s="1"/>
  <c r="AG802" i="9"/>
  <c r="AH802" i="9" s="1"/>
  <c r="AL802" i="9" s="1"/>
  <c r="AF803" i="9"/>
  <c r="AX637" i="9"/>
  <c r="AU638" i="9" s="1"/>
  <c r="BF649" i="9"/>
  <c r="BA650" i="9" s="1"/>
  <c r="BC650" i="9" s="1"/>
  <c r="BD650" i="9"/>
  <c r="AU72" i="9"/>
  <c r="AY71" i="9"/>
  <c r="AT72" i="9" s="1"/>
  <c r="AF806" i="6" l="1"/>
  <c r="AG805" i="6"/>
  <c r="AH805" i="6" s="1"/>
  <c r="AL805" i="6" s="1"/>
  <c r="SG125" i="8"/>
  <c r="SB125" i="8" s="1"/>
  <c r="SO124" i="8"/>
  <c r="KA128" i="8"/>
  <c r="CY142" i="8"/>
  <c r="CL143" i="8"/>
  <c r="CM143" i="8" s="1"/>
  <c r="BE650" i="9"/>
  <c r="BB651" i="9" s="1"/>
  <c r="AW638" i="9"/>
  <c r="BD654" i="6"/>
  <c r="AX639" i="6"/>
  <c r="AU640" i="6" s="1"/>
  <c r="AY637" i="9"/>
  <c r="AT638" i="9" s="1"/>
  <c r="AP638" i="9" s="1"/>
  <c r="AJ638" i="9" s="1"/>
  <c r="AI638" i="9" s="1"/>
  <c r="AF804" i="9"/>
  <c r="AG803" i="9"/>
  <c r="AH803" i="9" s="1"/>
  <c r="AL803" i="9" s="1"/>
  <c r="BF653" i="6"/>
  <c r="BA654" i="6" s="1"/>
  <c r="BC654" i="6" s="1"/>
  <c r="AP72" i="9"/>
  <c r="AJ72" i="9" s="1"/>
  <c r="AI72" i="9" s="1"/>
  <c r="AQ72" i="9"/>
  <c r="BC71" i="9"/>
  <c r="AF807" i="6" l="1"/>
  <c r="AG806" i="6"/>
  <c r="AH806" i="6" s="1"/>
  <c r="AL806" i="6" s="1"/>
  <c r="SQ124" i="8"/>
  <c r="BF650" i="9"/>
  <c r="BA651" i="9" s="1"/>
  <c r="BC651" i="9" s="1"/>
  <c r="JX129" i="8"/>
  <c r="CJ144" i="8"/>
  <c r="CN143" i="8"/>
  <c r="CI144" i="8" s="1"/>
  <c r="KB128" i="8"/>
  <c r="JW129" i="8" s="1"/>
  <c r="AY639" i="6"/>
  <c r="AT640" i="6" s="1"/>
  <c r="AP640" i="6" s="1"/>
  <c r="AJ640" i="6" s="1"/>
  <c r="AI640" i="6" s="1"/>
  <c r="BE654" i="6"/>
  <c r="BB655" i="6" s="1"/>
  <c r="AG804" i="9"/>
  <c r="AH804" i="9" s="1"/>
  <c r="AL804" i="9" s="1"/>
  <c r="AF805" i="9"/>
  <c r="AQ640" i="6"/>
  <c r="AN641" i="6" s="1"/>
  <c r="AW640" i="6"/>
  <c r="AQ638" i="9"/>
  <c r="AN639" i="9" s="1"/>
  <c r="AV638" i="9"/>
  <c r="BD651" i="9"/>
  <c r="BE71" i="9"/>
  <c r="BF71" i="9" s="1"/>
  <c r="BA72" i="9" s="1"/>
  <c r="AN73" i="9"/>
  <c r="AV72" i="9"/>
  <c r="AF808" i="6" l="1"/>
  <c r="AG807" i="6"/>
  <c r="AH807" i="6" s="1"/>
  <c r="AL807" i="6" s="1"/>
  <c r="SN125" i="8"/>
  <c r="AV640" i="6"/>
  <c r="SR124" i="8"/>
  <c r="SM125" i="8" s="1"/>
  <c r="CR143" i="8"/>
  <c r="KF128" i="8"/>
  <c r="CE144" i="8"/>
  <c r="CF144" i="8" s="1"/>
  <c r="JS129" i="8"/>
  <c r="BE651" i="9"/>
  <c r="BB652" i="9" s="1"/>
  <c r="AX638" i="9"/>
  <c r="AU639" i="9" s="1"/>
  <c r="BF654" i="6"/>
  <c r="BA655" i="6" s="1"/>
  <c r="BC655" i="6" s="1"/>
  <c r="AX640" i="6"/>
  <c r="AU641" i="6" s="1"/>
  <c r="AG805" i="9"/>
  <c r="AH805" i="9" s="1"/>
  <c r="AL805" i="9" s="1"/>
  <c r="AF806" i="9"/>
  <c r="BD655" i="6"/>
  <c r="BB72" i="9"/>
  <c r="AW72" i="9" s="1"/>
  <c r="AX72" i="9" s="1"/>
  <c r="BJ71" i="9"/>
  <c r="BM71" i="9" s="1"/>
  <c r="BH72" i="9" s="1"/>
  <c r="BD72" i="9" s="1"/>
  <c r="AF809" i="6" l="1"/>
  <c r="AG808" i="6"/>
  <c r="AH808" i="6" s="1"/>
  <c r="AL808" i="6" s="1"/>
  <c r="SV124" i="8"/>
  <c r="AY640" i="6"/>
  <c r="AT641" i="6" s="1"/>
  <c r="AP641" i="6" s="1"/>
  <c r="AJ641" i="6" s="1"/>
  <c r="AI641" i="6" s="1"/>
  <c r="SI125" i="8"/>
  <c r="CC145" i="8"/>
  <c r="CG144" i="8"/>
  <c r="CB145" i="8" s="1"/>
  <c r="KH128" i="8"/>
  <c r="KI128" i="8" s="1"/>
  <c r="KD129" i="8" s="1"/>
  <c r="BE655" i="6"/>
  <c r="BB656" i="6" s="1"/>
  <c r="AF807" i="9"/>
  <c r="AG806" i="9"/>
  <c r="AH806" i="9" s="1"/>
  <c r="AL806" i="9" s="1"/>
  <c r="AW639" i="9"/>
  <c r="BD652" i="9"/>
  <c r="AW641" i="6"/>
  <c r="AY638" i="9"/>
  <c r="AT639" i="9" s="1"/>
  <c r="AP639" i="9" s="1"/>
  <c r="AJ639" i="9" s="1"/>
  <c r="AI639" i="9" s="1"/>
  <c r="BF651" i="9"/>
  <c r="BA652" i="9" s="1"/>
  <c r="BC652" i="9" s="1"/>
  <c r="AU73" i="9"/>
  <c r="AY72" i="9"/>
  <c r="AT73" i="9" s="1"/>
  <c r="AV641" i="6" l="1"/>
  <c r="AG809" i="6"/>
  <c r="AH809" i="6" s="1"/>
  <c r="AL809" i="6" s="1"/>
  <c r="AF810" i="6"/>
  <c r="AQ641" i="6"/>
  <c r="AN642" i="6" s="1"/>
  <c r="SX124" i="8"/>
  <c r="BX145" i="8"/>
  <c r="BY145" i="8" s="1"/>
  <c r="KM128" i="8"/>
  <c r="KE129" i="8"/>
  <c r="JZ129" i="8" s="1"/>
  <c r="CK144" i="8"/>
  <c r="BF655" i="6"/>
  <c r="BA656" i="6" s="1"/>
  <c r="BC656" i="6" s="1"/>
  <c r="BE652" i="9"/>
  <c r="BB653" i="9" s="1"/>
  <c r="BD656" i="6"/>
  <c r="AX641" i="6"/>
  <c r="AU642" i="6" s="1"/>
  <c r="AV639" i="9"/>
  <c r="AQ639" i="9"/>
  <c r="AN640" i="9" s="1"/>
  <c r="AG807" i="9"/>
  <c r="AH807" i="9" s="1"/>
  <c r="AL807" i="9" s="1"/>
  <c r="AF808" i="9"/>
  <c r="AQ73" i="9"/>
  <c r="AP73" i="9"/>
  <c r="AJ73" i="9" s="1"/>
  <c r="AI73" i="9" s="1"/>
  <c r="BC72" i="9"/>
  <c r="SY124" i="8" l="1"/>
  <c r="ST125" i="8" s="1"/>
  <c r="AF811" i="6"/>
  <c r="AG810" i="6"/>
  <c r="AH810" i="6" s="1"/>
  <c r="AL810" i="6" s="1"/>
  <c r="SU125" i="8"/>
  <c r="SP125" i="8" s="1"/>
  <c r="TC124" i="8"/>
  <c r="AY641" i="6"/>
  <c r="AT642" i="6" s="1"/>
  <c r="AP642" i="6" s="1"/>
  <c r="AJ642" i="6" s="1"/>
  <c r="AI642" i="6" s="1"/>
  <c r="BV146" i="8"/>
  <c r="BZ145" i="8"/>
  <c r="BU146" i="8" s="1"/>
  <c r="KO128" i="8"/>
  <c r="KP128" i="8" s="1"/>
  <c r="KK129" i="8" s="1"/>
  <c r="AG808" i="9"/>
  <c r="AH808" i="9" s="1"/>
  <c r="AL808" i="9" s="1"/>
  <c r="AF809" i="9"/>
  <c r="BD653" i="9"/>
  <c r="AX639" i="9"/>
  <c r="AU640" i="9" s="1"/>
  <c r="AW642" i="6"/>
  <c r="AV642" i="6"/>
  <c r="BE656" i="6"/>
  <c r="BB657" i="6" s="1"/>
  <c r="BF652" i="9"/>
  <c r="BA653" i="9" s="1"/>
  <c r="BC653" i="9" s="1"/>
  <c r="BE72" i="9"/>
  <c r="AV73" i="9"/>
  <c r="AN74" i="9"/>
  <c r="AQ642" i="6" l="1"/>
  <c r="AN643" i="6" s="1"/>
  <c r="AF812" i="6"/>
  <c r="AG811" i="6"/>
  <c r="AH811" i="6" s="1"/>
  <c r="AL811" i="6" s="1"/>
  <c r="TE124" i="8"/>
  <c r="BQ146" i="8"/>
  <c r="BR146" i="8" s="1"/>
  <c r="CD145" i="8"/>
  <c r="KL129" i="8"/>
  <c r="KG129" i="8" s="1"/>
  <c r="KT128" i="8"/>
  <c r="AY639" i="9"/>
  <c r="AT640" i="9" s="1"/>
  <c r="AP640" i="9" s="1"/>
  <c r="AJ640" i="9" s="1"/>
  <c r="AI640" i="9" s="1"/>
  <c r="BE653" i="9"/>
  <c r="BB654" i="9" s="1"/>
  <c r="BD657" i="6"/>
  <c r="AF810" i="9"/>
  <c r="AG809" i="9"/>
  <c r="AH809" i="9" s="1"/>
  <c r="AL809" i="9" s="1"/>
  <c r="BF656" i="6"/>
  <c r="BA657" i="6" s="1"/>
  <c r="BC657" i="6" s="1"/>
  <c r="AX642" i="6"/>
  <c r="AU643" i="6" s="1"/>
  <c r="AW640" i="9"/>
  <c r="AV640" i="9"/>
  <c r="AQ640" i="9"/>
  <c r="AN641" i="9" s="1"/>
  <c r="BB73" i="9"/>
  <c r="BF72" i="9"/>
  <c r="BA73" i="9" s="1"/>
  <c r="AG812" i="6" l="1"/>
  <c r="AH812" i="6" s="1"/>
  <c r="AL812" i="6" s="1"/>
  <c r="AF813" i="6"/>
  <c r="BF653" i="9"/>
  <c r="BA654" i="9" s="1"/>
  <c r="TB125" i="8"/>
  <c r="AY642" i="6"/>
  <c r="AT643" i="6" s="1"/>
  <c r="AP643" i="6" s="1"/>
  <c r="AJ643" i="6" s="1"/>
  <c r="AI643" i="6" s="1"/>
  <c r="TF124" i="8"/>
  <c r="TA125" i="8" s="1"/>
  <c r="KV128" i="8"/>
  <c r="KW128" i="8" s="1"/>
  <c r="KR129" i="8" s="1"/>
  <c r="BO147" i="8"/>
  <c r="BS146" i="8"/>
  <c r="BN147" i="8" s="1"/>
  <c r="BE657" i="6"/>
  <c r="BB658" i="6" s="1"/>
  <c r="AX640" i="9"/>
  <c r="AU641" i="9" s="1"/>
  <c r="AG810" i="9"/>
  <c r="AH810" i="9" s="1"/>
  <c r="AL810" i="9" s="1"/>
  <c r="AF811" i="9"/>
  <c r="AW643" i="6"/>
  <c r="AQ643" i="6"/>
  <c r="AN644" i="6" s="1"/>
  <c r="BD654" i="9"/>
  <c r="BC654" i="9"/>
  <c r="BJ72" i="9"/>
  <c r="BM72" i="9" s="1"/>
  <c r="BH73" i="9" s="1"/>
  <c r="BD73" i="9" s="1"/>
  <c r="AW73" i="9"/>
  <c r="AX73" i="9" s="1"/>
  <c r="SW125" i="8" l="1"/>
  <c r="AG813" i="6"/>
  <c r="AH813" i="6" s="1"/>
  <c r="AL813" i="6" s="1"/>
  <c r="AF814" i="6"/>
  <c r="AV643" i="6"/>
  <c r="AX643" i="6" s="1"/>
  <c r="AU644" i="6" s="1"/>
  <c r="TJ124" i="8"/>
  <c r="BW146" i="8"/>
  <c r="BJ147" i="8"/>
  <c r="BK147" i="8" s="1"/>
  <c r="LA128" i="8"/>
  <c r="KS129" i="8"/>
  <c r="KN129" i="8" s="1"/>
  <c r="AY640" i="9"/>
  <c r="AT641" i="9" s="1"/>
  <c r="AP641" i="9" s="1"/>
  <c r="AJ641" i="9" s="1"/>
  <c r="AI641" i="9" s="1"/>
  <c r="BF657" i="6"/>
  <c r="BA658" i="6" s="1"/>
  <c r="BC658" i="6" s="1"/>
  <c r="AG811" i="9"/>
  <c r="AH811" i="9" s="1"/>
  <c r="AL811" i="9" s="1"/>
  <c r="AF812" i="9"/>
  <c r="BE654" i="9"/>
  <c r="BB655" i="9" s="1"/>
  <c r="AW641" i="9"/>
  <c r="AQ641" i="9"/>
  <c r="AN642" i="9" s="1"/>
  <c r="BD658" i="6"/>
  <c r="AU74" i="9"/>
  <c r="AY73" i="9"/>
  <c r="AT74" i="9" s="1"/>
  <c r="AG814" i="6" l="1"/>
  <c r="AH814" i="6" s="1"/>
  <c r="AL814" i="6" s="1"/>
  <c r="AF815" i="6"/>
  <c r="AV641" i="9"/>
  <c r="BF654" i="9"/>
  <c r="BA655" i="9" s="1"/>
  <c r="TL124" i="8"/>
  <c r="LC128" i="8"/>
  <c r="LD128" i="8" s="1"/>
  <c r="KY129" i="8" s="1"/>
  <c r="BH148" i="8"/>
  <c r="BL147" i="8"/>
  <c r="BG148" i="8" s="1"/>
  <c r="BE658" i="6"/>
  <c r="BB659" i="6" s="1"/>
  <c r="AW644" i="6"/>
  <c r="AX641" i="9"/>
  <c r="AU642" i="9" s="1"/>
  <c r="AY643" i="6"/>
  <c r="AT644" i="6" s="1"/>
  <c r="AP644" i="6" s="1"/>
  <c r="AJ644" i="6" s="1"/>
  <c r="AI644" i="6" s="1"/>
  <c r="BD655" i="9"/>
  <c r="BC655" i="9"/>
  <c r="AF813" i="9"/>
  <c r="AG812" i="9"/>
  <c r="AH812" i="9" s="1"/>
  <c r="AL812" i="9" s="1"/>
  <c r="AP74" i="9"/>
  <c r="AJ74" i="9" s="1"/>
  <c r="AI74" i="9" s="1"/>
  <c r="AQ74" i="9"/>
  <c r="BC73" i="9"/>
  <c r="TM124" i="8" l="1"/>
  <c r="TH125" i="8" s="1"/>
  <c r="AY641" i="9"/>
  <c r="AT642" i="9" s="1"/>
  <c r="AP642" i="9" s="1"/>
  <c r="AJ642" i="9" s="1"/>
  <c r="AI642" i="9" s="1"/>
  <c r="AF816" i="6"/>
  <c r="AG816" i="6" s="1"/>
  <c r="AH816" i="6" s="1"/>
  <c r="AL816" i="6" s="1"/>
  <c r="AG815" i="6"/>
  <c r="AH815" i="6" s="1"/>
  <c r="AL815" i="6" s="1"/>
  <c r="BF658" i="6"/>
  <c r="BA659" i="6" s="1"/>
  <c r="TI125" i="8"/>
  <c r="TD125" i="8" s="1"/>
  <c r="TQ124" i="8"/>
  <c r="BC148" i="8"/>
  <c r="BD148" i="8" s="1"/>
  <c r="BP147" i="8"/>
  <c r="KZ129" i="8"/>
  <c r="KU129" i="8" s="1"/>
  <c r="LH128" i="8"/>
  <c r="AV644" i="6"/>
  <c r="AX644" i="6" s="1"/>
  <c r="AG813" i="9"/>
  <c r="AH813" i="9" s="1"/>
  <c r="AL813" i="9" s="1"/>
  <c r="AF814" i="9"/>
  <c r="BE655" i="9"/>
  <c r="BB656" i="9" s="1"/>
  <c r="AV642" i="9"/>
  <c r="AW642" i="9"/>
  <c r="AQ642" i="9"/>
  <c r="AN643" i="9" s="1"/>
  <c r="AQ644" i="6"/>
  <c r="AN645" i="6" s="1"/>
  <c r="BD659" i="6"/>
  <c r="BC659" i="6"/>
  <c r="BE73" i="9"/>
  <c r="BF73" i="9" s="1"/>
  <c r="BA74" i="9" s="1"/>
  <c r="AN75" i="9"/>
  <c r="AV74" i="9"/>
  <c r="BF655" i="9" l="1"/>
  <c r="BA656" i="9" s="1"/>
  <c r="TS124" i="8"/>
  <c r="LJ128" i="8"/>
  <c r="LK128" i="8" s="1"/>
  <c r="LF129" i="8" s="1"/>
  <c r="BA149" i="8"/>
  <c r="BE148" i="8"/>
  <c r="AZ149" i="8" s="1"/>
  <c r="AU645" i="6"/>
  <c r="AY644" i="6"/>
  <c r="AT645" i="6" s="1"/>
  <c r="AP645" i="6" s="1"/>
  <c r="AJ645" i="6" s="1"/>
  <c r="AI645" i="6" s="1"/>
  <c r="BE659" i="6"/>
  <c r="BB660" i="6" s="1"/>
  <c r="BD660" i="6" s="1"/>
  <c r="AG814" i="9"/>
  <c r="AH814" i="9" s="1"/>
  <c r="AL814" i="9" s="1"/>
  <c r="AF815" i="9"/>
  <c r="AX642" i="9"/>
  <c r="AU643" i="9" s="1"/>
  <c r="BC656" i="9"/>
  <c r="BD656" i="9"/>
  <c r="AW645" i="6"/>
  <c r="AV645" i="6"/>
  <c r="BB74" i="9"/>
  <c r="AW74" i="9" s="1"/>
  <c r="AX74" i="9" s="1"/>
  <c r="BJ73" i="9"/>
  <c r="BM73" i="9" s="1"/>
  <c r="BH74" i="9" s="1"/>
  <c r="BD74" i="9" s="1"/>
  <c r="AQ645" i="6" l="1"/>
  <c r="AN646" i="6" s="1"/>
  <c r="BF659" i="6"/>
  <c r="BA660" i="6" s="1"/>
  <c r="BC660" i="6" s="1"/>
  <c r="TP125" i="8"/>
  <c r="TT124" i="8"/>
  <c r="TO125" i="8" s="1"/>
  <c r="BI148" i="8"/>
  <c r="AV149" i="8"/>
  <c r="AW149" i="8" s="1"/>
  <c r="LG129" i="8"/>
  <c r="LB129" i="8" s="1"/>
  <c r="LO128" i="8"/>
  <c r="AX645" i="6"/>
  <c r="AU646" i="6" s="1"/>
  <c r="BE656" i="9"/>
  <c r="BB657" i="9" s="1"/>
  <c r="BD657" i="9" s="1"/>
  <c r="AW643" i="9"/>
  <c r="BE660" i="6"/>
  <c r="BB661" i="6" s="1"/>
  <c r="BD661" i="6" s="1"/>
  <c r="AY642" i="9"/>
  <c r="AT643" i="9" s="1"/>
  <c r="AP643" i="9" s="1"/>
  <c r="AJ643" i="9" s="1"/>
  <c r="AI643" i="9" s="1"/>
  <c r="AG815" i="9"/>
  <c r="AH815" i="9" s="1"/>
  <c r="AL815" i="9" s="1"/>
  <c r="AF816" i="9"/>
  <c r="AG816" i="9" s="1"/>
  <c r="AH816" i="9" s="1"/>
  <c r="AL816" i="9" s="1"/>
  <c r="AU75" i="9"/>
  <c r="AY74" i="9"/>
  <c r="AT75" i="9" s="1"/>
  <c r="TK125" i="8" l="1"/>
  <c r="TX124" i="8"/>
  <c r="LQ128" i="8"/>
  <c r="AT150" i="8"/>
  <c r="AX149" i="8"/>
  <c r="AS150" i="8" s="1"/>
  <c r="BF656" i="9"/>
  <c r="BA657" i="9" s="1"/>
  <c r="BC657" i="9" s="1"/>
  <c r="BE657" i="9" s="1"/>
  <c r="BB658" i="9" s="1"/>
  <c r="AY645" i="6"/>
  <c r="AT646" i="6" s="1"/>
  <c r="AP646" i="6" s="1"/>
  <c r="AJ646" i="6" s="1"/>
  <c r="AI646" i="6" s="1"/>
  <c r="BF660" i="6"/>
  <c r="BA661" i="6" s="1"/>
  <c r="BC661" i="6" s="1"/>
  <c r="AQ643" i="9"/>
  <c r="AN644" i="9" s="1"/>
  <c r="AV643" i="9"/>
  <c r="AW646" i="6"/>
  <c r="AQ75" i="9"/>
  <c r="AP75" i="9"/>
  <c r="AJ75" i="9" s="1"/>
  <c r="AI75" i="9" s="1"/>
  <c r="BC74" i="9"/>
  <c r="AV646" i="6" l="1"/>
  <c r="AX646" i="6" s="1"/>
  <c r="AU647" i="6" s="1"/>
  <c r="AQ646" i="6"/>
  <c r="AN647" i="6" s="1"/>
  <c r="BF657" i="9"/>
  <c r="BA658" i="9" s="1"/>
  <c r="BC658" i="9" s="1"/>
  <c r="TZ124" i="8"/>
  <c r="AP150" i="8"/>
  <c r="AO150" i="8"/>
  <c r="AH150" i="8" s="1"/>
  <c r="AG150" i="8" s="1"/>
  <c r="LN129" i="8"/>
  <c r="BB149" i="8"/>
  <c r="LR128" i="8"/>
  <c r="LM129" i="8" s="1"/>
  <c r="AX643" i="9"/>
  <c r="AU644" i="9" s="1"/>
  <c r="BE661" i="6"/>
  <c r="BB662" i="6" s="1"/>
  <c r="BD662" i="6" s="1"/>
  <c r="BD658" i="9"/>
  <c r="BE74" i="9"/>
  <c r="BF74" i="9" s="1"/>
  <c r="BA75" i="9" s="1"/>
  <c r="AN76" i="9"/>
  <c r="AV75" i="9"/>
  <c r="UA124" i="8" l="1"/>
  <c r="TV125" i="8" s="1"/>
  <c r="TW125" i="8"/>
  <c r="TR125" i="8" s="1"/>
  <c r="UE124" i="8"/>
  <c r="LV128" i="8"/>
  <c r="LX128" i="8" s="1"/>
  <c r="LU129" i="8" s="1"/>
  <c r="LI129" i="8"/>
  <c r="AU150" i="8"/>
  <c r="AM151" i="8"/>
  <c r="AY643" i="9"/>
  <c r="AT644" i="9" s="1"/>
  <c r="AP644" i="9" s="1"/>
  <c r="AJ644" i="9" s="1"/>
  <c r="AI644" i="9" s="1"/>
  <c r="BE658" i="9"/>
  <c r="BB659" i="9" s="1"/>
  <c r="AY646" i="6"/>
  <c r="AT647" i="6" s="1"/>
  <c r="AP647" i="6" s="1"/>
  <c r="AJ647" i="6" s="1"/>
  <c r="AI647" i="6" s="1"/>
  <c r="BF661" i="6"/>
  <c r="BA662" i="6" s="1"/>
  <c r="BC662" i="6" s="1"/>
  <c r="AW644" i="9"/>
  <c r="AW647" i="6"/>
  <c r="AQ647" i="6"/>
  <c r="AN648" i="6" s="1"/>
  <c r="BJ74" i="9"/>
  <c r="BM74" i="9" s="1"/>
  <c r="BH75" i="9" s="1"/>
  <c r="BD75" i="9" s="1"/>
  <c r="BB75" i="9"/>
  <c r="AW75" i="9" s="1"/>
  <c r="AX75" i="9" s="1"/>
  <c r="AV647" i="6" l="1"/>
  <c r="UG124" i="8"/>
  <c r="UH124" i="8"/>
  <c r="UC125" i="8" s="1"/>
  <c r="LY128" i="8"/>
  <c r="LT129" i="8" s="1"/>
  <c r="LP129" i="8" s="1"/>
  <c r="AV644" i="9"/>
  <c r="AQ644" i="9"/>
  <c r="AN645" i="9" s="1"/>
  <c r="AX644" i="9"/>
  <c r="AU645" i="9" s="1"/>
  <c r="BF658" i="9"/>
  <c r="BA659" i="9" s="1"/>
  <c r="AX647" i="6"/>
  <c r="AU648" i="6" s="1"/>
  <c r="BE662" i="6"/>
  <c r="BB663" i="6" s="1"/>
  <c r="BD663" i="6" s="1"/>
  <c r="BD659" i="9"/>
  <c r="BC659" i="9"/>
  <c r="AU76" i="9"/>
  <c r="AY75" i="9"/>
  <c r="AT76" i="9" s="1"/>
  <c r="AY644" i="9" l="1"/>
  <c r="AT645" i="9" s="1"/>
  <c r="AP645" i="9" s="1"/>
  <c r="AJ645" i="9" s="1"/>
  <c r="AI645" i="9" s="1"/>
  <c r="UD125" i="8"/>
  <c r="TY125" i="8" s="1"/>
  <c r="UL124" i="8"/>
  <c r="MC128" i="8"/>
  <c r="BE659" i="9"/>
  <c r="BB660" i="9" s="1"/>
  <c r="BF662" i="6"/>
  <c r="BA663" i="6" s="1"/>
  <c r="BC663" i="6" s="1"/>
  <c r="AY647" i="6"/>
  <c r="AT648" i="6" s="1"/>
  <c r="AP648" i="6" s="1"/>
  <c r="AJ648" i="6" s="1"/>
  <c r="AI648" i="6" s="1"/>
  <c r="AW645" i="9"/>
  <c r="AV645" i="9"/>
  <c r="AW648" i="6"/>
  <c r="AQ648" i="6"/>
  <c r="AN649" i="6" s="1"/>
  <c r="AQ76" i="9"/>
  <c r="AP76" i="9"/>
  <c r="AJ76" i="9" s="1"/>
  <c r="AI76" i="9" s="1"/>
  <c r="BC75" i="9"/>
  <c r="AV648" i="6" l="1"/>
  <c r="AX648" i="6" s="1"/>
  <c r="AU649" i="6" s="1"/>
  <c r="AQ645" i="9"/>
  <c r="AN646" i="9" s="1"/>
  <c r="UN124" i="8"/>
  <c r="AX645" i="9"/>
  <c r="AU646" i="9" s="1"/>
  <c r="BD660" i="9"/>
  <c r="BE663" i="6"/>
  <c r="BB664" i="6" s="1"/>
  <c r="BF659" i="9"/>
  <c r="BA660" i="9" s="1"/>
  <c r="BC660" i="9" s="1"/>
  <c r="BE75" i="9"/>
  <c r="BF75" i="9" s="1"/>
  <c r="BA76" i="9" s="1"/>
  <c r="AN77" i="9"/>
  <c r="AV76" i="9"/>
  <c r="UO124" i="8" l="1"/>
  <c r="UJ125" i="8" s="1"/>
  <c r="UK125" i="8"/>
  <c r="BF663" i="6"/>
  <c r="BA664" i="6" s="1"/>
  <c r="AY645" i="9"/>
  <c r="AT646" i="9" s="1"/>
  <c r="AP646" i="9" s="1"/>
  <c r="AJ646" i="9" s="1"/>
  <c r="AI646" i="9" s="1"/>
  <c r="AY648" i="6"/>
  <c r="AT649" i="6" s="1"/>
  <c r="AP649" i="6" s="1"/>
  <c r="AJ649" i="6" s="1"/>
  <c r="AI649" i="6" s="1"/>
  <c r="BE660" i="9"/>
  <c r="BB661" i="9" s="1"/>
  <c r="BD661" i="9" s="1"/>
  <c r="BD664" i="6"/>
  <c r="BC664" i="6"/>
  <c r="AW646" i="9"/>
  <c r="AV649" i="6"/>
  <c r="AW649" i="6"/>
  <c r="AQ649" i="6"/>
  <c r="AN650" i="6" s="1"/>
  <c r="BB76" i="9"/>
  <c r="AW76" i="9" s="1"/>
  <c r="AX76" i="9" s="1"/>
  <c r="BJ75" i="9"/>
  <c r="BM75" i="9" s="1"/>
  <c r="BH76" i="9" s="1"/>
  <c r="BD76" i="9" s="1"/>
  <c r="AV646" i="9" l="1"/>
  <c r="US124" i="8"/>
  <c r="UU124" i="8" s="1"/>
  <c r="UF125" i="8"/>
  <c r="AQ646" i="9"/>
  <c r="AN647" i="9" s="1"/>
  <c r="AX649" i="6"/>
  <c r="AU650" i="6" s="1"/>
  <c r="AX646" i="9"/>
  <c r="AU647" i="9" s="1"/>
  <c r="BE664" i="6"/>
  <c r="BB665" i="6" s="1"/>
  <c r="BF660" i="9"/>
  <c r="BA661" i="9" s="1"/>
  <c r="BC661" i="9" s="1"/>
  <c r="AU77" i="9"/>
  <c r="AY76" i="9"/>
  <c r="AT77" i="9" s="1"/>
  <c r="UV124" i="8" l="1"/>
  <c r="UQ125" i="8" s="1"/>
  <c r="UR125" i="8"/>
  <c r="UM125" i="8" s="1"/>
  <c r="BF664" i="6"/>
  <c r="BA665" i="6" s="1"/>
  <c r="AY646" i="9"/>
  <c r="AT647" i="9" s="1"/>
  <c r="AP647" i="9" s="1"/>
  <c r="AJ647" i="9" s="1"/>
  <c r="AI647" i="9" s="1"/>
  <c r="AY649" i="6"/>
  <c r="AT650" i="6" s="1"/>
  <c r="AP650" i="6" s="1"/>
  <c r="AJ650" i="6" s="1"/>
  <c r="AI650" i="6" s="1"/>
  <c r="BE661" i="9"/>
  <c r="BB662" i="9" s="1"/>
  <c r="BC665" i="6"/>
  <c r="BD665" i="6"/>
  <c r="AW647" i="9"/>
  <c r="AW650" i="6"/>
  <c r="AV650" i="6"/>
  <c r="AQ650" i="6"/>
  <c r="AN651" i="6" s="1"/>
  <c r="AQ77" i="9"/>
  <c r="AP77" i="9"/>
  <c r="AJ77" i="9" s="1"/>
  <c r="AI77" i="9" s="1"/>
  <c r="BC76" i="9"/>
  <c r="UZ124" i="8" l="1"/>
  <c r="AV647" i="9"/>
  <c r="AQ647" i="9"/>
  <c r="AN648" i="9" s="1"/>
  <c r="BF661" i="9"/>
  <c r="BA662" i="9" s="1"/>
  <c r="BC662" i="9" s="1"/>
  <c r="VB124" i="8"/>
  <c r="AX650" i="6"/>
  <c r="AU651" i="6" s="1"/>
  <c r="AX647" i="9"/>
  <c r="AU648" i="9" s="1"/>
  <c r="BE665" i="6"/>
  <c r="BB666" i="6" s="1"/>
  <c r="BD662" i="9"/>
  <c r="BE76" i="9"/>
  <c r="BF76" i="9"/>
  <c r="BA77" i="9" s="1"/>
  <c r="AV77" i="9"/>
  <c r="AN78" i="9"/>
  <c r="UY125" i="8" l="1"/>
  <c r="VC124" i="8"/>
  <c r="UX125" i="8" s="1"/>
  <c r="BF665" i="6"/>
  <c r="BA666" i="6" s="1"/>
  <c r="AY650" i="6"/>
  <c r="AT651" i="6" s="1"/>
  <c r="AP651" i="6" s="1"/>
  <c r="AJ651" i="6" s="1"/>
  <c r="AI651" i="6" s="1"/>
  <c r="AW648" i="9"/>
  <c r="BE662" i="9"/>
  <c r="BB663" i="9" s="1"/>
  <c r="BD666" i="6"/>
  <c r="BC666" i="6"/>
  <c r="AY647" i="9"/>
  <c r="AT648" i="9" s="1"/>
  <c r="AP648" i="9" s="1"/>
  <c r="AJ648" i="9" s="1"/>
  <c r="AI648" i="9" s="1"/>
  <c r="AW651" i="6"/>
  <c r="AQ651" i="6"/>
  <c r="AN652" i="6" s="1"/>
  <c r="AV651" i="6"/>
  <c r="BJ76" i="9"/>
  <c r="BM76" i="9" s="1"/>
  <c r="BH77" i="9" s="1"/>
  <c r="BD77" i="9" s="1"/>
  <c r="BB77" i="9"/>
  <c r="AW77" i="9" s="1"/>
  <c r="AX77" i="9" s="1"/>
  <c r="UT125" i="8" l="1"/>
  <c r="BF662" i="9"/>
  <c r="BA663" i="9" s="1"/>
  <c r="VG124" i="8"/>
  <c r="AQ648" i="9"/>
  <c r="AN649" i="9" s="1"/>
  <c r="AX651" i="6"/>
  <c r="AU652" i="6" s="1"/>
  <c r="AY651" i="6"/>
  <c r="AT652" i="6" s="1"/>
  <c r="AP652" i="6" s="1"/>
  <c r="AJ652" i="6" s="1"/>
  <c r="AI652" i="6" s="1"/>
  <c r="BE666" i="6"/>
  <c r="BB667" i="6" s="1"/>
  <c r="BD667" i="6" s="1"/>
  <c r="BF666" i="6"/>
  <c r="BA667" i="6" s="1"/>
  <c r="BC667" i="6" s="1"/>
  <c r="BD663" i="9"/>
  <c r="BC663" i="9"/>
  <c r="AV648" i="9"/>
  <c r="AU78" i="9"/>
  <c r="AY77" i="9"/>
  <c r="AT78" i="9" s="1"/>
  <c r="VI124" i="8" l="1"/>
  <c r="VJ124" i="8"/>
  <c r="VE125" i="8" s="1"/>
  <c r="BE663" i="9"/>
  <c r="BB664" i="9" s="1"/>
  <c r="BE667" i="6"/>
  <c r="BB668" i="6" s="1"/>
  <c r="AX648" i="9"/>
  <c r="AU649" i="9" s="1"/>
  <c r="AW652" i="6"/>
  <c r="AV652" i="6"/>
  <c r="AQ652" i="6"/>
  <c r="AN653" i="6" s="1"/>
  <c r="AQ78" i="9"/>
  <c r="AP78" i="9"/>
  <c r="AJ78" i="9" s="1"/>
  <c r="AI78" i="9" s="1"/>
  <c r="BC77" i="9"/>
  <c r="VF125" i="8" l="1"/>
  <c r="VA125" i="8" s="1"/>
  <c r="VN124" i="8"/>
  <c r="BF667" i="6"/>
  <c r="BA668" i="6" s="1"/>
  <c r="BF663" i="9"/>
  <c r="BA664" i="9" s="1"/>
  <c r="AX652" i="6"/>
  <c r="AU653" i="6" s="1"/>
  <c r="AY648" i="9"/>
  <c r="AT649" i="9" s="1"/>
  <c r="AP649" i="9" s="1"/>
  <c r="AJ649" i="9" s="1"/>
  <c r="AI649" i="9" s="1"/>
  <c r="BD668" i="6"/>
  <c r="BC668" i="6"/>
  <c r="BD664" i="9"/>
  <c r="BC664" i="9"/>
  <c r="AW649" i="9"/>
  <c r="BE77" i="9"/>
  <c r="BF77" i="9" s="1"/>
  <c r="BA78" i="9" s="1"/>
  <c r="AV78" i="9"/>
  <c r="AN79" i="9"/>
  <c r="VP124" i="8" l="1"/>
  <c r="VQ124" i="8" s="1"/>
  <c r="VL125" i="8" s="1"/>
  <c r="AV649" i="9"/>
  <c r="AX649" i="9" s="1"/>
  <c r="AU650" i="9" s="1"/>
  <c r="AQ649" i="9"/>
  <c r="AN650" i="9" s="1"/>
  <c r="AY652" i="6"/>
  <c r="AT653" i="6" s="1"/>
  <c r="AP653" i="6" s="1"/>
  <c r="AJ653" i="6" s="1"/>
  <c r="AI653" i="6" s="1"/>
  <c r="BE664" i="9"/>
  <c r="BB665" i="9" s="1"/>
  <c r="BE668" i="6"/>
  <c r="BB669" i="6" s="1"/>
  <c r="AW653" i="6"/>
  <c r="BB78" i="9"/>
  <c r="AW78" i="9" s="1"/>
  <c r="AX78" i="9" s="1"/>
  <c r="BJ77" i="9"/>
  <c r="BM77" i="9" s="1"/>
  <c r="BH78" i="9" s="1"/>
  <c r="BD78" i="9" s="1"/>
  <c r="BF668" i="6" l="1"/>
  <c r="BA669" i="6" s="1"/>
  <c r="VM125" i="8"/>
  <c r="VH125" i="8" s="1"/>
  <c r="VU124" i="8"/>
  <c r="AQ653" i="6"/>
  <c r="AN654" i="6" s="1"/>
  <c r="AV653" i="6"/>
  <c r="BD669" i="6"/>
  <c r="BC669" i="6"/>
  <c r="BF664" i="9"/>
  <c r="BA665" i="9" s="1"/>
  <c r="BC665" i="9" s="1"/>
  <c r="AY649" i="9"/>
  <c r="AT650" i="9" s="1"/>
  <c r="AQ650" i="9" s="1"/>
  <c r="AN651" i="9" s="1"/>
  <c r="BD665" i="9"/>
  <c r="AW650" i="9"/>
  <c r="AU79" i="9"/>
  <c r="AY78" i="9"/>
  <c r="AT79" i="9" s="1"/>
  <c r="AP650" i="9" l="1"/>
  <c r="AJ650" i="9" s="1"/>
  <c r="AI650" i="9" s="1"/>
  <c r="AV650" i="9"/>
  <c r="VW124" i="8"/>
  <c r="AX650" i="9"/>
  <c r="AU651" i="9" s="1"/>
  <c r="BE669" i="6"/>
  <c r="BB670" i="6" s="1"/>
  <c r="AX653" i="6"/>
  <c r="AU654" i="6" s="1"/>
  <c r="BE665" i="9"/>
  <c r="BB666" i="9" s="1"/>
  <c r="AP79" i="9"/>
  <c r="AJ79" i="9" s="1"/>
  <c r="AI79" i="9" s="1"/>
  <c r="AQ79" i="9"/>
  <c r="BC78" i="9"/>
  <c r="AY650" i="9" l="1"/>
  <c r="AT651" i="9" s="1"/>
  <c r="AP651" i="9" s="1"/>
  <c r="AJ651" i="9" s="1"/>
  <c r="AI651" i="9" s="1"/>
  <c r="VT125" i="8"/>
  <c r="VX124" i="8"/>
  <c r="VS125" i="8" s="1"/>
  <c r="BF665" i="9"/>
  <c r="BA666" i="9" s="1"/>
  <c r="BC666" i="9" s="1"/>
  <c r="AY653" i="6"/>
  <c r="AT654" i="6" s="1"/>
  <c r="AP654" i="6" s="1"/>
  <c r="AJ654" i="6" s="1"/>
  <c r="AI654" i="6" s="1"/>
  <c r="BD670" i="6"/>
  <c r="BD666" i="9"/>
  <c r="AW654" i="6"/>
  <c r="AQ654" i="6"/>
  <c r="AN655" i="6" s="1"/>
  <c r="BF669" i="6"/>
  <c r="BA670" i="6" s="1"/>
  <c r="BC670" i="6" s="1"/>
  <c r="AW651" i="9"/>
  <c r="AV651" i="9"/>
  <c r="AQ651" i="9"/>
  <c r="AN652" i="9" s="1"/>
  <c r="BE78" i="9"/>
  <c r="BF78" i="9" s="1"/>
  <c r="BA79" i="9" s="1"/>
  <c r="AV79" i="9"/>
  <c r="AN80" i="9"/>
  <c r="WB124" i="8" l="1"/>
  <c r="AV654" i="6"/>
  <c r="WD124" i="8"/>
  <c r="WE124" i="8"/>
  <c r="VZ125" i="8" s="1"/>
  <c r="VO125" i="8"/>
  <c r="BE670" i="6"/>
  <c r="BB671" i="6" s="1"/>
  <c r="AX651" i="9"/>
  <c r="AU652" i="9" s="1"/>
  <c r="AX654" i="6"/>
  <c r="AU655" i="6" s="1"/>
  <c r="BE666" i="9"/>
  <c r="BB667" i="9" s="1"/>
  <c r="BJ78" i="9"/>
  <c r="BM78" i="9" s="1"/>
  <c r="BH79" i="9" s="1"/>
  <c r="BD79" i="9" s="1"/>
  <c r="BB79" i="9"/>
  <c r="AW79" i="9" s="1"/>
  <c r="AX79" i="9" s="1"/>
  <c r="WA125" i="8" l="1"/>
  <c r="VV125" i="8" s="1"/>
  <c r="WI124" i="8"/>
  <c r="AY651" i="9"/>
  <c r="AT652" i="9" s="1"/>
  <c r="AP652" i="9" s="1"/>
  <c r="AJ652" i="9" s="1"/>
  <c r="AI652" i="9" s="1"/>
  <c r="BD667" i="9"/>
  <c r="AW655" i="6"/>
  <c r="BD671" i="6"/>
  <c r="BF666" i="9"/>
  <c r="BA667" i="9" s="1"/>
  <c r="BC667" i="9" s="1"/>
  <c r="AY654" i="6"/>
  <c r="AT655" i="6" s="1"/>
  <c r="AP655" i="6" s="1"/>
  <c r="AJ655" i="6" s="1"/>
  <c r="AI655" i="6" s="1"/>
  <c r="AW652" i="9"/>
  <c r="AQ652" i="9"/>
  <c r="AN653" i="9" s="1"/>
  <c r="BF670" i="6"/>
  <c r="BA671" i="6" s="1"/>
  <c r="BC671" i="6" s="1"/>
  <c r="AU80" i="9"/>
  <c r="AY79" i="9"/>
  <c r="AT80" i="9" s="1"/>
  <c r="AV652" i="9" l="1"/>
  <c r="AX652" i="9" s="1"/>
  <c r="WK124" i="8"/>
  <c r="GN129" i="8"/>
  <c r="BE671" i="6"/>
  <c r="BB672" i="6" s="1"/>
  <c r="AQ655" i="6"/>
  <c r="AN656" i="6" s="1"/>
  <c r="BE667" i="9"/>
  <c r="BB668" i="9" s="1"/>
  <c r="BD668" i="9" s="1"/>
  <c r="AV655" i="6"/>
  <c r="AQ80" i="9"/>
  <c r="AP80" i="9"/>
  <c r="AJ80" i="9" s="1"/>
  <c r="AI80" i="9" s="1"/>
  <c r="BC79" i="9"/>
  <c r="AU653" i="9" l="1"/>
  <c r="AY652" i="9"/>
  <c r="AT653" i="9" s="1"/>
  <c r="AP653" i="9" s="1"/>
  <c r="AJ653" i="9" s="1"/>
  <c r="AI653" i="9" s="1"/>
  <c r="WH125" i="8"/>
  <c r="WL124" i="8"/>
  <c r="WG125" i="8" s="1"/>
  <c r="GK130" i="8"/>
  <c r="GO129" i="8"/>
  <c r="GJ130" i="8" s="1"/>
  <c r="BD672" i="6"/>
  <c r="AX655" i="6"/>
  <c r="AU656" i="6" s="1"/>
  <c r="BF667" i="9"/>
  <c r="BA668" i="9" s="1"/>
  <c r="BC668" i="9" s="1"/>
  <c r="AW653" i="9"/>
  <c r="AV653" i="9"/>
  <c r="BF671" i="6"/>
  <c r="BA672" i="6" s="1"/>
  <c r="BC672" i="6" s="1"/>
  <c r="BE79" i="9"/>
  <c r="BF79" i="9" s="1"/>
  <c r="BA80" i="9" s="1"/>
  <c r="AV80" i="9"/>
  <c r="AN81" i="9"/>
  <c r="AQ653" i="9" l="1"/>
  <c r="AN654" i="9" s="1"/>
  <c r="WP124" i="8"/>
  <c r="AY655" i="6"/>
  <c r="AT656" i="6" s="1"/>
  <c r="AP656" i="6" s="1"/>
  <c r="AJ656" i="6" s="1"/>
  <c r="AI656" i="6" s="1"/>
  <c r="WC125" i="8"/>
  <c r="GS129" i="8"/>
  <c r="GU129" i="8" s="1"/>
  <c r="GF130" i="8"/>
  <c r="GG130" i="8" s="1"/>
  <c r="BF668" i="9"/>
  <c r="BA669" i="9" s="1"/>
  <c r="BE668" i="9"/>
  <c r="BB669" i="9" s="1"/>
  <c r="BE672" i="6"/>
  <c r="BB673" i="6" s="1"/>
  <c r="AX653" i="9"/>
  <c r="AU654" i="9" s="1"/>
  <c r="AW656" i="6"/>
  <c r="BJ79" i="9"/>
  <c r="BM79" i="9" s="1"/>
  <c r="BH80" i="9" s="1"/>
  <c r="BD80" i="9" s="1"/>
  <c r="BB80" i="9"/>
  <c r="AW80" i="9" s="1"/>
  <c r="AX80" i="9" s="1"/>
  <c r="AV656" i="6" l="1"/>
  <c r="BF672" i="6"/>
  <c r="BA673" i="6" s="1"/>
  <c r="BC673" i="6" s="1"/>
  <c r="AQ656" i="6"/>
  <c r="AN657" i="6" s="1"/>
  <c r="WR124" i="8"/>
  <c r="GV129" i="8"/>
  <c r="GQ130" i="8" s="1"/>
  <c r="GR130" i="8"/>
  <c r="GD131" i="8"/>
  <c r="GH130" i="8"/>
  <c r="GC131" i="8" s="1"/>
  <c r="AX656" i="6"/>
  <c r="AU657" i="6" s="1"/>
  <c r="AW654" i="9"/>
  <c r="AY653" i="9"/>
  <c r="AT654" i="9" s="1"/>
  <c r="AP654" i="9" s="1"/>
  <c r="AJ654" i="9" s="1"/>
  <c r="AI654" i="9" s="1"/>
  <c r="BD673" i="6"/>
  <c r="BC669" i="9"/>
  <c r="BD669" i="9"/>
  <c r="AU81" i="9"/>
  <c r="AY80" i="9"/>
  <c r="AT81" i="9" s="1"/>
  <c r="WS124" i="8" l="1"/>
  <c r="WN125" i="8" s="1"/>
  <c r="WO125" i="8"/>
  <c r="WJ125" i="8" s="1"/>
  <c r="WW124" i="8"/>
  <c r="GL130" i="8"/>
  <c r="GM130" i="8"/>
  <c r="FY131" i="8"/>
  <c r="FZ131" i="8" s="1"/>
  <c r="GZ129" i="8"/>
  <c r="HB129" i="8" s="1"/>
  <c r="AY656" i="6"/>
  <c r="AT657" i="6" s="1"/>
  <c r="AP657" i="6" s="1"/>
  <c r="AJ657" i="6" s="1"/>
  <c r="AI657" i="6" s="1"/>
  <c r="BE669" i="9"/>
  <c r="BB670" i="9" s="1"/>
  <c r="AW657" i="6"/>
  <c r="BE673" i="6"/>
  <c r="BB674" i="6" s="1"/>
  <c r="AV654" i="9"/>
  <c r="AQ654" i="9"/>
  <c r="AN655" i="9" s="1"/>
  <c r="AP81" i="9"/>
  <c r="AJ81" i="9" s="1"/>
  <c r="AI81" i="9" s="1"/>
  <c r="AQ81" i="9"/>
  <c r="BC80" i="9"/>
  <c r="AQ657" i="6" l="1"/>
  <c r="AN658" i="6" s="1"/>
  <c r="WY124" i="8"/>
  <c r="WZ124" i="8"/>
  <c r="WU125" i="8" s="1"/>
  <c r="HC129" i="8"/>
  <c r="GX130" i="8" s="1"/>
  <c r="GY130" i="8"/>
  <c r="FW132" i="8"/>
  <c r="GA131" i="8"/>
  <c r="FV132" i="8" s="1"/>
  <c r="BF673" i="6"/>
  <c r="BA674" i="6" s="1"/>
  <c r="BC674" i="6" s="1"/>
  <c r="AV657" i="6"/>
  <c r="BF669" i="9"/>
  <c r="BA670" i="9" s="1"/>
  <c r="BC670" i="9" s="1"/>
  <c r="AX654" i="9"/>
  <c r="AU655" i="9" s="1"/>
  <c r="BD674" i="6"/>
  <c r="BD670" i="9"/>
  <c r="AX657" i="6"/>
  <c r="AU658" i="6" s="1"/>
  <c r="BE80" i="9"/>
  <c r="BF80" i="9" s="1"/>
  <c r="BA81" i="9" s="1"/>
  <c r="AN82" i="9"/>
  <c r="AV81" i="9"/>
  <c r="WV125" i="8" l="1"/>
  <c r="WQ125" i="8" s="1"/>
  <c r="XD124" i="8"/>
  <c r="GE131" i="8"/>
  <c r="GT130" i="8"/>
  <c r="FR132" i="8"/>
  <c r="FS132" i="8" s="1"/>
  <c r="HG129" i="8"/>
  <c r="HI129" i="8" s="1"/>
  <c r="AY657" i="6"/>
  <c r="AT658" i="6" s="1"/>
  <c r="AP658" i="6" s="1"/>
  <c r="AJ658" i="6" s="1"/>
  <c r="AI658" i="6" s="1"/>
  <c r="AY654" i="9"/>
  <c r="AT655" i="9" s="1"/>
  <c r="AP655" i="9" s="1"/>
  <c r="AJ655" i="9" s="1"/>
  <c r="AI655" i="9" s="1"/>
  <c r="AW658" i="6"/>
  <c r="BE670" i="9"/>
  <c r="BB671" i="9" s="1"/>
  <c r="BE674" i="6"/>
  <c r="BB675" i="6" s="1"/>
  <c r="AW655" i="9"/>
  <c r="BJ80" i="9"/>
  <c r="BM80" i="9" s="1"/>
  <c r="BH81" i="9" s="1"/>
  <c r="BD81" i="9" s="1"/>
  <c r="BB81" i="9"/>
  <c r="AW81" i="9" s="1"/>
  <c r="AX81" i="9" s="1"/>
  <c r="AQ658" i="6" l="1"/>
  <c r="AN659" i="6" s="1"/>
  <c r="AV658" i="6"/>
  <c r="AX658" i="6" s="1"/>
  <c r="AU659" i="6" s="1"/>
  <c r="XF124" i="8"/>
  <c r="FP133" i="8"/>
  <c r="FT132" i="8"/>
  <c r="FO133" i="8" s="1"/>
  <c r="HJ129" i="8"/>
  <c r="HE130" i="8" s="1"/>
  <c r="HF130" i="8"/>
  <c r="AV655" i="9"/>
  <c r="AQ655" i="9"/>
  <c r="AN656" i="9" s="1"/>
  <c r="BF674" i="6"/>
  <c r="BA675" i="6" s="1"/>
  <c r="BC675" i="6" s="1"/>
  <c r="BD675" i="6"/>
  <c r="BF670" i="9"/>
  <c r="BA671" i="9" s="1"/>
  <c r="AX655" i="9"/>
  <c r="AU656" i="9" s="1"/>
  <c r="BC671" i="9"/>
  <c r="BD671" i="9"/>
  <c r="AU82" i="9"/>
  <c r="AY81" i="9"/>
  <c r="AT82" i="9" s="1"/>
  <c r="XG124" i="8" l="1"/>
  <c r="XB125" i="8" s="1"/>
  <c r="XK124" i="8"/>
  <c r="XC125" i="8"/>
  <c r="WX125" i="8" s="1"/>
  <c r="HA130" i="8"/>
  <c r="HN129" i="8"/>
  <c r="HP129" i="8" s="1"/>
  <c r="HM130" i="8" s="1"/>
  <c r="FK133" i="8"/>
  <c r="FL133" i="8" s="1"/>
  <c r="FX132" i="8"/>
  <c r="AY658" i="6"/>
  <c r="AT659" i="6" s="1"/>
  <c r="AP659" i="6" s="1"/>
  <c r="AJ659" i="6" s="1"/>
  <c r="AI659" i="6" s="1"/>
  <c r="AY655" i="9"/>
  <c r="AT656" i="9" s="1"/>
  <c r="AP656" i="9" s="1"/>
  <c r="AJ656" i="9" s="1"/>
  <c r="AI656" i="9" s="1"/>
  <c r="AW659" i="6"/>
  <c r="AV659" i="6"/>
  <c r="BE671" i="9"/>
  <c r="BB672" i="9" s="1"/>
  <c r="BD672" i="9" s="1"/>
  <c r="AW656" i="9"/>
  <c r="BE675" i="6"/>
  <c r="BB676" i="6" s="1"/>
  <c r="AP82" i="9"/>
  <c r="AJ82" i="9" s="1"/>
  <c r="AI82" i="9" s="1"/>
  <c r="AQ82" i="9"/>
  <c r="AV82" i="9" s="1"/>
  <c r="BC81" i="9"/>
  <c r="AQ659" i="6" l="1"/>
  <c r="AN660" i="6" s="1"/>
  <c r="AQ656" i="9"/>
  <c r="AN657" i="9" s="1"/>
  <c r="AV656" i="9"/>
  <c r="AX656" i="9" s="1"/>
  <c r="XM124" i="8"/>
  <c r="XN124" i="8"/>
  <c r="XI125" i="8" s="1"/>
  <c r="HQ129" i="8"/>
  <c r="HL130" i="8" s="1"/>
  <c r="HH130" i="8" s="1"/>
  <c r="FI134" i="8"/>
  <c r="FM133" i="8"/>
  <c r="FH134" i="8" s="1"/>
  <c r="BF675" i="6"/>
  <c r="BA676" i="6" s="1"/>
  <c r="BC676" i="6" s="1"/>
  <c r="BD676" i="6"/>
  <c r="BF671" i="9"/>
  <c r="BA672" i="9" s="1"/>
  <c r="BC672" i="9" s="1"/>
  <c r="AX659" i="6"/>
  <c r="AU660" i="6" s="1"/>
  <c r="BE81" i="9"/>
  <c r="AU657" i="9" l="1"/>
  <c r="AY656" i="9"/>
  <c r="AT657" i="9" s="1"/>
  <c r="AP657" i="9" s="1"/>
  <c r="AJ657" i="9" s="1"/>
  <c r="AI657" i="9" s="1"/>
  <c r="XJ125" i="8"/>
  <c r="XE125" i="8" s="1"/>
  <c r="XR124" i="8"/>
  <c r="HU129" i="8"/>
  <c r="HW129" i="8" s="1"/>
  <c r="HT130" i="8" s="1"/>
  <c r="FQ133" i="8"/>
  <c r="FD134" i="8"/>
  <c r="FE134" i="8" s="1"/>
  <c r="AY659" i="6"/>
  <c r="AT660" i="6" s="1"/>
  <c r="AP660" i="6" s="1"/>
  <c r="AJ660" i="6" s="1"/>
  <c r="AI660" i="6" s="1"/>
  <c r="AW660" i="6"/>
  <c r="AV660" i="6"/>
  <c r="BE672" i="9"/>
  <c r="BB673" i="9" s="1"/>
  <c r="BD673" i="9" s="1"/>
  <c r="BE676" i="6"/>
  <c r="BB677" i="6" s="1"/>
  <c r="AW657" i="9"/>
  <c r="AQ657" i="9"/>
  <c r="AN658" i="9" s="1"/>
  <c r="BB82" i="9"/>
  <c r="BF81" i="9"/>
  <c r="BA82" i="9" s="1"/>
  <c r="AV657" i="9" l="1"/>
  <c r="BF676" i="6"/>
  <c r="BA677" i="6" s="1"/>
  <c r="AQ660" i="6"/>
  <c r="AN661" i="6" s="1"/>
  <c r="XT124" i="8"/>
  <c r="BF672" i="9"/>
  <c r="BA673" i="9" s="1"/>
  <c r="BC673" i="9" s="1"/>
  <c r="HX129" i="8"/>
  <c r="HS130" i="8" s="1"/>
  <c r="HO130" i="8" s="1"/>
  <c r="FB135" i="8"/>
  <c r="FF134" i="8"/>
  <c r="FA135" i="8" s="1"/>
  <c r="BE673" i="9"/>
  <c r="BB674" i="9" s="1"/>
  <c r="BD674" i="9" s="1"/>
  <c r="AX657" i="9"/>
  <c r="AU658" i="9" s="1"/>
  <c r="BD677" i="6"/>
  <c r="BC677" i="6"/>
  <c r="AX660" i="6"/>
  <c r="AU661" i="6" s="1"/>
  <c r="BJ81" i="9"/>
  <c r="BM81" i="9" s="1"/>
  <c r="BH82" i="9" s="1"/>
  <c r="BD82" i="9" s="1"/>
  <c r="AW82" i="9"/>
  <c r="AX82" i="9" s="1"/>
  <c r="XU124" i="8" l="1"/>
  <c r="XP125" i="8" s="1"/>
  <c r="AY660" i="6"/>
  <c r="AT661" i="6" s="1"/>
  <c r="AP661" i="6" s="1"/>
  <c r="AJ661" i="6" s="1"/>
  <c r="AI661" i="6" s="1"/>
  <c r="XY124" i="8"/>
  <c r="XQ125" i="8"/>
  <c r="XL125" i="8" s="1"/>
  <c r="IB129" i="8"/>
  <c r="ID129" i="8" s="1"/>
  <c r="EW135" i="8"/>
  <c r="EX135" i="8" s="1"/>
  <c r="EU136" i="8" s="1"/>
  <c r="IA130" i="8"/>
  <c r="FJ134" i="8"/>
  <c r="AW661" i="6"/>
  <c r="AQ661" i="6"/>
  <c r="AN662" i="6" s="1"/>
  <c r="BE677" i="6"/>
  <c r="BB678" i="6" s="1"/>
  <c r="AY657" i="9"/>
  <c r="AT658" i="9" s="1"/>
  <c r="AP658" i="9" s="1"/>
  <c r="AJ658" i="9" s="1"/>
  <c r="AI658" i="9" s="1"/>
  <c r="BF673" i="9"/>
  <c r="BA674" i="9" s="1"/>
  <c r="BC674" i="9" s="1"/>
  <c r="AW658" i="9"/>
  <c r="AY82" i="9"/>
  <c r="BC82" i="9" s="1"/>
  <c r="AQ658" i="9" l="1"/>
  <c r="AN659" i="9" s="1"/>
  <c r="AV658" i="9"/>
  <c r="AV661" i="6"/>
  <c r="AX661" i="6" s="1"/>
  <c r="AU662" i="6" s="1"/>
  <c r="YA124" i="8"/>
  <c r="YB124" i="8"/>
  <c r="XW125" i="8" s="1"/>
  <c r="MZ125" i="8"/>
  <c r="IE129" i="8"/>
  <c r="HZ130" i="8" s="1"/>
  <c r="HV130" i="8" s="1"/>
  <c r="EY135" i="8"/>
  <c r="ET136" i="8" s="1"/>
  <c r="EP136" i="8" s="1"/>
  <c r="EQ136" i="8" s="1"/>
  <c r="BE674" i="9"/>
  <c r="BB675" i="9" s="1"/>
  <c r="BD678" i="6"/>
  <c r="AX658" i="9"/>
  <c r="AU659" i="9" s="1"/>
  <c r="BF677" i="6"/>
  <c r="BA678" i="6" s="1"/>
  <c r="BC678" i="6" s="1"/>
  <c r="BE82" i="9"/>
  <c r="BF82" i="9" s="1"/>
  <c r="AY658" i="9" l="1"/>
  <c r="AT659" i="9" s="1"/>
  <c r="AP659" i="9" s="1"/>
  <c r="AJ659" i="9" s="1"/>
  <c r="AI659" i="9" s="1"/>
  <c r="YF124" i="8"/>
  <c r="XX125" i="8"/>
  <c r="XS125" i="8" s="1"/>
  <c r="MW126" i="8"/>
  <c r="NA125" i="8"/>
  <c r="MV126" i="8" s="1"/>
  <c r="II129" i="8"/>
  <c r="IK129" i="8" s="1"/>
  <c r="IH130" i="8" s="1"/>
  <c r="FC135" i="8"/>
  <c r="EN137" i="8"/>
  <c r="ER136" i="8"/>
  <c r="EM137" i="8" s="1"/>
  <c r="AY661" i="6"/>
  <c r="AT662" i="6" s="1"/>
  <c r="AP662" i="6" s="1"/>
  <c r="AJ662" i="6" s="1"/>
  <c r="AI662" i="6" s="1"/>
  <c r="BE678" i="6"/>
  <c r="BB679" i="6" s="1"/>
  <c r="BD675" i="9"/>
  <c r="AQ659" i="9"/>
  <c r="AN660" i="9" s="1"/>
  <c r="AV659" i="9"/>
  <c r="AW659" i="9"/>
  <c r="AW662" i="6"/>
  <c r="BF674" i="9"/>
  <c r="BA675" i="9" s="1"/>
  <c r="BC675" i="9" s="1"/>
  <c r="BJ82" i="9"/>
  <c r="BM82" i="9" s="1"/>
  <c r="AQ662" i="6" l="1"/>
  <c r="AN663" i="6" s="1"/>
  <c r="IL129" i="8"/>
  <c r="IG130" i="8" s="1"/>
  <c r="IC130" i="8" s="1"/>
  <c r="NE125" i="8"/>
  <c r="NG125" i="8" s="1"/>
  <c r="YH124" i="8"/>
  <c r="MR126" i="8"/>
  <c r="MS126" i="8" s="1"/>
  <c r="EI137" i="8"/>
  <c r="EJ137" i="8" s="1"/>
  <c r="EK137" i="8" s="1"/>
  <c r="EF138" i="8" s="1"/>
  <c r="EV136" i="8"/>
  <c r="AV662" i="6"/>
  <c r="AX662" i="6" s="1"/>
  <c r="AU663" i="6" s="1"/>
  <c r="BE675" i="9"/>
  <c r="BB676" i="9" s="1"/>
  <c r="AX659" i="9"/>
  <c r="AU660" i="9" s="1"/>
  <c r="BD679" i="6"/>
  <c r="BF678" i="6"/>
  <c r="BA679" i="6" s="1"/>
  <c r="BC679" i="6" s="1"/>
  <c r="YI124" i="8" l="1"/>
  <c r="YD125" i="8" s="1"/>
  <c r="EG138" i="8"/>
  <c r="AY659" i="9"/>
  <c r="AT660" i="9" s="1"/>
  <c r="AP660" i="9" s="1"/>
  <c r="AJ660" i="9" s="1"/>
  <c r="AI660" i="9" s="1"/>
  <c r="NH125" i="8"/>
  <c r="NC126" i="8" s="1"/>
  <c r="AY662" i="6"/>
  <c r="AT663" i="6" s="1"/>
  <c r="AP663" i="6" s="1"/>
  <c r="AJ663" i="6" s="1"/>
  <c r="AI663" i="6" s="1"/>
  <c r="YM124" i="8"/>
  <c r="YE125" i="8"/>
  <c r="XZ125" i="8" s="1"/>
  <c r="IP129" i="8"/>
  <c r="IR129" i="8" s="1"/>
  <c r="IS129" i="8" s="1"/>
  <c r="IN130" i="8" s="1"/>
  <c r="MT126" i="8"/>
  <c r="MO127" i="8" s="1"/>
  <c r="MP127" i="8"/>
  <c r="ND126" i="8"/>
  <c r="MY126" i="8" s="1"/>
  <c r="EB138" i="8"/>
  <c r="EC138" i="8" s="1"/>
  <c r="DZ139" i="8" s="1"/>
  <c r="EO137" i="8"/>
  <c r="BE679" i="6"/>
  <c r="BB680" i="6" s="1"/>
  <c r="BD680" i="6" s="1"/>
  <c r="BD676" i="9"/>
  <c r="AW663" i="6"/>
  <c r="AV660" i="9"/>
  <c r="AW660" i="9"/>
  <c r="AQ660" i="9"/>
  <c r="AN661" i="9" s="1"/>
  <c r="BF675" i="9"/>
  <c r="BA676" i="9" s="1"/>
  <c r="BC676" i="9" s="1"/>
  <c r="AQ663" i="6" l="1"/>
  <c r="AN664" i="6" s="1"/>
  <c r="MK127" i="8"/>
  <c r="ML127" i="8" s="1"/>
  <c r="AV663" i="6"/>
  <c r="IW129" i="8"/>
  <c r="IY129" i="8" s="1"/>
  <c r="YO124" i="8"/>
  <c r="IO130" i="8"/>
  <c r="IJ130" i="8" s="1"/>
  <c r="NL125" i="8"/>
  <c r="NN125" i="8" s="1"/>
  <c r="MX126" i="8"/>
  <c r="MM127" i="8"/>
  <c r="MH128" i="8" s="1"/>
  <c r="ED138" i="8"/>
  <c r="DY139" i="8" s="1"/>
  <c r="DU139" i="8" s="1"/>
  <c r="DV139" i="8" s="1"/>
  <c r="IZ129" i="8"/>
  <c r="IU130" i="8" s="1"/>
  <c r="IV130" i="8"/>
  <c r="BF679" i="6"/>
  <c r="BA680" i="6" s="1"/>
  <c r="BC680" i="6" s="1"/>
  <c r="BE680" i="6" s="1"/>
  <c r="BB681" i="6" s="1"/>
  <c r="BE676" i="9"/>
  <c r="BB677" i="9" s="1"/>
  <c r="AX663" i="6"/>
  <c r="AU664" i="6" s="1"/>
  <c r="AX660" i="9"/>
  <c r="AU661" i="9" s="1"/>
  <c r="MQ127" i="8" l="1"/>
  <c r="YP124" i="8"/>
  <c r="YK125" i="8" s="1"/>
  <c r="NO125" i="8"/>
  <c r="NJ126" i="8" s="1"/>
  <c r="MI128" i="8"/>
  <c r="MD128" i="8" s="1"/>
  <c r="ME128" i="8" s="1"/>
  <c r="YL125" i="8"/>
  <c r="YG125" i="8" s="1"/>
  <c r="YT124" i="8"/>
  <c r="BF680" i="6"/>
  <c r="BA681" i="6" s="1"/>
  <c r="BC681" i="6" s="1"/>
  <c r="MB129" i="8"/>
  <c r="MF128" i="8"/>
  <c r="MA129" i="8" s="1"/>
  <c r="NS125" i="8"/>
  <c r="NK126" i="8"/>
  <c r="DS140" i="8"/>
  <c r="DW139" i="8"/>
  <c r="DR140" i="8" s="1"/>
  <c r="EH138" i="8"/>
  <c r="IQ130" i="8"/>
  <c r="JD129" i="8"/>
  <c r="JF129" i="8" s="1"/>
  <c r="AY660" i="9"/>
  <c r="AT661" i="9" s="1"/>
  <c r="AP661" i="9" s="1"/>
  <c r="AJ661" i="9" s="1"/>
  <c r="AI661" i="9" s="1"/>
  <c r="AW664" i="6"/>
  <c r="BD677" i="9"/>
  <c r="AW661" i="9"/>
  <c r="BD681" i="6"/>
  <c r="AY663" i="6"/>
  <c r="AT664" i="6" s="1"/>
  <c r="AP664" i="6" s="1"/>
  <c r="AJ664" i="6" s="1"/>
  <c r="AI664" i="6" s="1"/>
  <c r="BF676" i="9"/>
  <c r="BA677" i="9" s="1"/>
  <c r="BC677" i="9" s="1"/>
  <c r="MJ128" i="8" l="1"/>
  <c r="AV661" i="9"/>
  <c r="NF126" i="8"/>
  <c r="YV124" i="8"/>
  <c r="AQ661" i="9"/>
  <c r="AN662" i="9" s="1"/>
  <c r="NU125" i="8"/>
  <c r="LW129" i="8"/>
  <c r="DN140" i="8"/>
  <c r="DO140" i="8" s="1"/>
  <c r="DP140" i="8" s="1"/>
  <c r="DK141" i="8" s="1"/>
  <c r="EA139" i="8"/>
  <c r="JG129" i="8"/>
  <c r="JB130" i="8" s="1"/>
  <c r="JC130" i="8"/>
  <c r="BE677" i="9"/>
  <c r="BB678" i="9" s="1"/>
  <c r="AV664" i="6"/>
  <c r="BE681" i="6"/>
  <c r="BB682" i="6" s="1"/>
  <c r="AX661" i="9"/>
  <c r="AU662" i="9" s="1"/>
  <c r="AQ664" i="6"/>
  <c r="AN665" i="6" s="1"/>
  <c r="NV125" i="8" l="1"/>
  <c r="NQ126" i="8" s="1"/>
  <c r="YS125" i="8"/>
  <c r="DL141" i="8"/>
  <c r="DG141" i="8" s="1"/>
  <c r="DH141" i="8" s="1"/>
  <c r="YW124" i="8"/>
  <c r="YR125" i="8" s="1"/>
  <c r="NR126" i="8"/>
  <c r="NM126" i="8" s="1"/>
  <c r="JK129" i="8"/>
  <c r="JM129" i="8" s="1"/>
  <c r="JN129" i="8" s="1"/>
  <c r="JI130" i="8" s="1"/>
  <c r="IX130" i="8"/>
  <c r="DT140" i="8"/>
  <c r="AY661" i="9"/>
  <c r="AT662" i="9" s="1"/>
  <c r="AP662" i="9" s="1"/>
  <c r="AJ662" i="9" s="1"/>
  <c r="AI662" i="9" s="1"/>
  <c r="BF681" i="6"/>
  <c r="BA682" i="6" s="1"/>
  <c r="BC682" i="6" s="1"/>
  <c r="AW662" i="9"/>
  <c r="BD682" i="6"/>
  <c r="AX664" i="6"/>
  <c r="AU665" i="6" s="1"/>
  <c r="BF677" i="9"/>
  <c r="BA678" i="9" s="1"/>
  <c r="BC678" i="9" s="1"/>
  <c r="BD678" i="9"/>
  <c r="NZ125" i="8" l="1"/>
  <c r="YN125" i="8"/>
  <c r="AV662" i="9"/>
  <c r="AX662" i="9" s="1"/>
  <c r="AU663" i="9" s="1"/>
  <c r="ZA124" i="8"/>
  <c r="OB125" i="8"/>
  <c r="DE142" i="8"/>
  <c r="DI141" i="8"/>
  <c r="DD142" i="8" s="1"/>
  <c r="JJ130" i="8"/>
  <c r="JE130" i="8" s="1"/>
  <c r="JR129" i="8"/>
  <c r="JT129" i="8" s="1"/>
  <c r="AQ662" i="9"/>
  <c r="AN663" i="9" s="1"/>
  <c r="BE678" i="9"/>
  <c r="BB679" i="9" s="1"/>
  <c r="AY664" i="6"/>
  <c r="AT665" i="6" s="1"/>
  <c r="AP665" i="6" s="1"/>
  <c r="AJ665" i="6" s="1"/>
  <c r="AI665" i="6" s="1"/>
  <c r="BE682" i="6"/>
  <c r="BB683" i="6" s="1"/>
  <c r="AW665" i="6"/>
  <c r="AQ665" i="6"/>
  <c r="AN666" i="6" s="1"/>
  <c r="OC125" i="8" l="1"/>
  <c r="NX126" i="8" s="1"/>
  <c r="ZC124" i="8"/>
  <c r="NY126" i="8"/>
  <c r="NT126" i="8" s="1"/>
  <c r="OG125" i="8"/>
  <c r="CZ142" i="8"/>
  <c r="DA142" i="8" s="1"/>
  <c r="DM141" i="8"/>
  <c r="JU129" i="8"/>
  <c r="JP130" i="8" s="1"/>
  <c r="JQ130" i="8"/>
  <c r="BF678" i="9"/>
  <c r="BA679" i="9" s="1"/>
  <c r="AV665" i="6"/>
  <c r="AY662" i="9"/>
  <c r="AT663" i="9" s="1"/>
  <c r="AP663" i="9" s="1"/>
  <c r="AJ663" i="9" s="1"/>
  <c r="AI663" i="9" s="1"/>
  <c r="BF682" i="6"/>
  <c r="BA683" i="6" s="1"/>
  <c r="BC683" i="6" s="1"/>
  <c r="BD679" i="9"/>
  <c r="BC679" i="9"/>
  <c r="AW663" i="9"/>
  <c r="BD683" i="6"/>
  <c r="ZD124" i="8" l="1"/>
  <c r="YY125" i="8" s="1"/>
  <c r="AQ663" i="9"/>
  <c r="AN664" i="9" s="1"/>
  <c r="AV663" i="9"/>
  <c r="YZ125" i="8"/>
  <c r="YU125" i="8" s="1"/>
  <c r="ZH124" i="8"/>
  <c r="OI125" i="8"/>
  <c r="JY129" i="8"/>
  <c r="KA129" i="8" s="1"/>
  <c r="JX130" i="8" s="1"/>
  <c r="JL130" i="8"/>
  <c r="CX143" i="8"/>
  <c r="DB142" i="8"/>
  <c r="CW143" i="8" s="1"/>
  <c r="BE683" i="6"/>
  <c r="BB684" i="6" s="1"/>
  <c r="BD684" i="6" s="1"/>
  <c r="AX663" i="9"/>
  <c r="AU664" i="9" s="1"/>
  <c r="BE679" i="9"/>
  <c r="BB680" i="9" s="1"/>
  <c r="AX665" i="6"/>
  <c r="AU666" i="6" s="1"/>
  <c r="OJ125" i="8" l="1"/>
  <c r="OE126" i="8" s="1"/>
  <c r="BF679" i="9"/>
  <c r="BA680" i="9" s="1"/>
  <c r="BC680" i="9" s="1"/>
  <c r="ZJ124" i="8"/>
  <c r="OF126" i="8"/>
  <c r="OA126" i="8" s="1"/>
  <c r="ON125" i="8"/>
  <c r="KB129" i="8"/>
  <c r="JW130" i="8" s="1"/>
  <c r="JS130" i="8" s="1"/>
  <c r="DF142" i="8"/>
  <c r="CS143" i="8"/>
  <c r="CT143" i="8" s="1"/>
  <c r="AY663" i="9"/>
  <c r="AT664" i="9" s="1"/>
  <c r="AP664" i="9" s="1"/>
  <c r="AJ664" i="9" s="1"/>
  <c r="AI664" i="9" s="1"/>
  <c r="BF683" i="6"/>
  <c r="BA684" i="6" s="1"/>
  <c r="BC684" i="6" s="1"/>
  <c r="BE684" i="6" s="1"/>
  <c r="BB685" i="6" s="1"/>
  <c r="AW666" i="6"/>
  <c r="AY665" i="6"/>
  <c r="AT666" i="6" s="1"/>
  <c r="AP666" i="6" s="1"/>
  <c r="AJ666" i="6" s="1"/>
  <c r="AI666" i="6" s="1"/>
  <c r="BD680" i="9"/>
  <c r="AW664" i="9"/>
  <c r="AV664" i="9" l="1"/>
  <c r="ZG125" i="8"/>
  <c r="ZK124" i="8"/>
  <c r="ZF125" i="8" s="1"/>
  <c r="OP125" i="8"/>
  <c r="KF129" i="8"/>
  <c r="KH129" i="8" s="1"/>
  <c r="KE130" i="8" s="1"/>
  <c r="CQ144" i="8"/>
  <c r="CU143" i="8"/>
  <c r="CP144" i="8" s="1"/>
  <c r="AQ664" i="9"/>
  <c r="AN665" i="9" s="1"/>
  <c r="AX664" i="9"/>
  <c r="AU665" i="9" s="1"/>
  <c r="BE680" i="9"/>
  <c r="BB681" i="9" s="1"/>
  <c r="BD685" i="6"/>
  <c r="BF684" i="6"/>
  <c r="BA685" i="6" s="1"/>
  <c r="BC685" i="6" s="1"/>
  <c r="AV666" i="6"/>
  <c r="AQ666" i="6"/>
  <c r="AN667" i="6" s="1"/>
  <c r="OQ125" i="8" l="1"/>
  <c r="OL126" i="8" s="1"/>
  <c r="ZB125" i="8"/>
  <c r="ZO124" i="8"/>
  <c r="OM126" i="8"/>
  <c r="OH126" i="8" s="1"/>
  <c r="KI129" i="8"/>
  <c r="KD130" i="8" s="1"/>
  <c r="JZ130" i="8" s="1"/>
  <c r="CL144" i="8"/>
  <c r="CM144" i="8" s="1"/>
  <c r="CJ145" i="8" s="1"/>
  <c r="CY143" i="8"/>
  <c r="BE685" i="6"/>
  <c r="BB686" i="6" s="1"/>
  <c r="BD686" i="6" s="1"/>
  <c r="AX666" i="6"/>
  <c r="AU667" i="6" s="1"/>
  <c r="BD681" i="9"/>
  <c r="AW665" i="9"/>
  <c r="BF680" i="9"/>
  <c r="BA681" i="9" s="1"/>
  <c r="BC681" i="9" s="1"/>
  <c r="AY664" i="9"/>
  <c r="AT665" i="9" s="1"/>
  <c r="AP665" i="9" s="1"/>
  <c r="AJ665" i="9" s="1"/>
  <c r="AI665" i="9" s="1"/>
  <c r="OU125" i="8" l="1"/>
  <c r="OW125" i="8" s="1"/>
  <c r="CN144" i="8"/>
  <c r="CI145" i="8" s="1"/>
  <c r="ZQ124" i="8"/>
  <c r="KM129" i="8"/>
  <c r="KO129" i="8" s="1"/>
  <c r="KL130" i="8" s="1"/>
  <c r="CR144" i="8"/>
  <c r="CE145" i="8"/>
  <c r="CF145" i="8" s="1"/>
  <c r="AY666" i="6"/>
  <c r="AT667" i="6" s="1"/>
  <c r="AP667" i="6" s="1"/>
  <c r="AJ667" i="6" s="1"/>
  <c r="AI667" i="6" s="1"/>
  <c r="BF685" i="6"/>
  <c r="BA686" i="6" s="1"/>
  <c r="BC686" i="6" s="1"/>
  <c r="BE686" i="6" s="1"/>
  <c r="BB687" i="6" s="1"/>
  <c r="AV665" i="9"/>
  <c r="AX665" i="9" s="1"/>
  <c r="AU666" i="9" s="1"/>
  <c r="BE681" i="9"/>
  <c r="BB682" i="9" s="1"/>
  <c r="AQ665" i="9"/>
  <c r="AN666" i="9" s="1"/>
  <c r="AQ667" i="6"/>
  <c r="AN668" i="6" s="1"/>
  <c r="AW667" i="6"/>
  <c r="AV667" i="6"/>
  <c r="ZR124" i="8" l="1"/>
  <c r="ZM125" i="8" s="1"/>
  <c r="OX125" i="8"/>
  <c r="OS126" i="8" s="1"/>
  <c r="ZN125" i="8"/>
  <c r="ZI125" i="8" s="1"/>
  <c r="ZV124" i="8"/>
  <c r="BF681" i="9"/>
  <c r="BA682" i="9" s="1"/>
  <c r="OT126" i="8"/>
  <c r="OO126" i="8" s="1"/>
  <c r="KP129" i="8"/>
  <c r="KK130" i="8" s="1"/>
  <c r="KG130" i="8" s="1"/>
  <c r="CC146" i="8"/>
  <c r="CG145" i="8"/>
  <c r="CB146" i="8" s="1"/>
  <c r="AX667" i="6"/>
  <c r="AU668" i="6" s="1"/>
  <c r="BD687" i="6"/>
  <c r="AW666" i="9"/>
  <c r="BF686" i="6"/>
  <c r="BA687" i="6" s="1"/>
  <c r="BC687" i="6" s="1"/>
  <c r="AY665" i="9"/>
  <c r="AT666" i="9" s="1"/>
  <c r="AQ666" i="9" s="1"/>
  <c r="AN667" i="9" s="1"/>
  <c r="BD682" i="9"/>
  <c r="BC682" i="9"/>
  <c r="PB125" i="8" l="1"/>
  <c r="PD125" i="8" s="1"/>
  <c r="ZX124" i="8"/>
  <c r="ZY124" i="8"/>
  <c r="ZT125" i="8" s="1"/>
  <c r="KT129" i="8"/>
  <c r="KV129" i="8" s="1"/>
  <c r="KS130" i="8" s="1"/>
  <c r="BX146" i="8"/>
  <c r="BY146" i="8" s="1"/>
  <c r="CK145" i="8"/>
  <c r="AY667" i="6"/>
  <c r="AT668" i="6" s="1"/>
  <c r="AP668" i="6" s="1"/>
  <c r="AJ668" i="6" s="1"/>
  <c r="AI668" i="6" s="1"/>
  <c r="BE687" i="6"/>
  <c r="BB688" i="6" s="1"/>
  <c r="BE682" i="9"/>
  <c r="BB683" i="9" s="1"/>
  <c r="AP666" i="9"/>
  <c r="AJ666" i="9" s="1"/>
  <c r="AI666" i="9" s="1"/>
  <c r="AV666" i="9"/>
  <c r="AW668" i="6"/>
  <c r="PE125" i="8" l="1"/>
  <c r="OZ126" i="8" s="1"/>
  <c r="AV668" i="6"/>
  <c r="ZU125" i="8"/>
  <c r="ZP125" i="8" s="1"/>
  <c r="AAC124" i="8"/>
  <c r="PI125" i="8"/>
  <c r="PA126" i="8"/>
  <c r="KW129" i="8"/>
  <c r="KR130" i="8" s="1"/>
  <c r="KN130" i="8" s="1"/>
  <c r="BV147" i="8"/>
  <c r="BZ146" i="8"/>
  <c r="BU147" i="8" s="1"/>
  <c r="AQ668" i="6"/>
  <c r="AN669" i="6" s="1"/>
  <c r="BD683" i="9"/>
  <c r="BD688" i="6"/>
  <c r="AX668" i="6"/>
  <c r="AU669" i="6" s="1"/>
  <c r="AX666" i="9"/>
  <c r="AU667" i="9" s="1"/>
  <c r="BF682" i="9"/>
  <c r="BA683" i="9" s="1"/>
  <c r="BC683" i="9" s="1"/>
  <c r="BF687" i="6"/>
  <c r="BA688" i="6" s="1"/>
  <c r="BC688" i="6" s="1"/>
  <c r="OV126" i="8" l="1"/>
  <c r="AAE124" i="8"/>
  <c r="AAF124" i="8"/>
  <c r="AAA125" i="8" s="1"/>
  <c r="AY666" i="9"/>
  <c r="AT667" i="9" s="1"/>
  <c r="AP667" i="9" s="1"/>
  <c r="AJ667" i="9" s="1"/>
  <c r="AI667" i="9" s="1"/>
  <c r="PK125" i="8"/>
  <c r="LA129" i="8"/>
  <c r="LC129" i="8" s="1"/>
  <c r="KZ130" i="8" s="1"/>
  <c r="BQ147" i="8"/>
  <c r="BR147" i="8" s="1"/>
  <c r="CD146" i="8"/>
  <c r="BE683" i="9"/>
  <c r="BB684" i="9" s="1"/>
  <c r="BE688" i="6"/>
  <c r="BB689" i="6" s="1"/>
  <c r="BD689" i="6" s="1"/>
  <c r="AW669" i="6"/>
  <c r="AV667" i="9"/>
  <c r="AQ667" i="9"/>
  <c r="AN668" i="9" s="1"/>
  <c r="AW667" i="9"/>
  <c r="AY668" i="6"/>
  <c r="AT669" i="6" s="1"/>
  <c r="AP669" i="6" s="1"/>
  <c r="AJ669" i="6" s="1"/>
  <c r="AI669" i="6" s="1"/>
  <c r="BF688" i="6" l="1"/>
  <c r="BA689" i="6" s="1"/>
  <c r="BC689" i="6" s="1"/>
  <c r="LD129" i="8"/>
  <c r="KY130" i="8" s="1"/>
  <c r="PL125" i="8"/>
  <c r="PG126" i="8" s="1"/>
  <c r="AAB125" i="8"/>
  <c r="ZW125" i="8" s="1"/>
  <c r="AAJ124" i="8"/>
  <c r="PH126" i="8"/>
  <c r="LH129" i="8"/>
  <c r="KU130" i="8"/>
  <c r="BO148" i="8"/>
  <c r="BS147" i="8"/>
  <c r="BN148" i="8" s="1"/>
  <c r="LJ129" i="8"/>
  <c r="LK129" i="8" s="1"/>
  <c r="LF130" i="8" s="1"/>
  <c r="AQ669" i="6"/>
  <c r="AN670" i="6" s="1"/>
  <c r="AX667" i="9"/>
  <c r="AU668" i="9" s="1"/>
  <c r="BE689" i="6"/>
  <c r="BB690" i="6" s="1"/>
  <c r="BD690" i="6" s="1"/>
  <c r="BD684" i="9"/>
  <c r="AV669" i="6"/>
  <c r="BF683" i="9"/>
  <c r="BA684" i="9" s="1"/>
  <c r="BC684" i="9" s="1"/>
  <c r="PC126" i="8" l="1"/>
  <c r="PP125" i="8"/>
  <c r="PR125" i="8" s="1"/>
  <c r="AAL124" i="8"/>
  <c r="AAM124" i="8"/>
  <c r="AAH125" i="8" s="1"/>
  <c r="BJ148" i="8"/>
  <c r="BK148" i="8" s="1"/>
  <c r="LG130" i="8"/>
  <c r="LB130" i="8" s="1"/>
  <c r="LO129" i="8"/>
  <c r="LQ129" i="8" s="1"/>
  <c r="BW147" i="8"/>
  <c r="BE684" i="9"/>
  <c r="BB685" i="9" s="1"/>
  <c r="AX669" i="6"/>
  <c r="AU670" i="6" s="1"/>
  <c r="AW668" i="9"/>
  <c r="BF689" i="6"/>
  <c r="BA690" i="6" s="1"/>
  <c r="BC690" i="6" s="1"/>
  <c r="AY667" i="9"/>
  <c r="AT668" i="9" s="1"/>
  <c r="AP668" i="9" s="1"/>
  <c r="AJ668" i="9" s="1"/>
  <c r="AI668" i="9" s="1"/>
  <c r="PS125" i="8" l="1"/>
  <c r="PN126" i="8" s="1"/>
  <c r="AY669" i="6"/>
  <c r="AT670" i="6" s="1"/>
  <c r="AP670" i="6" s="1"/>
  <c r="AJ670" i="6" s="1"/>
  <c r="AI670" i="6" s="1"/>
  <c r="AAI125" i="8"/>
  <c r="AAD125" i="8" s="1"/>
  <c r="AAQ124" i="8"/>
  <c r="PO126" i="8"/>
  <c r="PJ126" i="8" s="1"/>
  <c r="BH149" i="8"/>
  <c r="BL148" i="8"/>
  <c r="BG149" i="8" s="1"/>
  <c r="LR129" i="8"/>
  <c r="LM130" i="8" s="1"/>
  <c r="LN130" i="8"/>
  <c r="AQ668" i="9"/>
  <c r="AN669" i="9" s="1"/>
  <c r="BE690" i="6"/>
  <c r="BB691" i="6" s="1"/>
  <c r="BD691" i="6" s="1"/>
  <c r="BF690" i="6"/>
  <c r="BA691" i="6" s="1"/>
  <c r="BC691" i="6" s="1"/>
  <c r="BD685" i="9"/>
  <c r="AV668" i="9"/>
  <c r="AW670" i="6"/>
  <c r="AQ670" i="6"/>
  <c r="AN671" i="6" s="1"/>
  <c r="AV670" i="6"/>
  <c r="BF684" i="9"/>
  <c r="BA685" i="9" s="1"/>
  <c r="BC685" i="9" s="1"/>
  <c r="PW125" i="8" l="1"/>
  <c r="PY125" i="8" s="1"/>
  <c r="AAS124" i="8"/>
  <c r="AAT124" i="8"/>
  <c r="AAO125" i="8" s="1"/>
  <c r="LV129" i="8"/>
  <c r="LX129" i="8" s="1"/>
  <c r="LY129" i="8" s="1"/>
  <c r="LT130" i="8" s="1"/>
  <c r="LI130" i="8"/>
  <c r="BP148" i="8"/>
  <c r="BC149" i="8"/>
  <c r="BD149" i="8" s="1"/>
  <c r="BE685" i="9"/>
  <c r="BB686" i="9" s="1"/>
  <c r="AX668" i="9"/>
  <c r="AU669" i="9" s="1"/>
  <c r="BE691" i="6"/>
  <c r="BB692" i="6" s="1"/>
  <c r="AX670" i="6"/>
  <c r="AU671" i="6" s="1"/>
  <c r="PZ125" i="8" l="1"/>
  <c r="PU126" i="8" s="1"/>
  <c r="AAP125" i="8"/>
  <c r="AAK125" i="8" s="1"/>
  <c r="AAX124" i="8"/>
  <c r="PV126" i="8"/>
  <c r="QD125" i="8"/>
  <c r="BA150" i="8"/>
  <c r="BE149" i="8"/>
  <c r="AZ150" i="8" s="1"/>
  <c r="MC129" i="8"/>
  <c r="LU130" i="8"/>
  <c r="LP130" i="8" s="1"/>
  <c r="BF691" i="6"/>
  <c r="BA692" i="6" s="1"/>
  <c r="BC692" i="6" s="1"/>
  <c r="BF685" i="9"/>
  <c r="BA686" i="9" s="1"/>
  <c r="BC686" i="9" s="1"/>
  <c r="AW671" i="6"/>
  <c r="AW669" i="9"/>
  <c r="AY670" i="6"/>
  <c r="AT671" i="6" s="1"/>
  <c r="AP671" i="6" s="1"/>
  <c r="AJ671" i="6" s="1"/>
  <c r="AI671" i="6" s="1"/>
  <c r="BD692" i="6"/>
  <c r="AY668" i="9"/>
  <c r="AT669" i="9" s="1"/>
  <c r="AP669" i="9" s="1"/>
  <c r="AJ669" i="9" s="1"/>
  <c r="AI669" i="9" s="1"/>
  <c r="BD686" i="9"/>
  <c r="PQ126" i="8" l="1"/>
  <c r="AAZ124" i="8"/>
  <c r="ABA124" i="8"/>
  <c r="AAV125" i="8" s="1"/>
  <c r="QF125" i="8"/>
  <c r="QG125" i="8"/>
  <c r="QB126" i="8" s="1"/>
  <c r="BI149" i="8"/>
  <c r="AV150" i="8"/>
  <c r="AW150" i="8" s="1"/>
  <c r="AQ671" i="6"/>
  <c r="AN672" i="6" s="1"/>
  <c r="BE686" i="9"/>
  <c r="BB687" i="9" s="1"/>
  <c r="AQ669" i="9"/>
  <c r="AN670" i="9" s="1"/>
  <c r="AV669" i="9"/>
  <c r="BE692" i="6"/>
  <c r="BB693" i="6" s="1"/>
  <c r="AV671" i="6"/>
  <c r="AAW125" i="8" l="1"/>
  <c r="AAR125" i="8" s="1"/>
  <c r="ABE124" i="8"/>
  <c r="QC126" i="8"/>
  <c r="PX126" i="8" s="1"/>
  <c r="QK125" i="8"/>
  <c r="AX150" i="8"/>
  <c r="AS151" i="8" s="1"/>
  <c r="AT151" i="8"/>
  <c r="BF686" i="9"/>
  <c r="BA687" i="9" s="1"/>
  <c r="BC687" i="9" s="1"/>
  <c r="BF692" i="6"/>
  <c r="BA693" i="6" s="1"/>
  <c r="AX669" i="9"/>
  <c r="AU670" i="9" s="1"/>
  <c r="BD687" i="9"/>
  <c r="AX671" i="6"/>
  <c r="AU672" i="6" s="1"/>
  <c r="BD693" i="6"/>
  <c r="BC693" i="6"/>
  <c r="AY671" i="6" l="1"/>
  <c r="AT672" i="6" s="1"/>
  <c r="AP672" i="6" s="1"/>
  <c r="AJ672" i="6" s="1"/>
  <c r="AI672" i="6" s="1"/>
  <c r="AY669" i="9"/>
  <c r="AT670" i="9" s="1"/>
  <c r="AP670" i="9" s="1"/>
  <c r="AJ670" i="9" s="1"/>
  <c r="AI670" i="9" s="1"/>
  <c r="ABG124" i="8"/>
  <c r="QM125" i="8"/>
  <c r="QN125" i="8" s="1"/>
  <c r="QI126" i="8" s="1"/>
  <c r="AP151" i="8"/>
  <c r="AO151" i="8"/>
  <c r="AH151" i="8" s="1"/>
  <c r="AG151" i="8" s="1"/>
  <c r="BB150" i="8"/>
  <c r="AV672" i="6"/>
  <c r="AW672" i="6"/>
  <c r="AQ672" i="6"/>
  <c r="AN673" i="6" s="1"/>
  <c r="BE687" i="9"/>
  <c r="BB688" i="9" s="1"/>
  <c r="AW670" i="9"/>
  <c r="AQ670" i="9"/>
  <c r="AN671" i="9" s="1"/>
  <c r="BE693" i="6"/>
  <c r="BB694" i="6" s="1"/>
  <c r="ABH124" i="8" l="1"/>
  <c r="ABC125" i="8" s="1"/>
  <c r="AV670" i="9"/>
  <c r="ABL124" i="8"/>
  <c r="ABO124" i="8" s="1"/>
  <c r="ABJ125" i="8" s="1"/>
  <c r="ABF125" i="8" s="1"/>
  <c r="ABD125" i="8"/>
  <c r="AAY125" i="8" s="1"/>
  <c r="QR125" i="8"/>
  <c r="QJ126" i="8"/>
  <c r="QE126" i="8" s="1"/>
  <c r="AU151" i="8"/>
  <c r="AM152" i="8"/>
  <c r="BF693" i="6"/>
  <c r="BA694" i="6" s="1"/>
  <c r="BC694" i="6" s="1"/>
  <c r="AX670" i="9"/>
  <c r="AU671" i="9" s="1"/>
  <c r="BF687" i="9"/>
  <c r="BA688" i="9" s="1"/>
  <c r="BC688" i="9" s="1"/>
  <c r="BD694" i="6"/>
  <c r="BD688" i="9"/>
  <c r="AX672" i="6"/>
  <c r="AU673" i="6" s="1"/>
  <c r="QT125" i="8" l="1"/>
  <c r="QU125" i="8" s="1"/>
  <c r="QP126" i="8" s="1"/>
  <c r="AW673" i="6"/>
  <c r="BE688" i="9"/>
  <c r="BB689" i="9" s="1"/>
  <c r="BE694" i="6"/>
  <c r="BB695" i="6" s="1"/>
  <c r="AW671" i="9"/>
  <c r="AY672" i="6"/>
  <c r="AT673" i="6" s="1"/>
  <c r="AP673" i="6" s="1"/>
  <c r="AJ673" i="6" s="1"/>
  <c r="AI673" i="6" s="1"/>
  <c r="AY670" i="9"/>
  <c r="AT671" i="9" s="1"/>
  <c r="AP671" i="9" s="1"/>
  <c r="AJ671" i="9" s="1"/>
  <c r="AI671" i="9" s="1"/>
  <c r="QY125" i="8" l="1"/>
  <c r="QQ126" i="8"/>
  <c r="QL126" i="8" s="1"/>
  <c r="BF688" i="9"/>
  <c r="BA689" i="9" s="1"/>
  <c r="AV671" i="9"/>
  <c r="BD695" i="6"/>
  <c r="AQ671" i="9"/>
  <c r="AN672" i="9" s="1"/>
  <c r="BF694" i="6"/>
  <c r="BA695" i="6" s="1"/>
  <c r="BC695" i="6" s="1"/>
  <c r="BC689" i="9"/>
  <c r="BD689" i="9"/>
  <c r="AV673" i="6"/>
  <c r="AQ673" i="6"/>
  <c r="AN674" i="6" s="1"/>
  <c r="RA125" i="8" l="1"/>
  <c r="RB125" i="8" s="1"/>
  <c r="QW126" i="8" s="1"/>
  <c r="BE695" i="6"/>
  <c r="BB696" i="6" s="1"/>
  <c r="AX673" i="6"/>
  <c r="AU674" i="6" s="1"/>
  <c r="BE689" i="9"/>
  <c r="BB690" i="9" s="1"/>
  <c r="AX671" i="9"/>
  <c r="AU672" i="9" s="1"/>
  <c r="BF689" i="9" l="1"/>
  <c r="BA690" i="9" s="1"/>
  <c r="AY673" i="6"/>
  <c r="AT674" i="6" s="1"/>
  <c r="AP674" i="6" s="1"/>
  <c r="AJ674" i="6" s="1"/>
  <c r="AI674" i="6" s="1"/>
  <c r="RF125" i="8"/>
  <c r="QX126" i="8"/>
  <c r="QS126" i="8" s="1"/>
  <c r="AY671" i="9"/>
  <c r="AT672" i="9" s="1"/>
  <c r="AP672" i="9" s="1"/>
  <c r="AJ672" i="9" s="1"/>
  <c r="AI672" i="9" s="1"/>
  <c r="BD696" i="6"/>
  <c r="AW672" i="9"/>
  <c r="BC690" i="9"/>
  <c r="BD690" i="9"/>
  <c r="AW674" i="6"/>
  <c r="BF695" i="6"/>
  <c r="BA696" i="6" s="1"/>
  <c r="BC696" i="6" s="1"/>
  <c r="AV674" i="6" l="1"/>
  <c r="AV672" i="9"/>
  <c r="AQ672" i="9"/>
  <c r="AN673" i="9" s="1"/>
  <c r="AQ674" i="6"/>
  <c r="AN675" i="6" s="1"/>
  <c r="RH125" i="8"/>
  <c r="BE696" i="6"/>
  <c r="BB697" i="6" s="1"/>
  <c r="AX674" i="6"/>
  <c r="AU675" i="6" s="1"/>
  <c r="BE690" i="9"/>
  <c r="BB691" i="9" s="1"/>
  <c r="AX672" i="9"/>
  <c r="AU673" i="9" s="1"/>
  <c r="AY672" i="9" l="1"/>
  <c r="AT673" i="9" s="1"/>
  <c r="AP673" i="9" s="1"/>
  <c r="AJ673" i="9" s="1"/>
  <c r="AI673" i="9" s="1"/>
  <c r="RI125" i="8"/>
  <c r="RD126" i="8" s="1"/>
  <c r="BF696" i="6"/>
  <c r="BA697" i="6" s="1"/>
  <c r="RE126" i="8"/>
  <c r="QZ126" i="8" s="1"/>
  <c r="RM125" i="8"/>
  <c r="BD691" i="9"/>
  <c r="AW675" i="6"/>
  <c r="AW673" i="9"/>
  <c r="AV673" i="9"/>
  <c r="AQ673" i="9"/>
  <c r="AN674" i="9" s="1"/>
  <c r="BF690" i="9"/>
  <c r="BA691" i="9" s="1"/>
  <c r="BC691" i="9" s="1"/>
  <c r="AY674" i="6"/>
  <c r="AT675" i="6" s="1"/>
  <c r="AP675" i="6" s="1"/>
  <c r="AJ675" i="6" s="1"/>
  <c r="AI675" i="6" s="1"/>
  <c r="BC697" i="6"/>
  <c r="BD697" i="6"/>
  <c r="RO125" i="8" l="1"/>
  <c r="RP125" i="8"/>
  <c r="RK126" i="8" s="1"/>
  <c r="BE691" i="9"/>
  <c r="BB692" i="9" s="1"/>
  <c r="BE697" i="6"/>
  <c r="BB698" i="6" s="1"/>
  <c r="AX673" i="9"/>
  <c r="AU674" i="9" s="1"/>
  <c r="AQ675" i="6"/>
  <c r="AN676" i="6" s="1"/>
  <c r="AV675" i="6"/>
  <c r="RT125" i="8" l="1"/>
  <c r="RL126" i="8"/>
  <c r="RG126" i="8" s="1"/>
  <c r="AY673" i="9"/>
  <c r="AT674" i="9" s="1"/>
  <c r="AP674" i="9" s="1"/>
  <c r="AJ674" i="9" s="1"/>
  <c r="AI674" i="9" s="1"/>
  <c r="BF697" i="6"/>
  <c r="BA698" i="6" s="1"/>
  <c r="BC698" i="6" s="1"/>
  <c r="BF691" i="9"/>
  <c r="BA692" i="9" s="1"/>
  <c r="BC692" i="9" s="1"/>
  <c r="AX675" i="6"/>
  <c r="AU676" i="6" s="1"/>
  <c r="AW674" i="9"/>
  <c r="BD698" i="6"/>
  <c r="BD692" i="9"/>
  <c r="AQ674" i="9" l="1"/>
  <c r="AN675" i="9" s="1"/>
  <c r="AY675" i="6"/>
  <c r="AT676" i="6" s="1"/>
  <c r="AP676" i="6" s="1"/>
  <c r="AJ676" i="6" s="1"/>
  <c r="AI676" i="6" s="1"/>
  <c r="RV125" i="8"/>
  <c r="AV674" i="9"/>
  <c r="AX674" i="9" s="1"/>
  <c r="BE692" i="9"/>
  <c r="BB693" i="9" s="1"/>
  <c r="BE698" i="6"/>
  <c r="BB699" i="6" s="1"/>
  <c r="AV676" i="6"/>
  <c r="AQ676" i="6"/>
  <c r="AN677" i="6" s="1"/>
  <c r="AW676" i="6"/>
  <c r="RW125" i="8" l="1"/>
  <c r="RR126" i="8" s="1"/>
  <c r="RS126" i="8"/>
  <c r="SA125" i="8"/>
  <c r="AU675" i="9"/>
  <c r="AW675" i="9" s="1"/>
  <c r="AY674" i="9"/>
  <c r="AT675" i="9" s="1"/>
  <c r="AP675" i="9" s="1"/>
  <c r="AJ675" i="9" s="1"/>
  <c r="AI675" i="9" s="1"/>
  <c r="BF698" i="6"/>
  <c r="BA699" i="6" s="1"/>
  <c r="BC699" i="6" s="1"/>
  <c r="AX676" i="6"/>
  <c r="AU677" i="6" s="1"/>
  <c r="BD693" i="9"/>
  <c r="AV675" i="9"/>
  <c r="BD699" i="6"/>
  <c r="BF692" i="9"/>
  <c r="BA693" i="9" s="1"/>
  <c r="BC693" i="9" s="1"/>
  <c r="RN126" i="8" l="1"/>
  <c r="AQ675" i="9"/>
  <c r="AN676" i="9" s="1"/>
  <c r="SC125" i="8"/>
  <c r="SD125" i="8"/>
  <c r="RY126" i="8" s="1"/>
  <c r="BE693" i="9"/>
  <c r="BB694" i="9" s="1"/>
  <c r="BE699" i="6"/>
  <c r="BB700" i="6" s="1"/>
  <c r="AW677" i="6"/>
  <c r="AX675" i="9"/>
  <c r="AU676" i="9" s="1"/>
  <c r="AY676" i="6"/>
  <c r="AT677" i="6" s="1"/>
  <c r="AP677" i="6" s="1"/>
  <c r="AJ677" i="6" s="1"/>
  <c r="AI677" i="6" s="1"/>
  <c r="RZ126" i="8" l="1"/>
  <c r="RU126" i="8" s="1"/>
  <c r="SH125" i="8"/>
  <c r="GN130" i="8"/>
  <c r="BF699" i="6"/>
  <c r="BA700" i="6" s="1"/>
  <c r="AY675" i="9"/>
  <c r="AT676" i="9" s="1"/>
  <c r="AP676" i="9" s="1"/>
  <c r="AJ676" i="9" s="1"/>
  <c r="AI676" i="9" s="1"/>
  <c r="AV677" i="6"/>
  <c r="BD700" i="6"/>
  <c r="BC700" i="6"/>
  <c r="BF693" i="9"/>
  <c r="BA694" i="9" s="1"/>
  <c r="BC694" i="9" s="1"/>
  <c r="AW676" i="9"/>
  <c r="AQ677" i="6"/>
  <c r="AN678" i="6" s="1"/>
  <c r="BD694" i="9"/>
  <c r="AQ676" i="9" l="1"/>
  <c r="AN677" i="9" s="1"/>
  <c r="AV676" i="9"/>
  <c r="SJ125" i="8"/>
  <c r="GK131" i="8"/>
  <c r="GO130" i="8"/>
  <c r="GJ131" i="8" s="1"/>
  <c r="AX676" i="9"/>
  <c r="AU677" i="9" s="1"/>
  <c r="BE694" i="9"/>
  <c r="BB695" i="9" s="1"/>
  <c r="BF694" i="9"/>
  <c r="BA695" i="9" s="1"/>
  <c r="BE700" i="6"/>
  <c r="BB701" i="6" s="1"/>
  <c r="AX677" i="6"/>
  <c r="AU678" i="6" s="1"/>
  <c r="SK125" i="8" l="1"/>
  <c r="SF126" i="8" s="1"/>
  <c r="SG126" i="8"/>
  <c r="GS130" i="8"/>
  <c r="GU130" i="8" s="1"/>
  <c r="GF131" i="8"/>
  <c r="GG131" i="8" s="1"/>
  <c r="BF700" i="6"/>
  <c r="BA701" i="6" s="1"/>
  <c r="BC701" i="6" s="1"/>
  <c r="AY677" i="6"/>
  <c r="AT678" i="6" s="1"/>
  <c r="AP678" i="6" s="1"/>
  <c r="AJ678" i="6" s="1"/>
  <c r="AI678" i="6" s="1"/>
  <c r="BD701" i="6"/>
  <c r="BD695" i="9"/>
  <c r="BC695" i="9"/>
  <c r="AY676" i="9"/>
  <c r="AT677" i="9" s="1"/>
  <c r="AP677" i="9" s="1"/>
  <c r="AJ677" i="9" s="1"/>
  <c r="AI677" i="9" s="1"/>
  <c r="AW678" i="6"/>
  <c r="AW677" i="9"/>
  <c r="SO125" i="8" l="1"/>
  <c r="SQ125" i="8" s="1"/>
  <c r="AQ677" i="9"/>
  <c r="AN678" i="9" s="1"/>
  <c r="SB126" i="8"/>
  <c r="AV677" i="9"/>
  <c r="GH131" i="8"/>
  <c r="GC132" i="8" s="1"/>
  <c r="GD132" i="8"/>
  <c r="GV130" i="8"/>
  <c r="GQ131" i="8" s="1"/>
  <c r="GR131" i="8"/>
  <c r="AV678" i="6"/>
  <c r="AX678" i="6" s="1"/>
  <c r="AU679" i="6" s="1"/>
  <c r="BE695" i="9"/>
  <c r="BB696" i="9" s="1"/>
  <c r="AX677" i="9"/>
  <c r="AU678" i="9" s="1"/>
  <c r="AQ678" i="6"/>
  <c r="AN679" i="6" s="1"/>
  <c r="BE701" i="6"/>
  <c r="BB702" i="6" s="1"/>
  <c r="SR125" i="8" l="1"/>
  <c r="SM126" i="8" s="1"/>
  <c r="SN126" i="8"/>
  <c r="GZ130" i="8"/>
  <c r="HB130" i="8" s="1"/>
  <c r="GY131" i="8" s="1"/>
  <c r="GM131" i="8"/>
  <c r="GL131" i="8"/>
  <c r="FY132" i="8"/>
  <c r="FZ132" i="8" s="1"/>
  <c r="AY677" i="9"/>
  <c r="AT678" i="9" s="1"/>
  <c r="AP678" i="9" s="1"/>
  <c r="AJ678" i="9" s="1"/>
  <c r="AI678" i="9" s="1"/>
  <c r="BF701" i="6"/>
  <c r="BA702" i="6" s="1"/>
  <c r="BC702" i="6" s="1"/>
  <c r="AW678" i="9"/>
  <c r="BF695" i="9"/>
  <c r="BA696" i="9" s="1"/>
  <c r="BC696" i="9" s="1"/>
  <c r="AY678" i="6"/>
  <c r="AT679" i="6" s="1"/>
  <c r="AQ679" i="6" s="1"/>
  <c r="AN680" i="6" s="1"/>
  <c r="BD702" i="6"/>
  <c r="BD696" i="9"/>
  <c r="AW679" i="6"/>
  <c r="AV679" i="6"/>
  <c r="SI126" i="8" l="1"/>
  <c r="AP679" i="6"/>
  <c r="AJ679" i="6" s="1"/>
  <c r="AI679" i="6" s="1"/>
  <c r="AV678" i="9"/>
  <c r="SV125" i="8"/>
  <c r="SX125" i="8" s="1"/>
  <c r="AQ678" i="9"/>
  <c r="AN679" i="9" s="1"/>
  <c r="HC130" i="8"/>
  <c r="GX131" i="8" s="1"/>
  <c r="GT131" i="8" s="1"/>
  <c r="FW133" i="8"/>
  <c r="GA132" i="8"/>
  <c r="FV133" i="8" s="1"/>
  <c r="AX679" i="6"/>
  <c r="AU680" i="6" s="1"/>
  <c r="BE702" i="6"/>
  <c r="BB703" i="6" s="1"/>
  <c r="AX678" i="9"/>
  <c r="AU679" i="9" s="1"/>
  <c r="BE696" i="9"/>
  <c r="BB697" i="9" s="1"/>
  <c r="SY125" i="8" l="1"/>
  <c r="ST126" i="8" s="1"/>
  <c r="SU126" i="8"/>
  <c r="TC125" i="8"/>
  <c r="HG130" i="8"/>
  <c r="HI130" i="8" s="1"/>
  <c r="HF131" i="8" s="1"/>
  <c r="FR133" i="8"/>
  <c r="FS133" i="8" s="1"/>
  <c r="GE132" i="8"/>
  <c r="AY679" i="6"/>
  <c r="AT680" i="6" s="1"/>
  <c r="AP680" i="6" s="1"/>
  <c r="AJ680" i="6" s="1"/>
  <c r="AI680" i="6" s="1"/>
  <c r="BF696" i="9"/>
  <c r="BA697" i="9" s="1"/>
  <c r="BC697" i="9" s="1"/>
  <c r="AY678" i="9"/>
  <c r="AT679" i="9" s="1"/>
  <c r="AP679" i="9" s="1"/>
  <c r="AJ679" i="9" s="1"/>
  <c r="AI679" i="9" s="1"/>
  <c r="BF702" i="6"/>
  <c r="BA703" i="6" s="1"/>
  <c r="AW680" i="6"/>
  <c r="BD697" i="9"/>
  <c r="AW679" i="9"/>
  <c r="BC703" i="6"/>
  <c r="BD703" i="6"/>
  <c r="AV679" i="9" l="1"/>
  <c r="AQ680" i="6"/>
  <c r="AN681" i="6" s="1"/>
  <c r="SP126" i="8"/>
  <c r="AV680" i="6"/>
  <c r="AQ679" i="9"/>
  <c r="AN680" i="9" s="1"/>
  <c r="TE125" i="8"/>
  <c r="TF125" i="8" s="1"/>
  <c r="TA126" i="8" s="1"/>
  <c r="HJ130" i="8"/>
  <c r="HE131" i="8" s="1"/>
  <c r="HA131" i="8" s="1"/>
  <c r="FT133" i="8"/>
  <c r="FO134" i="8" s="1"/>
  <c r="FP134" i="8"/>
  <c r="BE697" i="9"/>
  <c r="BB698" i="9" s="1"/>
  <c r="AX680" i="6"/>
  <c r="AU681" i="6" s="1"/>
  <c r="BE703" i="6"/>
  <c r="BB704" i="6" s="1"/>
  <c r="AX679" i="9"/>
  <c r="AU680" i="9" s="1"/>
  <c r="FX133" i="8" l="1"/>
  <c r="AY680" i="6"/>
  <c r="AT681" i="6" s="1"/>
  <c r="AP681" i="6" s="1"/>
  <c r="AJ681" i="6" s="1"/>
  <c r="AI681" i="6" s="1"/>
  <c r="BF703" i="6"/>
  <c r="BA704" i="6" s="1"/>
  <c r="BC704" i="6" s="1"/>
  <c r="BF697" i="9"/>
  <c r="BA698" i="9" s="1"/>
  <c r="BC698" i="9" s="1"/>
  <c r="TB126" i="8"/>
  <c r="SW126" i="8" s="1"/>
  <c r="TJ125" i="8"/>
  <c r="HN130" i="8"/>
  <c r="HP130" i="8" s="1"/>
  <c r="HQ130" i="8" s="1"/>
  <c r="HL131" i="8" s="1"/>
  <c r="FK134" i="8"/>
  <c r="FL134" i="8" s="1"/>
  <c r="AY679" i="9"/>
  <c r="AT680" i="9" s="1"/>
  <c r="AP680" i="9" s="1"/>
  <c r="AJ680" i="9" s="1"/>
  <c r="AI680" i="9" s="1"/>
  <c r="BD704" i="6"/>
  <c r="AV681" i="6"/>
  <c r="AW681" i="6"/>
  <c r="BD698" i="9"/>
  <c r="AW680" i="9"/>
  <c r="AQ680" i="9" l="1"/>
  <c r="AN681" i="9" s="1"/>
  <c r="AV680" i="9"/>
  <c r="AQ681" i="6"/>
  <c r="AN682" i="6" s="1"/>
  <c r="HM131" i="8"/>
  <c r="HH131" i="8" s="1"/>
  <c r="TL125" i="8"/>
  <c r="HU130" i="8"/>
  <c r="HW130" i="8" s="1"/>
  <c r="HX130" i="8" s="1"/>
  <c r="HS131" i="8" s="1"/>
  <c r="FI135" i="8"/>
  <c r="FM134" i="8"/>
  <c r="FH135" i="8" s="1"/>
  <c r="AX681" i="6"/>
  <c r="AU682" i="6" s="1"/>
  <c r="AX680" i="9"/>
  <c r="AU681" i="9" s="1"/>
  <c r="BE698" i="9"/>
  <c r="BB699" i="9" s="1"/>
  <c r="BE704" i="6"/>
  <c r="BB705" i="6" s="1"/>
  <c r="TM125" i="8" l="1"/>
  <c r="TH126" i="8" s="1"/>
  <c r="TI126" i="8"/>
  <c r="TD126" i="8" s="1"/>
  <c r="TQ125" i="8"/>
  <c r="FQ134" i="8"/>
  <c r="HT131" i="8"/>
  <c r="HO131" i="8" s="1"/>
  <c r="IB130" i="8"/>
  <c r="ID130" i="8" s="1"/>
  <c r="FD135" i="8"/>
  <c r="FE135" i="8" s="1"/>
  <c r="BD705" i="6"/>
  <c r="BD699" i="9"/>
  <c r="AW681" i="9"/>
  <c r="AW682" i="6"/>
  <c r="BF704" i="6"/>
  <c r="BA705" i="6" s="1"/>
  <c r="BC705" i="6" s="1"/>
  <c r="BF698" i="9"/>
  <c r="BA699" i="9" s="1"/>
  <c r="BC699" i="9" s="1"/>
  <c r="AY680" i="9"/>
  <c r="AT681" i="9" s="1"/>
  <c r="AP681" i="9" s="1"/>
  <c r="AJ681" i="9" s="1"/>
  <c r="AI681" i="9" s="1"/>
  <c r="AY681" i="6"/>
  <c r="AT682" i="6" s="1"/>
  <c r="AP682" i="6" s="1"/>
  <c r="AJ682" i="6" s="1"/>
  <c r="AI682" i="6" s="1"/>
  <c r="TS125" i="8" l="1"/>
  <c r="TT125" i="8"/>
  <c r="TO126" i="8" s="1"/>
  <c r="FB136" i="8"/>
  <c r="FF135" i="8"/>
  <c r="FA136" i="8" s="1"/>
  <c r="IE130" i="8"/>
  <c r="HZ131" i="8" s="1"/>
  <c r="IA131" i="8"/>
  <c r="AQ682" i="6"/>
  <c r="AN683" i="6" s="1"/>
  <c r="BE705" i="6"/>
  <c r="BB706" i="6" s="1"/>
  <c r="BE699" i="9"/>
  <c r="BB700" i="9" s="1"/>
  <c r="AV682" i="6"/>
  <c r="AV681" i="9"/>
  <c r="AQ681" i="9"/>
  <c r="AN682" i="9" s="1"/>
  <c r="BF705" i="6" l="1"/>
  <c r="BA706" i="6" s="1"/>
  <c r="BC706" i="6" s="1"/>
  <c r="TP126" i="8"/>
  <c r="TK126" i="8" s="1"/>
  <c r="TX125" i="8"/>
  <c r="II130" i="8"/>
  <c r="IK130" i="8" s="1"/>
  <c r="HV131" i="8"/>
  <c r="EW136" i="8"/>
  <c r="EX136" i="8" s="1"/>
  <c r="FJ135" i="8"/>
  <c r="BF699" i="9"/>
  <c r="BA700" i="9" s="1"/>
  <c r="BC700" i="9" s="1"/>
  <c r="AX682" i="6"/>
  <c r="AU683" i="6" s="1"/>
  <c r="AX681" i="9"/>
  <c r="AU682" i="9" s="1"/>
  <c r="BD700" i="9"/>
  <c r="BD706" i="6"/>
  <c r="AY682" i="6" l="1"/>
  <c r="AT683" i="6" s="1"/>
  <c r="AP683" i="6" s="1"/>
  <c r="AJ683" i="6" s="1"/>
  <c r="AI683" i="6" s="1"/>
  <c r="TZ125" i="8"/>
  <c r="UA125" i="8"/>
  <c r="TV126" i="8" s="1"/>
  <c r="IH131" i="8"/>
  <c r="EU137" i="8"/>
  <c r="EY136" i="8"/>
  <c r="ET137" i="8" s="1"/>
  <c r="IL130" i="8"/>
  <c r="IG131" i="8" s="1"/>
  <c r="AW682" i="9"/>
  <c r="BE706" i="6"/>
  <c r="BB707" i="6" s="1"/>
  <c r="BE700" i="9"/>
  <c r="BB701" i="9" s="1"/>
  <c r="AY681" i="9"/>
  <c r="AT682" i="9" s="1"/>
  <c r="AP682" i="9" s="1"/>
  <c r="AJ682" i="9" s="1"/>
  <c r="AI682" i="9" s="1"/>
  <c r="AQ683" i="6"/>
  <c r="AN684" i="6" s="1"/>
  <c r="AV683" i="6"/>
  <c r="AW683" i="6"/>
  <c r="AQ682" i="9" l="1"/>
  <c r="AN683" i="9" s="1"/>
  <c r="TW126" i="8"/>
  <c r="TR126" i="8" s="1"/>
  <c r="UE125" i="8"/>
  <c r="EP137" i="8"/>
  <c r="EQ137" i="8" s="1"/>
  <c r="IC131" i="8"/>
  <c r="FC136" i="8"/>
  <c r="IP130" i="8"/>
  <c r="BF706" i="6"/>
  <c r="BA707" i="6" s="1"/>
  <c r="BD701" i="9"/>
  <c r="AX683" i="6"/>
  <c r="AU684" i="6" s="1"/>
  <c r="BF700" i="9"/>
  <c r="BA701" i="9" s="1"/>
  <c r="BC701" i="9" s="1"/>
  <c r="BD707" i="6"/>
  <c r="BC707" i="6"/>
  <c r="AV682" i="9"/>
  <c r="UG125" i="8" l="1"/>
  <c r="UH125" i="8" s="1"/>
  <c r="UC126" i="8" s="1"/>
  <c r="EN138" i="8"/>
  <c r="ER137" i="8"/>
  <c r="EM138" i="8" s="1"/>
  <c r="IR130" i="8"/>
  <c r="IS130" i="8" s="1"/>
  <c r="IN131" i="8" s="1"/>
  <c r="BE701" i="9"/>
  <c r="BB702" i="9" s="1"/>
  <c r="BE707" i="6"/>
  <c r="BB708" i="6" s="1"/>
  <c r="AW684" i="6"/>
  <c r="AX682" i="9"/>
  <c r="AU683" i="9" s="1"/>
  <c r="AY683" i="6"/>
  <c r="AT684" i="6" s="1"/>
  <c r="AP684" i="6" s="1"/>
  <c r="AJ684" i="6" s="1"/>
  <c r="AI684" i="6" s="1"/>
  <c r="BF701" i="9" l="1"/>
  <c r="BA702" i="9" s="1"/>
  <c r="BC702" i="9" s="1"/>
  <c r="BF707" i="6"/>
  <c r="BA708" i="6" s="1"/>
  <c r="BC708" i="6" s="1"/>
  <c r="UD126" i="8"/>
  <c r="TY126" i="8" s="1"/>
  <c r="UL125" i="8"/>
  <c r="EI138" i="8"/>
  <c r="EJ138" i="8" s="1"/>
  <c r="EG139" i="8" s="1"/>
  <c r="IW130" i="8"/>
  <c r="IY130" i="8" s="1"/>
  <c r="IO131" i="8"/>
  <c r="IJ131" i="8" s="1"/>
  <c r="EV137" i="8"/>
  <c r="AW683" i="9"/>
  <c r="AQ684" i="6"/>
  <c r="AN685" i="6" s="1"/>
  <c r="AY682" i="9"/>
  <c r="AT683" i="9" s="1"/>
  <c r="AP683" i="9" s="1"/>
  <c r="AJ683" i="9" s="1"/>
  <c r="AI683" i="9" s="1"/>
  <c r="AV684" i="6"/>
  <c r="BD708" i="6"/>
  <c r="BD702" i="9"/>
  <c r="UN125" i="8" l="1"/>
  <c r="UO125" i="8"/>
  <c r="UJ126" i="8" s="1"/>
  <c r="EK138" i="8"/>
  <c r="EF139" i="8" s="1"/>
  <c r="EB139" i="8" s="1"/>
  <c r="EC139" i="8" s="1"/>
  <c r="IZ130" i="8"/>
  <c r="IU131" i="8" s="1"/>
  <c r="IV131" i="8"/>
  <c r="BE708" i="6"/>
  <c r="BB709" i="6" s="1"/>
  <c r="AQ683" i="9"/>
  <c r="AN684" i="9" s="1"/>
  <c r="BE702" i="9"/>
  <c r="BB703" i="9" s="1"/>
  <c r="AX684" i="6"/>
  <c r="AU685" i="6" s="1"/>
  <c r="AV683" i="9"/>
  <c r="EO138" i="8" l="1"/>
  <c r="JD130" i="8"/>
  <c r="JF130" i="8" s="1"/>
  <c r="JC131" i="8" s="1"/>
  <c r="UK126" i="8"/>
  <c r="UF126" i="8" s="1"/>
  <c r="US125" i="8"/>
  <c r="IQ131" i="8"/>
  <c r="DZ140" i="8"/>
  <c r="ED139" i="8"/>
  <c r="DY140" i="8" s="1"/>
  <c r="AY684" i="6"/>
  <c r="AT685" i="6" s="1"/>
  <c r="AP685" i="6" s="1"/>
  <c r="AJ685" i="6" s="1"/>
  <c r="AI685" i="6" s="1"/>
  <c r="BF708" i="6"/>
  <c r="BA709" i="6" s="1"/>
  <c r="AX683" i="9"/>
  <c r="AU684" i="9" s="1"/>
  <c r="BD703" i="9"/>
  <c r="AQ685" i="6"/>
  <c r="AN686" i="6" s="1"/>
  <c r="AW685" i="6"/>
  <c r="BF702" i="9"/>
  <c r="BA703" i="9" s="1"/>
  <c r="BC703" i="9" s="1"/>
  <c r="BD709" i="6"/>
  <c r="BC709" i="6"/>
  <c r="JG130" i="8" l="1"/>
  <c r="JB131" i="8" s="1"/>
  <c r="UU125" i="8"/>
  <c r="IX131" i="8"/>
  <c r="DU140" i="8"/>
  <c r="DV140" i="8" s="1"/>
  <c r="EH139" i="8"/>
  <c r="AV685" i="6"/>
  <c r="AX685" i="6" s="1"/>
  <c r="AY683" i="9"/>
  <c r="AT684" i="9" s="1"/>
  <c r="AP684" i="9" s="1"/>
  <c r="AJ684" i="9" s="1"/>
  <c r="AI684" i="9" s="1"/>
  <c r="BE703" i="9"/>
  <c r="BB704" i="9" s="1"/>
  <c r="BE709" i="6"/>
  <c r="BB710" i="6" s="1"/>
  <c r="AW684" i="9"/>
  <c r="AV684" i="9"/>
  <c r="UV125" i="8" l="1"/>
  <c r="UQ126" i="8" s="1"/>
  <c r="AQ684" i="9"/>
  <c r="AN685" i="9" s="1"/>
  <c r="JK130" i="8"/>
  <c r="JM130" i="8" s="1"/>
  <c r="JJ131" i="8" s="1"/>
  <c r="BF709" i="6"/>
  <c r="BA710" i="6" s="1"/>
  <c r="UR126" i="8"/>
  <c r="UM126" i="8" s="1"/>
  <c r="DS141" i="8"/>
  <c r="DW140" i="8"/>
  <c r="DR141" i="8" s="1"/>
  <c r="AU686" i="6"/>
  <c r="AW686" i="6" s="1"/>
  <c r="AY685" i="6"/>
  <c r="AT686" i="6" s="1"/>
  <c r="AP686" i="6" s="1"/>
  <c r="AJ686" i="6" s="1"/>
  <c r="AI686" i="6" s="1"/>
  <c r="BF703" i="9"/>
  <c r="BA704" i="9" s="1"/>
  <c r="BC704" i="9" s="1"/>
  <c r="AX684" i="9"/>
  <c r="AU685" i="9" s="1"/>
  <c r="BC710" i="6"/>
  <c r="BD710" i="6"/>
  <c r="BD704" i="9"/>
  <c r="JN130" i="8" l="1"/>
  <c r="JI131" i="8" s="1"/>
  <c r="UZ125" i="8"/>
  <c r="AQ686" i="6"/>
  <c r="AN687" i="6" s="1"/>
  <c r="JE131" i="8"/>
  <c r="EA140" i="8"/>
  <c r="DN141" i="8"/>
  <c r="DO141" i="8" s="1"/>
  <c r="AV686" i="6"/>
  <c r="BE704" i="9"/>
  <c r="BB705" i="9" s="1"/>
  <c r="BE710" i="6"/>
  <c r="BB711" i="6" s="1"/>
  <c r="AY684" i="9"/>
  <c r="AT685" i="9" s="1"/>
  <c r="AP685" i="9" s="1"/>
  <c r="AJ685" i="9" s="1"/>
  <c r="AI685" i="9" s="1"/>
  <c r="AX686" i="6"/>
  <c r="AU687" i="6" s="1"/>
  <c r="AW685" i="9"/>
  <c r="JR130" i="8" l="1"/>
  <c r="JT130" i="8" s="1"/>
  <c r="JU130" i="8" s="1"/>
  <c r="JP131" i="8" s="1"/>
  <c r="VB125" i="8"/>
  <c r="AQ685" i="9"/>
  <c r="AN686" i="9" s="1"/>
  <c r="DL142" i="8"/>
  <c r="DP141" i="8"/>
  <c r="DK142" i="8" s="1"/>
  <c r="AV685" i="9"/>
  <c r="AX685" i="9" s="1"/>
  <c r="AU686" i="9" s="1"/>
  <c r="BF710" i="6"/>
  <c r="BA711" i="6" s="1"/>
  <c r="BC711" i="6" s="1"/>
  <c r="AW687" i="6"/>
  <c r="BF704" i="9"/>
  <c r="BA705" i="9" s="1"/>
  <c r="BC705" i="9" s="1"/>
  <c r="AY686" i="6"/>
  <c r="AT687" i="6" s="1"/>
  <c r="AP687" i="6" s="1"/>
  <c r="AJ687" i="6" s="1"/>
  <c r="AI687" i="6" s="1"/>
  <c r="BD711" i="6"/>
  <c r="BD705" i="9"/>
  <c r="UY126" i="8" l="1"/>
  <c r="VC125" i="8"/>
  <c r="UX126" i="8" s="1"/>
  <c r="DT141" i="8"/>
  <c r="JQ131" i="8"/>
  <c r="JL131" i="8" s="1"/>
  <c r="JY130" i="8"/>
  <c r="KA130" i="8" s="1"/>
  <c r="DG142" i="8"/>
  <c r="DH142" i="8" s="1"/>
  <c r="BE705" i="9"/>
  <c r="BB706" i="9" s="1"/>
  <c r="BF705" i="9"/>
  <c r="BA706" i="9" s="1"/>
  <c r="AV687" i="6"/>
  <c r="AY685" i="9"/>
  <c r="AT686" i="9" s="1"/>
  <c r="AP686" i="9" s="1"/>
  <c r="AJ686" i="9" s="1"/>
  <c r="AI686" i="9" s="1"/>
  <c r="BE711" i="6"/>
  <c r="BB712" i="6" s="1"/>
  <c r="BF711" i="6"/>
  <c r="BA712" i="6" s="1"/>
  <c r="AQ687" i="6"/>
  <c r="AN688" i="6" s="1"/>
  <c r="AQ686" i="9"/>
  <c r="AN687" i="9" s="1"/>
  <c r="AW686" i="9"/>
  <c r="VG125" i="8" l="1"/>
  <c r="VI125" i="8" s="1"/>
  <c r="VF126" i="8" s="1"/>
  <c r="UT126" i="8"/>
  <c r="KB130" i="8"/>
  <c r="JW131" i="8" s="1"/>
  <c r="JX131" i="8"/>
  <c r="DE143" i="8"/>
  <c r="DI142" i="8"/>
  <c r="DD143" i="8" s="1"/>
  <c r="AV686" i="9"/>
  <c r="BD712" i="6"/>
  <c r="BC712" i="6"/>
  <c r="AX687" i="6"/>
  <c r="AU688" i="6" s="1"/>
  <c r="BC706" i="9"/>
  <c r="BD706" i="9"/>
  <c r="VJ125" i="8" l="1"/>
  <c r="VE126" i="8" s="1"/>
  <c r="VA126" i="8"/>
  <c r="KF130" i="8"/>
  <c r="KH130" i="8" s="1"/>
  <c r="KE131" i="8" s="1"/>
  <c r="DM142" i="8"/>
  <c r="JS131" i="8"/>
  <c r="CZ143" i="8"/>
  <c r="DA143" i="8" s="1"/>
  <c r="AY687" i="6"/>
  <c r="AT688" i="6" s="1"/>
  <c r="AP688" i="6" s="1"/>
  <c r="AJ688" i="6" s="1"/>
  <c r="AI688" i="6" s="1"/>
  <c r="AW688" i="6"/>
  <c r="BE712" i="6"/>
  <c r="BB713" i="6" s="1"/>
  <c r="BE706" i="9"/>
  <c r="BB707" i="9" s="1"/>
  <c r="AX686" i="9"/>
  <c r="AU687" i="9" s="1"/>
  <c r="AQ688" i="6" l="1"/>
  <c r="AN689" i="6" s="1"/>
  <c r="VN125" i="8"/>
  <c r="KI130" i="8"/>
  <c r="KD131" i="8" s="1"/>
  <c r="JZ131" i="8" s="1"/>
  <c r="CX144" i="8"/>
  <c r="DB143" i="8"/>
  <c r="CW144" i="8" s="1"/>
  <c r="AV688" i="6"/>
  <c r="AX688" i="6" s="1"/>
  <c r="AU689" i="6" s="1"/>
  <c r="AW687" i="9"/>
  <c r="BD707" i="9"/>
  <c r="BD713" i="6"/>
  <c r="AY686" i="9"/>
  <c r="AT687" i="9" s="1"/>
  <c r="AP687" i="9" s="1"/>
  <c r="AJ687" i="9" s="1"/>
  <c r="AI687" i="9" s="1"/>
  <c r="BF706" i="9"/>
  <c r="BA707" i="9" s="1"/>
  <c r="BC707" i="9" s="1"/>
  <c r="BF712" i="6"/>
  <c r="BA713" i="6" s="1"/>
  <c r="BC713" i="6" s="1"/>
  <c r="VP125" i="8" l="1"/>
  <c r="CS144" i="8"/>
  <c r="CT144" i="8" s="1"/>
  <c r="CQ145" i="8" s="1"/>
  <c r="KM130" i="8"/>
  <c r="KO130" i="8" s="1"/>
  <c r="KP130" i="8" s="1"/>
  <c r="KK131" i="8" s="1"/>
  <c r="DF143" i="8"/>
  <c r="BE713" i="6"/>
  <c r="BB714" i="6" s="1"/>
  <c r="BE707" i="9"/>
  <c r="BB708" i="9" s="1"/>
  <c r="AY688" i="6"/>
  <c r="AT689" i="6" s="1"/>
  <c r="AP689" i="6" s="1"/>
  <c r="AJ689" i="6" s="1"/>
  <c r="AI689" i="6" s="1"/>
  <c r="AV687" i="9"/>
  <c r="AW689" i="6"/>
  <c r="AV689" i="6"/>
  <c r="AQ687" i="9"/>
  <c r="AN688" i="9" s="1"/>
  <c r="VM126" i="8" l="1"/>
  <c r="VQ125" i="8"/>
  <c r="VL126" i="8" s="1"/>
  <c r="AQ689" i="6"/>
  <c r="AN690" i="6" s="1"/>
  <c r="CU144" i="8"/>
  <c r="CP145" i="8" s="1"/>
  <c r="CL145" i="8" s="1"/>
  <c r="CM145" i="8" s="1"/>
  <c r="KL131" i="8"/>
  <c r="KG131" i="8"/>
  <c r="KT130" i="8"/>
  <c r="KV130" i="8" s="1"/>
  <c r="AX689" i="6"/>
  <c r="AU690" i="6" s="1"/>
  <c r="BF707" i="9"/>
  <c r="BA708" i="9" s="1"/>
  <c r="BC708" i="9" s="1"/>
  <c r="BF713" i="6"/>
  <c r="BA714" i="6" s="1"/>
  <c r="AX687" i="9"/>
  <c r="AU688" i="9" s="1"/>
  <c r="BD708" i="9"/>
  <c r="BC714" i="6"/>
  <c r="BD714" i="6"/>
  <c r="AY689" i="6" l="1"/>
  <c r="AT690" i="6" s="1"/>
  <c r="AP690" i="6" s="1"/>
  <c r="AJ690" i="6" s="1"/>
  <c r="AI690" i="6" s="1"/>
  <c r="VU125" i="8"/>
  <c r="VH126" i="8"/>
  <c r="CY144" i="8"/>
  <c r="KW130" i="8"/>
  <c r="KR131" i="8" s="1"/>
  <c r="KS131" i="8"/>
  <c r="CJ146" i="8"/>
  <c r="CN145" i="8"/>
  <c r="CI146" i="8" s="1"/>
  <c r="BE714" i="6"/>
  <c r="BB715" i="6" s="1"/>
  <c r="BE708" i="9"/>
  <c r="BB709" i="9" s="1"/>
  <c r="AY687" i="9"/>
  <c r="AT688" i="9" s="1"/>
  <c r="AP688" i="9" s="1"/>
  <c r="AJ688" i="9" s="1"/>
  <c r="AI688" i="9" s="1"/>
  <c r="AV690" i="6"/>
  <c r="AW690" i="6"/>
  <c r="AQ690" i="6"/>
  <c r="AN691" i="6" s="1"/>
  <c r="AQ688" i="9"/>
  <c r="AN689" i="9" s="1"/>
  <c r="AW688" i="9"/>
  <c r="AV688" i="9"/>
  <c r="VW125" i="8" l="1"/>
  <c r="VX125" i="8" s="1"/>
  <c r="VS126" i="8" s="1"/>
  <c r="LA130" i="8"/>
  <c r="LC130" i="8" s="1"/>
  <c r="CR145" i="8"/>
  <c r="CE146" i="8"/>
  <c r="CF146" i="8" s="1"/>
  <c r="KN131" i="8"/>
  <c r="BF714" i="6"/>
  <c r="BA715" i="6" s="1"/>
  <c r="BC715" i="6" s="1"/>
  <c r="AX690" i="6"/>
  <c r="AU691" i="6" s="1"/>
  <c r="BF708" i="9"/>
  <c r="BA709" i="9" s="1"/>
  <c r="BC709" i="9" s="1"/>
  <c r="BD715" i="6"/>
  <c r="AX688" i="9"/>
  <c r="AU689" i="9" s="1"/>
  <c r="BD709" i="9"/>
  <c r="VT126" i="8" l="1"/>
  <c r="VO126" i="8" s="1"/>
  <c r="WB125" i="8"/>
  <c r="KZ131" i="8"/>
  <c r="LD130" i="8"/>
  <c r="KY131" i="8" s="1"/>
  <c r="CG146" i="8"/>
  <c r="CB147" i="8" s="1"/>
  <c r="CC147" i="8"/>
  <c r="AW689" i="9"/>
  <c r="BE715" i="6"/>
  <c r="BB716" i="6" s="1"/>
  <c r="AW691" i="6"/>
  <c r="BE709" i="9"/>
  <c r="BB710" i="9" s="1"/>
  <c r="AY688" i="9"/>
  <c r="AT689" i="9" s="1"/>
  <c r="AP689" i="9" s="1"/>
  <c r="AJ689" i="9" s="1"/>
  <c r="AI689" i="9" s="1"/>
  <c r="AY690" i="6"/>
  <c r="AT691" i="6" s="1"/>
  <c r="AP691" i="6" s="1"/>
  <c r="AJ691" i="6" s="1"/>
  <c r="AI691" i="6" s="1"/>
  <c r="WD125" i="8" l="1"/>
  <c r="WE125" i="8" s="1"/>
  <c r="VZ126" i="8" s="1"/>
  <c r="BX147" i="8"/>
  <c r="BY147" i="8" s="1"/>
  <c r="BZ147" i="8" s="1"/>
  <c r="BU148" i="8" s="1"/>
  <c r="LH130" i="8"/>
  <c r="LJ130" i="8" s="1"/>
  <c r="CK146" i="8"/>
  <c r="KU131" i="8"/>
  <c r="BF715" i="6"/>
  <c r="BA716" i="6" s="1"/>
  <c r="BC716" i="6" s="1"/>
  <c r="BD710" i="9"/>
  <c r="AQ691" i="6"/>
  <c r="AN692" i="6" s="1"/>
  <c r="BF709" i="9"/>
  <c r="BA710" i="9" s="1"/>
  <c r="BC710" i="9" s="1"/>
  <c r="AV691" i="6"/>
  <c r="BD716" i="6"/>
  <c r="AV689" i="9"/>
  <c r="AQ689" i="9"/>
  <c r="AN690" i="9" s="1"/>
  <c r="WI125" i="8" l="1"/>
  <c r="WA126" i="8"/>
  <c r="VV126" i="8" s="1"/>
  <c r="BV148" i="8"/>
  <c r="CD147" i="8"/>
  <c r="LG131" i="8"/>
  <c r="LK130" i="8"/>
  <c r="LF131" i="8" s="1"/>
  <c r="BQ148" i="8"/>
  <c r="BR148" i="8" s="1"/>
  <c r="BE710" i="9"/>
  <c r="BB711" i="9" s="1"/>
  <c r="AX689" i="9"/>
  <c r="AU690" i="9" s="1"/>
  <c r="BE716" i="6"/>
  <c r="BB717" i="6" s="1"/>
  <c r="AX691" i="6"/>
  <c r="AU692" i="6" s="1"/>
  <c r="WK125" i="8" l="1"/>
  <c r="LB131" i="8"/>
  <c r="BS148" i="8"/>
  <c r="BN149" i="8" s="1"/>
  <c r="BO149" i="8"/>
  <c r="LO130" i="8"/>
  <c r="AY689" i="9"/>
  <c r="AT690" i="9" s="1"/>
  <c r="AP690" i="9" s="1"/>
  <c r="AJ690" i="9" s="1"/>
  <c r="AI690" i="9" s="1"/>
  <c r="AY691" i="6"/>
  <c r="AT692" i="6" s="1"/>
  <c r="AP692" i="6" s="1"/>
  <c r="AJ692" i="6" s="1"/>
  <c r="AI692" i="6" s="1"/>
  <c r="BF716" i="6"/>
  <c r="BA717" i="6" s="1"/>
  <c r="AW690" i="9"/>
  <c r="BF710" i="9"/>
  <c r="BA711" i="9" s="1"/>
  <c r="BC711" i="9" s="1"/>
  <c r="AW692" i="6"/>
  <c r="BC717" i="6"/>
  <c r="BD717" i="6"/>
  <c r="BD711" i="9"/>
  <c r="WH126" i="8" l="1"/>
  <c r="WL125" i="8"/>
  <c r="WG126" i="8" s="1"/>
  <c r="AQ692" i="6"/>
  <c r="AN693" i="6" s="1"/>
  <c r="AV692" i="6"/>
  <c r="BJ149" i="8"/>
  <c r="BK149" i="8" s="1"/>
  <c r="BH150" i="8" s="1"/>
  <c r="BW148" i="8"/>
  <c r="LQ130" i="8"/>
  <c r="LR130" i="8" s="1"/>
  <c r="LM131" i="8" s="1"/>
  <c r="AQ690" i="9"/>
  <c r="AN691" i="9" s="1"/>
  <c r="AV690" i="9"/>
  <c r="AX690" i="9" s="1"/>
  <c r="BE717" i="6"/>
  <c r="BB718" i="6" s="1"/>
  <c r="BE711" i="9"/>
  <c r="BB712" i="9" s="1"/>
  <c r="WC126" i="8" l="1"/>
  <c r="WP125" i="8"/>
  <c r="AX692" i="6"/>
  <c r="AU693" i="6" s="1"/>
  <c r="BL149" i="8"/>
  <c r="BG150" i="8" s="1"/>
  <c r="BC150" i="8" s="1"/>
  <c r="BD150" i="8" s="1"/>
  <c r="LN131" i="8"/>
  <c r="LI131" i="8" s="1"/>
  <c r="LV130" i="8"/>
  <c r="AU691" i="9"/>
  <c r="AW691" i="9" s="1"/>
  <c r="AY690" i="9"/>
  <c r="AT691" i="9" s="1"/>
  <c r="AP691" i="9" s="1"/>
  <c r="AJ691" i="9" s="1"/>
  <c r="AI691" i="9" s="1"/>
  <c r="BF717" i="6"/>
  <c r="BA718" i="6" s="1"/>
  <c r="BC718" i="6" s="1"/>
  <c r="AW693" i="6"/>
  <c r="BF711" i="9"/>
  <c r="BA712" i="9" s="1"/>
  <c r="BC712" i="9" s="1"/>
  <c r="BD718" i="6"/>
  <c r="BD712" i="9"/>
  <c r="WR125" i="8" l="1"/>
  <c r="WS125" i="8"/>
  <c r="WN126" i="8" s="1"/>
  <c r="AY692" i="6"/>
  <c r="AT693" i="6" s="1"/>
  <c r="AP693" i="6" s="1"/>
  <c r="AJ693" i="6" s="1"/>
  <c r="AI693" i="6" s="1"/>
  <c r="AV691" i="9"/>
  <c r="AX691" i="9" s="1"/>
  <c r="AU692" i="9" s="1"/>
  <c r="AQ691" i="9"/>
  <c r="AN692" i="9" s="1"/>
  <c r="BP149" i="8"/>
  <c r="BE150" i="8"/>
  <c r="AZ151" i="8" s="1"/>
  <c r="BA151" i="8"/>
  <c r="BE712" i="9"/>
  <c r="BB713" i="9" s="1"/>
  <c r="BE718" i="6"/>
  <c r="BB719" i="6" s="1"/>
  <c r="WO126" i="8" l="1"/>
  <c r="WJ126" i="8" s="1"/>
  <c r="WW125" i="8"/>
  <c r="WY125" i="8" s="1"/>
  <c r="AQ693" i="6"/>
  <c r="AN694" i="6" s="1"/>
  <c r="AV693" i="6"/>
  <c r="AX693" i="6" s="1"/>
  <c r="AU694" i="6" s="1"/>
  <c r="AY693" i="6"/>
  <c r="AT694" i="6" s="1"/>
  <c r="AP694" i="6" s="1"/>
  <c r="AJ694" i="6" s="1"/>
  <c r="AI694" i="6" s="1"/>
  <c r="AV151" i="8"/>
  <c r="AW151" i="8" s="1"/>
  <c r="AT152" i="8" s="1"/>
  <c r="BI150" i="8"/>
  <c r="BF712" i="9"/>
  <c r="BA713" i="9" s="1"/>
  <c r="BC713" i="9" s="1"/>
  <c r="AY691" i="9"/>
  <c r="AT692" i="9" s="1"/>
  <c r="AP692" i="9" s="1"/>
  <c r="AJ692" i="9" s="1"/>
  <c r="AI692" i="9" s="1"/>
  <c r="AW694" i="6"/>
  <c r="AV694" i="6"/>
  <c r="BF718" i="6"/>
  <c r="BA719" i="6" s="1"/>
  <c r="BD713" i="9"/>
  <c r="AW692" i="9"/>
  <c r="BC719" i="6"/>
  <c r="BD719" i="6"/>
  <c r="AQ694" i="6" l="1"/>
  <c r="AN695" i="6" s="1"/>
  <c r="WZ125" i="8"/>
  <c r="WU126" i="8" s="1"/>
  <c r="XD125" i="8"/>
  <c r="XF125" i="8" s="1"/>
  <c r="WV126" i="8"/>
  <c r="WQ126" i="8" s="1"/>
  <c r="AV692" i="9"/>
  <c r="AX151" i="8"/>
  <c r="AS152" i="8" s="1"/>
  <c r="AP152" i="8" s="1"/>
  <c r="AQ692" i="9"/>
  <c r="AN693" i="9" s="1"/>
  <c r="BE719" i="6"/>
  <c r="BB720" i="6" s="1"/>
  <c r="AX692" i="9"/>
  <c r="AU693" i="9" s="1"/>
  <c r="AX694" i="6"/>
  <c r="AU695" i="6" s="1"/>
  <c r="BE713" i="9"/>
  <c r="BB714" i="9" s="1"/>
  <c r="XG125" i="8" l="1"/>
  <c r="XB126" i="8" s="1"/>
  <c r="XC126" i="8"/>
  <c r="WX126" i="8" s="1"/>
  <c r="XK125" i="8"/>
  <c r="AO152" i="8"/>
  <c r="AH152" i="8" s="1"/>
  <c r="AG152" i="8" s="1"/>
  <c r="BB151" i="8"/>
  <c r="AM153" i="8"/>
  <c r="AU152" i="8"/>
  <c r="BD714" i="9"/>
  <c r="AW695" i="6"/>
  <c r="AW693" i="9"/>
  <c r="BD720" i="6"/>
  <c r="BF713" i="9"/>
  <c r="BA714" i="9" s="1"/>
  <c r="BC714" i="9" s="1"/>
  <c r="AY694" i="6"/>
  <c r="AT695" i="6" s="1"/>
  <c r="AP695" i="6" s="1"/>
  <c r="AJ695" i="6" s="1"/>
  <c r="AI695" i="6" s="1"/>
  <c r="AY692" i="9"/>
  <c r="AT693" i="9" s="1"/>
  <c r="AP693" i="9" s="1"/>
  <c r="AJ693" i="9" s="1"/>
  <c r="AI693" i="9" s="1"/>
  <c r="BF719" i="6"/>
  <c r="BA720" i="6" s="1"/>
  <c r="BC720" i="6" s="1"/>
  <c r="XM125" i="8" l="1"/>
  <c r="XN125" i="8"/>
  <c r="XI126" i="8" s="1"/>
  <c r="BE714" i="9"/>
  <c r="BB715" i="9" s="1"/>
  <c r="BE720" i="6"/>
  <c r="BB721" i="6" s="1"/>
  <c r="AV693" i="9"/>
  <c r="AQ695" i="6"/>
  <c r="AN696" i="6" s="1"/>
  <c r="AQ693" i="9"/>
  <c r="AN694" i="9" s="1"/>
  <c r="AV695" i="6"/>
  <c r="XJ126" i="8" l="1"/>
  <c r="XE126" i="8" s="1"/>
  <c r="XR125" i="8"/>
  <c r="XT125" i="8" s="1"/>
  <c r="BF720" i="6"/>
  <c r="BA721" i="6" s="1"/>
  <c r="XQ126" i="8"/>
  <c r="AX695" i="6"/>
  <c r="AU696" i="6" s="1"/>
  <c r="BF714" i="9"/>
  <c r="BA715" i="9" s="1"/>
  <c r="AX693" i="9"/>
  <c r="AU694" i="9" s="1"/>
  <c r="BD721" i="6"/>
  <c r="BC721" i="6"/>
  <c r="BC715" i="9"/>
  <c r="BD715" i="9"/>
  <c r="XU125" i="8" l="1"/>
  <c r="BE721" i="6"/>
  <c r="BB722" i="6" s="1"/>
  <c r="AY693" i="9"/>
  <c r="AT694" i="9" s="1"/>
  <c r="AP694" i="9" s="1"/>
  <c r="AJ694" i="9" s="1"/>
  <c r="AI694" i="9" s="1"/>
  <c r="AY695" i="6"/>
  <c r="AT696" i="6" s="1"/>
  <c r="AP696" i="6" s="1"/>
  <c r="AJ696" i="6" s="1"/>
  <c r="AI696" i="6" s="1"/>
  <c r="BE715" i="9"/>
  <c r="BB716" i="9" s="1"/>
  <c r="AW694" i="9"/>
  <c r="AW696" i="6"/>
  <c r="AQ696" i="6"/>
  <c r="AN697" i="6" s="1"/>
  <c r="AV696" i="6"/>
  <c r="XP126" i="8" l="1"/>
  <c r="XL126" i="8" s="1"/>
  <c r="XY125" i="8"/>
  <c r="AV694" i="9"/>
  <c r="AQ694" i="9"/>
  <c r="AN695" i="9" s="1"/>
  <c r="BF715" i="9"/>
  <c r="BA716" i="9" s="1"/>
  <c r="AX696" i="6"/>
  <c r="AU697" i="6" s="1"/>
  <c r="BD722" i="6"/>
  <c r="AX694" i="9"/>
  <c r="AU695" i="9" s="1"/>
  <c r="BC716" i="9"/>
  <c r="BD716" i="9"/>
  <c r="BF721" i="6"/>
  <c r="BA722" i="6" s="1"/>
  <c r="BC722" i="6" s="1"/>
  <c r="YA125" i="8" l="1"/>
  <c r="BE722" i="6"/>
  <c r="BB723" i="6" s="1"/>
  <c r="BE716" i="9"/>
  <c r="BB717" i="9" s="1"/>
  <c r="AW695" i="9"/>
  <c r="AY696" i="6"/>
  <c r="AT697" i="6" s="1"/>
  <c r="AP697" i="6" s="1"/>
  <c r="AJ697" i="6" s="1"/>
  <c r="AI697" i="6" s="1"/>
  <c r="AY694" i="9"/>
  <c r="AT695" i="9" s="1"/>
  <c r="AP695" i="9" s="1"/>
  <c r="AJ695" i="9" s="1"/>
  <c r="AI695" i="9" s="1"/>
  <c r="AW697" i="6"/>
  <c r="XX126" i="8" l="1"/>
  <c r="YB125" i="8"/>
  <c r="XW126" i="8" s="1"/>
  <c r="AQ697" i="6"/>
  <c r="AN698" i="6" s="1"/>
  <c r="AV697" i="6"/>
  <c r="BF722" i="6"/>
  <c r="BA723" i="6" s="1"/>
  <c r="BF716" i="9"/>
  <c r="BA717" i="9" s="1"/>
  <c r="AX697" i="6"/>
  <c r="AU698" i="6" s="1"/>
  <c r="AV695" i="9"/>
  <c r="BC717" i="9"/>
  <c r="BD717" i="9"/>
  <c r="BC723" i="6"/>
  <c r="BD723" i="6"/>
  <c r="AQ695" i="9"/>
  <c r="AN696" i="9" s="1"/>
  <c r="YF125" i="8" l="1"/>
  <c r="XS126" i="8"/>
  <c r="BE723" i="6"/>
  <c r="BB724" i="6" s="1"/>
  <c r="BE717" i="9"/>
  <c r="BB718" i="9" s="1"/>
  <c r="AW698" i="6"/>
  <c r="AX695" i="9"/>
  <c r="AU696" i="9" s="1"/>
  <c r="AY697" i="6"/>
  <c r="AT698" i="6" s="1"/>
  <c r="AP698" i="6" s="1"/>
  <c r="AJ698" i="6" s="1"/>
  <c r="AI698" i="6" s="1"/>
  <c r="BF717" i="9" l="1"/>
  <c r="BA718" i="9" s="1"/>
  <c r="YH125" i="8"/>
  <c r="BF723" i="6"/>
  <c r="BA724" i="6" s="1"/>
  <c r="AQ698" i="6"/>
  <c r="AN699" i="6" s="1"/>
  <c r="AY695" i="9"/>
  <c r="AT696" i="9" s="1"/>
  <c r="AP696" i="9" s="1"/>
  <c r="AJ696" i="9" s="1"/>
  <c r="AI696" i="9" s="1"/>
  <c r="AV698" i="6"/>
  <c r="BC718" i="9"/>
  <c r="BD718" i="9"/>
  <c r="BD724" i="6"/>
  <c r="BC724" i="6"/>
  <c r="AW696" i="9"/>
  <c r="AQ696" i="9"/>
  <c r="AN697" i="9" s="1"/>
  <c r="YE126" i="8" l="1"/>
  <c r="YI125" i="8"/>
  <c r="YD126" i="8" s="1"/>
  <c r="AV696" i="9"/>
  <c r="BE724" i="6"/>
  <c r="BB725" i="6" s="1"/>
  <c r="AX698" i="6"/>
  <c r="AU699" i="6" s="1"/>
  <c r="AX696" i="9"/>
  <c r="AU697" i="9" s="1"/>
  <c r="BE718" i="9"/>
  <c r="BB719" i="9" s="1"/>
  <c r="XZ126" i="8" l="1"/>
  <c r="YM125" i="8"/>
  <c r="GN131" i="8"/>
  <c r="BF718" i="9"/>
  <c r="BA719" i="9" s="1"/>
  <c r="BC719" i="9" s="1"/>
  <c r="AY696" i="9"/>
  <c r="AT697" i="9" s="1"/>
  <c r="AP697" i="9" s="1"/>
  <c r="AJ697" i="9" s="1"/>
  <c r="AI697" i="9" s="1"/>
  <c r="AY698" i="6"/>
  <c r="AT699" i="6" s="1"/>
  <c r="AP699" i="6" s="1"/>
  <c r="AJ699" i="6" s="1"/>
  <c r="AI699" i="6" s="1"/>
  <c r="BF724" i="6"/>
  <c r="BA725" i="6" s="1"/>
  <c r="BC725" i="6" s="1"/>
  <c r="BD719" i="9"/>
  <c r="AV697" i="9"/>
  <c r="AW697" i="9"/>
  <c r="AQ697" i="9"/>
  <c r="AN698" i="9" s="1"/>
  <c r="AW699" i="6"/>
  <c r="AV699" i="6"/>
  <c r="BD725" i="6"/>
  <c r="YO125" i="8" l="1"/>
  <c r="YP125" i="8"/>
  <c r="YK126" i="8" s="1"/>
  <c r="AQ699" i="6"/>
  <c r="AN700" i="6" s="1"/>
  <c r="GK132" i="8"/>
  <c r="GO131" i="8"/>
  <c r="GJ132" i="8" s="1"/>
  <c r="BE725" i="6"/>
  <c r="BB726" i="6" s="1"/>
  <c r="AX699" i="6"/>
  <c r="AU700" i="6" s="1"/>
  <c r="AX697" i="9"/>
  <c r="AU698" i="9" s="1"/>
  <c r="BE719" i="9"/>
  <c r="BB720" i="9" s="1"/>
  <c r="YT125" i="8" l="1"/>
  <c r="YV125" i="8" s="1"/>
  <c r="YL126" i="8"/>
  <c r="YG126" i="8" s="1"/>
  <c r="AY697" i="9"/>
  <c r="AT698" i="9" s="1"/>
  <c r="AP698" i="9" s="1"/>
  <c r="AJ698" i="9" s="1"/>
  <c r="AI698" i="9" s="1"/>
  <c r="GS131" i="8"/>
  <c r="GU131" i="8" s="1"/>
  <c r="GF132" i="8"/>
  <c r="GG132" i="8" s="1"/>
  <c r="BD720" i="9"/>
  <c r="AW700" i="6"/>
  <c r="BD726" i="6"/>
  <c r="BF719" i="9"/>
  <c r="BA720" i="9" s="1"/>
  <c r="BC720" i="9" s="1"/>
  <c r="AW698" i="9"/>
  <c r="AQ698" i="9"/>
  <c r="AN699" i="9" s="1"/>
  <c r="AY699" i="6"/>
  <c r="AT700" i="6" s="1"/>
  <c r="AP700" i="6" s="1"/>
  <c r="AJ700" i="6" s="1"/>
  <c r="AI700" i="6" s="1"/>
  <c r="BF725" i="6"/>
  <c r="BA726" i="6" s="1"/>
  <c r="BC726" i="6" s="1"/>
  <c r="YW125" i="8" l="1"/>
  <c r="YR126" i="8" s="1"/>
  <c r="YS126" i="8"/>
  <c r="YN126" i="8" s="1"/>
  <c r="ZA125" i="8"/>
  <c r="ZC125" i="8" s="1"/>
  <c r="AV698" i="9"/>
  <c r="AX698" i="9" s="1"/>
  <c r="AU699" i="9" s="1"/>
  <c r="GR132" i="8"/>
  <c r="GV131" i="8"/>
  <c r="GQ132" i="8" s="1"/>
  <c r="GD133" i="8"/>
  <c r="GH132" i="8"/>
  <c r="GC133" i="8" s="1"/>
  <c r="AQ700" i="6"/>
  <c r="AN701" i="6" s="1"/>
  <c r="BE726" i="6"/>
  <c r="BB727" i="6" s="1"/>
  <c r="BE720" i="9"/>
  <c r="BB721" i="9" s="1"/>
  <c r="AV700" i="6"/>
  <c r="ZD125" i="8" l="1"/>
  <c r="YY126" i="8" s="1"/>
  <c r="YZ126" i="8"/>
  <c r="YU126" i="8" s="1"/>
  <c r="ZH125" i="8"/>
  <c r="GL132" i="8"/>
  <c r="GM132" i="8"/>
  <c r="GZ131" i="8"/>
  <c r="FY133" i="8"/>
  <c r="FZ133" i="8" s="1"/>
  <c r="BF726" i="6"/>
  <c r="BA727" i="6" s="1"/>
  <c r="AY698" i="9"/>
  <c r="AT699" i="9" s="1"/>
  <c r="AP699" i="9" s="1"/>
  <c r="AJ699" i="9" s="1"/>
  <c r="AI699" i="9" s="1"/>
  <c r="BF720" i="9"/>
  <c r="BA721" i="9" s="1"/>
  <c r="BC721" i="9" s="1"/>
  <c r="BD727" i="6"/>
  <c r="BC727" i="6"/>
  <c r="AV699" i="9"/>
  <c r="AW699" i="9"/>
  <c r="AQ699" i="9"/>
  <c r="AN700" i="9" s="1"/>
  <c r="AX700" i="6"/>
  <c r="AU701" i="6" s="1"/>
  <c r="BD721" i="9"/>
  <c r="ZJ125" i="8" l="1"/>
  <c r="HB131" i="8"/>
  <c r="HC131" i="8" s="1"/>
  <c r="GX132" i="8" s="1"/>
  <c r="FW134" i="8"/>
  <c r="GA133" i="8"/>
  <c r="FV134" i="8" s="1"/>
  <c r="BE721" i="9"/>
  <c r="BB722" i="9" s="1"/>
  <c r="AY700" i="6"/>
  <c r="AT701" i="6" s="1"/>
  <c r="AP701" i="6" s="1"/>
  <c r="AJ701" i="6" s="1"/>
  <c r="AI701" i="6" s="1"/>
  <c r="AX699" i="9"/>
  <c r="AU700" i="9" s="1"/>
  <c r="AW701" i="6"/>
  <c r="BE727" i="6"/>
  <c r="BB728" i="6" s="1"/>
  <c r="ZG126" i="8" l="1"/>
  <c r="ZK125" i="8"/>
  <c r="ZF126" i="8" s="1"/>
  <c r="AY699" i="9"/>
  <c r="AT700" i="9" s="1"/>
  <c r="AP700" i="9" s="1"/>
  <c r="AJ700" i="9" s="1"/>
  <c r="AI700" i="9" s="1"/>
  <c r="GE133" i="8"/>
  <c r="GY132" i="8"/>
  <c r="GT132" i="8" s="1"/>
  <c r="HG131" i="8"/>
  <c r="FR134" i="8"/>
  <c r="FS134" i="8" s="1"/>
  <c r="BF721" i="9"/>
  <c r="BA722" i="9" s="1"/>
  <c r="BF727" i="6"/>
  <c r="BA728" i="6" s="1"/>
  <c r="AQ701" i="6"/>
  <c r="AN702" i="6" s="1"/>
  <c r="AV701" i="6"/>
  <c r="AW700" i="9"/>
  <c r="AQ700" i="9"/>
  <c r="AN701" i="9" s="1"/>
  <c r="AV700" i="9"/>
  <c r="BD722" i="9"/>
  <c r="BC722" i="9"/>
  <c r="BD728" i="6"/>
  <c r="BC728" i="6"/>
  <c r="ZO125" i="8" l="1"/>
  <c r="ZQ125" i="8" s="1"/>
  <c r="ZB126" i="8"/>
  <c r="HI131" i="8"/>
  <c r="HJ131" i="8" s="1"/>
  <c r="HE132" i="8" s="1"/>
  <c r="FP135" i="8"/>
  <c r="FT134" i="8"/>
  <c r="FO135" i="8" s="1"/>
  <c r="AX701" i="6"/>
  <c r="AU702" i="6" s="1"/>
  <c r="BE728" i="6"/>
  <c r="BB729" i="6" s="1"/>
  <c r="BE722" i="9"/>
  <c r="BB723" i="9" s="1"/>
  <c r="AX700" i="9"/>
  <c r="AU701" i="9" s="1"/>
  <c r="ZR125" i="8" l="1"/>
  <c r="ZM126" i="8" s="1"/>
  <c r="ZV125" i="8"/>
  <c r="ZN126" i="8"/>
  <c r="ZI126" i="8" s="1"/>
  <c r="FX134" i="8"/>
  <c r="HF132" i="8"/>
  <c r="HA132" i="8" s="1"/>
  <c r="HN131" i="8"/>
  <c r="FK135" i="8"/>
  <c r="FL135" i="8" s="1"/>
  <c r="AY700" i="9"/>
  <c r="AT701" i="9" s="1"/>
  <c r="AP701" i="9" s="1"/>
  <c r="AJ701" i="9" s="1"/>
  <c r="AI701" i="9" s="1"/>
  <c r="BF722" i="9"/>
  <c r="BA723" i="9" s="1"/>
  <c r="BC723" i="9" s="1"/>
  <c r="AW701" i="9"/>
  <c r="BD723" i="9"/>
  <c r="BF728" i="6"/>
  <c r="BA729" i="6" s="1"/>
  <c r="AY701" i="6"/>
  <c r="AT702" i="6" s="1"/>
  <c r="AP702" i="6" s="1"/>
  <c r="AJ702" i="6" s="1"/>
  <c r="AI702" i="6" s="1"/>
  <c r="BC729" i="6"/>
  <c r="BD729" i="6"/>
  <c r="AW702" i="6"/>
  <c r="AQ702" i="6"/>
  <c r="AN703" i="6" s="1"/>
  <c r="AV702" i="6"/>
  <c r="ZX125" i="8" l="1"/>
  <c r="ZY125" i="8"/>
  <c r="ZT126" i="8" s="1"/>
  <c r="AV701" i="9"/>
  <c r="AQ701" i="9"/>
  <c r="AN702" i="9" s="1"/>
  <c r="HP131" i="8"/>
  <c r="HQ131" i="8" s="1"/>
  <c r="HL132" i="8" s="1"/>
  <c r="FI136" i="8"/>
  <c r="FM135" i="8"/>
  <c r="FH136" i="8" s="1"/>
  <c r="BE723" i="9"/>
  <c r="BB724" i="9" s="1"/>
  <c r="AX701" i="9"/>
  <c r="AU702" i="9" s="1"/>
  <c r="AX702" i="6"/>
  <c r="AU703" i="6" s="1"/>
  <c r="BE729" i="6"/>
  <c r="BB730" i="6" s="1"/>
  <c r="ZU126" i="8" l="1"/>
  <c r="ZP126" i="8" s="1"/>
  <c r="AAC125" i="8"/>
  <c r="BF729" i="6"/>
  <c r="BA730" i="6" s="1"/>
  <c r="AY701" i="9"/>
  <c r="AT702" i="9" s="1"/>
  <c r="AP702" i="9" s="1"/>
  <c r="AJ702" i="9" s="1"/>
  <c r="AI702" i="9" s="1"/>
  <c r="FQ135" i="8"/>
  <c r="HM132" i="8"/>
  <c r="HH132" i="8" s="1"/>
  <c r="HU131" i="8"/>
  <c r="FD136" i="8"/>
  <c r="FE136" i="8" s="1"/>
  <c r="BD730" i="6"/>
  <c r="BC730" i="6"/>
  <c r="AY702" i="6"/>
  <c r="AT703" i="6" s="1"/>
  <c r="AP703" i="6" s="1"/>
  <c r="AJ703" i="6" s="1"/>
  <c r="AI703" i="6" s="1"/>
  <c r="AW702" i="9"/>
  <c r="AV702" i="9"/>
  <c r="BF723" i="9"/>
  <c r="BA724" i="9" s="1"/>
  <c r="BC724" i="9" s="1"/>
  <c r="AW703" i="6"/>
  <c r="BD724" i="9"/>
  <c r="AAE125" i="8" l="1"/>
  <c r="AAF125" i="8" s="1"/>
  <c r="AAA126" i="8" s="1"/>
  <c r="AQ702" i="9"/>
  <c r="AN703" i="9" s="1"/>
  <c r="AV703" i="6"/>
  <c r="AQ703" i="6"/>
  <c r="AN704" i="6" s="1"/>
  <c r="HW131" i="8"/>
  <c r="HX131" i="8" s="1"/>
  <c r="HS132" i="8" s="1"/>
  <c r="FB137" i="8"/>
  <c r="FF136" i="8"/>
  <c r="FA137" i="8" s="1"/>
  <c r="BE724" i="9"/>
  <c r="BB725" i="9" s="1"/>
  <c r="AX703" i="6"/>
  <c r="AU704" i="6" s="1"/>
  <c r="AX702" i="9"/>
  <c r="AU703" i="9" s="1"/>
  <c r="BE730" i="6"/>
  <c r="BB731" i="6" s="1"/>
  <c r="AAB126" i="8" l="1"/>
  <c r="ZW126" i="8" s="1"/>
  <c r="AAJ125" i="8"/>
  <c r="AAL125" i="8" s="1"/>
  <c r="BF730" i="6"/>
  <c r="BA731" i="6" s="1"/>
  <c r="AAI126" i="8"/>
  <c r="FJ136" i="8"/>
  <c r="IB131" i="8"/>
  <c r="HT132" i="8"/>
  <c r="HO132" i="8" s="1"/>
  <c r="EW137" i="8"/>
  <c r="EX137" i="8" s="1"/>
  <c r="AY702" i="9"/>
  <c r="AT703" i="9" s="1"/>
  <c r="AP703" i="9" s="1"/>
  <c r="AJ703" i="9" s="1"/>
  <c r="AI703" i="9" s="1"/>
  <c r="AY703" i="6"/>
  <c r="AT704" i="6" s="1"/>
  <c r="AP704" i="6" s="1"/>
  <c r="AJ704" i="6" s="1"/>
  <c r="AI704" i="6" s="1"/>
  <c r="BF724" i="9"/>
  <c r="BA725" i="9" s="1"/>
  <c r="BC725" i="9" s="1"/>
  <c r="BD731" i="6"/>
  <c r="BC731" i="6"/>
  <c r="AW703" i="9"/>
  <c r="AW704" i="6"/>
  <c r="AQ704" i="6"/>
  <c r="AN705" i="6" s="1"/>
  <c r="AV704" i="6"/>
  <c r="BD725" i="9"/>
  <c r="AAM125" i="8" l="1"/>
  <c r="AAH126" i="8" s="1"/>
  <c r="AAD126" i="8" s="1"/>
  <c r="AAQ125" i="8"/>
  <c r="AV703" i="9"/>
  <c r="AQ703" i="9"/>
  <c r="AN704" i="9" s="1"/>
  <c r="AAS125" i="8"/>
  <c r="ID131" i="8"/>
  <c r="IE131" i="8" s="1"/>
  <c r="HZ132" i="8" s="1"/>
  <c r="EU138" i="8"/>
  <c r="EY137" i="8"/>
  <c r="ET138" i="8" s="1"/>
  <c r="BE725" i="9"/>
  <c r="BB726" i="9" s="1"/>
  <c r="AX703" i="9"/>
  <c r="AU704" i="9" s="1"/>
  <c r="AX704" i="6"/>
  <c r="AU705" i="6" s="1"/>
  <c r="BE731" i="6"/>
  <c r="BB732" i="6" s="1"/>
  <c r="AAT125" i="8" l="1"/>
  <c r="AAO126" i="8" s="1"/>
  <c r="AAP126" i="8"/>
  <c r="AAX125" i="8"/>
  <c r="II131" i="8"/>
  <c r="IA132" i="8"/>
  <c r="HV132" i="8" s="1"/>
  <c r="EP138" i="8"/>
  <c r="EQ138" i="8" s="1"/>
  <c r="FC137" i="8"/>
  <c r="AY703" i="9"/>
  <c r="AT704" i="9" s="1"/>
  <c r="AP704" i="9" s="1"/>
  <c r="AJ704" i="9" s="1"/>
  <c r="AI704" i="9" s="1"/>
  <c r="BF731" i="6"/>
  <c r="BA732" i="6" s="1"/>
  <c r="BC732" i="6" s="1"/>
  <c r="AY704" i="6"/>
  <c r="AT705" i="6" s="1"/>
  <c r="AP705" i="6" s="1"/>
  <c r="AJ705" i="6" s="1"/>
  <c r="AI705" i="6" s="1"/>
  <c r="AW704" i="9"/>
  <c r="AV704" i="9"/>
  <c r="BF725" i="9"/>
  <c r="BA726" i="9" s="1"/>
  <c r="BD732" i="6"/>
  <c r="AV705" i="6"/>
  <c r="AW705" i="6"/>
  <c r="AQ705" i="6"/>
  <c r="AN706" i="6" s="1"/>
  <c r="BC726" i="9"/>
  <c r="BD726" i="9"/>
  <c r="AQ704" i="9" l="1"/>
  <c r="AN705" i="9" s="1"/>
  <c r="AAZ125" i="8"/>
  <c r="ABA125" i="8"/>
  <c r="AAV126" i="8" s="1"/>
  <c r="MZ126" i="8"/>
  <c r="AAK126" i="8"/>
  <c r="IK131" i="8"/>
  <c r="IL131" i="8" s="1"/>
  <c r="IG132" i="8" s="1"/>
  <c r="EN139" i="8"/>
  <c r="ER138" i="8"/>
  <c r="EM139" i="8" s="1"/>
  <c r="AX705" i="6"/>
  <c r="AU706" i="6" s="1"/>
  <c r="BE732" i="6"/>
  <c r="BB733" i="6" s="1"/>
  <c r="BE726" i="9"/>
  <c r="BB727" i="9" s="1"/>
  <c r="AX704" i="9"/>
  <c r="AU705" i="9" s="1"/>
  <c r="BF726" i="9" l="1"/>
  <c r="BA727" i="9" s="1"/>
  <c r="AY705" i="6"/>
  <c r="AT706" i="6" s="1"/>
  <c r="AP706" i="6" s="1"/>
  <c r="AJ706" i="6" s="1"/>
  <c r="AI706" i="6" s="1"/>
  <c r="MW127" i="8"/>
  <c r="NA126" i="8"/>
  <c r="MV127" i="8" s="1"/>
  <c r="AAW126" i="8"/>
  <c r="ABE125" i="8"/>
  <c r="EV138" i="8"/>
  <c r="IH132" i="8"/>
  <c r="IC132" i="8" s="1"/>
  <c r="IP131" i="8"/>
  <c r="EI139" i="8"/>
  <c r="EJ139" i="8" s="1"/>
  <c r="AY704" i="9"/>
  <c r="AT705" i="9" s="1"/>
  <c r="AP705" i="9" s="1"/>
  <c r="AJ705" i="9" s="1"/>
  <c r="AI705" i="9" s="1"/>
  <c r="BD727" i="9"/>
  <c r="BC727" i="9"/>
  <c r="BF732" i="6"/>
  <c r="BA733" i="6" s="1"/>
  <c r="AW706" i="6"/>
  <c r="AW705" i="9"/>
  <c r="BD733" i="6"/>
  <c r="BC733" i="6"/>
  <c r="AQ706" i="6" l="1"/>
  <c r="AN707" i="6" s="1"/>
  <c r="AQ705" i="9"/>
  <c r="AN706" i="9" s="1"/>
  <c r="AV705" i="9"/>
  <c r="AV706" i="6"/>
  <c r="AX706" i="6" s="1"/>
  <c r="AU707" i="6" s="1"/>
  <c r="NE126" i="8"/>
  <c r="ABG125" i="8"/>
  <c r="ABH125" i="8" s="1"/>
  <c r="ABC126" i="8" s="1"/>
  <c r="AAR126" i="8"/>
  <c r="MR127" i="8"/>
  <c r="MS127" i="8" s="1"/>
  <c r="IR131" i="8"/>
  <c r="IS131" i="8" s="1"/>
  <c r="IN132" i="8" s="1"/>
  <c r="EG140" i="8"/>
  <c r="EK139" i="8"/>
  <c r="EF140" i="8" s="1"/>
  <c r="BE733" i="6"/>
  <c r="BB734" i="6" s="1"/>
  <c r="AX705" i="9"/>
  <c r="AU706" i="9" s="1"/>
  <c r="BE727" i="9"/>
  <c r="BB728" i="9" s="1"/>
  <c r="BF727" i="9" l="1"/>
  <c r="BA728" i="9" s="1"/>
  <c r="NG126" i="8"/>
  <c r="MT127" i="8"/>
  <c r="MO128" i="8" s="1"/>
  <c r="MP128" i="8"/>
  <c r="ND127" i="8"/>
  <c r="ABD126" i="8"/>
  <c r="ABL125" i="8"/>
  <c r="ABO125" i="8" s="1"/>
  <c r="ABJ126" i="8" s="1"/>
  <c r="IW131" i="8"/>
  <c r="IO132" i="8"/>
  <c r="IJ132" i="8" s="1"/>
  <c r="EB140" i="8"/>
  <c r="EC140" i="8" s="1"/>
  <c r="EO139" i="8"/>
  <c r="AW706" i="9"/>
  <c r="BD734" i="6"/>
  <c r="AW707" i="6"/>
  <c r="BD728" i="9"/>
  <c r="BC728" i="9"/>
  <c r="AY705" i="9"/>
  <c r="AT706" i="9" s="1"/>
  <c r="AP706" i="9" s="1"/>
  <c r="AJ706" i="9" s="1"/>
  <c r="AI706" i="9" s="1"/>
  <c r="BF733" i="6"/>
  <c r="BA734" i="6" s="1"/>
  <c r="BC734" i="6" s="1"/>
  <c r="AY706" i="6"/>
  <c r="AT707" i="6" s="1"/>
  <c r="AP707" i="6" s="1"/>
  <c r="AJ707" i="6" s="1"/>
  <c r="AI707" i="6" s="1"/>
  <c r="MX127" i="8" l="1"/>
  <c r="NH126" i="8"/>
  <c r="NC127" i="8" s="1"/>
  <c r="MY127" i="8"/>
  <c r="MK128" i="8"/>
  <c r="ML128" i="8" s="1"/>
  <c r="MI129" i="8" s="1"/>
  <c r="ABF126" i="8"/>
  <c r="AAY126" i="8"/>
  <c r="MM128" i="8"/>
  <c r="MH129" i="8" s="1"/>
  <c r="IY131" i="8"/>
  <c r="IZ131" i="8" s="1"/>
  <c r="IU132" i="8" s="1"/>
  <c r="DZ141" i="8"/>
  <c r="ED140" i="8"/>
  <c r="DY141" i="8" s="1"/>
  <c r="AQ706" i="9"/>
  <c r="AN707" i="9" s="1"/>
  <c r="AV707" i="6"/>
  <c r="AX707" i="6" s="1"/>
  <c r="BE734" i="6"/>
  <c r="BB735" i="6" s="1"/>
  <c r="BE728" i="9"/>
  <c r="BB729" i="9" s="1"/>
  <c r="AQ707" i="6"/>
  <c r="AN708" i="6" s="1"/>
  <c r="AV706" i="9"/>
  <c r="NL126" i="8" l="1"/>
  <c r="MD129" i="8"/>
  <c r="ME129" i="8" s="1"/>
  <c r="MF129" i="8" s="1"/>
  <c r="MA130" i="8" s="1"/>
  <c r="MQ128" i="8"/>
  <c r="BF728" i="9"/>
  <c r="BA729" i="9" s="1"/>
  <c r="BC729" i="9" s="1"/>
  <c r="DU141" i="8"/>
  <c r="DV141" i="8" s="1"/>
  <c r="DW141" i="8" s="1"/>
  <c r="DR142" i="8" s="1"/>
  <c r="IV132" i="8"/>
  <c r="IQ132" i="8" s="1"/>
  <c r="JD131" i="8"/>
  <c r="JF131" i="8" s="1"/>
  <c r="EH140" i="8"/>
  <c r="DS142" i="8"/>
  <c r="AU708" i="6"/>
  <c r="AW708" i="6" s="1"/>
  <c r="AY707" i="6"/>
  <c r="AT708" i="6" s="1"/>
  <c r="AP708" i="6" s="1"/>
  <c r="AJ708" i="6" s="1"/>
  <c r="AI708" i="6" s="1"/>
  <c r="AX706" i="9"/>
  <c r="AU707" i="9" s="1"/>
  <c r="BD735" i="6"/>
  <c r="AV708" i="6"/>
  <c r="BD729" i="9"/>
  <c r="BF734" i="6"/>
  <c r="BA735" i="6" s="1"/>
  <c r="BC735" i="6" s="1"/>
  <c r="MB130" i="8" l="1"/>
  <c r="LW130" i="8" s="1"/>
  <c r="LX130" i="8" s="1"/>
  <c r="LY130" i="8" s="1"/>
  <c r="LT131" i="8" s="1"/>
  <c r="NN126" i="8"/>
  <c r="NO126" i="8"/>
  <c r="NJ127" i="8" s="1"/>
  <c r="AQ708" i="6"/>
  <c r="AN709" i="6" s="1"/>
  <c r="MJ129" i="8"/>
  <c r="LU131" i="8"/>
  <c r="JG131" i="8"/>
  <c r="JB132" i="8" s="1"/>
  <c r="JC132" i="8"/>
  <c r="EA141" i="8"/>
  <c r="DN142" i="8"/>
  <c r="DO142" i="8" s="1"/>
  <c r="AY706" i="9"/>
  <c r="AT707" i="9" s="1"/>
  <c r="AP707" i="9" s="1"/>
  <c r="AJ707" i="9" s="1"/>
  <c r="AI707" i="9" s="1"/>
  <c r="BE735" i="6"/>
  <c r="BB736" i="6" s="1"/>
  <c r="BE729" i="9"/>
  <c r="BB730" i="9" s="1"/>
  <c r="AX708" i="6"/>
  <c r="AU709" i="6" s="1"/>
  <c r="AV707" i="9"/>
  <c r="AW707" i="9"/>
  <c r="NK127" i="8" l="1"/>
  <c r="NF127" i="8" s="1"/>
  <c r="NS126" i="8"/>
  <c r="BF729" i="9"/>
  <c r="BA730" i="9" s="1"/>
  <c r="LP131" i="8"/>
  <c r="MC130" i="8"/>
  <c r="AQ707" i="9"/>
  <c r="AN708" i="9" s="1"/>
  <c r="JK131" i="8"/>
  <c r="JM131" i="8" s="1"/>
  <c r="IX132" i="8"/>
  <c r="DP142" i="8"/>
  <c r="DK143" i="8" s="1"/>
  <c r="DL143" i="8"/>
  <c r="AX707" i="9"/>
  <c r="AU708" i="9" s="1"/>
  <c r="AW709" i="6"/>
  <c r="BD736" i="6"/>
  <c r="AY708" i="6"/>
  <c r="AT709" i="6" s="1"/>
  <c r="AP709" i="6" s="1"/>
  <c r="AJ709" i="6" s="1"/>
  <c r="AI709" i="6" s="1"/>
  <c r="BC730" i="9"/>
  <c r="BD730" i="9"/>
  <c r="BF735" i="6"/>
  <c r="BA736" i="6" s="1"/>
  <c r="BC736" i="6" s="1"/>
  <c r="NU126" i="8" l="1"/>
  <c r="NV126" i="8"/>
  <c r="NQ127" i="8" s="1"/>
  <c r="JN131" i="8"/>
  <c r="JI132" i="8" s="1"/>
  <c r="DT142" i="8"/>
  <c r="DG143" i="8"/>
  <c r="DH143" i="8" s="1"/>
  <c r="DE144" i="8" s="1"/>
  <c r="JJ132" i="8"/>
  <c r="AY707" i="9"/>
  <c r="AT708" i="9" s="1"/>
  <c r="AP708" i="9" s="1"/>
  <c r="AJ708" i="9" s="1"/>
  <c r="AI708" i="9" s="1"/>
  <c r="BE736" i="6"/>
  <c r="BB737" i="6" s="1"/>
  <c r="AQ709" i="6"/>
  <c r="AN710" i="6" s="1"/>
  <c r="BE730" i="9"/>
  <c r="BB731" i="9" s="1"/>
  <c r="BF730" i="9"/>
  <c r="BA731" i="9" s="1"/>
  <c r="AV709" i="6"/>
  <c r="AW708" i="9"/>
  <c r="JR131" i="8" l="1"/>
  <c r="JT131" i="8" s="1"/>
  <c r="JU131" i="8" s="1"/>
  <c r="JP132" i="8" s="1"/>
  <c r="AV708" i="9"/>
  <c r="AX708" i="9" s="1"/>
  <c r="NR127" i="8"/>
  <c r="NM127" i="8" s="1"/>
  <c r="NZ126" i="8"/>
  <c r="AQ708" i="9"/>
  <c r="AN709" i="9" s="1"/>
  <c r="DI143" i="8"/>
  <c r="DD144" i="8" s="1"/>
  <c r="CZ144" i="8" s="1"/>
  <c r="DA144" i="8" s="1"/>
  <c r="JE132" i="8"/>
  <c r="AX709" i="6"/>
  <c r="AU710" i="6" s="1"/>
  <c r="BC731" i="9"/>
  <c r="BD731" i="9"/>
  <c r="BD737" i="6"/>
  <c r="BF736" i="6"/>
  <c r="BA737" i="6" s="1"/>
  <c r="BC737" i="6" s="1"/>
  <c r="AU709" i="9" l="1"/>
  <c r="AY708" i="9"/>
  <c r="AT709" i="9" s="1"/>
  <c r="AP709" i="9" s="1"/>
  <c r="AJ709" i="9" s="1"/>
  <c r="AI709" i="9" s="1"/>
  <c r="OB126" i="8"/>
  <c r="OC126" i="8" s="1"/>
  <c r="NX127" i="8" s="1"/>
  <c r="DM143" i="8"/>
  <c r="DB144" i="8"/>
  <c r="CW145" i="8" s="1"/>
  <c r="CX145" i="8"/>
  <c r="JQ132" i="8"/>
  <c r="JL132" i="8" s="1"/>
  <c r="JY131" i="8"/>
  <c r="AY709" i="6"/>
  <c r="AT710" i="6" s="1"/>
  <c r="AP710" i="6" s="1"/>
  <c r="AJ710" i="6" s="1"/>
  <c r="AI710" i="6" s="1"/>
  <c r="BE737" i="6"/>
  <c r="BB738" i="6" s="1"/>
  <c r="AW709" i="9"/>
  <c r="AQ709" i="9"/>
  <c r="AN710" i="9" s="1"/>
  <c r="BE731" i="9"/>
  <c r="BB732" i="9" s="1"/>
  <c r="AQ710" i="6"/>
  <c r="AN711" i="6" s="1"/>
  <c r="AW710" i="6"/>
  <c r="AV710" i="6"/>
  <c r="AV709" i="9" l="1"/>
  <c r="OG126" i="8"/>
  <c r="NY127" i="8"/>
  <c r="NT127" i="8" s="1"/>
  <c r="DF144" i="8"/>
  <c r="CS145" i="8"/>
  <c r="CT145" i="8" s="1"/>
  <c r="CQ146" i="8" s="1"/>
  <c r="KA131" i="8"/>
  <c r="KB131" i="8" s="1"/>
  <c r="JW132" i="8" s="1"/>
  <c r="AX710" i="6"/>
  <c r="AU711" i="6" s="1"/>
  <c r="BD732" i="9"/>
  <c r="BD738" i="6"/>
  <c r="BF731" i="9"/>
  <c r="BA732" i="9" s="1"/>
  <c r="BC732" i="9" s="1"/>
  <c r="AX709" i="9"/>
  <c r="AU710" i="9" s="1"/>
  <c r="BF737" i="6"/>
  <c r="BA738" i="6" s="1"/>
  <c r="BC738" i="6" s="1"/>
  <c r="OI126" i="8" l="1"/>
  <c r="OJ126" i="8"/>
  <c r="OE127" i="8" s="1"/>
  <c r="CU145" i="8"/>
  <c r="CP146" i="8" s="1"/>
  <c r="CL146" i="8" s="1"/>
  <c r="CM146" i="8" s="1"/>
  <c r="CN146" i="8" s="1"/>
  <c r="CI147" i="8" s="1"/>
  <c r="JX132" i="8"/>
  <c r="JS132" i="8" s="1"/>
  <c r="KF131" i="8"/>
  <c r="AY710" i="6"/>
  <c r="AT711" i="6" s="1"/>
  <c r="AP711" i="6" s="1"/>
  <c r="AJ711" i="6" s="1"/>
  <c r="AI711" i="6" s="1"/>
  <c r="BE738" i="6"/>
  <c r="BB739" i="6" s="1"/>
  <c r="BE732" i="9"/>
  <c r="BB733" i="9" s="1"/>
  <c r="AW710" i="9"/>
  <c r="AY709" i="9"/>
  <c r="AT710" i="9" s="1"/>
  <c r="AP710" i="9" s="1"/>
  <c r="AJ710" i="9" s="1"/>
  <c r="AI710" i="9" s="1"/>
  <c r="AQ711" i="6"/>
  <c r="AN712" i="6" s="1"/>
  <c r="AV711" i="6"/>
  <c r="AW711" i="6"/>
  <c r="OF127" i="8" l="1"/>
  <c r="OA127" i="8" s="1"/>
  <c r="ON126" i="8"/>
  <c r="CY145" i="8"/>
  <c r="CJ147" i="8"/>
  <c r="CE147" i="8" s="1"/>
  <c r="CF147" i="8" s="1"/>
  <c r="CR146" i="8"/>
  <c r="KH131" i="8"/>
  <c r="KI131" i="8" s="1"/>
  <c r="KD132" i="8" s="1"/>
  <c r="BF732" i="9"/>
  <c r="BA733" i="9" s="1"/>
  <c r="BC733" i="9" s="1"/>
  <c r="AV710" i="9"/>
  <c r="BD739" i="6"/>
  <c r="AX711" i="6"/>
  <c r="AU712" i="6" s="1"/>
  <c r="AQ710" i="9"/>
  <c r="AN711" i="9" s="1"/>
  <c r="BD733" i="9"/>
  <c r="BF738" i="6"/>
  <c r="BA739" i="6" s="1"/>
  <c r="BC739" i="6" s="1"/>
  <c r="OP126" i="8" l="1"/>
  <c r="OQ126" i="8"/>
  <c r="OL127" i="8" s="1"/>
  <c r="KM131" i="8"/>
  <c r="KE132" i="8"/>
  <c r="JZ132" i="8" s="1"/>
  <c r="CC148" i="8"/>
  <c r="CG147" i="8"/>
  <c r="CB148" i="8" s="1"/>
  <c r="AY711" i="6"/>
  <c r="AT712" i="6" s="1"/>
  <c r="AP712" i="6" s="1"/>
  <c r="AJ712" i="6" s="1"/>
  <c r="AI712" i="6" s="1"/>
  <c r="BE739" i="6"/>
  <c r="BB740" i="6" s="1"/>
  <c r="BE733" i="9"/>
  <c r="BB734" i="9" s="1"/>
  <c r="AV712" i="6"/>
  <c r="AW712" i="6"/>
  <c r="AX710" i="9"/>
  <c r="AU711" i="9" s="1"/>
  <c r="AQ712" i="6" l="1"/>
  <c r="AN713" i="6" s="1"/>
  <c r="OM127" i="8"/>
  <c r="OH127" i="8" s="1"/>
  <c r="OU126" i="8"/>
  <c r="KO131" i="8"/>
  <c r="KP131" i="8" s="1"/>
  <c r="KK132" i="8" s="1"/>
  <c r="BX148" i="8"/>
  <c r="BY148" i="8" s="1"/>
  <c r="CK147" i="8"/>
  <c r="AY710" i="9"/>
  <c r="AT711" i="9" s="1"/>
  <c r="AP711" i="9" s="1"/>
  <c r="AJ711" i="9" s="1"/>
  <c r="AI711" i="9" s="1"/>
  <c r="AW711" i="9"/>
  <c r="AX712" i="6"/>
  <c r="AU713" i="6" s="1"/>
  <c r="BF733" i="9"/>
  <c r="BA734" i="9" s="1"/>
  <c r="BC734" i="9" s="1"/>
  <c r="BF739" i="6"/>
  <c r="BA740" i="6" s="1"/>
  <c r="BC740" i="6" s="1"/>
  <c r="BD734" i="9"/>
  <c r="BD740" i="6"/>
  <c r="OW126" i="8" l="1"/>
  <c r="OX126" i="8" s="1"/>
  <c r="OS127" i="8" s="1"/>
  <c r="AY712" i="6"/>
  <c r="AT713" i="6" s="1"/>
  <c r="AP713" i="6" s="1"/>
  <c r="AJ713" i="6" s="1"/>
  <c r="AI713" i="6" s="1"/>
  <c r="AV711" i="9"/>
  <c r="AX711" i="9" s="1"/>
  <c r="AU712" i="9" s="1"/>
  <c r="AQ711" i="9"/>
  <c r="AN712" i="9" s="1"/>
  <c r="KL132" i="8"/>
  <c r="KG132" i="8" s="1"/>
  <c r="KT131" i="8"/>
  <c r="BV149" i="8"/>
  <c r="BZ148" i="8"/>
  <c r="BU149" i="8" s="1"/>
  <c r="BE740" i="6"/>
  <c r="BB741" i="6" s="1"/>
  <c r="BE734" i="9"/>
  <c r="BB735" i="9" s="1"/>
  <c r="AW713" i="6"/>
  <c r="AV713" i="6" l="1"/>
  <c r="AQ713" i="6"/>
  <c r="AN714" i="6" s="1"/>
  <c r="OT127" i="8"/>
  <c r="OO127" i="8" s="1"/>
  <c r="PB126" i="8"/>
  <c r="PD126" i="8" s="1"/>
  <c r="AY711" i="9"/>
  <c r="AT712" i="9" s="1"/>
  <c r="AP712" i="9" s="1"/>
  <c r="AJ712" i="9" s="1"/>
  <c r="AI712" i="9" s="1"/>
  <c r="PA127" i="8"/>
  <c r="CD148" i="8"/>
  <c r="KV131" i="8"/>
  <c r="KW131" i="8" s="1"/>
  <c r="KR132" i="8" s="1"/>
  <c r="BQ149" i="8"/>
  <c r="BR149" i="8" s="1"/>
  <c r="AX713" i="6"/>
  <c r="AU714" i="6" s="1"/>
  <c r="BD735" i="9"/>
  <c r="BD741" i="6"/>
  <c r="BF734" i="9"/>
  <c r="BA735" i="9" s="1"/>
  <c r="BC735" i="9" s="1"/>
  <c r="AW712" i="9"/>
  <c r="AQ712" i="9"/>
  <c r="AN713" i="9" s="1"/>
  <c r="BF740" i="6"/>
  <c r="BA741" i="6" s="1"/>
  <c r="BC741" i="6" s="1"/>
  <c r="PE126" i="8" l="1"/>
  <c r="OZ127" i="8" s="1"/>
  <c r="OV127" i="8" s="1"/>
  <c r="AV712" i="9"/>
  <c r="AX712" i="9" s="1"/>
  <c r="AU713" i="9" s="1"/>
  <c r="PI126" i="8"/>
  <c r="PK126" i="8"/>
  <c r="KS132" i="8"/>
  <c r="KN132" i="8" s="1"/>
  <c r="LA131" i="8"/>
  <c r="BO150" i="8"/>
  <c r="BS149" i="8"/>
  <c r="BN150" i="8" s="1"/>
  <c r="BE741" i="6"/>
  <c r="BB742" i="6" s="1"/>
  <c r="BE735" i="9"/>
  <c r="BB736" i="9" s="1"/>
  <c r="AY713" i="6"/>
  <c r="AT714" i="6" s="1"/>
  <c r="AP714" i="6" s="1"/>
  <c r="AJ714" i="6" s="1"/>
  <c r="AI714" i="6" s="1"/>
  <c r="AW714" i="6"/>
  <c r="PL126" i="8" l="1"/>
  <c r="PG127" i="8" s="1"/>
  <c r="AQ714" i="6"/>
  <c r="AN715" i="6" s="1"/>
  <c r="PH127" i="8"/>
  <c r="PC127" i="8" s="1"/>
  <c r="PP126" i="8"/>
  <c r="LC131" i="8"/>
  <c r="LD131" i="8" s="1"/>
  <c r="KY132" i="8" s="1"/>
  <c r="BJ150" i="8"/>
  <c r="BK150" i="8" s="1"/>
  <c r="BW149" i="8"/>
  <c r="AW713" i="9"/>
  <c r="BD736" i="9"/>
  <c r="BD742" i="6"/>
  <c r="AV714" i="6"/>
  <c r="AY712" i="9"/>
  <c r="AT713" i="9" s="1"/>
  <c r="AP713" i="9" s="1"/>
  <c r="AJ713" i="9" s="1"/>
  <c r="AI713" i="9" s="1"/>
  <c r="BF735" i="9"/>
  <c r="BA736" i="9" s="1"/>
  <c r="BC736" i="9" s="1"/>
  <c r="BF741" i="6"/>
  <c r="BA742" i="6" s="1"/>
  <c r="BC742" i="6" s="1"/>
  <c r="PR126" i="8" l="1"/>
  <c r="PS126" i="8"/>
  <c r="PN127" i="8" s="1"/>
  <c r="KZ132" i="8"/>
  <c r="KU132" i="8" s="1"/>
  <c r="LH131" i="8"/>
  <c r="BH151" i="8"/>
  <c r="BL150" i="8"/>
  <c r="BG151" i="8" s="1"/>
  <c r="BE736" i="9"/>
  <c r="BB737" i="9" s="1"/>
  <c r="BE742" i="6"/>
  <c r="BB743" i="6" s="1"/>
  <c r="AV713" i="9"/>
  <c r="AX714" i="6"/>
  <c r="AU715" i="6" s="1"/>
  <c r="AQ713" i="9"/>
  <c r="AN714" i="9" s="1"/>
  <c r="PO127" i="8" l="1"/>
  <c r="PJ127" i="8" s="1"/>
  <c r="PW126" i="8"/>
  <c r="LJ131" i="8"/>
  <c r="LK131" i="8" s="1"/>
  <c r="LF132" i="8" s="1"/>
  <c r="BC151" i="8"/>
  <c r="BD151" i="8" s="1"/>
  <c r="BP150" i="8"/>
  <c r="AY714" i="6"/>
  <c r="AT715" i="6" s="1"/>
  <c r="AP715" i="6" s="1"/>
  <c r="AJ715" i="6" s="1"/>
  <c r="AI715" i="6" s="1"/>
  <c r="BF736" i="9"/>
  <c r="BA737" i="9" s="1"/>
  <c r="BC737" i="9" s="1"/>
  <c r="AW715" i="6"/>
  <c r="BF742" i="6"/>
  <c r="BA743" i="6" s="1"/>
  <c r="BC743" i="6" s="1"/>
  <c r="BD737" i="9"/>
  <c r="AX713" i="9"/>
  <c r="AU714" i="9" s="1"/>
  <c r="BD743" i="6"/>
  <c r="AV715" i="6" l="1"/>
  <c r="AQ715" i="6"/>
  <c r="AN716" i="6" s="1"/>
  <c r="PY126" i="8"/>
  <c r="LO131" i="8"/>
  <c r="LG132" i="8"/>
  <c r="LB132" i="8" s="1"/>
  <c r="BA152" i="8"/>
  <c r="BE151" i="8"/>
  <c r="AZ152" i="8" s="1"/>
  <c r="BE743" i="6"/>
  <c r="BB744" i="6" s="1"/>
  <c r="AY713" i="9"/>
  <c r="AT714" i="9" s="1"/>
  <c r="AP714" i="9" s="1"/>
  <c r="AJ714" i="9" s="1"/>
  <c r="AI714" i="9" s="1"/>
  <c r="AX715" i="6"/>
  <c r="AU716" i="6" s="1"/>
  <c r="AW714" i="9"/>
  <c r="BE737" i="9"/>
  <c r="BB738" i="9" s="1"/>
  <c r="AY715" i="6" l="1"/>
  <c r="AT716" i="6" s="1"/>
  <c r="AP716" i="6" s="1"/>
  <c r="AJ716" i="6" s="1"/>
  <c r="AI716" i="6" s="1"/>
  <c r="PZ126" i="8"/>
  <c r="PU127" i="8" s="1"/>
  <c r="PV127" i="8"/>
  <c r="LQ131" i="8"/>
  <c r="LR131" i="8" s="1"/>
  <c r="LM132" i="8" s="1"/>
  <c r="AV152" i="8"/>
  <c r="AW152" i="8" s="1"/>
  <c r="BI151" i="8"/>
  <c r="AV714" i="9"/>
  <c r="AQ714" i="9"/>
  <c r="AN715" i="9" s="1"/>
  <c r="BF743" i="6"/>
  <c r="BA744" i="6" s="1"/>
  <c r="BF737" i="9"/>
  <c r="BA738" i="9" s="1"/>
  <c r="AX714" i="9"/>
  <c r="AU715" i="9" s="1"/>
  <c r="AQ716" i="6"/>
  <c r="AN717" i="6" s="1"/>
  <c r="AV716" i="6"/>
  <c r="AW716" i="6"/>
  <c r="BC738" i="9"/>
  <c r="BD738" i="9"/>
  <c r="BC744" i="6"/>
  <c r="BD744" i="6"/>
  <c r="PQ127" i="8" l="1"/>
  <c r="QD126" i="8"/>
  <c r="QF126" i="8"/>
  <c r="LV131" i="8"/>
  <c r="LN132" i="8"/>
  <c r="LI132" i="8" s="1"/>
  <c r="AT153" i="8"/>
  <c r="AX152" i="8"/>
  <c r="AS153" i="8" s="1"/>
  <c r="AY714" i="9"/>
  <c r="AT715" i="9" s="1"/>
  <c r="AP715" i="9" s="1"/>
  <c r="AJ715" i="9" s="1"/>
  <c r="AI715" i="9" s="1"/>
  <c r="BE744" i="6"/>
  <c r="BB745" i="6" s="1"/>
  <c r="BE738" i="9"/>
  <c r="BB739" i="9" s="1"/>
  <c r="AX716" i="6"/>
  <c r="AU717" i="6" s="1"/>
  <c r="AY716" i="6"/>
  <c r="AT717" i="6" s="1"/>
  <c r="AP717" i="6" s="1"/>
  <c r="AJ717" i="6" s="1"/>
  <c r="AI717" i="6" s="1"/>
  <c r="AW715" i="9"/>
  <c r="QG126" i="8" l="1"/>
  <c r="QB127" i="8" s="1"/>
  <c r="AQ715" i="9"/>
  <c r="AN716" i="9" s="1"/>
  <c r="QC127" i="8"/>
  <c r="PX127" i="8" s="1"/>
  <c r="QK126" i="8"/>
  <c r="AP153" i="8"/>
  <c r="AO153" i="8"/>
  <c r="AH153" i="8" s="1"/>
  <c r="AG153" i="8" s="1"/>
  <c r="BB152" i="8"/>
  <c r="BD739" i="9"/>
  <c r="BD745" i="6"/>
  <c r="AV715" i="9"/>
  <c r="AW717" i="6"/>
  <c r="AQ717" i="6"/>
  <c r="AN718" i="6" s="1"/>
  <c r="AV717" i="6"/>
  <c r="BF738" i="9"/>
  <c r="BA739" i="9" s="1"/>
  <c r="BC739" i="9" s="1"/>
  <c r="BF744" i="6"/>
  <c r="BA745" i="6" s="1"/>
  <c r="BC745" i="6" s="1"/>
  <c r="QM126" i="8" l="1"/>
  <c r="QN126" i="8" s="1"/>
  <c r="QI127" i="8" s="1"/>
  <c r="AM154" i="8"/>
  <c r="AU153" i="8"/>
  <c r="BE745" i="6"/>
  <c r="BB746" i="6" s="1"/>
  <c r="BE739" i="9"/>
  <c r="BB740" i="9" s="1"/>
  <c r="AX717" i="6"/>
  <c r="AU718" i="6" s="1"/>
  <c r="AX715" i="9"/>
  <c r="AU716" i="9" s="1"/>
  <c r="BF739" i="9" l="1"/>
  <c r="BA740" i="9" s="1"/>
  <c r="QJ127" i="8"/>
  <c r="QE127" i="8" s="1"/>
  <c r="QR126" i="8"/>
  <c r="AW716" i="9"/>
  <c r="AW718" i="6"/>
  <c r="BF745" i="6"/>
  <c r="BA746" i="6" s="1"/>
  <c r="BC746" i="6" s="1"/>
  <c r="AY715" i="9"/>
  <c r="AT716" i="9" s="1"/>
  <c r="AP716" i="9" s="1"/>
  <c r="AJ716" i="9" s="1"/>
  <c r="AI716" i="9" s="1"/>
  <c r="AY717" i="6"/>
  <c r="AT718" i="6" s="1"/>
  <c r="AP718" i="6" s="1"/>
  <c r="AJ718" i="6" s="1"/>
  <c r="AI718" i="6" s="1"/>
  <c r="BC740" i="9"/>
  <c r="BD740" i="9"/>
  <c r="BD746" i="6"/>
  <c r="QT126" i="8" l="1"/>
  <c r="QU126" i="8" s="1"/>
  <c r="QP127" i="8" s="1"/>
  <c r="AQ718" i="6"/>
  <c r="AN719" i="6" s="1"/>
  <c r="BE746" i="6"/>
  <c r="BB747" i="6" s="1"/>
  <c r="AV718" i="6"/>
  <c r="AV716" i="9"/>
  <c r="BE740" i="9"/>
  <c r="BB741" i="9" s="1"/>
  <c r="AQ716" i="9"/>
  <c r="AN717" i="9" s="1"/>
  <c r="QQ127" i="8" l="1"/>
  <c r="QL127" i="8" s="1"/>
  <c r="QY126" i="8"/>
  <c r="BF740" i="9"/>
  <c r="BA741" i="9" s="1"/>
  <c r="BF746" i="6"/>
  <c r="BA747" i="6" s="1"/>
  <c r="BC747" i="6" s="1"/>
  <c r="BD741" i="9"/>
  <c r="BC741" i="9"/>
  <c r="AX718" i="6"/>
  <c r="AU719" i="6" s="1"/>
  <c r="BD747" i="6"/>
  <c r="AX716" i="9"/>
  <c r="AU717" i="9" s="1"/>
  <c r="RA126" i="8" l="1"/>
  <c r="RB126" i="8"/>
  <c r="QW127" i="8" s="1"/>
  <c r="AY718" i="6"/>
  <c r="AT719" i="6" s="1"/>
  <c r="AP719" i="6" s="1"/>
  <c r="AJ719" i="6" s="1"/>
  <c r="AI719" i="6" s="1"/>
  <c r="AY716" i="9"/>
  <c r="AT717" i="9" s="1"/>
  <c r="AP717" i="9" s="1"/>
  <c r="AJ717" i="9" s="1"/>
  <c r="AI717" i="9" s="1"/>
  <c r="BE747" i="6"/>
  <c r="BB748" i="6" s="1"/>
  <c r="AW719" i="6"/>
  <c r="AQ719" i="6"/>
  <c r="AN720" i="6" s="1"/>
  <c r="BE741" i="9"/>
  <c r="BB742" i="9" s="1"/>
  <c r="AW717" i="9"/>
  <c r="AV719" i="6" l="1"/>
  <c r="AV717" i="9"/>
  <c r="AX717" i="9" s="1"/>
  <c r="AU718" i="9" s="1"/>
  <c r="AQ717" i="9"/>
  <c r="AN718" i="9" s="1"/>
  <c r="QX127" i="8"/>
  <c r="QS127" i="8" s="1"/>
  <c r="RF126" i="8"/>
  <c r="BF741" i="9"/>
  <c r="BA742" i="9" s="1"/>
  <c r="BD748" i="6"/>
  <c r="BD742" i="9"/>
  <c r="BC742" i="9"/>
  <c r="AX719" i="6"/>
  <c r="AU720" i="6" s="1"/>
  <c r="BF747" i="6"/>
  <c r="BA748" i="6" s="1"/>
  <c r="BC748" i="6" s="1"/>
  <c r="RH126" i="8" l="1"/>
  <c r="RI126" i="8" s="1"/>
  <c r="RD127" i="8" s="1"/>
  <c r="AY719" i="6"/>
  <c r="AT720" i="6" s="1"/>
  <c r="AP720" i="6" s="1"/>
  <c r="AJ720" i="6" s="1"/>
  <c r="AI720" i="6" s="1"/>
  <c r="AY717" i="9"/>
  <c r="AT718" i="9" s="1"/>
  <c r="AP718" i="9" s="1"/>
  <c r="AJ718" i="9" s="1"/>
  <c r="AI718" i="9" s="1"/>
  <c r="BE742" i="9"/>
  <c r="BB743" i="9" s="1"/>
  <c r="BE748" i="6"/>
  <c r="BB749" i="6" s="1"/>
  <c r="BF748" i="6"/>
  <c r="BA749" i="6" s="1"/>
  <c r="AW720" i="6"/>
  <c r="AQ720" i="6"/>
  <c r="AN721" i="6" s="1"/>
  <c r="AW718" i="9"/>
  <c r="AV720" i="6" l="1"/>
  <c r="BF742" i="9"/>
  <c r="BA743" i="9" s="1"/>
  <c r="AQ718" i="9"/>
  <c r="AN719" i="9" s="1"/>
  <c r="AV718" i="9"/>
  <c r="AX718" i="9" s="1"/>
  <c r="RE127" i="8"/>
  <c r="QZ127" i="8" s="1"/>
  <c r="RM126" i="8"/>
  <c r="AX720" i="6"/>
  <c r="AU721" i="6" s="1"/>
  <c r="BC749" i="6"/>
  <c r="BD749" i="6"/>
  <c r="BD743" i="9"/>
  <c r="BC743" i="9"/>
  <c r="AU719" i="9" l="1"/>
  <c r="AW719" i="9" s="1"/>
  <c r="AY718" i="9"/>
  <c r="AT719" i="9" s="1"/>
  <c r="AP719" i="9" s="1"/>
  <c r="AJ719" i="9" s="1"/>
  <c r="AI719" i="9" s="1"/>
  <c r="AY720" i="6"/>
  <c r="AT721" i="6" s="1"/>
  <c r="AP721" i="6" s="1"/>
  <c r="AJ721" i="6" s="1"/>
  <c r="AI721" i="6" s="1"/>
  <c r="RO126" i="8"/>
  <c r="BE749" i="6"/>
  <c r="BB750" i="6" s="1"/>
  <c r="BE743" i="9"/>
  <c r="BB744" i="9" s="1"/>
  <c r="AQ719" i="9"/>
  <c r="AN720" i="9" s="1"/>
  <c r="AV721" i="6"/>
  <c r="AW721" i="6"/>
  <c r="RP126" i="8" l="1"/>
  <c r="RK127" i="8" s="1"/>
  <c r="AQ721" i="6"/>
  <c r="AN722" i="6" s="1"/>
  <c r="AV719" i="9"/>
  <c r="RL127" i="8"/>
  <c r="RG127" i="8" s="1"/>
  <c r="RT126" i="8"/>
  <c r="BF743" i="9"/>
  <c r="BA744" i="9" s="1"/>
  <c r="BC744" i="9" s="1"/>
  <c r="AX721" i="6"/>
  <c r="AU722" i="6" s="1"/>
  <c r="AX719" i="9"/>
  <c r="AU720" i="9" s="1"/>
  <c r="BD744" i="9"/>
  <c r="BF749" i="6"/>
  <c r="BA750" i="6" s="1"/>
  <c r="BC750" i="6" s="1"/>
  <c r="BD750" i="6"/>
  <c r="AY721" i="6" l="1"/>
  <c r="AT722" i="6" s="1"/>
  <c r="AP722" i="6" s="1"/>
  <c r="AJ722" i="6" s="1"/>
  <c r="AI722" i="6" s="1"/>
  <c r="RV126" i="8"/>
  <c r="RW126" i="8"/>
  <c r="RR127" i="8" s="1"/>
  <c r="AW720" i="9"/>
  <c r="BE750" i="6"/>
  <c r="BB751" i="6" s="1"/>
  <c r="BE744" i="9"/>
  <c r="BB745" i="9" s="1"/>
  <c r="AY719" i="9"/>
  <c r="AT720" i="9" s="1"/>
  <c r="AP720" i="9" s="1"/>
  <c r="AJ720" i="9" s="1"/>
  <c r="AI720" i="9" s="1"/>
  <c r="AW722" i="6"/>
  <c r="AQ722" i="6"/>
  <c r="AN723" i="6" s="1"/>
  <c r="AV722" i="6"/>
  <c r="RS127" i="8" l="1"/>
  <c r="RN127" i="8" s="1"/>
  <c r="SA126" i="8"/>
  <c r="BF744" i="9"/>
  <c r="BA745" i="9" s="1"/>
  <c r="BC745" i="9" s="1"/>
  <c r="BF750" i="6"/>
  <c r="BA751" i="6" s="1"/>
  <c r="BC751" i="6" s="1"/>
  <c r="AV720" i="9"/>
  <c r="AX722" i="6"/>
  <c r="AU723" i="6" s="1"/>
  <c r="BD745" i="9"/>
  <c r="BD751" i="6"/>
  <c r="AQ720" i="9"/>
  <c r="AN721" i="9" s="1"/>
  <c r="SC126" i="8" l="1"/>
  <c r="SD126" i="8"/>
  <c r="RY127" i="8" s="1"/>
  <c r="AY722" i="6"/>
  <c r="AT723" i="6" s="1"/>
  <c r="AP723" i="6" s="1"/>
  <c r="AJ723" i="6" s="1"/>
  <c r="AI723" i="6" s="1"/>
  <c r="BE751" i="6"/>
  <c r="BB752" i="6" s="1"/>
  <c r="BE745" i="9"/>
  <c r="BB746" i="9" s="1"/>
  <c r="AW723" i="6"/>
  <c r="AQ723" i="6"/>
  <c r="AN724" i="6" s="1"/>
  <c r="AX720" i="9"/>
  <c r="AU721" i="9" s="1"/>
  <c r="AV723" i="6" l="1"/>
  <c r="RZ127" i="8"/>
  <c r="RU127" i="8" s="1"/>
  <c r="SH126" i="8"/>
  <c r="AW721" i="9"/>
  <c r="AX723" i="6"/>
  <c r="AU724" i="6" s="1"/>
  <c r="BD746" i="9"/>
  <c r="BD752" i="6"/>
  <c r="AY720" i="9"/>
  <c r="AT721" i="9" s="1"/>
  <c r="AP721" i="9" s="1"/>
  <c r="AJ721" i="9" s="1"/>
  <c r="AI721" i="9" s="1"/>
  <c r="BF745" i="9"/>
  <c r="BA746" i="9" s="1"/>
  <c r="BC746" i="9" s="1"/>
  <c r="BF751" i="6"/>
  <c r="BA752" i="6" s="1"/>
  <c r="BC752" i="6" s="1"/>
  <c r="SJ126" i="8" l="1"/>
  <c r="SK126" i="8"/>
  <c r="SF127" i="8" s="1"/>
  <c r="BE752" i="6"/>
  <c r="BB753" i="6" s="1"/>
  <c r="BE746" i="9"/>
  <c r="BB747" i="9" s="1"/>
  <c r="AY723" i="6"/>
  <c r="AT724" i="6" s="1"/>
  <c r="AP724" i="6" s="1"/>
  <c r="AJ724" i="6" s="1"/>
  <c r="AI724" i="6" s="1"/>
  <c r="AV721" i="9"/>
  <c r="AW724" i="6"/>
  <c r="AQ721" i="9"/>
  <c r="AN722" i="9" s="1"/>
  <c r="AV724" i="6" l="1"/>
  <c r="SG127" i="8"/>
  <c r="SB127" i="8" s="1"/>
  <c r="SO126" i="8"/>
  <c r="AQ724" i="6"/>
  <c r="AN725" i="6" s="1"/>
  <c r="BF746" i="9"/>
  <c r="BA747" i="9" s="1"/>
  <c r="BC747" i="9" s="1"/>
  <c r="AX721" i="9"/>
  <c r="AU722" i="9" s="1"/>
  <c r="BF752" i="6"/>
  <c r="BA753" i="6" s="1"/>
  <c r="BC753" i="6" s="1"/>
  <c r="AX724" i="6"/>
  <c r="AU725" i="6" s="1"/>
  <c r="BD747" i="9"/>
  <c r="BD753" i="6"/>
  <c r="AY724" i="6" l="1"/>
  <c r="AT725" i="6" s="1"/>
  <c r="AP725" i="6" s="1"/>
  <c r="AJ725" i="6" s="1"/>
  <c r="AI725" i="6" s="1"/>
  <c r="AY721" i="9"/>
  <c r="AT722" i="9" s="1"/>
  <c r="AP722" i="9" s="1"/>
  <c r="AJ722" i="9" s="1"/>
  <c r="AI722" i="9" s="1"/>
  <c r="SQ126" i="8"/>
  <c r="AW725" i="6"/>
  <c r="AV725" i="6"/>
  <c r="AQ725" i="6"/>
  <c r="AN726" i="6" s="1"/>
  <c r="AW722" i="9"/>
  <c r="AQ722" i="9"/>
  <c r="AN723" i="9" s="1"/>
  <c r="BE753" i="6"/>
  <c r="BB754" i="6" s="1"/>
  <c r="BE747" i="9"/>
  <c r="BB748" i="9" s="1"/>
  <c r="BF753" i="6" l="1"/>
  <c r="BA754" i="6" s="1"/>
  <c r="BC754" i="6" s="1"/>
  <c r="AV722" i="9"/>
  <c r="SR126" i="8"/>
  <c r="SM127" i="8" s="1"/>
  <c r="SN127" i="8"/>
  <c r="SI127" i="8" s="1"/>
  <c r="SV126" i="8"/>
  <c r="BF747" i="9"/>
  <c r="BA748" i="9" s="1"/>
  <c r="BD754" i="6"/>
  <c r="BC748" i="9"/>
  <c r="BD748" i="9"/>
  <c r="AX722" i="9"/>
  <c r="AU723" i="9" s="1"/>
  <c r="AX725" i="6"/>
  <c r="AU726" i="6" s="1"/>
  <c r="AY725" i="6" l="1"/>
  <c r="AT726" i="6" s="1"/>
  <c r="AP726" i="6" s="1"/>
  <c r="AJ726" i="6" s="1"/>
  <c r="AI726" i="6" s="1"/>
  <c r="AY722" i="9"/>
  <c r="AT723" i="9" s="1"/>
  <c r="AP723" i="9" s="1"/>
  <c r="AJ723" i="9" s="1"/>
  <c r="AI723" i="9" s="1"/>
  <c r="SX126" i="8"/>
  <c r="SY126" i="8"/>
  <c r="ST127" i="8" s="1"/>
  <c r="AW726" i="6"/>
  <c r="AV726" i="6"/>
  <c r="AQ726" i="6"/>
  <c r="AN727" i="6" s="1"/>
  <c r="AV723" i="9"/>
  <c r="AW723" i="9"/>
  <c r="AQ723" i="9"/>
  <c r="AN724" i="9" s="1"/>
  <c r="BE748" i="9"/>
  <c r="BB749" i="9" s="1"/>
  <c r="BE754" i="6"/>
  <c r="BB755" i="6" s="1"/>
  <c r="BF754" i="6" l="1"/>
  <c r="BA755" i="6" s="1"/>
  <c r="BC755" i="6" s="1"/>
  <c r="SU127" i="8"/>
  <c r="SP127" i="8" s="1"/>
  <c r="TC126" i="8"/>
  <c r="GN132" i="8"/>
  <c r="BD749" i="9"/>
  <c r="AX723" i="9"/>
  <c r="AU724" i="9" s="1"/>
  <c r="AX726" i="6"/>
  <c r="AU727" i="6" s="1"/>
  <c r="BD755" i="6"/>
  <c r="BF748" i="9"/>
  <c r="BA749" i="9" s="1"/>
  <c r="BC749" i="9" s="1"/>
  <c r="TE126" i="8" l="1"/>
  <c r="TF126" i="8" s="1"/>
  <c r="TA127" i="8" s="1"/>
  <c r="GK133" i="8"/>
  <c r="GO132" i="8"/>
  <c r="GJ133" i="8" s="1"/>
  <c r="BE749" i="9"/>
  <c r="BB750" i="9" s="1"/>
  <c r="AY726" i="6"/>
  <c r="AT727" i="6" s="1"/>
  <c r="AP727" i="6" s="1"/>
  <c r="AJ727" i="6" s="1"/>
  <c r="AI727" i="6" s="1"/>
  <c r="AY723" i="9"/>
  <c r="AT724" i="9" s="1"/>
  <c r="AP724" i="9" s="1"/>
  <c r="AJ724" i="9" s="1"/>
  <c r="AI724" i="9" s="1"/>
  <c r="BE755" i="6"/>
  <c r="BB756" i="6" s="1"/>
  <c r="AW727" i="6"/>
  <c r="AW724" i="9"/>
  <c r="AQ724" i="9" l="1"/>
  <c r="AN725" i="9" s="1"/>
  <c r="AV727" i="6"/>
  <c r="AX727" i="6" s="1"/>
  <c r="AU728" i="6" s="1"/>
  <c r="AV724" i="9"/>
  <c r="AQ727" i="6"/>
  <c r="AN728" i="6" s="1"/>
  <c r="TB127" i="8"/>
  <c r="SW127" i="8" s="1"/>
  <c r="TJ126" i="8"/>
  <c r="GS132" i="8"/>
  <c r="GU132" i="8" s="1"/>
  <c r="GV132" i="8" s="1"/>
  <c r="GQ133" i="8" s="1"/>
  <c r="GF133" i="8"/>
  <c r="GG133" i="8" s="1"/>
  <c r="BF755" i="6"/>
  <c r="BA756" i="6" s="1"/>
  <c r="BC756" i="6" s="1"/>
  <c r="BF749" i="9"/>
  <c r="BA750" i="9" s="1"/>
  <c r="BC750" i="9" s="1"/>
  <c r="AX724" i="9"/>
  <c r="AU725" i="9" s="1"/>
  <c r="BD756" i="6"/>
  <c r="BD750" i="9"/>
  <c r="AY724" i="9" l="1"/>
  <c r="AT725" i="9" s="1"/>
  <c r="AP725" i="9" s="1"/>
  <c r="AJ725" i="9" s="1"/>
  <c r="AI725" i="9" s="1"/>
  <c r="TL126" i="8"/>
  <c r="TM126" i="8"/>
  <c r="TH127" i="8" s="1"/>
  <c r="GD134" i="8"/>
  <c r="GH133" i="8"/>
  <c r="GC134" i="8" s="1"/>
  <c r="GZ132" i="8"/>
  <c r="GR133" i="8"/>
  <c r="GM133" i="8" s="1"/>
  <c r="AQ725" i="9"/>
  <c r="AN726" i="9" s="1"/>
  <c r="AW725" i="9"/>
  <c r="AY727" i="6"/>
  <c r="AT728" i="6" s="1"/>
  <c r="AP728" i="6" s="1"/>
  <c r="AJ728" i="6" s="1"/>
  <c r="AI728" i="6" s="1"/>
  <c r="BE750" i="9"/>
  <c r="BB751" i="9" s="1"/>
  <c r="BE756" i="6"/>
  <c r="BB757" i="6" s="1"/>
  <c r="AW728" i="6"/>
  <c r="BF756" i="6" l="1"/>
  <c r="BA757" i="6" s="1"/>
  <c r="BF750" i="9"/>
  <c r="BA751" i="9" s="1"/>
  <c r="AV725" i="9"/>
  <c r="TI127" i="8"/>
  <c r="TD127" i="8" s="1"/>
  <c r="TQ126" i="8"/>
  <c r="HB132" i="8"/>
  <c r="HC132" i="8" s="1"/>
  <c r="GX133" i="8" s="1"/>
  <c r="GL133" i="8"/>
  <c r="FY134" i="8"/>
  <c r="FZ134" i="8" s="1"/>
  <c r="AQ728" i="6"/>
  <c r="AN729" i="6" s="1"/>
  <c r="AV728" i="6"/>
  <c r="BC757" i="6"/>
  <c r="BD757" i="6"/>
  <c r="BD751" i="9"/>
  <c r="BC751" i="9"/>
  <c r="AX725" i="9"/>
  <c r="AU726" i="9" s="1"/>
  <c r="TS126" i="8" l="1"/>
  <c r="TT126" i="8"/>
  <c r="TO127" i="8" s="1"/>
  <c r="FW135" i="8"/>
  <c r="GA134" i="8"/>
  <c r="FV135" i="8" s="1"/>
  <c r="GY133" i="8"/>
  <c r="GT133" i="8" s="1"/>
  <c r="HG132" i="8"/>
  <c r="AW726" i="9"/>
  <c r="BE757" i="6"/>
  <c r="BB758" i="6" s="1"/>
  <c r="AY725" i="9"/>
  <c r="AT726" i="9" s="1"/>
  <c r="AP726" i="9" s="1"/>
  <c r="AJ726" i="9" s="1"/>
  <c r="AI726" i="9" s="1"/>
  <c r="BE751" i="9"/>
  <c r="BB752" i="9" s="1"/>
  <c r="AX728" i="6"/>
  <c r="AU729" i="6" s="1"/>
  <c r="BF751" i="9" l="1"/>
  <c r="BA752" i="9" s="1"/>
  <c r="BC752" i="9" s="1"/>
  <c r="AY728" i="6"/>
  <c r="AT729" i="6" s="1"/>
  <c r="AP729" i="6" s="1"/>
  <c r="AJ729" i="6" s="1"/>
  <c r="AI729" i="6" s="1"/>
  <c r="TP127" i="8"/>
  <c r="TK127" i="8" s="1"/>
  <c r="TX126" i="8"/>
  <c r="HI132" i="8"/>
  <c r="HJ132" i="8" s="1"/>
  <c r="HE133" i="8" s="1"/>
  <c r="GE134" i="8"/>
  <c r="FR135" i="8"/>
  <c r="FS135" i="8" s="1"/>
  <c r="BF757" i="6"/>
  <c r="BA758" i="6" s="1"/>
  <c r="BC758" i="6" s="1"/>
  <c r="AW729" i="6"/>
  <c r="BD752" i="9"/>
  <c r="BD758" i="6"/>
  <c r="AV726" i="9"/>
  <c r="AQ726" i="9"/>
  <c r="AN727" i="9" s="1"/>
  <c r="AV729" i="6" l="1"/>
  <c r="AQ729" i="6"/>
  <c r="AN730" i="6" s="1"/>
  <c r="TZ126" i="8"/>
  <c r="FP136" i="8"/>
  <c r="FT135" i="8"/>
  <c r="FO136" i="8" s="1"/>
  <c r="HN132" i="8"/>
  <c r="HF133" i="8"/>
  <c r="HA133" i="8" s="1"/>
  <c r="AX726" i="9"/>
  <c r="AU727" i="9" s="1"/>
  <c r="BE758" i="6"/>
  <c r="BB759" i="6" s="1"/>
  <c r="BE752" i="9"/>
  <c r="BB753" i="9" s="1"/>
  <c r="AX729" i="6"/>
  <c r="AU730" i="6" s="1"/>
  <c r="UA126" i="8" l="1"/>
  <c r="TV127" i="8" s="1"/>
  <c r="BF758" i="6"/>
  <c r="BA759" i="6" s="1"/>
  <c r="AY726" i="9"/>
  <c r="AT727" i="9" s="1"/>
  <c r="AP727" i="9" s="1"/>
  <c r="AJ727" i="9" s="1"/>
  <c r="AI727" i="9" s="1"/>
  <c r="TW127" i="8"/>
  <c r="TR127" i="8" s="1"/>
  <c r="UE126" i="8"/>
  <c r="HP132" i="8"/>
  <c r="HQ132" i="8" s="1"/>
  <c r="HL133" i="8" s="1"/>
  <c r="FX135" i="8"/>
  <c r="FK136" i="8"/>
  <c r="FL136" i="8" s="1"/>
  <c r="AY729" i="6"/>
  <c r="AT730" i="6" s="1"/>
  <c r="AP730" i="6" s="1"/>
  <c r="AJ730" i="6" s="1"/>
  <c r="AI730" i="6" s="1"/>
  <c r="BD753" i="9"/>
  <c r="AW730" i="6"/>
  <c r="BF752" i="9"/>
  <c r="BA753" i="9" s="1"/>
  <c r="BC753" i="9" s="1"/>
  <c r="BC759" i="6"/>
  <c r="BD759" i="6"/>
  <c r="AW727" i="9"/>
  <c r="AV727" i="9"/>
  <c r="AV730" i="6" l="1"/>
  <c r="AQ730" i="6"/>
  <c r="AN731" i="6" s="1"/>
  <c r="AQ727" i="9"/>
  <c r="AN728" i="9" s="1"/>
  <c r="UG126" i="8"/>
  <c r="FI137" i="8"/>
  <c r="FM136" i="8"/>
  <c r="FH137" i="8" s="1"/>
  <c r="HM133" i="8"/>
  <c r="HH133" i="8" s="1"/>
  <c r="HU132" i="8"/>
  <c r="BE753" i="9"/>
  <c r="BB754" i="9" s="1"/>
  <c r="AX727" i="9"/>
  <c r="AU728" i="9" s="1"/>
  <c r="BE759" i="6"/>
  <c r="BB760" i="6" s="1"/>
  <c r="AX730" i="6"/>
  <c r="AU731" i="6" s="1"/>
  <c r="UH126" i="8" l="1"/>
  <c r="UC127" i="8" s="1"/>
  <c r="AY730" i="6"/>
  <c r="AT731" i="6" s="1"/>
  <c r="AP731" i="6" s="1"/>
  <c r="AJ731" i="6" s="1"/>
  <c r="AI731" i="6" s="1"/>
  <c r="AY727" i="9"/>
  <c r="AT728" i="9" s="1"/>
  <c r="AP728" i="9" s="1"/>
  <c r="AJ728" i="9" s="1"/>
  <c r="AI728" i="9" s="1"/>
  <c r="BF759" i="6"/>
  <c r="BA760" i="6" s="1"/>
  <c r="BC760" i="6" s="1"/>
  <c r="UD127" i="8"/>
  <c r="FD137" i="8"/>
  <c r="FE137" i="8" s="1"/>
  <c r="HW132" i="8"/>
  <c r="HX132" i="8" s="1"/>
  <c r="HS133" i="8" s="1"/>
  <c r="FQ136" i="8"/>
  <c r="AW731" i="6"/>
  <c r="AQ731" i="6"/>
  <c r="AN732" i="6" s="1"/>
  <c r="AV731" i="6"/>
  <c r="BD760" i="6"/>
  <c r="AV728" i="9"/>
  <c r="AW728" i="9"/>
  <c r="BF753" i="9"/>
  <c r="BA754" i="9" s="1"/>
  <c r="BC754" i="9" s="1"/>
  <c r="BD754" i="9"/>
  <c r="TY127" i="8" l="1"/>
  <c r="UL126" i="8"/>
  <c r="AQ728" i="9"/>
  <c r="AN729" i="9" s="1"/>
  <c r="IB132" i="8"/>
  <c r="HT133" i="8"/>
  <c r="HO133" i="8" s="1"/>
  <c r="FF137" i="8"/>
  <c r="FA138" i="8" s="1"/>
  <c r="FB138" i="8"/>
  <c r="BE754" i="9"/>
  <c r="BB755" i="9" s="1"/>
  <c r="BE760" i="6"/>
  <c r="BB761" i="6" s="1"/>
  <c r="AX731" i="6"/>
  <c r="AU732" i="6" s="1"/>
  <c r="AX728" i="9"/>
  <c r="AU729" i="9" s="1"/>
  <c r="UN126" i="8" l="1"/>
  <c r="UK127" i="8"/>
  <c r="FJ137" i="8"/>
  <c r="EW138" i="8"/>
  <c r="EX138" i="8" s="1"/>
  <c r="EY138" i="8" s="1"/>
  <c r="ET139" i="8" s="1"/>
  <c r="ID132" i="8"/>
  <c r="IE132" i="8" s="1"/>
  <c r="HZ133" i="8" s="1"/>
  <c r="AW729" i="9"/>
  <c r="AW732" i="6"/>
  <c r="BD761" i="6"/>
  <c r="BF754" i="9"/>
  <c r="BA755" i="9" s="1"/>
  <c r="AY728" i="9"/>
  <c r="AT729" i="9" s="1"/>
  <c r="AP729" i="9" s="1"/>
  <c r="AJ729" i="9" s="1"/>
  <c r="AI729" i="9" s="1"/>
  <c r="AY731" i="6"/>
  <c r="AT732" i="6" s="1"/>
  <c r="AP732" i="6" s="1"/>
  <c r="AJ732" i="6" s="1"/>
  <c r="AI732" i="6" s="1"/>
  <c r="BF760" i="6"/>
  <c r="BA761" i="6" s="1"/>
  <c r="BC761" i="6" s="1"/>
  <c r="BC755" i="9"/>
  <c r="BD755" i="9"/>
  <c r="UO126" i="8" l="1"/>
  <c r="UJ127" i="8" s="1"/>
  <c r="UF127" i="8" s="1"/>
  <c r="EU139" i="8"/>
  <c r="FC138" i="8"/>
  <c r="II132" i="8"/>
  <c r="IA133" i="8"/>
  <c r="HV133" i="8" s="1"/>
  <c r="EP139" i="8"/>
  <c r="EQ139" i="8" s="1"/>
  <c r="BE761" i="6"/>
  <c r="BB762" i="6" s="1"/>
  <c r="AV732" i="6"/>
  <c r="AQ729" i="9"/>
  <c r="AN730" i="9" s="1"/>
  <c r="BE755" i="9"/>
  <c r="BB756" i="9" s="1"/>
  <c r="AQ732" i="6"/>
  <c r="AN733" i="6" s="1"/>
  <c r="AV729" i="9"/>
  <c r="US126" i="8" l="1"/>
  <c r="EN140" i="8"/>
  <c r="ER139" i="8"/>
  <c r="EM140" i="8" s="1"/>
  <c r="IK132" i="8"/>
  <c r="BF755" i="9"/>
  <c r="BA756" i="9" s="1"/>
  <c r="BC756" i="9" s="1"/>
  <c r="BF761" i="6"/>
  <c r="BA762" i="6" s="1"/>
  <c r="BD756" i="9"/>
  <c r="BD762" i="6"/>
  <c r="BC762" i="6"/>
  <c r="AX729" i="9"/>
  <c r="AU730" i="9" s="1"/>
  <c r="AX732" i="6"/>
  <c r="AU733" i="6" s="1"/>
  <c r="UU126" i="8" l="1"/>
  <c r="AY729" i="9"/>
  <c r="AT730" i="9" s="1"/>
  <c r="AP730" i="9" s="1"/>
  <c r="AJ730" i="9" s="1"/>
  <c r="AI730" i="9" s="1"/>
  <c r="IH133" i="8"/>
  <c r="IL132" i="8"/>
  <c r="IG133" i="8" s="1"/>
  <c r="EI140" i="8"/>
  <c r="EJ140" i="8" s="1"/>
  <c r="EV139" i="8"/>
  <c r="AY732" i="6"/>
  <c r="AT733" i="6" s="1"/>
  <c r="AP733" i="6" s="1"/>
  <c r="AJ733" i="6" s="1"/>
  <c r="AI733" i="6" s="1"/>
  <c r="AW730" i="9"/>
  <c r="AW733" i="6"/>
  <c r="BE762" i="6"/>
  <c r="BB763" i="6" s="1"/>
  <c r="BE756" i="9"/>
  <c r="BB757" i="9" s="1"/>
  <c r="UR127" i="8" l="1"/>
  <c r="AV730" i="9"/>
  <c r="BF762" i="6"/>
  <c r="BA763" i="6" s="1"/>
  <c r="BC763" i="6" s="1"/>
  <c r="AQ730" i="9"/>
  <c r="AN731" i="9" s="1"/>
  <c r="UV126" i="8"/>
  <c r="UQ127" i="8" s="1"/>
  <c r="BF756" i="9"/>
  <c r="BA757" i="9" s="1"/>
  <c r="BC757" i="9" s="1"/>
  <c r="AV733" i="6"/>
  <c r="AX733" i="6" s="1"/>
  <c r="AU734" i="6" s="1"/>
  <c r="AQ733" i="6"/>
  <c r="AN734" i="6" s="1"/>
  <c r="EG141" i="8"/>
  <c r="EK140" i="8"/>
  <c r="EF141" i="8" s="1"/>
  <c r="IC133" i="8"/>
  <c r="IP132" i="8"/>
  <c r="BD757" i="9"/>
  <c r="BD763" i="6"/>
  <c r="AX730" i="9"/>
  <c r="AU731" i="9" s="1"/>
  <c r="UM127" i="8" l="1"/>
  <c r="UZ126" i="8"/>
  <c r="EB141" i="8"/>
  <c r="EC141" i="8" s="1"/>
  <c r="IR132" i="8"/>
  <c r="IS132" i="8" s="1"/>
  <c r="IN133" i="8" s="1"/>
  <c r="EO140" i="8"/>
  <c r="AW731" i="9"/>
  <c r="BE757" i="9"/>
  <c r="BB758" i="9" s="1"/>
  <c r="BF757" i="9"/>
  <c r="BA758" i="9" s="1"/>
  <c r="AY733" i="6"/>
  <c r="AT734" i="6" s="1"/>
  <c r="AP734" i="6" s="1"/>
  <c r="AJ734" i="6" s="1"/>
  <c r="AI734" i="6" s="1"/>
  <c r="AY730" i="9"/>
  <c r="AT731" i="9" s="1"/>
  <c r="AP731" i="9" s="1"/>
  <c r="AJ731" i="9" s="1"/>
  <c r="AI731" i="9" s="1"/>
  <c r="BE763" i="6"/>
  <c r="BB764" i="6" s="1"/>
  <c r="BF763" i="6"/>
  <c r="BA764" i="6" s="1"/>
  <c r="AW734" i="6"/>
  <c r="AQ734" i="6"/>
  <c r="AN735" i="6" s="1"/>
  <c r="AV734" i="6" l="1"/>
  <c r="VB126" i="8"/>
  <c r="IW132" i="8"/>
  <c r="IO133" i="8"/>
  <c r="IJ133" i="8" s="1"/>
  <c r="ED141" i="8"/>
  <c r="DY142" i="8" s="1"/>
  <c r="DZ142" i="8"/>
  <c r="AX734" i="6"/>
  <c r="AU735" i="6" s="1"/>
  <c r="BD764" i="6"/>
  <c r="BC764" i="6"/>
  <c r="BC758" i="9"/>
  <c r="BD758" i="9"/>
  <c r="AV731" i="9"/>
  <c r="AQ731" i="9"/>
  <c r="AN732" i="9" s="1"/>
  <c r="UY127" i="8" l="1"/>
  <c r="VC126" i="8"/>
  <c r="UX127" i="8" s="1"/>
  <c r="EH141" i="8"/>
  <c r="DU142" i="8"/>
  <c r="DV142" i="8" s="1"/>
  <c r="IY132" i="8"/>
  <c r="IZ132" i="8" s="1"/>
  <c r="IU133" i="8" s="1"/>
  <c r="AX731" i="9"/>
  <c r="AU732" i="9" s="1"/>
  <c r="BE764" i="6"/>
  <c r="BB765" i="6" s="1"/>
  <c r="AY734" i="6"/>
  <c r="AT735" i="6" s="1"/>
  <c r="AP735" i="6" s="1"/>
  <c r="AJ735" i="6" s="1"/>
  <c r="AI735" i="6" s="1"/>
  <c r="BE758" i="9"/>
  <c r="BB759" i="9" s="1"/>
  <c r="AW735" i="6"/>
  <c r="UT127" i="8" l="1"/>
  <c r="VG126" i="8"/>
  <c r="JD132" i="8"/>
  <c r="IV133" i="8"/>
  <c r="IQ133" i="8" s="1"/>
  <c r="DS143" i="8"/>
  <c r="DW142" i="8"/>
  <c r="DR143" i="8" s="1"/>
  <c r="AQ735" i="6"/>
  <c r="AN736" i="6" s="1"/>
  <c r="AV735" i="6"/>
  <c r="AX735" i="6" s="1"/>
  <c r="AU736" i="6" s="1"/>
  <c r="BF758" i="9"/>
  <c r="BA759" i="9" s="1"/>
  <c r="BC759" i="9" s="1"/>
  <c r="BD759" i="9"/>
  <c r="BF764" i="6"/>
  <c r="BA765" i="6" s="1"/>
  <c r="BC765" i="6" s="1"/>
  <c r="AY731" i="9"/>
  <c r="AT732" i="9" s="1"/>
  <c r="AP732" i="9" s="1"/>
  <c r="AJ732" i="9" s="1"/>
  <c r="AI732" i="9" s="1"/>
  <c r="BD765" i="6"/>
  <c r="AW732" i="9"/>
  <c r="AQ732" i="9"/>
  <c r="AN733" i="9" s="1"/>
  <c r="AV732" i="9" l="1"/>
  <c r="VI126" i="8"/>
  <c r="VJ126" i="8"/>
  <c r="VE127" i="8" s="1"/>
  <c r="EA142" i="8"/>
  <c r="DN143" i="8"/>
  <c r="DO143" i="8" s="1"/>
  <c r="DP143" i="8" s="1"/>
  <c r="DK144" i="8" s="1"/>
  <c r="JF132" i="8"/>
  <c r="JG132" i="8" s="1"/>
  <c r="JB133" i="8" s="1"/>
  <c r="AY735" i="6"/>
  <c r="AT736" i="6" s="1"/>
  <c r="AP736" i="6" s="1"/>
  <c r="AJ736" i="6" s="1"/>
  <c r="AI736" i="6" s="1"/>
  <c r="AX732" i="9"/>
  <c r="AU733" i="9" s="1"/>
  <c r="BE765" i="6"/>
  <c r="BB766" i="6" s="1"/>
  <c r="AW736" i="6"/>
  <c r="BE759" i="9"/>
  <c r="BB760" i="9" s="1"/>
  <c r="VF127" i="8" l="1"/>
  <c r="VA127" i="8" s="1"/>
  <c r="VN126" i="8"/>
  <c r="AQ736" i="6"/>
  <c r="AN737" i="6" s="1"/>
  <c r="DL144" i="8"/>
  <c r="DT143" i="8"/>
  <c r="JC133" i="8"/>
  <c r="IX133" i="8" s="1"/>
  <c r="JK132" i="8"/>
  <c r="DG144" i="8"/>
  <c r="DH144" i="8" s="1"/>
  <c r="AV736" i="6"/>
  <c r="BF759" i="9"/>
  <c r="BA760" i="9" s="1"/>
  <c r="BF765" i="6"/>
  <c r="BA766" i="6" s="1"/>
  <c r="AY732" i="9"/>
  <c r="AT733" i="9" s="1"/>
  <c r="AP733" i="9" s="1"/>
  <c r="AJ733" i="9" s="1"/>
  <c r="AI733" i="9" s="1"/>
  <c r="BD760" i="9"/>
  <c r="BC760" i="9"/>
  <c r="AX736" i="6"/>
  <c r="AU737" i="6" s="1"/>
  <c r="BC766" i="6"/>
  <c r="BD766" i="6"/>
  <c r="AW733" i="9"/>
  <c r="VP126" i="8" l="1"/>
  <c r="VQ126" i="8" s="1"/>
  <c r="VL127" i="8" s="1"/>
  <c r="AV733" i="9"/>
  <c r="AX733" i="9" s="1"/>
  <c r="AU734" i="9" s="1"/>
  <c r="AQ733" i="9"/>
  <c r="AN734" i="9" s="1"/>
  <c r="JM132" i="8"/>
  <c r="JN132" i="8" s="1"/>
  <c r="JI133" i="8" s="1"/>
  <c r="DE145" i="8"/>
  <c r="DI144" i="8"/>
  <c r="DD145" i="8" s="1"/>
  <c r="BE766" i="6"/>
  <c r="BB767" i="6" s="1"/>
  <c r="AY736" i="6"/>
  <c r="AT737" i="6" s="1"/>
  <c r="AP737" i="6" s="1"/>
  <c r="AJ737" i="6" s="1"/>
  <c r="AI737" i="6" s="1"/>
  <c r="AW737" i="6"/>
  <c r="BE760" i="9"/>
  <c r="BB761" i="9" s="1"/>
  <c r="AQ737" i="6" l="1"/>
  <c r="AN738" i="6" s="1"/>
  <c r="AV737" i="6"/>
  <c r="VM127" i="8"/>
  <c r="VH127" i="8" s="1"/>
  <c r="VU126" i="8"/>
  <c r="DM144" i="8"/>
  <c r="CZ145" i="8"/>
  <c r="DA145" i="8" s="1"/>
  <c r="DB145" i="8" s="1"/>
  <c r="CW146" i="8" s="1"/>
  <c r="JJ133" i="8"/>
  <c r="JE133" i="8" s="1"/>
  <c r="JR132" i="8"/>
  <c r="BF760" i="9"/>
  <c r="BA761" i="9" s="1"/>
  <c r="BC761" i="9" s="1"/>
  <c r="BD761" i="9"/>
  <c r="BF766" i="6"/>
  <c r="BA767" i="6" s="1"/>
  <c r="BC767" i="6" s="1"/>
  <c r="AY733" i="9"/>
  <c r="AT734" i="9" s="1"/>
  <c r="AP734" i="9" s="1"/>
  <c r="AJ734" i="9" s="1"/>
  <c r="AI734" i="9" s="1"/>
  <c r="AX737" i="6"/>
  <c r="AU738" i="6" s="1"/>
  <c r="BD767" i="6"/>
  <c r="AW734" i="9"/>
  <c r="AQ734" i="9" l="1"/>
  <c r="AN735" i="9" s="1"/>
  <c r="VW126" i="8"/>
  <c r="AV734" i="9"/>
  <c r="CX146" i="8"/>
  <c r="CS146" i="8" s="1"/>
  <c r="CT146" i="8" s="1"/>
  <c r="DF145" i="8"/>
  <c r="JT132" i="8"/>
  <c r="JU132" i="8" s="1"/>
  <c r="JP133" i="8" s="1"/>
  <c r="BE767" i="6"/>
  <c r="BB768" i="6" s="1"/>
  <c r="AY737" i="6"/>
  <c r="AT738" i="6" s="1"/>
  <c r="AP738" i="6" s="1"/>
  <c r="AJ738" i="6" s="1"/>
  <c r="AI738" i="6" s="1"/>
  <c r="AX734" i="9"/>
  <c r="AU735" i="9" s="1"/>
  <c r="AW738" i="6"/>
  <c r="BE761" i="9"/>
  <c r="BB762" i="9" s="1"/>
  <c r="VT127" i="8" l="1"/>
  <c r="AQ738" i="6"/>
  <c r="AN739" i="6" s="1"/>
  <c r="VX126" i="8"/>
  <c r="VS127" i="8" s="1"/>
  <c r="AV738" i="6"/>
  <c r="JY132" i="8"/>
  <c r="JQ133" i="8"/>
  <c r="JL133" i="8" s="1"/>
  <c r="CQ147" i="8"/>
  <c r="CU146" i="8"/>
  <c r="CP147" i="8" s="1"/>
  <c r="BF761" i="9"/>
  <c r="BA762" i="9" s="1"/>
  <c r="AX738" i="6"/>
  <c r="AU739" i="6" s="1"/>
  <c r="AW735" i="9"/>
  <c r="BF767" i="6"/>
  <c r="BA768" i="6" s="1"/>
  <c r="BC762" i="9"/>
  <c r="BD762" i="9"/>
  <c r="AY734" i="9"/>
  <c r="AT735" i="9" s="1"/>
  <c r="AP735" i="9" s="1"/>
  <c r="AJ735" i="9" s="1"/>
  <c r="AI735" i="9" s="1"/>
  <c r="BD768" i="6"/>
  <c r="BC768" i="6"/>
  <c r="WB126" i="8" l="1"/>
  <c r="WD126" i="8" s="1"/>
  <c r="WA127" i="8"/>
  <c r="VO127" i="8"/>
  <c r="CL147" i="8"/>
  <c r="CM147" i="8" s="1"/>
  <c r="CY146" i="8"/>
  <c r="KA132" i="8"/>
  <c r="KB132" i="8" s="1"/>
  <c r="JW133" i="8" s="1"/>
  <c r="BE768" i="6"/>
  <c r="BB769" i="6" s="1"/>
  <c r="AY738" i="6"/>
  <c r="AT739" i="6" s="1"/>
  <c r="AP739" i="6" s="1"/>
  <c r="AJ739" i="6" s="1"/>
  <c r="AI739" i="6" s="1"/>
  <c r="BE762" i="9"/>
  <c r="BB763" i="9" s="1"/>
  <c r="AQ735" i="9"/>
  <c r="AN736" i="9" s="1"/>
  <c r="AV735" i="9"/>
  <c r="AQ739" i="6"/>
  <c r="AN740" i="6" s="1"/>
  <c r="AW739" i="6"/>
  <c r="WE126" i="8" l="1"/>
  <c r="VZ127" i="8" s="1"/>
  <c r="VV127" i="8" s="1"/>
  <c r="AV739" i="6"/>
  <c r="AX739" i="6" s="1"/>
  <c r="AU740" i="6" s="1"/>
  <c r="JX133" i="8"/>
  <c r="JS133" i="8" s="1"/>
  <c r="KF132" i="8"/>
  <c r="CJ148" i="8"/>
  <c r="CN147" i="8"/>
  <c r="CI148" i="8" s="1"/>
  <c r="BF762" i="9"/>
  <c r="BA763" i="9" s="1"/>
  <c r="BF768" i="6"/>
  <c r="BA769" i="6" s="1"/>
  <c r="BC769" i="6" s="1"/>
  <c r="AX735" i="9"/>
  <c r="AU736" i="9" s="1"/>
  <c r="BD763" i="9"/>
  <c r="BC763" i="9"/>
  <c r="BD769" i="6"/>
  <c r="WI126" i="8" l="1"/>
  <c r="AY735" i="9"/>
  <c r="AT736" i="9" s="1"/>
  <c r="AP736" i="9" s="1"/>
  <c r="AJ736" i="9" s="1"/>
  <c r="AI736" i="9" s="1"/>
  <c r="AY739" i="6"/>
  <c r="AT740" i="6" s="1"/>
  <c r="AP740" i="6" s="1"/>
  <c r="AJ740" i="6" s="1"/>
  <c r="AI740" i="6" s="1"/>
  <c r="CE148" i="8"/>
  <c r="CF148" i="8" s="1"/>
  <c r="CC149" i="8" s="1"/>
  <c r="KH132" i="8"/>
  <c r="KI132" i="8" s="1"/>
  <c r="KD133" i="8" s="1"/>
  <c r="CR147" i="8"/>
  <c r="AW736" i="9"/>
  <c r="AQ736" i="9"/>
  <c r="AN737" i="9" s="1"/>
  <c r="AW740" i="6"/>
  <c r="BE769" i="6"/>
  <c r="BB770" i="6" s="1"/>
  <c r="BE763" i="9"/>
  <c r="BB764" i="9" s="1"/>
  <c r="WK126" i="8" l="1"/>
  <c r="WL126" i="8"/>
  <c r="WG127" i="8" s="1"/>
  <c r="AV736" i="9"/>
  <c r="AX736" i="9" s="1"/>
  <c r="AU737" i="9" s="1"/>
  <c r="AV740" i="6"/>
  <c r="AQ740" i="6"/>
  <c r="AN741" i="6" s="1"/>
  <c r="CG148" i="8"/>
  <c r="CB149" i="8" s="1"/>
  <c r="BX149" i="8" s="1"/>
  <c r="BY149" i="8" s="1"/>
  <c r="KE133" i="8"/>
  <c r="JZ133" i="8" s="1"/>
  <c r="KM132" i="8"/>
  <c r="BF769" i="6"/>
  <c r="BA770" i="6" s="1"/>
  <c r="BC770" i="6" s="1"/>
  <c r="BF763" i="9"/>
  <c r="BA764" i="9" s="1"/>
  <c r="BC764" i="9" s="1"/>
  <c r="BD770" i="6"/>
  <c r="AX740" i="6"/>
  <c r="AU741" i="6" s="1"/>
  <c r="BD764" i="9"/>
  <c r="WP126" i="8" l="1"/>
  <c r="WR126" i="8" s="1"/>
  <c r="WH127" i="8"/>
  <c r="WC127" i="8" s="1"/>
  <c r="WO127" i="8"/>
  <c r="WS126" i="8"/>
  <c r="WN127" i="8" s="1"/>
  <c r="AY740" i="6"/>
  <c r="AT741" i="6" s="1"/>
  <c r="AP741" i="6" s="1"/>
  <c r="AJ741" i="6" s="1"/>
  <c r="AI741" i="6" s="1"/>
  <c r="CK148" i="8"/>
  <c r="KO132" i="8"/>
  <c r="KP132" i="8" s="1"/>
  <c r="KK133" i="8" s="1"/>
  <c r="BV150" i="8"/>
  <c r="BZ149" i="8"/>
  <c r="BU150" i="8" s="1"/>
  <c r="AY736" i="9"/>
  <c r="AT737" i="9" s="1"/>
  <c r="AP737" i="9" s="1"/>
  <c r="AJ737" i="9" s="1"/>
  <c r="AI737" i="9" s="1"/>
  <c r="BE764" i="9"/>
  <c r="BB765" i="9" s="1"/>
  <c r="AW737" i="9"/>
  <c r="AW741" i="6"/>
  <c r="AV741" i="6"/>
  <c r="BE770" i="6"/>
  <c r="BB771" i="6" s="1"/>
  <c r="AQ741" i="6" l="1"/>
  <c r="AN742" i="6" s="1"/>
  <c r="WJ127" i="8"/>
  <c r="AQ737" i="9"/>
  <c r="AN738" i="9" s="1"/>
  <c r="WW126" i="8"/>
  <c r="AV737" i="9"/>
  <c r="BQ150" i="8"/>
  <c r="BR150" i="8" s="1"/>
  <c r="CD149" i="8"/>
  <c r="KT132" i="8"/>
  <c r="KL133" i="8"/>
  <c r="KG133" i="8" s="1"/>
  <c r="BF764" i="9"/>
  <c r="BA765" i="9" s="1"/>
  <c r="BC765" i="9" s="1"/>
  <c r="BD771" i="6"/>
  <c r="BF770" i="6"/>
  <c r="BA771" i="6" s="1"/>
  <c r="BC771" i="6" s="1"/>
  <c r="AX741" i="6"/>
  <c r="AU742" i="6" s="1"/>
  <c r="AX737" i="9"/>
  <c r="AU738" i="9" s="1"/>
  <c r="BD765" i="9"/>
  <c r="AY737" i="9" l="1"/>
  <c r="AT738" i="9" s="1"/>
  <c r="AP738" i="9" s="1"/>
  <c r="AJ738" i="9" s="1"/>
  <c r="AI738" i="9" s="1"/>
  <c r="AY741" i="6"/>
  <c r="AT742" i="6" s="1"/>
  <c r="AP742" i="6" s="1"/>
  <c r="AJ742" i="6" s="1"/>
  <c r="AI742" i="6" s="1"/>
  <c r="WY126" i="8"/>
  <c r="KV132" i="8"/>
  <c r="KW132" i="8" s="1"/>
  <c r="KR133" i="8" s="1"/>
  <c r="BO151" i="8"/>
  <c r="BS150" i="8"/>
  <c r="BN151" i="8" s="1"/>
  <c r="BE771" i="6"/>
  <c r="BB772" i="6" s="1"/>
  <c r="BE765" i="9"/>
  <c r="BB766" i="9" s="1"/>
  <c r="AW738" i="9"/>
  <c r="AV738" i="9"/>
  <c r="AQ738" i="9"/>
  <c r="AN739" i="9" s="1"/>
  <c r="AW742" i="6"/>
  <c r="AQ742" i="6"/>
  <c r="AN743" i="6" s="1"/>
  <c r="WV127" i="8" l="1"/>
  <c r="AV742" i="6"/>
  <c r="AX742" i="6" s="1"/>
  <c r="AU743" i="6" s="1"/>
  <c r="BF765" i="9"/>
  <c r="BA766" i="9" s="1"/>
  <c r="WZ126" i="8"/>
  <c r="WU127" i="8" s="1"/>
  <c r="BJ151" i="8"/>
  <c r="BK151" i="8" s="1"/>
  <c r="BW150" i="8"/>
  <c r="KS133" i="8"/>
  <c r="KN133" i="8" s="1"/>
  <c r="LA132" i="8"/>
  <c r="AX738" i="9"/>
  <c r="AU739" i="9" s="1"/>
  <c r="BF771" i="6"/>
  <c r="BA772" i="6" s="1"/>
  <c r="BC772" i="6" s="1"/>
  <c r="BD766" i="9"/>
  <c r="BC766" i="9"/>
  <c r="BD772" i="6"/>
  <c r="XD126" i="8" l="1"/>
  <c r="XF126" i="8" s="1"/>
  <c r="XC127" i="8"/>
  <c r="WQ127" i="8"/>
  <c r="LC132" i="8"/>
  <c r="LD132" i="8" s="1"/>
  <c r="KY133" i="8" s="1"/>
  <c r="BL151" i="8"/>
  <c r="BG152" i="8" s="1"/>
  <c r="BH152" i="8"/>
  <c r="BE772" i="6"/>
  <c r="BB773" i="6" s="1"/>
  <c r="AW739" i="9"/>
  <c r="AW743" i="6"/>
  <c r="BE766" i="9"/>
  <c r="BB767" i="9" s="1"/>
  <c r="AY738" i="9"/>
  <c r="AT739" i="9" s="1"/>
  <c r="AP739" i="9" s="1"/>
  <c r="AJ739" i="9" s="1"/>
  <c r="AI739" i="9" s="1"/>
  <c r="AY742" i="6"/>
  <c r="AT743" i="6" s="1"/>
  <c r="AP743" i="6" s="1"/>
  <c r="AJ743" i="6" s="1"/>
  <c r="AI743" i="6" s="1"/>
  <c r="XG126" i="8" l="1"/>
  <c r="XB127" i="8" s="1"/>
  <c r="WX127" i="8" s="1"/>
  <c r="XK126" i="8"/>
  <c r="BP151" i="8"/>
  <c r="BC152" i="8"/>
  <c r="BD152" i="8" s="1"/>
  <c r="LH132" i="8"/>
  <c r="KZ133" i="8"/>
  <c r="KU133" i="8" s="1"/>
  <c r="BD767" i="9"/>
  <c r="AQ743" i="6"/>
  <c r="AN744" i="6" s="1"/>
  <c r="AQ739" i="9"/>
  <c r="AN740" i="9" s="1"/>
  <c r="BF772" i="6"/>
  <c r="BA773" i="6" s="1"/>
  <c r="BC773" i="6" s="1"/>
  <c r="BF766" i="9"/>
  <c r="BA767" i="9" s="1"/>
  <c r="BC767" i="9" s="1"/>
  <c r="AV743" i="6"/>
  <c r="AV739" i="9"/>
  <c r="BD773" i="6"/>
  <c r="XM126" i="8" l="1"/>
  <c r="XN126" i="8"/>
  <c r="XI127" i="8" s="1"/>
  <c r="LJ132" i="8"/>
  <c r="LK132" i="8" s="1"/>
  <c r="LF133" i="8" s="1"/>
  <c r="BA153" i="8"/>
  <c r="BE152" i="8"/>
  <c r="AZ153" i="8" s="1"/>
  <c r="BE767" i="9"/>
  <c r="BB768" i="9" s="1"/>
  <c r="AX739" i="9"/>
  <c r="AU740" i="9" s="1"/>
  <c r="BE773" i="6"/>
  <c r="BB774" i="6" s="1"/>
  <c r="AX743" i="6"/>
  <c r="AU744" i="6" s="1"/>
  <c r="XJ127" i="8" l="1"/>
  <c r="XE127" i="8" s="1"/>
  <c r="XR126" i="8"/>
  <c r="BF773" i="6"/>
  <c r="BA774" i="6" s="1"/>
  <c r="BC774" i="6" s="1"/>
  <c r="BI152" i="8"/>
  <c r="AV153" i="8"/>
  <c r="AW153" i="8" s="1"/>
  <c r="AT154" i="8" s="1"/>
  <c r="LG133" i="8"/>
  <c r="LB133" i="8" s="1"/>
  <c r="LO132" i="8"/>
  <c r="AY739" i="9"/>
  <c r="AT740" i="9" s="1"/>
  <c r="AP740" i="9" s="1"/>
  <c r="AJ740" i="9" s="1"/>
  <c r="AI740" i="9" s="1"/>
  <c r="AY743" i="6"/>
  <c r="AT744" i="6" s="1"/>
  <c r="AP744" i="6" s="1"/>
  <c r="AJ744" i="6" s="1"/>
  <c r="AI744" i="6" s="1"/>
  <c r="BD774" i="6"/>
  <c r="AW740" i="9"/>
  <c r="BF767" i="9"/>
  <c r="BA768" i="9" s="1"/>
  <c r="AW744" i="6"/>
  <c r="BC768" i="9"/>
  <c r="BD768" i="9"/>
  <c r="AQ744" i="6" l="1"/>
  <c r="AN745" i="6" s="1"/>
  <c r="AQ740" i="9"/>
  <c r="AN741" i="9" s="1"/>
  <c r="XT126" i="8"/>
  <c r="XU126" i="8"/>
  <c r="XP127" i="8" s="1"/>
  <c r="AV744" i="6"/>
  <c r="AV740" i="9"/>
  <c r="AX153" i="8"/>
  <c r="AS154" i="8" s="1"/>
  <c r="AO154" i="8" s="1"/>
  <c r="AH154" i="8" s="1"/>
  <c r="AG154" i="8" s="1"/>
  <c r="AX744" i="6"/>
  <c r="AU745" i="6" s="1"/>
  <c r="AX740" i="9"/>
  <c r="AU741" i="9" s="1"/>
  <c r="BE768" i="9"/>
  <c r="BB769" i="9" s="1"/>
  <c r="BE774" i="6"/>
  <c r="BB775" i="6" s="1"/>
  <c r="AY740" i="9" l="1"/>
  <c r="AT741" i="9" s="1"/>
  <c r="AP741" i="9" s="1"/>
  <c r="AJ741" i="9" s="1"/>
  <c r="AI741" i="9" s="1"/>
  <c r="XY126" i="8"/>
  <c r="XQ127" i="8"/>
  <c r="XL127" i="8" s="1"/>
  <c r="AP154" i="8"/>
  <c r="AM155" i="8" s="1"/>
  <c r="BB153" i="8"/>
  <c r="BD769" i="9"/>
  <c r="BF774" i="6"/>
  <c r="BA775" i="6" s="1"/>
  <c r="BC775" i="6" s="1"/>
  <c r="BF768" i="9"/>
  <c r="BA769" i="9" s="1"/>
  <c r="BC769" i="9" s="1"/>
  <c r="AW741" i="9"/>
  <c r="AV741" i="9"/>
  <c r="AQ741" i="9"/>
  <c r="AN742" i="9" s="1"/>
  <c r="AY744" i="6"/>
  <c r="AT745" i="6" s="1"/>
  <c r="AP745" i="6" s="1"/>
  <c r="AJ745" i="6" s="1"/>
  <c r="AI745" i="6" s="1"/>
  <c r="BD775" i="6"/>
  <c r="AW745" i="6"/>
  <c r="AV745" i="6" l="1"/>
  <c r="AX745" i="6" s="1"/>
  <c r="AU746" i="6" s="1"/>
  <c r="YA126" i="8"/>
  <c r="YB126" i="8"/>
  <c r="XW127" i="8" s="1"/>
  <c r="AU154" i="8"/>
  <c r="AQ745" i="6"/>
  <c r="AN746" i="6" s="1"/>
  <c r="BE769" i="9"/>
  <c r="BB770" i="9" s="1"/>
  <c r="BE775" i="6"/>
  <c r="BB776" i="6" s="1"/>
  <c r="AX741" i="9"/>
  <c r="AU742" i="9" s="1"/>
  <c r="XX127" i="8" l="1"/>
  <c r="XS127" i="8" s="1"/>
  <c r="YF126" i="8"/>
  <c r="AY745" i="6"/>
  <c r="AT746" i="6" s="1"/>
  <c r="AP746" i="6" s="1"/>
  <c r="AJ746" i="6" s="1"/>
  <c r="AI746" i="6" s="1"/>
  <c r="AY741" i="9"/>
  <c r="AT742" i="9" s="1"/>
  <c r="AP742" i="9" s="1"/>
  <c r="AJ742" i="9" s="1"/>
  <c r="AI742" i="9" s="1"/>
  <c r="AW742" i="9"/>
  <c r="BF775" i="6"/>
  <c r="BA776" i="6" s="1"/>
  <c r="BC776" i="6" s="1"/>
  <c r="AW746" i="6"/>
  <c r="AV746" i="6"/>
  <c r="BF769" i="9"/>
  <c r="BA770" i="9" s="1"/>
  <c r="BC770" i="9" s="1"/>
  <c r="BD776" i="6"/>
  <c r="BD770" i="9"/>
  <c r="YH126" i="8" l="1"/>
  <c r="AQ746" i="6"/>
  <c r="AN747" i="6" s="1"/>
  <c r="AV742" i="9"/>
  <c r="AQ742" i="9"/>
  <c r="AN743" i="9" s="1"/>
  <c r="BE770" i="9"/>
  <c r="BB771" i="9" s="1"/>
  <c r="BE776" i="6"/>
  <c r="BB777" i="6" s="1"/>
  <c r="AX746" i="6"/>
  <c r="AU747" i="6" s="1"/>
  <c r="AX742" i="9"/>
  <c r="AU743" i="9" s="1"/>
  <c r="YI126" i="8" l="1"/>
  <c r="YD127" i="8" s="1"/>
  <c r="YE127" i="8"/>
  <c r="YM126" i="8"/>
  <c r="AY742" i="9"/>
  <c r="AT743" i="9" s="1"/>
  <c r="AP743" i="9" s="1"/>
  <c r="AJ743" i="9" s="1"/>
  <c r="AI743" i="9" s="1"/>
  <c r="AW743" i="9"/>
  <c r="AY746" i="6"/>
  <c r="AT747" i="6" s="1"/>
  <c r="AP747" i="6" s="1"/>
  <c r="AJ747" i="6" s="1"/>
  <c r="AI747" i="6" s="1"/>
  <c r="BF776" i="6"/>
  <c r="BA777" i="6" s="1"/>
  <c r="BC777" i="6" s="1"/>
  <c r="BF770" i="9"/>
  <c r="BA771" i="9" s="1"/>
  <c r="BC771" i="9" s="1"/>
  <c r="AW747" i="6"/>
  <c r="BD777" i="6"/>
  <c r="BD771" i="9"/>
  <c r="XZ127" i="8" l="1"/>
  <c r="YO126" i="8"/>
  <c r="AQ747" i="6"/>
  <c r="AN748" i="6" s="1"/>
  <c r="AV747" i="6"/>
  <c r="AX747" i="6" s="1"/>
  <c r="AU748" i="6" s="1"/>
  <c r="AV743" i="9"/>
  <c r="AX743" i="9" s="1"/>
  <c r="AU744" i="9" s="1"/>
  <c r="AQ743" i="9"/>
  <c r="AN744" i="9" s="1"/>
  <c r="BE771" i="9"/>
  <c r="BB772" i="9" s="1"/>
  <c r="BE777" i="6"/>
  <c r="BB778" i="6" s="1"/>
  <c r="YP126" i="8" l="1"/>
  <c r="YK127" i="8" s="1"/>
  <c r="YT126" i="8"/>
  <c r="YL127" i="8"/>
  <c r="YG127" i="8" s="1"/>
  <c r="AY743" i="9"/>
  <c r="AT744" i="9" s="1"/>
  <c r="AP744" i="9" s="1"/>
  <c r="AJ744" i="9" s="1"/>
  <c r="AI744" i="9" s="1"/>
  <c r="BF777" i="6"/>
  <c r="BA778" i="6" s="1"/>
  <c r="BC778" i="6" s="1"/>
  <c r="AW748" i="6"/>
  <c r="BF771" i="9"/>
  <c r="BA772" i="9" s="1"/>
  <c r="BC772" i="9" s="1"/>
  <c r="AW744" i="9"/>
  <c r="AQ744" i="9"/>
  <c r="AN745" i="9" s="1"/>
  <c r="AY747" i="6"/>
  <c r="AT748" i="6" s="1"/>
  <c r="AP748" i="6" s="1"/>
  <c r="AJ748" i="6" s="1"/>
  <c r="AI748" i="6" s="1"/>
  <c r="BD778" i="6"/>
  <c r="BD772" i="9"/>
  <c r="AV744" i="9" l="1"/>
  <c r="YV126" i="8"/>
  <c r="YW126" i="8"/>
  <c r="YR127" i="8" s="1"/>
  <c r="BE772" i="9"/>
  <c r="BB773" i="9" s="1"/>
  <c r="AX744" i="9"/>
  <c r="AU745" i="9" s="1"/>
  <c r="AQ748" i="6"/>
  <c r="AN749" i="6" s="1"/>
  <c r="BE778" i="6"/>
  <c r="BB779" i="6" s="1"/>
  <c r="AV748" i="6"/>
  <c r="YS127" i="8" l="1"/>
  <c r="YN127" i="8" s="1"/>
  <c r="ZA126" i="8"/>
  <c r="BF778" i="6"/>
  <c r="BA779" i="6" s="1"/>
  <c r="BC779" i="6" s="1"/>
  <c r="AY744" i="9"/>
  <c r="AT745" i="9" s="1"/>
  <c r="AP745" i="9" s="1"/>
  <c r="AJ745" i="9" s="1"/>
  <c r="AI745" i="9" s="1"/>
  <c r="BF772" i="9"/>
  <c r="BA773" i="9" s="1"/>
  <c r="AX748" i="6"/>
  <c r="AU749" i="6" s="1"/>
  <c r="BD779" i="6"/>
  <c r="AW745" i="9"/>
  <c r="BD773" i="9"/>
  <c r="BC773" i="9"/>
  <c r="ZC126" i="8" l="1"/>
  <c r="AQ745" i="9"/>
  <c r="AN746" i="9" s="1"/>
  <c r="AV745" i="9"/>
  <c r="AX745" i="9" s="1"/>
  <c r="AU746" i="9" s="1"/>
  <c r="BE773" i="9"/>
  <c r="BB774" i="9" s="1"/>
  <c r="AY748" i="6"/>
  <c r="AT749" i="6" s="1"/>
  <c r="AP749" i="6" s="1"/>
  <c r="AJ749" i="6" s="1"/>
  <c r="AI749" i="6" s="1"/>
  <c r="BE779" i="6"/>
  <c r="BB780" i="6" s="1"/>
  <c r="AQ749" i="6"/>
  <c r="AN750" i="6" s="1"/>
  <c r="AW749" i="6"/>
  <c r="ZD126" i="8" l="1"/>
  <c r="YY127" i="8" s="1"/>
  <c r="AY745" i="9"/>
  <c r="AT746" i="9" s="1"/>
  <c r="AP746" i="9" s="1"/>
  <c r="AJ746" i="9" s="1"/>
  <c r="AI746" i="9" s="1"/>
  <c r="YZ127" i="8"/>
  <c r="YU127" i="8" s="1"/>
  <c r="ZH126" i="8"/>
  <c r="AV749" i="6"/>
  <c r="AX749" i="6" s="1"/>
  <c r="AU750" i="6" s="1"/>
  <c r="BD780" i="6"/>
  <c r="BF773" i="9"/>
  <c r="BA774" i="9" s="1"/>
  <c r="BC774" i="9" s="1"/>
  <c r="BF779" i="6"/>
  <c r="BA780" i="6" s="1"/>
  <c r="BC780" i="6" s="1"/>
  <c r="AQ746" i="9"/>
  <c r="AN747" i="9" s="1"/>
  <c r="AV746" i="9"/>
  <c r="AW746" i="9"/>
  <c r="BD774" i="9"/>
  <c r="ZJ126" i="8" l="1"/>
  <c r="BE780" i="6"/>
  <c r="BB781" i="6" s="1"/>
  <c r="AX746" i="9"/>
  <c r="AU747" i="9" s="1"/>
  <c r="AW750" i="6"/>
  <c r="BE774" i="9"/>
  <c r="BB775" i="9" s="1"/>
  <c r="AY749" i="6"/>
  <c r="AT750" i="6" s="1"/>
  <c r="AP750" i="6" s="1"/>
  <c r="AJ750" i="6" s="1"/>
  <c r="AI750" i="6" s="1"/>
  <c r="ZG127" i="8" l="1"/>
  <c r="ZK126" i="8"/>
  <c r="ZF127" i="8" s="1"/>
  <c r="AY746" i="9"/>
  <c r="AT747" i="9" s="1"/>
  <c r="AP747" i="9" s="1"/>
  <c r="AJ747" i="9" s="1"/>
  <c r="AI747" i="9" s="1"/>
  <c r="BF780" i="6"/>
  <c r="BA781" i="6" s="1"/>
  <c r="BC781" i="6" s="1"/>
  <c r="BD775" i="9"/>
  <c r="AV750" i="6"/>
  <c r="BF774" i="9"/>
  <c r="BA775" i="9" s="1"/>
  <c r="BC775" i="9" s="1"/>
  <c r="AQ750" i="6"/>
  <c r="AN751" i="6" s="1"/>
  <c r="AW747" i="9"/>
  <c r="BD781" i="6"/>
  <c r="ZO126" i="8" l="1"/>
  <c r="ZB127" i="8"/>
  <c r="AV747" i="9"/>
  <c r="AX747" i="9" s="1"/>
  <c r="AU748" i="9" s="1"/>
  <c r="AQ747" i="9"/>
  <c r="AN748" i="9" s="1"/>
  <c r="BE775" i="9"/>
  <c r="BB776" i="9" s="1"/>
  <c r="BE781" i="6"/>
  <c r="BB782" i="6" s="1"/>
  <c r="AX750" i="6"/>
  <c r="AU751" i="6" s="1"/>
  <c r="ZQ126" i="8" l="1"/>
  <c r="AY747" i="9"/>
  <c r="AT748" i="9" s="1"/>
  <c r="AP748" i="9" s="1"/>
  <c r="AJ748" i="9" s="1"/>
  <c r="AI748" i="9" s="1"/>
  <c r="AW751" i="6"/>
  <c r="AY750" i="6"/>
  <c r="AT751" i="6" s="1"/>
  <c r="AP751" i="6" s="1"/>
  <c r="AJ751" i="6" s="1"/>
  <c r="AI751" i="6" s="1"/>
  <c r="AW748" i="9"/>
  <c r="AV748" i="9"/>
  <c r="AQ748" i="9"/>
  <c r="AN749" i="9" s="1"/>
  <c r="BF781" i="6"/>
  <c r="BA782" i="6" s="1"/>
  <c r="BC782" i="6" s="1"/>
  <c r="BF775" i="9"/>
  <c r="BA776" i="9" s="1"/>
  <c r="BC776" i="9" s="1"/>
  <c r="BD782" i="6"/>
  <c r="BD776" i="9"/>
  <c r="ZR126" i="8" l="1"/>
  <c r="ZM127" i="8" s="1"/>
  <c r="ZN127" i="8"/>
  <c r="ZI127" i="8" s="1"/>
  <c r="ZV126" i="8"/>
  <c r="AV751" i="6"/>
  <c r="BE782" i="6"/>
  <c r="BB783" i="6" s="1"/>
  <c r="AX748" i="9"/>
  <c r="AU749" i="9" s="1"/>
  <c r="AQ751" i="6"/>
  <c r="AN752" i="6" s="1"/>
  <c r="BE776" i="9"/>
  <c r="BB777" i="9" s="1"/>
  <c r="AX751" i="6" l="1"/>
  <c r="AU752" i="6" s="1"/>
  <c r="ZX126" i="8"/>
  <c r="BF782" i="6"/>
  <c r="BA783" i="6" s="1"/>
  <c r="BC783" i="6" s="1"/>
  <c r="BD777" i="9"/>
  <c r="AW752" i="6"/>
  <c r="BF776" i="9"/>
  <c r="BA777" i="9" s="1"/>
  <c r="BC777" i="9" s="1"/>
  <c r="AY748" i="9"/>
  <c r="AT749" i="9" s="1"/>
  <c r="AP749" i="9" s="1"/>
  <c r="AJ749" i="9" s="1"/>
  <c r="AI749" i="9" s="1"/>
  <c r="BD783" i="6"/>
  <c r="AQ749" i="9"/>
  <c r="AN750" i="9" s="1"/>
  <c r="AW749" i="9"/>
  <c r="ZY126" i="8" l="1"/>
  <c r="ZT127" i="8" s="1"/>
  <c r="ZU127" i="8"/>
  <c r="ZP127" i="8" s="1"/>
  <c r="AY751" i="6"/>
  <c r="AT752" i="6" s="1"/>
  <c r="BE777" i="9"/>
  <c r="BB778" i="9" s="1"/>
  <c r="AV749" i="9"/>
  <c r="BE783" i="6"/>
  <c r="BB784" i="6" s="1"/>
  <c r="AAC126" i="8" l="1"/>
  <c r="AV752" i="6"/>
  <c r="AX752" i="6" s="1"/>
  <c r="AU753" i="6" s="1"/>
  <c r="AQ752" i="6"/>
  <c r="AN753" i="6" s="1"/>
  <c r="AP752" i="6"/>
  <c r="AJ752" i="6" s="1"/>
  <c r="AI752" i="6" s="1"/>
  <c r="AAE126" i="8"/>
  <c r="GN133" i="8"/>
  <c r="BF783" i="6"/>
  <c r="BA784" i="6" s="1"/>
  <c r="BF777" i="9"/>
  <c r="BA778" i="9" s="1"/>
  <c r="AY752" i="6"/>
  <c r="AT753" i="6" s="1"/>
  <c r="AP753" i="6" s="1"/>
  <c r="AJ753" i="6" s="1"/>
  <c r="AI753" i="6" s="1"/>
  <c r="BD784" i="6"/>
  <c r="BC784" i="6"/>
  <c r="AX749" i="9"/>
  <c r="AU750" i="9" s="1"/>
  <c r="BC778" i="9"/>
  <c r="BD778" i="9"/>
  <c r="AW753" i="6"/>
  <c r="AAB127" i="8" l="1"/>
  <c r="AQ753" i="6"/>
  <c r="AN754" i="6" s="1"/>
  <c r="AAF126" i="8"/>
  <c r="AAA127" i="8" s="1"/>
  <c r="AV753" i="6"/>
  <c r="MZ127" i="8"/>
  <c r="GO133" i="8"/>
  <c r="GJ134" i="8" s="1"/>
  <c r="GK134" i="8"/>
  <c r="BE778" i="9"/>
  <c r="BB779" i="9" s="1"/>
  <c r="AY749" i="9"/>
  <c r="AT750" i="9" s="1"/>
  <c r="AP750" i="9" s="1"/>
  <c r="AJ750" i="9" s="1"/>
  <c r="AI750" i="9" s="1"/>
  <c r="AX753" i="6"/>
  <c r="AU754" i="6" s="1"/>
  <c r="AW750" i="9"/>
  <c r="BE784" i="6"/>
  <c r="BB785" i="6" s="1"/>
  <c r="AV750" i="9" l="1"/>
  <c r="ZW127" i="8"/>
  <c r="AQ750" i="9"/>
  <c r="AN751" i="9" s="1"/>
  <c r="AAJ126" i="8"/>
  <c r="AAL126" i="8" s="1"/>
  <c r="MW128" i="8"/>
  <c r="NA127" i="8"/>
  <c r="MV128" i="8" s="1"/>
  <c r="GS133" i="8"/>
  <c r="GF134" i="8"/>
  <c r="GG134" i="8" s="1"/>
  <c r="BF784" i="6"/>
  <c r="BA785" i="6" s="1"/>
  <c r="BC785" i="6" s="1"/>
  <c r="AW754" i="6"/>
  <c r="BD779" i="9"/>
  <c r="BD785" i="6"/>
  <c r="AX750" i="9"/>
  <c r="AU751" i="9" s="1"/>
  <c r="AY753" i="6"/>
  <c r="AT754" i="6" s="1"/>
  <c r="AP754" i="6" s="1"/>
  <c r="AJ754" i="6" s="1"/>
  <c r="AI754" i="6" s="1"/>
  <c r="BF778" i="9"/>
  <c r="BA779" i="9" s="1"/>
  <c r="BC779" i="9" s="1"/>
  <c r="AAM126" i="8" l="1"/>
  <c r="AAH127" i="8" s="1"/>
  <c r="AAI127" i="8"/>
  <c r="AAQ126" i="8"/>
  <c r="NE127" i="8"/>
  <c r="MR128" i="8"/>
  <c r="MS128" i="8" s="1"/>
  <c r="GD135" i="8"/>
  <c r="GH134" i="8"/>
  <c r="GC135" i="8" s="1"/>
  <c r="GU133" i="8"/>
  <c r="GV133" i="8" s="1"/>
  <c r="GQ134" i="8" s="1"/>
  <c r="BE779" i="9"/>
  <c r="BB780" i="9" s="1"/>
  <c r="AY750" i="9"/>
  <c r="AT751" i="9" s="1"/>
  <c r="AP751" i="9" s="1"/>
  <c r="AJ751" i="9" s="1"/>
  <c r="AI751" i="9" s="1"/>
  <c r="AV754" i="6"/>
  <c r="AV751" i="9"/>
  <c r="AW751" i="9"/>
  <c r="AQ751" i="9"/>
  <c r="AN752" i="9" s="1"/>
  <c r="BE785" i="6"/>
  <c r="BB786" i="6" s="1"/>
  <c r="AQ754" i="6"/>
  <c r="AN755" i="6" s="1"/>
  <c r="AAS126" i="8" l="1"/>
  <c r="AAD127" i="8"/>
  <c r="MP129" i="8"/>
  <c r="MT128" i="8"/>
  <c r="MO129" i="8" s="1"/>
  <c r="NG127" i="8"/>
  <c r="NH127" i="8"/>
  <c r="NC128" i="8" s="1"/>
  <c r="GL134" i="8"/>
  <c r="GR134" i="8"/>
  <c r="GM134" i="8" s="1"/>
  <c r="GZ133" i="8"/>
  <c r="FY135" i="8"/>
  <c r="FZ135" i="8" s="1"/>
  <c r="BF785" i="6"/>
  <c r="BA786" i="6" s="1"/>
  <c r="BC786" i="6" s="1"/>
  <c r="AX754" i="6"/>
  <c r="AU755" i="6" s="1"/>
  <c r="BD780" i="9"/>
  <c r="BD786" i="6"/>
  <c r="AX751" i="9"/>
  <c r="AU752" i="9" s="1"/>
  <c r="BF779" i="9"/>
  <c r="BA780" i="9" s="1"/>
  <c r="BC780" i="9" s="1"/>
  <c r="AAP127" i="8" l="1"/>
  <c r="AAT126" i="8"/>
  <c r="AAO127" i="8" s="1"/>
  <c r="AY754" i="6"/>
  <c r="AT755" i="6" s="1"/>
  <c r="AP755" i="6" s="1"/>
  <c r="AJ755" i="6" s="1"/>
  <c r="AI755" i="6" s="1"/>
  <c r="NL127" i="8"/>
  <c r="ND128" i="8"/>
  <c r="MY128" i="8" s="1"/>
  <c r="MK129" i="8"/>
  <c r="ML129" i="8" s="1"/>
  <c r="MX128" i="8"/>
  <c r="HB133" i="8"/>
  <c r="HC133" i="8" s="1"/>
  <c r="GX134" i="8" s="1"/>
  <c r="FW136" i="8"/>
  <c r="GA135" i="8"/>
  <c r="FV136" i="8" s="1"/>
  <c r="AY751" i="9"/>
  <c r="AT752" i="9" s="1"/>
  <c r="AP752" i="9" s="1"/>
  <c r="AJ752" i="9" s="1"/>
  <c r="AI752" i="9" s="1"/>
  <c r="BE780" i="9"/>
  <c r="BB781" i="9" s="1"/>
  <c r="BE786" i="6"/>
  <c r="BB787" i="6" s="1"/>
  <c r="AW752" i="9"/>
  <c r="AW755" i="6"/>
  <c r="AQ755" i="6"/>
  <c r="AN756" i="6" s="1"/>
  <c r="AV752" i="9" l="1"/>
  <c r="AAK127" i="8"/>
  <c r="AV755" i="6"/>
  <c r="AAX126" i="8"/>
  <c r="AAZ126" i="8" s="1"/>
  <c r="MI130" i="8"/>
  <c r="MM129" i="8"/>
  <c r="MH130" i="8" s="1"/>
  <c r="NN127" i="8"/>
  <c r="NO127" i="8"/>
  <c r="NJ128" i="8" s="1"/>
  <c r="GE135" i="8"/>
  <c r="FR136" i="8"/>
  <c r="FS136" i="8" s="1"/>
  <c r="GY134" i="8"/>
  <c r="GT134" i="8" s="1"/>
  <c r="HG133" i="8"/>
  <c r="AQ752" i="9"/>
  <c r="AN753" i="9" s="1"/>
  <c r="BF786" i="6"/>
  <c r="BA787" i="6" s="1"/>
  <c r="AX755" i="6"/>
  <c r="AU756" i="6" s="1"/>
  <c r="BD781" i="9"/>
  <c r="AX752" i="9"/>
  <c r="AU753" i="9" s="1"/>
  <c r="BC787" i="6"/>
  <c r="BD787" i="6"/>
  <c r="BF780" i="9"/>
  <c r="BA781" i="9" s="1"/>
  <c r="BC781" i="9" s="1"/>
  <c r="ABA126" i="8" l="1"/>
  <c r="AAV127" i="8" s="1"/>
  <c r="AAW127" i="8"/>
  <c r="ABE126" i="8"/>
  <c r="MD130" i="8"/>
  <c r="ME130" i="8" s="1"/>
  <c r="MB131" i="8" s="1"/>
  <c r="NK128" i="8"/>
  <c r="NF128" i="8" s="1"/>
  <c r="NS127" i="8"/>
  <c r="MF130" i="8"/>
  <c r="MA131" i="8" s="1"/>
  <c r="MQ129" i="8"/>
  <c r="HI133" i="8"/>
  <c r="HJ133" i="8" s="1"/>
  <c r="HE134" i="8" s="1"/>
  <c r="FT136" i="8"/>
  <c r="FO137" i="8" s="1"/>
  <c r="FP137" i="8"/>
  <c r="AY752" i="9"/>
  <c r="AT753" i="9" s="1"/>
  <c r="AP753" i="9" s="1"/>
  <c r="AJ753" i="9" s="1"/>
  <c r="AI753" i="9" s="1"/>
  <c r="BE781" i="9"/>
  <c r="BB782" i="9" s="1"/>
  <c r="AY755" i="6"/>
  <c r="AT756" i="6" s="1"/>
  <c r="AP756" i="6" s="1"/>
  <c r="AJ756" i="6" s="1"/>
  <c r="AI756" i="6" s="1"/>
  <c r="BE787" i="6"/>
  <c r="BB788" i="6" s="1"/>
  <c r="AV753" i="9"/>
  <c r="AQ753" i="9"/>
  <c r="AN754" i="9" s="1"/>
  <c r="AW753" i="9"/>
  <c r="AW756" i="6"/>
  <c r="ABG126" i="8" l="1"/>
  <c r="AAR127" i="8"/>
  <c r="NU127" i="8"/>
  <c r="NV127" i="8" s="1"/>
  <c r="NQ128" i="8" s="1"/>
  <c r="MJ130" i="8"/>
  <c r="LW131" i="8"/>
  <c r="LX131" i="8" s="1"/>
  <c r="FX136" i="8"/>
  <c r="FK137" i="8"/>
  <c r="FL137" i="8" s="1"/>
  <c r="HF134" i="8"/>
  <c r="HA134" i="8" s="1"/>
  <c r="HN133" i="8"/>
  <c r="HP133" i="8" s="1"/>
  <c r="AQ756" i="6"/>
  <c r="AN757" i="6" s="1"/>
  <c r="AV756" i="6"/>
  <c r="AX753" i="9"/>
  <c r="AU754" i="9" s="1"/>
  <c r="BF787" i="6"/>
  <c r="BA788" i="6" s="1"/>
  <c r="BC788" i="6" s="1"/>
  <c r="BD782" i="9"/>
  <c r="AX756" i="6"/>
  <c r="AU757" i="6" s="1"/>
  <c r="BD788" i="6"/>
  <c r="BF781" i="9"/>
  <c r="BA782" i="9" s="1"/>
  <c r="BC782" i="9" s="1"/>
  <c r="ABD127" i="8" l="1"/>
  <c r="AY756" i="6"/>
  <c r="AT757" i="6" s="1"/>
  <c r="AP757" i="6" s="1"/>
  <c r="AJ757" i="6" s="1"/>
  <c r="AI757" i="6" s="1"/>
  <c r="ABH126" i="8"/>
  <c r="ABC127" i="8" s="1"/>
  <c r="LY131" i="8"/>
  <c r="LT132" i="8" s="1"/>
  <c r="LU132" i="8"/>
  <c r="MC131" i="8"/>
  <c r="NR128" i="8"/>
  <c r="NM128" i="8" s="1"/>
  <c r="NZ127" i="8"/>
  <c r="HQ133" i="8"/>
  <c r="HL134" i="8" s="1"/>
  <c r="HM134" i="8"/>
  <c r="FI138" i="8"/>
  <c r="FM137" i="8"/>
  <c r="FH138" i="8" s="1"/>
  <c r="BE782" i="9"/>
  <c r="BB783" i="9" s="1"/>
  <c r="AW754" i="9"/>
  <c r="BE788" i="6"/>
  <c r="BB789" i="6" s="1"/>
  <c r="AW757" i="6"/>
  <c r="AQ757" i="6"/>
  <c r="AN758" i="6" s="1"/>
  <c r="AY753" i="9"/>
  <c r="AT754" i="9" s="1"/>
  <c r="AP754" i="9" s="1"/>
  <c r="AJ754" i="9" s="1"/>
  <c r="AI754" i="9" s="1"/>
  <c r="BF788" i="6" l="1"/>
  <c r="BA789" i="6" s="1"/>
  <c r="BF782" i="9"/>
  <c r="BA783" i="9" s="1"/>
  <c r="LP132" i="8"/>
  <c r="LQ132" i="8" s="1"/>
  <c r="LR132" i="8" s="1"/>
  <c r="LM133" i="8" s="1"/>
  <c r="AAY127" i="8"/>
  <c r="AV757" i="6"/>
  <c r="ABL126" i="8"/>
  <c r="ABO126" i="8" s="1"/>
  <c r="ABJ127" i="8" s="1"/>
  <c r="ABF127" i="8" s="1"/>
  <c r="OB127" i="8"/>
  <c r="OC127" i="8"/>
  <c r="NX128" i="8" s="1"/>
  <c r="HU133" i="8"/>
  <c r="HW133" i="8" s="1"/>
  <c r="HX133" i="8" s="1"/>
  <c r="HS134" i="8" s="1"/>
  <c r="FQ137" i="8"/>
  <c r="FD138" i="8"/>
  <c r="FE138" i="8" s="1"/>
  <c r="HH134" i="8"/>
  <c r="AX757" i="6"/>
  <c r="AU758" i="6" s="1"/>
  <c r="BC789" i="6"/>
  <c r="BD789" i="6"/>
  <c r="BC783" i="9"/>
  <c r="BD783" i="9"/>
  <c r="AV754" i="9"/>
  <c r="AQ754" i="9"/>
  <c r="AN755" i="9" s="1"/>
  <c r="LN133" i="8" l="1"/>
  <c r="LI133" i="8" s="1"/>
  <c r="LV132" i="8"/>
  <c r="NY128" i="8"/>
  <c r="NT128" i="8" s="1"/>
  <c r="OG127" i="8"/>
  <c r="FB139" i="8"/>
  <c r="FF138" i="8"/>
  <c r="FA139" i="8" s="1"/>
  <c r="HT134" i="8"/>
  <c r="HO134" i="8" s="1"/>
  <c r="IB133" i="8"/>
  <c r="AX754" i="9"/>
  <c r="AU755" i="9" s="1"/>
  <c r="AY757" i="6"/>
  <c r="AT758" i="6" s="1"/>
  <c r="AP758" i="6" s="1"/>
  <c r="AJ758" i="6" s="1"/>
  <c r="AI758" i="6" s="1"/>
  <c r="BE783" i="9"/>
  <c r="BB784" i="9" s="1"/>
  <c r="BE789" i="6"/>
  <c r="BB790" i="6" s="1"/>
  <c r="AW758" i="6"/>
  <c r="AV758" i="6"/>
  <c r="BF783" i="9" l="1"/>
  <c r="BA784" i="9" s="1"/>
  <c r="BF789" i="6"/>
  <c r="BA790" i="6" s="1"/>
  <c r="BC790" i="6" s="1"/>
  <c r="OI127" i="8"/>
  <c r="OJ127" i="8"/>
  <c r="OE128" i="8" s="1"/>
  <c r="ID133" i="8"/>
  <c r="IE133" i="8" s="1"/>
  <c r="HZ134" i="8" s="1"/>
  <c r="FJ138" i="8"/>
  <c r="EW139" i="8"/>
  <c r="EX139" i="8" s="1"/>
  <c r="AW755" i="9"/>
  <c r="AX758" i="6"/>
  <c r="AU759" i="6" s="1"/>
  <c r="AY758" i="6"/>
  <c r="AT759" i="6" s="1"/>
  <c r="AQ758" i="6"/>
  <c r="AN759" i="6" s="1"/>
  <c r="BD790" i="6"/>
  <c r="BC784" i="9"/>
  <c r="BD784" i="9"/>
  <c r="AY754" i="9"/>
  <c r="AT755" i="9" s="1"/>
  <c r="AP755" i="9" s="1"/>
  <c r="AJ755" i="9" s="1"/>
  <c r="AI755" i="9" s="1"/>
  <c r="AP759" i="6" l="1"/>
  <c r="AJ759" i="6" s="1"/>
  <c r="AI759" i="6" s="1"/>
  <c r="OF128" i="8"/>
  <c r="OA128" i="8" s="1"/>
  <c r="ON127" i="8"/>
  <c r="EU140" i="8"/>
  <c r="EY139" i="8"/>
  <c r="ET140" i="8" s="1"/>
  <c r="IA134" i="8"/>
  <c r="HV134" i="8" s="1"/>
  <c r="II133" i="8"/>
  <c r="BE790" i="6"/>
  <c r="BB791" i="6" s="1"/>
  <c r="AQ759" i="6"/>
  <c r="AN760" i="6" s="1"/>
  <c r="AW759" i="6"/>
  <c r="AV759" i="6"/>
  <c r="AV755" i="9"/>
  <c r="BE784" i="9"/>
  <c r="BB785" i="9" s="1"/>
  <c r="AQ755" i="9"/>
  <c r="AN756" i="9" s="1"/>
  <c r="OP127" i="8" l="1"/>
  <c r="OQ127" i="8" s="1"/>
  <c r="OL128" i="8" s="1"/>
  <c r="FC139" i="8"/>
  <c r="EP140" i="8"/>
  <c r="EQ140" i="8" s="1"/>
  <c r="ER140" i="8" s="1"/>
  <c r="EM141" i="8" s="1"/>
  <c r="IK133" i="8"/>
  <c r="IL133" i="8" s="1"/>
  <c r="IG134" i="8" s="1"/>
  <c r="BF784" i="9"/>
  <c r="BA785" i="9" s="1"/>
  <c r="BD785" i="9"/>
  <c r="BC785" i="9"/>
  <c r="AX755" i="9"/>
  <c r="AU756" i="9" s="1"/>
  <c r="BF790" i="6"/>
  <c r="BA791" i="6" s="1"/>
  <c r="AX759" i="6"/>
  <c r="AU760" i="6" s="1"/>
  <c r="BC791" i="6"/>
  <c r="BD791" i="6"/>
  <c r="AY759" i="6" l="1"/>
  <c r="AT760" i="6" s="1"/>
  <c r="AP760" i="6" s="1"/>
  <c r="AJ760" i="6" s="1"/>
  <c r="AI760" i="6" s="1"/>
  <c r="AY755" i="9"/>
  <c r="AT756" i="9" s="1"/>
  <c r="AP756" i="9" s="1"/>
  <c r="AJ756" i="9" s="1"/>
  <c r="AI756" i="9" s="1"/>
  <c r="OU127" i="8"/>
  <c r="OM128" i="8"/>
  <c r="OH128" i="8" s="1"/>
  <c r="EN141" i="8"/>
  <c r="EV140" i="8"/>
  <c r="EI141" i="8"/>
  <c r="EJ141" i="8" s="1"/>
  <c r="IP133" i="8"/>
  <c r="IH134" i="8"/>
  <c r="IC134" i="8" s="1"/>
  <c r="BE785" i="9"/>
  <c r="BB786" i="9" s="1"/>
  <c r="BE791" i="6"/>
  <c r="BB792" i="6" s="1"/>
  <c r="BF791" i="6"/>
  <c r="BA792" i="6" s="1"/>
  <c r="AV760" i="6"/>
  <c r="AW760" i="6"/>
  <c r="AQ760" i="6"/>
  <c r="AN761" i="6" s="1"/>
  <c r="AW756" i="9"/>
  <c r="AQ756" i="9"/>
  <c r="AN757" i="9" s="1"/>
  <c r="AV756" i="9"/>
  <c r="OW127" i="8" l="1"/>
  <c r="OX127" i="8" s="1"/>
  <c r="OS128" i="8" s="1"/>
  <c r="IR133" i="8"/>
  <c r="IS133" i="8" s="1"/>
  <c r="IN134" i="8" s="1"/>
  <c r="EG142" i="8"/>
  <c r="EK141" i="8"/>
  <c r="EF142" i="8" s="1"/>
  <c r="AX756" i="9"/>
  <c r="AU757" i="9" s="1"/>
  <c r="BD786" i="9"/>
  <c r="AX760" i="6"/>
  <c r="AU761" i="6" s="1"/>
  <c r="BC792" i="6"/>
  <c r="BD792" i="6"/>
  <c r="BF785" i="9"/>
  <c r="BA786" i="9" s="1"/>
  <c r="BC786" i="9" s="1"/>
  <c r="OT128" i="8" l="1"/>
  <c r="OO128" i="8" s="1"/>
  <c r="PB127" i="8"/>
  <c r="EB142" i="8"/>
  <c r="EC142" i="8" s="1"/>
  <c r="EO141" i="8"/>
  <c r="IO134" i="8"/>
  <c r="IJ134" i="8" s="1"/>
  <c r="IW133" i="8"/>
  <c r="AY760" i="6"/>
  <c r="AT761" i="6" s="1"/>
  <c r="AP761" i="6" s="1"/>
  <c r="AJ761" i="6" s="1"/>
  <c r="AI761" i="6" s="1"/>
  <c r="BE786" i="9"/>
  <c r="BB787" i="9" s="1"/>
  <c r="AY756" i="9"/>
  <c r="AT757" i="9" s="1"/>
  <c r="AP757" i="9" s="1"/>
  <c r="AJ757" i="9" s="1"/>
  <c r="AI757" i="9" s="1"/>
  <c r="BE792" i="6"/>
  <c r="BB793" i="6" s="1"/>
  <c r="AQ761" i="6"/>
  <c r="AN762" i="6" s="1"/>
  <c r="AW761" i="6"/>
  <c r="AW757" i="9"/>
  <c r="AV757" i="9"/>
  <c r="AV761" i="6" l="1"/>
  <c r="PD127" i="8"/>
  <c r="PE127" i="8"/>
  <c r="OZ128" i="8" s="1"/>
  <c r="IY133" i="8"/>
  <c r="IZ133" i="8" s="1"/>
  <c r="IU134" i="8" s="1"/>
  <c r="DZ143" i="8"/>
  <c r="ED142" i="8"/>
  <c r="DY143" i="8" s="1"/>
  <c r="AQ757" i="9"/>
  <c r="AN758" i="9" s="1"/>
  <c r="AX757" i="9"/>
  <c r="AU758" i="9" s="1"/>
  <c r="AX761" i="6"/>
  <c r="AU762" i="6" s="1"/>
  <c r="BF792" i="6"/>
  <c r="BA793" i="6" s="1"/>
  <c r="BC793" i="6" s="1"/>
  <c r="BF786" i="9"/>
  <c r="BA787" i="9" s="1"/>
  <c r="BC787" i="9" s="1"/>
  <c r="BD793" i="6"/>
  <c r="BD787" i="9"/>
  <c r="AY761" i="6" l="1"/>
  <c r="AT762" i="6" s="1"/>
  <c r="AP762" i="6" s="1"/>
  <c r="AJ762" i="6" s="1"/>
  <c r="AI762" i="6" s="1"/>
  <c r="PI127" i="8"/>
  <c r="PA128" i="8"/>
  <c r="OV128" i="8" s="1"/>
  <c r="DU143" i="8"/>
  <c r="DV143" i="8" s="1"/>
  <c r="IV134" i="8"/>
  <c r="IQ134" i="8" s="1"/>
  <c r="JD133" i="8"/>
  <c r="EH142" i="8"/>
  <c r="BE793" i="6"/>
  <c r="BB794" i="6" s="1"/>
  <c r="AV762" i="6"/>
  <c r="AW762" i="6"/>
  <c r="AQ762" i="6"/>
  <c r="AN763" i="6" s="1"/>
  <c r="AY757" i="9"/>
  <c r="AT758" i="9" s="1"/>
  <c r="AP758" i="9" s="1"/>
  <c r="AJ758" i="9" s="1"/>
  <c r="AI758" i="9" s="1"/>
  <c r="BE787" i="9"/>
  <c r="BB788" i="9" s="1"/>
  <c r="AW758" i="9"/>
  <c r="AV758" i="9" l="1"/>
  <c r="AQ758" i="9"/>
  <c r="AN759" i="9" s="1"/>
  <c r="PK127" i="8"/>
  <c r="PL127" i="8"/>
  <c r="PG128" i="8" s="1"/>
  <c r="JF133" i="8"/>
  <c r="JG133" i="8" s="1"/>
  <c r="JB134" i="8" s="1"/>
  <c r="DS144" i="8"/>
  <c r="DW143" i="8"/>
  <c r="DR144" i="8" s="1"/>
  <c r="BF787" i="9"/>
  <c r="BA788" i="9" s="1"/>
  <c r="BC788" i="9" s="1"/>
  <c r="BD788" i="9"/>
  <c r="BF793" i="6"/>
  <c r="BA794" i="6" s="1"/>
  <c r="AX758" i="9"/>
  <c r="AU759" i="9" s="1"/>
  <c r="AX762" i="6"/>
  <c r="AU763" i="6" s="1"/>
  <c r="BD794" i="6"/>
  <c r="BC794" i="6"/>
  <c r="PH128" i="8" l="1"/>
  <c r="PC128" i="8" s="1"/>
  <c r="PP127" i="8"/>
  <c r="EA143" i="8"/>
  <c r="DN144" i="8"/>
  <c r="DO144" i="8" s="1"/>
  <c r="DP144" i="8" s="1"/>
  <c r="DK145" i="8" s="1"/>
  <c r="JC134" i="8"/>
  <c r="IX134" i="8" s="1"/>
  <c r="JK133" i="8"/>
  <c r="AY762" i="6"/>
  <c r="AT763" i="6" s="1"/>
  <c r="AP763" i="6" s="1"/>
  <c r="AJ763" i="6" s="1"/>
  <c r="AI763" i="6" s="1"/>
  <c r="AY758" i="9"/>
  <c r="AT759" i="9" s="1"/>
  <c r="AP759" i="9" s="1"/>
  <c r="AJ759" i="9" s="1"/>
  <c r="AI759" i="9" s="1"/>
  <c r="BE788" i="9"/>
  <c r="BB789" i="9" s="1"/>
  <c r="BE794" i="6"/>
  <c r="BB795" i="6" s="1"/>
  <c r="AV763" i="6"/>
  <c r="AW763" i="6"/>
  <c r="AW759" i="9"/>
  <c r="AV759" i="9" l="1"/>
  <c r="AQ763" i="6"/>
  <c r="AN764" i="6" s="1"/>
  <c r="AQ759" i="9"/>
  <c r="AN760" i="9" s="1"/>
  <c r="PR127" i="8"/>
  <c r="PS127" i="8" s="1"/>
  <c r="PN128" i="8" s="1"/>
  <c r="DL145" i="8"/>
  <c r="DT144" i="8"/>
  <c r="DG145" i="8"/>
  <c r="DH145" i="8" s="1"/>
  <c r="JM133" i="8"/>
  <c r="BF788" i="9"/>
  <c r="BA789" i="9" s="1"/>
  <c r="BC789" i="9" s="1"/>
  <c r="AX759" i="9"/>
  <c r="AU760" i="9" s="1"/>
  <c r="BF794" i="6"/>
  <c r="BA795" i="6" s="1"/>
  <c r="BC795" i="6" s="1"/>
  <c r="BD789" i="9"/>
  <c r="AX763" i="6"/>
  <c r="AU764" i="6" s="1"/>
  <c r="BD795" i="6"/>
  <c r="PO128" i="8" l="1"/>
  <c r="PJ128" i="8" s="1"/>
  <c r="PW127" i="8"/>
  <c r="JJ134" i="8"/>
  <c r="JN133" i="8"/>
  <c r="JI134" i="8" s="1"/>
  <c r="DE146" i="8"/>
  <c r="DI145" i="8"/>
  <c r="DD146" i="8" s="1"/>
  <c r="BE795" i="6"/>
  <c r="BB796" i="6" s="1"/>
  <c r="AY763" i="6"/>
  <c r="AT764" i="6" s="1"/>
  <c r="AP764" i="6" s="1"/>
  <c r="AJ764" i="6" s="1"/>
  <c r="AI764" i="6" s="1"/>
  <c r="AY759" i="9"/>
  <c r="AT760" i="9" s="1"/>
  <c r="AP760" i="9" s="1"/>
  <c r="AJ760" i="9" s="1"/>
  <c r="AI760" i="9" s="1"/>
  <c r="AW764" i="6"/>
  <c r="BE789" i="9"/>
  <c r="BB790" i="9" s="1"/>
  <c r="AW760" i="9"/>
  <c r="AQ760" i="9"/>
  <c r="AN761" i="9" s="1"/>
  <c r="AV760" i="9"/>
  <c r="AV764" i="6" l="1"/>
  <c r="AQ764" i="6"/>
  <c r="AN765" i="6" s="1"/>
  <c r="PY127" i="8"/>
  <c r="PZ127" i="8"/>
  <c r="PU128" i="8" s="1"/>
  <c r="CZ146" i="8"/>
  <c r="DA146" i="8" s="1"/>
  <c r="CX147" i="8" s="1"/>
  <c r="DM145" i="8"/>
  <c r="JR133" i="8"/>
  <c r="JE134" i="8"/>
  <c r="AX760" i="9"/>
  <c r="AU761" i="9" s="1"/>
  <c r="BF789" i="9"/>
  <c r="BA790" i="9" s="1"/>
  <c r="BC790" i="9" s="1"/>
  <c r="BF795" i="6"/>
  <c r="BA796" i="6" s="1"/>
  <c r="BC796" i="6" s="1"/>
  <c r="BD790" i="9"/>
  <c r="AX764" i="6"/>
  <c r="AU765" i="6" s="1"/>
  <c r="BD796" i="6"/>
  <c r="PV128" i="8" l="1"/>
  <c r="PQ128" i="8" s="1"/>
  <c r="QD127" i="8"/>
  <c r="DB146" i="8"/>
  <c r="CW147" i="8" s="1"/>
  <c r="CS147" i="8" s="1"/>
  <c r="CT147" i="8" s="1"/>
  <c r="JT133" i="8"/>
  <c r="JU133" i="8" s="1"/>
  <c r="JP134" i="8" s="1"/>
  <c r="BE790" i="9"/>
  <c r="BB791" i="9" s="1"/>
  <c r="AW765" i="6"/>
  <c r="AY760" i="9"/>
  <c r="AT761" i="9" s="1"/>
  <c r="AP761" i="9" s="1"/>
  <c r="AJ761" i="9" s="1"/>
  <c r="AI761" i="9" s="1"/>
  <c r="BE796" i="6"/>
  <c r="BB797" i="6" s="1"/>
  <c r="AY764" i="6"/>
  <c r="AT765" i="6" s="1"/>
  <c r="AP765" i="6" s="1"/>
  <c r="AJ765" i="6" s="1"/>
  <c r="AI765" i="6" s="1"/>
  <c r="AW761" i="9"/>
  <c r="AV761" i="9"/>
  <c r="AQ761" i="9" l="1"/>
  <c r="AN762" i="9" s="1"/>
  <c r="QF127" i="8"/>
  <c r="QG127" i="8"/>
  <c r="QB128" i="8" s="1"/>
  <c r="DF146" i="8"/>
  <c r="CU147" i="8"/>
  <c r="CP148" i="8" s="1"/>
  <c r="CQ148" i="8"/>
  <c r="JY133" i="8"/>
  <c r="JQ134" i="8"/>
  <c r="JL134" i="8" s="1"/>
  <c r="BD797" i="6"/>
  <c r="BF790" i="9"/>
  <c r="BA791" i="9" s="1"/>
  <c r="AX761" i="9"/>
  <c r="AU762" i="9" s="1"/>
  <c r="BF796" i="6"/>
  <c r="BA797" i="6" s="1"/>
  <c r="BC797" i="6" s="1"/>
  <c r="AQ765" i="6"/>
  <c r="AN766" i="6" s="1"/>
  <c r="AV765" i="6"/>
  <c r="BC791" i="9"/>
  <c r="BD791" i="9"/>
  <c r="QC128" i="8" l="1"/>
  <c r="PX128" i="8" s="1"/>
  <c r="QK127" i="8"/>
  <c r="CL148" i="8"/>
  <c r="CM148" i="8" s="1"/>
  <c r="CJ149" i="8" s="1"/>
  <c r="CY147" i="8"/>
  <c r="KA133" i="8"/>
  <c r="KB133" i="8" s="1"/>
  <c r="JW134" i="8" s="1"/>
  <c r="BE797" i="6"/>
  <c r="BB798" i="6" s="1"/>
  <c r="BE791" i="9"/>
  <c r="BB792" i="9" s="1"/>
  <c r="AW762" i="9"/>
  <c r="AX765" i="6"/>
  <c r="AU766" i="6" s="1"/>
  <c r="AY761" i="9"/>
  <c r="AT762" i="9" s="1"/>
  <c r="AP762" i="9" s="1"/>
  <c r="AJ762" i="9" s="1"/>
  <c r="AI762" i="9" s="1"/>
  <c r="QM127" i="8" l="1"/>
  <c r="QN127" i="8" s="1"/>
  <c r="QI128" i="8" s="1"/>
  <c r="CN148" i="8"/>
  <c r="CI149" i="8" s="1"/>
  <c r="CE149" i="8" s="1"/>
  <c r="CF149" i="8" s="1"/>
  <c r="CG149" i="8" s="1"/>
  <c r="CB150" i="8" s="1"/>
  <c r="KF133" i="8"/>
  <c r="JX134" i="8"/>
  <c r="JS134" i="8" s="1"/>
  <c r="AY765" i="6"/>
  <c r="AT766" i="6" s="1"/>
  <c r="AP766" i="6" s="1"/>
  <c r="AJ766" i="6" s="1"/>
  <c r="AI766" i="6" s="1"/>
  <c r="BF797" i="6"/>
  <c r="BA798" i="6" s="1"/>
  <c r="BC798" i="6" s="1"/>
  <c r="AV766" i="6"/>
  <c r="AW766" i="6"/>
  <c r="AV762" i="9"/>
  <c r="BF791" i="9"/>
  <c r="BA792" i="9" s="1"/>
  <c r="BC792" i="9" s="1"/>
  <c r="BD798" i="6"/>
  <c r="AQ762" i="9"/>
  <c r="AN763" i="9" s="1"/>
  <c r="BD792" i="9"/>
  <c r="AQ766" i="6" l="1"/>
  <c r="AN767" i="6" s="1"/>
  <c r="QR127" i="8"/>
  <c r="QJ128" i="8"/>
  <c r="QE128" i="8" s="1"/>
  <c r="CC150" i="8"/>
  <c r="CR148" i="8"/>
  <c r="CK149" i="8"/>
  <c r="KH133" i="8"/>
  <c r="KI133" i="8" s="1"/>
  <c r="KD134" i="8" s="1"/>
  <c r="BX150" i="8"/>
  <c r="BY150" i="8" s="1"/>
  <c r="BE792" i="9"/>
  <c r="BB793" i="9" s="1"/>
  <c r="AX762" i="9"/>
  <c r="AU763" i="9" s="1"/>
  <c r="BE798" i="6"/>
  <c r="BB799" i="6" s="1"/>
  <c r="AX766" i="6"/>
  <c r="AU767" i="6" s="1"/>
  <c r="BF798" i="6" l="1"/>
  <c r="BA799" i="6" s="1"/>
  <c r="QT127" i="8"/>
  <c r="QU127" i="8" s="1"/>
  <c r="QP128" i="8" s="1"/>
  <c r="BV151" i="8"/>
  <c r="BZ150" i="8"/>
  <c r="BU151" i="8" s="1"/>
  <c r="KE134" i="8"/>
  <c r="JZ134" i="8" s="1"/>
  <c r="KM133" i="8"/>
  <c r="AY762" i="9"/>
  <c r="AT763" i="9" s="1"/>
  <c r="AP763" i="9" s="1"/>
  <c r="AJ763" i="9" s="1"/>
  <c r="AI763" i="9" s="1"/>
  <c r="BD793" i="9"/>
  <c r="AW767" i="6"/>
  <c r="AY766" i="6"/>
  <c r="AT767" i="6" s="1"/>
  <c r="AP767" i="6" s="1"/>
  <c r="AJ767" i="6" s="1"/>
  <c r="AI767" i="6" s="1"/>
  <c r="BC799" i="6"/>
  <c r="BD799" i="6"/>
  <c r="AW763" i="9"/>
  <c r="BF792" i="9"/>
  <c r="BA793" i="9" s="1"/>
  <c r="BC793" i="9" s="1"/>
  <c r="AV763" i="9" l="1"/>
  <c r="AQ763" i="9"/>
  <c r="AN764" i="9" s="1"/>
  <c r="QY127" i="8"/>
  <c r="QQ128" i="8"/>
  <c r="QL128" i="8" s="1"/>
  <c r="KO133" i="8"/>
  <c r="KP133" i="8" s="1"/>
  <c r="KK134" i="8" s="1"/>
  <c r="CD150" i="8"/>
  <c r="BQ151" i="8"/>
  <c r="BR151" i="8" s="1"/>
  <c r="BE793" i="9"/>
  <c r="BB794" i="9" s="1"/>
  <c r="AX763" i="9"/>
  <c r="AU764" i="9" s="1"/>
  <c r="BE799" i="6"/>
  <c r="BB800" i="6" s="1"/>
  <c r="AQ767" i="6"/>
  <c r="AN768" i="6" s="1"/>
  <c r="AV767" i="6"/>
  <c r="RA127" i="8" l="1"/>
  <c r="RB127" i="8" s="1"/>
  <c r="QW128" i="8" s="1"/>
  <c r="BS151" i="8"/>
  <c r="BN152" i="8" s="1"/>
  <c r="BO152" i="8"/>
  <c r="KL134" i="8"/>
  <c r="KG134" i="8" s="1"/>
  <c r="KT133" i="8"/>
  <c r="AY763" i="9"/>
  <c r="AT764" i="9" s="1"/>
  <c r="AP764" i="9" s="1"/>
  <c r="AJ764" i="9" s="1"/>
  <c r="AI764" i="9" s="1"/>
  <c r="BD800" i="6"/>
  <c r="BF799" i="6"/>
  <c r="BA800" i="6" s="1"/>
  <c r="BC800" i="6" s="1"/>
  <c r="AW764" i="9"/>
  <c r="BF793" i="9"/>
  <c r="BA794" i="9" s="1"/>
  <c r="BC794" i="9" s="1"/>
  <c r="AX767" i="6"/>
  <c r="AU768" i="6" s="1"/>
  <c r="BD794" i="9"/>
  <c r="RF127" i="8" l="1"/>
  <c r="QX128" i="8"/>
  <c r="QS128" i="8" s="1"/>
  <c r="BW151" i="8"/>
  <c r="KV133" i="8"/>
  <c r="KW133" i="8" s="1"/>
  <c r="KR134" i="8" s="1"/>
  <c r="BJ152" i="8"/>
  <c r="BK152" i="8" s="1"/>
  <c r="AY767" i="6"/>
  <c r="AT768" i="6" s="1"/>
  <c r="AP768" i="6" s="1"/>
  <c r="AJ768" i="6" s="1"/>
  <c r="AI768" i="6" s="1"/>
  <c r="AQ764" i="9"/>
  <c r="AN765" i="9" s="1"/>
  <c r="AV764" i="9"/>
  <c r="AX764" i="9" s="1"/>
  <c r="AU765" i="9" s="1"/>
  <c r="BE800" i="6"/>
  <c r="BB801" i="6" s="1"/>
  <c r="BF800" i="6"/>
  <c r="BA801" i="6" s="1"/>
  <c r="AQ768" i="6"/>
  <c r="AN769" i="6" s="1"/>
  <c r="AW768" i="6"/>
  <c r="BE794" i="9"/>
  <c r="BB795" i="9" s="1"/>
  <c r="BF794" i="9" l="1"/>
  <c r="BA795" i="9" s="1"/>
  <c r="AV768" i="6"/>
  <c r="RH127" i="8"/>
  <c r="RI127" i="8" s="1"/>
  <c r="RD128" i="8" s="1"/>
  <c r="BH153" i="8"/>
  <c r="BL152" i="8"/>
  <c r="BG153" i="8" s="1"/>
  <c r="KS134" i="8"/>
  <c r="KN134" i="8" s="1"/>
  <c r="LA133" i="8"/>
  <c r="AY764" i="9"/>
  <c r="AT765" i="9" s="1"/>
  <c r="AP765" i="9" s="1"/>
  <c r="AJ765" i="9" s="1"/>
  <c r="AI765" i="9" s="1"/>
  <c r="AW765" i="9"/>
  <c r="BD795" i="9"/>
  <c r="BC795" i="9"/>
  <c r="AY768" i="6"/>
  <c r="AT769" i="6" s="1"/>
  <c r="AP769" i="6" s="1"/>
  <c r="AJ769" i="6" s="1"/>
  <c r="AI769" i="6" s="1"/>
  <c r="AX768" i="6"/>
  <c r="AU769" i="6" s="1"/>
  <c r="BD801" i="6"/>
  <c r="BC801" i="6"/>
  <c r="AV765" i="9" l="1"/>
  <c r="AQ765" i="9"/>
  <c r="AN766" i="9" s="1"/>
  <c r="RE128" i="8"/>
  <c r="QZ128" i="8" s="1"/>
  <c r="RM127" i="8"/>
  <c r="BP152" i="8"/>
  <c r="LC133" i="8"/>
  <c r="LD133" i="8" s="1"/>
  <c r="KY134" i="8" s="1"/>
  <c r="BC153" i="8"/>
  <c r="BD153" i="8" s="1"/>
  <c r="BE801" i="6"/>
  <c r="BB802" i="6" s="1"/>
  <c r="AQ769" i="6"/>
  <c r="AN770" i="6" s="1"/>
  <c r="AW769" i="6"/>
  <c r="AV769" i="6"/>
  <c r="BE795" i="9"/>
  <c r="BB796" i="9" s="1"/>
  <c r="AX765" i="9"/>
  <c r="AU766" i="9" s="1"/>
  <c r="BF795" i="9" l="1"/>
  <c r="BA796" i="9" s="1"/>
  <c r="RO127" i="8"/>
  <c r="RP127" i="8"/>
  <c r="RK128" i="8" s="1"/>
  <c r="BA154" i="8"/>
  <c r="BE153" i="8"/>
  <c r="AZ154" i="8" s="1"/>
  <c r="LH133" i="8"/>
  <c r="KZ134" i="8"/>
  <c r="KU134" i="8" s="1"/>
  <c r="AY765" i="9"/>
  <c r="AT766" i="9" s="1"/>
  <c r="AP766" i="9" s="1"/>
  <c r="AJ766" i="9" s="1"/>
  <c r="AI766" i="9" s="1"/>
  <c r="AW766" i="9"/>
  <c r="BD796" i="9"/>
  <c r="BC796" i="9"/>
  <c r="BD802" i="6"/>
  <c r="AX769" i="6"/>
  <c r="AU770" i="6" s="1"/>
  <c r="BF801" i="6"/>
  <c r="BA802" i="6" s="1"/>
  <c r="BC802" i="6" s="1"/>
  <c r="AV766" i="9" l="1"/>
  <c r="RT127" i="8"/>
  <c r="RL128" i="8"/>
  <c r="RG128" i="8" s="1"/>
  <c r="LJ133" i="8"/>
  <c r="LK133" i="8" s="1"/>
  <c r="LF134" i="8" s="1"/>
  <c r="BI153" i="8"/>
  <c r="AV154" i="8"/>
  <c r="AW154" i="8" s="1"/>
  <c r="AY769" i="6"/>
  <c r="AT770" i="6" s="1"/>
  <c r="AP770" i="6" s="1"/>
  <c r="AJ770" i="6" s="1"/>
  <c r="AI770" i="6" s="1"/>
  <c r="AQ766" i="9"/>
  <c r="AN767" i="9" s="1"/>
  <c r="AW770" i="6"/>
  <c r="AX766" i="9"/>
  <c r="AU767" i="9" s="1"/>
  <c r="BE802" i="6"/>
  <c r="BB803" i="6" s="1"/>
  <c r="BE796" i="9"/>
  <c r="BB797" i="9" s="1"/>
  <c r="AV770" i="6" l="1"/>
  <c r="AQ770" i="6"/>
  <c r="AN771" i="6" s="1"/>
  <c r="RV127" i="8"/>
  <c r="RW127" i="8"/>
  <c r="RR128" i="8" s="1"/>
  <c r="AX154" i="8"/>
  <c r="AS155" i="8" s="1"/>
  <c r="AT155" i="8"/>
  <c r="LO133" i="8"/>
  <c r="LG134" i="8"/>
  <c r="LB134" i="8" s="1"/>
  <c r="BD797" i="9"/>
  <c r="BF796" i="9"/>
  <c r="BA797" i="9" s="1"/>
  <c r="BC797" i="9" s="1"/>
  <c r="BF802" i="6"/>
  <c r="BA803" i="6" s="1"/>
  <c r="BC803" i="6" s="1"/>
  <c r="AY766" i="9"/>
  <c r="AT767" i="9" s="1"/>
  <c r="AP767" i="9" s="1"/>
  <c r="AJ767" i="9" s="1"/>
  <c r="AI767" i="9" s="1"/>
  <c r="BD803" i="6"/>
  <c r="AW767" i="9"/>
  <c r="AX770" i="6"/>
  <c r="AU771" i="6" s="1"/>
  <c r="AQ767" i="9" l="1"/>
  <c r="AN768" i="9" s="1"/>
  <c r="AV767" i="9"/>
  <c r="RS128" i="8"/>
  <c r="RN128" i="8" s="1"/>
  <c r="SA127" i="8"/>
  <c r="BB154" i="8"/>
  <c r="AP155" i="8"/>
  <c r="AO155" i="8"/>
  <c r="AH155" i="8" s="1"/>
  <c r="AG155" i="8" s="1"/>
  <c r="BE797" i="9"/>
  <c r="BB798" i="9" s="1"/>
  <c r="AW771" i="6"/>
  <c r="AY770" i="6"/>
  <c r="AT771" i="6" s="1"/>
  <c r="AP771" i="6" s="1"/>
  <c r="AJ771" i="6" s="1"/>
  <c r="AI771" i="6" s="1"/>
  <c r="AX767" i="9"/>
  <c r="AU768" i="9" s="1"/>
  <c r="BE803" i="6"/>
  <c r="BB804" i="6" s="1"/>
  <c r="SC127" i="8" l="1"/>
  <c r="SD127" i="8" s="1"/>
  <c r="RY128" i="8" s="1"/>
  <c r="AM156" i="8"/>
  <c r="AU155" i="8"/>
  <c r="AW768" i="9"/>
  <c r="AV771" i="6"/>
  <c r="BF797" i="9"/>
  <c r="BA798" i="9" s="1"/>
  <c r="BC798" i="9" s="1"/>
  <c r="BD804" i="6"/>
  <c r="BF803" i="6"/>
  <c r="BA804" i="6" s="1"/>
  <c r="BC804" i="6" s="1"/>
  <c r="AY767" i="9"/>
  <c r="AT768" i="9" s="1"/>
  <c r="AP768" i="9" s="1"/>
  <c r="AJ768" i="9" s="1"/>
  <c r="AI768" i="9" s="1"/>
  <c r="AQ771" i="6"/>
  <c r="AN772" i="6" s="1"/>
  <c r="BD798" i="9"/>
  <c r="RZ128" i="8" l="1"/>
  <c r="RU128" i="8" s="1"/>
  <c r="SH127" i="8"/>
  <c r="BE804" i="6"/>
  <c r="BB805" i="6" s="1"/>
  <c r="BE798" i="9"/>
  <c r="BB799" i="9" s="1"/>
  <c r="AX771" i="6"/>
  <c r="AU772" i="6" s="1"/>
  <c r="AQ768" i="9"/>
  <c r="AN769" i="9" s="1"/>
  <c r="AV768" i="9"/>
  <c r="BF804" i="6" l="1"/>
  <c r="BA805" i="6" s="1"/>
  <c r="BF798" i="9"/>
  <c r="BA799" i="9" s="1"/>
  <c r="SJ127" i="8"/>
  <c r="SK127" i="8"/>
  <c r="SF128" i="8" s="1"/>
  <c r="AY771" i="6"/>
  <c r="AT772" i="6" s="1"/>
  <c r="AP772" i="6" s="1"/>
  <c r="AJ772" i="6" s="1"/>
  <c r="AI772" i="6" s="1"/>
  <c r="BC799" i="9"/>
  <c r="BD799" i="9"/>
  <c r="BC805" i="6"/>
  <c r="BD805" i="6"/>
  <c r="AX768" i="9"/>
  <c r="AU769" i="9" s="1"/>
  <c r="AY768" i="9"/>
  <c r="AT769" i="9" s="1"/>
  <c r="AP769" i="9" s="1"/>
  <c r="AJ769" i="9" s="1"/>
  <c r="AI769" i="9" s="1"/>
  <c r="AV772" i="6"/>
  <c r="AQ772" i="6"/>
  <c r="AN773" i="6" s="1"/>
  <c r="AW772" i="6"/>
  <c r="SG128" i="8" l="1"/>
  <c r="SB128" i="8" s="1"/>
  <c r="SO127" i="8"/>
  <c r="AX772" i="6"/>
  <c r="AU773" i="6" s="1"/>
  <c r="AW769" i="9"/>
  <c r="AQ769" i="9"/>
  <c r="AN770" i="9" s="1"/>
  <c r="AV769" i="9"/>
  <c r="BE805" i="6"/>
  <c r="BB806" i="6" s="1"/>
  <c r="BE799" i="9"/>
  <c r="BB800" i="9" s="1"/>
  <c r="SQ127" i="8" l="1"/>
  <c r="SR127" i="8" s="1"/>
  <c r="SM128" i="8" s="1"/>
  <c r="BD800" i="9"/>
  <c r="BD806" i="6"/>
  <c r="AX769" i="9"/>
  <c r="AU770" i="9" s="1"/>
  <c r="AW773" i="6"/>
  <c r="BF799" i="9"/>
  <c r="BA800" i="9" s="1"/>
  <c r="BC800" i="9" s="1"/>
  <c r="BF805" i="6"/>
  <c r="BA806" i="6" s="1"/>
  <c r="BC806" i="6" s="1"/>
  <c r="AY772" i="6"/>
  <c r="AT773" i="6" s="1"/>
  <c r="AP773" i="6" s="1"/>
  <c r="AJ773" i="6" s="1"/>
  <c r="AI773" i="6" s="1"/>
  <c r="SN128" i="8" l="1"/>
  <c r="SI128" i="8" s="1"/>
  <c r="SV127" i="8"/>
  <c r="BE806" i="6"/>
  <c r="BB807" i="6" s="1"/>
  <c r="BE800" i="9"/>
  <c r="BB801" i="9" s="1"/>
  <c r="AQ773" i="6"/>
  <c r="AN774" i="6" s="1"/>
  <c r="AW770" i="9"/>
  <c r="AV773" i="6"/>
  <c r="AY769" i="9"/>
  <c r="AT770" i="9" s="1"/>
  <c r="AP770" i="9" s="1"/>
  <c r="AJ770" i="9" s="1"/>
  <c r="AI770" i="9" s="1"/>
  <c r="SX127" i="8" l="1"/>
  <c r="SY127" i="8" s="1"/>
  <c r="ST128" i="8" s="1"/>
  <c r="AV770" i="9"/>
  <c r="AQ770" i="9"/>
  <c r="AN771" i="9" s="1"/>
  <c r="BD801" i="9"/>
  <c r="BF806" i="6"/>
  <c r="BA807" i="6" s="1"/>
  <c r="BC807" i="6" s="1"/>
  <c r="AX773" i="6"/>
  <c r="AU774" i="6" s="1"/>
  <c r="BF800" i="9"/>
  <c r="BA801" i="9" s="1"/>
  <c r="BC801" i="9" s="1"/>
  <c r="BD807" i="6"/>
  <c r="SU128" i="8" l="1"/>
  <c r="SP128" i="8" s="1"/>
  <c r="TC127" i="8"/>
  <c r="BE801" i="9"/>
  <c r="BB802" i="9" s="1"/>
  <c r="AW774" i="6"/>
  <c r="BE807" i="6"/>
  <c r="BB808" i="6" s="1"/>
  <c r="AY773" i="6"/>
  <c r="AT774" i="6" s="1"/>
  <c r="AP774" i="6" s="1"/>
  <c r="AJ774" i="6" s="1"/>
  <c r="AI774" i="6" s="1"/>
  <c r="AX770" i="9"/>
  <c r="AU771" i="9" s="1"/>
  <c r="BF801" i="9" l="1"/>
  <c r="BA802" i="9" s="1"/>
  <c r="TE127" i="8"/>
  <c r="TF127" i="8" s="1"/>
  <c r="TA128" i="8" s="1"/>
  <c r="AY770" i="9"/>
  <c r="AT771" i="9" s="1"/>
  <c r="AP771" i="9" s="1"/>
  <c r="AJ771" i="9" s="1"/>
  <c r="AI771" i="9" s="1"/>
  <c r="BF807" i="6"/>
  <c r="BA808" i="6" s="1"/>
  <c r="BC808" i="6" s="1"/>
  <c r="AV774" i="6"/>
  <c r="BD802" i="9"/>
  <c r="BC802" i="9"/>
  <c r="AW771" i="9"/>
  <c r="BD808" i="6"/>
  <c r="AQ774" i="6"/>
  <c r="AN775" i="6" s="1"/>
  <c r="AQ771" i="9" l="1"/>
  <c r="AN772" i="9" s="1"/>
  <c r="AV771" i="9"/>
  <c r="TB128" i="8"/>
  <c r="SW128" i="8" s="1"/>
  <c r="TJ127" i="8"/>
  <c r="BE808" i="6"/>
  <c r="BB809" i="6" s="1"/>
  <c r="AX771" i="9"/>
  <c r="AU772" i="9" s="1"/>
  <c r="BE802" i="9"/>
  <c r="BB803" i="9" s="1"/>
  <c r="AX774" i="6"/>
  <c r="AU775" i="6" s="1"/>
  <c r="AY774" i="6" l="1"/>
  <c r="AT775" i="6" s="1"/>
  <c r="AP775" i="6" s="1"/>
  <c r="AJ775" i="6" s="1"/>
  <c r="AI775" i="6" s="1"/>
  <c r="BF802" i="9"/>
  <c r="BA803" i="9" s="1"/>
  <c r="TL127" i="8"/>
  <c r="TM127" i="8" s="1"/>
  <c r="TH128" i="8" s="1"/>
  <c r="AV775" i="6"/>
  <c r="AW775" i="6"/>
  <c r="AQ775" i="6"/>
  <c r="AN776" i="6" s="1"/>
  <c r="BC803" i="9"/>
  <c r="BD803" i="9"/>
  <c r="AY771" i="9"/>
  <c r="AT772" i="9" s="1"/>
  <c r="AP772" i="9" s="1"/>
  <c r="AJ772" i="9" s="1"/>
  <c r="AI772" i="9" s="1"/>
  <c r="BF808" i="6"/>
  <c r="BA809" i="6" s="1"/>
  <c r="AW772" i="9"/>
  <c r="BD809" i="6"/>
  <c r="BC809" i="6"/>
  <c r="AQ772" i="9" l="1"/>
  <c r="AN773" i="9" s="1"/>
  <c r="AV772" i="9"/>
  <c r="TI128" i="8"/>
  <c r="TD128" i="8" s="1"/>
  <c r="TQ127" i="8"/>
  <c r="BE803" i="9"/>
  <c r="BB804" i="9" s="1"/>
  <c r="BE809" i="6"/>
  <c r="BB810" i="6" s="1"/>
  <c r="AX772" i="9"/>
  <c r="AU773" i="9" s="1"/>
  <c r="AX775" i="6"/>
  <c r="AU776" i="6" s="1"/>
  <c r="AY775" i="6" l="1"/>
  <c r="AT776" i="6" s="1"/>
  <c r="AP776" i="6" s="1"/>
  <c r="AJ776" i="6" s="1"/>
  <c r="AI776" i="6" s="1"/>
  <c r="TS127" i="8"/>
  <c r="TT127" i="8"/>
  <c r="TO128" i="8" s="1"/>
  <c r="AY772" i="9"/>
  <c r="AT773" i="9" s="1"/>
  <c r="AP773" i="9" s="1"/>
  <c r="AJ773" i="9" s="1"/>
  <c r="AI773" i="9" s="1"/>
  <c r="AW776" i="6"/>
  <c r="AQ776" i="6"/>
  <c r="AN777" i="6" s="1"/>
  <c r="AV776" i="6"/>
  <c r="AW773" i="9"/>
  <c r="BF809" i="6"/>
  <c r="BA810" i="6" s="1"/>
  <c r="BC810" i="6" s="1"/>
  <c r="BF803" i="9"/>
  <c r="BA804" i="9" s="1"/>
  <c r="BC804" i="9" s="1"/>
  <c r="BD810" i="6"/>
  <c r="BD804" i="9"/>
  <c r="AQ773" i="9" l="1"/>
  <c r="AN774" i="9" s="1"/>
  <c r="AV773" i="9"/>
  <c r="TP128" i="8"/>
  <c r="TK128" i="8" s="1"/>
  <c r="TX127" i="8"/>
  <c r="BE804" i="9"/>
  <c r="BB805" i="9" s="1"/>
  <c r="AX773" i="9"/>
  <c r="AU774" i="9" s="1"/>
  <c r="BE810" i="6"/>
  <c r="BB811" i="6" s="1"/>
  <c r="AX776" i="6"/>
  <c r="AU777" i="6" s="1"/>
  <c r="TZ127" i="8" l="1"/>
  <c r="UA127" i="8" s="1"/>
  <c r="TV128" i="8" s="1"/>
  <c r="BF804" i="9"/>
  <c r="BA805" i="9" s="1"/>
  <c r="BC805" i="9" s="1"/>
  <c r="AW777" i="6"/>
  <c r="AW774" i="9"/>
  <c r="AY776" i="6"/>
  <c r="AT777" i="6" s="1"/>
  <c r="AP777" i="6" s="1"/>
  <c r="AJ777" i="6" s="1"/>
  <c r="AI777" i="6" s="1"/>
  <c r="BF810" i="6"/>
  <c r="BA811" i="6" s="1"/>
  <c r="AY773" i="9"/>
  <c r="AT774" i="9" s="1"/>
  <c r="AP774" i="9" s="1"/>
  <c r="AJ774" i="9" s="1"/>
  <c r="AI774" i="9" s="1"/>
  <c r="BD805" i="9"/>
  <c r="BD811" i="6"/>
  <c r="BC811" i="6"/>
  <c r="TW128" i="8" l="1"/>
  <c r="TR128" i="8" s="1"/>
  <c r="UE127" i="8"/>
  <c r="BE811" i="6"/>
  <c r="BB812" i="6" s="1"/>
  <c r="BE805" i="9"/>
  <c r="BB806" i="9" s="1"/>
  <c r="AV774" i="9"/>
  <c r="AQ774" i="9"/>
  <c r="AN775" i="9" s="1"/>
  <c r="AV777" i="6"/>
  <c r="AQ777" i="6"/>
  <c r="AN778" i="6" s="1"/>
  <c r="UG127" i="8" l="1"/>
  <c r="UH127" i="8"/>
  <c r="UC128" i="8" s="1"/>
  <c r="BF805" i="9"/>
  <c r="BA806" i="9" s="1"/>
  <c r="BC806" i="9" s="1"/>
  <c r="BF811" i="6"/>
  <c r="BA812" i="6" s="1"/>
  <c r="BC812" i="6" s="1"/>
  <c r="AX777" i="6"/>
  <c r="AU778" i="6" s="1"/>
  <c r="AX774" i="9"/>
  <c r="AU775" i="9" s="1"/>
  <c r="BD806" i="9"/>
  <c r="BD812" i="6"/>
  <c r="UD128" i="8" l="1"/>
  <c r="TY128" i="8" s="1"/>
  <c r="UL127" i="8"/>
  <c r="GN134" i="8"/>
  <c r="AY774" i="9"/>
  <c r="AT775" i="9" s="1"/>
  <c r="AP775" i="9" s="1"/>
  <c r="AJ775" i="9" s="1"/>
  <c r="AI775" i="9" s="1"/>
  <c r="BE806" i="9"/>
  <c r="BB807" i="9" s="1"/>
  <c r="BE812" i="6"/>
  <c r="BB813" i="6" s="1"/>
  <c r="AQ775" i="9"/>
  <c r="AN776" i="9" s="1"/>
  <c r="AW775" i="9"/>
  <c r="AY777" i="6"/>
  <c r="AT778" i="6" s="1"/>
  <c r="AP778" i="6" s="1"/>
  <c r="AJ778" i="6" s="1"/>
  <c r="AI778" i="6" s="1"/>
  <c r="AW778" i="6"/>
  <c r="AV775" i="9" l="1"/>
  <c r="UN127" i="8"/>
  <c r="UO127" i="8"/>
  <c r="UJ128" i="8" s="1"/>
  <c r="GK135" i="8"/>
  <c r="GO134" i="8"/>
  <c r="GJ135" i="8" s="1"/>
  <c r="BF812" i="6"/>
  <c r="BA813" i="6" s="1"/>
  <c r="BD807" i="9"/>
  <c r="AQ778" i="6"/>
  <c r="AN779" i="6" s="1"/>
  <c r="AV778" i="6"/>
  <c r="AX775" i="9"/>
  <c r="AU776" i="9" s="1"/>
  <c r="BC813" i="6"/>
  <c r="BD813" i="6"/>
  <c r="BF806" i="9"/>
  <c r="BA807" i="9" s="1"/>
  <c r="BC807" i="9" s="1"/>
  <c r="UK128" i="8" l="1"/>
  <c r="UF128" i="8" s="1"/>
  <c r="US127" i="8"/>
  <c r="GS134" i="8"/>
  <c r="GF135" i="8"/>
  <c r="GG135" i="8" s="1"/>
  <c r="BE807" i="9"/>
  <c r="BB808" i="9" s="1"/>
  <c r="BE813" i="6"/>
  <c r="BB814" i="6" s="1"/>
  <c r="AW776" i="9"/>
  <c r="AY775" i="9"/>
  <c r="AT776" i="9" s="1"/>
  <c r="AP776" i="9" s="1"/>
  <c r="AJ776" i="9" s="1"/>
  <c r="AI776" i="9" s="1"/>
  <c r="AX778" i="6"/>
  <c r="AU779" i="6" s="1"/>
  <c r="UU127" i="8" l="1"/>
  <c r="UV127" i="8"/>
  <c r="UQ128" i="8" s="1"/>
  <c r="GH135" i="8"/>
  <c r="GC136" i="8" s="1"/>
  <c r="GD136" i="8"/>
  <c r="GU134" i="8"/>
  <c r="GV134" i="8" s="1"/>
  <c r="GQ135" i="8" s="1"/>
  <c r="AW779" i="6"/>
  <c r="AQ776" i="9"/>
  <c r="AN777" i="9" s="1"/>
  <c r="AY778" i="6"/>
  <c r="AT779" i="6" s="1"/>
  <c r="AP779" i="6" s="1"/>
  <c r="AJ779" i="6" s="1"/>
  <c r="AI779" i="6" s="1"/>
  <c r="AV776" i="9"/>
  <c r="BF813" i="6"/>
  <c r="BA814" i="6" s="1"/>
  <c r="BC814" i="6" s="1"/>
  <c r="BF807" i="9"/>
  <c r="BA808" i="9" s="1"/>
  <c r="BC808" i="9" s="1"/>
  <c r="BD814" i="6"/>
  <c r="BD808" i="9"/>
  <c r="UZ127" i="8" l="1"/>
  <c r="UR128" i="8"/>
  <c r="UM128" i="8" s="1"/>
  <c r="GL135" i="8"/>
  <c r="FY136" i="8"/>
  <c r="FZ136" i="8" s="1"/>
  <c r="GA136" i="8" s="1"/>
  <c r="FV137" i="8" s="1"/>
  <c r="GZ134" i="8"/>
  <c r="GR135" i="8"/>
  <c r="GM135" i="8" s="1"/>
  <c r="BE814" i="6"/>
  <c r="BB815" i="6" s="1"/>
  <c r="BE808" i="9"/>
  <c r="BB809" i="9" s="1"/>
  <c r="AX776" i="9"/>
  <c r="AU777" i="9" s="1"/>
  <c r="AV779" i="6"/>
  <c r="AQ779" i="6"/>
  <c r="AN780" i="6" s="1"/>
  <c r="VB127" i="8" l="1"/>
  <c r="VC127" i="8"/>
  <c r="UX128" i="8" s="1"/>
  <c r="FW137" i="8"/>
  <c r="FR137" i="8" s="1"/>
  <c r="FS137" i="8" s="1"/>
  <c r="FP138" i="8" s="1"/>
  <c r="GE136" i="8"/>
  <c r="HB134" i="8"/>
  <c r="AY776" i="9"/>
  <c r="AT777" i="9" s="1"/>
  <c r="AP777" i="9" s="1"/>
  <c r="AJ777" i="9" s="1"/>
  <c r="AI777" i="9" s="1"/>
  <c r="BF814" i="6"/>
  <c r="BA815" i="6" s="1"/>
  <c r="BC815" i="6" s="1"/>
  <c r="AX779" i="6"/>
  <c r="AU780" i="6" s="1"/>
  <c r="AW777" i="9"/>
  <c r="AV777" i="9"/>
  <c r="BF808" i="9"/>
  <c r="BA809" i="9" s="1"/>
  <c r="BC809" i="9" s="1"/>
  <c r="BD815" i="6"/>
  <c r="BD809" i="9"/>
  <c r="AQ777" i="9" l="1"/>
  <c r="AN778" i="9" s="1"/>
  <c r="UY128" i="8"/>
  <c r="UT128" i="8" s="1"/>
  <c r="VG127" i="8"/>
  <c r="FT137" i="8"/>
  <c r="FO138" i="8" s="1"/>
  <c r="FK138" i="8" s="1"/>
  <c r="FL138" i="8" s="1"/>
  <c r="FM138" i="8" s="1"/>
  <c r="FH139" i="8" s="1"/>
  <c r="GY135" i="8"/>
  <c r="HC134" i="8"/>
  <c r="GX135" i="8" s="1"/>
  <c r="AY779" i="6"/>
  <c r="AT780" i="6" s="1"/>
  <c r="AP780" i="6" s="1"/>
  <c r="AJ780" i="6" s="1"/>
  <c r="AI780" i="6" s="1"/>
  <c r="BE809" i="9"/>
  <c r="BB810" i="9" s="1"/>
  <c r="BE815" i="6"/>
  <c r="BB816" i="6" s="1"/>
  <c r="AX777" i="9"/>
  <c r="AU778" i="9" s="1"/>
  <c r="AW780" i="6"/>
  <c r="AQ780" i="6" l="1"/>
  <c r="AN781" i="6" s="1"/>
  <c r="AV780" i="6"/>
  <c r="VI127" i="8"/>
  <c r="VJ127" i="8" s="1"/>
  <c r="VE128" i="8" s="1"/>
  <c r="FX137" i="8"/>
  <c r="FI139" i="8"/>
  <c r="FD139" i="8" s="1"/>
  <c r="FE139" i="8" s="1"/>
  <c r="HG134" i="8"/>
  <c r="FQ138" i="8"/>
  <c r="GT135" i="8"/>
  <c r="BF815" i="6"/>
  <c r="BA816" i="6" s="1"/>
  <c r="AX780" i="6"/>
  <c r="AU781" i="6" s="1"/>
  <c r="AY777" i="9"/>
  <c r="AT778" i="9" s="1"/>
  <c r="AP778" i="9" s="1"/>
  <c r="AJ778" i="9" s="1"/>
  <c r="AI778" i="9" s="1"/>
  <c r="BD816" i="6"/>
  <c r="BC816" i="6"/>
  <c r="BF809" i="9"/>
  <c r="BA810" i="9" s="1"/>
  <c r="BC810" i="9" s="1"/>
  <c r="AW778" i="9"/>
  <c r="BD810" i="9"/>
  <c r="VF128" i="8" l="1"/>
  <c r="VA128" i="8" s="1"/>
  <c r="VN127" i="8"/>
  <c r="FF139" i="8"/>
  <c r="FA140" i="8" s="1"/>
  <c r="FB140" i="8"/>
  <c r="HI134" i="8"/>
  <c r="BE816" i="6"/>
  <c r="BF816" i="6" s="1"/>
  <c r="BE810" i="9"/>
  <c r="BB811" i="9" s="1"/>
  <c r="AV778" i="9"/>
  <c r="AQ778" i="9"/>
  <c r="AN779" i="9" s="1"/>
  <c r="AY780" i="6"/>
  <c r="AT781" i="6" s="1"/>
  <c r="AP781" i="6" s="1"/>
  <c r="AJ781" i="6" s="1"/>
  <c r="AI781" i="6" s="1"/>
  <c r="AW781" i="6"/>
  <c r="AV781" i="6" l="1"/>
  <c r="FJ139" i="8"/>
  <c r="VP127" i="8"/>
  <c r="VQ127" i="8"/>
  <c r="VL128" i="8" s="1"/>
  <c r="EW140" i="8"/>
  <c r="EX140" i="8" s="1"/>
  <c r="EU141" i="8" s="1"/>
  <c r="HF135" i="8"/>
  <c r="HJ134" i="8"/>
  <c r="HE135" i="8" s="1"/>
  <c r="AX781" i="6"/>
  <c r="AU782" i="6" s="1"/>
  <c r="AQ781" i="6"/>
  <c r="AN782" i="6" s="1"/>
  <c r="BF810" i="9"/>
  <c r="BA811" i="9" s="1"/>
  <c r="AX778" i="9"/>
  <c r="AU779" i="9" s="1"/>
  <c r="AY778" i="9"/>
  <c r="AT779" i="9" s="1"/>
  <c r="AP779" i="9" s="1"/>
  <c r="AJ779" i="9" s="1"/>
  <c r="AI779" i="9" s="1"/>
  <c r="BD811" i="9"/>
  <c r="BC811" i="9"/>
  <c r="VM128" i="8" l="1"/>
  <c r="VH128" i="8" s="1"/>
  <c r="VU127" i="8"/>
  <c r="EY140" i="8"/>
  <c r="ET141" i="8" s="1"/>
  <c r="EP141" i="8" s="1"/>
  <c r="EQ141" i="8" s="1"/>
  <c r="HN134" i="8"/>
  <c r="HA135" i="8"/>
  <c r="BE811" i="9"/>
  <c r="BB812" i="9" s="1"/>
  <c r="AQ779" i="9"/>
  <c r="AN780" i="9" s="1"/>
  <c r="AV779" i="9"/>
  <c r="AW779" i="9"/>
  <c r="AY781" i="6"/>
  <c r="AT782" i="6" s="1"/>
  <c r="AP782" i="6" s="1"/>
  <c r="AJ782" i="6" s="1"/>
  <c r="AI782" i="6" s="1"/>
  <c r="AQ782" i="6"/>
  <c r="AN783" i="6" s="1"/>
  <c r="AW782" i="6"/>
  <c r="AV782" i="6" l="1"/>
  <c r="VW127" i="8"/>
  <c r="VX127" i="8" s="1"/>
  <c r="VS128" i="8" s="1"/>
  <c r="ER141" i="8"/>
  <c r="EM142" i="8" s="1"/>
  <c r="EN142" i="8"/>
  <c r="FC140" i="8"/>
  <c r="HP134" i="8"/>
  <c r="HQ134" i="8" s="1"/>
  <c r="HL135" i="8" s="1"/>
  <c r="AX782" i="6"/>
  <c r="AU783" i="6" s="1"/>
  <c r="AX779" i="9"/>
  <c r="AU780" i="9" s="1"/>
  <c r="BD812" i="9"/>
  <c r="BF811" i="9"/>
  <c r="BA812" i="9" s="1"/>
  <c r="BC812" i="9" s="1"/>
  <c r="VT128" i="8" l="1"/>
  <c r="VO128" i="8" s="1"/>
  <c r="WB127" i="8"/>
  <c r="EI142" i="8"/>
  <c r="EJ142" i="8" s="1"/>
  <c r="EV141" i="8"/>
  <c r="HM135" i="8"/>
  <c r="HH135" i="8" s="1"/>
  <c r="HU134" i="8"/>
  <c r="AY779" i="9"/>
  <c r="AT780" i="9" s="1"/>
  <c r="AP780" i="9" s="1"/>
  <c r="AJ780" i="9" s="1"/>
  <c r="AI780" i="9" s="1"/>
  <c r="AY782" i="6"/>
  <c r="AT783" i="6" s="1"/>
  <c r="AP783" i="6" s="1"/>
  <c r="AJ783" i="6" s="1"/>
  <c r="AI783" i="6" s="1"/>
  <c r="BE812" i="9"/>
  <c r="BB813" i="9" s="1"/>
  <c r="AW780" i="9"/>
  <c r="AV780" i="9"/>
  <c r="AW783" i="6"/>
  <c r="AQ780" i="9" l="1"/>
  <c r="AN781" i="9" s="1"/>
  <c r="AV783" i="6"/>
  <c r="AX783" i="6" s="1"/>
  <c r="AU784" i="6" s="1"/>
  <c r="AQ783" i="6"/>
  <c r="AN784" i="6" s="1"/>
  <c r="WD127" i="8"/>
  <c r="WE127" i="8"/>
  <c r="VZ128" i="8" s="1"/>
  <c r="EK142" i="8"/>
  <c r="EF143" i="8" s="1"/>
  <c r="EG143" i="8"/>
  <c r="HW134" i="8"/>
  <c r="BD813" i="9"/>
  <c r="AX780" i="9"/>
  <c r="AU781" i="9" s="1"/>
  <c r="BF812" i="9"/>
  <c r="BA813" i="9" s="1"/>
  <c r="BC813" i="9" s="1"/>
  <c r="WA128" i="8" l="1"/>
  <c r="VV128" i="8" s="1"/>
  <c r="WI127" i="8"/>
  <c r="EB143" i="8"/>
  <c r="EC143" i="8" s="1"/>
  <c r="ED143" i="8" s="1"/>
  <c r="DY144" i="8" s="1"/>
  <c r="EO142" i="8"/>
  <c r="HT135" i="8"/>
  <c r="HX134" i="8"/>
  <c r="HS135" i="8" s="1"/>
  <c r="BE813" i="9"/>
  <c r="BB814" i="9" s="1"/>
  <c r="AW781" i="9"/>
  <c r="AY783" i="6"/>
  <c r="AT784" i="6" s="1"/>
  <c r="AP784" i="6" s="1"/>
  <c r="AJ784" i="6" s="1"/>
  <c r="AI784" i="6" s="1"/>
  <c r="AY780" i="9"/>
  <c r="AT781" i="9" s="1"/>
  <c r="AP781" i="9" s="1"/>
  <c r="AJ781" i="9" s="1"/>
  <c r="AI781" i="9" s="1"/>
  <c r="AV784" i="6"/>
  <c r="AW784" i="6"/>
  <c r="AQ784" i="6" l="1"/>
  <c r="AN785" i="6" s="1"/>
  <c r="WK127" i="8"/>
  <c r="WL127" i="8"/>
  <c r="WG128" i="8" s="1"/>
  <c r="DZ144" i="8"/>
  <c r="DU144" i="8" s="1"/>
  <c r="DV144" i="8" s="1"/>
  <c r="DS145" i="8" s="1"/>
  <c r="EH143" i="8"/>
  <c r="IB134" i="8"/>
  <c r="ID134" i="8" s="1"/>
  <c r="IE134" i="8" s="1"/>
  <c r="HZ135" i="8" s="1"/>
  <c r="HO135" i="8"/>
  <c r="AX784" i="6"/>
  <c r="AU785" i="6" s="1"/>
  <c r="AV781" i="9"/>
  <c r="BF813" i="9"/>
  <c r="BA814" i="9" s="1"/>
  <c r="BC814" i="9" s="1"/>
  <c r="AQ781" i="9"/>
  <c r="AN782" i="9" s="1"/>
  <c r="BD814" i="9"/>
  <c r="WH128" i="8" l="1"/>
  <c r="WC128" i="8" s="1"/>
  <c r="WP127" i="8"/>
  <c r="DW144" i="8"/>
  <c r="DR145" i="8" s="1"/>
  <c r="DN145" i="8" s="1"/>
  <c r="DO145" i="8" s="1"/>
  <c r="II134" i="8"/>
  <c r="IA135" i="8"/>
  <c r="HV135" i="8" s="1"/>
  <c r="BE814" i="9"/>
  <c r="BB815" i="9" s="1"/>
  <c r="AX781" i="9"/>
  <c r="AU782" i="9" s="1"/>
  <c r="AY784" i="6"/>
  <c r="AT785" i="6" s="1"/>
  <c r="AP785" i="6" s="1"/>
  <c r="AJ785" i="6" s="1"/>
  <c r="AI785" i="6" s="1"/>
  <c r="AW785" i="6"/>
  <c r="AQ785" i="6" l="1"/>
  <c r="AN786" i="6" s="1"/>
  <c r="WR127" i="8"/>
  <c r="WS127" i="8" s="1"/>
  <c r="WN128" i="8" s="1"/>
  <c r="EA144" i="8"/>
  <c r="DP145" i="8"/>
  <c r="DL146" i="8"/>
  <c r="IK134" i="8"/>
  <c r="IL134" i="8" s="1"/>
  <c r="IG135" i="8" s="1"/>
  <c r="AV785" i="6"/>
  <c r="AX785" i="6" s="1"/>
  <c r="AU786" i="6" s="1"/>
  <c r="BF814" i="9"/>
  <c r="BA815" i="9" s="1"/>
  <c r="BC815" i="9" s="1"/>
  <c r="AY781" i="9"/>
  <c r="AT782" i="9" s="1"/>
  <c r="AP782" i="9" s="1"/>
  <c r="AJ782" i="9" s="1"/>
  <c r="AI782" i="9" s="1"/>
  <c r="BD815" i="9"/>
  <c r="AW782" i="9"/>
  <c r="AV782" i="9"/>
  <c r="WW127" i="8" l="1"/>
  <c r="WO128" i="8"/>
  <c r="WJ128" i="8" s="1"/>
  <c r="DK146" i="8"/>
  <c r="DG146" i="8" s="1"/>
  <c r="DH146" i="8" s="1"/>
  <c r="DT145" i="8"/>
  <c r="IH135" i="8"/>
  <c r="IC135" i="8" s="1"/>
  <c r="IP134" i="8"/>
  <c r="AW786" i="6"/>
  <c r="AQ782" i="9"/>
  <c r="AN783" i="9" s="1"/>
  <c r="AY785" i="6"/>
  <c r="AT786" i="6" s="1"/>
  <c r="AP786" i="6" s="1"/>
  <c r="AJ786" i="6" s="1"/>
  <c r="AI786" i="6" s="1"/>
  <c r="BE815" i="9"/>
  <c r="BB816" i="9" s="1"/>
  <c r="AX782" i="9"/>
  <c r="AU783" i="9" s="1"/>
  <c r="WY127" i="8" l="1"/>
  <c r="WZ127" i="8"/>
  <c r="WU128" i="8" s="1"/>
  <c r="DE147" i="8"/>
  <c r="DI146" i="8"/>
  <c r="DD147" i="8" s="1"/>
  <c r="IR134" i="8"/>
  <c r="IS134" i="8" s="1"/>
  <c r="IN135" i="8" s="1"/>
  <c r="AY782" i="9"/>
  <c r="AT783" i="9" s="1"/>
  <c r="AV783" i="9" s="1"/>
  <c r="BD816" i="9"/>
  <c r="AW783" i="9"/>
  <c r="BF815" i="9"/>
  <c r="BA816" i="9" s="1"/>
  <c r="BC816" i="9" s="1"/>
  <c r="AP783" i="9"/>
  <c r="AJ783" i="9" s="1"/>
  <c r="AI783" i="9" s="1"/>
  <c r="AV786" i="6"/>
  <c r="AQ786" i="6"/>
  <c r="AN787" i="6" s="1"/>
  <c r="AQ783" i="9" l="1"/>
  <c r="AN784" i="9" s="1"/>
  <c r="WV128" i="8"/>
  <c r="WQ128" i="8" s="1"/>
  <c r="XD127" i="8"/>
  <c r="DM146" i="8"/>
  <c r="CZ147" i="8"/>
  <c r="DA147" i="8" s="1"/>
  <c r="CX148" i="8" s="1"/>
  <c r="IO135" i="8"/>
  <c r="IJ135" i="8" s="1"/>
  <c r="IW134" i="8"/>
  <c r="BE816" i="9"/>
  <c r="BF816" i="9" s="1"/>
  <c r="AX786" i="6"/>
  <c r="AU787" i="6" s="1"/>
  <c r="AX783" i="9"/>
  <c r="AU784" i="9" s="1"/>
  <c r="AY783" i="9" l="1"/>
  <c r="AT784" i="9" s="1"/>
  <c r="AP784" i="9" s="1"/>
  <c r="AJ784" i="9" s="1"/>
  <c r="AI784" i="9" s="1"/>
  <c r="XF127" i="8"/>
  <c r="XG127" i="8" s="1"/>
  <c r="XB128" i="8" s="1"/>
  <c r="DB147" i="8"/>
  <c r="CW148" i="8" s="1"/>
  <c r="CS148" i="8" s="1"/>
  <c r="CT148" i="8" s="1"/>
  <c r="IY134" i="8"/>
  <c r="IZ134" i="8" s="1"/>
  <c r="IU135" i="8" s="1"/>
  <c r="AW787" i="6"/>
  <c r="AV784" i="9"/>
  <c r="AW784" i="9"/>
  <c r="AY786" i="6"/>
  <c r="AT787" i="6" s="1"/>
  <c r="AP787" i="6" s="1"/>
  <c r="AJ787" i="6" s="1"/>
  <c r="AI787" i="6" s="1"/>
  <c r="AQ784" i="9" l="1"/>
  <c r="AN785" i="9" s="1"/>
  <c r="XK127" i="8"/>
  <c r="XC128" i="8"/>
  <c r="WX128" i="8" s="1"/>
  <c r="DF147" i="8"/>
  <c r="CU148" i="8"/>
  <c r="CP149" i="8" s="1"/>
  <c r="CQ149" i="8"/>
  <c r="IV135" i="8"/>
  <c r="IQ135" i="8" s="1"/>
  <c r="JD134" i="8"/>
  <c r="AX784" i="9"/>
  <c r="AU785" i="9" s="1"/>
  <c r="AV787" i="6"/>
  <c r="AQ787" i="6"/>
  <c r="AN788" i="6" s="1"/>
  <c r="XM127" i="8" l="1"/>
  <c r="XN127" i="8"/>
  <c r="XI128" i="8" s="1"/>
  <c r="CY148" i="8"/>
  <c r="CL149" i="8"/>
  <c r="CM149" i="8" s="1"/>
  <c r="JF134" i="8"/>
  <c r="JG134" i="8" s="1"/>
  <c r="JB135" i="8" s="1"/>
  <c r="AW785" i="9"/>
  <c r="AX787" i="6"/>
  <c r="AU788" i="6" s="1"/>
  <c r="AY784" i="9"/>
  <c r="AT785" i="9" s="1"/>
  <c r="AP785" i="9" s="1"/>
  <c r="AJ785" i="9" s="1"/>
  <c r="AI785" i="9" s="1"/>
  <c r="AY787" i="6" l="1"/>
  <c r="AT788" i="6" s="1"/>
  <c r="AP788" i="6" s="1"/>
  <c r="AJ788" i="6" s="1"/>
  <c r="AI788" i="6" s="1"/>
  <c r="XJ128" i="8"/>
  <c r="XE128" i="8" s="1"/>
  <c r="XR127" i="8"/>
  <c r="CJ150" i="8"/>
  <c r="CN149" i="8"/>
  <c r="CI150" i="8" s="1"/>
  <c r="JC135" i="8"/>
  <c r="IX135" i="8" s="1"/>
  <c r="JK134" i="8"/>
  <c r="AW788" i="6"/>
  <c r="AQ788" i="6"/>
  <c r="AN789" i="6" s="1"/>
  <c r="AV788" i="6"/>
  <c r="AQ785" i="9"/>
  <c r="AN786" i="9" s="1"/>
  <c r="AV785" i="9"/>
  <c r="XT127" i="8" l="1"/>
  <c r="XU127" i="8"/>
  <c r="XP128" i="8" s="1"/>
  <c r="CE150" i="8"/>
  <c r="CF150" i="8" s="1"/>
  <c r="CR149" i="8"/>
  <c r="JM134" i="8"/>
  <c r="JN134" i="8" s="1"/>
  <c r="JI135" i="8" s="1"/>
  <c r="AX785" i="9"/>
  <c r="AU786" i="9" s="1"/>
  <c r="AX788" i="6"/>
  <c r="AU789" i="6" s="1"/>
  <c r="AY788" i="6" l="1"/>
  <c r="AT789" i="6" s="1"/>
  <c r="AP789" i="6" s="1"/>
  <c r="AJ789" i="6" s="1"/>
  <c r="AI789" i="6" s="1"/>
  <c r="XQ128" i="8"/>
  <c r="XL128" i="8" s="1"/>
  <c r="XY127" i="8"/>
  <c r="CG150" i="8"/>
  <c r="CB151" i="8" s="1"/>
  <c r="CC151" i="8"/>
  <c r="JJ135" i="8"/>
  <c r="JE135" i="8" s="1"/>
  <c r="JR134" i="8"/>
  <c r="AW786" i="9"/>
  <c r="AW789" i="6"/>
  <c r="AV789" i="6"/>
  <c r="AQ789" i="6"/>
  <c r="AN790" i="6" s="1"/>
  <c r="AY785" i="9"/>
  <c r="AT786" i="9" s="1"/>
  <c r="AP786" i="9" s="1"/>
  <c r="AJ786" i="9" s="1"/>
  <c r="AI786" i="9" s="1"/>
  <c r="YA127" i="8" l="1"/>
  <c r="YB127" i="8"/>
  <c r="XW128" i="8" s="1"/>
  <c r="BX151" i="8"/>
  <c r="BY151" i="8" s="1"/>
  <c r="BZ151" i="8" s="1"/>
  <c r="BU152" i="8" s="1"/>
  <c r="CK150" i="8"/>
  <c r="JT134" i="8"/>
  <c r="JU134" i="8" s="1"/>
  <c r="JP135" i="8" s="1"/>
  <c r="AQ786" i="9"/>
  <c r="AN787" i="9" s="1"/>
  <c r="AX789" i="6"/>
  <c r="AU790" i="6" s="1"/>
  <c r="AV786" i="9"/>
  <c r="AY789" i="6" l="1"/>
  <c r="AT790" i="6" s="1"/>
  <c r="AP790" i="6" s="1"/>
  <c r="AJ790" i="6" s="1"/>
  <c r="AI790" i="6" s="1"/>
  <c r="XX128" i="8"/>
  <c r="XS128" i="8" s="1"/>
  <c r="YF127" i="8"/>
  <c r="BV152" i="8"/>
  <c r="BQ152" i="8" s="1"/>
  <c r="BR152" i="8" s="1"/>
  <c r="BO153" i="8" s="1"/>
  <c r="CD151" i="8"/>
  <c r="JY134" i="8"/>
  <c r="JQ135" i="8"/>
  <c r="JL135" i="8" s="1"/>
  <c r="AX786" i="9"/>
  <c r="AU787" i="9" s="1"/>
  <c r="AQ790" i="6"/>
  <c r="AN791" i="6" s="1"/>
  <c r="AW790" i="6"/>
  <c r="AV790" i="6"/>
  <c r="YH127" i="8" l="1"/>
  <c r="YI127" i="8" s="1"/>
  <c r="YD128" i="8" s="1"/>
  <c r="BS152" i="8"/>
  <c r="BN153" i="8" s="1"/>
  <c r="BJ153" i="8" s="1"/>
  <c r="BK153" i="8" s="1"/>
  <c r="KA134" i="8"/>
  <c r="KB134" i="8" s="1"/>
  <c r="JW135" i="8" s="1"/>
  <c r="AX790" i="6"/>
  <c r="AU791" i="6" s="1"/>
  <c r="AY786" i="9"/>
  <c r="AT787" i="9" s="1"/>
  <c r="AP787" i="9" s="1"/>
  <c r="AJ787" i="9" s="1"/>
  <c r="AI787" i="9" s="1"/>
  <c r="AW787" i="9"/>
  <c r="AV787" i="9"/>
  <c r="AQ787" i="9" l="1"/>
  <c r="AN788" i="9" s="1"/>
  <c r="YE128" i="8"/>
  <c r="XZ128" i="8" s="1"/>
  <c r="YM127" i="8"/>
  <c r="BW152" i="8"/>
  <c r="BL153" i="8"/>
  <c r="BG154" i="8" s="1"/>
  <c r="BH154" i="8"/>
  <c r="JX135" i="8"/>
  <c r="JS135" i="8" s="1"/>
  <c r="KF134" i="8"/>
  <c r="AX787" i="9"/>
  <c r="AU788" i="9" s="1"/>
  <c r="AY790" i="6"/>
  <c r="AT791" i="6" s="1"/>
  <c r="AP791" i="6" s="1"/>
  <c r="AJ791" i="6" s="1"/>
  <c r="AI791" i="6" s="1"/>
  <c r="AW791" i="6"/>
  <c r="YO127" i="8" l="1"/>
  <c r="YP127" i="8"/>
  <c r="YK128" i="8" s="1"/>
  <c r="BC154" i="8"/>
  <c r="BD154" i="8" s="1"/>
  <c r="BE154" i="8" s="1"/>
  <c r="AZ155" i="8" s="1"/>
  <c r="BP153" i="8"/>
  <c r="KH134" i="8"/>
  <c r="KI134" i="8" s="1"/>
  <c r="KD135" i="8" s="1"/>
  <c r="AQ791" i="6"/>
  <c r="AN792" i="6" s="1"/>
  <c r="AY787" i="9"/>
  <c r="AT788" i="9" s="1"/>
  <c r="AP788" i="9" s="1"/>
  <c r="AJ788" i="9" s="1"/>
  <c r="AI788" i="9" s="1"/>
  <c r="AV791" i="6"/>
  <c r="AW788" i="9"/>
  <c r="AV788" i="9" l="1"/>
  <c r="AQ788" i="9"/>
  <c r="AN789" i="9" s="1"/>
  <c r="YT127" i="8"/>
  <c r="YL128" i="8"/>
  <c r="YG128" i="8" s="1"/>
  <c r="BA155" i="8"/>
  <c r="AV155" i="8" s="1"/>
  <c r="AW155" i="8" s="1"/>
  <c r="BI154" i="8"/>
  <c r="KM134" i="8"/>
  <c r="KE135" i="8"/>
  <c r="JZ135" i="8" s="1"/>
  <c r="AX788" i="9"/>
  <c r="AU789" i="9" s="1"/>
  <c r="AX791" i="6"/>
  <c r="AU792" i="6" s="1"/>
  <c r="YV127" i="8" l="1"/>
  <c r="YW127" i="8"/>
  <c r="YR128" i="8" s="1"/>
  <c r="AX155" i="8"/>
  <c r="AT156" i="8"/>
  <c r="KO134" i="8"/>
  <c r="KP134" i="8" s="1"/>
  <c r="KK135" i="8" s="1"/>
  <c r="AW792" i="6"/>
  <c r="AW789" i="9"/>
  <c r="AY791" i="6"/>
  <c r="AT792" i="6" s="1"/>
  <c r="AP792" i="6" s="1"/>
  <c r="AJ792" i="6" s="1"/>
  <c r="AI792" i="6" s="1"/>
  <c r="AY788" i="9"/>
  <c r="AT789" i="9" s="1"/>
  <c r="AP789" i="9" s="1"/>
  <c r="AJ789" i="9" s="1"/>
  <c r="AI789" i="9" s="1"/>
  <c r="YS128" i="8" l="1"/>
  <c r="YN128" i="8" s="1"/>
  <c r="ZA127" i="8"/>
  <c r="AS156" i="8"/>
  <c r="AO156" i="8" s="1"/>
  <c r="AH156" i="8" s="1"/>
  <c r="AG156" i="8" s="1"/>
  <c r="BB155" i="8"/>
  <c r="KL135" i="8"/>
  <c r="KG135" i="8" s="1"/>
  <c r="KT134" i="8"/>
  <c r="AV789" i="9"/>
  <c r="AX789" i="9" s="1"/>
  <c r="AU790" i="9" s="1"/>
  <c r="AQ789" i="9"/>
  <c r="AN790" i="9" s="1"/>
  <c r="AQ792" i="6"/>
  <c r="AN793" i="6" s="1"/>
  <c r="AV792" i="6"/>
  <c r="ZC127" i="8" l="1"/>
  <c r="ZD127" i="8"/>
  <c r="YY128" i="8" s="1"/>
  <c r="AP156" i="8"/>
  <c r="KV134" i="8"/>
  <c r="KW134" i="8" s="1"/>
  <c r="KR135" i="8" s="1"/>
  <c r="AX792" i="6"/>
  <c r="AU793" i="6" s="1"/>
  <c r="AW790" i="9"/>
  <c r="AY789" i="9"/>
  <c r="AT790" i="9" s="1"/>
  <c r="AV790" i="9" s="1"/>
  <c r="AP790" i="9" l="1"/>
  <c r="AJ790" i="9" s="1"/>
  <c r="AI790" i="9" s="1"/>
  <c r="YZ128" i="8"/>
  <c r="YU128" i="8" s="1"/>
  <c r="ZH127" i="8"/>
  <c r="AU156" i="8"/>
  <c r="AM157" i="8"/>
  <c r="KS135" i="8"/>
  <c r="KN135" i="8" s="1"/>
  <c r="LA134" i="8"/>
  <c r="AY792" i="6"/>
  <c r="AT793" i="6" s="1"/>
  <c r="AP793" i="6" s="1"/>
  <c r="AJ793" i="6" s="1"/>
  <c r="AI793" i="6" s="1"/>
  <c r="AX790" i="9"/>
  <c r="AU791" i="9" s="1"/>
  <c r="AQ790" i="9"/>
  <c r="AN791" i="9" s="1"/>
  <c r="AW793" i="6"/>
  <c r="AQ793" i="6" l="1"/>
  <c r="AN794" i="6" s="1"/>
  <c r="ZJ127" i="8"/>
  <c r="ZK127" i="8" s="1"/>
  <c r="ZF128" i="8" s="1"/>
  <c r="LC134" i="8"/>
  <c r="LD134" i="8" s="1"/>
  <c r="KY135" i="8" s="1"/>
  <c r="AV793" i="6"/>
  <c r="AX793" i="6" s="1"/>
  <c r="AY790" i="9"/>
  <c r="AT791" i="9" s="1"/>
  <c r="AQ791" i="9" s="1"/>
  <c r="AN792" i="9" s="1"/>
  <c r="AW791" i="9"/>
  <c r="AV791" i="9"/>
  <c r="AP791" i="9" l="1"/>
  <c r="AJ791" i="9" s="1"/>
  <c r="AI791" i="9" s="1"/>
  <c r="ZO127" i="8"/>
  <c r="ZG128" i="8"/>
  <c r="ZB128" i="8" s="1"/>
  <c r="KZ135" i="8"/>
  <c r="KU135" i="8" s="1"/>
  <c r="LH134" i="8"/>
  <c r="AU794" i="6"/>
  <c r="AW794" i="6" s="1"/>
  <c r="AY793" i="6"/>
  <c r="AT794" i="6" s="1"/>
  <c r="AP794" i="6" s="1"/>
  <c r="AJ794" i="6" s="1"/>
  <c r="AI794" i="6" s="1"/>
  <c r="AX791" i="9"/>
  <c r="AU792" i="9" s="1"/>
  <c r="AQ794" i="6" l="1"/>
  <c r="AN795" i="6" s="1"/>
  <c r="AV794" i="6"/>
  <c r="AX794" i="6" s="1"/>
  <c r="AU795" i="6" s="1"/>
  <c r="ZQ127" i="8"/>
  <c r="ZR127" i="8" s="1"/>
  <c r="ZM128" i="8" s="1"/>
  <c r="AY791" i="9"/>
  <c r="AT792" i="9" s="1"/>
  <c r="AP792" i="9" s="1"/>
  <c r="AJ792" i="9" s="1"/>
  <c r="AI792" i="9" s="1"/>
  <c r="AW792" i="9"/>
  <c r="ZN128" i="8" l="1"/>
  <c r="ZI128" i="8" s="1"/>
  <c r="ZV127" i="8"/>
  <c r="AV792" i="9"/>
  <c r="AW795" i="6"/>
  <c r="AQ792" i="9"/>
  <c r="AN793" i="9" s="1"/>
  <c r="AY794" i="6"/>
  <c r="AT795" i="6" s="1"/>
  <c r="AP795" i="6" s="1"/>
  <c r="AJ795" i="6" s="1"/>
  <c r="AI795" i="6" s="1"/>
  <c r="ZX127" i="8" l="1"/>
  <c r="ZY127" i="8" s="1"/>
  <c r="ZT128" i="8" s="1"/>
  <c r="AV795" i="6"/>
  <c r="AX795" i="6" s="1"/>
  <c r="AU796" i="6" s="1"/>
  <c r="AQ795" i="6"/>
  <c r="AN796" i="6" s="1"/>
  <c r="AX792" i="9"/>
  <c r="AU793" i="9" s="1"/>
  <c r="ZU128" i="8" l="1"/>
  <c r="ZP128" i="8" s="1"/>
  <c r="AAC127" i="8"/>
  <c r="AY792" i="9"/>
  <c r="AT793" i="9" s="1"/>
  <c r="AP793" i="9" s="1"/>
  <c r="AJ793" i="9" s="1"/>
  <c r="AI793" i="9" s="1"/>
  <c r="AY795" i="6"/>
  <c r="AT796" i="6" s="1"/>
  <c r="AP796" i="6" s="1"/>
  <c r="AJ796" i="6" s="1"/>
  <c r="AI796" i="6" s="1"/>
  <c r="AW793" i="9"/>
  <c r="AV796" i="6"/>
  <c r="AW796" i="6"/>
  <c r="AV793" i="9" l="1"/>
  <c r="AQ793" i="9"/>
  <c r="AN794" i="9" s="1"/>
  <c r="AQ796" i="6"/>
  <c r="AN797" i="6" s="1"/>
  <c r="AAE127" i="8"/>
  <c r="AAF127" i="8" s="1"/>
  <c r="AAA128" i="8" s="1"/>
  <c r="AX793" i="9"/>
  <c r="AU794" i="9" s="1"/>
  <c r="AX796" i="6"/>
  <c r="AU797" i="6" s="1"/>
  <c r="AAB128" i="8" l="1"/>
  <c r="ZW128" i="8" s="1"/>
  <c r="AAJ127" i="8"/>
  <c r="AY796" i="6"/>
  <c r="AT797" i="6" s="1"/>
  <c r="AP797" i="6" s="1"/>
  <c r="AJ797" i="6" s="1"/>
  <c r="AI797" i="6" s="1"/>
  <c r="AY793" i="9"/>
  <c r="AT794" i="9" s="1"/>
  <c r="AP794" i="9" s="1"/>
  <c r="AJ794" i="9" s="1"/>
  <c r="AI794" i="9" s="1"/>
  <c r="AW797" i="6"/>
  <c r="AV794" i="9"/>
  <c r="AW794" i="9"/>
  <c r="AV797" i="6" l="1"/>
  <c r="AQ794" i="9"/>
  <c r="AN795" i="9" s="1"/>
  <c r="AQ797" i="6"/>
  <c r="AN798" i="6" s="1"/>
  <c r="AAL127" i="8"/>
  <c r="AAM127" i="8" s="1"/>
  <c r="AAH128" i="8" s="1"/>
  <c r="AX794" i="9"/>
  <c r="AU795" i="9" s="1"/>
  <c r="AX797" i="6"/>
  <c r="AU798" i="6" s="1"/>
  <c r="AAI128" i="8" l="1"/>
  <c r="AAD128" i="8" s="1"/>
  <c r="AAQ127" i="8"/>
  <c r="AW798" i="6"/>
  <c r="AY794" i="9"/>
  <c r="AT795" i="9" s="1"/>
  <c r="AP795" i="9" s="1"/>
  <c r="AJ795" i="9" s="1"/>
  <c r="AI795" i="9" s="1"/>
  <c r="AY797" i="6"/>
  <c r="AT798" i="6" s="1"/>
  <c r="AP798" i="6" s="1"/>
  <c r="AJ798" i="6" s="1"/>
  <c r="AI798" i="6" s="1"/>
  <c r="AW795" i="9"/>
  <c r="AQ795" i="9"/>
  <c r="AN796" i="9" s="1"/>
  <c r="AV795" i="9" l="1"/>
  <c r="AAS127" i="8"/>
  <c r="AAT127" i="8"/>
  <c r="AAO128" i="8" s="1"/>
  <c r="AV798" i="6"/>
  <c r="AX795" i="9"/>
  <c r="AU796" i="9" s="1"/>
  <c r="AQ798" i="6"/>
  <c r="AN799" i="6" s="1"/>
  <c r="AY795" i="9" l="1"/>
  <c r="AT796" i="9" s="1"/>
  <c r="AP796" i="9" s="1"/>
  <c r="AJ796" i="9" s="1"/>
  <c r="AI796" i="9" s="1"/>
  <c r="AAP128" i="8"/>
  <c r="AAX127" i="8"/>
  <c r="AX798" i="6"/>
  <c r="AU799" i="6" s="1"/>
  <c r="AQ796" i="9"/>
  <c r="AN797" i="9" s="1"/>
  <c r="AV796" i="9"/>
  <c r="AW796" i="9"/>
  <c r="AAZ127" i="8" l="1"/>
  <c r="ABA127" i="8" s="1"/>
  <c r="AAV128" i="8" s="1"/>
  <c r="MZ128" i="8"/>
  <c r="AAK128" i="8"/>
  <c r="AY798" i="6"/>
  <c r="AT799" i="6" s="1"/>
  <c r="AP799" i="6" s="1"/>
  <c r="AJ799" i="6" s="1"/>
  <c r="AI799" i="6" s="1"/>
  <c r="AX796" i="9"/>
  <c r="AU797" i="9" s="1"/>
  <c r="AW799" i="6"/>
  <c r="AQ799" i="6"/>
  <c r="AN800" i="6" s="1"/>
  <c r="MW129" i="8" l="1"/>
  <c r="NA128" i="8"/>
  <c r="MV129" i="8" s="1"/>
  <c r="AAW128" i="8"/>
  <c r="ABE127" i="8"/>
  <c r="AV799" i="6"/>
  <c r="AX799" i="6" s="1"/>
  <c r="AU800" i="6" s="1"/>
  <c r="AW797" i="9"/>
  <c r="AY796" i="9"/>
  <c r="AT797" i="9" s="1"/>
  <c r="AP797" i="9" s="1"/>
  <c r="AJ797" i="9" s="1"/>
  <c r="AI797" i="9" s="1"/>
  <c r="ABG127" i="8" l="1"/>
  <c r="ABH127" i="8"/>
  <c r="ABC128" i="8" s="1"/>
  <c r="AAR128" i="8"/>
  <c r="NE128" i="8"/>
  <c r="MR129" i="8"/>
  <c r="MS129" i="8" s="1"/>
  <c r="AQ797" i="9"/>
  <c r="AN798" i="9" s="1"/>
  <c r="AW800" i="6"/>
  <c r="AV797" i="9"/>
  <c r="AY799" i="6"/>
  <c r="AT800" i="6" s="1"/>
  <c r="AP800" i="6" s="1"/>
  <c r="AJ800" i="6" s="1"/>
  <c r="AI800" i="6" s="1"/>
  <c r="MP130" i="8" l="1"/>
  <c r="MT129" i="8"/>
  <c r="MO130" i="8" s="1"/>
  <c r="MK130" i="8" s="1"/>
  <c r="ML130" i="8" s="1"/>
  <c r="ABD128" i="8"/>
  <c r="ABL127" i="8"/>
  <c r="ABO127" i="8" s="1"/>
  <c r="ABJ128" i="8" s="1"/>
  <c r="NG128" i="8"/>
  <c r="AX797" i="9"/>
  <c r="AU798" i="9" s="1"/>
  <c r="AV800" i="6"/>
  <c r="AQ800" i="6"/>
  <c r="AN801" i="6" s="1"/>
  <c r="ND129" i="8" l="1"/>
  <c r="ABF128" i="8"/>
  <c r="AAY128" i="8"/>
  <c r="MI131" i="8"/>
  <c r="MM130" i="8"/>
  <c r="MH131" i="8" s="1"/>
  <c r="NH128" i="8"/>
  <c r="NC129" i="8" s="1"/>
  <c r="MX129" i="8"/>
  <c r="AW798" i="9"/>
  <c r="AX800" i="6"/>
  <c r="AU801" i="6" s="1"/>
  <c r="AY797" i="9"/>
  <c r="AT798" i="9" s="1"/>
  <c r="AP798" i="9" s="1"/>
  <c r="AJ798" i="9" s="1"/>
  <c r="AI798" i="9" s="1"/>
  <c r="MY129" i="8" l="1"/>
  <c r="MQ130" i="8"/>
  <c r="MD131" i="8"/>
  <c r="ME131" i="8" s="1"/>
  <c r="NL128" i="8"/>
  <c r="AW801" i="6"/>
  <c r="AY800" i="6"/>
  <c r="AT801" i="6" s="1"/>
  <c r="AP801" i="6" s="1"/>
  <c r="AJ801" i="6" s="1"/>
  <c r="AI801" i="6" s="1"/>
  <c r="AQ798" i="9"/>
  <c r="AN799" i="9" s="1"/>
  <c r="AV798" i="9"/>
  <c r="NN128" i="8" l="1"/>
  <c r="NO128" i="8"/>
  <c r="NJ129" i="8" s="1"/>
  <c r="MB132" i="8"/>
  <c r="MF131" i="8"/>
  <c r="MA132" i="8" s="1"/>
  <c r="AV801" i="6"/>
  <c r="AX798" i="9"/>
  <c r="AU799" i="9" s="1"/>
  <c r="AQ801" i="6"/>
  <c r="AN802" i="6" s="1"/>
  <c r="AY798" i="9" l="1"/>
  <c r="AT799" i="9" s="1"/>
  <c r="AP799" i="9" s="1"/>
  <c r="AJ799" i="9" s="1"/>
  <c r="AI799" i="9" s="1"/>
  <c r="NK129" i="8"/>
  <c r="NF129" i="8" s="1"/>
  <c r="NS128" i="8"/>
  <c r="MJ131" i="8"/>
  <c r="LW132" i="8"/>
  <c r="LX132" i="8" s="1"/>
  <c r="AX801" i="6"/>
  <c r="AU802" i="6" s="1"/>
  <c r="AQ799" i="9"/>
  <c r="AN800" i="9" s="1"/>
  <c r="AV799" i="9"/>
  <c r="AW799" i="9"/>
  <c r="LU133" i="8" l="1"/>
  <c r="LY132" i="8"/>
  <c r="LT133" i="8" s="1"/>
  <c r="NU128" i="8"/>
  <c r="NV128" i="8" s="1"/>
  <c r="NQ129" i="8" s="1"/>
  <c r="AY801" i="6"/>
  <c r="AT802" i="6" s="1"/>
  <c r="AP802" i="6" s="1"/>
  <c r="AJ802" i="6" s="1"/>
  <c r="AI802" i="6" s="1"/>
  <c r="AX799" i="9"/>
  <c r="AU800" i="9" s="1"/>
  <c r="AQ802" i="6"/>
  <c r="AN803" i="6" s="1"/>
  <c r="AW802" i="6"/>
  <c r="NR129" i="8" l="1"/>
  <c r="NM129" i="8" s="1"/>
  <c r="NZ128" i="8"/>
  <c r="MC132" i="8"/>
  <c r="LP133" i="8"/>
  <c r="LQ133" i="8" s="1"/>
  <c r="AV802" i="6"/>
  <c r="AX802" i="6" s="1"/>
  <c r="AU803" i="6" s="1"/>
  <c r="AW800" i="9"/>
  <c r="AY799" i="9"/>
  <c r="AT800" i="9" s="1"/>
  <c r="AP800" i="9" s="1"/>
  <c r="AJ800" i="9" s="1"/>
  <c r="AI800" i="9" s="1"/>
  <c r="AY802" i="6" l="1"/>
  <c r="AT803" i="6" s="1"/>
  <c r="AP803" i="6" s="1"/>
  <c r="AJ803" i="6" s="1"/>
  <c r="AI803" i="6" s="1"/>
  <c r="LR133" i="8"/>
  <c r="LM134" i="8" s="1"/>
  <c r="LN134" i="8"/>
  <c r="OB128" i="8"/>
  <c r="OC128" i="8" s="1"/>
  <c r="NX129" i="8" s="1"/>
  <c r="AQ800" i="9"/>
  <c r="AN801" i="9" s="1"/>
  <c r="AV800" i="9"/>
  <c r="AV803" i="6"/>
  <c r="AQ803" i="6"/>
  <c r="AN804" i="6" s="1"/>
  <c r="AW803" i="6"/>
  <c r="LV133" i="8" l="1"/>
  <c r="LI134" i="8"/>
  <c r="LJ134" i="8" s="1"/>
  <c r="LK134" i="8" s="1"/>
  <c r="LF135" i="8" s="1"/>
  <c r="NY129" i="8"/>
  <c r="NT129" i="8" s="1"/>
  <c r="OG128" i="8"/>
  <c r="AX800" i="9"/>
  <c r="AU801" i="9" s="1"/>
  <c r="AX803" i="6"/>
  <c r="AU804" i="6" s="1"/>
  <c r="LG135" i="8" l="1"/>
  <c r="LO134" i="8"/>
  <c r="LB135" i="8"/>
  <c r="OI128" i="8"/>
  <c r="OJ128" i="8" s="1"/>
  <c r="OE129" i="8" s="1"/>
  <c r="AW801" i="9"/>
  <c r="AY803" i="6"/>
  <c r="AT804" i="6" s="1"/>
  <c r="AP804" i="6" s="1"/>
  <c r="AJ804" i="6" s="1"/>
  <c r="AI804" i="6" s="1"/>
  <c r="AY800" i="9"/>
  <c r="AT801" i="9" s="1"/>
  <c r="AP801" i="9" s="1"/>
  <c r="AJ801" i="9" s="1"/>
  <c r="AI801" i="9" s="1"/>
  <c r="AW804" i="6"/>
  <c r="AQ804" i="6" l="1"/>
  <c r="AN805" i="6" s="1"/>
  <c r="AV804" i="6"/>
  <c r="OF129" i="8"/>
  <c r="OA129" i="8" s="1"/>
  <c r="ON128" i="8"/>
  <c r="GN135" i="8"/>
  <c r="AQ801" i="9"/>
  <c r="AN802" i="9" s="1"/>
  <c r="AX804" i="6"/>
  <c r="AU805" i="6" s="1"/>
  <c r="AV801" i="9"/>
  <c r="OP128" i="8" l="1"/>
  <c r="OQ128" i="8"/>
  <c r="OL129" i="8" s="1"/>
  <c r="GO135" i="8"/>
  <c r="GJ136" i="8" s="1"/>
  <c r="GK136" i="8"/>
  <c r="AX801" i="9"/>
  <c r="AU802" i="9" s="1"/>
  <c r="AY804" i="6"/>
  <c r="AT805" i="6" s="1"/>
  <c r="AP805" i="6" s="1"/>
  <c r="AJ805" i="6" s="1"/>
  <c r="AI805" i="6" s="1"/>
  <c r="AW805" i="6"/>
  <c r="AV805" i="6" l="1"/>
  <c r="AQ805" i="6"/>
  <c r="AN806" i="6" s="1"/>
  <c r="OU128" i="8"/>
  <c r="OM129" i="8"/>
  <c r="OH129" i="8" s="1"/>
  <c r="GF136" i="8"/>
  <c r="GG136" i="8" s="1"/>
  <c r="GS135" i="8"/>
  <c r="AX805" i="6"/>
  <c r="AU806" i="6" s="1"/>
  <c r="AY801" i="9"/>
  <c r="AT802" i="9" s="1"/>
  <c r="AP802" i="9" s="1"/>
  <c r="AJ802" i="9" s="1"/>
  <c r="AI802" i="9" s="1"/>
  <c r="AW802" i="9"/>
  <c r="AQ802" i="9" l="1"/>
  <c r="AN803" i="9" s="1"/>
  <c r="OW128" i="8"/>
  <c r="OX128" i="8" s="1"/>
  <c r="OS129" i="8" s="1"/>
  <c r="GU135" i="8"/>
  <c r="GV135" i="8" s="1"/>
  <c r="GQ136" i="8" s="1"/>
  <c r="GD137" i="8"/>
  <c r="GH136" i="8"/>
  <c r="GC137" i="8" s="1"/>
  <c r="AV802" i="9"/>
  <c r="AX802" i="9" s="1"/>
  <c r="AU803" i="9" s="1"/>
  <c r="AY805" i="6"/>
  <c r="AT806" i="6" s="1"/>
  <c r="AP806" i="6" s="1"/>
  <c r="AJ806" i="6" s="1"/>
  <c r="AI806" i="6" s="1"/>
  <c r="AW806" i="6"/>
  <c r="AQ806" i="6" l="1"/>
  <c r="AN807" i="6" s="1"/>
  <c r="OT129" i="8"/>
  <c r="OO129" i="8" s="1"/>
  <c r="PB128" i="8"/>
  <c r="GL136" i="8"/>
  <c r="FY137" i="8"/>
  <c r="FZ137" i="8" s="1"/>
  <c r="FW138" i="8" s="1"/>
  <c r="GZ135" i="8"/>
  <c r="GR136" i="8"/>
  <c r="GM136" i="8" s="1"/>
  <c r="AV806" i="6"/>
  <c r="AY802" i="9"/>
  <c r="AT803" i="9" s="1"/>
  <c r="AP803" i="9" s="1"/>
  <c r="AJ803" i="9" s="1"/>
  <c r="AI803" i="9" s="1"/>
  <c r="AW803" i="9"/>
  <c r="AQ803" i="9" l="1"/>
  <c r="AN804" i="9" s="1"/>
  <c r="AV803" i="9"/>
  <c r="PD128" i="8"/>
  <c r="PE128" i="8"/>
  <c r="OZ129" i="8" s="1"/>
  <c r="GA137" i="8"/>
  <c r="FV138" i="8" s="1"/>
  <c r="FR138" i="8" s="1"/>
  <c r="FS138" i="8" s="1"/>
  <c r="FP139" i="8" s="1"/>
  <c r="HB135" i="8"/>
  <c r="HC135" i="8" s="1"/>
  <c r="GX136" i="8" s="1"/>
  <c r="AX803" i="9"/>
  <c r="AU804" i="9" s="1"/>
  <c r="AX806" i="6"/>
  <c r="AU807" i="6" s="1"/>
  <c r="PI128" i="8" l="1"/>
  <c r="PA129" i="8"/>
  <c r="OV129" i="8" s="1"/>
  <c r="GE137" i="8"/>
  <c r="FT138" i="8"/>
  <c r="FO139" i="8" s="1"/>
  <c r="FK139" i="8" s="1"/>
  <c r="FL139" i="8" s="1"/>
  <c r="HG135" i="8"/>
  <c r="GY136" i="8"/>
  <c r="GT136" i="8" s="1"/>
  <c r="AW807" i="6"/>
  <c r="AW804" i="9"/>
  <c r="AY806" i="6"/>
  <c r="AT807" i="6" s="1"/>
  <c r="AP807" i="6" s="1"/>
  <c r="AJ807" i="6" s="1"/>
  <c r="AI807" i="6" s="1"/>
  <c r="AY803" i="9"/>
  <c r="AT804" i="9" s="1"/>
  <c r="AP804" i="9" s="1"/>
  <c r="AJ804" i="9" s="1"/>
  <c r="AI804" i="9" s="1"/>
  <c r="PK128" i="8" l="1"/>
  <c r="PL128" i="8"/>
  <c r="PG129" i="8" s="1"/>
  <c r="FX138" i="8"/>
  <c r="HI135" i="8"/>
  <c r="HJ135" i="8" s="1"/>
  <c r="HE136" i="8" s="1"/>
  <c r="FM139" i="8"/>
  <c r="FH140" i="8" s="1"/>
  <c r="FI140" i="8"/>
  <c r="AV804" i="9"/>
  <c r="AX804" i="9" s="1"/>
  <c r="AU805" i="9" s="1"/>
  <c r="AQ804" i="9"/>
  <c r="AN805" i="9" s="1"/>
  <c r="AQ807" i="6"/>
  <c r="AN808" i="6" s="1"/>
  <c r="AV807" i="6"/>
  <c r="PH129" i="8" l="1"/>
  <c r="PC129" i="8" s="1"/>
  <c r="PP128" i="8"/>
  <c r="FD140" i="8"/>
  <c r="FE140" i="8" s="1"/>
  <c r="FQ139" i="8"/>
  <c r="HN135" i="8"/>
  <c r="HF136" i="8"/>
  <c r="HA136" i="8" s="1"/>
  <c r="AX807" i="6"/>
  <c r="AU808" i="6" s="1"/>
  <c r="AW805" i="9"/>
  <c r="AY804" i="9"/>
  <c r="AT805" i="9" s="1"/>
  <c r="AV805" i="9" s="1"/>
  <c r="PR128" i="8" l="1"/>
  <c r="PS128" i="8"/>
  <c r="PN129" i="8" s="1"/>
  <c r="HP135" i="8"/>
  <c r="HQ135" i="8" s="1"/>
  <c r="HL136" i="8" s="1"/>
  <c r="FB141" i="8"/>
  <c r="FF140" i="8"/>
  <c r="FA141" i="8" s="1"/>
  <c r="AP805" i="9"/>
  <c r="AJ805" i="9" s="1"/>
  <c r="AI805" i="9" s="1"/>
  <c r="AQ805" i="9"/>
  <c r="AN806" i="9" s="1"/>
  <c r="AX805" i="9"/>
  <c r="AU806" i="9" s="1"/>
  <c r="AY807" i="6"/>
  <c r="AT808" i="6" s="1"/>
  <c r="AP808" i="6" s="1"/>
  <c r="AJ808" i="6" s="1"/>
  <c r="AI808" i="6" s="1"/>
  <c r="AV808" i="6"/>
  <c r="AW808" i="6"/>
  <c r="AQ808" i="6" l="1"/>
  <c r="AN809" i="6" s="1"/>
  <c r="PO129" i="8"/>
  <c r="PJ129" i="8" s="1"/>
  <c r="PW128" i="8"/>
  <c r="FJ140" i="8"/>
  <c r="EW141" i="8"/>
  <c r="EX141" i="8" s="1"/>
  <c r="EU142" i="8" s="1"/>
  <c r="HU135" i="8"/>
  <c r="HM136" i="8"/>
  <c r="HH136" i="8" s="1"/>
  <c r="AY805" i="9"/>
  <c r="AT806" i="9" s="1"/>
  <c r="AP806" i="9" s="1"/>
  <c r="AJ806" i="9" s="1"/>
  <c r="AI806" i="9" s="1"/>
  <c r="AX808" i="6"/>
  <c r="AU809" i="6" s="1"/>
  <c r="AW806" i="9"/>
  <c r="AQ806" i="9" l="1"/>
  <c r="AN807" i="9" s="1"/>
  <c r="AV806" i="9"/>
  <c r="AX806" i="9" s="1"/>
  <c r="AU807" i="9" s="1"/>
  <c r="PY128" i="8"/>
  <c r="PZ128" i="8" s="1"/>
  <c r="PU129" i="8" s="1"/>
  <c r="EY141" i="8"/>
  <c r="ET142" i="8" s="1"/>
  <c r="EP142" i="8" s="1"/>
  <c r="EQ142" i="8" s="1"/>
  <c r="EN143" i="8" s="1"/>
  <c r="HW135" i="8"/>
  <c r="HX135" i="8" s="1"/>
  <c r="HS136" i="8" s="1"/>
  <c r="AW809" i="6"/>
  <c r="AY808" i="6"/>
  <c r="AT809" i="6" s="1"/>
  <c r="AP809" i="6" s="1"/>
  <c r="AJ809" i="6" s="1"/>
  <c r="AI809" i="6" s="1"/>
  <c r="PV129" i="8" l="1"/>
  <c r="PQ129" i="8" s="1"/>
  <c r="QD128" i="8"/>
  <c r="FC141" i="8"/>
  <c r="ER142" i="8"/>
  <c r="EM143" i="8" s="1"/>
  <c r="EI143" i="8" s="1"/>
  <c r="EJ143" i="8" s="1"/>
  <c r="EG144" i="8" s="1"/>
  <c r="HT136" i="8"/>
  <c r="HO136" i="8" s="1"/>
  <c r="IB135" i="8"/>
  <c r="AV809" i="6"/>
  <c r="AX809" i="6" s="1"/>
  <c r="AU810" i="6" s="1"/>
  <c r="AY806" i="9"/>
  <c r="AT807" i="9" s="1"/>
  <c r="AP807" i="9" s="1"/>
  <c r="AJ807" i="9" s="1"/>
  <c r="AI807" i="9" s="1"/>
  <c r="AQ809" i="6"/>
  <c r="AN810" i="6" s="1"/>
  <c r="AQ807" i="9"/>
  <c r="AN808" i="9" s="1"/>
  <c r="AW807" i="9"/>
  <c r="AV807" i="9" l="1"/>
  <c r="AY809" i="6"/>
  <c r="AT810" i="6" s="1"/>
  <c r="AP810" i="6" s="1"/>
  <c r="AJ810" i="6" s="1"/>
  <c r="AI810" i="6" s="1"/>
  <c r="QF128" i="8"/>
  <c r="QG128" i="8" s="1"/>
  <c r="QB129" i="8" s="1"/>
  <c r="EK143" i="8"/>
  <c r="EF144" i="8" s="1"/>
  <c r="EB144" i="8" s="1"/>
  <c r="EC144" i="8" s="1"/>
  <c r="EV142" i="8"/>
  <c r="ID135" i="8"/>
  <c r="IE135" i="8" s="1"/>
  <c r="HZ136" i="8" s="1"/>
  <c r="AX807" i="9"/>
  <c r="AU808" i="9" s="1"/>
  <c r="AW810" i="6"/>
  <c r="AV810" i="6"/>
  <c r="AQ810" i="6"/>
  <c r="AN811" i="6" s="1"/>
  <c r="QC129" i="8" l="1"/>
  <c r="PX129" i="8" s="1"/>
  <c r="QK128" i="8"/>
  <c r="EO143" i="8"/>
  <c r="IA136" i="8"/>
  <c r="HV136" i="8" s="1"/>
  <c r="II135" i="8"/>
  <c r="DZ145" i="8"/>
  <c r="ED144" i="8"/>
  <c r="DY145" i="8" s="1"/>
  <c r="AY807" i="9"/>
  <c r="AT808" i="9" s="1"/>
  <c r="AP808" i="9" s="1"/>
  <c r="AJ808" i="9" s="1"/>
  <c r="AI808" i="9" s="1"/>
  <c r="AX810" i="6"/>
  <c r="AU811" i="6" s="1"/>
  <c r="AQ808" i="9"/>
  <c r="AN809" i="9" s="1"/>
  <c r="AW808" i="9"/>
  <c r="AV808" i="9"/>
  <c r="QM128" i="8" l="1"/>
  <c r="QN128" i="8" s="1"/>
  <c r="QI129" i="8" s="1"/>
  <c r="EH144" i="8"/>
  <c r="DU145" i="8"/>
  <c r="DV145" i="8" s="1"/>
  <c r="DS146" i="8" s="1"/>
  <c r="IK135" i="8"/>
  <c r="IL135" i="8" s="1"/>
  <c r="IG136" i="8" s="1"/>
  <c r="AW811" i="6"/>
  <c r="AX808" i="9"/>
  <c r="AU809" i="9" s="1"/>
  <c r="AY808" i="9"/>
  <c r="AT809" i="9" s="1"/>
  <c r="AP809" i="9" s="1"/>
  <c r="AJ809" i="9" s="1"/>
  <c r="AI809" i="9" s="1"/>
  <c r="AY810" i="6"/>
  <c r="AT811" i="6" s="1"/>
  <c r="AP811" i="6" s="1"/>
  <c r="AJ811" i="6" s="1"/>
  <c r="AI811" i="6" s="1"/>
  <c r="QR128" i="8" l="1"/>
  <c r="QJ129" i="8"/>
  <c r="QE129" i="8" s="1"/>
  <c r="DW145" i="8"/>
  <c r="DR146" i="8" s="1"/>
  <c r="DN146" i="8" s="1"/>
  <c r="DO146" i="8" s="1"/>
  <c r="IP135" i="8"/>
  <c r="IH136" i="8"/>
  <c r="IC136" i="8" s="1"/>
  <c r="AQ811" i="6"/>
  <c r="AN812" i="6" s="1"/>
  <c r="AW809" i="9"/>
  <c r="AV809" i="9"/>
  <c r="AQ809" i="9"/>
  <c r="AN810" i="9" s="1"/>
  <c r="AV811" i="6"/>
  <c r="QT128" i="8" l="1"/>
  <c r="QU128" i="8"/>
  <c r="QP129" i="8" s="1"/>
  <c r="EA145" i="8"/>
  <c r="DL147" i="8"/>
  <c r="DP146" i="8"/>
  <c r="DK147" i="8" s="1"/>
  <c r="IR135" i="8"/>
  <c r="IS135" i="8" s="1"/>
  <c r="IN136" i="8" s="1"/>
  <c r="AX811" i="6"/>
  <c r="AU812" i="6" s="1"/>
  <c r="AX809" i="9"/>
  <c r="AU810" i="9" s="1"/>
  <c r="AY809" i="9" l="1"/>
  <c r="AT810" i="9" s="1"/>
  <c r="AP810" i="9" s="1"/>
  <c r="AJ810" i="9" s="1"/>
  <c r="AI810" i="9" s="1"/>
  <c r="QY128" i="8"/>
  <c r="QQ129" i="8"/>
  <c r="QL129" i="8" s="1"/>
  <c r="DT146" i="8"/>
  <c r="DG147" i="8"/>
  <c r="DH147" i="8" s="1"/>
  <c r="DI147" i="8" s="1"/>
  <c r="DD148" i="8" s="1"/>
  <c r="IO136" i="8"/>
  <c r="IJ136" i="8" s="1"/>
  <c r="IW135" i="8"/>
  <c r="AW812" i="6"/>
  <c r="AV810" i="9"/>
  <c r="AW810" i="9"/>
  <c r="AQ810" i="9"/>
  <c r="AN811" i="9" s="1"/>
  <c r="AY811" i="6"/>
  <c r="AT812" i="6" s="1"/>
  <c r="AP812" i="6" s="1"/>
  <c r="AJ812" i="6" s="1"/>
  <c r="AI812" i="6" s="1"/>
  <c r="RA128" i="8" l="1"/>
  <c r="RB128" i="8"/>
  <c r="QW129" i="8" s="1"/>
  <c r="DE148" i="8"/>
  <c r="CZ148" i="8" s="1"/>
  <c r="DA148" i="8" s="1"/>
  <c r="DB148" i="8" s="1"/>
  <c r="CW149" i="8" s="1"/>
  <c r="DM147" i="8"/>
  <c r="IY135" i="8"/>
  <c r="IZ135" i="8" s="1"/>
  <c r="IU136" i="8" s="1"/>
  <c r="AX810" i="9"/>
  <c r="AU811" i="9" s="1"/>
  <c r="AQ812" i="6"/>
  <c r="AN813" i="6" s="1"/>
  <c r="AV812" i="6"/>
  <c r="RF128" i="8" l="1"/>
  <c r="QX129" i="8"/>
  <c r="QS129" i="8" s="1"/>
  <c r="CX149" i="8"/>
  <c r="CS149" i="8" s="1"/>
  <c r="CT149" i="8" s="1"/>
  <c r="DF148" i="8"/>
  <c r="JD135" i="8"/>
  <c r="IV136" i="8"/>
  <c r="IQ136" i="8" s="1"/>
  <c r="AW811" i="9"/>
  <c r="AY810" i="9"/>
  <c r="AT811" i="9" s="1"/>
  <c r="AP811" i="9" s="1"/>
  <c r="AJ811" i="9" s="1"/>
  <c r="AI811" i="9" s="1"/>
  <c r="AX812" i="6"/>
  <c r="AU813" i="6" s="1"/>
  <c r="AY812" i="6" l="1"/>
  <c r="AT813" i="6" s="1"/>
  <c r="AP813" i="6" s="1"/>
  <c r="AJ813" i="6" s="1"/>
  <c r="AI813" i="6" s="1"/>
  <c r="RH128" i="8"/>
  <c r="RI128" i="8" s="1"/>
  <c r="RD129" i="8" s="1"/>
  <c r="CQ150" i="8"/>
  <c r="CU149" i="8"/>
  <c r="CP150" i="8" s="1"/>
  <c r="JF135" i="8"/>
  <c r="JG135" i="8" s="1"/>
  <c r="JB136" i="8" s="1"/>
  <c r="AQ813" i="6"/>
  <c r="AN814" i="6" s="1"/>
  <c r="AV813" i="6"/>
  <c r="AW813" i="6"/>
  <c r="AV811" i="9"/>
  <c r="AQ811" i="9"/>
  <c r="AN812" i="9" s="1"/>
  <c r="RE129" i="8" l="1"/>
  <c r="QZ129" i="8" s="1"/>
  <c r="RM128" i="8"/>
  <c r="CY149" i="8"/>
  <c r="JK135" i="8"/>
  <c r="JC136" i="8"/>
  <c r="IX136" i="8" s="1"/>
  <c r="CL150" i="8"/>
  <c r="CM150" i="8" s="1"/>
  <c r="AX811" i="9"/>
  <c r="AU812" i="9" s="1"/>
  <c r="AX813" i="6"/>
  <c r="AU814" i="6" s="1"/>
  <c r="RO128" i="8" l="1"/>
  <c r="RP128" i="8"/>
  <c r="RK129" i="8" s="1"/>
  <c r="CJ151" i="8"/>
  <c r="CN150" i="8"/>
  <c r="CI151" i="8" s="1"/>
  <c r="JM135" i="8"/>
  <c r="JN135" i="8" s="1"/>
  <c r="JI136" i="8" s="1"/>
  <c r="AY813" i="6"/>
  <c r="AT814" i="6" s="1"/>
  <c r="AP814" i="6" s="1"/>
  <c r="AJ814" i="6" s="1"/>
  <c r="AI814" i="6" s="1"/>
  <c r="AY811" i="9"/>
  <c r="AT812" i="9" s="1"/>
  <c r="AP812" i="9" s="1"/>
  <c r="AJ812" i="9" s="1"/>
  <c r="AI812" i="9" s="1"/>
  <c r="AW814" i="6"/>
  <c r="AW812" i="9"/>
  <c r="AV814" i="6" l="1"/>
  <c r="AQ812" i="9"/>
  <c r="AN813" i="9" s="1"/>
  <c r="AQ814" i="6"/>
  <c r="AN815" i="6" s="1"/>
  <c r="RT128" i="8"/>
  <c r="RL129" i="8"/>
  <c r="RG129" i="8" s="1"/>
  <c r="CR150" i="8"/>
  <c r="JJ136" i="8"/>
  <c r="JE136" i="8" s="1"/>
  <c r="JR135" i="8"/>
  <c r="CE151" i="8"/>
  <c r="CF151" i="8" s="1"/>
  <c r="AV812" i="9"/>
  <c r="AX814" i="6"/>
  <c r="AU815" i="6" s="1"/>
  <c r="AY814" i="6"/>
  <c r="AT815" i="6" s="1"/>
  <c r="AP815" i="6" s="1"/>
  <c r="AJ815" i="6" s="1"/>
  <c r="AI815" i="6" s="1"/>
  <c r="RV128" i="8" l="1"/>
  <c r="RW128" i="8"/>
  <c r="RR129" i="8" s="1"/>
  <c r="CG151" i="8"/>
  <c r="CB152" i="8" s="1"/>
  <c r="CC152" i="8"/>
  <c r="JT135" i="8"/>
  <c r="JU135" i="8" s="1"/>
  <c r="JP136" i="8" s="1"/>
  <c r="AV815" i="6"/>
  <c r="AW815" i="6"/>
  <c r="AQ815" i="6"/>
  <c r="AN816" i="6" s="1"/>
  <c r="AX812" i="9"/>
  <c r="AU813" i="9" s="1"/>
  <c r="RS129" i="8" l="1"/>
  <c r="RN129" i="8" s="1"/>
  <c r="SA128" i="8"/>
  <c r="CK151" i="8"/>
  <c r="JQ136" i="8"/>
  <c r="JL136" i="8" s="1"/>
  <c r="JY135" i="8"/>
  <c r="BX152" i="8"/>
  <c r="BY152" i="8" s="1"/>
  <c r="AW813" i="9"/>
  <c r="AY812" i="9"/>
  <c r="AT813" i="9" s="1"/>
  <c r="AP813" i="9" s="1"/>
  <c r="AJ813" i="9" s="1"/>
  <c r="AI813" i="9" s="1"/>
  <c r="AX815" i="6"/>
  <c r="AU816" i="6" s="1"/>
  <c r="AY815" i="6"/>
  <c r="AT816" i="6" s="1"/>
  <c r="AP816" i="6" s="1"/>
  <c r="AJ816" i="6" s="1"/>
  <c r="AI816" i="6" s="1"/>
  <c r="SC128" i="8" l="1"/>
  <c r="SD128" i="8"/>
  <c r="RY129" i="8" s="1"/>
  <c r="BV153" i="8"/>
  <c r="BZ152" i="8"/>
  <c r="BU153" i="8" s="1"/>
  <c r="KA135" i="8"/>
  <c r="KB135" i="8" s="1"/>
  <c r="JW136" i="8" s="1"/>
  <c r="AV813" i="9"/>
  <c r="AW816" i="6"/>
  <c r="AV816" i="6"/>
  <c r="AQ816" i="6"/>
  <c r="AQ813" i="9"/>
  <c r="AN814" i="9" s="1"/>
  <c r="RZ129" i="8" l="1"/>
  <c r="RU129" i="8" s="1"/>
  <c r="SH128" i="8"/>
  <c r="BQ153" i="8"/>
  <c r="BR153" i="8" s="1"/>
  <c r="BS153" i="8" s="1"/>
  <c r="BN154" i="8" s="1"/>
  <c r="JX136" i="8"/>
  <c r="JS136" i="8" s="1"/>
  <c r="KF135" i="8"/>
  <c r="CD152" i="8"/>
  <c r="AX816" i="6"/>
  <c r="AY816" i="6" s="1"/>
  <c r="AX813" i="9"/>
  <c r="AU814" i="9" s="1"/>
  <c r="SJ128" i="8" l="1"/>
  <c r="SK128" i="8"/>
  <c r="SF129" i="8" s="1"/>
  <c r="BO154" i="8"/>
  <c r="BJ154" i="8" s="1"/>
  <c r="BK154" i="8" s="1"/>
  <c r="BH155" i="8" s="1"/>
  <c r="KH135" i="8"/>
  <c r="KI135" i="8" s="1"/>
  <c r="KD136" i="8" s="1"/>
  <c r="BW153" i="8"/>
  <c r="AY813" i="9"/>
  <c r="AT814" i="9" s="1"/>
  <c r="AP814" i="9" s="1"/>
  <c r="AJ814" i="9" s="1"/>
  <c r="AI814" i="9" s="1"/>
  <c r="AW814" i="9"/>
  <c r="SG129" i="8" l="1"/>
  <c r="SB129" i="8" s="1"/>
  <c r="SO128" i="8"/>
  <c r="BL154" i="8"/>
  <c r="BG155" i="8" s="1"/>
  <c r="BC155" i="8" s="1"/>
  <c r="BD155" i="8" s="1"/>
  <c r="KE136" i="8"/>
  <c r="JZ136" i="8" s="1"/>
  <c r="KM135" i="8"/>
  <c r="AQ814" i="9"/>
  <c r="AN815" i="9" s="1"/>
  <c r="AV814" i="9"/>
  <c r="SQ128" i="8" l="1"/>
  <c r="SR128" i="8" s="1"/>
  <c r="SM129" i="8" s="1"/>
  <c r="BP154" i="8"/>
  <c r="KO135" i="8"/>
  <c r="KP135" i="8" s="1"/>
  <c r="KK136" i="8" s="1"/>
  <c r="BA156" i="8"/>
  <c r="BE155" i="8"/>
  <c r="AZ156" i="8" s="1"/>
  <c r="AX814" i="9"/>
  <c r="AU815" i="9" s="1"/>
  <c r="SN129" i="8" l="1"/>
  <c r="SI129" i="8" s="1"/>
  <c r="SV128" i="8"/>
  <c r="BI155" i="8"/>
  <c r="AV156" i="8"/>
  <c r="AW156" i="8" s="1"/>
  <c r="KT135" i="8"/>
  <c r="KL136" i="8"/>
  <c r="KG136" i="8" s="1"/>
  <c r="AW815" i="9"/>
  <c r="AY814" i="9"/>
  <c r="AT815" i="9" s="1"/>
  <c r="AP815" i="9" s="1"/>
  <c r="AJ815" i="9" s="1"/>
  <c r="AI815" i="9" s="1"/>
  <c r="SX128" i="8" l="1"/>
  <c r="SY128" i="8"/>
  <c r="ST129" i="8" s="1"/>
  <c r="AT157" i="8"/>
  <c r="AX156" i="8"/>
  <c r="AS157" i="8" s="1"/>
  <c r="KV135" i="8"/>
  <c r="AQ815" i="9"/>
  <c r="AN816" i="9" s="1"/>
  <c r="AV815" i="9"/>
  <c r="SU129" i="8" l="1"/>
  <c r="SP129" i="8" s="1"/>
  <c r="TC128" i="8"/>
  <c r="KS136" i="8"/>
  <c r="KW135" i="8"/>
  <c r="KR136" i="8" s="1"/>
  <c r="BB156" i="8"/>
  <c r="AO157" i="8"/>
  <c r="AH157" i="8" s="1"/>
  <c r="AG157" i="8" s="1"/>
  <c r="AP157" i="8"/>
  <c r="AX815" i="9"/>
  <c r="AU816" i="9" s="1"/>
  <c r="TE128" i="8" l="1"/>
  <c r="TF128" i="8" s="1"/>
  <c r="TA129" i="8" s="1"/>
  <c r="LA135" i="8"/>
  <c r="LC135" i="8" s="1"/>
  <c r="LD135" i="8" s="1"/>
  <c r="KY136" i="8" s="1"/>
  <c r="AU157" i="8"/>
  <c r="AM158" i="8"/>
  <c r="KN136" i="8"/>
  <c r="AW816" i="9"/>
  <c r="AY815" i="9"/>
  <c r="AT816" i="9" s="1"/>
  <c r="AP816" i="9" s="1"/>
  <c r="AJ816" i="9" s="1"/>
  <c r="AI816" i="9" s="1"/>
  <c r="TB129" i="8" l="1"/>
  <c r="SW129" i="8" s="1"/>
  <c r="TJ128" i="8"/>
  <c r="KZ136" i="8"/>
  <c r="KU136" i="8" s="1"/>
  <c r="LH135" i="8"/>
  <c r="AV816" i="9"/>
  <c r="AX816" i="9" s="1"/>
  <c r="AQ816" i="9"/>
  <c r="TL128" i="8" l="1"/>
  <c r="TM128" i="8"/>
  <c r="TH129" i="8" s="1"/>
  <c r="AY816" i="9"/>
  <c r="TI129" i="8" l="1"/>
  <c r="TD129" i="8" s="1"/>
  <c r="TQ128" i="8"/>
  <c r="TS128" i="8" l="1"/>
  <c r="TT128" i="8"/>
  <c r="TO129" i="8" s="1"/>
  <c r="TP129" i="8" l="1"/>
  <c r="TK129" i="8" s="1"/>
  <c r="TX128" i="8"/>
  <c r="TZ128" i="8" l="1"/>
  <c r="UA128" i="8"/>
  <c r="TV129" i="8" s="1"/>
  <c r="TW129" i="8" l="1"/>
  <c r="TR129" i="8" s="1"/>
  <c r="UE128" i="8"/>
  <c r="UG128" i="8" l="1"/>
  <c r="UH128" i="8"/>
  <c r="UC129" i="8" s="1"/>
  <c r="UD129" i="8" l="1"/>
  <c r="TY129" i="8" s="1"/>
  <c r="UL128" i="8"/>
  <c r="UN128" i="8" l="1"/>
  <c r="UO128" i="8"/>
  <c r="UJ129" i="8" s="1"/>
  <c r="UK129" i="8" l="1"/>
  <c r="UF129" i="8" s="1"/>
  <c r="US128" i="8"/>
  <c r="UU128" i="8" l="1"/>
  <c r="UV128" i="8"/>
  <c r="UQ129" i="8" s="1"/>
  <c r="UZ128" i="8" l="1"/>
  <c r="UR129" i="8"/>
  <c r="UM129" i="8" s="1"/>
  <c r="VB128" i="8" l="1"/>
  <c r="VC128" i="8"/>
  <c r="UX129" i="8" s="1"/>
  <c r="UY129" i="8" l="1"/>
  <c r="UT129" i="8" s="1"/>
  <c r="VG128" i="8"/>
  <c r="VI128" i="8" l="1"/>
  <c r="VJ128" i="8" s="1"/>
  <c r="VE129" i="8" s="1"/>
  <c r="VF129" i="8" l="1"/>
  <c r="VA129" i="8" s="1"/>
  <c r="VN128" i="8"/>
  <c r="VP128" i="8" l="1"/>
  <c r="VQ128" i="8"/>
  <c r="VL129" i="8" s="1"/>
  <c r="VM129" i="8" l="1"/>
  <c r="VH129" i="8" s="1"/>
  <c r="VU128" i="8"/>
  <c r="VW128" i="8" l="1"/>
  <c r="VX128" i="8"/>
  <c r="VS129" i="8" s="1"/>
  <c r="VT129" i="8" l="1"/>
  <c r="VO129" i="8" s="1"/>
  <c r="WB128" i="8"/>
  <c r="WD128" i="8" l="1"/>
  <c r="WE128" i="8"/>
  <c r="VZ129" i="8" s="1"/>
  <c r="WA129" i="8" l="1"/>
  <c r="VV129" i="8" s="1"/>
  <c r="WI128" i="8"/>
  <c r="WK128" i="8" l="1"/>
  <c r="WL128" i="8"/>
  <c r="WG129" i="8" s="1"/>
  <c r="WH129" i="8" l="1"/>
  <c r="WC129" i="8" s="1"/>
  <c r="WP128" i="8"/>
  <c r="GN136" i="8"/>
  <c r="WR128" i="8" l="1"/>
  <c r="WS128" i="8" s="1"/>
  <c r="WN129" i="8" s="1"/>
  <c r="GK137" i="8"/>
  <c r="GO136" i="8"/>
  <c r="GJ137" i="8" s="1"/>
  <c r="WW128" i="8" l="1"/>
  <c r="WO129" i="8"/>
  <c r="WJ129" i="8" s="1"/>
  <c r="GS136" i="8"/>
  <c r="GU136" i="8" s="1"/>
  <c r="GV136" i="8" s="1"/>
  <c r="GQ137" i="8" s="1"/>
  <c r="GF137" i="8"/>
  <c r="GG137" i="8" s="1"/>
  <c r="GD138" i="8" s="1"/>
  <c r="WY128" i="8" l="1"/>
  <c r="WZ128" i="8" s="1"/>
  <c r="WU129" i="8" s="1"/>
  <c r="GH137" i="8"/>
  <c r="GC138" i="8" s="1"/>
  <c r="FY138" i="8" s="1"/>
  <c r="FZ138" i="8" s="1"/>
  <c r="GZ136" i="8"/>
  <c r="GR137" i="8"/>
  <c r="GM137" i="8" s="1"/>
  <c r="WV129" i="8" l="1"/>
  <c r="WQ129" i="8" s="1"/>
  <c r="XD128" i="8"/>
  <c r="GL137" i="8"/>
  <c r="HB136" i="8"/>
  <c r="HC136" i="8" s="1"/>
  <c r="GX137" i="8" s="1"/>
  <c r="GA138" i="8"/>
  <c r="FV139" i="8" s="1"/>
  <c r="FW139" i="8"/>
  <c r="XF128" i="8" l="1"/>
  <c r="XG128" i="8" s="1"/>
  <c r="XB129" i="8" s="1"/>
  <c r="GE138" i="8"/>
  <c r="FR139" i="8"/>
  <c r="FS139" i="8" s="1"/>
  <c r="GY137" i="8"/>
  <c r="GT137" i="8" s="1"/>
  <c r="HG136" i="8"/>
  <c r="XK128" i="8" l="1"/>
  <c r="XC129" i="8"/>
  <c r="WX129" i="8" s="1"/>
  <c r="HI136" i="8"/>
  <c r="HJ136" i="8" s="1"/>
  <c r="HE137" i="8" s="1"/>
  <c r="FP140" i="8"/>
  <c r="FT139" i="8"/>
  <c r="FO140" i="8" s="1"/>
  <c r="XM128" i="8" l="1"/>
  <c r="XN128" i="8"/>
  <c r="XI129" i="8" s="1"/>
  <c r="FK140" i="8"/>
  <c r="FL140" i="8" s="1"/>
  <c r="FX139" i="8"/>
  <c r="HF137" i="8"/>
  <c r="HA137" i="8" s="1"/>
  <c r="HN136" i="8"/>
  <c r="XJ129" i="8" l="1"/>
  <c r="XE129" i="8" s="1"/>
  <c r="XR128" i="8"/>
  <c r="HP136" i="8"/>
  <c r="HQ136" i="8" s="1"/>
  <c r="HL137" i="8" s="1"/>
  <c r="FI141" i="8"/>
  <c r="FM140" i="8"/>
  <c r="FH141" i="8" s="1"/>
  <c r="XT128" i="8" l="1"/>
  <c r="XU128" i="8" s="1"/>
  <c r="XP129" i="8" s="1"/>
  <c r="FQ140" i="8"/>
  <c r="FD141" i="8"/>
  <c r="FE141" i="8" s="1"/>
  <c r="FF141" i="8" s="1"/>
  <c r="FA142" i="8" s="1"/>
  <c r="HM137" i="8"/>
  <c r="HH137" i="8" s="1"/>
  <c r="HU136" i="8"/>
  <c r="XQ129" i="8" l="1"/>
  <c r="XL129" i="8" s="1"/>
  <c r="XY128" i="8"/>
  <c r="FB142" i="8"/>
  <c r="EW142" i="8" s="1"/>
  <c r="EX142" i="8" s="1"/>
  <c r="FJ141" i="8"/>
  <c r="HW136" i="8"/>
  <c r="HX136" i="8" s="1"/>
  <c r="HS137" i="8" s="1"/>
  <c r="YA128" i="8" l="1"/>
  <c r="YB128" i="8" s="1"/>
  <c r="XW129" i="8" s="1"/>
  <c r="HT137" i="8"/>
  <c r="HO137" i="8" s="1"/>
  <c r="IB136" i="8"/>
  <c r="EU143" i="8"/>
  <c r="EY142" i="8"/>
  <c r="ET143" i="8" s="1"/>
  <c r="XX129" i="8" l="1"/>
  <c r="XS129" i="8" s="1"/>
  <c r="YF128" i="8"/>
  <c r="EP143" i="8"/>
  <c r="EQ143" i="8" s="1"/>
  <c r="ID136" i="8"/>
  <c r="IE136" i="8" s="1"/>
  <c r="HZ137" i="8" s="1"/>
  <c r="FC142" i="8"/>
  <c r="YH128" i="8" l="1"/>
  <c r="YI128" i="8" s="1"/>
  <c r="YD129" i="8" s="1"/>
  <c r="IA137" i="8"/>
  <c r="HV137" i="8" s="1"/>
  <c r="II136" i="8"/>
  <c r="EN144" i="8"/>
  <c r="ER143" i="8"/>
  <c r="EM144" i="8" s="1"/>
  <c r="YE129" i="8" l="1"/>
  <c r="XZ129" i="8" s="1"/>
  <c r="YM128" i="8"/>
  <c r="EV143" i="8"/>
  <c r="EI144" i="8"/>
  <c r="EJ144" i="8" s="1"/>
  <c r="EK144" i="8" s="1"/>
  <c r="EF145" i="8" s="1"/>
  <c r="IK136" i="8"/>
  <c r="IL136" i="8" s="1"/>
  <c r="IG137" i="8" s="1"/>
  <c r="YO128" i="8" l="1"/>
  <c r="YP128" i="8" s="1"/>
  <c r="YK129" i="8" s="1"/>
  <c r="EG145" i="8"/>
  <c r="EB145" i="8" s="1"/>
  <c r="EC145" i="8" s="1"/>
  <c r="EO144" i="8"/>
  <c r="IP136" i="8"/>
  <c r="IH137" i="8"/>
  <c r="IC137" i="8" s="1"/>
  <c r="YT128" i="8" l="1"/>
  <c r="YL129" i="8"/>
  <c r="YG129" i="8" s="1"/>
  <c r="IR136" i="8"/>
  <c r="IS136" i="8" s="1"/>
  <c r="IN137" i="8" s="1"/>
  <c r="ED145" i="8"/>
  <c r="DY146" i="8" s="1"/>
  <c r="DZ146" i="8"/>
  <c r="EH145" i="8" l="1"/>
  <c r="YV128" i="8"/>
  <c r="YW128" i="8"/>
  <c r="YR129" i="8" s="1"/>
  <c r="DU146" i="8"/>
  <c r="DV146" i="8" s="1"/>
  <c r="IO137" i="8"/>
  <c r="IJ137" i="8" s="1"/>
  <c r="IW136" i="8"/>
  <c r="YS129" i="8" l="1"/>
  <c r="YN129" i="8" s="1"/>
  <c r="ZA128" i="8"/>
  <c r="IY136" i="8"/>
  <c r="IZ136" i="8" s="1"/>
  <c r="IU137" i="8" s="1"/>
  <c r="DS147" i="8"/>
  <c r="DW146" i="8"/>
  <c r="DR147" i="8" s="1"/>
  <c r="ZC128" i="8" l="1"/>
  <c r="ZD128" i="8"/>
  <c r="YY129" i="8" s="1"/>
  <c r="EA146" i="8"/>
  <c r="DN147" i="8"/>
  <c r="DO147" i="8" s="1"/>
  <c r="JD136" i="8"/>
  <c r="IV137" i="8"/>
  <c r="IQ137" i="8" s="1"/>
  <c r="YZ129" i="8" l="1"/>
  <c r="YU129" i="8" s="1"/>
  <c r="ZH128" i="8"/>
  <c r="DP147" i="8"/>
  <c r="DK148" i="8" s="1"/>
  <c r="DL148" i="8"/>
  <c r="JF136" i="8"/>
  <c r="JG136" i="8" s="1"/>
  <c r="JB137" i="8" s="1"/>
  <c r="ZJ128" i="8" l="1"/>
  <c r="ZK128" i="8"/>
  <c r="ZF129" i="8" s="1"/>
  <c r="DT147" i="8"/>
  <c r="JC137" i="8"/>
  <c r="IX137" i="8" s="1"/>
  <c r="JK136" i="8"/>
  <c r="DG148" i="8"/>
  <c r="DH148" i="8" s="1"/>
  <c r="ZO128" i="8" l="1"/>
  <c r="ZG129" i="8"/>
  <c r="ZB129" i="8" s="1"/>
  <c r="DE149" i="8"/>
  <c r="DI148" i="8"/>
  <c r="DD149" i="8" s="1"/>
  <c r="JM136" i="8"/>
  <c r="JN136" i="8" s="1"/>
  <c r="JI137" i="8" s="1"/>
  <c r="ZQ128" i="8" l="1"/>
  <c r="ZR128" i="8"/>
  <c r="ZM129" i="8" s="1"/>
  <c r="DM148" i="8"/>
  <c r="CZ149" i="8"/>
  <c r="DA149" i="8" s="1"/>
  <c r="DB149" i="8" s="1"/>
  <c r="CW150" i="8" s="1"/>
  <c r="JR136" i="8"/>
  <c r="JJ137" i="8"/>
  <c r="JE137" i="8" s="1"/>
  <c r="ZN129" i="8" l="1"/>
  <c r="ZI129" i="8" s="1"/>
  <c r="ZV128" i="8"/>
  <c r="CX150" i="8"/>
  <c r="CS150" i="8" s="1"/>
  <c r="CT150" i="8" s="1"/>
  <c r="CU150" i="8" s="1"/>
  <c r="CP151" i="8" s="1"/>
  <c r="DF149" i="8"/>
  <c r="JT136" i="8"/>
  <c r="JU136" i="8" s="1"/>
  <c r="JP137" i="8" s="1"/>
  <c r="ZX128" i="8" l="1"/>
  <c r="ZY128" i="8" s="1"/>
  <c r="ZT129" i="8" s="1"/>
  <c r="CQ151" i="8"/>
  <c r="CY150" i="8"/>
  <c r="JQ137" i="8"/>
  <c r="JL137" i="8" s="1"/>
  <c r="JY136" i="8"/>
  <c r="CL151" i="8"/>
  <c r="CM151" i="8" s="1"/>
  <c r="ZU129" i="8" l="1"/>
  <c r="ZP129" i="8" s="1"/>
  <c r="AAC128" i="8"/>
  <c r="KA136" i="8"/>
  <c r="KB136" i="8" s="1"/>
  <c r="JW137" i="8" s="1"/>
  <c r="CJ152" i="8"/>
  <c r="CN151" i="8"/>
  <c r="CI152" i="8" s="1"/>
  <c r="AAE128" i="8" l="1"/>
  <c r="AAF128" i="8" s="1"/>
  <c r="AAA129" i="8" s="1"/>
  <c r="CR151" i="8"/>
  <c r="CE152" i="8"/>
  <c r="CF152" i="8" s="1"/>
  <c r="CG152" i="8" s="1"/>
  <c r="CB153" i="8" s="1"/>
  <c r="JX137" i="8"/>
  <c r="JS137" i="8" s="1"/>
  <c r="KF136" i="8"/>
  <c r="AAJ128" i="8" l="1"/>
  <c r="AAB129" i="8"/>
  <c r="ZW129" i="8" s="1"/>
  <c r="CC153" i="8"/>
  <c r="BX153" i="8" s="1"/>
  <c r="BY153" i="8" s="1"/>
  <c r="CK152" i="8"/>
  <c r="KH136" i="8"/>
  <c r="KI136" i="8" s="1"/>
  <c r="KD137" i="8" s="1"/>
  <c r="AAL128" i="8" l="1"/>
  <c r="AAM128" i="8"/>
  <c r="AAH129" i="8" s="1"/>
  <c r="KM136" i="8"/>
  <c r="KE137" i="8"/>
  <c r="JZ137" i="8" s="1"/>
  <c r="BZ153" i="8"/>
  <c r="BU154" i="8" s="1"/>
  <c r="BV154" i="8"/>
  <c r="AAI129" i="8" l="1"/>
  <c r="AAD129" i="8" s="1"/>
  <c r="AAQ128" i="8"/>
  <c r="CD153" i="8"/>
  <c r="BQ154" i="8"/>
  <c r="BR154" i="8" s="1"/>
  <c r="BO155" i="8" s="1"/>
  <c r="KO136" i="8"/>
  <c r="KP136" i="8" s="1"/>
  <c r="KK137" i="8" s="1"/>
  <c r="AAS128" i="8" l="1"/>
  <c r="AAT128" i="8" s="1"/>
  <c r="AAO129" i="8" s="1"/>
  <c r="BS154" i="8"/>
  <c r="BN155" i="8" s="1"/>
  <c r="BJ155" i="8" s="1"/>
  <c r="BK155" i="8" s="1"/>
  <c r="KL137" i="8"/>
  <c r="KG137" i="8" s="1"/>
  <c r="KT136" i="8"/>
  <c r="AAX128" i="8" l="1"/>
  <c r="AAP129" i="8"/>
  <c r="BW154" i="8"/>
  <c r="KV136" i="8"/>
  <c r="KW136" i="8" s="1"/>
  <c r="KR137" i="8" s="1"/>
  <c r="BH156" i="8"/>
  <c r="BL155" i="8"/>
  <c r="BG156" i="8" s="1"/>
  <c r="MZ129" i="8" l="1"/>
  <c r="AAK129" i="8"/>
  <c r="AAZ128" i="8"/>
  <c r="ABA128" i="8" s="1"/>
  <c r="AAV129" i="8" s="1"/>
  <c r="BC156" i="8"/>
  <c r="BD156" i="8" s="1"/>
  <c r="BA157" i="8" s="1"/>
  <c r="BP155" i="8"/>
  <c r="LA136" i="8"/>
  <c r="KS137" i="8"/>
  <c r="KN137" i="8" s="1"/>
  <c r="AAW129" i="8" l="1"/>
  <c r="ABE128" i="8"/>
  <c r="MW130" i="8"/>
  <c r="NA129" i="8"/>
  <c r="MV130" i="8" s="1"/>
  <c r="BE156" i="8"/>
  <c r="AZ157" i="8" s="1"/>
  <c r="AV157" i="8" s="1"/>
  <c r="AW157" i="8" s="1"/>
  <c r="ABG128" i="8" l="1"/>
  <c r="ABH128" i="8"/>
  <c r="ABC129" i="8" s="1"/>
  <c r="AAR129" i="8"/>
  <c r="NE129" i="8"/>
  <c r="MR130" i="8"/>
  <c r="MS130" i="8" s="1"/>
  <c r="BI156" i="8"/>
  <c r="AT158" i="8"/>
  <c r="AX157" i="8"/>
  <c r="AS158" i="8" s="1"/>
  <c r="MP131" i="8" l="1"/>
  <c r="MT130" i="8"/>
  <c r="MO131" i="8" s="1"/>
  <c r="NG129" i="8"/>
  <c r="NH129" i="8"/>
  <c r="NC130" i="8" s="1"/>
  <c r="ABD129" i="8"/>
  <c r="ABL128" i="8"/>
  <c r="ABO128" i="8" s="1"/>
  <c r="ABJ129" i="8" s="1"/>
  <c r="AP158" i="8"/>
  <c r="AO158" i="8"/>
  <c r="AH158" i="8" s="1"/>
  <c r="AG158" i="8" s="1"/>
  <c r="BB157" i="8"/>
  <c r="ABF129" i="8" l="1"/>
  <c r="AAY129" i="8"/>
  <c r="ND130" i="8"/>
  <c r="MY130" i="8" s="1"/>
  <c r="NL129" i="8"/>
  <c r="MX130" i="8"/>
  <c r="MK131" i="8"/>
  <c r="ML131" i="8" s="1"/>
  <c r="AU158" i="8"/>
  <c r="AM159" i="8"/>
  <c r="MI132" i="8" l="1"/>
  <c r="MM131" i="8"/>
  <c r="MH132" i="8" s="1"/>
  <c r="NN129" i="8"/>
  <c r="NO129" i="8" s="1"/>
  <c r="NJ130" i="8" s="1"/>
  <c r="NS129" i="8" l="1"/>
  <c r="NK130" i="8"/>
  <c r="NF130" i="8" s="1"/>
  <c r="MQ131" i="8"/>
  <c r="MD132" i="8"/>
  <c r="ME132" i="8" s="1"/>
  <c r="MB133" i="8" l="1"/>
  <c r="MF132" i="8"/>
  <c r="MA133" i="8" s="1"/>
  <c r="NU129" i="8"/>
  <c r="NV129" i="8" s="1"/>
  <c r="NQ130" i="8" s="1"/>
  <c r="NR130" i="8" l="1"/>
  <c r="NM130" i="8" s="1"/>
  <c r="NZ129" i="8"/>
  <c r="MJ132" i="8"/>
  <c r="LW133" i="8"/>
  <c r="LX133" i="8" s="1"/>
  <c r="LY133" i="8" l="1"/>
  <c r="LT134" i="8" s="1"/>
  <c r="MC133" i="8"/>
  <c r="LU134" i="8"/>
  <c r="LP134" i="8" s="1"/>
  <c r="LQ134" i="8" s="1"/>
  <c r="OB129" i="8"/>
  <c r="OC129" i="8" s="1"/>
  <c r="NX130" i="8" s="1"/>
  <c r="NY130" i="8" l="1"/>
  <c r="NT130" i="8" s="1"/>
  <c r="OG129" i="8"/>
  <c r="LN135" i="8"/>
  <c r="LR134" i="8"/>
  <c r="LM135" i="8" s="1"/>
  <c r="OI129" i="8" l="1"/>
  <c r="OJ129" i="8"/>
  <c r="OE130" i="8" s="1"/>
  <c r="LV134" i="8"/>
  <c r="LI135" i="8"/>
  <c r="LJ135" i="8" s="1"/>
  <c r="LG136" i="8" l="1"/>
  <c r="LK135" i="8"/>
  <c r="LF136" i="8" s="1"/>
  <c r="OF130" i="8"/>
  <c r="OA130" i="8" s="1"/>
  <c r="ON129" i="8"/>
  <c r="LO135" i="8" l="1"/>
  <c r="OP129" i="8"/>
  <c r="OQ129" i="8" s="1"/>
  <c r="OL130" i="8" s="1"/>
  <c r="LB136" i="8"/>
  <c r="LC136" i="8" s="1"/>
  <c r="LD136" i="8" l="1"/>
  <c r="KY137" i="8" s="1"/>
  <c r="KZ137" i="8"/>
  <c r="KU137" i="8" s="1"/>
  <c r="LH136" i="8"/>
  <c r="OU129" i="8"/>
  <c r="OM130" i="8"/>
  <c r="OH130" i="8" s="1"/>
  <c r="OW129" i="8" l="1"/>
  <c r="OX129" i="8" s="1"/>
  <c r="OS130" i="8" s="1"/>
  <c r="OT130" i="8" l="1"/>
  <c r="OO130" i="8" s="1"/>
  <c r="PB129" i="8"/>
  <c r="PD129" i="8" l="1"/>
  <c r="PE129" i="8"/>
  <c r="OZ130" i="8" s="1"/>
  <c r="PI129" i="8" l="1"/>
  <c r="PA130" i="8"/>
  <c r="OV130" i="8" s="1"/>
  <c r="PK129" i="8" l="1"/>
  <c r="PL129" i="8"/>
  <c r="PG130" i="8" s="1"/>
  <c r="PH130" i="8" l="1"/>
  <c r="PC130" i="8" s="1"/>
  <c r="PP129" i="8"/>
  <c r="PR129" i="8" l="1"/>
  <c r="PS129" i="8" s="1"/>
  <c r="PN130" i="8" s="1"/>
  <c r="PO130" i="8" l="1"/>
  <c r="PJ130" i="8" s="1"/>
  <c r="PW129" i="8"/>
  <c r="PY129" i="8" l="1"/>
  <c r="PZ129" i="8"/>
  <c r="PU130" i="8" s="1"/>
  <c r="PV130" i="8" l="1"/>
  <c r="PQ130" i="8" s="1"/>
  <c r="QD129" i="8"/>
  <c r="QF129" i="8" l="1"/>
  <c r="QG129" i="8"/>
  <c r="QB130" i="8" s="1"/>
  <c r="QC130" i="8" l="1"/>
  <c r="PX130" i="8" s="1"/>
  <c r="QK129" i="8"/>
  <c r="GN137" i="8"/>
  <c r="QM129" i="8" l="1"/>
  <c r="QN129" i="8"/>
  <c r="QI130" i="8" s="1"/>
  <c r="GK138" i="8"/>
  <c r="GO137" i="8"/>
  <c r="GJ138" i="8" s="1"/>
  <c r="QR129" i="8" l="1"/>
  <c r="QJ130" i="8"/>
  <c r="QE130" i="8" s="1"/>
  <c r="GF138" i="8"/>
  <c r="GG138" i="8" s="1"/>
  <c r="GS137" i="8"/>
  <c r="QT129" i="8" l="1"/>
  <c r="QU129" i="8"/>
  <c r="QP130" i="8" s="1"/>
  <c r="GU137" i="8"/>
  <c r="GH138" i="8"/>
  <c r="GC139" i="8" s="1"/>
  <c r="GD139" i="8"/>
  <c r="QY129" i="8" l="1"/>
  <c r="QQ130" i="8"/>
  <c r="QL130" i="8" s="1"/>
  <c r="GL138" i="8"/>
  <c r="GR138" i="8"/>
  <c r="FY139" i="8"/>
  <c r="FZ139" i="8" s="1"/>
  <c r="GV137" i="8"/>
  <c r="GQ138" i="8" s="1"/>
  <c r="RA129" i="8" l="1"/>
  <c r="RB129" i="8" s="1"/>
  <c r="QW130" i="8" s="1"/>
  <c r="GM138" i="8"/>
  <c r="FW140" i="8"/>
  <c r="GA139" i="8"/>
  <c r="FV140" i="8" s="1"/>
  <c r="GZ137" i="8"/>
  <c r="RF129" i="8" l="1"/>
  <c r="QX130" i="8"/>
  <c r="QS130" i="8" s="1"/>
  <c r="GE139" i="8"/>
  <c r="FR140" i="8"/>
  <c r="FS140" i="8" s="1"/>
  <c r="FP141" i="8" s="1"/>
  <c r="HB137" i="8"/>
  <c r="HC137" i="8" s="1"/>
  <c r="GX138" i="8" s="1"/>
  <c r="RH129" i="8" l="1"/>
  <c r="RI129" i="8"/>
  <c r="RD130" i="8" s="1"/>
  <c r="FT140" i="8"/>
  <c r="FO141" i="8" s="1"/>
  <c r="FK141" i="8" s="1"/>
  <c r="FL141" i="8" s="1"/>
  <c r="GY138" i="8"/>
  <c r="GT138" i="8" s="1"/>
  <c r="HG137" i="8"/>
  <c r="RE130" i="8" l="1"/>
  <c r="QZ130" i="8" s="1"/>
  <c r="RM129" i="8"/>
  <c r="FX140" i="8"/>
  <c r="HI137" i="8"/>
  <c r="HJ137" i="8" s="1"/>
  <c r="HE138" i="8" s="1"/>
  <c r="FM141" i="8"/>
  <c r="FH142" i="8" s="1"/>
  <c r="FI142" i="8"/>
  <c r="RO129" i="8" l="1"/>
  <c r="RP129" i="8" s="1"/>
  <c r="RK130" i="8" s="1"/>
  <c r="FD142" i="8"/>
  <c r="FE142" i="8" s="1"/>
  <c r="FQ141" i="8"/>
  <c r="HF138" i="8"/>
  <c r="HA138" i="8" s="1"/>
  <c r="HN137" i="8"/>
  <c r="RL130" i="8" l="1"/>
  <c r="RG130" i="8" s="1"/>
  <c r="RT129" i="8"/>
  <c r="HP137" i="8"/>
  <c r="HQ137" i="8" s="1"/>
  <c r="HL138" i="8" s="1"/>
  <c r="FF142" i="8"/>
  <c r="FA143" i="8" s="1"/>
  <c r="FB143" i="8"/>
  <c r="RV129" i="8" l="1"/>
  <c r="RW129" i="8"/>
  <c r="RR130" i="8" s="1"/>
  <c r="EW143" i="8"/>
  <c r="EX143" i="8" s="1"/>
  <c r="FJ142" i="8"/>
  <c r="HU137" i="8"/>
  <c r="HM138" i="8"/>
  <c r="HH138" i="8" s="1"/>
  <c r="RS130" i="8" l="1"/>
  <c r="RN130" i="8" s="1"/>
  <c r="SA129" i="8"/>
  <c r="HW137" i="8"/>
  <c r="HX137" i="8" s="1"/>
  <c r="HS138" i="8" s="1"/>
  <c r="EU144" i="8"/>
  <c r="EY143" i="8"/>
  <c r="ET144" i="8" s="1"/>
  <c r="SC129" i="8" l="1"/>
  <c r="SD129" i="8"/>
  <c r="RY130" i="8" s="1"/>
  <c r="FC143" i="8"/>
  <c r="EP144" i="8"/>
  <c r="EQ144" i="8" s="1"/>
  <c r="HT138" i="8"/>
  <c r="HO138" i="8" s="1"/>
  <c r="IB137" i="8"/>
  <c r="RZ130" i="8" l="1"/>
  <c r="RU130" i="8" s="1"/>
  <c r="SH129" i="8"/>
  <c r="ID137" i="8"/>
  <c r="ER144" i="8"/>
  <c r="EM145" i="8" s="1"/>
  <c r="EN145" i="8"/>
  <c r="SJ129" i="8" l="1"/>
  <c r="SK129" i="8" s="1"/>
  <c r="SF130" i="8" s="1"/>
  <c r="EI145" i="8"/>
  <c r="EJ145" i="8" s="1"/>
  <c r="EK145" i="8" s="1"/>
  <c r="EF146" i="8" s="1"/>
  <c r="EV144" i="8"/>
  <c r="IA138" i="8"/>
  <c r="IE137" i="8"/>
  <c r="HZ138" i="8" s="1"/>
  <c r="SG130" i="8" l="1"/>
  <c r="SB130" i="8" s="1"/>
  <c r="SO129" i="8"/>
  <c r="EG146" i="8"/>
  <c r="EB146" i="8" s="1"/>
  <c r="EC146" i="8" s="1"/>
  <c r="EO145" i="8"/>
  <c r="II137" i="8"/>
  <c r="HV138" i="8"/>
  <c r="SQ129" i="8" l="1"/>
  <c r="SR129" i="8"/>
  <c r="SM130" i="8" s="1"/>
  <c r="IK137" i="8"/>
  <c r="IL137" i="8" s="1"/>
  <c r="IG138" i="8" s="1"/>
  <c r="DZ147" i="8"/>
  <c r="ED146" i="8"/>
  <c r="DY147" i="8" s="1"/>
  <c r="SN130" i="8" l="1"/>
  <c r="SI130" i="8" s="1"/>
  <c r="SV129" i="8"/>
  <c r="IH138" i="8"/>
  <c r="EH146" i="8"/>
  <c r="DU147" i="8"/>
  <c r="DV147" i="8" s="1"/>
  <c r="DS148" i="8" s="1"/>
  <c r="IP137" i="8"/>
  <c r="IR137" i="8" s="1"/>
  <c r="IS137" i="8" s="1"/>
  <c r="IN138" i="8" s="1"/>
  <c r="IC138" i="8"/>
  <c r="SX129" i="8" l="1"/>
  <c r="SY129" i="8" s="1"/>
  <c r="ST130" i="8" s="1"/>
  <c r="DW147" i="8"/>
  <c r="DR148" i="8" s="1"/>
  <c r="DN148" i="8" s="1"/>
  <c r="DO148" i="8" s="1"/>
  <c r="IO138" i="8"/>
  <c r="IJ138" i="8" s="1"/>
  <c r="IW137" i="8"/>
  <c r="SU130" i="8" l="1"/>
  <c r="SP130" i="8" s="1"/>
  <c r="TC129" i="8"/>
  <c r="EA147" i="8"/>
  <c r="DL149" i="8"/>
  <c r="DP148" i="8"/>
  <c r="DK149" i="8" s="1"/>
  <c r="IY137" i="8"/>
  <c r="IZ137" i="8" s="1"/>
  <c r="IU138" i="8" s="1"/>
  <c r="TE129" i="8" l="1"/>
  <c r="TF129" i="8" s="1"/>
  <c r="TA130" i="8" s="1"/>
  <c r="DT148" i="8"/>
  <c r="IV138" i="8"/>
  <c r="IQ138" i="8" s="1"/>
  <c r="JD137" i="8"/>
  <c r="DG149" i="8"/>
  <c r="DH149" i="8" s="1"/>
  <c r="TB130" i="8" l="1"/>
  <c r="SW130" i="8" s="1"/>
  <c r="TJ129" i="8"/>
  <c r="DI149" i="8"/>
  <c r="DD150" i="8" s="1"/>
  <c r="DE150" i="8"/>
  <c r="JF137" i="8"/>
  <c r="JG137" i="8" s="1"/>
  <c r="JB138" i="8" s="1"/>
  <c r="TL129" i="8" l="1"/>
  <c r="TM129" i="8" s="1"/>
  <c r="TH130" i="8" s="1"/>
  <c r="DM149" i="8"/>
  <c r="JC138" i="8"/>
  <c r="IX138" i="8" s="1"/>
  <c r="JK137" i="8"/>
  <c r="CZ150" i="8"/>
  <c r="DA150" i="8" s="1"/>
  <c r="TI130" i="8" l="1"/>
  <c r="TD130" i="8" s="1"/>
  <c r="TQ129" i="8"/>
  <c r="DB150" i="8"/>
  <c r="CW151" i="8" s="1"/>
  <c r="CX151" i="8"/>
  <c r="JM137" i="8"/>
  <c r="TS129" i="8" l="1"/>
  <c r="TT129" i="8"/>
  <c r="TO130" i="8" s="1"/>
  <c r="JJ138" i="8"/>
  <c r="CS151" i="8"/>
  <c r="CT151" i="8" s="1"/>
  <c r="JN137" i="8"/>
  <c r="JI138" i="8" s="1"/>
  <c r="DF150" i="8"/>
  <c r="TP130" i="8" l="1"/>
  <c r="TK130" i="8" s="1"/>
  <c r="TX129" i="8"/>
  <c r="JE138" i="8"/>
  <c r="CQ152" i="8"/>
  <c r="CU151" i="8"/>
  <c r="CP152" i="8" s="1"/>
  <c r="JR137" i="8"/>
  <c r="TZ129" i="8" l="1"/>
  <c r="UA129" i="8"/>
  <c r="TV130" i="8" s="1"/>
  <c r="JT137" i="8"/>
  <c r="JU137" i="8" s="1"/>
  <c r="JP138" i="8" s="1"/>
  <c r="CY151" i="8"/>
  <c r="CL152" i="8"/>
  <c r="CM152" i="8" s="1"/>
  <c r="TW130" i="8" l="1"/>
  <c r="TR130" i="8" s="1"/>
  <c r="UE129" i="8"/>
  <c r="CN152" i="8"/>
  <c r="CI153" i="8" s="1"/>
  <c r="CJ153" i="8"/>
  <c r="JY137" i="8"/>
  <c r="JQ138" i="8"/>
  <c r="JL138" i="8" s="1"/>
  <c r="CR152" i="8" l="1"/>
  <c r="UG129" i="8"/>
  <c r="UH129" i="8"/>
  <c r="UC130" i="8" s="1"/>
  <c r="CE153" i="8"/>
  <c r="CF153" i="8" s="1"/>
  <c r="CG153" i="8" s="1"/>
  <c r="KA137" i="8"/>
  <c r="KB137" i="8" s="1"/>
  <c r="JW138" i="8" s="1"/>
  <c r="UD130" i="8" l="1"/>
  <c r="TY130" i="8" s="1"/>
  <c r="UL129" i="8"/>
  <c r="CB154" i="8"/>
  <c r="CK153" i="8"/>
  <c r="CC154" i="8"/>
  <c r="JX138" i="8"/>
  <c r="JS138" i="8" s="1"/>
  <c r="KF137" i="8"/>
  <c r="BX154" i="8" l="1"/>
  <c r="BY154" i="8" s="1"/>
  <c r="BV155" i="8" s="1"/>
  <c r="UN129" i="8"/>
  <c r="UO129" i="8"/>
  <c r="UJ130" i="8" s="1"/>
  <c r="KH137" i="8"/>
  <c r="KI137" i="8" s="1"/>
  <c r="KD138" i="8" s="1"/>
  <c r="BZ154" i="8"/>
  <c r="BU155" i="8" s="1"/>
  <c r="UK130" i="8" l="1"/>
  <c r="UF130" i="8" s="1"/>
  <c r="US129" i="8"/>
  <c r="CD154" i="8"/>
  <c r="BQ155" i="8"/>
  <c r="BR155" i="8" s="1"/>
  <c r="BO156" i="8" s="1"/>
  <c r="KM137" i="8"/>
  <c r="KE138" i="8"/>
  <c r="JZ138" i="8" s="1"/>
  <c r="UU129" i="8" l="1"/>
  <c r="UV129" i="8"/>
  <c r="UQ130" i="8" s="1"/>
  <c r="BS155" i="8"/>
  <c r="BN156" i="8" s="1"/>
  <c r="BJ156" i="8" s="1"/>
  <c r="BK156" i="8" s="1"/>
  <c r="BH157" i="8" s="1"/>
  <c r="KO137" i="8"/>
  <c r="UZ129" i="8" l="1"/>
  <c r="UR130" i="8"/>
  <c r="UM130" i="8" s="1"/>
  <c r="BW155" i="8"/>
  <c r="BL156" i="8"/>
  <c r="BG157" i="8" s="1"/>
  <c r="BC157" i="8" s="1"/>
  <c r="BD157" i="8" s="1"/>
  <c r="KL138" i="8"/>
  <c r="KP137" i="8"/>
  <c r="KK138" i="8" s="1"/>
  <c r="VB129" i="8" l="1"/>
  <c r="VC129" i="8" s="1"/>
  <c r="UX130" i="8" s="1"/>
  <c r="BP156" i="8"/>
  <c r="BA158" i="8"/>
  <c r="BE157" i="8"/>
  <c r="AZ158" i="8" s="1"/>
  <c r="KT137" i="8"/>
  <c r="KV137" i="8" s="1"/>
  <c r="KG138" i="8"/>
  <c r="UY130" i="8" l="1"/>
  <c r="UT130" i="8" s="1"/>
  <c r="VG129" i="8"/>
  <c r="KW137" i="8"/>
  <c r="KR138" i="8" s="1"/>
  <c r="KS138" i="8"/>
  <c r="BI157" i="8"/>
  <c r="AV158" i="8"/>
  <c r="AW158" i="8" s="1"/>
  <c r="VI129" i="8" l="1"/>
  <c r="VJ129" i="8" s="1"/>
  <c r="VE130" i="8" s="1"/>
  <c r="LA137" i="8"/>
  <c r="KN138" i="8"/>
  <c r="AX158" i="8"/>
  <c r="AS159" i="8" s="1"/>
  <c r="AT159" i="8"/>
  <c r="VF130" i="8" l="1"/>
  <c r="VA130" i="8" s="1"/>
  <c r="VN129" i="8"/>
  <c r="BB158" i="8"/>
  <c r="AP159" i="8"/>
  <c r="AO159" i="8"/>
  <c r="AH159" i="8" s="1"/>
  <c r="AG159" i="8" s="1"/>
  <c r="VP129" i="8" l="1"/>
  <c r="VQ129" i="8" s="1"/>
  <c r="VL130" i="8" s="1"/>
  <c r="AU159" i="8"/>
  <c r="AM160" i="8"/>
  <c r="VM130" i="8" l="1"/>
  <c r="VH130" i="8" s="1"/>
  <c r="VU129" i="8"/>
  <c r="VW129" i="8" l="1"/>
  <c r="VX129" i="8" s="1"/>
  <c r="VS130" i="8" s="1"/>
  <c r="VT130" i="8" l="1"/>
  <c r="VO130" i="8" s="1"/>
  <c r="WB129" i="8"/>
  <c r="WD129" i="8" l="1"/>
  <c r="WE129" i="8"/>
  <c r="VZ130" i="8" s="1"/>
  <c r="WA130" i="8" l="1"/>
  <c r="VV130" i="8" s="1"/>
  <c r="WI129" i="8"/>
  <c r="WK129" i="8" l="1"/>
  <c r="WL129" i="8"/>
  <c r="WG130" i="8" s="1"/>
  <c r="WH130" i="8" l="1"/>
  <c r="WC130" i="8" s="1"/>
  <c r="WP129" i="8"/>
  <c r="WR129" i="8" l="1"/>
  <c r="WS129" i="8"/>
  <c r="WN130" i="8" s="1"/>
  <c r="WW129" i="8" l="1"/>
  <c r="WO130" i="8"/>
  <c r="WJ130" i="8" s="1"/>
  <c r="WY129" i="8" l="1"/>
  <c r="WZ129" i="8"/>
  <c r="WU130" i="8" s="1"/>
  <c r="WV130" i="8" l="1"/>
  <c r="WQ130" i="8" s="1"/>
  <c r="XD129" i="8"/>
  <c r="XF129" i="8" l="1"/>
  <c r="XG129" i="8"/>
  <c r="XB130" i="8" s="1"/>
  <c r="XK129" i="8" l="1"/>
  <c r="XC130" i="8"/>
  <c r="WX130" i="8" s="1"/>
  <c r="XM129" i="8" l="1"/>
  <c r="XN129" i="8"/>
  <c r="XI130" i="8" s="1"/>
  <c r="XJ130" i="8" l="1"/>
  <c r="XE130" i="8" s="1"/>
  <c r="XR129" i="8"/>
  <c r="XT129" i="8" l="1"/>
  <c r="XU129" i="8" s="1"/>
  <c r="XP130" i="8" s="1"/>
  <c r="XQ130" i="8" l="1"/>
  <c r="XL130" i="8" s="1"/>
  <c r="XY129" i="8"/>
  <c r="YA129" i="8" l="1"/>
  <c r="YB129" i="8" s="1"/>
  <c r="XW130" i="8" s="1"/>
  <c r="XX130" i="8" l="1"/>
  <c r="XS130" i="8" s="1"/>
  <c r="YF129" i="8"/>
  <c r="YH129" i="8" l="1"/>
  <c r="YI129" i="8"/>
  <c r="YD130" i="8" s="1"/>
  <c r="GN138" i="8"/>
  <c r="YE130" i="8" l="1"/>
  <c r="XZ130" i="8" s="1"/>
  <c r="YM129" i="8"/>
  <c r="GO138" i="8"/>
  <c r="GJ139" i="8" s="1"/>
  <c r="GK139" i="8"/>
  <c r="YO129" i="8" l="1"/>
  <c r="YP129" i="8"/>
  <c r="YK130" i="8" s="1"/>
  <c r="GS138" i="8"/>
  <c r="GF139" i="8"/>
  <c r="GG139" i="8" s="1"/>
  <c r="YT129" i="8" l="1"/>
  <c r="YL130" i="8"/>
  <c r="YG130" i="8" s="1"/>
  <c r="GD140" i="8"/>
  <c r="GH139" i="8"/>
  <c r="GC140" i="8" s="1"/>
  <c r="GU138" i="8"/>
  <c r="GV138" i="8" s="1"/>
  <c r="GQ139" i="8" s="1"/>
  <c r="YV129" i="8" l="1"/>
  <c r="YW129" i="8"/>
  <c r="YR130" i="8" s="1"/>
  <c r="GL139" i="8"/>
  <c r="GR139" i="8"/>
  <c r="GM139" i="8" s="1"/>
  <c r="GZ138" i="8"/>
  <c r="FY140" i="8"/>
  <c r="FZ140" i="8" s="1"/>
  <c r="YS130" i="8" l="1"/>
  <c r="YN130" i="8" s="1"/>
  <c r="ZA129" i="8"/>
  <c r="HB138" i="8"/>
  <c r="HC138" i="8" s="1"/>
  <c r="GX139" i="8" s="1"/>
  <c r="FW141" i="8"/>
  <c r="GA140" i="8"/>
  <c r="FV141" i="8" s="1"/>
  <c r="ZC129" i="8" l="1"/>
  <c r="ZD129" i="8"/>
  <c r="YY130" i="8" s="1"/>
  <c r="GE140" i="8"/>
  <c r="FR141" i="8"/>
  <c r="FS141" i="8" s="1"/>
  <c r="FP142" i="8" s="1"/>
  <c r="GY139" i="8"/>
  <c r="GT139" i="8" s="1"/>
  <c r="HG138" i="8"/>
  <c r="YZ130" i="8" l="1"/>
  <c r="YU130" i="8" s="1"/>
  <c r="ZH129" i="8"/>
  <c r="FT141" i="8"/>
  <c r="FO142" i="8" s="1"/>
  <c r="FK142" i="8" s="1"/>
  <c r="FL142" i="8" s="1"/>
  <c r="HI138" i="8"/>
  <c r="HJ138" i="8" s="1"/>
  <c r="HE139" i="8" s="1"/>
  <c r="FX141" i="8" l="1"/>
  <c r="ZJ129" i="8"/>
  <c r="ZK129" i="8"/>
  <c r="ZF130" i="8" s="1"/>
  <c r="FM142" i="8"/>
  <c r="FH143" i="8" s="1"/>
  <c r="FI143" i="8"/>
  <c r="HF139" i="8"/>
  <c r="HA139" i="8" s="1"/>
  <c r="HN138" i="8"/>
  <c r="ZO129" i="8" l="1"/>
  <c r="ZG130" i="8"/>
  <c r="ZB130" i="8" s="1"/>
  <c r="FQ142" i="8"/>
  <c r="FD143" i="8"/>
  <c r="FE143" i="8" s="1"/>
  <c r="HP138" i="8"/>
  <c r="HQ138" i="8" s="1"/>
  <c r="HL139" i="8" s="1"/>
  <c r="ZQ129" i="8" l="1"/>
  <c r="ZR129" i="8"/>
  <c r="ZM130" i="8" s="1"/>
  <c r="HM139" i="8"/>
  <c r="HH139" i="8" s="1"/>
  <c r="HU138" i="8"/>
  <c r="FF143" i="8"/>
  <c r="FA144" i="8" s="1"/>
  <c r="FB144" i="8"/>
  <c r="ZN130" i="8" l="1"/>
  <c r="ZI130" i="8" s="1"/>
  <c r="ZV129" i="8"/>
  <c r="FJ143" i="8"/>
  <c r="EW144" i="8"/>
  <c r="EX144" i="8" s="1"/>
  <c r="HW138" i="8"/>
  <c r="HX138" i="8" s="1"/>
  <c r="HS139" i="8" s="1"/>
  <c r="ZX129" i="8" l="1"/>
  <c r="ZY129" i="8" s="1"/>
  <c r="ZT130" i="8" s="1"/>
  <c r="HT139" i="8"/>
  <c r="HO139" i="8" s="1"/>
  <c r="IB138" i="8"/>
  <c r="EU145" i="8"/>
  <c r="EY144" i="8"/>
  <c r="ET145" i="8" s="1"/>
  <c r="ZU130" i="8" l="1"/>
  <c r="ZP130" i="8" s="1"/>
  <c r="AAC129" i="8"/>
  <c r="FC144" i="8"/>
  <c r="EP145" i="8"/>
  <c r="EQ145" i="8" s="1"/>
  <c r="ID138" i="8"/>
  <c r="AAE129" i="8" l="1"/>
  <c r="AAF129" i="8"/>
  <c r="AAA130" i="8" s="1"/>
  <c r="IA139" i="8"/>
  <c r="IE138" i="8"/>
  <c r="HZ139" i="8" s="1"/>
  <c r="EN146" i="8"/>
  <c r="ER145" i="8"/>
  <c r="EM146" i="8" s="1"/>
  <c r="AAJ129" i="8" l="1"/>
  <c r="AAB130" i="8"/>
  <c r="ZW130" i="8" s="1"/>
  <c r="EI146" i="8"/>
  <c r="EJ146" i="8" s="1"/>
  <c r="EK146" i="8" s="1"/>
  <c r="EF147" i="8" s="1"/>
  <c r="EV145" i="8"/>
  <c r="II138" i="8"/>
  <c r="HV139" i="8"/>
  <c r="AAL129" i="8" l="1"/>
  <c r="AAM129" i="8"/>
  <c r="AAH130" i="8" s="1"/>
  <c r="EO146" i="8"/>
  <c r="EG147" i="8"/>
  <c r="EB147" i="8" s="1"/>
  <c r="EC147" i="8" s="1"/>
  <c r="ED147" i="8" s="1"/>
  <c r="DY148" i="8" s="1"/>
  <c r="IK138" i="8"/>
  <c r="IL138" i="8" s="1"/>
  <c r="IG139" i="8" s="1"/>
  <c r="AAI130" i="8" l="1"/>
  <c r="AAD130" i="8" s="1"/>
  <c r="AAQ129" i="8"/>
  <c r="DZ148" i="8"/>
  <c r="DU148" i="8" s="1"/>
  <c r="DV148" i="8" s="1"/>
  <c r="EH147" i="8"/>
  <c r="IP138" i="8"/>
  <c r="IH139" i="8"/>
  <c r="IC139" i="8" s="1"/>
  <c r="AAS129" i="8" l="1"/>
  <c r="AAT129" i="8" s="1"/>
  <c r="AAO130" i="8" s="1"/>
  <c r="IR138" i="8"/>
  <c r="IS138" i="8" s="1"/>
  <c r="IN139" i="8" s="1"/>
  <c r="DS149" i="8"/>
  <c r="DW148" i="8"/>
  <c r="DR149" i="8" s="1"/>
  <c r="AAP130" i="8" l="1"/>
  <c r="AAX129" i="8"/>
  <c r="EA148" i="8"/>
  <c r="DN149" i="8"/>
  <c r="DO149" i="8" s="1"/>
  <c r="DP149" i="8" s="1"/>
  <c r="DK150" i="8" s="1"/>
  <c r="IO139" i="8"/>
  <c r="IJ139" i="8" s="1"/>
  <c r="IW138" i="8"/>
  <c r="AAZ129" i="8" l="1"/>
  <c r="ABA129" i="8" s="1"/>
  <c r="AAV130" i="8" s="1"/>
  <c r="MZ130" i="8"/>
  <c r="AAK130" i="8"/>
  <c r="DL150" i="8"/>
  <c r="DG150" i="8" s="1"/>
  <c r="DH150" i="8" s="1"/>
  <c r="DT149" i="8"/>
  <c r="IY138" i="8"/>
  <c r="IZ138" i="8" s="1"/>
  <c r="IU139" i="8" s="1"/>
  <c r="MW131" i="8" l="1"/>
  <c r="NA130" i="8"/>
  <c r="MV131" i="8" s="1"/>
  <c r="AAW130" i="8"/>
  <c r="ABE129" i="8"/>
  <c r="IV139" i="8"/>
  <c r="IQ139" i="8" s="1"/>
  <c r="JD138" i="8"/>
  <c r="DI150" i="8"/>
  <c r="DD151" i="8" s="1"/>
  <c r="DE151" i="8"/>
  <c r="ABG129" i="8" l="1"/>
  <c r="ABH129" i="8" s="1"/>
  <c r="ABC130" i="8" s="1"/>
  <c r="AAR130" i="8"/>
  <c r="NE130" i="8"/>
  <c r="MR131" i="8"/>
  <c r="MS131" i="8" s="1"/>
  <c r="DM150" i="8"/>
  <c r="CZ151" i="8"/>
  <c r="DA151" i="8" s="1"/>
  <c r="JF138" i="8"/>
  <c r="JG138" i="8" s="1"/>
  <c r="JB139" i="8" s="1"/>
  <c r="MP132" i="8" l="1"/>
  <c r="MT131" i="8"/>
  <c r="MO132" i="8" s="1"/>
  <c r="ABD130" i="8"/>
  <c r="ABL129" i="8"/>
  <c r="ABO129" i="8" s="1"/>
  <c r="ABJ130" i="8" s="1"/>
  <c r="NG130" i="8"/>
  <c r="JC139" i="8"/>
  <c r="IX139" i="8" s="1"/>
  <c r="JK138" i="8"/>
  <c r="DB151" i="8"/>
  <c r="CW152" i="8" s="1"/>
  <c r="CX152" i="8"/>
  <c r="ND131" i="8" l="1"/>
  <c r="ABF130" i="8"/>
  <c r="AAY130" i="8"/>
  <c r="NH130" i="8"/>
  <c r="NC131" i="8" s="1"/>
  <c r="MX131" i="8"/>
  <c r="MK132" i="8"/>
  <c r="ML132" i="8" s="1"/>
  <c r="DF151" i="8"/>
  <c r="CS152" i="8"/>
  <c r="CT152" i="8" s="1"/>
  <c r="JM138" i="8"/>
  <c r="JN138" i="8" s="1"/>
  <c r="JI139" i="8" s="1"/>
  <c r="MY131" i="8" l="1"/>
  <c r="MI133" i="8"/>
  <c r="MM132" i="8"/>
  <c r="MH133" i="8" s="1"/>
  <c r="NL130" i="8"/>
  <c r="JR138" i="8"/>
  <c r="JJ139" i="8"/>
  <c r="JE139" i="8" s="1"/>
  <c r="CU152" i="8"/>
  <c r="CP153" i="8" s="1"/>
  <c r="CQ153" i="8"/>
  <c r="NN130" i="8" l="1"/>
  <c r="NO130" i="8"/>
  <c r="NJ131" i="8" s="1"/>
  <c r="MD133" i="8"/>
  <c r="ME133" i="8" s="1"/>
  <c r="MQ132" i="8"/>
  <c r="CY152" i="8"/>
  <c r="CL153" i="8"/>
  <c r="CM153" i="8" s="1"/>
  <c r="JT138" i="8"/>
  <c r="JU138" i="8" s="1"/>
  <c r="JP139" i="8" s="1"/>
  <c r="MB134" i="8" l="1"/>
  <c r="MF133" i="8"/>
  <c r="MA134" i="8" s="1"/>
  <c r="NS130" i="8"/>
  <c r="NK131" i="8"/>
  <c r="NF131" i="8" s="1"/>
  <c r="JY138" i="8"/>
  <c r="JQ139" i="8"/>
  <c r="JL139" i="8" s="1"/>
  <c r="CN153" i="8"/>
  <c r="CI154" i="8" s="1"/>
  <c r="CJ154" i="8"/>
  <c r="NU130" i="8" l="1"/>
  <c r="NV130" i="8"/>
  <c r="NQ131" i="8" s="1"/>
  <c r="MJ133" i="8"/>
  <c r="LW134" i="8"/>
  <c r="LX134" i="8" s="1"/>
  <c r="CE154" i="8"/>
  <c r="CF154" i="8" s="1"/>
  <c r="CG154" i="8" s="1"/>
  <c r="CB155" i="8" s="1"/>
  <c r="CR153" i="8"/>
  <c r="KA138" i="8"/>
  <c r="KB138" i="8" s="1"/>
  <c r="JW139" i="8" s="1"/>
  <c r="LY134" i="8" l="1"/>
  <c r="LT135" i="8" s="1"/>
  <c r="LU135" i="8"/>
  <c r="NR131" i="8"/>
  <c r="NM131" i="8" s="1"/>
  <c r="NZ130" i="8"/>
  <c r="CC155" i="8"/>
  <c r="CK154" i="8"/>
  <c r="JX139" i="8"/>
  <c r="JS139" i="8" s="1"/>
  <c r="KF138" i="8"/>
  <c r="BX155" i="8"/>
  <c r="BY155" i="8" s="1"/>
  <c r="LP135" i="8" l="1"/>
  <c r="LQ135" i="8" s="1"/>
  <c r="MC134" i="8"/>
  <c r="OB130" i="8"/>
  <c r="OC130" i="8"/>
  <c r="NX131" i="8" s="1"/>
  <c r="LR135" i="8"/>
  <c r="LM136" i="8" s="1"/>
  <c r="LV135" i="8"/>
  <c r="LN136" i="8"/>
  <c r="BZ155" i="8"/>
  <c r="BU156" i="8" s="1"/>
  <c r="BV156" i="8"/>
  <c r="KH138" i="8"/>
  <c r="KI138" i="8" s="1"/>
  <c r="KD139" i="8" s="1"/>
  <c r="LI136" i="8" l="1"/>
  <c r="LJ136" i="8" s="1"/>
  <c r="LK136" i="8" s="1"/>
  <c r="LF137" i="8" s="1"/>
  <c r="NY131" i="8"/>
  <c r="NT131" i="8" s="1"/>
  <c r="OG130" i="8"/>
  <c r="CD155" i="8"/>
  <c r="KM138" i="8"/>
  <c r="KE139" i="8"/>
  <c r="JZ139" i="8" s="1"/>
  <c r="BQ156" i="8"/>
  <c r="BR156" i="8" s="1"/>
  <c r="LG137" i="8" l="1"/>
  <c r="LB137" i="8" s="1"/>
  <c r="LC137" i="8" s="1"/>
  <c r="LD137" i="8" s="1"/>
  <c r="LO136" i="8"/>
  <c r="OI130" i="8"/>
  <c r="OJ130" i="8" s="1"/>
  <c r="OE131" i="8" s="1"/>
  <c r="BO157" i="8"/>
  <c r="BS156" i="8"/>
  <c r="BN157" i="8" s="1"/>
  <c r="KO138" i="8"/>
  <c r="KP138" i="8" s="1"/>
  <c r="KK139" i="8" s="1"/>
  <c r="KZ138" i="8" l="1"/>
  <c r="KY138" i="8"/>
  <c r="LH137" i="8"/>
  <c r="KU138" i="8"/>
  <c r="OF131" i="8"/>
  <c r="OA131" i="8" s="1"/>
  <c r="ON130" i="8"/>
  <c r="KL139" i="8"/>
  <c r="KG139" i="8" s="1"/>
  <c r="KT138" i="8"/>
  <c r="BJ157" i="8"/>
  <c r="BK157" i="8" s="1"/>
  <c r="BW156" i="8"/>
  <c r="OP130" i="8" l="1"/>
  <c r="OQ130" i="8" s="1"/>
  <c r="OL131" i="8" s="1"/>
  <c r="KV138" i="8"/>
  <c r="KW138" i="8" s="1"/>
  <c r="KR139" i="8" s="1"/>
  <c r="BL157" i="8"/>
  <c r="BG158" i="8" s="1"/>
  <c r="BH158" i="8"/>
  <c r="OU130" i="8" l="1"/>
  <c r="OM131" i="8"/>
  <c r="OH131" i="8" s="1"/>
  <c r="BP157" i="8"/>
  <c r="BC158" i="8"/>
  <c r="BD158" i="8" s="1"/>
  <c r="LA138" i="8"/>
  <c r="KS139" i="8"/>
  <c r="KN139" i="8" s="1"/>
  <c r="OW130" i="8" l="1"/>
  <c r="OX130" i="8"/>
  <c r="OS131" i="8" s="1"/>
  <c r="BE158" i="8"/>
  <c r="AZ159" i="8" s="1"/>
  <c r="BA159" i="8"/>
  <c r="OT131" i="8" l="1"/>
  <c r="OO131" i="8" s="1"/>
  <c r="PB130" i="8"/>
  <c r="AV159" i="8"/>
  <c r="AW159" i="8" s="1"/>
  <c r="AX159" i="8" s="1"/>
  <c r="AS160" i="8" s="1"/>
  <c r="BI158" i="8"/>
  <c r="PD130" i="8" l="1"/>
  <c r="PE130" i="8" s="1"/>
  <c r="OZ131" i="8" s="1"/>
  <c r="AT160" i="8"/>
  <c r="AO160" i="8" s="1"/>
  <c r="AH160" i="8" s="1"/>
  <c r="AG160" i="8" s="1"/>
  <c r="BB159" i="8"/>
  <c r="PA131" i="8" l="1"/>
  <c r="OV131" i="8" s="1"/>
  <c r="PI130" i="8"/>
  <c r="AP160" i="8"/>
  <c r="AM161" i="8" s="1"/>
  <c r="PK130" i="8" l="1"/>
  <c r="PL130" i="8" s="1"/>
  <c r="PG131" i="8" s="1"/>
  <c r="AU160" i="8"/>
  <c r="PH131" i="8" l="1"/>
  <c r="PC131" i="8" s="1"/>
  <c r="PP130" i="8"/>
  <c r="PR130" i="8" l="1"/>
  <c r="PS130" i="8"/>
  <c r="PN131" i="8" s="1"/>
  <c r="PO131" i="8" l="1"/>
  <c r="PJ131" i="8" s="1"/>
  <c r="PW130" i="8"/>
  <c r="PY130" i="8" l="1"/>
  <c r="PZ130" i="8"/>
  <c r="PU131" i="8" s="1"/>
  <c r="PV131" i="8" l="1"/>
  <c r="PQ131" i="8" s="1"/>
  <c r="QD130" i="8"/>
  <c r="QF130" i="8" l="1"/>
  <c r="QG130" i="8"/>
  <c r="QB131" i="8" s="1"/>
  <c r="QC131" i="8" l="1"/>
  <c r="PX131" i="8" s="1"/>
  <c r="QK130" i="8"/>
  <c r="QM130" i="8" l="1"/>
  <c r="QN130" i="8"/>
  <c r="QI131" i="8" s="1"/>
  <c r="QR130" i="8" l="1"/>
  <c r="QJ131" i="8"/>
  <c r="QE131" i="8" s="1"/>
  <c r="QT130" i="8" l="1"/>
  <c r="QU130" i="8"/>
  <c r="QP131" i="8" s="1"/>
  <c r="QY130" i="8" l="1"/>
  <c r="QQ131" i="8"/>
  <c r="QL131" i="8" s="1"/>
  <c r="RA130" i="8" l="1"/>
  <c r="RB130" i="8" s="1"/>
  <c r="QW131" i="8" s="1"/>
  <c r="RF130" i="8" l="1"/>
  <c r="QX131" i="8"/>
  <c r="QS131" i="8" s="1"/>
  <c r="RH130" i="8" l="1"/>
  <c r="RI130" i="8"/>
  <c r="RD131" i="8" s="1"/>
  <c r="RE131" i="8" l="1"/>
  <c r="QZ131" i="8" s="1"/>
  <c r="RM130" i="8"/>
  <c r="RO130" i="8" l="1"/>
  <c r="RP130" i="8" s="1"/>
  <c r="RK131" i="8" s="1"/>
  <c r="RT130" i="8" l="1"/>
  <c r="RL131" i="8"/>
  <c r="RG131" i="8" s="1"/>
  <c r="RV130" i="8" l="1"/>
  <c r="RW130" i="8"/>
  <c r="RR131" i="8" s="1"/>
  <c r="RS131" i="8" l="1"/>
  <c r="RN131" i="8" s="1"/>
  <c r="SA130" i="8"/>
  <c r="SC130" i="8" l="1"/>
  <c r="SD130" i="8"/>
  <c r="RY131" i="8" s="1"/>
  <c r="RZ131" i="8" l="1"/>
  <c r="RU131" i="8" s="1"/>
  <c r="SH130" i="8"/>
  <c r="SJ130" i="8" l="1"/>
  <c r="SK130" i="8"/>
  <c r="SF131" i="8" s="1"/>
  <c r="GN139" i="8"/>
  <c r="SG131" i="8" l="1"/>
  <c r="SB131" i="8" s="1"/>
  <c r="SO130" i="8"/>
  <c r="GK140" i="8"/>
  <c r="GO139" i="8"/>
  <c r="GJ140" i="8" s="1"/>
  <c r="SQ130" i="8" l="1"/>
  <c r="SR130" i="8"/>
  <c r="SM131" i="8" s="1"/>
  <c r="GS139" i="8"/>
  <c r="GU139" i="8" s="1"/>
  <c r="GV139" i="8" s="1"/>
  <c r="GQ140" i="8" s="1"/>
  <c r="GF140" i="8"/>
  <c r="GG140" i="8" s="1"/>
  <c r="SN131" i="8" l="1"/>
  <c r="SI131" i="8" s="1"/>
  <c r="SV130" i="8"/>
  <c r="GD141" i="8"/>
  <c r="GH140" i="8"/>
  <c r="GC141" i="8" s="1"/>
  <c r="GZ139" i="8"/>
  <c r="GR140" i="8"/>
  <c r="GM140" i="8" s="1"/>
  <c r="SX130" i="8" l="1"/>
  <c r="SY130" i="8"/>
  <c r="ST131" i="8" s="1"/>
  <c r="GL140" i="8"/>
  <c r="HB139" i="8"/>
  <c r="FY141" i="8"/>
  <c r="FZ141" i="8" s="1"/>
  <c r="SU131" i="8" l="1"/>
  <c r="SP131" i="8" s="1"/>
  <c r="TC130" i="8"/>
  <c r="GY140" i="8"/>
  <c r="HC139" i="8"/>
  <c r="GX140" i="8" s="1"/>
  <c r="FW142" i="8"/>
  <c r="GA141" i="8"/>
  <c r="FV142" i="8" s="1"/>
  <c r="TE130" i="8" l="1"/>
  <c r="TF130" i="8"/>
  <c r="TA131" i="8" s="1"/>
  <c r="GE141" i="8"/>
  <c r="FR142" i="8"/>
  <c r="FS142" i="8" s="1"/>
  <c r="HG139" i="8"/>
  <c r="GT140" i="8"/>
  <c r="TB131" i="8" l="1"/>
  <c r="SW131" i="8" s="1"/>
  <c r="TJ130" i="8"/>
  <c r="FP143" i="8"/>
  <c r="FT142" i="8"/>
  <c r="FO143" i="8" s="1"/>
  <c r="HI139" i="8"/>
  <c r="HJ139" i="8" s="1"/>
  <c r="HE140" i="8" s="1"/>
  <c r="TL130" i="8" l="1"/>
  <c r="TM130" i="8"/>
  <c r="TH131" i="8" s="1"/>
  <c r="FX142" i="8"/>
  <c r="FK143" i="8"/>
  <c r="FL143" i="8" s="1"/>
  <c r="FI144" i="8" s="1"/>
  <c r="HF140" i="8"/>
  <c r="HA140" i="8" s="1"/>
  <c r="HN139" i="8"/>
  <c r="TI131" i="8" l="1"/>
  <c r="TD131" i="8" s="1"/>
  <c r="TQ130" i="8"/>
  <c r="FM143" i="8"/>
  <c r="FH144" i="8" s="1"/>
  <c r="FD144" i="8" s="1"/>
  <c r="FE144" i="8" s="1"/>
  <c r="FB145" i="8" s="1"/>
  <c r="HP139" i="8"/>
  <c r="HQ139" i="8" s="1"/>
  <c r="HL140" i="8" s="1"/>
  <c r="TS130" i="8" l="1"/>
  <c r="TT130" i="8" s="1"/>
  <c r="TO131" i="8" s="1"/>
  <c r="FQ143" i="8"/>
  <c r="FF144" i="8"/>
  <c r="HM140" i="8"/>
  <c r="HH140" i="8" s="1"/>
  <c r="HU139" i="8"/>
  <c r="TP131" i="8" l="1"/>
  <c r="TK131" i="8" s="1"/>
  <c r="TX130" i="8"/>
  <c r="FA145" i="8"/>
  <c r="EW145" i="8" s="1"/>
  <c r="EX145" i="8" s="1"/>
  <c r="FJ144" i="8"/>
  <c r="HW139" i="8"/>
  <c r="HX139" i="8" s="1"/>
  <c r="HS140" i="8" s="1"/>
  <c r="TZ130" i="8" l="1"/>
  <c r="UA130" i="8" s="1"/>
  <c r="TV131" i="8" s="1"/>
  <c r="EU146" i="8"/>
  <c r="EY145" i="8"/>
  <c r="ET146" i="8" s="1"/>
  <c r="IB139" i="8"/>
  <c r="HT140" i="8"/>
  <c r="HO140" i="8" s="1"/>
  <c r="TW131" i="8" l="1"/>
  <c r="TR131" i="8" s="1"/>
  <c r="UE130" i="8"/>
  <c r="FC145" i="8"/>
  <c r="EP146" i="8"/>
  <c r="EQ146" i="8" s="1"/>
  <c r="ID139" i="8"/>
  <c r="IE139" i="8" s="1"/>
  <c r="HZ140" i="8" s="1"/>
  <c r="UG130" i="8" l="1"/>
  <c r="UH130" i="8" s="1"/>
  <c r="UC131" i="8" s="1"/>
  <c r="EN147" i="8"/>
  <c r="ER146" i="8"/>
  <c r="EM147" i="8" s="1"/>
  <c r="IA140" i="8"/>
  <c r="HV140" i="8" s="1"/>
  <c r="II139" i="8"/>
  <c r="UD131" i="8" l="1"/>
  <c r="TY131" i="8" s="1"/>
  <c r="UL130" i="8"/>
  <c r="EV146" i="8"/>
  <c r="EI147" i="8"/>
  <c r="EJ147" i="8" s="1"/>
  <c r="IK139" i="8"/>
  <c r="IL139" i="8" s="1"/>
  <c r="IG140" i="8" s="1"/>
  <c r="UN130" i="8" l="1"/>
  <c r="UO130" i="8" s="1"/>
  <c r="UJ131" i="8" s="1"/>
  <c r="EK147" i="8"/>
  <c r="EF148" i="8" s="1"/>
  <c r="EG148" i="8"/>
  <c r="IH140" i="8"/>
  <c r="IC140" i="8" s="1"/>
  <c r="IP139" i="8"/>
  <c r="UK131" i="8" l="1"/>
  <c r="UF131" i="8" s="1"/>
  <c r="US130" i="8"/>
  <c r="EO147" i="8"/>
  <c r="EB148" i="8"/>
  <c r="EC148" i="8" s="1"/>
  <c r="IR139" i="8"/>
  <c r="IS139" i="8" s="1"/>
  <c r="IN140" i="8" s="1"/>
  <c r="UU130" i="8" l="1"/>
  <c r="UV130" i="8" s="1"/>
  <c r="UQ131" i="8" s="1"/>
  <c r="ED148" i="8"/>
  <c r="DY149" i="8" s="1"/>
  <c r="DZ149" i="8"/>
  <c r="IO140" i="8"/>
  <c r="IJ140" i="8" s="1"/>
  <c r="IW139" i="8"/>
  <c r="UZ130" i="8" l="1"/>
  <c r="UR131" i="8"/>
  <c r="UM131" i="8" s="1"/>
  <c r="DU149" i="8"/>
  <c r="DV149" i="8" s="1"/>
  <c r="EH148" i="8"/>
  <c r="IY139" i="8"/>
  <c r="IZ139" i="8" s="1"/>
  <c r="IU140" i="8" s="1"/>
  <c r="VB130" i="8" l="1"/>
  <c r="VC130" i="8"/>
  <c r="UX131" i="8" s="1"/>
  <c r="DS150" i="8"/>
  <c r="DW149" i="8"/>
  <c r="DR150" i="8" s="1"/>
  <c r="JD139" i="8"/>
  <c r="IV140" i="8"/>
  <c r="IQ140" i="8" s="1"/>
  <c r="UY131" i="8" l="1"/>
  <c r="UT131" i="8" s="1"/>
  <c r="VG130" i="8"/>
  <c r="EA149" i="8"/>
  <c r="DN150" i="8"/>
  <c r="DO150" i="8" s="1"/>
  <c r="DL151" i="8" s="1"/>
  <c r="JF139" i="8"/>
  <c r="VI130" i="8" l="1"/>
  <c r="VJ130" i="8" s="1"/>
  <c r="VE131" i="8" s="1"/>
  <c r="DP150" i="8"/>
  <c r="DK151" i="8" s="1"/>
  <c r="DG151" i="8" s="1"/>
  <c r="DH151" i="8" s="1"/>
  <c r="DI151" i="8" s="1"/>
  <c r="JC140" i="8"/>
  <c r="JG139" i="8"/>
  <c r="JB140" i="8" s="1"/>
  <c r="VF131" i="8" l="1"/>
  <c r="VA131" i="8" s="1"/>
  <c r="VN130" i="8"/>
  <c r="DT150" i="8"/>
  <c r="DE152" i="8"/>
  <c r="DD152" i="8"/>
  <c r="DM151" i="8"/>
  <c r="JK139" i="8"/>
  <c r="IX140" i="8"/>
  <c r="VP130" i="8" l="1"/>
  <c r="VQ130" i="8" s="1"/>
  <c r="VL131" i="8" s="1"/>
  <c r="CZ152" i="8"/>
  <c r="DA152" i="8" s="1"/>
  <c r="DB152" i="8" s="1"/>
  <c r="CW153" i="8" s="1"/>
  <c r="JM139" i="8"/>
  <c r="JN139" i="8" s="1"/>
  <c r="JI140" i="8" s="1"/>
  <c r="VM131" i="8" l="1"/>
  <c r="VH131" i="8" s="1"/>
  <c r="VU130" i="8"/>
  <c r="CX153" i="8"/>
  <c r="CS153" i="8" s="1"/>
  <c r="CT153" i="8" s="1"/>
  <c r="CQ154" i="8" s="1"/>
  <c r="DF152" i="8"/>
  <c r="JJ140" i="8"/>
  <c r="JE140" i="8" s="1"/>
  <c r="JR139" i="8"/>
  <c r="VW130" i="8" l="1"/>
  <c r="VX130" i="8"/>
  <c r="VS131" i="8" s="1"/>
  <c r="CU153" i="8"/>
  <c r="CP154" i="8" s="1"/>
  <c r="CL154" i="8" s="1"/>
  <c r="CM154" i="8" s="1"/>
  <c r="JT139" i="8"/>
  <c r="JU139" i="8" s="1"/>
  <c r="JP140" i="8" s="1"/>
  <c r="VT131" i="8" l="1"/>
  <c r="VO131" i="8" s="1"/>
  <c r="WB130" i="8"/>
  <c r="CY153" i="8"/>
  <c r="CN154" i="8"/>
  <c r="CI155" i="8" s="1"/>
  <c r="CJ155" i="8"/>
  <c r="JQ140" i="8"/>
  <c r="JL140" i="8" s="1"/>
  <c r="JY139" i="8"/>
  <c r="WD130" i="8" l="1"/>
  <c r="WE130" i="8"/>
  <c r="VZ131" i="8" s="1"/>
  <c r="CE155" i="8"/>
  <c r="CF155" i="8" s="1"/>
  <c r="CG155" i="8" s="1"/>
  <c r="CB156" i="8" s="1"/>
  <c r="CR154" i="8"/>
  <c r="KA139" i="8"/>
  <c r="WA131" i="8" l="1"/>
  <c r="VV131" i="8" s="1"/>
  <c r="WI130" i="8"/>
  <c r="CK155" i="8"/>
  <c r="CC156" i="8"/>
  <c r="BX156" i="8" s="1"/>
  <c r="BY156" i="8" s="1"/>
  <c r="BV157" i="8" s="1"/>
  <c r="JX140" i="8"/>
  <c r="KB139" i="8"/>
  <c r="JW140" i="8" s="1"/>
  <c r="WK130" i="8" l="1"/>
  <c r="WL130" i="8"/>
  <c r="WG131" i="8" s="1"/>
  <c r="BZ156" i="8"/>
  <c r="BU157" i="8" s="1"/>
  <c r="BQ157" i="8" s="1"/>
  <c r="BR157" i="8" s="1"/>
  <c r="BS157" i="8" s="1"/>
  <c r="JS140" i="8"/>
  <c r="KF139" i="8"/>
  <c r="WH131" i="8" l="1"/>
  <c r="WC131" i="8" s="1"/>
  <c r="WP130" i="8"/>
  <c r="CD156" i="8"/>
  <c r="BN158" i="8"/>
  <c r="BW157" i="8"/>
  <c r="BO158" i="8"/>
  <c r="KH139" i="8"/>
  <c r="KI139" i="8" s="1"/>
  <c r="KD140" i="8" s="1"/>
  <c r="BJ158" i="8" l="1"/>
  <c r="BK158" i="8" s="1"/>
  <c r="BH159" i="8" s="1"/>
  <c r="WR130" i="8"/>
  <c r="WS130" i="8"/>
  <c r="WN131" i="8" s="1"/>
  <c r="KM139" i="8"/>
  <c r="KE140" i="8"/>
  <c r="JZ140" i="8" s="1"/>
  <c r="BL158" i="8" l="1"/>
  <c r="BG159" i="8" s="1"/>
  <c r="WW130" i="8"/>
  <c r="WO131" i="8"/>
  <c r="WJ131" i="8" s="1"/>
  <c r="KO139" i="8"/>
  <c r="KP139" i="8" s="1"/>
  <c r="KK140" i="8" s="1"/>
  <c r="BC159" i="8"/>
  <c r="BD159" i="8" s="1"/>
  <c r="BP158" i="8" l="1"/>
  <c r="WY130" i="8"/>
  <c r="WZ130" i="8"/>
  <c r="WU131" i="8" s="1"/>
  <c r="BE159" i="8"/>
  <c r="AZ160" i="8" s="1"/>
  <c r="BA160" i="8"/>
  <c r="KT139" i="8"/>
  <c r="KL140" i="8"/>
  <c r="KG140" i="8" s="1"/>
  <c r="WV131" i="8" l="1"/>
  <c r="WQ131" i="8" s="1"/>
  <c r="XD130" i="8"/>
  <c r="BI159" i="8"/>
  <c r="AV160" i="8"/>
  <c r="AW160" i="8" s="1"/>
  <c r="XF130" i="8" l="1"/>
  <c r="XG130" i="8"/>
  <c r="XB131" i="8" s="1"/>
  <c r="AT161" i="8"/>
  <c r="AX160" i="8"/>
  <c r="AS161" i="8" s="1"/>
  <c r="XK130" i="8" l="1"/>
  <c r="XC131" i="8"/>
  <c r="WX131" i="8" s="1"/>
  <c r="AP161" i="8"/>
  <c r="AO161" i="8"/>
  <c r="AH161" i="8" s="1"/>
  <c r="AG161" i="8" s="1"/>
  <c r="BB160" i="8"/>
  <c r="XM130" i="8" l="1"/>
  <c r="XN130" i="8" s="1"/>
  <c r="XI131" i="8" s="1"/>
  <c r="AM162" i="8"/>
  <c r="AU161" i="8"/>
  <c r="XJ131" i="8" l="1"/>
  <c r="XE131" i="8" s="1"/>
  <c r="XR130" i="8"/>
  <c r="XT130" i="8" l="1"/>
  <c r="XU130" i="8" s="1"/>
  <c r="XP131" i="8" s="1"/>
  <c r="XQ131" i="8" l="1"/>
  <c r="XL131" i="8" s="1"/>
  <c r="XY130" i="8"/>
  <c r="YA130" i="8" l="1"/>
  <c r="YB130" i="8"/>
  <c r="XW131" i="8" s="1"/>
  <c r="XX131" i="8" l="1"/>
  <c r="XS131" i="8" s="1"/>
  <c r="YF130" i="8"/>
  <c r="YH130" i="8" l="1"/>
  <c r="YI130" i="8"/>
  <c r="YD131" i="8" s="1"/>
  <c r="YE131" i="8" l="1"/>
  <c r="XZ131" i="8" s="1"/>
  <c r="YM130" i="8"/>
  <c r="YO130" i="8" l="1"/>
  <c r="YP130" i="8" s="1"/>
  <c r="YK131" i="8" s="1"/>
  <c r="YT130" i="8" l="1"/>
  <c r="YL131" i="8"/>
  <c r="YG131" i="8" s="1"/>
  <c r="YV130" i="8" l="1"/>
  <c r="YW130" i="8"/>
  <c r="YR131" i="8" s="1"/>
  <c r="YS131" i="8" l="1"/>
  <c r="YN131" i="8" s="1"/>
  <c r="ZA130" i="8"/>
  <c r="ZC130" i="8" l="1"/>
  <c r="ZD130" i="8" s="1"/>
  <c r="YY131" i="8" s="1"/>
  <c r="YZ131" i="8" l="1"/>
  <c r="YU131" i="8" s="1"/>
  <c r="ZH130" i="8"/>
  <c r="ZJ130" i="8" l="1"/>
  <c r="ZK130" i="8"/>
  <c r="ZF131" i="8" s="1"/>
  <c r="ZO130" i="8" l="1"/>
  <c r="ZG131" i="8"/>
  <c r="ZB131" i="8" s="1"/>
  <c r="ZQ130" i="8" l="1"/>
  <c r="ZR130" i="8"/>
  <c r="ZM131" i="8" s="1"/>
  <c r="ZN131" i="8" l="1"/>
  <c r="ZI131" i="8" s="1"/>
  <c r="ZV130" i="8"/>
  <c r="ZX130" i="8" l="1"/>
  <c r="ZY130" i="8" s="1"/>
  <c r="ZT131" i="8" s="1"/>
  <c r="ZU131" i="8" l="1"/>
  <c r="ZP131" i="8" s="1"/>
  <c r="AAC130" i="8"/>
  <c r="AAE130" i="8" l="1"/>
  <c r="AAF130" i="8" s="1"/>
  <c r="AAA131" i="8" s="1"/>
  <c r="AAJ130" i="8" l="1"/>
  <c r="AAB131" i="8"/>
  <c r="ZW131" i="8" s="1"/>
  <c r="AAL130" i="8" l="1"/>
  <c r="AAM130" i="8" s="1"/>
  <c r="AAH131" i="8" s="1"/>
  <c r="AAI131" i="8" l="1"/>
  <c r="AAD131" i="8" s="1"/>
  <c r="AAQ130" i="8"/>
  <c r="GN140" i="8"/>
  <c r="AAS130" i="8" l="1"/>
  <c r="AAT130" i="8"/>
  <c r="AAO131" i="8" s="1"/>
  <c r="GK141" i="8"/>
  <c r="GO140" i="8"/>
  <c r="GJ141" i="8" s="1"/>
  <c r="AAP131" i="8" l="1"/>
  <c r="AAX130" i="8"/>
  <c r="GS140" i="8"/>
  <c r="GU140" i="8" s="1"/>
  <c r="GF141" i="8"/>
  <c r="GG141" i="8" s="1"/>
  <c r="GH141" i="8" s="1"/>
  <c r="GC142" i="8" s="1"/>
  <c r="AAZ130" i="8" l="1"/>
  <c r="ABA130" i="8"/>
  <c r="AAV131" i="8" s="1"/>
  <c r="MZ131" i="8"/>
  <c r="AAK131" i="8"/>
  <c r="GD142" i="8"/>
  <c r="FY142" i="8" s="1"/>
  <c r="FZ142" i="8" s="1"/>
  <c r="GL141" i="8"/>
  <c r="GR141" i="8"/>
  <c r="GV140" i="8"/>
  <c r="GQ141" i="8" s="1"/>
  <c r="MW132" i="8" l="1"/>
  <c r="NA131" i="8"/>
  <c r="MV132" i="8" s="1"/>
  <c r="AAW131" i="8"/>
  <c r="ABE130" i="8"/>
  <c r="GM141" i="8"/>
  <c r="GA142" i="8"/>
  <c r="FV143" i="8" s="1"/>
  <c r="FW143" i="8"/>
  <c r="GZ140" i="8"/>
  <c r="GE142" i="8" l="1"/>
  <c r="ABG130" i="8"/>
  <c r="ABH130" i="8"/>
  <c r="ABC131" i="8" s="1"/>
  <c r="AAR131" i="8"/>
  <c r="NE131" i="8"/>
  <c r="MR132" i="8"/>
  <c r="MS132" i="8" s="1"/>
  <c r="FR143" i="8"/>
  <c r="FS143" i="8" s="1"/>
  <c r="FT143" i="8" s="1"/>
  <c r="FO144" i="8" s="1"/>
  <c r="HB140" i="8"/>
  <c r="HC140" i="8" s="1"/>
  <c r="GX141" i="8" s="1"/>
  <c r="MP133" i="8" l="1"/>
  <c r="MT132" i="8"/>
  <c r="MO133" i="8" s="1"/>
  <c r="NG131" i="8"/>
  <c r="NH131" i="8" s="1"/>
  <c r="NC132" i="8" s="1"/>
  <c r="ABD131" i="8"/>
  <c r="ABL130" i="8"/>
  <c r="ABO130" i="8" s="1"/>
  <c r="ABJ131" i="8" s="1"/>
  <c r="FP144" i="8"/>
  <c r="FK144" i="8" s="1"/>
  <c r="FL144" i="8" s="1"/>
  <c r="FX143" i="8"/>
  <c r="HG140" i="8"/>
  <c r="GY141" i="8"/>
  <c r="GT141" i="8" s="1"/>
  <c r="ABF131" i="8" l="1"/>
  <c r="AAY131" i="8"/>
  <c r="ND132" i="8"/>
  <c r="MY132" i="8" s="1"/>
  <c r="NL131" i="8"/>
  <c r="MK133" i="8"/>
  <c r="ML133" i="8" s="1"/>
  <c r="MX132" i="8"/>
  <c r="FI145" i="8"/>
  <c r="FM144" i="8"/>
  <c r="FH145" i="8" s="1"/>
  <c r="HI140" i="8"/>
  <c r="MI134" i="8" l="1"/>
  <c r="MM133" i="8"/>
  <c r="MH134" i="8" s="1"/>
  <c r="NN131" i="8"/>
  <c r="NO131" i="8" s="1"/>
  <c r="NJ132" i="8" s="1"/>
  <c r="HF141" i="8"/>
  <c r="HJ140" i="8"/>
  <c r="HE141" i="8" s="1"/>
  <c r="FQ144" i="8"/>
  <c r="FD145" i="8"/>
  <c r="FE145" i="8" s="1"/>
  <c r="NS131" i="8" l="1"/>
  <c r="NK132" i="8"/>
  <c r="NF132" i="8" s="1"/>
  <c r="MQ133" i="8"/>
  <c r="MD134" i="8"/>
  <c r="ME134" i="8" s="1"/>
  <c r="HA141" i="8"/>
  <c r="FB146" i="8"/>
  <c r="FF145" i="8"/>
  <c r="FA146" i="8" s="1"/>
  <c r="HN140" i="8"/>
  <c r="MB135" i="8" l="1"/>
  <c r="MF134" i="8"/>
  <c r="MA135" i="8" s="1"/>
  <c r="NU131" i="8"/>
  <c r="NV131" i="8"/>
  <c r="NQ132" i="8" s="1"/>
  <c r="EW146" i="8"/>
  <c r="EX146" i="8" s="1"/>
  <c r="EU147" i="8" s="1"/>
  <c r="HP140" i="8"/>
  <c r="HQ140" i="8" s="1"/>
  <c r="HL141" i="8" s="1"/>
  <c r="FJ145" i="8"/>
  <c r="NR132" i="8" l="1"/>
  <c r="NM132" i="8" s="1"/>
  <c r="NZ131" i="8"/>
  <c r="MJ134" i="8"/>
  <c r="LW135" i="8"/>
  <c r="LX135" i="8" s="1"/>
  <c r="EY146" i="8"/>
  <c r="ET147" i="8" s="1"/>
  <c r="EP147" i="8" s="1"/>
  <c r="EQ147" i="8" s="1"/>
  <c r="EN148" i="8" s="1"/>
  <c r="HM141" i="8"/>
  <c r="HH141" i="8" s="1"/>
  <c r="HU140" i="8"/>
  <c r="LU136" i="8" l="1"/>
  <c r="LY135" i="8"/>
  <c r="LT136" i="8" s="1"/>
  <c r="OB131" i="8"/>
  <c r="OC131" i="8"/>
  <c r="NX132" i="8" s="1"/>
  <c r="FC146" i="8"/>
  <c r="ER147" i="8"/>
  <c r="HW140" i="8"/>
  <c r="HX140" i="8" s="1"/>
  <c r="HS141" i="8" s="1"/>
  <c r="NY132" i="8" l="1"/>
  <c r="NT132" i="8" s="1"/>
  <c r="OG131" i="8"/>
  <c r="MC135" i="8"/>
  <c r="LP136" i="8"/>
  <c r="LQ136" i="8" s="1"/>
  <c r="EM148" i="8"/>
  <c r="EI148" i="8" s="1"/>
  <c r="EJ148" i="8" s="1"/>
  <c r="EK148" i="8" s="1"/>
  <c r="EF149" i="8" s="1"/>
  <c r="EV147" i="8"/>
  <c r="HT141" i="8"/>
  <c r="HO141" i="8" s="1"/>
  <c r="IB140" i="8"/>
  <c r="LR136" i="8" l="1"/>
  <c r="LM137" i="8" s="1"/>
  <c r="LN137" i="8"/>
  <c r="LV136" i="8"/>
  <c r="OI131" i="8"/>
  <c r="OJ131" i="8" s="1"/>
  <c r="OE132" i="8" s="1"/>
  <c r="EG149" i="8"/>
  <c r="EB149" i="8" s="1"/>
  <c r="EC149" i="8" s="1"/>
  <c r="ID140" i="8"/>
  <c r="IE140" i="8" s="1"/>
  <c r="HZ141" i="8" s="1"/>
  <c r="EO148" i="8"/>
  <c r="LI137" i="8" l="1"/>
  <c r="LJ137" i="8" s="1"/>
  <c r="OF132" i="8"/>
  <c r="OA132" i="8" s="1"/>
  <c r="ON131" i="8"/>
  <c r="LK137" i="8"/>
  <c r="LF138" i="8" s="1"/>
  <c r="LG138" i="8"/>
  <c r="LB138" i="8" s="1"/>
  <c r="LC138" i="8" s="1"/>
  <c r="DZ150" i="8"/>
  <c r="ED149" i="8"/>
  <c r="DY150" i="8" s="1"/>
  <c r="IA141" i="8"/>
  <c r="HV141" i="8" s="1"/>
  <c r="II140" i="8"/>
  <c r="LO137" i="8" l="1"/>
  <c r="LD138" i="8"/>
  <c r="KY139" i="8" s="1"/>
  <c r="KZ139" i="8"/>
  <c r="OP131" i="8"/>
  <c r="OQ131" i="8" s="1"/>
  <c r="OL132" i="8" s="1"/>
  <c r="IK140" i="8"/>
  <c r="IL140" i="8" s="1"/>
  <c r="IG141" i="8" s="1"/>
  <c r="EH149" i="8"/>
  <c r="DU150" i="8"/>
  <c r="DV150" i="8" s="1"/>
  <c r="KU139" i="8" l="1"/>
  <c r="KV139" i="8" s="1"/>
  <c r="KS140" i="8" s="1"/>
  <c r="LH138" i="8"/>
  <c r="OU131" i="8"/>
  <c r="OM132" i="8"/>
  <c r="OH132" i="8" s="1"/>
  <c r="KW139" i="8"/>
  <c r="KR140" i="8" s="1"/>
  <c r="DS151" i="8"/>
  <c r="DW150" i="8"/>
  <c r="DR151" i="8" s="1"/>
  <c r="IP140" i="8"/>
  <c r="IH141" i="8"/>
  <c r="IC141" i="8" s="1"/>
  <c r="KN140" i="8" l="1"/>
  <c r="LA139" i="8"/>
  <c r="OW131" i="8"/>
  <c r="OX131" i="8"/>
  <c r="OS132" i="8" s="1"/>
  <c r="IR140" i="8"/>
  <c r="IS140" i="8" s="1"/>
  <c r="IN141" i="8" s="1"/>
  <c r="EA150" i="8"/>
  <c r="DN151" i="8"/>
  <c r="DO151" i="8" s="1"/>
  <c r="OT132" i="8" l="1"/>
  <c r="OO132" i="8" s="1"/>
  <c r="PB131" i="8"/>
  <c r="DP151" i="8"/>
  <c r="DK152" i="8" s="1"/>
  <c r="DL152" i="8"/>
  <c r="IO141" i="8"/>
  <c r="IJ141" i="8" s="1"/>
  <c r="IW140" i="8"/>
  <c r="PD131" i="8" l="1"/>
  <c r="PE131" i="8" s="1"/>
  <c r="OZ132" i="8" s="1"/>
  <c r="DT151" i="8"/>
  <c r="DG152" i="8"/>
  <c r="DH152" i="8" s="1"/>
  <c r="DE153" i="8" s="1"/>
  <c r="IY140" i="8"/>
  <c r="PI131" i="8" l="1"/>
  <c r="PA132" i="8"/>
  <c r="OV132" i="8" s="1"/>
  <c r="DI152" i="8"/>
  <c r="DD153" i="8" s="1"/>
  <c r="CZ153" i="8" s="1"/>
  <c r="DA153" i="8" s="1"/>
  <c r="IV141" i="8"/>
  <c r="IZ140" i="8"/>
  <c r="IU141" i="8" s="1"/>
  <c r="PK131" i="8" l="1"/>
  <c r="PL131" i="8"/>
  <c r="PG132" i="8" s="1"/>
  <c r="DM152" i="8"/>
  <c r="JD140" i="8"/>
  <c r="JF140" i="8" s="1"/>
  <c r="JG140" i="8" s="1"/>
  <c r="JB141" i="8" s="1"/>
  <c r="CX154" i="8"/>
  <c r="DB153" i="8"/>
  <c r="CW154" i="8" s="1"/>
  <c r="IQ141" i="8"/>
  <c r="PH132" i="8" l="1"/>
  <c r="PC132" i="8" s="1"/>
  <c r="PP131" i="8"/>
  <c r="DF153" i="8"/>
  <c r="CS154" i="8"/>
  <c r="CT154" i="8" s="1"/>
  <c r="JC141" i="8"/>
  <c r="IX141" i="8" s="1"/>
  <c r="JK140" i="8"/>
  <c r="PR131" i="8" l="1"/>
  <c r="PS131" i="8" s="1"/>
  <c r="PN132" i="8" s="1"/>
  <c r="JM140" i="8"/>
  <c r="JN140" i="8" s="1"/>
  <c r="JI141" i="8" s="1"/>
  <c r="CU154" i="8"/>
  <c r="CP155" i="8" s="1"/>
  <c r="CQ155" i="8"/>
  <c r="CY154" i="8" l="1"/>
  <c r="PO132" i="8"/>
  <c r="PJ132" i="8" s="1"/>
  <c r="PW131" i="8"/>
  <c r="CL155" i="8"/>
  <c r="CM155" i="8" s="1"/>
  <c r="CN155" i="8" s="1"/>
  <c r="CI156" i="8" s="1"/>
  <c r="JR140" i="8"/>
  <c r="JJ141" i="8"/>
  <c r="JE141" i="8" s="1"/>
  <c r="PY131" i="8" l="1"/>
  <c r="PZ131" i="8" s="1"/>
  <c r="PU132" i="8" s="1"/>
  <c r="CJ156" i="8"/>
  <c r="CE156" i="8" s="1"/>
  <c r="CF156" i="8" s="1"/>
  <c r="CR155" i="8"/>
  <c r="JT140" i="8"/>
  <c r="PV132" i="8" l="1"/>
  <c r="PQ132" i="8" s="1"/>
  <c r="QD131" i="8"/>
  <c r="CC157" i="8"/>
  <c r="CG156" i="8"/>
  <c r="CB157" i="8" s="1"/>
  <c r="JQ141" i="8"/>
  <c r="JU140" i="8"/>
  <c r="JP141" i="8" s="1"/>
  <c r="QF131" i="8" l="1"/>
  <c r="QG131" i="8"/>
  <c r="QB132" i="8" s="1"/>
  <c r="CK156" i="8"/>
  <c r="BX157" i="8"/>
  <c r="BY157" i="8" s="1"/>
  <c r="BZ157" i="8" s="1"/>
  <c r="BU158" i="8" s="1"/>
  <c r="JL141" i="8"/>
  <c r="JY140" i="8"/>
  <c r="QC132" i="8" l="1"/>
  <c r="PX132" i="8" s="1"/>
  <c r="QK131" i="8"/>
  <c r="BV158" i="8"/>
  <c r="BQ158" i="8" s="1"/>
  <c r="BR158" i="8" s="1"/>
  <c r="KA140" i="8"/>
  <c r="KB140" i="8" s="1"/>
  <c r="JW141" i="8" s="1"/>
  <c r="CD157" i="8"/>
  <c r="QM131" i="8" l="1"/>
  <c r="QN131" i="8" s="1"/>
  <c r="QI132" i="8" s="1"/>
  <c r="BO159" i="8"/>
  <c r="BS158" i="8"/>
  <c r="BN159" i="8" s="1"/>
  <c r="KF140" i="8"/>
  <c r="JX141" i="8"/>
  <c r="JS141" i="8" s="1"/>
  <c r="QR131" i="8" l="1"/>
  <c r="QJ132" i="8"/>
  <c r="QE132" i="8" s="1"/>
  <c r="KH140" i="8"/>
  <c r="KI140" i="8" s="1"/>
  <c r="KD141" i="8" s="1"/>
  <c r="BW158" i="8"/>
  <c r="BJ159" i="8"/>
  <c r="BK159" i="8" s="1"/>
  <c r="QT131" i="8" l="1"/>
  <c r="QU131" i="8"/>
  <c r="QP132" i="8" s="1"/>
  <c r="BH160" i="8"/>
  <c r="BL159" i="8"/>
  <c r="BG160" i="8" s="1"/>
  <c r="KE141" i="8"/>
  <c r="JZ141" i="8" s="1"/>
  <c r="KM140" i="8"/>
  <c r="QY131" i="8" l="1"/>
  <c r="QQ132" i="8"/>
  <c r="QL132" i="8" s="1"/>
  <c r="BP159" i="8"/>
  <c r="KO140" i="8"/>
  <c r="KP140" i="8" s="1"/>
  <c r="KK141" i="8" s="1"/>
  <c r="BC160" i="8"/>
  <c r="BD160" i="8" s="1"/>
  <c r="RA131" i="8" l="1"/>
  <c r="RB131" i="8"/>
  <c r="QW132" i="8" s="1"/>
  <c r="BA161" i="8"/>
  <c r="BE160" i="8"/>
  <c r="AZ161" i="8" s="1"/>
  <c r="KT140" i="8"/>
  <c r="KL141" i="8"/>
  <c r="KG141" i="8" s="1"/>
  <c r="RF131" i="8" l="1"/>
  <c r="QX132" i="8"/>
  <c r="QS132" i="8" s="1"/>
  <c r="BI160" i="8"/>
  <c r="AV161" i="8"/>
  <c r="AW161" i="8" s="1"/>
  <c r="RH131" i="8" l="1"/>
  <c r="RI131" i="8"/>
  <c r="RD132" i="8" s="1"/>
  <c r="AT162" i="8"/>
  <c r="AX161" i="8"/>
  <c r="AS162" i="8" s="1"/>
  <c r="RE132" i="8" l="1"/>
  <c r="QZ132" i="8" s="1"/>
  <c r="RM131" i="8"/>
  <c r="BB161" i="8"/>
  <c r="AP162" i="8"/>
  <c r="AO162" i="8"/>
  <c r="AH162" i="8" s="1"/>
  <c r="AG162" i="8" s="1"/>
  <c r="RO131" i="8" l="1"/>
  <c r="RP131" i="8"/>
  <c r="RK132" i="8" s="1"/>
  <c r="AU162" i="8"/>
  <c r="AM163" i="8"/>
  <c r="RT131" i="8" l="1"/>
  <c r="RL132" i="8"/>
  <c r="RG132" i="8" s="1"/>
  <c r="RV131" i="8" l="1"/>
  <c r="RW131" i="8"/>
  <c r="RR132" i="8" s="1"/>
  <c r="RS132" i="8" l="1"/>
  <c r="RN132" i="8" s="1"/>
  <c r="SA131" i="8"/>
  <c r="SC131" i="8" l="1"/>
  <c r="SD131" i="8" s="1"/>
  <c r="RY132" i="8" s="1"/>
  <c r="RZ132" i="8" l="1"/>
  <c r="RU132" i="8" s="1"/>
  <c r="SH131" i="8"/>
  <c r="SJ131" i="8" l="1"/>
  <c r="SK131" i="8" s="1"/>
  <c r="SF132" i="8" s="1"/>
  <c r="SG132" i="8" l="1"/>
  <c r="SB132" i="8" s="1"/>
  <c r="SO131" i="8"/>
  <c r="SQ131" i="8" l="1"/>
  <c r="SR131" i="8" s="1"/>
  <c r="SM132" i="8" s="1"/>
  <c r="SN132" i="8" l="1"/>
  <c r="SI132" i="8" s="1"/>
  <c r="SV131" i="8"/>
  <c r="SX131" i="8" l="1"/>
  <c r="SY131" i="8"/>
  <c r="ST132" i="8" s="1"/>
  <c r="SU132" i="8" l="1"/>
  <c r="SP132" i="8" s="1"/>
  <c r="TC131" i="8"/>
  <c r="TE131" i="8" l="1"/>
  <c r="TF131" i="8" s="1"/>
  <c r="TA132" i="8" s="1"/>
  <c r="TB132" i="8" l="1"/>
  <c r="SW132" i="8" s="1"/>
  <c r="TJ131" i="8"/>
  <c r="TL131" i="8" l="1"/>
  <c r="TM131" i="8" s="1"/>
  <c r="TH132" i="8" s="1"/>
  <c r="TI132" i="8" l="1"/>
  <c r="TD132" i="8" s="1"/>
  <c r="TQ131" i="8"/>
  <c r="TS131" i="8" l="1"/>
  <c r="TT131" i="8" s="1"/>
  <c r="TO132" i="8" s="1"/>
  <c r="TP132" i="8" l="1"/>
  <c r="TK132" i="8" s="1"/>
  <c r="TX131" i="8"/>
  <c r="TZ131" i="8" l="1"/>
  <c r="UA131" i="8" s="1"/>
  <c r="TV132" i="8" s="1"/>
  <c r="TW132" i="8" l="1"/>
  <c r="TR132" i="8" s="1"/>
  <c r="UE131" i="8"/>
  <c r="UG131" i="8" l="1"/>
  <c r="UH131" i="8" s="1"/>
  <c r="UC132" i="8" s="1"/>
  <c r="UD132" i="8" l="1"/>
  <c r="TY132" i="8" s="1"/>
  <c r="UL131" i="8"/>
  <c r="UN131" i="8" l="1"/>
  <c r="UO131" i="8"/>
  <c r="UJ132" i="8" s="1"/>
  <c r="GN141" i="8"/>
  <c r="UK132" i="8" l="1"/>
  <c r="UF132" i="8" s="1"/>
  <c r="US131" i="8"/>
  <c r="GK142" i="8"/>
  <c r="GO141" i="8"/>
  <c r="GJ142" i="8" s="1"/>
  <c r="UU131" i="8" l="1"/>
  <c r="UV131" i="8" s="1"/>
  <c r="UQ132" i="8" s="1"/>
  <c r="GS141" i="8"/>
  <c r="GF142" i="8"/>
  <c r="GG142" i="8" s="1"/>
  <c r="UZ131" i="8" l="1"/>
  <c r="UR132" i="8"/>
  <c r="UM132" i="8" s="1"/>
  <c r="GD143" i="8"/>
  <c r="GH142" i="8"/>
  <c r="GC143" i="8" s="1"/>
  <c r="GU141" i="8"/>
  <c r="VB131" i="8" l="1"/>
  <c r="VC131" i="8" s="1"/>
  <c r="UX132" i="8" s="1"/>
  <c r="FY143" i="8"/>
  <c r="FZ143" i="8" s="1"/>
  <c r="GA143" i="8" s="1"/>
  <c r="FV144" i="8" s="1"/>
  <c r="GR142" i="8"/>
  <c r="GV141" i="8"/>
  <c r="GQ142" i="8" s="1"/>
  <c r="GL142" i="8"/>
  <c r="UY132" i="8" l="1"/>
  <c r="UT132" i="8" s="1"/>
  <c r="VG131" i="8"/>
  <c r="FW144" i="8"/>
  <c r="GM142" i="8"/>
  <c r="GZ141" i="8"/>
  <c r="GE143" i="8"/>
  <c r="FR144" i="8"/>
  <c r="FS144" i="8" s="1"/>
  <c r="VI131" i="8" l="1"/>
  <c r="VJ131" i="8"/>
  <c r="VE132" i="8" s="1"/>
  <c r="FP145" i="8"/>
  <c r="FT144" i="8"/>
  <c r="FO145" i="8" s="1"/>
  <c r="HB141" i="8"/>
  <c r="VF132" i="8" l="1"/>
  <c r="VA132" i="8" s="1"/>
  <c r="VN131" i="8"/>
  <c r="GY142" i="8"/>
  <c r="HC141" i="8"/>
  <c r="GX142" i="8" s="1"/>
  <c r="FX144" i="8"/>
  <c r="FK145" i="8"/>
  <c r="FL145" i="8" s="1"/>
  <c r="VP131" i="8" l="1"/>
  <c r="VQ131" i="8"/>
  <c r="VL132" i="8" s="1"/>
  <c r="HG141" i="8"/>
  <c r="HI141" i="8" s="1"/>
  <c r="FM145" i="8"/>
  <c r="FH146" i="8" s="1"/>
  <c r="FI146" i="8"/>
  <c r="FQ145" i="8"/>
  <c r="GT142" i="8"/>
  <c r="VM132" i="8" l="1"/>
  <c r="VH132" i="8" s="1"/>
  <c r="VU131" i="8"/>
  <c r="FD146" i="8"/>
  <c r="FE146" i="8" s="1"/>
  <c r="FF146" i="8" s="1"/>
  <c r="FA147" i="8" s="1"/>
  <c r="HF142" i="8"/>
  <c r="HJ141" i="8"/>
  <c r="HE142" i="8" s="1"/>
  <c r="VW131" i="8" l="1"/>
  <c r="VX131" i="8"/>
  <c r="VS132" i="8" s="1"/>
  <c r="FB147" i="8"/>
  <c r="FJ146" i="8"/>
  <c r="HN141" i="8"/>
  <c r="HA142" i="8"/>
  <c r="EW147" i="8"/>
  <c r="EX147" i="8" s="1"/>
  <c r="VT132" i="8" l="1"/>
  <c r="VO132" i="8" s="1"/>
  <c r="WB131" i="8"/>
  <c r="EY147" i="8"/>
  <c r="ET148" i="8" s="1"/>
  <c r="EU148" i="8"/>
  <c r="HP141" i="8"/>
  <c r="WD131" i="8" l="1"/>
  <c r="WE131" i="8"/>
  <c r="VZ132" i="8" s="1"/>
  <c r="EP148" i="8"/>
  <c r="EQ148" i="8" s="1"/>
  <c r="ER148" i="8" s="1"/>
  <c r="FC147" i="8"/>
  <c r="HM142" i="8"/>
  <c r="HQ141" i="8"/>
  <c r="HL142" i="8" s="1"/>
  <c r="WA132" i="8" l="1"/>
  <c r="VV132" i="8" s="1"/>
  <c r="WI131" i="8"/>
  <c r="EN149" i="8"/>
  <c r="EM149" i="8"/>
  <c r="EV148" i="8"/>
  <c r="HU141" i="8"/>
  <c r="HW141" i="8" s="1"/>
  <c r="HH142" i="8"/>
  <c r="WK131" i="8" l="1"/>
  <c r="WL131" i="8"/>
  <c r="WG132" i="8" s="1"/>
  <c r="EI149" i="8"/>
  <c r="EJ149" i="8" s="1"/>
  <c r="EG150" i="8" s="1"/>
  <c r="HT142" i="8"/>
  <c r="HX141" i="8"/>
  <c r="HS142" i="8" s="1"/>
  <c r="WH132" i="8" l="1"/>
  <c r="WC132" i="8" s="1"/>
  <c r="WP131" i="8"/>
  <c r="EK149" i="8"/>
  <c r="EF150" i="8" s="1"/>
  <c r="EB150" i="8" s="1"/>
  <c r="EC150" i="8" s="1"/>
  <c r="ED150" i="8" s="1"/>
  <c r="DY151" i="8" s="1"/>
  <c r="HO142" i="8"/>
  <c r="IB141" i="8"/>
  <c r="WR131" i="8" l="1"/>
  <c r="WS131" i="8"/>
  <c r="WN132" i="8" s="1"/>
  <c r="EO149" i="8"/>
  <c r="DZ151" i="8"/>
  <c r="DU151" i="8" s="1"/>
  <c r="DV151" i="8" s="1"/>
  <c r="ID141" i="8"/>
  <c r="IE141" i="8" s="1"/>
  <c r="HZ142" i="8" s="1"/>
  <c r="EH150" i="8"/>
  <c r="WW131" i="8" l="1"/>
  <c r="WO132" i="8"/>
  <c r="WJ132" i="8" s="1"/>
  <c r="DW151" i="8"/>
  <c r="DR152" i="8" s="1"/>
  <c r="DS152" i="8"/>
  <c r="IA142" i="8"/>
  <c r="HV142" i="8" s="1"/>
  <c r="II141" i="8"/>
  <c r="WY131" i="8" l="1"/>
  <c r="WZ131" i="8"/>
  <c r="WU132" i="8" s="1"/>
  <c r="DN152" i="8"/>
  <c r="DO152" i="8" s="1"/>
  <c r="DL153" i="8" s="1"/>
  <c r="EA151" i="8"/>
  <c r="IK141" i="8"/>
  <c r="IL141" i="8" s="1"/>
  <c r="IG142" i="8" s="1"/>
  <c r="WV132" i="8" l="1"/>
  <c r="WQ132" i="8" s="1"/>
  <c r="XD131" i="8"/>
  <c r="DP152" i="8"/>
  <c r="DK153" i="8" s="1"/>
  <c r="DG153" i="8" s="1"/>
  <c r="DH153" i="8" s="1"/>
  <c r="IH142" i="8"/>
  <c r="IC142" i="8" s="1"/>
  <c r="IP141" i="8"/>
  <c r="XF131" i="8" l="1"/>
  <c r="XG131" i="8"/>
  <c r="XB132" i="8" s="1"/>
  <c r="DT152" i="8"/>
  <c r="IR141" i="8"/>
  <c r="IS141" i="8" s="1"/>
  <c r="IN142" i="8" s="1"/>
  <c r="DE154" i="8"/>
  <c r="DI153" i="8"/>
  <c r="DD154" i="8" s="1"/>
  <c r="XK131" i="8" l="1"/>
  <c r="XC132" i="8"/>
  <c r="WX132" i="8" s="1"/>
  <c r="DM153" i="8"/>
  <c r="CZ154" i="8"/>
  <c r="DA154" i="8" s="1"/>
  <c r="IO142" i="8"/>
  <c r="IJ142" i="8" s="1"/>
  <c r="IW141" i="8"/>
  <c r="XM131" i="8" l="1"/>
  <c r="XN131" i="8"/>
  <c r="XI132" i="8" s="1"/>
  <c r="IY141" i="8"/>
  <c r="IZ141" i="8" s="1"/>
  <c r="IU142" i="8" s="1"/>
  <c r="CX155" i="8"/>
  <c r="DB154" i="8"/>
  <c r="CW155" i="8" s="1"/>
  <c r="XJ132" i="8" l="1"/>
  <c r="XE132" i="8" s="1"/>
  <c r="XR131" i="8"/>
  <c r="DF154" i="8"/>
  <c r="CS155" i="8"/>
  <c r="CT155" i="8" s="1"/>
  <c r="JD141" i="8"/>
  <c r="IV142" i="8"/>
  <c r="IQ142" i="8" s="1"/>
  <c r="XT131" i="8" l="1"/>
  <c r="XU131" i="8" s="1"/>
  <c r="XP132" i="8" s="1"/>
  <c r="CQ156" i="8"/>
  <c r="CU155" i="8"/>
  <c r="CP156" i="8" s="1"/>
  <c r="JF141" i="8"/>
  <c r="XQ132" i="8" l="1"/>
  <c r="XL132" i="8" s="1"/>
  <c r="XY131" i="8"/>
  <c r="JC142" i="8"/>
  <c r="JG141" i="8"/>
  <c r="JB142" i="8" s="1"/>
  <c r="CY155" i="8"/>
  <c r="CL156" i="8"/>
  <c r="CM156" i="8" s="1"/>
  <c r="YA131" i="8" l="1"/>
  <c r="YB131" i="8"/>
  <c r="XW132" i="8" s="1"/>
  <c r="JK141" i="8"/>
  <c r="JM141" i="8" s="1"/>
  <c r="JN141" i="8" s="1"/>
  <c r="JI142" i="8" s="1"/>
  <c r="CJ157" i="8"/>
  <c r="CN156" i="8"/>
  <c r="CI157" i="8" s="1"/>
  <c r="IX142" i="8"/>
  <c r="XX132" i="8" l="1"/>
  <c r="XS132" i="8" s="1"/>
  <c r="YF131" i="8"/>
  <c r="CE157" i="8"/>
  <c r="CF157" i="8" s="1"/>
  <c r="CG157" i="8" s="1"/>
  <c r="CB158" i="8" s="1"/>
  <c r="CR156" i="8"/>
  <c r="JJ142" i="8"/>
  <c r="JE142" i="8" s="1"/>
  <c r="JR141" i="8"/>
  <c r="YH131" i="8" l="1"/>
  <c r="YI131" i="8"/>
  <c r="YD132" i="8" s="1"/>
  <c r="CC158" i="8"/>
  <c r="BX158" i="8" s="1"/>
  <c r="BY158" i="8" s="1"/>
  <c r="CK157" i="8"/>
  <c r="JT141" i="8"/>
  <c r="JU141" i="8" s="1"/>
  <c r="JP142" i="8" s="1"/>
  <c r="YE132" i="8" l="1"/>
  <c r="XZ132" i="8" s="1"/>
  <c r="YM131" i="8"/>
  <c r="BV159" i="8"/>
  <c r="BZ158" i="8"/>
  <c r="BU159" i="8" s="1"/>
  <c r="JQ142" i="8"/>
  <c r="JL142" i="8" s="1"/>
  <c r="JY141" i="8"/>
  <c r="YO131" i="8" l="1"/>
  <c r="YP131" i="8"/>
  <c r="YK132" i="8" s="1"/>
  <c r="CD158" i="8"/>
  <c r="BQ159" i="8"/>
  <c r="BR159" i="8" s="1"/>
  <c r="KA141" i="8"/>
  <c r="KB141" i="8" s="1"/>
  <c r="JW142" i="8" s="1"/>
  <c r="YT131" i="8" l="1"/>
  <c r="YL132" i="8"/>
  <c r="YG132" i="8" s="1"/>
  <c r="BS159" i="8"/>
  <c r="BO160" i="8"/>
  <c r="KF141" i="8"/>
  <c r="JX142" i="8"/>
  <c r="JS142" i="8" s="1"/>
  <c r="YV131" i="8" l="1"/>
  <c r="YW131" i="8"/>
  <c r="YR132" i="8" s="1"/>
  <c r="BN160" i="8"/>
  <c r="BJ160" i="8" s="1"/>
  <c r="BK160" i="8" s="1"/>
  <c r="BW159" i="8"/>
  <c r="KH141" i="8"/>
  <c r="KI141" i="8" s="1"/>
  <c r="KD142" i="8" s="1"/>
  <c r="YS132" i="8" l="1"/>
  <c r="YN132" i="8" s="1"/>
  <c r="ZA131" i="8"/>
  <c r="BH161" i="8"/>
  <c r="BL160" i="8"/>
  <c r="KE142" i="8"/>
  <c r="JZ142" i="8" s="1"/>
  <c r="KM141" i="8"/>
  <c r="ZC131" i="8" l="1"/>
  <c r="ZD131" i="8" s="1"/>
  <c r="YY132" i="8" s="1"/>
  <c r="BG161" i="8"/>
  <c r="BC161" i="8" s="1"/>
  <c r="BD161" i="8" s="1"/>
  <c r="BP160" i="8"/>
  <c r="YZ132" i="8" l="1"/>
  <c r="YU132" i="8" s="1"/>
  <c r="ZH131" i="8"/>
  <c r="BA162" i="8"/>
  <c r="BE161" i="8"/>
  <c r="AZ162" i="8" s="1"/>
  <c r="ZJ131" i="8" l="1"/>
  <c r="ZK131" i="8" s="1"/>
  <c r="ZF132" i="8" s="1"/>
  <c r="BI161" i="8"/>
  <c r="AV162" i="8"/>
  <c r="AW162" i="8" s="1"/>
  <c r="ZO131" i="8" l="1"/>
  <c r="ZG132" i="8"/>
  <c r="ZB132" i="8" s="1"/>
  <c r="AX162" i="8"/>
  <c r="AS163" i="8" s="1"/>
  <c r="AT163" i="8"/>
  <c r="ZQ131" i="8" l="1"/>
  <c r="ZR131" i="8"/>
  <c r="ZM132" i="8" s="1"/>
  <c r="BB162" i="8"/>
  <c r="AP163" i="8"/>
  <c r="AO163" i="8"/>
  <c r="AH163" i="8" s="1"/>
  <c r="AG163" i="8" s="1"/>
  <c r="ZN132" i="8" l="1"/>
  <c r="ZI132" i="8" s="1"/>
  <c r="ZV131" i="8"/>
  <c r="AM164" i="8"/>
  <c r="AU163" i="8"/>
  <c r="ZX131" i="8" l="1"/>
  <c r="ZY131" i="8"/>
  <c r="ZT132" i="8" s="1"/>
  <c r="ZU132" i="8" l="1"/>
  <c r="ZP132" i="8" s="1"/>
  <c r="AAC131" i="8"/>
  <c r="AAE131" i="8" l="1"/>
  <c r="AAF131" i="8" s="1"/>
  <c r="AAA132" i="8" s="1"/>
  <c r="AAJ131" i="8" l="1"/>
  <c r="AAB132" i="8"/>
  <c r="ZW132" i="8" s="1"/>
  <c r="AAL131" i="8" l="1"/>
  <c r="AAM131" i="8"/>
  <c r="AAH132" i="8" s="1"/>
  <c r="AAI132" i="8" l="1"/>
  <c r="AAD132" i="8" s="1"/>
  <c r="AAQ131" i="8"/>
  <c r="AAS131" i="8" l="1"/>
  <c r="AAT131" i="8" s="1"/>
  <c r="AAO132" i="8" s="1"/>
  <c r="AAP132" i="8" l="1"/>
  <c r="AAX131" i="8"/>
  <c r="AAZ131" i="8" l="1"/>
  <c r="ABA131" i="8"/>
  <c r="AAV132" i="8" s="1"/>
  <c r="MZ132" i="8"/>
  <c r="AAK132" i="8"/>
  <c r="MW133" i="8" l="1"/>
  <c r="NA132" i="8"/>
  <c r="MV133" i="8" s="1"/>
  <c r="AAW132" i="8"/>
  <c r="ABE131" i="8"/>
  <c r="ABG131" i="8" l="1"/>
  <c r="ABH131" i="8"/>
  <c r="ABC132" i="8" s="1"/>
  <c r="AAR132" i="8"/>
  <c r="NE132" i="8"/>
  <c r="MR133" i="8"/>
  <c r="MS133" i="8" s="1"/>
  <c r="MP134" i="8" l="1"/>
  <c r="MT133" i="8"/>
  <c r="MO134" i="8" s="1"/>
  <c r="NG132" i="8"/>
  <c r="NH132" i="8" s="1"/>
  <c r="NC133" i="8" s="1"/>
  <c r="ABD132" i="8"/>
  <c r="ABL131" i="8"/>
  <c r="ABO131" i="8" s="1"/>
  <c r="ABJ132" i="8" s="1"/>
  <c r="ABF132" i="8" l="1"/>
  <c r="AAY132" i="8"/>
  <c r="ND133" i="8"/>
  <c r="MY133" i="8" s="1"/>
  <c r="NL132" i="8"/>
  <c r="MK134" i="8"/>
  <c r="ML134" i="8" s="1"/>
  <c r="MX133" i="8"/>
  <c r="MI135" i="8" l="1"/>
  <c r="MM134" i="8"/>
  <c r="MH135" i="8" s="1"/>
  <c r="NN132" i="8"/>
  <c r="NO132" i="8" s="1"/>
  <c r="NJ133" i="8" s="1"/>
  <c r="NS132" i="8" l="1"/>
  <c r="NK133" i="8"/>
  <c r="NF133" i="8" s="1"/>
  <c r="MD135" i="8"/>
  <c r="ME135" i="8" s="1"/>
  <c r="MQ134" i="8"/>
  <c r="MB136" i="8" l="1"/>
  <c r="MF135" i="8"/>
  <c r="MA136" i="8" s="1"/>
  <c r="NU132" i="8"/>
  <c r="NV132" i="8" s="1"/>
  <c r="NQ133" i="8" s="1"/>
  <c r="NR133" i="8" l="1"/>
  <c r="NM133" i="8" s="1"/>
  <c r="NZ132" i="8"/>
  <c r="LW136" i="8"/>
  <c r="LX136" i="8" s="1"/>
  <c r="MJ135" i="8"/>
  <c r="LY136" i="8" l="1"/>
  <c r="LT137" i="8" s="1"/>
  <c r="LU137" i="8"/>
  <c r="LP137" i="8" s="1"/>
  <c r="LQ137" i="8" s="1"/>
  <c r="OB132" i="8"/>
  <c r="OC132" i="8" s="1"/>
  <c r="NX133" i="8" s="1"/>
  <c r="MC136" i="8" l="1"/>
  <c r="NY133" i="8"/>
  <c r="NT133" i="8" s="1"/>
  <c r="OG132" i="8"/>
  <c r="LN138" i="8"/>
  <c r="LR137" i="8"/>
  <c r="LM138" i="8" s="1"/>
  <c r="OI132" i="8" l="1"/>
  <c r="OJ132" i="8" s="1"/>
  <c r="OE133" i="8" s="1"/>
  <c r="LV137" i="8"/>
  <c r="LI138" i="8"/>
  <c r="LJ138" i="8" s="1"/>
  <c r="LK138" i="8" l="1"/>
  <c r="LF139" i="8" s="1"/>
  <c r="LG139" i="8"/>
  <c r="LB139" i="8" s="1"/>
  <c r="LC139" i="8" s="1"/>
  <c r="OF133" i="8"/>
  <c r="OA133" i="8" s="1"/>
  <c r="ON132" i="8"/>
  <c r="LO138" i="8" l="1"/>
  <c r="OP132" i="8"/>
  <c r="OQ132" i="8" s="1"/>
  <c r="OL133" i="8" s="1"/>
  <c r="LD139" i="8"/>
  <c r="KY140" i="8" s="1"/>
  <c r="KZ140" i="8"/>
  <c r="KU140" i="8" l="1"/>
  <c r="KV140" i="8" s="1"/>
  <c r="KS141" i="8" s="1"/>
  <c r="LH139" i="8"/>
  <c r="KW140" i="8"/>
  <c r="KR141" i="8" s="1"/>
  <c r="OU132" i="8"/>
  <c r="OM133" i="8"/>
  <c r="OH133" i="8" s="1"/>
  <c r="GN142" i="8"/>
  <c r="KN141" i="8" l="1"/>
  <c r="KO141" i="8" s="1"/>
  <c r="KL142" i="8" s="1"/>
  <c r="LA140" i="8"/>
  <c r="OW132" i="8"/>
  <c r="OX132" i="8" s="1"/>
  <c r="OS133" i="8" s="1"/>
  <c r="KP141" i="8"/>
  <c r="KK142" i="8" s="1"/>
  <c r="GO142" i="8"/>
  <c r="GJ143" i="8" s="1"/>
  <c r="GK143" i="8"/>
  <c r="KT141" i="8" l="1"/>
  <c r="OT133" i="8"/>
  <c r="OO133" i="8" s="1"/>
  <c r="PB132" i="8"/>
  <c r="KG142" i="8"/>
  <c r="GS142" i="8"/>
  <c r="GU142" i="8" s="1"/>
  <c r="GF143" i="8"/>
  <c r="GG143" i="8" s="1"/>
  <c r="GD144" i="8" s="1"/>
  <c r="PD132" i="8" l="1"/>
  <c r="PE132" i="8" s="1"/>
  <c r="OZ133" i="8" s="1"/>
  <c r="GH143" i="8"/>
  <c r="GC144" i="8" s="1"/>
  <c r="FY144" i="8" s="1"/>
  <c r="FZ144" i="8" s="1"/>
  <c r="GR143" i="8"/>
  <c r="GV142" i="8"/>
  <c r="GQ143" i="8" s="1"/>
  <c r="PI132" i="8" l="1"/>
  <c r="PA133" i="8"/>
  <c r="OV133" i="8" s="1"/>
  <c r="GL143" i="8"/>
  <c r="GM143" i="8"/>
  <c r="GA144" i="8"/>
  <c r="FV145" i="8" s="1"/>
  <c r="FW145" i="8"/>
  <c r="GZ142" i="8"/>
  <c r="PK132" i="8" l="1"/>
  <c r="PL132" i="8" s="1"/>
  <c r="PG133" i="8" s="1"/>
  <c r="HB142" i="8"/>
  <c r="HC142" i="8" s="1"/>
  <c r="GX143" i="8" s="1"/>
  <c r="FR145" i="8"/>
  <c r="FS145" i="8" s="1"/>
  <c r="GE144" i="8"/>
  <c r="PH133" i="8" l="1"/>
  <c r="PC133" i="8" s="1"/>
  <c r="PP132" i="8"/>
  <c r="FT145" i="8"/>
  <c r="FO146" i="8" s="1"/>
  <c r="FP146" i="8"/>
  <c r="HG142" i="8"/>
  <c r="GY143" i="8"/>
  <c r="GT143" i="8" s="1"/>
  <c r="PR132" i="8" l="1"/>
  <c r="PS132" i="8"/>
  <c r="PN133" i="8" s="1"/>
  <c r="FX145" i="8"/>
  <c r="FK146" i="8"/>
  <c r="FL146" i="8" s="1"/>
  <c r="FM146" i="8" s="1"/>
  <c r="HI142" i="8"/>
  <c r="HJ142" i="8" s="1"/>
  <c r="HE143" i="8" s="1"/>
  <c r="PO133" i="8" l="1"/>
  <c r="PJ133" i="8" s="1"/>
  <c r="PW132" i="8"/>
  <c r="FH147" i="8"/>
  <c r="FQ146" i="8"/>
  <c r="FI147" i="8"/>
  <c r="HF143" i="8"/>
  <c r="HA143" i="8" s="1"/>
  <c r="HN142" i="8"/>
  <c r="FD147" i="8" l="1"/>
  <c r="FE147" i="8" s="1"/>
  <c r="FB148" i="8" s="1"/>
  <c r="PY132" i="8"/>
  <c r="PZ132" i="8"/>
  <c r="PU133" i="8" s="1"/>
  <c r="HP142" i="8"/>
  <c r="HQ142" i="8" s="1"/>
  <c r="HL143" i="8" s="1"/>
  <c r="FF147" i="8" l="1"/>
  <c r="FA148" i="8" s="1"/>
  <c r="EW148" i="8" s="1"/>
  <c r="EX148" i="8" s="1"/>
  <c r="EU149" i="8" s="1"/>
  <c r="PV133" i="8"/>
  <c r="PQ133" i="8" s="1"/>
  <c r="QD132" i="8"/>
  <c r="HM143" i="8"/>
  <c r="HH143" i="8" s="1"/>
  <c r="HU142" i="8"/>
  <c r="EY148" i="8" l="1"/>
  <c r="ET149" i="8" s="1"/>
  <c r="FJ147" i="8"/>
  <c r="QF132" i="8"/>
  <c r="QG132" i="8" s="1"/>
  <c r="QB133" i="8" s="1"/>
  <c r="HW142" i="8"/>
  <c r="HX142" i="8" s="1"/>
  <c r="HS143" i="8" s="1"/>
  <c r="FC148" i="8"/>
  <c r="EP149" i="8"/>
  <c r="EQ149" i="8" s="1"/>
  <c r="QC133" i="8" l="1"/>
  <c r="PX133" i="8" s="1"/>
  <c r="QK132" i="8"/>
  <c r="EN150" i="8"/>
  <c r="ER149" i="8"/>
  <c r="EM150" i="8" s="1"/>
  <c r="HT143" i="8"/>
  <c r="HO143" i="8" s="1"/>
  <c r="IB142" i="8"/>
  <c r="QM132" i="8" l="1"/>
  <c r="QN132" i="8"/>
  <c r="QI133" i="8" s="1"/>
  <c r="ID142" i="8"/>
  <c r="EV149" i="8"/>
  <c r="EI150" i="8"/>
  <c r="EJ150" i="8" s="1"/>
  <c r="QR132" i="8" l="1"/>
  <c r="QJ133" i="8"/>
  <c r="QE133" i="8" s="1"/>
  <c r="EK150" i="8"/>
  <c r="EF151" i="8" s="1"/>
  <c r="EG151" i="8"/>
  <c r="IA143" i="8"/>
  <c r="IE142" i="8"/>
  <c r="HZ143" i="8" s="1"/>
  <c r="QT132" i="8" l="1"/>
  <c r="QU132" i="8"/>
  <c r="QP133" i="8" s="1"/>
  <c r="EO150" i="8"/>
  <c r="EB151" i="8"/>
  <c r="EC151" i="8" s="1"/>
  <c r="ED151" i="8" s="1"/>
  <c r="DY152" i="8" s="1"/>
  <c r="HV143" i="8"/>
  <c r="II142" i="8"/>
  <c r="QY132" i="8" l="1"/>
  <c r="QQ133" i="8"/>
  <c r="QL133" i="8" s="1"/>
  <c r="DZ152" i="8"/>
  <c r="DU152" i="8" s="1"/>
  <c r="DV152" i="8" s="1"/>
  <c r="EH151" i="8"/>
  <c r="IK142" i="8"/>
  <c r="IL142" i="8" s="1"/>
  <c r="IG143" i="8" s="1"/>
  <c r="RA132" i="8" l="1"/>
  <c r="RB132" i="8" s="1"/>
  <c r="QW133" i="8" s="1"/>
  <c r="DW152" i="8"/>
  <c r="DR153" i="8" s="1"/>
  <c r="DS153" i="8"/>
  <c r="IH143" i="8"/>
  <c r="IC143" i="8" s="1"/>
  <c r="IP142" i="8"/>
  <c r="EA152" i="8"/>
  <c r="RF132" i="8" l="1"/>
  <c r="QX133" i="8"/>
  <c r="QS133" i="8" s="1"/>
  <c r="DN153" i="8"/>
  <c r="DO153" i="8" s="1"/>
  <c r="DP153" i="8" s="1"/>
  <c r="DK154" i="8" s="1"/>
  <c r="IR142" i="8"/>
  <c r="RH132" i="8" l="1"/>
  <c r="RI132" i="8" s="1"/>
  <c r="RD133" i="8" s="1"/>
  <c r="DL154" i="8"/>
  <c r="DG154" i="8" s="1"/>
  <c r="DH154" i="8" s="1"/>
  <c r="DI154" i="8" s="1"/>
  <c r="DD155" i="8" s="1"/>
  <c r="DT153" i="8"/>
  <c r="IO143" i="8"/>
  <c r="IS142" i="8"/>
  <c r="IN143" i="8" s="1"/>
  <c r="RE133" i="8" l="1"/>
  <c r="QZ133" i="8" s="1"/>
  <c r="RM132" i="8"/>
  <c r="DE155" i="8"/>
  <c r="CZ155" i="8" s="1"/>
  <c r="DA155" i="8" s="1"/>
  <c r="CX156" i="8" s="1"/>
  <c r="DM154" i="8"/>
  <c r="IW142" i="8"/>
  <c r="IY142" i="8" s="1"/>
  <c r="IJ143" i="8"/>
  <c r="RO132" i="8" l="1"/>
  <c r="RP132" i="8" s="1"/>
  <c r="RK133" i="8" s="1"/>
  <c r="DB155" i="8"/>
  <c r="CW156" i="8" s="1"/>
  <c r="CS156" i="8" s="1"/>
  <c r="CT156" i="8" s="1"/>
  <c r="IV143" i="8"/>
  <c r="IZ142" i="8"/>
  <c r="IU143" i="8" s="1"/>
  <c r="RT132" i="8" l="1"/>
  <c r="RL133" i="8"/>
  <c r="RG133" i="8" s="1"/>
  <c r="DF155" i="8"/>
  <c r="CQ157" i="8"/>
  <c r="CU156" i="8"/>
  <c r="CP157" i="8" s="1"/>
  <c r="JD142" i="8"/>
  <c r="CY156" i="8"/>
  <c r="IQ143" i="8"/>
  <c r="RV132" i="8" l="1"/>
  <c r="RW132" i="8" s="1"/>
  <c r="RR133" i="8" s="1"/>
  <c r="CL157" i="8"/>
  <c r="CM157" i="8" s="1"/>
  <c r="CJ158" i="8" s="1"/>
  <c r="JF142" i="8"/>
  <c r="RS133" i="8" l="1"/>
  <c r="RN133" i="8" s="1"/>
  <c r="SA132" i="8"/>
  <c r="CN157" i="8"/>
  <c r="CI158" i="8" s="1"/>
  <c r="CE158" i="8" s="1"/>
  <c r="CF158" i="8" s="1"/>
  <c r="JC143" i="8"/>
  <c r="JG142" i="8"/>
  <c r="JB143" i="8" s="1"/>
  <c r="SC132" i="8" l="1"/>
  <c r="SD132" i="8" s="1"/>
  <c r="RY133" i="8" s="1"/>
  <c r="CR157" i="8"/>
  <c r="JK142" i="8"/>
  <c r="JM142" i="8" s="1"/>
  <c r="CG158" i="8"/>
  <c r="CB159" i="8" s="1"/>
  <c r="CC159" i="8"/>
  <c r="IX143" i="8"/>
  <c r="RZ133" i="8" l="1"/>
  <c r="RU133" i="8" s="1"/>
  <c r="SH132" i="8"/>
  <c r="CK158" i="8"/>
  <c r="BX159" i="8"/>
  <c r="BY159" i="8" s="1"/>
  <c r="BV160" i="8" s="1"/>
  <c r="JJ143" i="8"/>
  <c r="JN142" i="8"/>
  <c r="JI143" i="8" s="1"/>
  <c r="SJ132" i="8" l="1"/>
  <c r="SK132" i="8"/>
  <c r="SF133" i="8" s="1"/>
  <c r="BZ159" i="8"/>
  <c r="BU160" i="8" s="1"/>
  <c r="BQ160" i="8" s="1"/>
  <c r="BR160" i="8" s="1"/>
  <c r="JE143" i="8"/>
  <c r="JR142" i="8"/>
  <c r="SG133" i="8" l="1"/>
  <c r="SB133" i="8" s="1"/>
  <c r="SO132" i="8"/>
  <c r="CD159" i="8"/>
  <c r="BS160" i="8"/>
  <c r="BN161" i="8" s="1"/>
  <c r="BO161" i="8"/>
  <c r="JT142" i="8"/>
  <c r="SQ132" i="8" l="1"/>
  <c r="SR132" i="8" s="1"/>
  <c r="SM133" i="8" s="1"/>
  <c r="BW160" i="8"/>
  <c r="BJ161" i="8"/>
  <c r="BK161" i="8" s="1"/>
  <c r="BH162" i="8" s="1"/>
  <c r="JQ143" i="8"/>
  <c r="JU142" i="8"/>
  <c r="JP143" i="8" s="1"/>
  <c r="SN133" i="8" l="1"/>
  <c r="SI133" i="8" s="1"/>
  <c r="SV132" i="8"/>
  <c r="BL161" i="8"/>
  <c r="BG162" i="8" s="1"/>
  <c r="BC162" i="8" s="1"/>
  <c r="BD162" i="8" s="1"/>
  <c r="JY142" i="8"/>
  <c r="JL143" i="8"/>
  <c r="SX132" i="8" l="1"/>
  <c r="SY132" i="8" s="1"/>
  <c r="ST133" i="8" s="1"/>
  <c r="BA163" i="8"/>
  <c r="BE162" i="8"/>
  <c r="AZ163" i="8" s="1"/>
  <c r="BP161" i="8"/>
  <c r="KA142" i="8"/>
  <c r="SU133" i="8" l="1"/>
  <c r="SP133" i="8" s="1"/>
  <c r="TC132" i="8"/>
  <c r="AV163" i="8"/>
  <c r="AW163" i="8" s="1"/>
  <c r="AX163" i="8" s="1"/>
  <c r="AS164" i="8" s="1"/>
  <c r="BI162" i="8"/>
  <c r="JX143" i="8"/>
  <c r="KB142" i="8"/>
  <c r="JW143" i="8" s="1"/>
  <c r="TE132" i="8" l="1"/>
  <c r="TF132" i="8" s="1"/>
  <c r="TA133" i="8" s="1"/>
  <c r="AT164" i="8"/>
  <c r="AP164" i="8" s="1"/>
  <c r="BB163" i="8"/>
  <c r="JS143" i="8"/>
  <c r="KF142" i="8"/>
  <c r="TB133" i="8" l="1"/>
  <c r="SW133" i="8" s="1"/>
  <c r="TJ132" i="8"/>
  <c r="AO164" i="8"/>
  <c r="AH164" i="8" s="1"/>
  <c r="AG164" i="8" s="1"/>
  <c r="KH142" i="8"/>
  <c r="KI142" i="8" s="1"/>
  <c r="KD143" i="8" s="1"/>
  <c r="AU164" i="8"/>
  <c r="AM165" i="8"/>
  <c r="TL132" i="8" l="1"/>
  <c r="TM132" i="8"/>
  <c r="TH133" i="8" s="1"/>
  <c r="KE143" i="8"/>
  <c r="JZ143" i="8" s="1"/>
  <c r="KM142" i="8"/>
  <c r="TI133" i="8" l="1"/>
  <c r="TD133" i="8" s="1"/>
  <c r="TQ132" i="8"/>
  <c r="TS132" i="8" l="1"/>
  <c r="TT132" i="8" s="1"/>
  <c r="TO133" i="8" s="1"/>
  <c r="TP133" i="8" l="1"/>
  <c r="TK133" i="8" s="1"/>
  <c r="TX132" i="8"/>
  <c r="TZ132" i="8" l="1"/>
  <c r="UA132" i="8" s="1"/>
  <c r="TV133" i="8" s="1"/>
  <c r="TW133" i="8" l="1"/>
  <c r="TR133" i="8" s="1"/>
  <c r="UE132" i="8"/>
  <c r="UG132" i="8" l="1"/>
  <c r="UH132" i="8"/>
  <c r="UC133" i="8" s="1"/>
  <c r="UD133" i="8" l="1"/>
  <c r="TY133" i="8" s="1"/>
  <c r="UL132" i="8"/>
  <c r="UN132" i="8" l="1"/>
  <c r="UO132" i="8" s="1"/>
  <c r="UJ133" i="8" s="1"/>
  <c r="UK133" i="8" l="1"/>
  <c r="UF133" i="8" s="1"/>
  <c r="US132" i="8"/>
  <c r="UU132" i="8" l="1"/>
  <c r="UV132" i="8"/>
  <c r="UQ133" i="8" s="1"/>
  <c r="UZ132" i="8" l="1"/>
  <c r="UR133" i="8"/>
  <c r="UM133" i="8" s="1"/>
  <c r="VB132" i="8" l="1"/>
  <c r="VC132" i="8"/>
  <c r="UX133" i="8" s="1"/>
  <c r="UY133" i="8" l="1"/>
  <c r="UT133" i="8" s="1"/>
  <c r="VG132" i="8"/>
  <c r="VI132" i="8" l="1"/>
  <c r="VJ132" i="8" s="1"/>
  <c r="VE133" i="8" s="1"/>
  <c r="VF133" i="8" l="1"/>
  <c r="VA133" i="8" s="1"/>
  <c r="VN132" i="8"/>
  <c r="VP132" i="8" l="1"/>
  <c r="VQ132" i="8" s="1"/>
  <c r="VL133" i="8" s="1"/>
  <c r="VM133" i="8" l="1"/>
  <c r="VH133" i="8" s="1"/>
  <c r="VU132" i="8"/>
  <c r="VW132" i="8" l="1"/>
  <c r="VX132" i="8" s="1"/>
  <c r="VS133" i="8" s="1"/>
  <c r="VT133" i="8" l="1"/>
  <c r="VO133" i="8" s="1"/>
  <c r="WB132" i="8"/>
  <c r="WD132" i="8" l="1"/>
  <c r="WE132" i="8" s="1"/>
  <c r="VZ133" i="8" s="1"/>
  <c r="WA133" i="8" l="1"/>
  <c r="VV133" i="8" s="1"/>
  <c r="WI132" i="8"/>
  <c r="WK132" i="8" l="1"/>
  <c r="WL132" i="8" s="1"/>
  <c r="WG133" i="8" s="1"/>
  <c r="WH133" i="8" l="1"/>
  <c r="WC133" i="8" s="1"/>
  <c r="WP132" i="8"/>
  <c r="WR132" i="8" l="1"/>
  <c r="WS132" i="8" s="1"/>
  <c r="WN133" i="8" s="1"/>
  <c r="WW132" i="8" l="1"/>
  <c r="WO133" i="8"/>
  <c r="WJ133" i="8" s="1"/>
  <c r="WY132" i="8" l="1"/>
  <c r="WZ132" i="8"/>
  <c r="WU133" i="8" s="1"/>
  <c r="WV133" i="8" l="1"/>
  <c r="WQ133" i="8" s="1"/>
  <c r="XD132" i="8"/>
  <c r="XF132" i="8" l="1"/>
  <c r="XG132" i="8"/>
  <c r="XB133" i="8" s="1"/>
  <c r="XK132" i="8" l="1"/>
  <c r="XC133" i="8"/>
  <c r="WX133" i="8" s="1"/>
  <c r="XM132" i="8" l="1"/>
  <c r="XN132" i="8"/>
  <c r="XI133" i="8" s="1"/>
  <c r="GN143" i="8"/>
  <c r="XJ133" i="8" l="1"/>
  <c r="XE133" i="8" s="1"/>
  <c r="XR132" i="8"/>
  <c r="GO143" i="8"/>
  <c r="GJ144" i="8" s="1"/>
  <c r="GK144" i="8"/>
  <c r="XT132" i="8" l="1"/>
  <c r="XU132" i="8" s="1"/>
  <c r="XP133" i="8" s="1"/>
  <c r="GS143" i="8"/>
  <c r="GU143" i="8" s="1"/>
  <c r="GF144" i="8"/>
  <c r="GG144" i="8" s="1"/>
  <c r="GH144" i="8" s="1"/>
  <c r="GC145" i="8" s="1"/>
  <c r="XQ133" i="8" l="1"/>
  <c r="XL133" i="8" s="1"/>
  <c r="XY132" i="8"/>
  <c r="GD145" i="8"/>
  <c r="FY145" i="8" s="1"/>
  <c r="FZ145" i="8" s="1"/>
  <c r="GL144" i="8"/>
  <c r="GR144" i="8"/>
  <c r="GV143" i="8"/>
  <c r="GQ144" i="8" s="1"/>
  <c r="YA132" i="8" l="1"/>
  <c r="YB132" i="8" s="1"/>
  <c r="XW133" i="8" s="1"/>
  <c r="GA145" i="8"/>
  <c r="FV146" i="8" s="1"/>
  <c r="FW146" i="8"/>
  <c r="GM144" i="8"/>
  <c r="GZ143" i="8"/>
  <c r="XX133" i="8" l="1"/>
  <c r="XS133" i="8" s="1"/>
  <c r="YF132" i="8"/>
  <c r="FR146" i="8"/>
  <c r="FS146" i="8" s="1"/>
  <c r="FP147" i="8" s="1"/>
  <c r="GE145" i="8"/>
  <c r="HB143" i="8"/>
  <c r="HC143" i="8" s="1"/>
  <c r="GX144" i="8" s="1"/>
  <c r="YH132" i="8" l="1"/>
  <c r="YI132" i="8" s="1"/>
  <c r="YD133" i="8" s="1"/>
  <c r="FT146" i="8"/>
  <c r="FO147" i="8" s="1"/>
  <c r="FK147" i="8" s="1"/>
  <c r="FL147" i="8" s="1"/>
  <c r="FM147" i="8" s="1"/>
  <c r="FH148" i="8" s="1"/>
  <c r="HG143" i="8"/>
  <c r="GY144" i="8"/>
  <c r="GT144" i="8" s="1"/>
  <c r="YE133" i="8" l="1"/>
  <c r="XZ133" i="8" s="1"/>
  <c r="YM132" i="8"/>
  <c r="FI148" i="8"/>
  <c r="FD148" i="8" s="1"/>
  <c r="FE148" i="8" s="1"/>
  <c r="FB149" i="8" s="1"/>
  <c r="FX146" i="8"/>
  <c r="FQ147" i="8"/>
  <c r="HI143" i="8"/>
  <c r="YO132" i="8" l="1"/>
  <c r="YP132" i="8"/>
  <c r="YK133" i="8" s="1"/>
  <c r="FF148" i="8"/>
  <c r="FA149" i="8" s="1"/>
  <c r="EW149" i="8" s="1"/>
  <c r="EX149" i="8" s="1"/>
  <c r="EU150" i="8" s="1"/>
  <c r="HF144" i="8"/>
  <c r="HJ143" i="8"/>
  <c r="HE144" i="8" s="1"/>
  <c r="YT132" i="8" l="1"/>
  <c r="YL133" i="8"/>
  <c r="YG133" i="8" s="1"/>
  <c r="FJ148" i="8"/>
  <c r="EY149" i="8"/>
  <c r="ET150" i="8" s="1"/>
  <c r="EP150" i="8" s="1"/>
  <c r="EQ150" i="8" s="1"/>
  <c r="ER150" i="8" s="1"/>
  <c r="HN143" i="8"/>
  <c r="HP143" i="8" s="1"/>
  <c r="HQ143" i="8" s="1"/>
  <c r="HL144" i="8" s="1"/>
  <c r="HA144" i="8"/>
  <c r="YV132" i="8" l="1"/>
  <c r="YW132" i="8" s="1"/>
  <c r="YR133" i="8" s="1"/>
  <c r="FC149" i="8"/>
  <c r="EN151" i="8"/>
  <c r="EM151" i="8"/>
  <c r="EV150" i="8"/>
  <c r="HM144" i="8"/>
  <c r="HH144" i="8" s="1"/>
  <c r="HU143" i="8"/>
  <c r="YS133" i="8" l="1"/>
  <c r="YN133" i="8" s="1"/>
  <c r="ZA132" i="8"/>
  <c r="EI151" i="8"/>
  <c r="EJ151" i="8" s="1"/>
  <c r="EK151" i="8" s="1"/>
  <c r="EF152" i="8" s="1"/>
  <c r="HW143" i="8"/>
  <c r="ZC132" i="8" l="1"/>
  <c r="ZD132" i="8"/>
  <c r="YY133" i="8" s="1"/>
  <c r="EO151" i="8"/>
  <c r="EG152" i="8"/>
  <c r="EB152" i="8" s="1"/>
  <c r="EC152" i="8" s="1"/>
  <c r="HT144" i="8"/>
  <c r="HX143" i="8"/>
  <c r="HS144" i="8" s="1"/>
  <c r="YZ133" i="8" l="1"/>
  <c r="YU133" i="8" s="1"/>
  <c r="ZH132" i="8"/>
  <c r="DZ153" i="8"/>
  <c r="ED152" i="8"/>
  <c r="IB143" i="8"/>
  <c r="ID143" i="8" s="1"/>
  <c r="HO144" i="8"/>
  <c r="ZJ132" i="8" l="1"/>
  <c r="ZK132" i="8"/>
  <c r="ZF133" i="8" s="1"/>
  <c r="DY153" i="8"/>
  <c r="DU153" i="8" s="1"/>
  <c r="DV153" i="8" s="1"/>
  <c r="EH152" i="8"/>
  <c r="IA144" i="8"/>
  <c r="IE143" i="8"/>
  <c r="HZ144" i="8" s="1"/>
  <c r="ZO132" i="8" l="1"/>
  <c r="ZG133" i="8"/>
  <c r="ZB133" i="8" s="1"/>
  <c r="DW153" i="8"/>
  <c r="DR154" i="8" s="1"/>
  <c r="DS154" i="8"/>
  <c r="II143" i="8"/>
  <c r="IK143" i="8" s="1"/>
  <c r="HV144" i="8"/>
  <c r="ZQ132" i="8" l="1"/>
  <c r="ZR132" i="8"/>
  <c r="ZM133" i="8" s="1"/>
  <c r="DN154" i="8"/>
  <c r="DO154" i="8" s="1"/>
  <c r="DL155" i="8" s="1"/>
  <c r="EA153" i="8"/>
  <c r="IH144" i="8"/>
  <c r="IL143" i="8"/>
  <c r="IG144" i="8" s="1"/>
  <c r="ZN133" i="8" l="1"/>
  <c r="ZI133" i="8" s="1"/>
  <c r="ZV132" i="8"/>
  <c r="DP154" i="8"/>
  <c r="DK155" i="8" s="1"/>
  <c r="DG155" i="8" s="1"/>
  <c r="DH155" i="8" s="1"/>
  <c r="IC144" i="8"/>
  <c r="IP143" i="8"/>
  <c r="ZX132" i="8" l="1"/>
  <c r="ZY132" i="8"/>
  <c r="ZT133" i="8" s="1"/>
  <c r="DT154" i="8"/>
  <c r="DI155" i="8"/>
  <c r="DD156" i="8" s="1"/>
  <c r="DE156" i="8"/>
  <c r="IR143" i="8"/>
  <c r="ZU133" i="8" l="1"/>
  <c r="ZP133" i="8" s="1"/>
  <c r="AAC132" i="8"/>
  <c r="DM155" i="8"/>
  <c r="CZ156" i="8"/>
  <c r="DA156" i="8" s="1"/>
  <c r="IO144" i="8"/>
  <c r="IS143" i="8"/>
  <c r="IN144" i="8" s="1"/>
  <c r="AAE132" i="8" l="1"/>
  <c r="AAF132" i="8" s="1"/>
  <c r="AAA133" i="8" s="1"/>
  <c r="CX157" i="8"/>
  <c r="DB156" i="8"/>
  <c r="CW157" i="8" s="1"/>
  <c r="IJ144" i="8"/>
  <c r="IW143" i="8"/>
  <c r="AAJ132" i="8" l="1"/>
  <c r="AAB133" i="8"/>
  <c r="ZW133" i="8" s="1"/>
  <c r="DF156" i="8"/>
  <c r="CS157" i="8"/>
  <c r="CT157" i="8" s="1"/>
  <c r="CU157" i="8" s="1"/>
  <c r="CP158" i="8" s="1"/>
  <c r="IY143" i="8"/>
  <c r="AAL132" i="8" l="1"/>
  <c r="AAM132" i="8"/>
  <c r="AAH133" i="8" s="1"/>
  <c r="CQ158" i="8"/>
  <c r="CL158" i="8" s="1"/>
  <c r="CM158" i="8" s="1"/>
  <c r="CY157" i="8"/>
  <c r="IV144" i="8"/>
  <c r="IZ143" i="8"/>
  <c r="IU144" i="8" s="1"/>
  <c r="AAI133" i="8" l="1"/>
  <c r="AAD133" i="8" s="1"/>
  <c r="AAQ132" i="8"/>
  <c r="CJ159" i="8"/>
  <c r="CN158" i="8"/>
  <c r="CI159" i="8" s="1"/>
  <c r="JD143" i="8"/>
  <c r="JF143" i="8" s="1"/>
  <c r="IQ144" i="8"/>
  <c r="AAS132" i="8" l="1"/>
  <c r="AAT132" i="8" s="1"/>
  <c r="AAO133" i="8" s="1"/>
  <c r="CR158" i="8"/>
  <c r="CE159" i="8"/>
  <c r="CF159" i="8" s="1"/>
  <c r="JC144" i="8"/>
  <c r="JG143" i="8"/>
  <c r="JB144" i="8" s="1"/>
  <c r="AAX132" i="8" l="1"/>
  <c r="AAP133" i="8"/>
  <c r="CC160" i="8"/>
  <c r="CG159" i="8"/>
  <c r="CB160" i="8" s="1"/>
  <c r="JK143" i="8"/>
  <c r="JM143" i="8" s="1"/>
  <c r="IX144" i="8"/>
  <c r="MZ133" i="8" l="1"/>
  <c r="AAK133" i="8"/>
  <c r="AAZ132" i="8"/>
  <c r="ABA132" i="8" s="1"/>
  <c r="AAV133" i="8" s="1"/>
  <c r="CK159" i="8"/>
  <c r="BX160" i="8"/>
  <c r="BY160" i="8" s="1"/>
  <c r="BZ160" i="8" s="1"/>
  <c r="BU161" i="8" s="1"/>
  <c r="JN143" i="8"/>
  <c r="JI144" i="8" s="1"/>
  <c r="JJ144" i="8"/>
  <c r="ABE132" i="8" l="1"/>
  <c r="AAW133" i="8"/>
  <c r="MW134" i="8"/>
  <c r="NA133" i="8"/>
  <c r="MV134" i="8" s="1"/>
  <c r="JR143" i="8"/>
  <c r="CD160" i="8"/>
  <c r="BV161" i="8"/>
  <c r="BQ161" i="8" s="1"/>
  <c r="BR161" i="8" s="1"/>
  <c r="BO162" i="8" s="1"/>
  <c r="JE144" i="8"/>
  <c r="JT143" i="8"/>
  <c r="JU143" i="8" s="1"/>
  <c r="JP144" i="8" s="1"/>
  <c r="BS161" i="8" l="1"/>
  <c r="BW161" i="8" s="1"/>
  <c r="AAR133" i="8"/>
  <c r="ABG132" i="8"/>
  <c r="ABH132" i="8" s="1"/>
  <c r="ABC133" i="8" s="1"/>
  <c r="NE133" i="8"/>
  <c r="MR134" i="8"/>
  <c r="MS134" i="8" s="1"/>
  <c r="BN162" i="8"/>
  <c r="BJ162" i="8" s="1"/>
  <c r="BK162" i="8" s="1"/>
  <c r="JQ144" i="8"/>
  <c r="JL144" i="8" s="1"/>
  <c r="JY143" i="8"/>
  <c r="MP135" i="8" l="1"/>
  <c r="MT134" i="8"/>
  <c r="MO135" i="8" s="1"/>
  <c r="NG133" i="8"/>
  <c r="NH133" i="8" s="1"/>
  <c r="NC134" i="8" s="1"/>
  <c r="ABD133" i="8"/>
  <c r="ABL132" i="8"/>
  <c r="ABO132" i="8" s="1"/>
  <c r="ABJ133" i="8" s="1"/>
  <c r="BL162" i="8"/>
  <c r="BG163" i="8" s="1"/>
  <c r="BH163" i="8"/>
  <c r="KA143" i="8"/>
  <c r="KB143" i="8" s="1"/>
  <c r="JW144" i="8" s="1"/>
  <c r="ABF133" i="8" l="1"/>
  <c r="AAY133" i="8"/>
  <c r="ND134" i="8"/>
  <c r="MY134" i="8" s="1"/>
  <c r="NL133" i="8"/>
  <c r="MX134" i="8"/>
  <c r="MK135" i="8"/>
  <c r="ML135" i="8" s="1"/>
  <c r="BC163" i="8"/>
  <c r="BD163" i="8" s="1"/>
  <c r="BE163" i="8" s="1"/>
  <c r="AZ164" i="8" s="1"/>
  <c r="BP162" i="8"/>
  <c r="KF143" i="8"/>
  <c r="JX144" i="8"/>
  <c r="JS144" i="8" s="1"/>
  <c r="MI136" i="8" l="1"/>
  <c r="MM135" i="8"/>
  <c r="MH136" i="8" s="1"/>
  <c r="NN133" i="8"/>
  <c r="NO133" i="8"/>
  <c r="NJ134" i="8" s="1"/>
  <c r="BA164" i="8"/>
  <c r="BI163" i="8"/>
  <c r="AV164" i="8"/>
  <c r="AW164" i="8" s="1"/>
  <c r="NS133" i="8" l="1"/>
  <c r="NK134" i="8"/>
  <c r="NF134" i="8" s="1"/>
  <c r="MQ135" i="8"/>
  <c r="MD136" i="8"/>
  <c r="ME136" i="8" s="1"/>
  <c r="AX164" i="8"/>
  <c r="AS165" i="8" s="1"/>
  <c r="AT165" i="8"/>
  <c r="MB137" i="8" l="1"/>
  <c r="MF136" i="8"/>
  <c r="MA137" i="8" s="1"/>
  <c r="NU133" i="8"/>
  <c r="NV133" i="8" s="1"/>
  <c r="NQ134" i="8" s="1"/>
  <c r="AO165" i="8"/>
  <c r="AH165" i="8" s="1"/>
  <c r="AG165" i="8" s="1"/>
  <c r="AP165" i="8"/>
  <c r="BB164" i="8"/>
  <c r="NR134" i="8" l="1"/>
  <c r="NM134" i="8" s="1"/>
  <c r="NZ133" i="8"/>
  <c r="MJ136" i="8"/>
  <c r="LW137" i="8"/>
  <c r="LX137" i="8" s="1"/>
  <c r="AM166" i="8"/>
  <c r="AU165" i="8"/>
  <c r="LY137" i="8" l="1"/>
  <c r="LT138" i="8" s="1"/>
  <c r="LU138" i="8"/>
  <c r="OB133" i="8"/>
  <c r="OC133" i="8" s="1"/>
  <c r="NX134" i="8" s="1"/>
  <c r="LP138" i="8" l="1"/>
  <c r="LQ138" i="8" s="1"/>
  <c r="LR138" i="8" s="1"/>
  <c r="LM139" i="8" s="1"/>
  <c r="MC137" i="8"/>
  <c r="NY134" i="8"/>
  <c r="NT134" i="8" s="1"/>
  <c r="OG133" i="8"/>
  <c r="LN139" i="8"/>
  <c r="OI133" i="8" l="1"/>
  <c r="OJ133" i="8" s="1"/>
  <c r="OE134" i="8" s="1"/>
  <c r="LV138" i="8"/>
  <c r="LI139" i="8"/>
  <c r="LJ139" i="8" s="1"/>
  <c r="LK139" i="8" l="1"/>
  <c r="LF140" i="8" s="1"/>
  <c r="LG140" i="8"/>
  <c r="OF134" i="8"/>
  <c r="OA134" i="8" s="1"/>
  <c r="ON133" i="8"/>
  <c r="LO139" i="8" l="1"/>
  <c r="LB140" i="8"/>
  <c r="LC140" i="8" s="1"/>
  <c r="KZ141" i="8" s="1"/>
  <c r="OP133" i="8"/>
  <c r="OQ133" i="8"/>
  <c r="OL134" i="8" s="1"/>
  <c r="LD140" i="8"/>
  <c r="KY141" i="8" s="1"/>
  <c r="OU133" i="8" l="1"/>
  <c r="OM134" i="8"/>
  <c r="OH134" i="8" s="1"/>
  <c r="LH140" i="8"/>
  <c r="KU141" i="8"/>
  <c r="KV141" i="8" s="1"/>
  <c r="KW141" i="8" l="1"/>
  <c r="KR142" i="8" s="1"/>
  <c r="KS142" i="8"/>
  <c r="OW133" i="8"/>
  <c r="OX133" i="8" s="1"/>
  <c r="OS134" i="8" s="1"/>
  <c r="KN142" i="8" l="1"/>
  <c r="KO142" i="8" s="1"/>
  <c r="KL143" i="8" s="1"/>
  <c r="LA141" i="8"/>
  <c r="OT134" i="8"/>
  <c r="OO134" i="8" s="1"/>
  <c r="PB133" i="8"/>
  <c r="KP142" i="8"/>
  <c r="KK143" i="8" s="1"/>
  <c r="KG143" i="8" l="1"/>
  <c r="KH143" i="8" s="1"/>
  <c r="KT142" i="8"/>
  <c r="KI143" i="8"/>
  <c r="KD144" i="8" s="1"/>
  <c r="KM143" i="8"/>
  <c r="KE144" i="8"/>
  <c r="JZ144" i="8" s="1"/>
  <c r="PD133" i="8"/>
  <c r="PE133" i="8" s="1"/>
  <c r="OZ134" i="8" s="1"/>
  <c r="PI133" i="8" l="1"/>
  <c r="PA134" i="8"/>
  <c r="OV134" i="8" s="1"/>
  <c r="PK133" i="8" l="1"/>
  <c r="PL133" i="8" s="1"/>
  <c r="PG134" i="8" s="1"/>
  <c r="PH134" i="8" l="1"/>
  <c r="PC134" i="8" s="1"/>
  <c r="PP133" i="8"/>
  <c r="PR133" i="8" l="1"/>
  <c r="PS133" i="8" s="1"/>
  <c r="PN134" i="8" s="1"/>
  <c r="PO134" i="8" l="1"/>
  <c r="PJ134" i="8" s="1"/>
  <c r="PW133" i="8"/>
  <c r="PY133" i="8" l="1"/>
  <c r="PZ133" i="8" s="1"/>
  <c r="PU134" i="8" s="1"/>
  <c r="PV134" i="8" l="1"/>
  <c r="PQ134" i="8" s="1"/>
  <c r="QD133" i="8"/>
  <c r="QF133" i="8" l="1"/>
  <c r="QG133" i="8" s="1"/>
  <c r="QB134" i="8" s="1"/>
  <c r="QC134" i="8" l="1"/>
  <c r="PX134" i="8" s="1"/>
  <c r="QK133" i="8"/>
  <c r="QM133" i="8" l="1"/>
  <c r="QN133" i="8" s="1"/>
  <c r="QI134" i="8" s="1"/>
  <c r="QR133" i="8" l="1"/>
  <c r="QJ134" i="8"/>
  <c r="QE134" i="8" s="1"/>
  <c r="QT133" i="8" l="1"/>
  <c r="QU133" i="8" s="1"/>
  <c r="QP134" i="8" s="1"/>
  <c r="QY133" i="8" l="1"/>
  <c r="QQ134" i="8"/>
  <c r="QL134" i="8" s="1"/>
  <c r="RA133" i="8" l="1"/>
  <c r="RB133" i="8" s="1"/>
  <c r="QW134" i="8" s="1"/>
  <c r="RF133" i="8" l="1"/>
  <c r="QX134" i="8"/>
  <c r="QS134" i="8" s="1"/>
  <c r="RH133" i="8" l="1"/>
  <c r="RI133" i="8" s="1"/>
  <c r="RD134" i="8" s="1"/>
  <c r="GN144" i="8"/>
  <c r="RE134" i="8" l="1"/>
  <c r="QZ134" i="8" s="1"/>
  <c r="RM133" i="8"/>
  <c r="GK145" i="8"/>
  <c r="GO144" i="8"/>
  <c r="GJ145" i="8" s="1"/>
  <c r="RO133" i="8" l="1"/>
  <c r="RP133" i="8" s="1"/>
  <c r="RK134" i="8" s="1"/>
  <c r="GS144" i="8"/>
  <c r="GF145" i="8"/>
  <c r="GG145" i="8" s="1"/>
  <c r="RT133" i="8" l="1"/>
  <c r="RL134" i="8"/>
  <c r="RG134" i="8" s="1"/>
  <c r="GD146" i="8"/>
  <c r="GH145" i="8"/>
  <c r="GC146" i="8" s="1"/>
  <c r="GU144" i="8"/>
  <c r="GV144" i="8" s="1"/>
  <c r="GQ145" i="8" s="1"/>
  <c r="RV133" i="8" l="1"/>
  <c r="RW133" i="8" s="1"/>
  <c r="RR134" i="8" s="1"/>
  <c r="GR145" i="8"/>
  <c r="GM145" i="8" s="1"/>
  <c r="GZ144" i="8"/>
  <c r="FY146" i="8"/>
  <c r="FZ146" i="8" s="1"/>
  <c r="GL145" i="8"/>
  <c r="RS134" i="8" l="1"/>
  <c r="RN134" i="8" s="1"/>
  <c r="SA133" i="8"/>
  <c r="HB144" i="8"/>
  <c r="HC144" i="8" s="1"/>
  <c r="GX145" i="8" s="1"/>
  <c r="FW147" i="8"/>
  <c r="GA146" i="8"/>
  <c r="FV147" i="8" s="1"/>
  <c r="SC133" i="8" l="1"/>
  <c r="SD133" i="8" s="1"/>
  <c r="RY134" i="8" s="1"/>
  <c r="GE146" i="8"/>
  <c r="FR147" i="8"/>
  <c r="FS147" i="8" s="1"/>
  <c r="HG144" i="8"/>
  <c r="GY145" i="8"/>
  <c r="GT145" i="8" s="1"/>
  <c r="RZ134" i="8" l="1"/>
  <c r="RU134" i="8" s="1"/>
  <c r="SH133" i="8"/>
  <c r="HI144" i="8"/>
  <c r="HJ144" i="8" s="1"/>
  <c r="HE145" i="8" s="1"/>
  <c r="FP148" i="8"/>
  <c r="FT147" i="8"/>
  <c r="FO148" i="8" s="1"/>
  <c r="SJ133" i="8" l="1"/>
  <c r="SK133" i="8" s="1"/>
  <c r="SF134" i="8" s="1"/>
  <c r="FX147" i="8"/>
  <c r="FK148" i="8"/>
  <c r="FL148" i="8" s="1"/>
  <c r="HF145" i="8"/>
  <c r="HA145" i="8" s="1"/>
  <c r="HN144" i="8"/>
  <c r="SG134" i="8" l="1"/>
  <c r="SB134" i="8" s="1"/>
  <c r="SO133" i="8"/>
  <c r="HP144" i="8"/>
  <c r="HQ144" i="8" s="1"/>
  <c r="HL145" i="8" s="1"/>
  <c r="FI149" i="8"/>
  <c r="FM148" i="8"/>
  <c r="FH149" i="8" s="1"/>
  <c r="SQ133" i="8" l="1"/>
  <c r="SR133" i="8" s="1"/>
  <c r="SM134" i="8" s="1"/>
  <c r="FD149" i="8"/>
  <c r="FE149" i="8" s="1"/>
  <c r="FQ148" i="8"/>
  <c r="HM145" i="8"/>
  <c r="HH145" i="8" s="1"/>
  <c r="HU144" i="8"/>
  <c r="SN134" i="8" l="1"/>
  <c r="SI134" i="8" s="1"/>
  <c r="SV133" i="8"/>
  <c r="HW144" i="8"/>
  <c r="HX144" i="8" s="1"/>
  <c r="HS145" i="8" s="1"/>
  <c r="FB150" i="8"/>
  <c r="FF149" i="8"/>
  <c r="FA150" i="8" s="1"/>
  <c r="SX133" i="8" l="1"/>
  <c r="SY133" i="8" s="1"/>
  <c r="ST134" i="8" s="1"/>
  <c r="FJ149" i="8"/>
  <c r="EW150" i="8"/>
  <c r="EX150" i="8" s="1"/>
  <c r="HT145" i="8"/>
  <c r="HO145" i="8" s="1"/>
  <c r="IB144" i="8"/>
  <c r="SU134" i="8" l="1"/>
  <c r="SP134" i="8" s="1"/>
  <c r="TC133" i="8"/>
  <c r="ID144" i="8"/>
  <c r="EU151" i="8"/>
  <c r="EY150" i="8"/>
  <c r="ET151" i="8" s="1"/>
  <c r="TE133" i="8" l="1"/>
  <c r="TF133" i="8" s="1"/>
  <c r="TA134" i="8" s="1"/>
  <c r="EP151" i="8"/>
  <c r="EQ151" i="8" s="1"/>
  <c r="EN152" i="8" s="1"/>
  <c r="IA145" i="8"/>
  <c r="FC150" i="8"/>
  <c r="IE144" i="8"/>
  <c r="HZ145" i="8" s="1"/>
  <c r="TB134" i="8" l="1"/>
  <c r="SW134" i="8" s="1"/>
  <c r="TJ133" i="8"/>
  <c r="ER151" i="8"/>
  <c r="EM152" i="8" s="1"/>
  <c r="EI152" i="8" s="1"/>
  <c r="EJ152" i="8" s="1"/>
  <c r="HV145" i="8"/>
  <c r="II144" i="8"/>
  <c r="TL133" i="8" l="1"/>
  <c r="TM133" i="8" s="1"/>
  <c r="TH134" i="8" s="1"/>
  <c r="EV151" i="8"/>
  <c r="IK144" i="8"/>
  <c r="IL144" i="8" s="1"/>
  <c r="IG145" i="8" s="1"/>
  <c r="EG153" i="8"/>
  <c r="EK152" i="8"/>
  <c r="EF153" i="8" s="1"/>
  <c r="TI134" i="8" l="1"/>
  <c r="TD134" i="8" s="1"/>
  <c r="TQ133" i="8"/>
  <c r="EO152" i="8"/>
  <c r="EB153" i="8"/>
  <c r="EC153" i="8" s="1"/>
  <c r="IH145" i="8"/>
  <c r="IC145" i="8" s="1"/>
  <c r="IP144" i="8"/>
  <c r="TS133" i="8" l="1"/>
  <c r="TT133" i="8" s="1"/>
  <c r="TO134" i="8" s="1"/>
  <c r="IR144" i="8"/>
  <c r="IS144" i="8" s="1"/>
  <c r="IN145" i="8" s="1"/>
  <c r="DZ154" i="8"/>
  <c r="ED153" i="8"/>
  <c r="DY154" i="8" s="1"/>
  <c r="TP134" i="8" l="1"/>
  <c r="TK134" i="8" s="1"/>
  <c r="TX133" i="8"/>
  <c r="EH153" i="8"/>
  <c r="DU154" i="8"/>
  <c r="DV154" i="8" s="1"/>
  <c r="IO145" i="8"/>
  <c r="IJ145" i="8" s="1"/>
  <c r="IW144" i="8"/>
  <c r="TZ133" i="8" l="1"/>
  <c r="UA133" i="8" s="1"/>
  <c r="TV134" i="8" s="1"/>
  <c r="IY144" i="8"/>
  <c r="IZ144" i="8" s="1"/>
  <c r="IU145" i="8" s="1"/>
  <c r="DS155" i="8"/>
  <c r="DW154" i="8"/>
  <c r="DR155" i="8" s="1"/>
  <c r="TW134" i="8" l="1"/>
  <c r="TR134" i="8" s="1"/>
  <c r="UE133" i="8"/>
  <c r="DN155" i="8"/>
  <c r="DO155" i="8" s="1"/>
  <c r="EA154" i="8"/>
  <c r="IV145" i="8"/>
  <c r="IQ145" i="8" s="1"/>
  <c r="JD144" i="8"/>
  <c r="UG133" i="8" l="1"/>
  <c r="UH133" i="8" s="1"/>
  <c r="UC134" i="8" s="1"/>
  <c r="JF144" i="8"/>
  <c r="JG144" i="8" s="1"/>
  <c r="JB145" i="8" s="1"/>
  <c r="DL156" i="8"/>
  <c r="DP155" i="8"/>
  <c r="DK156" i="8" s="1"/>
  <c r="UD134" i="8" l="1"/>
  <c r="TY134" i="8" s="1"/>
  <c r="UL133" i="8"/>
  <c r="DT155" i="8"/>
  <c r="DG156" i="8"/>
  <c r="DH156" i="8" s="1"/>
  <c r="JC145" i="8"/>
  <c r="IX145" i="8" s="1"/>
  <c r="JK144" i="8"/>
  <c r="UN133" i="8" l="1"/>
  <c r="UO133" i="8" s="1"/>
  <c r="UJ134" i="8" s="1"/>
  <c r="JM144" i="8"/>
  <c r="JN144" i="8" s="1"/>
  <c r="JI145" i="8" s="1"/>
  <c r="DE157" i="8"/>
  <c r="DI156" i="8"/>
  <c r="DD157" i="8" s="1"/>
  <c r="UK134" i="8" l="1"/>
  <c r="UF134" i="8" s="1"/>
  <c r="US133" i="8"/>
  <c r="CZ157" i="8"/>
  <c r="DA157" i="8" s="1"/>
  <c r="DM156" i="8"/>
  <c r="JJ145" i="8"/>
  <c r="JE145" i="8" s="1"/>
  <c r="JR144" i="8"/>
  <c r="UU133" i="8" l="1"/>
  <c r="UV133" i="8" s="1"/>
  <c r="UQ134" i="8" s="1"/>
  <c r="JT144" i="8"/>
  <c r="JU144" i="8" s="1"/>
  <c r="JP145" i="8" s="1"/>
  <c r="CX158" i="8"/>
  <c r="DB157" i="8"/>
  <c r="CW158" i="8" s="1"/>
  <c r="UR134" i="8" l="1"/>
  <c r="UM134" i="8" s="1"/>
  <c r="UZ133" i="8"/>
  <c r="DF157" i="8"/>
  <c r="CS158" i="8"/>
  <c r="CT158" i="8" s="1"/>
  <c r="JQ145" i="8"/>
  <c r="JL145" i="8" s="1"/>
  <c r="JY144" i="8"/>
  <c r="VB133" i="8" l="1"/>
  <c r="VC133" i="8" s="1"/>
  <c r="UX134" i="8" s="1"/>
  <c r="KA144" i="8"/>
  <c r="KB144" i="8" s="1"/>
  <c r="JW145" i="8" s="1"/>
  <c r="CQ159" i="8"/>
  <c r="CU158" i="8"/>
  <c r="CP159" i="8" s="1"/>
  <c r="UY134" i="8" l="1"/>
  <c r="UT134" i="8" s="1"/>
  <c r="VG133" i="8"/>
  <c r="CL159" i="8"/>
  <c r="CM159" i="8" s="1"/>
  <c r="CY158" i="8"/>
  <c r="KF144" i="8"/>
  <c r="JX145" i="8"/>
  <c r="JS145" i="8" s="1"/>
  <c r="VI133" i="8" l="1"/>
  <c r="VJ133" i="8" s="1"/>
  <c r="VE134" i="8" s="1"/>
  <c r="CJ160" i="8"/>
  <c r="CN159" i="8"/>
  <c r="CI160" i="8" s="1"/>
  <c r="VF134" i="8" l="1"/>
  <c r="VA134" i="8" s="1"/>
  <c r="VN133" i="8"/>
  <c r="CR159" i="8"/>
  <c r="CE160" i="8"/>
  <c r="CF160" i="8" s="1"/>
  <c r="VP133" i="8" l="1"/>
  <c r="VQ133" i="8" s="1"/>
  <c r="VL134" i="8" s="1"/>
  <c r="CC161" i="8"/>
  <c r="CG160" i="8"/>
  <c r="CB161" i="8" s="1"/>
  <c r="VM134" i="8" l="1"/>
  <c r="VH134" i="8" s="1"/>
  <c r="VU133" i="8"/>
  <c r="BX161" i="8"/>
  <c r="BY161" i="8" s="1"/>
  <c r="CK160" i="8"/>
  <c r="VW133" i="8" l="1"/>
  <c r="VX133" i="8" s="1"/>
  <c r="VS134" i="8" s="1"/>
  <c r="BV162" i="8"/>
  <c r="BZ161" i="8"/>
  <c r="BU162" i="8" s="1"/>
  <c r="VT134" i="8" l="1"/>
  <c r="VO134" i="8" s="1"/>
  <c r="WB133" i="8"/>
  <c r="CD161" i="8"/>
  <c r="BQ162" i="8"/>
  <c r="BR162" i="8" s="1"/>
  <c r="WD133" i="8" l="1"/>
  <c r="WE133" i="8" s="1"/>
  <c r="VZ134" i="8" s="1"/>
  <c r="BO163" i="8"/>
  <c r="BS162" i="8"/>
  <c r="BN163" i="8" s="1"/>
  <c r="WA134" i="8" l="1"/>
  <c r="VV134" i="8" s="1"/>
  <c r="WI133" i="8"/>
  <c r="BJ163" i="8"/>
  <c r="BK163" i="8" s="1"/>
  <c r="BW162" i="8"/>
  <c r="WK133" i="8" l="1"/>
  <c r="WL133" i="8" s="1"/>
  <c r="WG134" i="8" s="1"/>
  <c r="BH164" i="8"/>
  <c r="BL163" i="8"/>
  <c r="BG164" i="8" s="1"/>
  <c r="WH134" i="8" l="1"/>
  <c r="WC134" i="8" s="1"/>
  <c r="WP133" i="8"/>
  <c r="BC164" i="8"/>
  <c r="BD164" i="8" s="1"/>
  <c r="BE164" i="8" s="1"/>
  <c r="AZ165" i="8" s="1"/>
  <c r="BP163" i="8"/>
  <c r="WR133" i="8" l="1"/>
  <c r="WS133" i="8" s="1"/>
  <c r="WN134" i="8" s="1"/>
  <c r="BA165" i="8"/>
  <c r="AV165" i="8" s="1"/>
  <c r="AW165" i="8" s="1"/>
  <c r="BI164" i="8"/>
  <c r="WW133" i="8" l="1"/>
  <c r="WO134" i="8"/>
  <c r="WJ134" i="8" s="1"/>
  <c r="AT166" i="8"/>
  <c r="AX165" i="8"/>
  <c r="AS166" i="8" s="1"/>
  <c r="WY133" i="8" l="1"/>
  <c r="WZ133" i="8" s="1"/>
  <c r="WU134" i="8" s="1"/>
  <c r="BB165" i="8"/>
  <c r="AP166" i="8"/>
  <c r="AO166" i="8"/>
  <c r="AH166" i="8" s="1"/>
  <c r="AG166" i="8" s="1"/>
  <c r="WV134" i="8" l="1"/>
  <c r="WQ134" i="8" s="1"/>
  <c r="XD133" i="8"/>
  <c r="AM167" i="8"/>
  <c r="AU166" i="8"/>
  <c r="XF133" i="8" l="1"/>
  <c r="XG133" i="8" s="1"/>
  <c r="XB134" i="8" s="1"/>
  <c r="XK133" i="8" l="1"/>
  <c r="XC134" i="8"/>
  <c r="WX134" i="8" s="1"/>
  <c r="XM133" i="8" l="1"/>
  <c r="XN133" i="8" s="1"/>
  <c r="XI134" i="8" s="1"/>
  <c r="XJ134" i="8" l="1"/>
  <c r="XE134" i="8" s="1"/>
  <c r="XR133" i="8"/>
  <c r="XT133" i="8" l="1"/>
  <c r="XU133" i="8" s="1"/>
  <c r="XP134" i="8" s="1"/>
  <c r="XQ134" i="8" l="1"/>
  <c r="XL134" i="8" s="1"/>
  <c r="XY133" i="8"/>
  <c r="YA133" i="8" l="1"/>
  <c r="YB133" i="8" s="1"/>
  <c r="XW134" i="8" s="1"/>
  <c r="XX134" i="8" l="1"/>
  <c r="XS134" i="8" s="1"/>
  <c r="YF133" i="8"/>
  <c r="YH133" i="8" l="1"/>
  <c r="YI133" i="8" s="1"/>
  <c r="YD134" i="8" s="1"/>
  <c r="YE134" i="8" l="1"/>
  <c r="XZ134" i="8" s="1"/>
  <c r="YM133" i="8"/>
  <c r="YO133" i="8" l="1"/>
  <c r="YP133" i="8" s="1"/>
  <c r="YK134" i="8" s="1"/>
  <c r="YT133" i="8" l="1"/>
  <c r="YL134" i="8"/>
  <c r="YG134" i="8" s="1"/>
  <c r="YV133" i="8" l="1"/>
  <c r="YW133" i="8" s="1"/>
  <c r="YR134" i="8" s="1"/>
  <c r="YS134" i="8" l="1"/>
  <c r="YN134" i="8" s="1"/>
  <c r="ZA133" i="8"/>
  <c r="ZC133" i="8" l="1"/>
  <c r="ZD133" i="8" s="1"/>
  <c r="YY134" i="8" s="1"/>
  <c r="YZ134" i="8" l="1"/>
  <c r="YU134" i="8" s="1"/>
  <c r="ZH133" i="8"/>
  <c r="ZJ133" i="8" l="1"/>
  <c r="ZK133" i="8" s="1"/>
  <c r="ZF134" i="8" s="1"/>
  <c r="GN145" i="8"/>
  <c r="ZG134" i="8" l="1"/>
  <c r="ZB134" i="8" s="1"/>
  <c r="ZO133" i="8"/>
  <c r="GK146" i="8"/>
  <c r="GO145" i="8"/>
  <c r="GJ146" i="8" s="1"/>
  <c r="ZQ133" i="8" l="1"/>
  <c r="ZR133" i="8" s="1"/>
  <c r="ZM134" i="8" s="1"/>
  <c r="GS145" i="8"/>
  <c r="GF146" i="8"/>
  <c r="GG146" i="8" s="1"/>
  <c r="ZN134" i="8" l="1"/>
  <c r="ZI134" i="8" s="1"/>
  <c r="ZV133" i="8"/>
  <c r="GD147" i="8"/>
  <c r="GH146" i="8"/>
  <c r="GC147" i="8" s="1"/>
  <c r="GU145" i="8"/>
  <c r="GV145" i="8" s="1"/>
  <c r="GQ146" i="8" s="1"/>
  <c r="ZX133" i="8" l="1"/>
  <c r="ZY133" i="8" s="1"/>
  <c r="ZT134" i="8" s="1"/>
  <c r="GZ145" i="8"/>
  <c r="GR146" i="8"/>
  <c r="GM146" i="8" s="1"/>
  <c r="GL146" i="8"/>
  <c r="FY147" i="8"/>
  <c r="FZ147" i="8" s="1"/>
  <c r="ZU134" i="8" l="1"/>
  <c r="ZP134" i="8" s="1"/>
  <c r="AAC133" i="8"/>
  <c r="FW148" i="8"/>
  <c r="GA147" i="8"/>
  <c r="FV148" i="8" s="1"/>
  <c r="HB145" i="8"/>
  <c r="AAE133" i="8" l="1"/>
  <c r="AAF133" i="8" s="1"/>
  <c r="AAA134" i="8" s="1"/>
  <c r="GY146" i="8"/>
  <c r="HC145" i="8"/>
  <c r="GX146" i="8" s="1"/>
  <c r="GE147" i="8"/>
  <c r="FR148" i="8"/>
  <c r="FS148" i="8" s="1"/>
  <c r="AAB134" i="8" l="1"/>
  <c r="ZW134" i="8" s="1"/>
  <c r="AAJ133" i="8"/>
  <c r="HG145" i="8"/>
  <c r="FP149" i="8"/>
  <c r="FT148" i="8"/>
  <c r="FO149" i="8" s="1"/>
  <c r="GT146" i="8"/>
  <c r="AAL133" i="8" l="1"/>
  <c r="AAM133" i="8" s="1"/>
  <c r="AAH134" i="8" s="1"/>
  <c r="FX148" i="8"/>
  <c r="HI145" i="8"/>
  <c r="HJ145" i="8" s="1"/>
  <c r="HE146" i="8" s="1"/>
  <c r="FK149" i="8"/>
  <c r="FL149" i="8" s="1"/>
  <c r="AAI134" i="8" l="1"/>
  <c r="AAD134" i="8" s="1"/>
  <c r="AAQ133" i="8"/>
  <c r="FI150" i="8"/>
  <c r="FM149" i="8"/>
  <c r="FH150" i="8" s="1"/>
  <c r="HF146" i="8"/>
  <c r="HA146" i="8" s="1"/>
  <c r="HN145" i="8"/>
  <c r="AAS133" i="8" l="1"/>
  <c r="AAT133" i="8"/>
  <c r="AAO134" i="8" s="1"/>
  <c r="FQ149" i="8"/>
  <c r="HP145" i="8"/>
  <c r="HQ145" i="8" s="1"/>
  <c r="HL146" i="8" s="1"/>
  <c r="FD150" i="8"/>
  <c r="FE150" i="8" s="1"/>
  <c r="AAP134" i="8" l="1"/>
  <c r="AAX133" i="8"/>
  <c r="FB151" i="8"/>
  <c r="FF150" i="8"/>
  <c r="FA151" i="8" s="1"/>
  <c r="HM146" i="8"/>
  <c r="HH146" i="8" s="1"/>
  <c r="HU145" i="8"/>
  <c r="AAZ133" i="8" l="1"/>
  <c r="ABA133" i="8"/>
  <c r="AAV134" i="8" s="1"/>
  <c r="MZ134" i="8"/>
  <c r="AAK134" i="8"/>
  <c r="FJ150" i="8"/>
  <c r="HW145" i="8"/>
  <c r="HX145" i="8" s="1"/>
  <c r="HS146" i="8" s="1"/>
  <c r="EW151" i="8"/>
  <c r="EX151" i="8" s="1"/>
  <c r="MW135" i="8" l="1"/>
  <c r="NA134" i="8"/>
  <c r="MV135" i="8" s="1"/>
  <c r="AAW134" i="8"/>
  <c r="ABE133" i="8"/>
  <c r="EU152" i="8"/>
  <c r="EY151" i="8"/>
  <c r="ET152" i="8" s="1"/>
  <c r="HT146" i="8"/>
  <c r="HO146" i="8" s="1"/>
  <c r="IB145" i="8"/>
  <c r="ABG133" i="8" l="1"/>
  <c r="ABH133" i="8"/>
  <c r="ABC134" i="8" s="1"/>
  <c r="AAR134" i="8"/>
  <c r="NE134" i="8"/>
  <c r="MR135" i="8"/>
  <c r="MS135" i="8" s="1"/>
  <c r="FC151" i="8"/>
  <c r="ID145" i="8"/>
  <c r="IE145" i="8" s="1"/>
  <c r="HZ146" i="8" s="1"/>
  <c r="EP152" i="8"/>
  <c r="EQ152" i="8" s="1"/>
  <c r="MP136" i="8" l="1"/>
  <c r="MT135" i="8"/>
  <c r="MO136" i="8" s="1"/>
  <c r="NG134" i="8"/>
  <c r="NH134" i="8"/>
  <c r="NC135" i="8" s="1"/>
  <c r="ABL133" i="8"/>
  <c r="ABO133" i="8" s="1"/>
  <c r="ABJ134" i="8" s="1"/>
  <c r="ABD134" i="8"/>
  <c r="EN153" i="8"/>
  <c r="ER152" i="8"/>
  <c r="EM153" i="8" s="1"/>
  <c r="IA146" i="8"/>
  <c r="HV146" i="8" s="1"/>
  <c r="II145" i="8"/>
  <c r="AAY134" i="8" l="1"/>
  <c r="ABF134" i="8"/>
  <c r="ND135" i="8"/>
  <c r="MY135" i="8" s="1"/>
  <c r="NL134" i="8"/>
  <c r="MX135" i="8"/>
  <c r="MK136" i="8"/>
  <c r="ML136" i="8" s="1"/>
  <c r="IK145" i="8"/>
  <c r="IL145" i="8" s="1"/>
  <c r="IG146" i="8" s="1"/>
  <c r="EV152" i="8"/>
  <c r="EI153" i="8"/>
  <c r="EJ153" i="8" s="1"/>
  <c r="MI137" i="8" l="1"/>
  <c r="MM136" i="8"/>
  <c r="MH137" i="8" s="1"/>
  <c r="NN134" i="8"/>
  <c r="NO134" i="8"/>
  <c r="NJ135" i="8" s="1"/>
  <c r="EG154" i="8"/>
  <c r="EK153" i="8"/>
  <c r="EF154" i="8" s="1"/>
  <c r="IH146" i="8"/>
  <c r="IC146" i="8" s="1"/>
  <c r="IP145" i="8"/>
  <c r="NS134" i="8" l="1"/>
  <c r="NK135" i="8"/>
  <c r="NF135" i="8" s="1"/>
  <c r="MQ136" i="8"/>
  <c r="MD137" i="8"/>
  <c r="ME137" i="8" s="1"/>
  <c r="IR145" i="8"/>
  <c r="IS145" i="8" s="1"/>
  <c r="IN146" i="8" s="1"/>
  <c r="EB154" i="8"/>
  <c r="EC154" i="8" s="1"/>
  <c r="EO153" i="8"/>
  <c r="MB138" i="8" l="1"/>
  <c r="MF137" i="8"/>
  <c r="MA138" i="8" s="1"/>
  <c r="NU134" i="8"/>
  <c r="NV134" i="8"/>
  <c r="NQ135" i="8" s="1"/>
  <c r="DZ155" i="8"/>
  <c r="ED154" i="8"/>
  <c r="DY155" i="8" s="1"/>
  <c r="IW145" i="8"/>
  <c r="IO146" i="8"/>
  <c r="IJ146" i="8" s="1"/>
  <c r="NR135" i="8" l="1"/>
  <c r="NM135" i="8" s="1"/>
  <c r="NZ134" i="8"/>
  <c r="MJ137" i="8"/>
  <c r="LW138" i="8"/>
  <c r="LX138" i="8" s="1"/>
  <c r="DU155" i="8"/>
  <c r="DV155" i="8" s="1"/>
  <c r="IY145" i="8"/>
  <c r="IZ145" i="8" s="1"/>
  <c r="IU146" i="8" s="1"/>
  <c r="EH154" i="8"/>
  <c r="LU139" i="8" l="1"/>
  <c r="LY138" i="8"/>
  <c r="LT139" i="8" s="1"/>
  <c r="OB134" i="8"/>
  <c r="OC134" i="8"/>
  <c r="NX135" i="8" s="1"/>
  <c r="JD145" i="8"/>
  <c r="IV146" i="8"/>
  <c r="IQ146" i="8" s="1"/>
  <c r="DS156" i="8"/>
  <c r="DW155" i="8"/>
  <c r="DR156" i="8" s="1"/>
  <c r="NY135" i="8" l="1"/>
  <c r="NT135" i="8" s="1"/>
  <c r="OG134" i="8"/>
  <c r="MC138" i="8"/>
  <c r="LP139" i="8"/>
  <c r="LQ139" i="8" s="1"/>
  <c r="DN156" i="8"/>
  <c r="DO156" i="8" s="1"/>
  <c r="JF145" i="8"/>
  <c r="JG145" i="8" s="1"/>
  <c r="JB146" i="8" s="1"/>
  <c r="EA155" i="8"/>
  <c r="LR139" i="8" l="1"/>
  <c r="LM140" i="8" s="1"/>
  <c r="LN140" i="8"/>
  <c r="LI140" i="8" s="1"/>
  <c r="LJ140" i="8" s="1"/>
  <c r="OI134" i="8"/>
  <c r="OJ134" i="8" s="1"/>
  <c r="OE135" i="8" s="1"/>
  <c r="JC146" i="8"/>
  <c r="IX146" i="8" s="1"/>
  <c r="JK145" i="8"/>
  <c r="DL157" i="8"/>
  <c r="DP156" i="8"/>
  <c r="DK157" i="8" s="1"/>
  <c r="LV139" i="8" l="1"/>
  <c r="OF135" i="8"/>
  <c r="OA135" i="8" s="1"/>
  <c r="ON134" i="8"/>
  <c r="LK140" i="8"/>
  <c r="LF141" i="8" s="1"/>
  <c r="LG141" i="8"/>
  <c r="DG157" i="8"/>
  <c r="DH157" i="8" s="1"/>
  <c r="DI157" i="8" s="1"/>
  <c r="DD158" i="8" s="1"/>
  <c r="DT156" i="8"/>
  <c r="JM145" i="8"/>
  <c r="JN145" i="8" s="1"/>
  <c r="JI146" i="8" s="1"/>
  <c r="LB141" i="8" l="1"/>
  <c r="LC141" i="8" s="1"/>
  <c r="LO140" i="8"/>
  <c r="KZ142" i="8"/>
  <c r="LD141" i="8"/>
  <c r="KY142" i="8" s="1"/>
  <c r="OP134" i="8"/>
  <c r="OQ134" i="8" s="1"/>
  <c r="OL135" i="8" s="1"/>
  <c r="DE158" i="8"/>
  <c r="DM157" i="8"/>
  <c r="CZ158" i="8"/>
  <c r="DA158" i="8" s="1"/>
  <c r="JJ146" i="8"/>
  <c r="JE146" i="8" s="1"/>
  <c r="JR145" i="8"/>
  <c r="OU134" i="8" l="1"/>
  <c r="OM135" i="8"/>
  <c r="OH135" i="8" s="1"/>
  <c r="LH141" i="8"/>
  <c r="KU142" i="8"/>
  <c r="KV142" i="8" s="1"/>
  <c r="JT145" i="8"/>
  <c r="JU145" i="8" s="1"/>
  <c r="JP146" i="8" s="1"/>
  <c r="CX159" i="8"/>
  <c r="DB158" i="8"/>
  <c r="CW159" i="8" s="1"/>
  <c r="KS143" i="8" l="1"/>
  <c r="KW142" i="8"/>
  <c r="KR143" i="8" s="1"/>
  <c r="OW134" i="8"/>
  <c r="OX134" i="8" s="1"/>
  <c r="OS135" i="8" s="1"/>
  <c r="CS159" i="8"/>
  <c r="CT159" i="8" s="1"/>
  <c r="DF158" i="8"/>
  <c r="JQ146" i="8"/>
  <c r="JL146" i="8" s="1"/>
  <c r="JY145" i="8"/>
  <c r="OT135" i="8" l="1"/>
  <c r="OO135" i="8" s="1"/>
  <c r="PB134" i="8"/>
  <c r="LA142" i="8"/>
  <c r="KN143" i="8"/>
  <c r="KO143" i="8" s="1"/>
  <c r="CQ160" i="8"/>
  <c r="CU159" i="8"/>
  <c r="CP160" i="8" s="1"/>
  <c r="KL144" i="8" l="1"/>
  <c r="KP143" i="8"/>
  <c r="KK144" i="8" s="1"/>
  <c r="PD134" i="8"/>
  <c r="PE134" i="8"/>
  <c r="OZ135" i="8" s="1"/>
  <c r="CY159" i="8"/>
  <c r="CL160" i="8"/>
  <c r="CM160" i="8" s="1"/>
  <c r="PI134" i="8" l="1"/>
  <c r="PA135" i="8"/>
  <c r="OV135" i="8" s="1"/>
  <c r="KT143" i="8"/>
  <c r="KG144" i="8"/>
  <c r="KH144" i="8" s="1"/>
  <c r="CJ161" i="8"/>
  <c r="CN160" i="8"/>
  <c r="CI161" i="8" s="1"/>
  <c r="KI144" i="8" l="1"/>
  <c r="KD145" i="8" s="1"/>
  <c r="KE145" i="8"/>
  <c r="JZ145" i="8" s="1"/>
  <c r="KA145" i="8" s="1"/>
  <c r="KM144" i="8"/>
  <c r="PK134" i="8"/>
  <c r="PL134" i="8" s="1"/>
  <c r="PG135" i="8" s="1"/>
  <c r="CE161" i="8"/>
  <c r="CF161" i="8" s="1"/>
  <c r="CR160" i="8"/>
  <c r="PH135" i="8" l="1"/>
  <c r="PC135" i="8" s="1"/>
  <c r="PP134" i="8"/>
  <c r="KB145" i="8"/>
  <c r="JW146" i="8" s="1"/>
  <c r="JX146" i="8"/>
  <c r="CC162" i="8"/>
  <c r="CG161" i="8"/>
  <c r="CB162" i="8" s="1"/>
  <c r="JS146" i="8" l="1"/>
  <c r="KF145" i="8"/>
  <c r="PR134" i="8"/>
  <c r="PS134" i="8" s="1"/>
  <c r="PN135" i="8" s="1"/>
  <c r="BX162" i="8"/>
  <c r="BY162" i="8" s="1"/>
  <c r="BV163" i="8" s="1"/>
  <c r="CK161" i="8"/>
  <c r="PO135" i="8" l="1"/>
  <c r="PJ135" i="8" s="1"/>
  <c r="PW134" i="8"/>
  <c r="BZ162" i="8"/>
  <c r="BU163" i="8" s="1"/>
  <c r="BQ163" i="8" s="1"/>
  <c r="BR163" i="8" s="1"/>
  <c r="PY134" i="8" l="1"/>
  <c r="PZ134" i="8"/>
  <c r="PU135" i="8" s="1"/>
  <c r="CD162" i="8"/>
  <c r="BO164" i="8"/>
  <c r="BS163" i="8"/>
  <c r="BN164" i="8" s="1"/>
  <c r="PV135" i="8" l="1"/>
  <c r="PQ135" i="8" s="1"/>
  <c r="QD134" i="8"/>
  <c r="BW163" i="8"/>
  <c r="BJ164" i="8"/>
  <c r="BK164" i="8" s="1"/>
  <c r="QF134" i="8" l="1"/>
  <c r="QG134" i="8"/>
  <c r="QB135" i="8" s="1"/>
  <c r="BH165" i="8"/>
  <c r="BL164" i="8"/>
  <c r="BG165" i="8" s="1"/>
  <c r="QC135" i="8" l="1"/>
  <c r="PX135" i="8" s="1"/>
  <c r="QK134" i="8"/>
  <c r="BP164" i="8"/>
  <c r="BC165" i="8"/>
  <c r="BD165" i="8" s="1"/>
  <c r="QM134" i="8" l="1"/>
  <c r="QN134" i="8" s="1"/>
  <c r="QI135" i="8" s="1"/>
  <c r="BA166" i="8"/>
  <c r="BE165" i="8"/>
  <c r="AZ166" i="8" s="1"/>
  <c r="QR134" i="8" l="1"/>
  <c r="QJ135" i="8"/>
  <c r="QE135" i="8" s="1"/>
  <c r="BI165" i="8"/>
  <c r="AV166" i="8"/>
  <c r="AW166" i="8" s="1"/>
  <c r="QT134" i="8" l="1"/>
  <c r="QU134" i="8"/>
  <c r="QP135" i="8" s="1"/>
  <c r="AT167" i="8"/>
  <c r="AX166" i="8"/>
  <c r="AS167" i="8" s="1"/>
  <c r="QY134" i="8" l="1"/>
  <c r="QQ135" i="8"/>
  <c r="QL135" i="8" s="1"/>
  <c r="BB166" i="8"/>
  <c r="AP167" i="8"/>
  <c r="AO167" i="8"/>
  <c r="AH167" i="8" s="1"/>
  <c r="AG167" i="8" s="1"/>
  <c r="RA134" i="8" l="1"/>
  <c r="RB134" i="8"/>
  <c r="QW135" i="8" s="1"/>
  <c r="AU167" i="8"/>
  <c r="AM168" i="8"/>
  <c r="RF134" i="8" l="1"/>
  <c r="QX135" i="8"/>
  <c r="QS135" i="8" s="1"/>
  <c r="RH134" i="8" l="1"/>
  <c r="RI134" i="8"/>
  <c r="RD135" i="8" s="1"/>
  <c r="RE135" i="8" l="1"/>
  <c r="QZ135" i="8" s="1"/>
  <c r="RM134" i="8"/>
  <c r="RO134" i="8" l="1"/>
  <c r="RP134" i="8" s="1"/>
  <c r="RK135" i="8" s="1"/>
  <c r="RT134" i="8" l="1"/>
  <c r="RL135" i="8"/>
  <c r="RG135" i="8" s="1"/>
  <c r="RV134" i="8" l="1"/>
  <c r="RW134" i="8"/>
  <c r="RR135" i="8" s="1"/>
  <c r="RS135" i="8" l="1"/>
  <c r="RN135" i="8" s="1"/>
  <c r="SA134" i="8"/>
  <c r="SC134" i="8" l="1"/>
  <c r="SD134" i="8"/>
  <c r="RY135" i="8" s="1"/>
  <c r="RZ135" i="8" l="1"/>
  <c r="RU135" i="8" s="1"/>
  <c r="SH134" i="8"/>
  <c r="SJ134" i="8" l="1"/>
  <c r="SK134" i="8" s="1"/>
  <c r="SF135" i="8" s="1"/>
  <c r="SG135" i="8" l="1"/>
  <c r="SB135" i="8" s="1"/>
  <c r="SO134" i="8"/>
  <c r="SQ134" i="8" l="1"/>
  <c r="SR134" i="8"/>
  <c r="SM135" i="8" s="1"/>
  <c r="SN135" i="8" l="1"/>
  <c r="SI135" i="8" s="1"/>
  <c r="SV134" i="8"/>
  <c r="SX134" i="8" l="1"/>
  <c r="SY134" i="8" s="1"/>
  <c r="ST135" i="8" s="1"/>
  <c r="SU135" i="8" l="1"/>
  <c r="SP135" i="8" s="1"/>
  <c r="TC134" i="8"/>
  <c r="TE134" i="8" l="1"/>
  <c r="TF134" i="8"/>
  <c r="TA135" i="8" s="1"/>
  <c r="TB135" i="8" l="1"/>
  <c r="SW135" i="8" s="1"/>
  <c r="TJ134" i="8"/>
  <c r="TL134" i="8" l="1"/>
  <c r="TM134" i="8"/>
  <c r="TH135" i="8" s="1"/>
  <c r="TI135" i="8" l="1"/>
  <c r="TD135" i="8" s="1"/>
  <c r="TQ134" i="8"/>
  <c r="GN146" i="8"/>
  <c r="TS134" i="8" l="1"/>
  <c r="TT134" i="8"/>
  <c r="TO135" i="8" s="1"/>
  <c r="GK147" i="8"/>
  <c r="GO146" i="8"/>
  <c r="GJ147" i="8" s="1"/>
  <c r="TP135" i="8" l="1"/>
  <c r="TK135" i="8" s="1"/>
  <c r="TX134" i="8"/>
  <c r="GS146" i="8"/>
  <c r="GF147" i="8"/>
  <c r="GG147" i="8" s="1"/>
  <c r="TZ134" i="8" l="1"/>
  <c r="UA134" i="8"/>
  <c r="TV135" i="8" s="1"/>
  <c r="GD148" i="8"/>
  <c r="GH147" i="8"/>
  <c r="GC148" i="8" s="1"/>
  <c r="GU146" i="8"/>
  <c r="GV146" i="8" s="1"/>
  <c r="GQ147" i="8" s="1"/>
  <c r="TW135" i="8" l="1"/>
  <c r="TR135" i="8" s="1"/>
  <c r="UE134" i="8"/>
  <c r="GR147" i="8"/>
  <c r="GM147" i="8" s="1"/>
  <c r="GZ146" i="8"/>
  <c r="GL147" i="8"/>
  <c r="FY148" i="8"/>
  <c r="FZ148" i="8" s="1"/>
  <c r="UG134" i="8" l="1"/>
  <c r="UH134" i="8"/>
  <c r="UC135" i="8" s="1"/>
  <c r="FW149" i="8"/>
  <c r="GA148" i="8"/>
  <c r="FV149" i="8" s="1"/>
  <c r="HB146" i="8"/>
  <c r="HC146" i="8" s="1"/>
  <c r="GX147" i="8" s="1"/>
  <c r="UD135" i="8" l="1"/>
  <c r="TY135" i="8" s="1"/>
  <c r="UL134" i="8"/>
  <c r="GY147" i="8"/>
  <c r="GT147" i="8" s="1"/>
  <c r="HG146" i="8"/>
  <c r="GE148" i="8"/>
  <c r="FR149" i="8"/>
  <c r="FS149" i="8" s="1"/>
  <c r="UN134" i="8" l="1"/>
  <c r="UO134" i="8"/>
  <c r="UJ135" i="8" s="1"/>
  <c r="FP150" i="8"/>
  <c r="FT149" i="8"/>
  <c r="FO150" i="8" s="1"/>
  <c r="HI146" i="8"/>
  <c r="UK135" i="8" l="1"/>
  <c r="UF135" i="8" s="1"/>
  <c r="US134" i="8"/>
  <c r="FX149" i="8"/>
  <c r="HF147" i="8"/>
  <c r="HJ146" i="8"/>
  <c r="HE147" i="8" s="1"/>
  <c r="FK150" i="8"/>
  <c r="FL150" i="8" s="1"/>
  <c r="UU134" i="8" l="1"/>
  <c r="UV134" i="8"/>
  <c r="UQ135" i="8" s="1"/>
  <c r="FI151" i="8"/>
  <c r="FM150" i="8"/>
  <c r="FH151" i="8" s="1"/>
  <c r="HN146" i="8"/>
  <c r="HA147" i="8"/>
  <c r="UR135" i="8" l="1"/>
  <c r="UM135" i="8" s="1"/>
  <c r="UZ134" i="8"/>
  <c r="HP146" i="8"/>
  <c r="HQ146" i="8" s="1"/>
  <c r="HL147" i="8" s="1"/>
  <c r="FD151" i="8"/>
  <c r="FE151" i="8" s="1"/>
  <c r="FQ150" i="8"/>
  <c r="VB134" i="8" l="1"/>
  <c r="VC134" i="8"/>
  <c r="UX135" i="8" s="1"/>
  <c r="FB152" i="8"/>
  <c r="FF151" i="8"/>
  <c r="FA152" i="8" s="1"/>
  <c r="HM147" i="8"/>
  <c r="HH147" i="8" s="1"/>
  <c r="HU146" i="8"/>
  <c r="UY135" i="8" l="1"/>
  <c r="UT135" i="8" s="1"/>
  <c r="VG134" i="8"/>
  <c r="HW146" i="8"/>
  <c r="HX146" i="8" s="1"/>
  <c r="HS147" i="8" s="1"/>
  <c r="EW152" i="8"/>
  <c r="EX152" i="8" s="1"/>
  <c r="FJ151" i="8"/>
  <c r="VI134" i="8" l="1"/>
  <c r="VJ134" i="8" s="1"/>
  <c r="VE135" i="8" s="1"/>
  <c r="EU153" i="8"/>
  <c r="EY152" i="8"/>
  <c r="ET153" i="8" s="1"/>
  <c r="IB146" i="8"/>
  <c r="HT147" i="8"/>
  <c r="HO147" i="8" s="1"/>
  <c r="VF135" i="8" l="1"/>
  <c r="VA135" i="8" s="1"/>
  <c r="VN134" i="8"/>
  <c r="EP153" i="8"/>
  <c r="EQ153" i="8" s="1"/>
  <c r="ID146" i="8"/>
  <c r="IE146" i="8" s="1"/>
  <c r="HZ147" i="8" s="1"/>
  <c r="FC152" i="8"/>
  <c r="VP134" i="8" l="1"/>
  <c r="VQ134" i="8"/>
  <c r="VL135" i="8" s="1"/>
  <c r="II146" i="8"/>
  <c r="IA147" i="8"/>
  <c r="HV147" i="8" s="1"/>
  <c r="EN154" i="8"/>
  <c r="ER153" i="8"/>
  <c r="EM154" i="8" s="1"/>
  <c r="VM135" i="8" l="1"/>
  <c r="VH135" i="8" s="1"/>
  <c r="VU134" i="8"/>
  <c r="EV153" i="8"/>
  <c r="EI154" i="8"/>
  <c r="EJ154" i="8" s="1"/>
  <c r="IK146" i="8"/>
  <c r="IL146" i="8" s="1"/>
  <c r="IG147" i="8" s="1"/>
  <c r="VW134" i="8" l="1"/>
  <c r="VX134" i="8" s="1"/>
  <c r="VS135" i="8" s="1"/>
  <c r="IH147" i="8"/>
  <c r="IC147" i="8" s="1"/>
  <c r="IP146" i="8"/>
  <c r="EG155" i="8"/>
  <c r="EK154" i="8"/>
  <c r="EF155" i="8" s="1"/>
  <c r="VT135" i="8" l="1"/>
  <c r="VO135" i="8" s="1"/>
  <c r="WB134" i="8"/>
  <c r="EO154" i="8"/>
  <c r="IR146" i="8"/>
  <c r="IS146" i="8" s="1"/>
  <c r="IN147" i="8" s="1"/>
  <c r="EB155" i="8"/>
  <c r="EC155" i="8" s="1"/>
  <c r="WD134" i="8" l="1"/>
  <c r="WE134" i="8"/>
  <c r="VZ135" i="8" s="1"/>
  <c r="DZ156" i="8"/>
  <c r="ED155" i="8"/>
  <c r="DY156" i="8" s="1"/>
  <c r="IO147" i="8"/>
  <c r="IJ147" i="8" s="1"/>
  <c r="IW146" i="8"/>
  <c r="WA135" i="8" l="1"/>
  <c r="VV135" i="8" s="1"/>
  <c r="WI134" i="8"/>
  <c r="IY146" i="8"/>
  <c r="IZ146" i="8" s="1"/>
  <c r="IU147" i="8" s="1"/>
  <c r="EH155" i="8"/>
  <c r="DU156" i="8"/>
  <c r="DV156" i="8" s="1"/>
  <c r="WK134" i="8" l="1"/>
  <c r="WL134" i="8"/>
  <c r="WG135" i="8" s="1"/>
  <c r="DS157" i="8"/>
  <c r="DW156" i="8"/>
  <c r="DR157" i="8" s="1"/>
  <c r="JD146" i="8"/>
  <c r="IV147" i="8"/>
  <c r="IQ147" i="8" s="1"/>
  <c r="WH135" i="8" l="1"/>
  <c r="WC135" i="8" s="1"/>
  <c r="WP134" i="8"/>
  <c r="EA156" i="8"/>
  <c r="JF146" i="8"/>
  <c r="JG146" i="8" s="1"/>
  <c r="JB147" i="8" s="1"/>
  <c r="DN157" i="8"/>
  <c r="DO157" i="8" s="1"/>
  <c r="WR134" i="8" l="1"/>
  <c r="WS134" i="8"/>
  <c r="WN135" i="8" s="1"/>
  <c r="DL158" i="8"/>
  <c r="DP157" i="8"/>
  <c r="DK158" i="8" s="1"/>
  <c r="JC147" i="8"/>
  <c r="IX147" i="8" s="1"/>
  <c r="JK146" i="8"/>
  <c r="WO135" i="8" l="1"/>
  <c r="WJ135" i="8" s="1"/>
  <c r="WW134" i="8"/>
  <c r="DT157" i="8"/>
  <c r="JM146" i="8"/>
  <c r="JN146" i="8" s="1"/>
  <c r="JI147" i="8" s="1"/>
  <c r="DG158" i="8"/>
  <c r="DH158" i="8" s="1"/>
  <c r="WY134" i="8" l="1"/>
  <c r="WZ134" i="8"/>
  <c r="WU135" i="8" s="1"/>
  <c r="DE159" i="8"/>
  <c r="DI158" i="8"/>
  <c r="DD159" i="8" s="1"/>
  <c r="JR146" i="8"/>
  <c r="JJ147" i="8"/>
  <c r="JE147" i="8" s="1"/>
  <c r="WV135" i="8" l="1"/>
  <c r="WQ135" i="8" s="1"/>
  <c r="XD134" i="8"/>
  <c r="JT146" i="8"/>
  <c r="JU146" i="8" s="1"/>
  <c r="JP147" i="8" s="1"/>
  <c r="DM158" i="8"/>
  <c r="CZ159" i="8"/>
  <c r="DA159" i="8" s="1"/>
  <c r="XF134" i="8" l="1"/>
  <c r="XG134" i="8" s="1"/>
  <c r="XB135" i="8" s="1"/>
  <c r="CX160" i="8"/>
  <c r="DB159" i="8"/>
  <c r="CW160" i="8" s="1"/>
  <c r="JY146" i="8"/>
  <c r="JQ147" i="8"/>
  <c r="JL147" i="8" s="1"/>
  <c r="XC135" i="8" l="1"/>
  <c r="WX135" i="8" s="1"/>
  <c r="XK134" i="8"/>
  <c r="DF159" i="8"/>
  <c r="CS160" i="8"/>
  <c r="CT160" i="8" s="1"/>
  <c r="XM134" i="8" l="1"/>
  <c r="XN134" i="8"/>
  <c r="XI135" i="8" s="1"/>
  <c r="CQ161" i="8"/>
  <c r="CU160" i="8"/>
  <c r="CP161" i="8" s="1"/>
  <c r="XJ135" i="8" l="1"/>
  <c r="XE135" i="8" s="1"/>
  <c r="XR134" i="8"/>
  <c r="CY160" i="8"/>
  <c r="CL161" i="8"/>
  <c r="CM161" i="8" s="1"/>
  <c r="XT134" i="8" l="1"/>
  <c r="XU134" i="8"/>
  <c r="XP135" i="8" s="1"/>
  <c r="CJ162" i="8"/>
  <c r="CN161" i="8"/>
  <c r="CI162" i="8" s="1"/>
  <c r="XQ135" i="8" l="1"/>
  <c r="XL135" i="8" s="1"/>
  <c r="XY134" i="8"/>
  <c r="CR161" i="8"/>
  <c r="CE162" i="8"/>
  <c r="CF162" i="8" s="1"/>
  <c r="YA134" i="8" l="1"/>
  <c r="YB134" i="8"/>
  <c r="XW135" i="8" s="1"/>
  <c r="CC163" i="8"/>
  <c r="CG162" i="8"/>
  <c r="CB163" i="8" s="1"/>
  <c r="XX135" i="8" l="1"/>
  <c r="XS135" i="8" s="1"/>
  <c r="YF134" i="8"/>
  <c r="BX163" i="8"/>
  <c r="BY163" i="8" s="1"/>
  <c r="CK162" i="8"/>
  <c r="YH134" i="8" l="1"/>
  <c r="YI134" i="8" s="1"/>
  <c r="YD135" i="8" s="1"/>
  <c r="BV164" i="8"/>
  <c r="BZ163" i="8"/>
  <c r="BU164" i="8" s="1"/>
  <c r="YE135" i="8" l="1"/>
  <c r="XZ135" i="8" s="1"/>
  <c r="YM134" i="8"/>
  <c r="BQ164" i="8"/>
  <c r="BR164" i="8" s="1"/>
  <c r="CD163" i="8"/>
  <c r="YO134" i="8" l="1"/>
  <c r="YP134" i="8" s="1"/>
  <c r="YK135" i="8" s="1"/>
  <c r="BO165" i="8"/>
  <c r="BS164" i="8"/>
  <c r="BN165" i="8" s="1"/>
  <c r="YT134" i="8" l="1"/>
  <c r="YL135" i="8"/>
  <c r="YG135" i="8" s="1"/>
  <c r="BW164" i="8"/>
  <c r="BJ165" i="8"/>
  <c r="BK165" i="8" s="1"/>
  <c r="YV134" i="8" l="1"/>
  <c r="YW134" i="8"/>
  <c r="YR135" i="8" s="1"/>
  <c r="BH166" i="8"/>
  <c r="BL165" i="8"/>
  <c r="BG166" i="8" s="1"/>
  <c r="YS135" i="8" l="1"/>
  <c r="YN135" i="8" s="1"/>
  <c r="ZA134" i="8"/>
  <c r="BP165" i="8"/>
  <c r="BC166" i="8"/>
  <c r="BD166" i="8" s="1"/>
  <c r="ZC134" i="8" l="1"/>
  <c r="ZD134" i="8" s="1"/>
  <c r="YY135" i="8" s="1"/>
  <c r="BA167" i="8"/>
  <c r="BE166" i="8"/>
  <c r="AZ167" i="8" s="1"/>
  <c r="YZ135" i="8" l="1"/>
  <c r="YU135" i="8" s="1"/>
  <c r="ZH134" i="8"/>
  <c r="BI166" i="8"/>
  <c r="AV167" i="8"/>
  <c r="AW167" i="8" s="1"/>
  <c r="ZJ134" i="8" l="1"/>
  <c r="ZK134" i="8"/>
  <c r="ZF135" i="8" s="1"/>
  <c r="AT168" i="8"/>
  <c r="AX167" i="8"/>
  <c r="AS168" i="8" s="1"/>
  <c r="ZO134" i="8" l="1"/>
  <c r="ZG135" i="8"/>
  <c r="ZB135" i="8" s="1"/>
  <c r="AO168" i="8"/>
  <c r="AH168" i="8" s="1"/>
  <c r="AG168" i="8" s="1"/>
  <c r="AP168" i="8"/>
  <c r="BB167" i="8"/>
  <c r="ZQ134" i="8" l="1"/>
  <c r="ZR134" i="8"/>
  <c r="ZM135" i="8" s="1"/>
  <c r="AU168" i="8"/>
  <c r="AM169" i="8"/>
  <c r="ZN135" i="8" l="1"/>
  <c r="ZI135" i="8" s="1"/>
  <c r="ZV134" i="8"/>
  <c r="ZX134" i="8" l="1"/>
  <c r="ZY134" i="8" s="1"/>
  <c r="ZT135" i="8" s="1"/>
  <c r="ZU135" i="8" l="1"/>
  <c r="ZP135" i="8" s="1"/>
  <c r="AAC134" i="8"/>
  <c r="AAE134" i="8" l="1"/>
  <c r="AAF134" i="8"/>
  <c r="AAA135" i="8" s="1"/>
  <c r="AAJ134" i="8" l="1"/>
  <c r="AAB135" i="8"/>
  <c r="ZW135" i="8" s="1"/>
  <c r="AAL134" i="8" l="1"/>
  <c r="AAM134" i="8"/>
  <c r="AAH135" i="8" s="1"/>
  <c r="AAI135" i="8" l="1"/>
  <c r="AAD135" i="8" s="1"/>
  <c r="AAQ134" i="8"/>
  <c r="AAS134" i="8" l="1"/>
  <c r="AAT134" i="8"/>
  <c r="AAO135" i="8" s="1"/>
  <c r="AAP135" i="8" l="1"/>
  <c r="AAX134" i="8"/>
  <c r="AAZ134" i="8" l="1"/>
  <c r="ABA134" i="8" s="1"/>
  <c r="AAV135" i="8" s="1"/>
  <c r="MZ135" i="8"/>
  <c r="AAK135" i="8"/>
  <c r="MW136" i="8" l="1"/>
  <c r="NA135" i="8"/>
  <c r="MV136" i="8" s="1"/>
  <c r="AAW135" i="8"/>
  <c r="ABE134" i="8"/>
  <c r="ABG134" i="8" l="1"/>
  <c r="ABH134" i="8"/>
  <c r="ABC135" i="8" s="1"/>
  <c r="AAR135" i="8"/>
  <c r="NE135" i="8"/>
  <c r="MR136" i="8"/>
  <c r="MS136" i="8" s="1"/>
  <c r="MP137" i="8" l="1"/>
  <c r="MT136" i="8"/>
  <c r="MO137" i="8" s="1"/>
  <c r="NG135" i="8"/>
  <c r="NH135" i="8" s="1"/>
  <c r="NC136" i="8" s="1"/>
  <c r="ABL134" i="8"/>
  <c r="ABO134" i="8" s="1"/>
  <c r="ABJ135" i="8" s="1"/>
  <c r="ABD135" i="8"/>
  <c r="AAY135" i="8" l="1"/>
  <c r="ABF135" i="8"/>
  <c r="ND136" i="8"/>
  <c r="MY136" i="8" s="1"/>
  <c r="NL135" i="8"/>
  <c r="MX136" i="8"/>
  <c r="MK137" i="8"/>
  <c r="ML137" i="8" s="1"/>
  <c r="MI138" i="8" l="1"/>
  <c r="MM137" i="8"/>
  <c r="MH138" i="8" s="1"/>
  <c r="NN135" i="8"/>
  <c r="NO135" i="8" s="1"/>
  <c r="NJ136" i="8" s="1"/>
  <c r="GN147" i="8"/>
  <c r="NK136" i="8" l="1"/>
  <c r="NF136" i="8" s="1"/>
  <c r="NS135" i="8"/>
  <c r="MQ137" i="8"/>
  <c r="MD138" i="8"/>
  <c r="ME138" i="8" s="1"/>
  <c r="GK148" i="8"/>
  <c r="GO147" i="8"/>
  <c r="GJ148" i="8" s="1"/>
  <c r="MB139" i="8" l="1"/>
  <c r="MF138" i="8"/>
  <c r="MA139" i="8" s="1"/>
  <c r="NU135" i="8"/>
  <c r="NV135" i="8" s="1"/>
  <c r="NQ136" i="8" s="1"/>
  <c r="GS147" i="8"/>
  <c r="GF148" i="8"/>
  <c r="GG148" i="8" s="1"/>
  <c r="NR136" i="8" l="1"/>
  <c r="NM136" i="8" s="1"/>
  <c r="NZ135" i="8"/>
  <c r="LW139" i="8"/>
  <c r="LX139" i="8" s="1"/>
  <c r="MJ138" i="8"/>
  <c r="GD149" i="8"/>
  <c r="GH148" i="8"/>
  <c r="GC149" i="8" s="1"/>
  <c r="GU147" i="8"/>
  <c r="GV147" i="8" s="1"/>
  <c r="GQ148" i="8" s="1"/>
  <c r="LU140" i="8" l="1"/>
  <c r="LY139" i="8"/>
  <c r="LT140" i="8" s="1"/>
  <c r="OB135" i="8"/>
  <c r="OC135" i="8"/>
  <c r="NX136" i="8" s="1"/>
  <c r="GZ147" i="8"/>
  <c r="GR148" i="8"/>
  <c r="GM148" i="8" s="1"/>
  <c r="GL148" i="8"/>
  <c r="FY149" i="8"/>
  <c r="FZ149" i="8" s="1"/>
  <c r="NY136" i="8" l="1"/>
  <c r="NT136" i="8" s="1"/>
  <c r="OG135" i="8"/>
  <c r="MC139" i="8"/>
  <c r="LP140" i="8"/>
  <c r="LQ140" i="8" s="1"/>
  <c r="FW150" i="8"/>
  <c r="GA149" i="8"/>
  <c r="FV150" i="8" s="1"/>
  <c r="HB147" i="8"/>
  <c r="LR140" i="8" l="1"/>
  <c r="LM141" i="8" s="1"/>
  <c r="LN141" i="8"/>
  <c r="LV140" i="8"/>
  <c r="OI135" i="8"/>
  <c r="OJ135" i="8" s="1"/>
  <c r="OE136" i="8" s="1"/>
  <c r="GE149" i="8"/>
  <c r="GY148" i="8"/>
  <c r="HC147" i="8"/>
  <c r="GX148" i="8" s="1"/>
  <c r="FR150" i="8"/>
  <c r="FS150" i="8" s="1"/>
  <c r="LI141" i="8" l="1"/>
  <c r="LJ141" i="8" s="1"/>
  <c r="LK141" i="8" s="1"/>
  <c r="OF136" i="8"/>
  <c r="OA136" i="8" s="1"/>
  <c r="ON135" i="8"/>
  <c r="LG142" i="8"/>
  <c r="FP151" i="8"/>
  <c r="FT150" i="8"/>
  <c r="FO151" i="8" s="1"/>
  <c r="HG147" i="8"/>
  <c r="GT148" i="8"/>
  <c r="LF142" i="8" l="1"/>
  <c r="LO141" i="8"/>
  <c r="LB142" i="8"/>
  <c r="LC142" i="8" s="1"/>
  <c r="KZ143" i="8" s="1"/>
  <c r="OP135" i="8"/>
  <c r="OQ135" i="8" s="1"/>
  <c r="OL136" i="8" s="1"/>
  <c r="HI147" i="8"/>
  <c r="HJ147" i="8" s="1"/>
  <c r="HE148" i="8" s="1"/>
  <c r="FX150" i="8"/>
  <c r="FK151" i="8"/>
  <c r="FL151" i="8" s="1"/>
  <c r="LD142" i="8" l="1"/>
  <c r="KY143" i="8" s="1"/>
  <c r="KU143" i="8" s="1"/>
  <c r="KV143" i="8" s="1"/>
  <c r="OM136" i="8"/>
  <c r="OH136" i="8" s="1"/>
  <c r="OU135" i="8"/>
  <c r="FI152" i="8"/>
  <c r="FM151" i="8"/>
  <c r="FH152" i="8" s="1"/>
  <c r="HF148" i="8"/>
  <c r="HA148" i="8" s="1"/>
  <c r="HN147" i="8"/>
  <c r="KW143" i="8" l="1"/>
  <c r="KR144" i="8" s="1"/>
  <c r="KS144" i="8"/>
  <c r="LH142" i="8"/>
  <c r="OW135" i="8"/>
  <c r="OX135" i="8"/>
  <c r="OS136" i="8" s="1"/>
  <c r="FQ151" i="8"/>
  <c r="HP147" i="8"/>
  <c r="HQ147" i="8" s="1"/>
  <c r="HL148" i="8" s="1"/>
  <c r="FD152" i="8"/>
  <c r="FE152" i="8" s="1"/>
  <c r="LA143" i="8" l="1"/>
  <c r="KN144" i="8"/>
  <c r="KO144" i="8" s="1"/>
  <c r="OT136" i="8"/>
  <c r="OO136" i="8" s="1"/>
  <c r="PB135" i="8"/>
  <c r="FB153" i="8"/>
  <c r="FF152" i="8"/>
  <c r="FA153" i="8" s="1"/>
  <c r="HM148" i="8"/>
  <c r="HH148" i="8" s="1"/>
  <c r="HU147" i="8"/>
  <c r="KP144" i="8" l="1"/>
  <c r="KK145" i="8" s="1"/>
  <c r="KL145" i="8"/>
  <c r="KT144" i="8"/>
  <c r="PD135" i="8"/>
  <c r="PE135" i="8" s="1"/>
  <c r="OZ136" i="8" s="1"/>
  <c r="HW147" i="8"/>
  <c r="HX147" i="8" s="1"/>
  <c r="HS148" i="8" s="1"/>
  <c r="FJ152" i="8"/>
  <c r="EW153" i="8"/>
  <c r="EX153" i="8" s="1"/>
  <c r="KG145" i="8" l="1"/>
  <c r="KH145" i="8" s="1"/>
  <c r="PA136" i="8"/>
  <c r="OV136" i="8" s="1"/>
  <c r="PI135" i="8"/>
  <c r="EU154" i="8"/>
  <c r="EY153" i="8"/>
  <c r="ET154" i="8" s="1"/>
  <c r="HT148" i="8"/>
  <c r="HO148" i="8" s="1"/>
  <c r="IB147" i="8"/>
  <c r="KI145" i="8" l="1"/>
  <c r="KD146" i="8" s="1"/>
  <c r="KE146" i="8"/>
  <c r="PK135" i="8"/>
  <c r="PL135" i="8" s="1"/>
  <c r="PG136" i="8" s="1"/>
  <c r="ID147" i="8"/>
  <c r="IE147" i="8" s="1"/>
  <c r="HZ148" i="8" s="1"/>
  <c r="FC153" i="8"/>
  <c r="EP154" i="8"/>
  <c r="EQ154" i="8" s="1"/>
  <c r="JZ146" i="8" l="1"/>
  <c r="KA146" i="8" s="1"/>
  <c r="KM145" i="8"/>
  <c r="PH136" i="8"/>
  <c r="PC136" i="8" s="1"/>
  <c r="PP135" i="8"/>
  <c r="EN155" i="8"/>
  <c r="ER154" i="8"/>
  <c r="EM155" i="8" s="1"/>
  <c r="IA148" i="8"/>
  <c r="HV148" i="8" s="1"/>
  <c r="II147" i="8"/>
  <c r="JX147" i="8" l="1"/>
  <c r="KB146" i="8"/>
  <c r="JW147" i="8" s="1"/>
  <c r="PR135" i="8"/>
  <c r="PS135" i="8"/>
  <c r="PN136" i="8" s="1"/>
  <c r="IK147" i="8"/>
  <c r="IL147" i="8" s="1"/>
  <c r="IG148" i="8" s="1"/>
  <c r="EV154" i="8"/>
  <c r="EI155" i="8"/>
  <c r="EJ155" i="8" s="1"/>
  <c r="JS147" i="8" l="1"/>
  <c r="KF146" i="8"/>
  <c r="PO136" i="8"/>
  <c r="PJ136" i="8" s="1"/>
  <c r="PW135" i="8"/>
  <c r="EG156" i="8"/>
  <c r="EK155" i="8"/>
  <c r="EF156" i="8" s="1"/>
  <c r="IP147" i="8"/>
  <c r="IH148" i="8"/>
  <c r="IC148" i="8" s="1"/>
  <c r="PY135" i="8" l="1"/>
  <c r="PZ135" i="8"/>
  <c r="PU136" i="8" s="1"/>
  <c r="EB156" i="8"/>
  <c r="EC156" i="8" s="1"/>
  <c r="IR147" i="8"/>
  <c r="IS147" i="8" s="1"/>
  <c r="IN148" i="8" s="1"/>
  <c r="EO155" i="8"/>
  <c r="PV136" i="8" l="1"/>
  <c r="PQ136" i="8" s="1"/>
  <c r="QD135" i="8"/>
  <c r="IW147" i="8"/>
  <c r="IO148" i="8"/>
  <c r="IJ148" i="8" s="1"/>
  <c r="DZ157" i="8"/>
  <c r="ED156" i="8"/>
  <c r="DY157" i="8" s="1"/>
  <c r="QF135" i="8" l="1"/>
  <c r="QG135" i="8" s="1"/>
  <c r="QB136" i="8" s="1"/>
  <c r="DU157" i="8"/>
  <c r="DV157" i="8" s="1"/>
  <c r="DS158" i="8" s="1"/>
  <c r="EH156" i="8"/>
  <c r="IY147" i="8"/>
  <c r="IZ147" i="8" s="1"/>
  <c r="IU148" i="8" s="1"/>
  <c r="QC136" i="8" l="1"/>
  <c r="PX136" i="8" s="1"/>
  <c r="QK135" i="8"/>
  <c r="DW157" i="8"/>
  <c r="DR158" i="8" s="1"/>
  <c r="DN158" i="8" s="1"/>
  <c r="DO158" i="8" s="1"/>
  <c r="JD147" i="8"/>
  <c r="IV148" i="8"/>
  <c r="IQ148" i="8" s="1"/>
  <c r="QM135" i="8" l="1"/>
  <c r="QN135" i="8"/>
  <c r="QI136" i="8" s="1"/>
  <c r="EA157" i="8"/>
  <c r="DL159" i="8"/>
  <c r="DP158" i="8"/>
  <c r="DK159" i="8" s="1"/>
  <c r="JF147" i="8"/>
  <c r="QJ136" i="8" l="1"/>
  <c r="QE136" i="8" s="1"/>
  <c r="QR135" i="8"/>
  <c r="DG159" i="8"/>
  <c r="DH159" i="8" s="1"/>
  <c r="JC148" i="8"/>
  <c r="JG147" i="8"/>
  <c r="JB148" i="8" s="1"/>
  <c r="DT158" i="8"/>
  <c r="QT135" i="8" l="1"/>
  <c r="QU135" i="8"/>
  <c r="QP136" i="8" s="1"/>
  <c r="JK147" i="8"/>
  <c r="JM147" i="8" s="1"/>
  <c r="JN147" i="8" s="1"/>
  <c r="JI148" i="8" s="1"/>
  <c r="IX148" i="8"/>
  <c r="DE160" i="8"/>
  <c r="DI159" i="8"/>
  <c r="DD160" i="8" s="1"/>
  <c r="QQ136" i="8" l="1"/>
  <c r="QL136" i="8" s="1"/>
  <c r="QY135" i="8"/>
  <c r="DM159" i="8"/>
  <c r="CZ160" i="8"/>
  <c r="DA160" i="8" s="1"/>
  <c r="JJ148" i="8"/>
  <c r="JE148" i="8" s="1"/>
  <c r="JR147" i="8"/>
  <c r="RA135" i="8" l="1"/>
  <c r="RB135" i="8"/>
  <c r="QW136" i="8" s="1"/>
  <c r="JT147" i="8"/>
  <c r="JU147" i="8" s="1"/>
  <c r="JP148" i="8" s="1"/>
  <c r="CX161" i="8"/>
  <c r="DB160" i="8"/>
  <c r="CW161" i="8" s="1"/>
  <c r="QX136" i="8" l="1"/>
  <c r="QS136" i="8" s="1"/>
  <c r="RF135" i="8"/>
  <c r="DF160" i="8"/>
  <c r="CS161" i="8"/>
  <c r="CT161" i="8" s="1"/>
  <c r="JY147" i="8"/>
  <c r="JQ148" i="8"/>
  <c r="JL148" i="8" s="1"/>
  <c r="RH135" i="8" l="1"/>
  <c r="RI135" i="8"/>
  <c r="RD136" i="8" s="1"/>
  <c r="CQ162" i="8"/>
  <c r="CU161" i="8"/>
  <c r="CP162" i="8" s="1"/>
  <c r="RE136" i="8" l="1"/>
  <c r="QZ136" i="8" s="1"/>
  <c r="RM135" i="8"/>
  <c r="CY161" i="8"/>
  <c r="CL162" i="8"/>
  <c r="CM162" i="8" s="1"/>
  <c r="RO135" i="8" l="1"/>
  <c r="RP135" i="8"/>
  <c r="RK136" i="8" s="1"/>
  <c r="CJ163" i="8"/>
  <c r="CN162" i="8"/>
  <c r="CI163" i="8" s="1"/>
  <c r="RL136" i="8" l="1"/>
  <c r="RG136" i="8" s="1"/>
  <c r="RT135" i="8"/>
  <c r="CR162" i="8"/>
  <c r="CE163" i="8"/>
  <c r="CF163" i="8" s="1"/>
  <c r="RV135" i="8" l="1"/>
  <c r="RW135" i="8"/>
  <c r="RR136" i="8" s="1"/>
  <c r="CC164" i="8"/>
  <c r="CG163" i="8"/>
  <c r="CB164" i="8" s="1"/>
  <c r="RS136" i="8" l="1"/>
  <c r="RN136" i="8" s="1"/>
  <c r="SA135" i="8"/>
  <c r="CK163" i="8"/>
  <c r="BX164" i="8"/>
  <c r="BY164" i="8" s="1"/>
  <c r="SC135" i="8" l="1"/>
  <c r="SD135" i="8"/>
  <c r="RY136" i="8" s="1"/>
  <c r="BV165" i="8"/>
  <c r="BZ164" i="8"/>
  <c r="BU165" i="8" s="1"/>
  <c r="RZ136" i="8" l="1"/>
  <c r="RU136" i="8" s="1"/>
  <c r="SH135" i="8"/>
  <c r="CD164" i="8"/>
  <c r="BQ165" i="8"/>
  <c r="BR165" i="8" s="1"/>
  <c r="SJ135" i="8" l="1"/>
  <c r="SK135" i="8"/>
  <c r="SF136" i="8" s="1"/>
  <c r="BO166" i="8"/>
  <c r="BS165" i="8"/>
  <c r="BN166" i="8" s="1"/>
  <c r="SG136" i="8" l="1"/>
  <c r="SB136" i="8" s="1"/>
  <c r="SO135" i="8"/>
  <c r="BW165" i="8"/>
  <c r="BJ166" i="8"/>
  <c r="BK166" i="8" s="1"/>
  <c r="SQ135" i="8" l="1"/>
  <c r="SR135" i="8" s="1"/>
  <c r="SM136" i="8" s="1"/>
  <c r="BH167" i="8"/>
  <c r="BL166" i="8"/>
  <c r="BG167" i="8" s="1"/>
  <c r="SN136" i="8" l="1"/>
  <c r="SI136" i="8" s="1"/>
  <c r="SV135" i="8"/>
  <c r="BP166" i="8"/>
  <c r="BC167" i="8"/>
  <c r="BD167" i="8" s="1"/>
  <c r="SX135" i="8" l="1"/>
  <c r="SY135" i="8"/>
  <c r="ST136" i="8" s="1"/>
  <c r="BA168" i="8"/>
  <c r="BE167" i="8"/>
  <c r="AZ168" i="8" s="1"/>
  <c r="SU136" i="8" l="1"/>
  <c r="SP136" i="8" s="1"/>
  <c r="TC135" i="8"/>
  <c r="BI167" i="8"/>
  <c r="AV168" i="8"/>
  <c r="AW168" i="8" s="1"/>
  <c r="TE135" i="8" l="1"/>
  <c r="TF135" i="8"/>
  <c r="TA136" i="8" s="1"/>
  <c r="AT169" i="8"/>
  <c r="AX168" i="8"/>
  <c r="AS169" i="8" s="1"/>
  <c r="TB136" i="8" l="1"/>
  <c r="SW136" i="8" s="1"/>
  <c r="TJ135" i="8"/>
  <c r="BB168" i="8"/>
  <c r="AO169" i="8"/>
  <c r="AH169" i="8" s="1"/>
  <c r="AG169" i="8" s="1"/>
  <c r="AP169" i="8"/>
  <c r="TL135" i="8" l="1"/>
  <c r="TM135" i="8"/>
  <c r="TH136" i="8" s="1"/>
  <c r="AM170" i="8"/>
  <c r="AU169" i="8"/>
  <c r="TI136" i="8" l="1"/>
  <c r="TD136" i="8" s="1"/>
  <c r="TQ135" i="8"/>
  <c r="TS135" i="8" l="1"/>
  <c r="TT135" i="8"/>
  <c r="TO136" i="8" s="1"/>
  <c r="TP136" i="8" l="1"/>
  <c r="TK136" i="8" s="1"/>
  <c r="TX135" i="8"/>
  <c r="TZ135" i="8" l="1"/>
  <c r="UA135" i="8"/>
  <c r="TV136" i="8" s="1"/>
  <c r="TW136" i="8" l="1"/>
  <c r="TR136" i="8" s="1"/>
  <c r="UE135" i="8"/>
  <c r="UG135" i="8" l="1"/>
  <c r="UH135" i="8"/>
  <c r="UC136" i="8" s="1"/>
  <c r="UD136" i="8" l="1"/>
  <c r="TY136" i="8" s="1"/>
  <c r="UL135" i="8"/>
  <c r="UN135" i="8" l="1"/>
  <c r="UO135" i="8"/>
  <c r="UJ136" i="8" s="1"/>
  <c r="UK136" i="8" l="1"/>
  <c r="UF136" i="8" s="1"/>
  <c r="US135" i="8"/>
  <c r="UU135" i="8" l="1"/>
  <c r="UV135" i="8"/>
  <c r="UQ136" i="8" s="1"/>
  <c r="UZ135" i="8" l="1"/>
  <c r="UR136" i="8"/>
  <c r="UM136" i="8" s="1"/>
  <c r="VB135" i="8" l="1"/>
  <c r="VC135" i="8" s="1"/>
  <c r="UX136" i="8" s="1"/>
  <c r="UY136" i="8" l="1"/>
  <c r="UT136" i="8" s="1"/>
  <c r="VG135" i="8"/>
  <c r="VI135" i="8" l="1"/>
  <c r="VJ135" i="8"/>
  <c r="VE136" i="8" s="1"/>
  <c r="VF136" i="8" l="1"/>
  <c r="VA136" i="8" s="1"/>
  <c r="VN135" i="8"/>
  <c r="VP135" i="8" l="1"/>
  <c r="VQ135" i="8"/>
  <c r="VL136" i="8" s="1"/>
  <c r="VM136" i="8" l="1"/>
  <c r="VH136" i="8" s="1"/>
  <c r="VU135" i="8"/>
  <c r="VW135" i="8" l="1"/>
  <c r="VX135" i="8"/>
  <c r="VS136" i="8" s="1"/>
  <c r="GN148" i="8"/>
  <c r="VT136" i="8" l="1"/>
  <c r="VO136" i="8" s="1"/>
  <c r="WB135" i="8"/>
  <c r="GK149" i="8"/>
  <c r="GO148" i="8"/>
  <c r="GJ149" i="8" s="1"/>
  <c r="WD135" i="8" l="1"/>
  <c r="WE135" i="8" s="1"/>
  <c r="VZ136" i="8" s="1"/>
  <c r="GF149" i="8"/>
  <c r="GG149" i="8" s="1"/>
  <c r="GS148" i="8"/>
  <c r="WA136" i="8" l="1"/>
  <c r="VV136" i="8" s="1"/>
  <c r="WI135" i="8"/>
  <c r="GU148" i="8"/>
  <c r="GD150" i="8"/>
  <c r="GH149" i="8"/>
  <c r="GC150" i="8" s="1"/>
  <c r="WK135" i="8" l="1"/>
  <c r="WL135" i="8"/>
  <c r="WG136" i="8" s="1"/>
  <c r="GR149" i="8"/>
  <c r="GL149" i="8"/>
  <c r="GV148" i="8"/>
  <c r="GQ149" i="8" s="1"/>
  <c r="FY150" i="8"/>
  <c r="FZ150" i="8" s="1"/>
  <c r="WH136" i="8" l="1"/>
  <c r="WC136" i="8" s="1"/>
  <c r="WP135" i="8"/>
  <c r="GM149" i="8"/>
  <c r="FW151" i="8"/>
  <c r="GA150" i="8"/>
  <c r="FV151" i="8" s="1"/>
  <c r="GZ148" i="8"/>
  <c r="WR135" i="8" l="1"/>
  <c r="WS135" i="8"/>
  <c r="WN136" i="8" s="1"/>
  <c r="HB148" i="8"/>
  <c r="HC148" i="8" s="1"/>
  <c r="GX149" i="8" s="1"/>
  <c r="FR151" i="8"/>
  <c r="FS151" i="8" s="1"/>
  <c r="GE150" i="8"/>
  <c r="WW135" i="8" l="1"/>
  <c r="WO136" i="8"/>
  <c r="WJ136" i="8" s="1"/>
  <c r="FP152" i="8"/>
  <c r="FT151" i="8"/>
  <c r="FO152" i="8" s="1"/>
  <c r="GY149" i="8"/>
  <c r="GT149" i="8" s="1"/>
  <c r="HG148" i="8"/>
  <c r="WY135" i="8" l="1"/>
  <c r="WZ135" i="8" s="1"/>
  <c r="WU136" i="8" s="1"/>
  <c r="HI148" i="8"/>
  <c r="HJ148" i="8" s="1"/>
  <c r="HE149" i="8" s="1"/>
  <c r="FK152" i="8"/>
  <c r="FL152" i="8" s="1"/>
  <c r="FX151" i="8"/>
  <c r="WV136" i="8" l="1"/>
  <c r="WQ136" i="8" s="1"/>
  <c r="XD135" i="8"/>
  <c r="FI153" i="8"/>
  <c r="FM152" i="8"/>
  <c r="FH153" i="8" s="1"/>
  <c r="HN148" i="8"/>
  <c r="HF149" i="8"/>
  <c r="HA149" i="8" s="1"/>
  <c r="XF135" i="8" l="1"/>
  <c r="XG135" i="8" s="1"/>
  <c r="XB136" i="8" s="1"/>
  <c r="FD153" i="8"/>
  <c r="FE153" i="8" s="1"/>
  <c r="HP148" i="8"/>
  <c r="HQ148" i="8" s="1"/>
  <c r="HL149" i="8" s="1"/>
  <c r="FQ152" i="8"/>
  <c r="XK135" i="8" l="1"/>
  <c r="XC136" i="8"/>
  <c r="WX136" i="8" s="1"/>
  <c r="HM149" i="8"/>
  <c r="HH149" i="8" s="1"/>
  <c r="HU148" i="8"/>
  <c r="FB154" i="8"/>
  <c r="FF153" i="8"/>
  <c r="FA154" i="8" s="1"/>
  <c r="XM135" i="8" l="1"/>
  <c r="XN135" i="8"/>
  <c r="XI136" i="8" s="1"/>
  <c r="FJ153" i="8"/>
  <c r="EW154" i="8"/>
  <c r="EX154" i="8" s="1"/>
  <c r="HW148" i="8"/>
  <c r="XJ136" i="8" l="1"/>
  <c r="XE136" i="8" s="1"/>
  <c r="XR135" i="8"/>
  <c r="HT149" i="8"/>
  <c r="HX148" i="8"/>
  <c r="HS149" i="8" s="1"/>
  <c r="EU155" i="8"/>
  <c r="EY154" i="8"/>
  <c r="ET155" i="8" s="1"/>
  <c r="XT135" i="8" l="1"/>
  <c r="XU135" i="8"/>
  <c r="XP136" i="8" s="1"/>
  <c r="EP155" i="8"/>
  <c r="EQ155" i="8" s="1"/>
  <c r="ER155" i="8" s="1"/>
  <c r="EM156" i="8" s="1"/>
  <c r="FC154" i="8"/>
  <c r="IB148" i="8"/>
  <c r="HO149" i="8"/>
  <c r="XQ136" i="8" l="1"/>
  <c r="XL136" i="8" s="1"/>
  <c r="XY135" i="8"/>
  <c r="EN156" i="8"/>
  <c r="EI156" i="8" s="1"/>
  <c r="EJ156" i="8" s="1"/>
  <c r="ID148" i="8"/>
  <c r="IE148" i="8" s="1"/>
  <c r="HZ149" i="8" s="1"/>
  <c r="EV155" i="8"/>
  <c r="YA135" i="8" l="1"/>
  <c r="YB135" i="8"/>
  <c r="XW136" i="8" s="1"/>
  <c r="EG157" i="8"/>
  <c r="EK156" i="8"/>
  <c r="EF157" i="8" s="1"/>
  <c r="II148" i="8"/>
  <c r="IA149" i="8"/>
  <c r="HV149" i="8" s="1"/>
  <c r="XX136" i="8" l="1"/>
  <c r="XS136" i="8" s="1"/>
  <c r="YF135" i="8"/>
  <c r="EB157" i="8"/>
  <c r="EC157" i="8" s="1"/>
  <c r="IK148" i="8"/>
  <c r="IL148" i="8" s="1"/>
  <c r="IG149" i="8" s="1"/>
  <c r="EO156" i="8"/>
  <c r="YH135" i="8" l="1"/>
  <c r="YI135" i="8" s="1"/>
  <c r="YD136" i="8" s="1"/>
  <c r="IP148" i="8"/>
  <c r="IH149" i="8"/>
  <c r="IC149" i="8" s="1"/>
  <c r="DZ158" i="8"/>
  <c r="ED157" i="8"/>
  <c r="DY158" i="8" s="1"/>
  <c r="YE136" i="8" l="1"/>
  <c r="XZ136" i="8" s="1"/>
  <c r="YM135" i="8"/>
  <c r="DU158" i="8"/>
  <c r="DV158" i="8" s="1"/>
  <c r="IR148" i="8"/>
  <c r="IS148" i="8" s="1"/>
  <c r="IN149" i="8" s="1"/>
  <c r="EH157" i="8"/>
  <c r="YO135" i="8" l="1"/>
  <c r="YP135" i="8"/>
  <c r="YK136" i="8" s="1"/>
  <c r="IO149" i="8"/>
  <c r="IJ149" i="8" s="1"/>
  <c r="IW148" i="8"/>
  <c r="DS159" i="8"/>
  <c r="DW158" i="8"/>
  <c r="DR159" i="8" s="1"/>
  <c r="YT135" i="8" l="1"/>
  <c r="YL136" i="8"/>
  <c r="YG136" i="8" s="1"/>
  <c r="DN159" i="8"/>
  <c r="DO159" i="8" s="1"/>
  <c r="DL160" i="8" s="1"/>
  <c r="EA158" i="8"/>
  <c r="IY148" i="8"/>
  <c r="IZ148" i="8" s="1"/>
  <c r="IU149" i="8" s="1"/>
  <c r="YV135" i="8" l="1"/>
  <c r="YW135" i="8" s="1"/>
  <c r="YR136" i="8" s="1"/>
  <c r="DP159" i="8"/>
  <c r="DK160" i="8" s="1"/>
  <c r="DG160" i="8" s="1"/>
  <c r="DH160" i="8" s="1"/>
  <c r="JD148" i="8"/>
  <c r="IV149" i="8"/>
  <c r="IQ149" i="8" s="1"/>
  <c r="YS136" i="8" l="1"/>
  <c r="YN136" i="8" s="1"/>
  <c r="ZA135" i="8"/>
  <c r="DT159" i="8"/>
  <c r="DE161" i="8"/>
  <c r="DI160" i="8"/>
  <c r="DD161" i="8" s="1"/>
  <c r="JF148" i="8"/>
  <c r="JG148" i="8" s="1"/>
  <c r="JB149" i="8" s="1"/>
  <c r="ZC135" i="8" l="1"/>
  <c r="ZD135" i="8"/>
  <c r="YY136" i="8" s="1"/>
  <c r="JK148" i="8"/>
  <c r="JC149" i="8"/>
  <c r="IX149" i="8" s="1"/>
  <c r="DM160" i="8"/>
  <c r="CZ161" i="8"/>
  <c r="DA161" i="8" s="1"/>
  <c r="YZ136" i="8" l="1"/>
  <c r="YU136" i="8" s="1"/>
  <c r="ZH135" i="8"/>
  <c r="CX162" i="8"/>
  <c r="DB161" i="8"/>
  <c r="CW162" i="8" s="1"/>
  <c r="JM148" i="8"/>
  <c r="ZJ135" i="8" l="1"/>
  <c r="ZK135" i="8" s="1"/>
  <c r="ZF136" i="8" s="1"/>
  <c r="JJ149" i="8"/>
  <c r="JN148" i="8"/>
  <c r="JI149" i="8" s="1"/>
  <c r="CS162" i="8"/>
  <c r="CT162" i="8" s="1"/>
  <c r="DF161" i="8"/>
  <c r="ZO135" i="8" l="1"/>
  <c r="ZG136" i="8"/>
  <c r="ZB136" i="8" s="1"/>
  <c r="CQ163" i="8"/>
  <c r="CU162" i="8"/>
  <c r="CP163" i="8" s="1"/>
  <c r="JE149" i="8"/>
  <c r="JR148" i="8"/>
  <c r="ZQ135" i="8" l="1"/>
  <c r="ZR135" i="8"/>
  <c r="ZM136" i="8" s="1"/>
  <c r="CY162" i="8"/>
  <c r="CL163" i="8"/>
  <c r="CM163" i="8" s="1"/>
  <c r="ZN136" i="8" l="1"/>
  <c r="ZI136" i="8" s="1"/>
  <c r="ZV135" i="8"/>
  <c r="CJ164" i="8"/>
  <c r="CN163" i="8"/>
  <c r="CI164" i="8" s="1"/>
  <c r="ZX135" i="8" l="1"/>
  <c r="ZY135" i="8" s="1"/>
  <c r="ZT136" i="8" s="1"/>
  <c r="CR163" i="8"/>
  <c r="CE164" i="8"/>
  <c r="CF164" i="8" s="1"/>
  <c r="ZU136" i="8" l="1"/>
  <c r="ZP136" i="8" s="1"/>
  <c r="AAC135" i="8"/>
  <c r="CC165" i="8"/>
  <c r="CG164" i="8"/>
  <c r="CB165" i="8" s="1"/>
  <c r="AAE135" i="8" l="1"/>
  <c r="AAF135" i="8"/>
  <c r="AAA136" i="8" s="1"/>
  <c r="CK164" i="8"/>
  <c r="BX165" i="8"/>
  <c r="BY165" i="8" s="1"/>
  <c r="AAJ135" i="8" l="1"/>
  <c r="AAB136" i="8"/>
  <c r="ZW136" i="8" s="1"/>
  <c r="BV166" i="8"/>
  <c r="BZ165" i="8"/>
  <c r="BU166" i="8" s="1"/>
  <c r="AAL135" i="8" l="1"/>
  <c r="AAM135" i="8" s="1"/>
  <c r="AAH136" i="8" s="1"/>
  <c r="CD165" i="8"/>
  <c r="BQ166" i="8"/>
  <c r="BR166" i="8" s="1"/>
  <c r="AAI136" i="8" l="1"/>
  <c r="AAD136" i="8" s="1"/>
  <c r="AAQ135" i="8"/>
  <c r="BO167" i="8"/>
  <c r="BS166" i="8"/>
  <c r="BN167" i="8" s="1"/>
  <c r="AAS135" i="8" l="1"/>
  <c r="AAT135" i="8" s="1"/>
  <c r="AAO136" i="8" s="1"/>
  <c r="BW166" i="8"/>
  <c r="BJ167" i="8"/>
  <c r="BK167" i="8" s="1"/>
  <c r="AAP136" i="8" l="1"/>
  <c r="AAX135" i="8"/>
  <c r="BH168" i="8"/>
  <c r="BL167" i="8"/>
  <c r="BG168" i="8" s="1"/>
  <c r="AAZ135" i="8" l="1"/>
  <c r="ABA135" i="8"/>
  <c r="AAV136" i="8" s="1"/>
  <c r="MZ136" i="8"/>
  <c r="AAK136" i="8"/>
  <c r="BP167" i="8"/>
  <c r="BC168" i="8"/>
  <c r="BD168" i="8" s="1"/>
  <c r="MW137" i="8" l="1"/>
  <c r="NA136" i="8"/>
  <c r="MV137" i="8" s="1"/>
  <c r="AAW136" i="8"/>
  <c r="ABE135" i="8"/>
  <c r="BA169" i="8"/>
  <c r="BE168" i="8"/>
  <c r="AZ169" i="8" s="1"/>
  <c r="ABG135" i="8" l="1"/>
  <c r="ABH135" i="8" s="1"/>
  <c r="ABC136" i="8" s="1"/>
  <c r="AAR136" i="8"/>
  <c r="NE136" i="8"/>
  <c r="MR137" i="8"/>
  <c r="MS137" i="8" s="1"/>
  <c r="AV169" i="8"/>
  <c r="AW169" i="8" s="1"/>
  <c r="BI168" i="8"/>
  <c r="MP138" i="8" l="1"/>
  <c r="MT137" i="8"/>
  <c r="MO138" i="8" s="1"/>
  <c r="NG136" i="8"/>
  <c r="NH136" i="8" s="1"/>
  <c r="NC137" i="8" s="1"/>
  <c r="ABD136" i="8"/>
  <c r="ABL135" i="8"/>
  <c r="ABO135" i="8" s="1"/>
  <c r="ABJ136" i="8" s="1"/>
  <c r="AT170" i="8"/>
  <c r="AX169" i="8"/>
  <c r="AS170" i="8" s="1"/>
  <c r="ABF136" i="8" l="1"/>
  <c r="AAY136" i="8"/>
  <c r="ND137" i="8"/>
  <c r="MY137" i="8" s="1"/>
  <c r="NL136" i="8"/>
  <c r="MK138" i="8"/>
  <c r="ML138" i="8" s="1"/>
  <c r="MX137" i="8"/>
  <c r="BB169" i="8"/>
  <c r="AO170" i="8"/>
  <c r="AH170" i="8" s="1"/>
  <c r="AG170" i="8" s="1"/>
  <c r="AP170" i="8"/>
  <c r="MI139" i="8" l="1"/>
  <c r="MM138" i="8"/>
  <c r="MH139" i="8" s="1"/>
  <c r="NN136" i="8"/>
  <c r="NO136" i="8"/>
  <c r="NJ137" i="8" s="1"/>
  <c r="AU170" i="8"/>
  <c r="AM171" i="8"/>
  <c r="NS136" i="8" l="1"/>
  <c r="NK137" i="8"/>
  <c r="NF137" i="8" s="1"/>
  <c r="MQ138" i="8"/>
  <c r="MD139" i="8"/>
  <c r="ME139" i="8" s="1"/>
  <c r="MB140" i="8" l="1"/>
  <c r="MF139" i="8"/>
  <c r="MA140" i="8" s="1"/>
  <c r="NU136" i="8"/>
  <c r="NV136" i="8" s="1"/>
  <c r="NQ137" i="8" s="1"/>
  <c r="NR137" i="8" l="1"/>
  <c r="NM137" i="8" s="1"/>
  <c r="NZ136" i="8"/>
  <c r="MJ139" i="8"/>
  <c r="LW140" i="8"/>
  <c r="LX140" i="8" s="1"/>
  <c r="LU141" i="8" l="1"/>
  <c r="LY140" i="8"/>
  <c r="LT141" i="8" s="1"/>
  <c r="OB136" i="8"/>
  <c r="OC136" i="8" s="1"/>
  <c r="NX137" i="8" s="1"/>
  <c r="NY137" i="8" l="1"/>
  <c r="NT137" i="8" s="1"/>
  <c r="OG136" i="8"/>
  <c r="LP141" i="8"/>
  <c r="LQ141" i="8" s="1"/>
  <c r="MC140" i="8"/>
  <c r="LN142" i="8" l="1"/>
  <c r="LR141" i="8"/>
  <c r="LM142" i="8" s="1"/>
  <c r="OI136" i="8"/>
  <c r="OJ136" i="8" s="1"/>
  <c r="OE137" i="8" s="1"/>
  <c r="OF137" i="8" l="1"/>
  <c r="OA137" i="8" s="1"/>
  <c r="ON136" i="8"/>
  <c r="LV141" i="8"/>
  <c r="LI142" i="8"/>
  <c r="LJ142" i="8" s="1"/>
  <c r="LK142" i="8" l="1"/>
  <c r="LF143" i="8" s="1"/>
  <c r="LG143" i="8"/>
  <c r="OP136" i="8"/>
  <c r="OQ136" i="8" s="1"/>
  <c r="OL137" i="8" s="1"/>
  <c r="LO142" i="8" l="1"/>
  <c r="LB143" i="8"/>
  <c r="LC143" i="8" s="1"/>
  <c r="LD143" i="8" s="1"/>
  <c r="KY144" i="8" s="1"/>
  <c r="OU136" i="8"/>
  <c r="OM137" i="8"/>
  <c r="OH137" i="8" s="1"/>
  <c r="KZ144" i="8" l="1"/>
  <c r="KU144" i="8" s="1"/>
  <c r="KV144" i="8" s="1"/>
  <c r="KS145" i="8" s="1"/>
  <c r="LH143" i="8"/>
  <c r="OW136" i="8"/>
  <c r="OX136" i="8" s="1"/>
  <c r="OS137" i="8" s="1"/>
  <c r="KW144" i="8" l="1"/>
  <c r="KR145" i="8" s="1"/>
  <c r="KN145" i="8" s="1"/>
  <c r="KO145" i="8" s="1"/>
  <c r="LA144" i="8"/>
  <c r="OT137" i="8"/>
  <c r="OO137" i="8" s="1"/>
  <c r="PB136" i="8"/>
  <c r="KP145" i="8" l="1"/>
  <c r="KK146" i="8" s="1"/>
  <c r="KL146" i="8"/>
  <c r="KG146" i="8" s="1"/>
  <c r="KH146" i="8" s="1"/>
  <c r="KE147" i="8" s="1"/>
  <c r="PD136" i="8"/>
  <c r="PE136" i="8"/>
  <c r="OZ137" i="8" s="1"/>
  <c r="KT145" i="8" l="1"/>
  <c r="KI146" i="8"/>
  <c r="KD147" i="8" s="1"/>
  <c r="JZ147" i="8" s="1"/>
  <c r="KA147" i="8" s="1"/>
  <c r="PI136" i="8"/>
  <c r="PA137" i="8"/>
  <c r="OV137" i="8" s="1"/>
  <c r="JX148" i="8" l="1"/>
  <c r="KB147" i="8"/>
  <c r="JW148" i="8" s="1"/>
  <c r="JS148" i="8" s="1"/>
  <c r="JT148" i="8" s="1"/>
  <c r="KM146" i="8"/>
  <c r="PK136" i="8"/>
  <c r="PL136" i="8" s="1"/>
  <c r="PG137" i="8" s="1"/>
  <c r="KF147" i="8" l="1"/>
  <c r="JU148" i="8"/>
  <c r="JP149" i="8" s="1"/>
  <c r="JY148" i="8"/>
  <c r="JQ149" i="8"/>
  <c r="PH137" i="8"/>
  <c r="PC137" i="8" s="1"/>
  <c r="PP136" i="8"/>
  <c r="JL149" i="8" l="1"/>
  <c r="PR136" i="8"/>
  <c r="PS136" i="8" s="1"/>
  <c r="PN137" i="8" s="1"/>
  <c r="PO137" i="8" l="1"/>
  <c r="PJ137" i="8" s="1"/>
  <c r="PW136" i="8"/>
  <c r="PY136" i="8" l="1"/>
  <c r="PZ136" i="8"/>
  <c r="PU137" i="8" s="1"/>
  <c r="PV137" i="8" l="1"/>
  <c r="PQ137" i="8" s="1"/>
  <c r="QD136" i="8"/>
  <c r="QF136" i="8" l="1"/>
  <c r="QG136" i="8"/>
  <c r="QB137" i="8" s="1"/>
  <c r="GN149" i="8"/>
  <c r="QC137" i="8" l="1"/>
  <c r="PX137" i="8" s="1"/>
  <c r="QK136" i="8"/>
  <c r="GK150" i="8"/>
  <c r="GO149" i="8"/>
  <c r="GJ150" i="8" s="1"/>
  <c r="QM136" i="8" l="1"/>
  <c r="QN136" i="8"/>
  <c r="QI137" i="8" s="1"/>
  <c r="GS149" i="8"/>
  <c r="GF150" i="8"/>
  <c r="GG150" i="8" s="1"/>
  <c r="QR136" i="8" l="1"/>
  <c r="QJ137" i="8"/>
  <c r="QE137" i="8" s="1"/>
  <c r="GD151" i="8"/>
  <c r="GH150" i="8"/>
  <c r="GC151" i="8" s="1"/>
  <c r="GU149" i="8"/>
  <c r="GV149" i="8" s="1"/>
  <c r="GQ150" i="8" s="1"/>
  <c r="QT136" i="8" l="1"/>
  <c r="QU136" i="8"/>
  <c r="QP137" i="8" s="1"/>
  <c r="GR150" i="8"/>
  <c r="GM150" i="8" s="1"/>
  <c r="GZ149" i="8"/>
  <c r="GL150" i="8"/>
  <c r="FY151" i="8"/>
  <c r="FZ151" i="8" s="1"/>
  <c r="QY136" i="8" l="1"/>
  <c r="QQ137" i="8"/>
  <c r="QL137" i="8" s="1"/>
  <c r="FW152" i="8"/>
  <c r="GA151" i="8"/>
  <c r="FV152" i="8" s="1"/>
  <c r="HB149" i="8"/>
  <c r="HC149" i="8" s="1"/>
  <c r="GX150" i="8" s="1"/>
  <c r="RA136" i="8" l="1"/>
  <c r="RB136" i="8"/>
  <c r="QW137" i="8" s="1"/>
  <c r="GY150" i="8"/>
  <c r="GT150" i="8" s="1"/>
  <c r="HG149" i="8"/>
  <c r="GE151" i="8"/>
  <c r="FR152" i="8"/>
  <c r="FS152" i="8" s="1"/>
  <c r="RF136" i="8" l="1"/>
  <c r="QX137" i="8"/>
  <c r="QS137" i="8" s="1"/>
  <c r="FP153" i="8"/>
  <c r="FT152" i="8"/>
  <c r="FO153" i="8" s="1"/>
  <c r="HI149" i="8"/>
  <c r="HJ149" i="8" s="1"/>
  <c r="HE150" i="8" s="1"/>
  <c r="RH136" i="8" l="1"/>
  <c r="RI136" i="8"/>
  <c r="RD137" i="8" s="1"/>
  <c r="HF150" i="8"/>
  <c r="HA150" i="8" s="1"/>
  <c r="HN149" i="8"/>
  <c r="FX152" i="8"/>
  <c r="FK153" i="8"/>
  <c r="FL153" i="8" s="1"/>
  <c r="RE137" i="8" l="1"/>
  <c r="QZ137" i="8" s="1"/>
  <c r="RM136" i="8"/>
  <c r="FI154" i="8"/>
  <c r="FM153" i="8"/>
  <c r="FH154" i="8" s="1"/>
  <c r="HP149" i="8"/>
  <c r="HQ149" i="8" s="1"/>
  <c r="HL150" i="8" s="1"/>
  <c r="RO136" i="8" l="1"/>
  <c r="RP136" i="8"/>
  <c r="RK137" i="8" s="1"/>
  <c r="HM150" i="8"/>
  <c r="HH150" i="8" s="1"/>
  <c r="HU149" i="8"/>
  <c r="FD154" i="8"/>
  <c r="FE154" i="8" s="1"/>
  <c r="FQ153" i="8"/>
  <c r="RT136" i="8" l="1"/>
  <c r="RL137" i="8"/>
  <c r="RG137" i="8" s="1"/>
  <c r="HW149" i="8"/>
  <c r="HX149" i="8" s="1"/>
  <c r="HS150" i="8" s="1"/>
  <c r="FB155" i="8"/>
  <c r="FF154" i="8"/>
  <c r="FA155" i="8" s="1"/>
  <c r="RV136" i="8" l="1"/>
  <c r="RW136" i="8" s="1"/>
  <c r="RR137" i="8" s="1"/>
  <c r="FJ154" i="8"/>
  <c r="EW155" i="8"/>
  <c r="EX155" i="8" s="1"/>
  <c r="HT150" i="8"/>
  <c r="HO150" i="8" s="1"/>
  <c r="IB149" i="8"/>
  <c r="RS137" i="8" l="1"/>
  <c r="RN137" i="8" s="1"/>
  <c r="SA136" i="8"/>
  <c r="ID149" i="8"/>
  <c r="IE149" i="8" s="1"/>
  <c r="HZ150" i="8" s="1"/>
  <c r="EU156" i="8"/>
  <c r="EY155" i="8"/>
  <c r="ET156" i="8" s="1"/>
  <c r="SC136" i="8" l="1"/>
  <c r="SD136" i="8"/>
  <c r="RY137" i="8" s="1"/>
  <c r="EP156" i="8"/>
  <c r="EQ156" i="8" s="1"/>
  <c r="FC155" i="8"/>
  <c r="IA150" i="8"/>
  <c r="HV150" i="8" s="1"/>
  <c r="II149" i="8"/>
  <c r="RZ137" i="8" l="1"/>
  <c r="RU137" i="8" s="1"/>
  <c r="SH136" i="8"/>
  <c r="IK149" i="8"/>
  <c r="IL149" i="8" s="1"/>
  <c r="IG150" i="8" s="1"/>
  <c r="EN157" i="8"/>
  <c r="ER156" i="8"/>
  <c r="EM157" i="8" s="1"/>
  <c r="SJ136" i="8" l="1"/>
  <c r="SK136" i="8" s="1"/>
  <c r="SF137" i="8" s="1"/>
  <c r="EV156" i="8"/>
  <c r="EI157" i="8"/>
  <c r="EJ157" i="8" s="1"/>
  <c r="IH150" i="8"/>
  <c r="IC150" i="8" s="1"/>
  <c r="IP149" i="8"/>
  <c r="SG137" i="8" l="1"/>
  <c r="SB137" i="8" s="1"/>
  <c r="SO136" i="8"/>
  <c r="IR149" i="8"/>
  <c r="IS149" i="8" s="1"/>
  <c r="IN150" i="8" s="1"/>
  <c r="EG158" i="8"/>
  <c r="EK157" i="8"/>
  <c r="EF158" i="8" s="1"/>
  <c r="SQ136" i="8" l="1"/>
  <c r="SR136" i="8" s="1"/>
  <c r="SM137" i="8" s="1"/>
  <c r="EB158" i="8"/>
  <c r="EC158" i="8" s="1"/>
  <c r="EO157" i="8"/>
  <c r="IW149" i="8"/>
  <c r="IO150" i="8"/>
  <c r="IJ150" i="8" s="1"/>
  <c r="SN137" i="8" l="1"/>
  <c r="SI137" i="8" s="1"/>
  <c r="SV136" i="8"/>
  <c r="IY149" i="8"/>
  <c r="IZ149" i="8" s="1"/>
  <c r="IU150" i="8" s="1"/>
  <c r="DZ159" i="8"/>
  <c r="ED158" i="8"/>
  <c r="DY159" i="8" s="1"/>
  <c r="SX136" i="8" l="1"/>
  <c r="SY136" i="8"/>
  <c r="ST137" i="8" s="1"/>
  <c r="EH158" i="8"/>
  <c r="DU159" i="8"/>
  <c r="DV159" i="8" s="1"/>
  <c r="JD149" i="8"/>
  <c r="IV150" i="8"/>
  <c r="IQ150" i="8" s="1"/>
  <c r="SU137" i="8" l="1"/>
  <c r="SP137" i="8" s="1"/>
  <c r="TC136" i="8"/>
  <c r="JF149" i="8"/>
  <c r="JG149" i="8" s="1"/>
  <c r="JB150" i="8" s="1"/>
  <c r="DS160" i="8"/>
  <c r="DW159" i="8"/>
  <c r="DR160" i="8" s="1"/>
  <c r="TE136" i="8" l="1"/>
  <c r="TF136" i="8"/>
  <c r="TA137" i="8" s="1"/>
  <c r="EA159" i="8"/>
  <c r="JC150" i="8"/>
  <c r="IX150" i="8" s="1"/>
  <c r="JK149" i="8"/>
  <c r="DN160" i="8"/>
  <c r="DO160" i="8" s="1"/>
  <c r="TB137" i="8" l="1"/>
  <c r="SW137" i="8" s="1"/>
  <c r="TJ136" i="8"/>
  <c r="DL161" i="8"/>
  <c r="DP160" i="8"/>
  <c r="DK161" i="8" s="1"/>
  <c r="JM149" i="8"/>
  <c r="JN149" i="8" s="1"/>
  <c r="JI150" i="8" s="1"/>
  <c r="TL136" i="8" l="1"/>
  <c r="TM136" i="8" s="1"/>
  <c r="TH137" i="8" s="1"/>
  <c r="JJ150" i="8"/>
  <c r="JE150" i="8" s="1"/>
  <c r="JR149" i="8"/>
  <c r="DT160" i="8"/>
  <c r="DG161" i="8"/>
  <c r="DH161" i="8" s="1"/>
  <c r="TI137" i="8" l="1"/>
  <c r="TD137" i="8" s="1"/>
  <c r="TQ136" i="8"/>
  <c r="DE162" i="8"/>
  <c r="DI161" i="8"/>
  <c r="DD162" i="8" s="1"/>
  <c r="TS136" i="8" l="1"/>
  <c r="TT136" i="8"/>
  <c r="TO137" i="8" s="1"/>
  <c r="DM161" i="8"/>
  <c r="CZ162" i="8"/>
  <c r="DA162" i="8" s="1"/>
  <c r="TP137" i="8" l="1"/>
  <c r="TK137" i="8" s="1"/>
  <c r="TX136" i="8"/>
  <c r="CX163" i="8"/>
  <c r="DB162" i="8"/>
  <c r="CW163" i="8" s="1"/>
  <c r="TZ136" i="8" l="1"/>
  <c r="UA136" i="8" s="1"/>
  <c r="TV137" i="8" s="1"/>
  <c r="DF162" i="8"/>
  <c r="CS163" i="8"/>
  <c r="CT163" i="8" s="1"/>
  <c r="TW137" i="8" l="1"/>
  <c r="TR137" i="8" s="1"/>
  <c r="UE136" i="8"/>
  <c r="CQ164" i="8"/>
  <c r="CU163" i="8"/>
  <c r="CP164" i="8" s="1"/>
  <c r="UG136" i="8" l="1"/>
  <c r="UH136" i="8"/>
  <c r="UC137" i="8" s="1"/>
  <c r="CY163" i="8"/>
  <c r="CL164" i="8"/>
  <c r="CM164" i="8" s="1"/>
  <c r="UD137" i="8" l="1"/>
  <c r="TY137" i="8" s="1"/>
  <c r="UL136" i="8"/>
  <c r="CJ165" i="8"/>
  <c r="CN164" i="8"/>
  <c r="CI165" i="8" s="1"/>
  <c r="UN136" i="8" l="1"/>
  <c r="UO136" i="8" s="1"/>
  <c r="UJ137" i="8" s="1"/>
  <c r="CR164" i="8"/>
  <c r="CE165" i="8"/>
  <c r="CF165" i="8" s="1"/>
  <c r="UK137" i="8" l="1"/>
  <c r="UF137" i="8" s="1"/>
  <c r="US136" i="8"/>
  <c r="CC166" i="8"/>
  <c r="CG165" i="8"/>
  <c r="CB166" i="8" s="1"/>
  <c r="UU136" i="8" l="1"/>
  <c r="UV136" i="8"/>
  <c r="UQ137" i="8" s="1"/>
  <c r="CK165" i="8"/>
  <c r="BX166" i="8"/>
  <c r="BY166" i="8" s="1"/>
  <c r="UZ136" i="8" l="1"/>
  <c r="UR137" i="8"/>
  <c r="UM137" i="8" s="1"/>
  <c r="BV167" i="8"/>
  <c r="BZ166" i="8"/>
  <c r="BU167" i="8" s="1"/>
  <c r="VB136" i="8" l="1"/>
  <c r="VC136" i="8"/>
  <c r="UX137" i="8" s="1"/>
  <c r="CD166" i="8"/>
  <c r="BQ167" i="8"/>
  <c r="BR167" i="8" s="1"/>
  <c r="UY137" i="8" l="1"/>
  <c r="UT137" i="8" s="1"/>
  <c r="VG136" i="8"/>
  <c r="BO168" i="8"/>
  <c r="BS167" i="8"/>
  <c r="BN168" i="8" s="1"/>
  <c r="VI136" i="8" l="1"/>
  <c r="VJ136" i="8"/>
  <c r="VE137" i="8" s="1"/>
  <c r="BW167" i="8"/>
  <c r="BJ168" i="8"/>
  <c r="BK168" i="8" s="1"/>
  <c r="VF137" i="8" l="1"/>
  <c r="VA137" i="8" s="1"/>
  <c r="VN136" i="8"/>
  <c r="BH169" i="8"/>
  <c r="BL168" i="8"/>
  <c r="BG169" i="8" s="1"/>
  <c r="VP136" i="8" l="1"/>
  <c r="VQ136" i="8"/>
  <c r="VL137" i="8" s="1"/>
  <c r="BP168" i="8"/>
  <c r="BC169" i="8"/>
  <c r="BD169" i="8" s="1"/>
  <c r="VM137" i="8" l="1"/>
  <c r="VH137" i="8" s="1"/>
  <c r="VU136" i="8"/>
  <c r="BA170" i="8"/>
  <c r="BE169" i="8"/>
  <c r="AZ170" i="8" s="1"/>
  <c r="VW136" i="8" l="1"/>
  <c r="VX136" i="8" s="1"/>
  <c r="VS137" i="8" s="1"/>
  <c r="AV170" i="8"/>
  <c r="AW170" i="8" s="1"/>
  <c r="BI169" i="8"/>
  <c r="VT137" i="8" l="1"/>
  <c r="VO137" i="8" s="1"/>
  <c r="WB136" i="8"/>
  <c r="AT171" i="8"/>
  <c r="AX170" i="8"/>
  <c r="AS171" i="8" s="1"/>
  <c r="WD136" i="8" l="1"/>
  <c r="WE136" i="8" s="1"/>
  <c r="VZ137" i="8" s="1"/>
  <c r="BB170" i="8"/>
  <c r="AO171" i="8"/>
  <c r="AH171" i="8" s="1"/>
  <c r="AG171" i="8" s="1"/>
  <c r="AP171" i="8"/>
  <c r="WA137" i="8" l="1"/>
  <c r="VV137" i="8" s="1"/>
  <c r="WI136" i="8"/>
  <c r="AU171" i="8"/>
  <c r="AM172" i="8"/>
  <c r="WK136" i="8" l="1"/>
  <c r="WL136" i="8"/>
  <c r="WG137" i="8" s="1"/>
  <c r="WH137" i="8" l="1"/>
  <c r="WC137" i="8" s="1"/>
  <c r="WP136" i="8"/>
  <c r="WR136" i="8" l="1"/>
  <c r="WS136" i="8"/>
  <c r="WN137" i="8" s="1"/>
  <c r="WW136" i="8" l="1"/>
  <c r="WO137" i="8"/>
  <c r="WJ137" i="8" s="1"/>
  <c r="WY136" i="8" l="1"/>
  <c r="WZ136" i="8"/>
  <c r="WU137" i="8" s="1"/>
  <c r="WV137" i="8" l="1"/>
  <c r="WQ137" i="8" s="1"/>
  <c r="XD136" i="8"/>
  <c r="XF136" i="8" l="1"/>
  <c r="XG136" i="8"/>
  <c r="XB137" i="8" s="1"/>
  <c r="XK136" i="8" l="1"/>
  <c r="XC137" i="8"/>
  <c r="WX137" i="8" s="1"/>
  <c r="XM136" i="8" l="1"/>
  <c r="XN136" i="8"/>
  <c r="XI137" i="8" s="1"/>
  <c r="XJ137" i="8" l="1"/>
  <c r="XE137" i="8" s="1"/>
  <c r="XR136" i="8"/>
  <c r="XT136" i="8" l="1"/>
  <c r="XU136" i="8"/>
  <c r="XP137" i="8" s="1"/>
  <c r="XQ137" i="8" l="1"/>
  <c r="XL137" i="8" s="1"/>
  <c r="XY136" i="8"/>
  <c r="YA136" i="8" l="1"/>
  <c r="YB136" i="8"/>
  <c r="XW137" i="8" s="1"/>
  <c r="XX137" i="8" l="1"/>
  <c r="XS137" i="8" s="1"/>
  <c r="YF136" i="8"/>
  <c r="YH136" i="8" l="1"/>
  <c r="YI136" i="8"/>
  <c r="YD137" i="8" s="1"/>
  <c r="GN150" i="8"/>
  <c r="YE137" i="8" l="1"/>
  <c r="XZ137" i="8" s="1"/>
  <c r="YM136" i="8"/>
  <c r="GK151" i="8"/>
  <c r="GO150" i="8"/>
  <c r="GJ151" i="8" s="1"/>
  <c r="YO136" i="8" l="1"/>
  <c r="YP136" i="8"/>
  <c r="YK137" i="8" s="1"/>
  <c r="GS150" i="8"/>
  <c r="GF151" i="8"/>
  <c r="GG151" i="8" s="1"/>
  <c r="YT136" i="8" l="1"/>
  <c r="YL137" i="8"/>
  <c r="YG137" i="8" s="1"/>
  <c r="GD152" i="8"/>
  <c r="GH151" i="8"/>
  <c r="GC152" i="8" s="1"/>
  <c r="GU150" i="8"/>
  <c r="GV150" i="8" s="1"/>
  <c r="GQ151" i="8" s="1"/>
  <c r="YV136" i="8" l="1"/>
  <c r="YW136" i="8" s="1"/>
  <c r="YR137" i="8" s="1"/>
  <c r="GR151" i="8"/>
  <c r="GM151" i="8" s="1"/>
  <c r="GZ150" i="8"/>
  <c r="GL151" i="8"/>
  <c r="FY152" i="8"/>
  <c r="FZ152" i="8" s="1"/>
  <c r="YS137" i="8" l="1"/>
  <c r="YN137" i="8" s="1"/>
  <c r="ZA136" i="8"/>
  <c r="FW153" i="8"/>
  <c r="GA152" i="8"/>
  <c r="FV153" i="8" s="1"/>
  <c r="HB150" i="8"/>
  <c r="HC150" i="8" s="1"/>
  <c r="GX151" i="8" s="1"/>
  <c r="ZC136" i="8" l="1"/>
  <c r="ZD136" i="8" s="1"/>
  <c r="YY137" i="8" s="1"/>
  <c r="GY151" i="8"/>
  <c r="GT151" i="8" s="1"/>
  <c r="HG150" i="8"/>
  <c r="FR153" i="8"/>
  <c r="FS153" i="8" s="1"/>
  <c r="GE152" i="8"/>
  <c r="YZ137" i="8" l="1"/>
  <c r="YU137" i="8" s="1"/>
  <c r="ZH136" i="8"/>
  <c r="FP154" i="8"/>
  <c r="FT153" i="8"/>
  <c r="FO154" i="8" s="1"/>
  <c r="HI150" i="8"/>
  <c r="HJ150" i="8" s="1"/>
  <c r="HE151" i="8" s="1"/>
  <c r="ZJ136" i="8" l="1"/>
  <c r="ZK136" i="8" s="1"/>
  <c r="ZF137" i="8" s="1"/>
  <c r="FX153" i="8"/>
  <c r="HF151" i="8"/>
  <c r="HA151" i="8" s="1"/>
  <c r="HN150" i="8"/>
  <c r="FK154" i="8"/>
  <c r="FL154" i="8" s="1"/>
  <c r="ZO136" i="8" l="1"/>
  <c r="ZG137" i="8"/>
  <c r="ZB137" i="8" s="1"/>
  <c r="FI155" i="8"/>
  <c r="FM154" i="8"/>
  <c r="FH155" i="8" s="1"/>
  <c r="HP150" i="8"/>
  <c r="HQ150" i="8" s="1"/>
  <c r="HL151" i="8" s="1"/>
  <c r="ZQ136" i="8" l="1"/>
  <c r="ZR136" i="8"/>
  <c r="ZM137" i="8" s="1"/>
  <c r="HU150" i="8"/>
  <c r="HM151" i="8"/>
  <c r="HH151" i="8" s="1"/>
  <c r="FQ154" i="8"/>
  <c r="FD155" i="8"/>
  <c r="FE155" i="8" s="1"/>
  <c r="ZN137" i="8" l="1"/>
  <c r="ZI137" i="8" s="1"/>
  <c r="ZV136" i="8"/>
  <c r="FB156" i="8"/>
  <c r="FF155" i="8"/>
  <c r="FA156" i="8" s="1"/>
  <c r="HW150" i="8"/>
  <c r="ZX136" i="8" l="1"/>
  <c r="ZY136" i="8" s="1"/>
  <c r="ZT137" i="8" s="1"/>
  <c r="HT151" i="8"/>
  <c r="HX150" i="8"/>
  <c r="HS151" i="8" s="1"/>
  <c r="FJ155" i="8"/>
  <c r="EW156" i="8"/>
  <c r="EX156" i="8" s="1"/>
  <c r="ZU137" i="8" l="1"/>
  <c r="ZP137" i="8" s="1"/>
  <c r="AAC136" i="8"/>
  <c r="IB150" i="8"/>
  <c r="EU157" i="8"/>
  <c r="EY156" i="8"/>
  <c r="ET157" i="8" s="1"/>
  <c r="HO151" i="8"/>
  <c r="AAE136" i="8" l="1"/>
  <c r="AAF136" i="8" s="1"/>
  <c r="AAA137" i="8" s="1"/>
  <c r="FC156" i="8"/>
  <c r="ID150" i="8"/>
  <c r="IE150" i="8" s="1"/>
  <c r="HZ151" i="8" s="1"/>
  <c r="EP157" i="8"/>
  <c r="EQ157" i="8" s="1"/>
  <c r="AAJ136" i="8" l="1"/>
  <c r="AAB137" i="8"/>
  <c r="ZW137" i="8" s="1"/>
  <c r="EN158" i="8"/>
  <c r="ER157" i="8"/>
  <c r="EM158" i="8" s="1"/>
  <c r="II150" i="8"/>
  <c r="IA151" i="8"/>
  <c r="HV151" i="8" s="1"/>
  <c r="AAL136" i="8" l="1"/>
  <c r="AAM136" i="8"/>
  <c r="AAH137" i="8" s="1"/>
  <c r="IK150" i="8"/>
  <c r="IL150" i="8" s="1"/>
  <c r="IG151" i="8" s="1"/>
  <c r="EV157" i="8"/>
  <c r="EI158" i="8"/>
  <c r="EJ158" i="8" s="1"/>
  <c r="AAI137" i="8" l="1"/>
  <c r="AAD137" i="8" s="1"/>
  <c r="AAQ136" i="8"/>
  <c r="EG159" i="8"/>
  <c r="EK158" i="8"/>
  <c r="EF159" i="8" s="1"/>
  <c r="IH151" i="8"/>
  <c r="IC151" i="8" s="1"/>
  <c r="IP150" i="8"/>
  <c r="AAS136" i="8" l="1"/>
  <c r="AAT136" i="8" s="1"/>
  <c r="AAO137" i="8" s="1"/>
  <c r="IR150" i="8"/>
  <c r="IS150" i="8" s="1"/>
  <c r="IN151" i="8" s="1"/>
  <c r="EO158" i="8"/>
  <c r="EB159" i="8"/>
  <c r="EC159" i="8" s="1"/>
  <c r="AAP137" i="8" l="1"/>
  <c r="AAX136" i="8"/>
  <c r="DZ160" i="8"/>
  <c r="ED159" i="8"/>
  <c r="DY160" i="8" s="1"/>
  <c r="IO151" i="8"/>
  <c r="IJ151" i="8" s="1"/>
  <c r="IW150" i="8"/>
  <c r="AAZ136" i="8" l="1"/>
  <c r="ABA136" i="8" s="1"/>
  <c r="AAV137" i="8" s="1"/>
  <c r="MZ137" i="8"/>
  <c r="AAK137" i="8"/>
  <c r="EH159" i="8"/>
  <c r="IY150" i="8"/>
  <c r="IZ150" i="8" s="1"/>
  <c r="IU151" i="8" s="1"/>
  <c r="DU160" i="8"/>
  <c r="DV160" i="8" s="1"/>
  <c r="MW138" i="8" l="1"/>
  <c r="NA137" i="8"/>
  <c r="MV138" i="8" s="1"/>
  <c r="ABE136" i="8"/>
  <c r="AAW137" i="8"/>
  <c r="DS161" i="8"/>
  <c r="DW160" i="8"/>
  <c r="DR161" i="8" s="1"/>
  <c r="JD150" i="8"/>
  <c r="IV151" i="8"/>
  <c r="IQ151" i="8" s="1"/>
  <c r="AAR137" i="8" l="1"/>
  <c r="ABG136" i="8"/>
  <c r="ABH136" i="8" s="1"/>
  <c r="ABC137" i="8" s="1"/>
  <c r="NE137" i="8"/>
  <c r="MR138" i="8"/>
  <c r="MS138" i="8" s="1"/>
  <c r="JF150" i="8"/>
  <c r="JG150" i="8" s="1"/>
  <c r="JB151" i="8" s="1"/>
  <c r="EA160" i="8"/>
  <c r="DN161" i="8"/>
  <c r="DO161" i="8" s="1"/>
  <c r="MP139" i="8" l="1"/>
  <c r="MT138" i="8"/>
  <c r="MO139" i="8" s="1"/>
  <c r="NG137" i="8"/>
  <c r="NH137" i="8" s="1"/>
  <c r="NC138" i="8" s="1"/>
  <c r="ABD137" i="8"/>
  <c r="ABL136" i="8"/>
  <c r="ABO136" i="8" s="1"/>
  <c r="ABJ137" i="8" s="1"/>
  <c r="DL162" i="8"/>
  <c r="DP161" i="8"/>
  <c r="DK162" i="8" s="1"/>
  <c r="JK150" i="8"/>
  <c r="JC151" i="8"/>
  <c r="IX151" i="8" s="1"/>
  <c r="ABF137" i="8" l="1"/>
  <c r="AAY137" i="8"/>
  <c r="ND138" i="8"/>
  <c r="MY138" i="8" s="1"/>
  <c r="NL137" i="8"/>
  <c r="MX138" i="8"/>
  <c r="MK139" i="8"/>
  <c r="ML139" i="8" s="1"/>
  <c r="DG162" i="8"/>
  <c r="DH162" i="8" s="1"/>
  <c r="DT161" i="8"/>
  <c r="MI140" i="8" l="1"/>
  <c r="MM139" i="8"/>
  <c r="MH140" i="8" s="1"/>
  <c r="NN137" i="8"/>
  <c r="NO137" i="8" s="1"/>
  <c r="NJ138" i="8" s="1"/>
  <c r="DE163" i="8"/>
  <c r="DI162" i="8"/>
  <c r="DD163" i="8" s="1"/>
  <c r="NS137" i="8" l="1"/>
  <c r="NK138" i="8"/>
  <c r="NF138" i="8" s="1"/>
  <c r="MQ139" i="8"/>
  <c r="MD140" i="8"/>
  <c r="ME140" i="8" s="1"/>
  <c r="CZ163" i="8"/>
  <c r="DA163" i="8" s="1"/>
  <c r="DM162" i="8"/>
  <c r="MB141" i="8" l="1"/>
  <c r="MF140" i="8"/>
  <c r="MA141" i="8" s="1"/>
  <c r="NU137" i="8"/>
  <c r="NV137" i="8"/>
  <c r="NQ138" i="8" s="1"/>
  <c r="CX164" i="8"/>
  <c r="DB163" i="8"/>
  <c r="CW164" i="8" s="1"/>
  <c r="NR138" i="8" l="1"/>
  <c r="NM138" i="8" s="1"/>
  <c r="NZ137" i="8"/>
  <c r="MJ140" i="8"/>
  <c r="LW141" i="8"/>
  <c r="LX141" i="8" s="1"/>
  <c r="DF163" i="8"/>
  <c r="CS164" i="8"/>
  <c r="CT164" i="8" s="1"/>
  <c r="LU142" i="8" l="1"/>
  <c r="LY141" i="8"/>
  <c r="LT142" i="8" s="1"/>
  <c r="OB137" i="8"/>
  <c r="OC137" i="8" s="1"/>
  <c r="NX138" i="8" s="1"/>
  <c r="CQ165" i="8"/>
  <c r="CU164" i="8"/>
  <c r="CP165" i="8" s="1"/>
  <c r="NY138" i="8" l="1"/>
  <c r="NT138" i="8" s="1"/>
  <c r="OG137" i="8"/>
  <c r="MC141" i="8"/>
  <c r="LP142" i="8"/>
  <c r="LQ142" i="8" s="1"/>
  <c r="CL165" i="8"/>
  <c r="CM165" i="8" s="1"/>
  <c r="CY164" i="8"/>
  <c r="LN143" i="8" l="1"/>
  <c r="LR142" i="8"/>
  <c r="LM143" i="8" s="1"/>
  <c r="OI137" i="8"/>
  <c r="OJ137" i="8" s="1"/>
  <c r="OE138" i="8" s="1"/>
  <c r="CJ166" i="8"/>
  <c r="CN165" i="8"/>
  <c r="CI166" i="8" s="1"/>
  <c r="OF138" i="8" l="1"/>
  <c r="OA138" i="8" s="1"/>
  <c r="ON137" i="8"/>
  <c r="LV142" i="8"/>
  <c r="LI143" i="8"/>
  <c r="LJ143" i="8" s="1"/>
  <c r="CR165" i="8"/>
  <c r="CE166" i="8"/>
  <c r="CF166" i="8" s="1"/>
  <c r="LK143" i="8" l="1"/>
  <c r="LF144" i="8" s="1"/>
  <c r="LG144" i="8"/>
  <c r="LB144" i="8" s="1"/>
  <c r="LC144" i="8" s="1"/>
  <c r="LO143" i="8"/>
  <c r="OP137" i="8"/>
  <c r="OQ137" i="8" s="1"/>
  <c r="OL138" i="8" s="1"/>
  <c r="CC167" i="8"/>
  <c r="CG166" i="8"/>
  <c r="CB167" i="8" s="1"/>
  <c r="OU137" i="8" l="1"/>
  <c r="OM138" i="8"/>
  <c r="OH138" i="8" s="1"/>
  <c r="LD144" i="8"/>
  <c r="KY145" i="8" s="1"/>
  <c r="LH144" i="8"/>
  <c r="KZ145" i="8"/>
  <c r="BX167" i="8"/>
  <c r="BY167" i="8" s="1"/>
  <c r="CK166" i="8"/>
  <c r="KU145" i="8" l="1"/>
  <c r="KV145" i="8" s="1"/>
  <c r="KW145" i="8" s="1"/>
  <c r="KR146" i="8" s="1"/>
  <c r="OW137" i="8"/>
  <c r="OX137" i="8" s="1"/>
  <c r="OS138" i="8" s="1"/>
  <c r="BV168" i="8"/>
  <c r="BZ167" i="8"/>
  <c r="BU168" i="8" s="1"/>
  <c r="KS146" i="8" l="1"/>
  <c r="LA145" i="8"/>
  <c r="KN146" i="8"/>
  <c r="KO146" i="8" s="1"/>
  <c r="KP146" i="8" s="1"/>
  <c r="KK147" i="8" s="1"/>
  <c r="OT138" i="8"/>
  <c r="OO138" i="8" s="1"/>
  <c r="PB137" i="8"/>
  <c r="BQ168" i="8"/>
  <c r="BR168" i="8" s="1"/>
  <c r="BO169" i="8" s="1"/>
  <c r="CD167" i="8"/>
  <c r="KL147" i="8" l="1"/>
  <c r="KG147" i="8" s="1"/>
  <c r="KH147" i="8" s="1"/>
  <c r="KE148" i="8" s="1"/>
  <c r="KT146" i="8"/>
  <c r="KI147" i="8"/>
  <c r="KD148" i="8" s="1"/>
  <c r="PD137" i="8"/>
  <c r="PE137" i="8"/>
  <c r="OZ138" i="8" s="1"/>
  <c r="BS168" i="8"/>
  <c r="BN169" i="8" s="1"/>
  <c r="BJ169" i="8" s="1"/>
  <c r="BK169" i="8" s="1"/>
  <c r="KM147" i="8" l="1"/>
  <c r="JZ148" i="8"/>
  <c r="KA148" i="8" s="1"/>
  <c r="KB148" i="8" s="1"/>
  <c r="JW149" i="8" s="1"/>
  <c r="PI137" i="8"/>
  <c r="PA138" i="8"/>
  <c r="OV138" i="8" s="1"/>
  <c r="BW168" i="8"/>
  <c r="BH170" i="8"/>
  <c r="BL169" i="8"/>
  <c r="BG170" i="8" s="1"/>
  <c r="JX149" i="8" l="1"/>
  <c r="JS149" i="8"/>
  <c r="JT149" i="8" s="1"/>
  <c r="JQ150" i="8" s="1"/>
  <c r="KF148" i="8"/>
  <c r="JU149" i="8"/>
  <c r="JP150" i="8" s="1"/>
  <c r="PK137" i="8"/>
  <c r="PL137" i="8" s="1"/>
  <c r="PG138" i="8" s="1"/>
  <c r="BP169" i="8"/>
  <c r="BC170" i="8"/>
  <c r="BD170" i="8" s="1"/>
  <c r="JY149" i="8" l="1"/>
  <c r="JL150" i="8"/>
  <c r="JM150" i="8" s="1"/>
  <c r="JN150" i="8" s="1"/>
  <c r="JI151" i="8" s="1"/>
  <c r="PH138" i="8"/>
  <c r="PC138" i="8" s="1"/>
  <c r="PP137" i="8"/>
  <c r="BA171" i="8"/>
  <c r="BE170" i="8"/>
  <c r="AZ171" i="8" s="1"/>
  <c r="JJ151" i="8" l="1"/>
  <c r="JE151" i="8" s="1"/>
  <c r="JR150" i="8"/>
  <c r="PR137" i="8"/>
  <c r="PS137" i="8" s="1"/>
  <c r="PN138" i="8" s="1"/>
  <c r="BI170" i="8"/>
  <c r="AV171" i="8"/>
  <c r="AW171" i="8" s="1"/>
  <c r="PO138" i="8" l="1"/>
  <c r="PJ138" i="8" s="1"/>
  <c r="PW137" i="8"/>
  <c r="AT172" i="8"/>
  <c r="AX171" i="8"/>
  <c r="AS172" i="8" s="1"/>
  <c r="PY137" i="8" l="1"/>
  <c r="PZ137" i="8"/>
  <c r="PU138" i="8" s="1"/>
  <c r="BB171" i="8"/>
  <c r="AP172" i="8"/>
  <c r="AO172" i="8"/>
  <c r="AH172" i="8" s="1"/>
  <c r="AG172" i="8" s="1"/>
  <c r="PV138" i="8" l="1"/>
  <c r="PQ138" i="8" s="1"/>
  <c r="QD137" i="8"/>
  <c r="AU172" i="8"/>
  <c r="AM173" i="8"/>
  <c r="QF137" i="8" l="1"/>
  <c r="QG137" i="8"/>
  <c r="QB138" i="8" s="1"/>
  <c r="QC138" i="8" l="1"/>
  <c r="PX138" i="8" s="1"/>
  <c r="QK137" i="8"/>
  <c r="QM137" i="8" l="1"/>
  <c r="QN137" i="8"/>
  <c r="QI138" i="8" s="1"/>
  <c r="QR137" i="8" l="1"/>
  <c r="QJ138" i="8"/>
  <c r="QE138" i="8" s="1"/>
  <c r="QT137" i="8" l="1"/>
  <c r="QU137" i="8"/>
  <c r="QP138" i="8" s="1"/>
  <c r="QY137" i="8" l="1"/>
  <c r="QQ138" i="8"/>
  <c r="QL138" i="8" s="1"/>
  <c r="RA137" i="8" l="1"/>
  <c r="RB137" i="8"/>
  <c r="QW138" i="8" s="1"/>
  <c r="RF137" i="8" l="1"/>
  <c r="QX138" i="8"/>
  <c r="QS138" i="8" s="1"/>
  <c r="RH137" i="8" l="1"/>
  <c r="RI137" i="8"/>
  <c r="RD138" i="8" s="1"/>
  <c r="RE138" i="8" l="1"/>
  <c r="QZ138" i="8" s="1"/>
  <c r="RM137" i="8"/>
  <c r="RO137" i="8" l="1"/>
  <c r="RP137" i="8"/>
  <c r="RK138" i="8" s="1"/>
  <c r="RT137" i="8" l="1"/>
  <c r="RL138" i="8"/>
  <c r="RG138" i="8" s="1"/>
  <c r="RV137" i="8" l="1"/>
  <c r="RW137" i="8"/>
  <c r="RR138" i="8" s="1"/>
  <c r="RS138" i="8" l="1"/>
  <c r="RN138" i="8" s="1"/>
  <c r="SA137" i="8"/>
  <c r="SC137" i="8" l="1"/>
  <c r="SD137" i="8"/>
  <c r="RY138" i="8" s="1"/>
  <c r="RZ138" i="8" l="1"/>
  <c r="RU138" i="8" s="1"/>
  <c r="SH137" i="8"/>
  <c r="SJ137" i="8" l="1"/>
  <c r="SK137" i="8"/>
  <c r="SF138" i="8" s="1"/>
  <c r="SG138" i="8" l="1"/>
  <c r="SB138" i="8" s="1"/>
  <c r="SO137" i="8"/>
  <c r="SQ137" i="8" l="1"/>
  <c r="SR137" i="8"/>
  <c r="SM138" i="8" s="1"/>
  <c r="GN151" i="8"/>
  <c r="SN138" i="8" l="1"/>
  <c r="SI138" i="8" s="1"/>
  <c r="SV137" i="8"/>
  <c r="GK152" i="8"/>
  <c r="GO151" i="8"/>
  <c r="GJ152" i="8" s="1"/>
  <c r="SX137" i="8" l="1"/>
  <c r="SY137" i="8" s="1"/>
  <c r="ST138" i="8" s="1"/>
  <c r="GS151" i="8"/>
  <c r="GF152" i="8"/>
  <c r="GG152" i="8" s="1"/>
  <c r="SU138" i="8" l="1"/>
  <c r="SP138" i="8" s="1"/>
  <c r="TC137" i="8"/>
  <c r="GD153" i="8"/>
  <c r="GH152" i="8"/>
  <c r="GC153" i="8" s="1"/>
  <c r="GU151" i="8"/>
  <c r="GV151" i="8" s="1"/>
  <c r="GQ152" i="8" s="1"/>
  <c r="TE137" i="8" l="1"/>
  <c r="TF137" i="8"/>
  <c r="TA138" i="8" s="1"/>
  <c r="GZ151" i="8"/>
  <c r="GR152" i="8"/>
  <c r="GM152" i="8" s="1"/>
  <c r="FY153" i="8"/>
  <c r="FZ153" i="8" s="1"/>
  <c r="GL152" i="8"/>
  <c r="TB138" i="8" l="1"/>
  <c r="SW138" i="8" s="1"/>
  <c r="TJ137" i="8"/>
  <c r="FW154" i="8"/>
  <c r="GA153" i="8"/>
  <c r="FV154" i="8" s="1"/>
  <c r="HB151" i="8"/>
  <c r="TL137" i="8" l="1"/>
  <c r="TM137" i="8"/>
  <c r="TH138" i="8" s="1"/>
  <c r="GE153" i="8"/>
  <c r="GY152" i="8"/>
  <c r="HC151" i="8"/>
  <c r="GX152" i="8" s="1"/>
  <c r="FR154" i="8"/>
  <c r="FS154" i="8" s="1"/>
  <c r="TI138" i="8" l="1"/>
  <c r="TD138" i="8" s="1"/>
  <c r="TQ137" i="8"/>
  <c r="FP155" i="8"/>
  <c r="FT154" i="8"/>
  <c r="FO155" i="8" s="1"/>
  <c r="HG151" i="8"/>
  <c r="GT152" i="8"/>
  <c r="TS137" i="8" l="1"/>
  <c r="TT137" i="8"/>
  <c r="TO138" i="8" s="1"/>
  <c r="FK155" i="8"/>
  <c r="FL155" i="8" s="1"/>
  <c r="FI156" i="8" s="1"/>
  <c r="HI151" i="8"/>
  <c r="HJ151" i="8" s="1"/>
  <c r="HE152" i="8" s="1"/>
  <c r="FX154" i="8"/>
  <c r="TP138" i="8" l="1"/>
  <c r="TK138" i="8" s="1"/>
  <c r="TX137" i="8"/>
  <c r="FM155" i="8"/>
  <c r="HN151" i="8"/>
  <c r="HF152" i="8"/>
  <c r="HA152" i="8" s="1"/>
  <c r="TZ137" i="8" l="1"/>
  <c r="UA137" i="8"/>
  <c r="TV138" i="8" s="1"/>
  <c r="FH156" i="8"/>
  <c r="FD156" i="8" s="1"/>
  <c r="FE156" i="8" s="1"/>
  <c r="FB157" i="8" s="1"/>
  <c r="FQ155" i="8"/>
  <c r="HP151" i="8"/>
  <c r="TW138" i="8" l="1"/>
  <c r="TR138" i="8" s="1"/>
  <c r="UE137" i="8"/>
  <c r="FF156" i="8"/>
  <c r="FA157" i="8" s="1"/>
  <c r="EW157" i="8" s="1"/>
  <c r="EX157" i="8" s="1"/>
  <c r="HM152" i="8"/>
  <c r="HQ151" i="8"/>
  <c r="HL152" i="8" s="1"/>
  <c r="UG137" i="8" l="1"/>
  <c r="UH137" i="8"/>
  <c r="UC138" i="8" s="1"/>
  <c r="FJ156" i="8"/>
  <c r="HH152" i="8"/>
  <c r="HU151" i="8"/>
  <c r="EU158" i="8"/>
  <c r="EY157" i="8"/>
  <c r="ET158" i="8" s="1"/>
  <c r="UD138" i="8" l="1"/>
  <c r="TY138" i="8" s="1"/>
  <c r="UL137" i="8"/>
  <c r="FC157" i="8"/>
  <c r="HW151" i="8"/>
  <c r="HX151" i="8" s="1"/>
  <c r="HS152" i="8" s="1"/>
  <c r="EP158" i="8"/>
  <c r="EQ158" i="8" s="1"/>
  <c r="UN137" i="8" l="1"/>
  <c r="UO137" i="8" s="1"/>
  <c r="UJ138" i="8" s="1"/>
  <c r="EN159" i="8"/>
  <c r="ER158" i="8"/>
  <c r="EM159" i="8" s="1"/>
  <c r="HT152" i="8"/>
  <c r="HO152" i="8" s="1"/>
  <c r="IB151" i="8"/>
  <c r="UK138" i="8" l="1"/>
  <c r="UF138" i="8" s="1"/>
  <c r="US137" i="8"/>
  <c r="EV158" i="8"/>
  <c r="ID151" i="8"/>
  <c r="IE151" i="8" s="1"/>
  <c r="HZ152" i="8" s="1"/>
  <c r="EI159" i="8"/>
  <c r="EJ159" i="8" s="1"/>
  <c r="UU137" i="8" l="1"/>
  <c r="UV137" i="8"/>
  <c r="UQ138" i="8" s="1"/>
  <c r="EG160" i="8"/>
  <c r="EK159" i="8"/>
  <c r="EF160" i="8" s="1"/>
  <c r="IA152" i="8"/>
  <c r="HV152" i="8" s="1"/>
  <c r="II151" i="8"/>
  <c r="UZ137" i="8" l="1"/>
  <c r="UR138" i="8"/>
  <c r="UM138" i="8" s="1"/>
  <c r="EB160" i="8"/>
  <c r="EC160" i="8" s="1"/>
  <c r="ED160" i="8" s="1"/>
  <c r="DY161" i="8" s="1"/>
  <c r="IK151" i="8"/>
  <c r="IL151" i="8" s="1"/>
  <c r="IG152" i="8" s="1"/>
  <c r="EO159" i="8"/>
  <c r="VB137" i="8" l="1"/>
  <c r="VC137" i="8" s="1"/>
  <c r="UX138" i="8" s="1"/>
  <c r="DZ161" i="8"/>
  <c r="DU161" i="8" s="1"/>
  <c r="DV161" i="8" s="1"/>
  <c r="EH160" i="8"/>
  <c r="IH152" i="8"/>
  <c r="IC152" i="8" s="1"/>
  <c r="IP151" i="8"/>
  <c r="UY138" i="8" l="1"/>
  <c r="UT138" i="8" s="1"/>
  <c r="VG137" i="8"/>
  <c r="DS162" i="8"/>
  <c r="DW161" i="8"/>
  <c r="DR162" i="8" s="1"/>
  <c r="IR151" i="8"/>
  <c r="IS151" i="8" s="1"/>
  <c r="IN152" i="8" s="1"/>
  <c r="VI137" i="8" l="1"/>
  <c r="VJ137" i="8"/>
  <c r="VE138" i="8" s="1"/>
  <c r="IO152" i="8"/>
  <c r="IJ152" i="8" s="1"/>
  <c r="IW151" i="8"/>
  <c r="EA161" i="8"/>
  <c r="DN162" i="8"/>
  <c r="DO162" i="8" s="1"/>
  <c r="VF138" i="8" l="1"/>
  <c r="VA138" i="8" s="1"/>
  <c r="VN137" i="8"/>
  <c r="DL163" i="8"/>
  <c r="DP162" i="8"/>
  <c r="DK163" i="8" s="1"/>
  <c r="IY151" i="8"/>
  <c r="IZ151" i="8" s="1"/>
  <c r="IU152" i="8" s="1"/>
  <c r="VP137" i="8" l="1"/>
  <c r="VQ137" i="8" s="1"/>
  <c r="VL138" i="8" s="1"/>
  <c r="IV152" i="8"/>
  <c r="IQ152" i="8" s="1"/>
  <c r="JD151" i="8"/>
  <c r="DT162" i="8"/>
  <c r="DG163" i="8"/>
  <c r="DH163" i="8" s="1"/>
  <c r="VM138" i="8" l="1"/>
  <c r="VH138" i="8" s="1"/>
  <c r="VU137" i="8"/>
  <c r="DE164" i="8"/>
  <c r="DI163" i="8"/>
  <c r="DD164" i="8" s="1"/>
  <c r="JF151" i="8"/>
  <c r="JG151" i="8" s="1"/>
  <c r="JB152" i="8" s="1"/>
  <c r="VW137" i="8" l="1"/>
  <c r="VX137" i="8"/>
  <c r="VS138" i="8" s="1"/>
  <c r="CZ164" i="8"/>
  <c r="DA164" i="8" s="1"/>
  <c r="JK151" i="8"/>
  <c r="JC152" i="8"/>
  <c r="IX152" i="8" s="1"/>
  <c r="DM163" i="8"/>
  <c r="VT138" i="8" l="1"/>
  <c r="VO138" i="8" s="1"/>
  <c r="WB137" i="8"/>
  <c r="CX165" i="8"/>
  <c r="DB164" i="8"/>
  <c r="CW165" i="8" s="1"/>
  <c r="WD137" i="8" l="1"/>
  <c r="WE137" i="8" s="1"/>
  <c r="VZ138" i="8" s="1"/>
  <c r="DF164" i="8"/>
  <c r="CS165" i="8"/>
  <c r="CT165" i="8" s="1"/>
  <c r="WA138" i="8" l="1"/>
  <c r="VV138" i="8" s="1"/>
  <c r="WI137" i="8"/>
  <c r="CQ166" i="8"/>
  <c r="CU165" i="8"/>
  <c r="CP166" i="8" s="1"/>
  <c r="WK137" i="8" l="1"/>
  <c r="WL137" i="8" s="1"/>
  <c r="WG138" i="8" s="1"/>
  <c r="CY165" i="8"/>
  <c r="CL166" i="8"/>
  <c r="CM166" i="8" s="1"/>
  <c r="WH138" i="8" l="1"/>
  <c r="WC138" i="8" s="1"/>
  <c r="WP137" i="8"/>
  <c r="CJ167" i="8"/>
  <c r="CN166" i="8"/>
  <c r="CI167" i="8" s="1"/>
  <c r="WR137" i="8" l="1"/>
  <c r="WS137" i="8"/>
  <c r="WN138" i="8" s="1"/>
  <c r="CE167" i="8"/>
  <c r="CF167" i="8" s="1"/>
  <c r="CR166" i="8"/>
  <c r="WW137" i="8" l="1"/>
  <c r="WO138" i="8"/>
  <c r="WJ138" i="8" s="1"/>
  <c r="CC168" i="8"/>
  <c r="CG167" i="8"/>
  <c r="CB168" i="8" s="1"/>
  <c r="WY137" i="8" l="1"/>
  <c r="WZ137" i="8"/>
  <c r="WU138" i="8" s="1"/>
  <c r="BX168" i="8"/>
  <c r="BY168" i="8" s="1"/>
  <c r="BZ168" i="8" s="1"/>
  <c r="BU169" i="8" s="1"/>
  <c r="CK167" i="8"/>
  <c r="WV138" i="8" l="1"/>
  <c r="WQ138" i="8" s="1"/>
  <c r="XD137" i="8"/>
  <c r="BV169" i="8"/>
  <c r="BQ169" i="8" s="1"/>
  <c r="BR169" i="8" s="1"/>
  <c r="CD168" i="8"/>
  <c r="XF137" i="8" l="1"/>
  <c r="XG137" i="8" s="1"/>
  <c r="XB138" i="8" s="1"/>
  <c r="BO170" i="8"/>
  <c r="BS169" i="8"/>
  <c r="BN170" i="8" s="1"/>
  <c r="XK137" i="8" l="1"/>
  <c r="XC138" i="8"/>
  <c r="WX138" i="8" s="1"/>
  <c r="BW169" i="8"/>
  <c r="BJ170" i="8"/>
  <c r="BK170" i="8" s="1"/>
  <c r="XM137" i="8" l="1"/>
  <c r="XN137" i="8"/>
  <c r="XI138" i="8" s="1"/>
  <c r="BH171" i="8"/>
  <c r="BL170" i="8"/>
  <c r="BG171" i="8" s="1"/>
  <c r="XJ138" i="8" l="1"/>
  <c r="XE138" i="8" s="1"/>
  <c r="XR137" i="8"/>
  <c r="BP170" i="8"/>
  <c r="BC171" i="8"/>
  <c r="BD171" i="8" s="1"/>
  <c r="XT137" i="8" l="1"/>
  <c r="XU137" i="8" s="1"/>
  <c r="XP138" i="8" s="1"/>
  <c r="BA172" i="8"/>
  <c r="BE171" i="8"/>
  <c r="AZ172" i="8" s="1"/>
  <c r="XQ138" i="8" l="1"/>
  <c r="XL138" i="8" s="1"/>
  <c r="XY137" i="8"/>
  <c r="BI171" i="8"/>
  <c r="AV172" i="8"/>
  <c r="AW172" i="8" s="1"/>
  <c r="YA137" i="8" l="1"/>
  <c r="YB137" i="8" s="1"/>
  <c r="XW138" i="8" s="1"/>
  <c r="AT173" i="8"/>
  <c r="AX172" i="8"/>
  <c r="AS173" i="8" s="1"/>
  <c r="XX138" i="8" l="1"/>
  <c r="XS138" i="8" s="1"/>
  <c r="YF137" i="8"/>
  <c r="BB172" i="8"/>
  <c r="AO173" i="8"/>
  <c r="AH173" i="8" s="1"/>
  <c r="AG173" i="8" s="1"/>
  <c r="AP173" i="8"/>
  <c r="YH137" i="8" l="1"/>
  <c r="YI137" i="8"/>
  <c r="YD138" i="8" s="1"/>
  <c r="AU173" i="8"/>
  <c r="AM174" i="8"/>
  <c r="YE138" i="8" l="1"/>
  <c r="XZ138" i="8" s="1"/>
  <c r="YM137" i="8"/>
  <c r="YO137" i="8" l="1"/>
  <c r="YP137" i="8"/>
  <c r="YK138" i="8" s="1"/>
  <c r="YT137" i="8" l="1"/>
  <c r="YL138" i="8"/>
  <c r="YG138" i="8" s="1"/>
  <c r="YV137" i="8" l="1"/>
  <c r="YW137" i="8"/>
  <c r="YR138" i="8" s="1"/>
  <c r="YS138" i="8" l="1"/>
  <c r="YN138" i="8" s="1"/>
  <c r="ZA137" i="8"/>
  <c r="ZC137" i="8" l="1"/>
  <c r="ZD137" i="8" s="1"/>
  <c r="YY138" i="8" s="1"/>
  <c r="YZ138" i="8" l="1"/>
  <c r="YU138" i="8" s="1"/>
  <c r="ZH137" i="8"/>
  <c r="ZJ137" i="8" l="1"/>
  <c r="ZK137" i="8"/>
  <c r="ZF138" i="8" s="1"/>
  <c r="ZO137" i="8" l="1"/>
  <c r="ZG138" i="8"/>
  <c r="ZB138" i="8" s="1"/>
  <c r="ZQ137" i="8" l="1"/>
  <c r="ZR137" i="8" s="1"/>
  <c r="ZM138" i="8" s="1"/>
  <c r="ZN138" i="8" l="1"/>
  <c r="ZI138" i="8" s="1"/>
  <c r="ZV137" i="8"/>
  <c r="ZX137" i="8" l="1"/>
  <c r="ZY137" i="8"/>
  <c r="ZT138" i="8" s="1"/>
  <c r="ZU138" i="8" l="1"/>
  <c r="ZP138" i="8" s="1"/>
  <c r="AAC137" i="8"/>
  <c r="AAE137" i="8" l="1"/>
  <c r="AAF137" i="8"/>
  <c r="AAA138" i="8" s="1"/>
  <c r="AAJ137" i="8" l="1"/>
  <c r="AAB138" i="8"/>
  <c r="ZW138" i="8" s="1"/>
  <c r="AAL137" i="8" l="1"/>
  <c r="AAM137" i="8"/>
  <c r="AAH138" i="8" s="1"/>
  <c r="AAI138" i="8" l="1"/>
  <c r="AAD138" i="8" s="1"/>
  <c r="AAQ137" i="8"/>
  <c r="AAS137" i="8" l="1"/>
  <c r="AAT137" i="8"/>
  <c r="AAO138" i="8" s="1"/>
  <c r="GN152" i="8"/>
  <c r="AAX137" i="8" l="1"/>
  <c r="AAP138" i="8"/>
  <c r="GK153" i="8"/>
  <c r="GO152" i="8"/>
  <c r="GJ153" i="8" s="1"/>
  <c r="MZ138" i="8" l="1"/>
  <c r="AAK138" i="8"/>
  <c r="AAZ137" i="8"/>
  <c r="ABA137" i="8" s="1"/>
  <c r="AAV138" i="8" s="1"/>
  <c r="GS152" i="8"/>
  <c r="GF153" i="8"/>
  <c r="GG153" i="8" s="1"/>
  <c r="ABE137" i="8" l="1"/>
  <c r="AAW138" i="8"/>
  <c r="MW139" i="8"/>
  <c r="NA138" i="8"/>
  <c r="MV139" i="8" s="1"/>
  <c r="GD154" i="8"/>
  <c r="GH153" i="8"/>
  <c r="GC154" i="8" s="1"/>
  <c r="GU152" i="8"/>
  <c r="GV152" i="8" s="1"/>
  <c r="GQ153" i="8" s="1"/>
  <c r="AAR138" i="8" l="1"/>
  <c r="ABG137" i="8"/>
  <c r="ABH137" i="8" s="1"/>
  <c r="ABC138" i="8" s="1"/>
  <c r="NE138" i="8"/>
  <c r="MR139" i="8"/>
  <c r="MS139" i="8" s="1"/>
  <c r="GR153" i="8"/>
  <c r="GM153" i="8" s="1"/>
  <c r="GZ152" i="8"/>
  <c r="GL153" i="8"/>
  <c r="FY154" i="8"/>
  <c r="FZ154" i="8" s="1"/>
  <c r="MP140" i="8" l="1"/>
  <c r="MT139" i="8"/>
  <c r="MO140" i="8" s="1"/>
  <c r="NG138" i="8"/>
  <c r="NH138" i="8"/>
  <c r="NC139" i="8" s="1"/>
  <c r="ABD138" i="8"/>
  <c r="ABL137" i="8"/>
  <c r="ABO137" i="8" s="1"/>
  <c r="ABJ138" i="8" s="1"/>
  <c r="FW155" i="8"/>
  <c r="GA154" i="8"/>
  <c r="FV155" i="8" s="1"/>
  <c r="HB152" i="8"/>
  <c r="HC152" i="8" s="1"/>
  <c r="GX153" i="8" s="1"/>
  <c r="ABF138" i="8" l="1"/>
  <c r="AAY138" i="8"/>
  <c r="NL138" i="8"/>
  <c r="ND139" i="8"/>
  <c r="MY139" i="8" s="1"/>
  <c r="MX139" i="8"/>
  <c r="MK140" i="8"/>
  <c r="ML140" i="8" s="1"/>
  <c r="GY153" i="8"/>
  <c r="GT153" i="8" s="1"/>
  <c r="HG152" i="8"/>
  <c r="GE154" i="8"/>
  <c r="FR155" i="8"/>
  <c r="FS155" i="8" s="1"/>
  <c r="MI141" i="8" l="1"/>
  <c r="MM140" i="8"/>
  <c r="MH141" i="8" s="1"/>
  <c r="NN138" i="8"/>
  <c r="NO138" i="8" s="1"/>
  <c r="NJ139" i="8" s="1"/>
  <c r="FP156" i="8"/>
  <c r="FT155" i="8"/>
  <c r="FO156" i="8" s="1"/>
  <c r="HI152" i="8"/>
  <c r="HJ152" i="8" s="1"/>
  <c r="HE153" i="8" s="1"/>
  <c r="NS138" i="8" l="1"/>
  <c r="NK139" i="8"/>
  <c r="NF139" i="8" s="1"/>
  <c r="MQ140" i="8"/>
  <c r="MD141" i="8"/>
  <c r="ME141" i="8" s="1"/>
  <c r="FK156" i="8"/>
  <c r="FL156" i="8" s="1"/>
  <c r="HF153" i="8"/>
  <c r="HA153" i="8" s="1"/>
  <c r="HN152" i="8"/>
  <c r="FX155" i="8"/>
  <c r="MB142" i="8" l="1"/>
  <c r="MF141" i="8"/>
  <c r="MA142" i="8" s="1"/>
  <c r="NU138" i="8"/>
  <c r="NV138" i="8"/>
  <c r="NQ139" i="8" s="1"/>
  <c r="HP152" i="8"/>
  <c r="HQ152" i="8" s="1"/>
  <c r="HL153" i="8" s="1"/>
  <c r="FI157" i="8"/>
  <c r="FM156" i="8"/>
  <c r="FH157" i="8" s="1"/>
  <c r="NR139" i="8" l="1"/>
  <c r="NM139" i="8" s="1"/>
  <c r="NZ138" i="8"/>
  <c r="MJ141" i="8"/>
  <c r="LW142" i="8"/>
  <c r="LX142" i="8" s="1"/>
  <c r="FQ156" i="8"/>
  <c r="FD157" i="8"/>
  <c r="FE157" i="8" s="1"/>
  <c r="HM153" i="8"/>
  <c r="HH153" i="8" s="1"/>
  <c r="HU152" i="8"/>
  <c r="LU143" i="8" l="1"/>
  <c r="LY142" i="8"/>
  <c r="LT143" i="8" s="1"/>
  <c r="OB138" i="8"/>
  <c r="OC138" i="8" s="1"/>
  <c r="NX139" i="8" s="1"/>
  <c r="HW152" i="8"/>
  <c r="HX152" i="8" s="1"/>
  <c r="HS153" i="8" s="1"/>
  <c r="FB158" i="8"/>
  <c r="FF157" i="8"/>
  <c r="FA158" i="8" s="1"/>
  <c r="NY139" i="8" l="1"/>
  <c r="NT139" i="8" s="1"/>
  <c r="OG138" i="8"/>
  <c r="MC142" i="8"/>
  <c r="LP143" i="8"/>
  <c r="LQ143" i="8" s="1"/>
  <c r="EW158" i="8"/>
  <c r="EX158" i="8" s="1"/>
  <c r="FJ157" i="8"/>
  <c r="HT153" i="8"/>
  <c r="HO153" i="8" s="1"/>
  <c r="IB152" i="8"/>
  <c r="LR143" i="8" l="1"/>
  <c r="LM144" i="8" s="1"/>
  <c r="LN144" i="8"/>
  <c r="LI144" i="8" s="1"/>
  <c r="LJ144" i="8" s="1"/>
  <c r="OI138" i="8"/>
  <c r="OJ138" i="8" s="1"/>
  <c r="OE139" i="8" s="1"/>
  <c r="ID152" i="8"/>
  <c r="IE152" i="8" s="1"/>
  <c r="HZ153" i="8" s="1"/>
  <c r="EU159" i="8"/>
  <c r="EY158" i="8"/>
  <c r="ET159" i="8" s="1"/>
  <c r="LV143" i="8" l="1"/>
  <c r="OF139" i="8"/>
  <c r="OA139" i="8" s="1"/>
  <c r="ON138" i="8"/>
  <c r="LK144" i="8"/>
  <c r="LF145" i="8" s="1"/>
  <c r="LG145" i="8"/>
  <c r="FC158" i="8"/>
  <c r="EP159" i="8"/>
  <c r="EQ159" i="8" s="1"/>
  <c r="IA153" i="8"/>
  <c r="HV153" i="8" s="1"/>
  <c r="II152" i="8"/>
  <c r="LO144" i="8" l="1"/>
  <c r="LB145" i="8"/>
  <c r="LC145" i="8" s="1"/>
  <c r="LD145" i="8" s="1"/>
  <c r="OP138" i="8"/>
  <c r="OQ138" i="8" s="1"/>
  <c r="OL139" i="8" s="1"/>
  <c r="IK152" i="8"/>
  <c r="IL152" i="8" s="1"/>
  <c r="IG153" i="8" s="1"/>
  <c r="EN160" i="8"/>
  <c r="ER159" i="8"/>
  <c r="EM160" i="8" s="1"/>
  <c r="KZ146" i="8" l="1"/>
  <c r="KY146" i="8"/>
  <c r="LH145" i="8"/>
  <c r="OU138" i="8"/>
  <c r="OM139" i="8"/>
  <c r="OH139" i="8" s="1"/>
  <c r="EV159" i="8"/>
  <c r="EI160" i="8"/>
  <c r="EJ160" i="8" s="1"/>
  <c r="IH153" i="8"/>
  <c r="IC153" i="8" s="1"/>
  <c r="IP152" i="8"/>
  <c r="KU146" i="8" l="1"/>
  <c r="KV146" i="8" s="1"/>
  <c r="KW146" i="8" s="1"/>
  <c r="KS147" i="8"/>
  <c r="OW138" i="8"/>
  <c r="OX138" i="8" s="1"/>
  <c r="OS139" i="8" s="1"/>
  <c r="IR152" i="8"/>
  <c r="IS152" i="8" s="1"/>
  <c r="IN153" i="8" s="1"/>
  <c r="EG161" i="8"/>
  <c r="EK160" i="8"/>
  <c r="EF161" i="8" s="1"/>
  <c r="LA146" i="8" l="1"/>
  <c r="KR147" i="8"/>
  <c r="KN147" i="8"/>
  <c r="KO147" i="8" s="1"/>
  <c r="KP147" i="8" s="1"/>
  <c r="KK148" i="8" s="1"/>
  <c r="KL148" i="8"/>
  <c r="OT139" i="8"/>
  <c r="OO139" i="8" s="1"/>
  <c r="PB138" i="8"/>
  <c r="EB161" i="8"/>
  <c r="EC161" i="8" s="1"/>
  <c r="DZ162" i="8" s="1"/>
  <c r="EO160" i="8"/>
  <c r="IW152" i="8"/>
  <c r="IO153" i="8"/>
  <c r="IJ153" i="8" s="1"/>
  <c r="KG148" i="8" l="1"/>
  <c r="KH148" i="8" s="1"/>
  <c r="KT147" i="8"/>
  <c r="PD138" i="8"/>
  <c r="PE138" i="8"/>
  <c r="OZ139" i="8" s="1"/>
  <c r="ED161" i="8"/>
  <c r="DY162" i="8" s="1"/>
  <c r="DU162" i="8" s="1"/>
  <c r="DV162" i="8" s="1"/>
  <c r="IY152" i="8"/>
  <c r="IZ152" i="8" s="1"/>
  <c r="IU153" i="8" s="1"/>
  <c r="KI148" i="8" l="1"/>
  <c r="KE149" i="8"/>
  <c r="PI138" i="8"/>
  <c r="PA139" i="8"/>
  <c r="OV139" i="8" s="1"/>
  <c r="EH161" i="8"/>
  <c r="DS163" i="8"/>
  <c r="DW162" i="8"/>
  <c r="DR163" i="8" s="1"/>
  <c r="IV153" i="8"/>
  <c r="IQ153" i="8" s="1"/>
  <c r="JD152" i="8"/>
  <c r="KD149" i="8" l="1"/>
  <c r="JZ149" i="8" s="1"/>
  <c r="KA149" i="8" s="1"/>
  <c r="KM148" i="8"/>
  <c r="PK138" i="8"/>
  <c r="PL138" i="8" s="1"/>
  <c r="PG139" i="8" s="1"/>
  <c r="DN163" i="8"/>
  <c r="DO163" i="8" s="1"/>
  <c r="EA162" i="8"/>
  <c r="KB149" i="8" l="1"/>
  <c r="JW150" i="8" s="1"/>
  <c r="JX150" i="8"/>
  <c r="JS150" i="8" s="1"/>
  <c r="JT150" i="8" s="1"/>
  <c r="KF149" i="8"/>
  <c r="PH139" i="8"/>
  <c r="PC139" i="8" s="1"/>
  <c r="PP138" i="8"/>
  <c r="DL164" i="8"/>
  <c r="DP163" i="8"/>
  <c r="DK164" i="8" s="1"/>
  <c r="JQ151" i="8" l="1"/>
  <c r="JU150" i="8"/>
  <c r="JP151" i="8" s="1"/>
  <c r="PR138" i="8"/>
  <c r="PS138" i="8" s="1"/>
  <c r="PN139" i="8" s="1"/>
  <c r="DG164" i="8"/>
  <c r="DH164" i="8" s="1"/>
  <c r="DT163" i="8"/>
  <c r="JY150" i="8" l="1"/>
  <c r="JL151" i="8"/>
  <c r="JM151" i="8" s="1"/>
  <c r="PO139" i="8"/>
  <c r="PJ139" i="8" s="1"/>
  <c r="PW138" i="8"/>
  <c r="DE165" i="8"/>
  <c r="DI164" i="8"/>
  <c r="DD165" i="8" s="1"/>
  <c r="JJ152" i="8" l="1"/>
  <c r="JN151" i="8"/>
  <c r="JI152" i="8" s="1"/>
  <c r="PY138" i="8"/>
  <c r="PZ138" i="8"/>
  <c r="PU139" i="8" s="1"/>
  <c r="DM164" i="8"/>
  <c r="CZ165" i="8"/>
  <c r="DA165" i="8" s="1"/>
  <c r="JE152" i="8" l="1"/>
  <c r="JF152" i="8" s="1"/>
  <c r="JR151" i="8"/>
  <c r="PV139" i="8"/>
  <c r="PQ139" i="8" s="1"/>
  <c r="QD138" i="8"/>
  <c r="CX166" i="8"/>
  <c r="DB165" i="8"/>
  <c r="CW166" i="8" s="1"/>
  <c r="JG152" i="8" l="1"/>
  <c r="JB153" i="8" s="1"/>
  <c r="JC153" i="8"/>
  <c r="IX153" i="8" s="1"/>
  <c r="JK152" i="8"/>
  <c r="QF138" i="8"/>
  <c r="QG138" i="8" s="1"/>
  <c r="QB139" i="8" s="1"/>
  <c r="CS166" i="8"/>
  <c r="CT166" i="8" s="1"/>
  <c r="DF165" i="8"/>
  <c r="QC139" i="8" l="1"/>
  <c r="PX139" i="8" s="1"/>
  <c r="QK138" i="8"/>
  <c r="CQ167" i="8"/>
  <c r="CU166" i="8"/>
  <c r="CP167" i="8" s="1"/>
  <c r="QM138" i="8" l="1"/>
  <c r="QN138" i="8" s="1"/>
  <c r="QI139" i="8" s="1"/>
  <c r="CY166" i="8"/>
  <c r="CL167" i="8"/>
  <c r="CM167" i="8" s="1"/>
  <c r="QR138" i="8" l="1"/>
  <c r="QJ139" i="8"/>
  <c r="QE139" i="8" s="1"/>
  <c r="CJ168" i="8"/>
  <c r="CN167" i="8"/>
  <c r="CI168" i="8" s="1"/>
  <c r="QT138" i="8" l="1"/>
  <c r="QU138" i="8"/>
  <c r="QP139" i="8" s="1"/>
  <c r="CE168" i="8"/>
  <c r="CF168" i="8" s="1"/>
  <c r="CR167" i="8"/>
  <c r="QY138" i="8" l="1"/>
  <c r="QQ139" i="8"/>
  <c r="QL139" i="8" s="1"/>
  <c r="CC169" i="8"/>
  <c r="CG168" i="8"/>
  <c r="CB169" i="8" s="1"/>
  <c r="RA138" i="8" l="1"/>
  <c r="RB138" i="8" s="1"/>
  <c r="QW139" i="8" s="1"/>
  <c r="CK168" i="8"/>
  <c r="BX169" i="8"/>
  <c r="BY169" i="8" s="1"/>
  <c r="RF138" i="8" l="1"/>
  <c r="QX139" i="8"/>
  <c r="QS139" i="8" s="1"/>
  <c r="BV170" i="8"/>
  <c r="BZ169" i="8"/>
  <c r="BU170" i="8" s="1"/>
  <c r="RH138" i="8" l="1"/>
  <c r="RI138" i="8" s="1"/>
  <c r="RD139" i="8" s="1"/>
  <c r="BQ170" i="8"/>
  <c r="BR170" i="8" s="1"/>
  <c r="CD169" i="8"/>
  <c r="RE139" i="8" l="1"/>
  <c r="QZ139" i="8" s="1"/>
  <c r="RM138" i="8"/>
  <c r="BO171" i="8"/>
  <c r="BS170" i="8"/>
  <c r="BN171" i="8" s="1"/>
  <c r="RO138" i="8" l="1"/>
  <c r="RP138" i="8" s="1"/>
  <c r="RK139" i="8" s="1"/>
  <c r="BW170" i="8"/>
  <c r="BJ171" i="8"/>
  <c r="BK171" i="8" s="1"/>
  <c r="RT138" i="8" l="1"/>
  <c r="RL139" i="8"/>
  <c r="RG139" i="8" s="1"/>
  <c r="BH172" i="8"/>
  <c r="BL171" i="8"/>
  <c r="BG172" i="8" s="1"/>
  <c r="RV138" i="8" l="1"/>
  <c r="RW138" i="8"/>
  <c r="RR139" i="8" s="1"/>
  <c r="BP171" i="8"/>
  <c r="BC172" i="8"/>
  <c r="BD172" i="8" s="1"/>
  <c r="RS139" i="8" l="1"/>
  <c r="RN139" i="8" s="1"/>
  <c r="SA138" i="8"/>
  <c r="BA173" i="8"/>
  <c r="BE172" i="8"/>
  <c r="AZ173" i="8" s="1"/>
  <c r="SC138" i="8" l="1"/>
  <c r="SD138" i="8" s="1"/>
  <c r="RY139" i="8" s="1"/>
  <c r="AV173" i="8"/>
  <c r="AW173" i="8" s="1"/>
  <c r="BI172" i="8"/>
  <c r="RZ139" i="8" l="1"/>
  <c r="RU139" i="8" s="1"/>
  <c r="SH138" i="8"/>
  <c r="AT174" i="8"/>
  <c r="AX173" i="8"/>
  <c r="AS174" i="8" s="1"/>
  <c r="SJ138" i="8" l="1"/>
  <c r="SK138" i="8" s="1"/>
  <c r="SF139" i="8" s="1"/>
  <c r="BB173" i="8"/>
  <c r="AO174" i="8"/>
  <c r="AH174" i="8" s="1"/>
  <c r="AG174" i="8" s="1"/>
  <c r="AP174" i="8"/>
  <c r="SG139" i="8" l="1"/>
  <c r="SB139" i="8" s="1"/>
  <c r="SO138" i="8"/>
  <c r="AM175" i="8"/>
  <c r="AU174" i="8"/>
  <c r="SQ138" i="8" l="1"/>
  <c r="SR138" i="8"/>
  <c r="SM139" i="8" s="1"/>
  <c r="SN139" i="8" l="1"/>
  <c r="SI139" i="8" s="1"/>
  <c r="SV138" i="8"/>
  <c r="SX138" i="8" l="1"/>
  <c r="SY138" i="8"/>
  <c r="ST139" i="8" s="1"/>
  <c r="SU139" i="8" l="1"/>
  <c r="SP139" i="8" s="1"/>
  <c r="TC138" i="8"/>
  <c r="TE138" i="8" l="1"/>
  <c r="TF138" i="8"/>
  <c r="TA139" i="8" s="1"/>
  <c r="TB139" i="8" l="1"/>
  <c r="SW139" i="8" s="1"/>
  <c r="TJ138" i="8"/>
  <c r="TL138" i="8" l="1"/>
  <c r="TM138" i="8" s="1"/>
  <c r="TH139" i="8" s="1"/>
  <c r="TI139" i="8" l="1"/>
  <c r="TD139" i="8" s="1"/>
  <c r="TQ138" i="8"/>
  <c r="TS138" i="8" l="1"/>
  <c r="TT138" i="8"/>
  <c r="TO139" i="8" s="1"/>
  <c r="TP139" i="8" l="1"/>
  <c r="TK139" i="8" s="1"/>
  <c r="TX138" i="8"/>
  <c r="TZ138" i="8" l="1"/>
  <c r="UA138" i="8"/>
  <c r="TV139" i="8" s="1"/>
  <c r="TW139" i="8" l="1"/>
  <c r="TR139" i="8" s="1"/>
  <c r="UE138" i="8"/>
  <c r="UG138" i="8" l="1"/>
  <c r="UH138" i="8"/>
  <c r="UC139" i="8" s="1"/>
  <c r="UD139" i="8" l="1"/>
  <c r="TY139" i="8" s="1"/>
  <c r="UL138" i="8"/>
  <c r="GN153" i="8"/>
  <c r="UN138" i="8" l="1"/>
  <c r="UO138" i="8" s="1"/>
  <c r="UJ139" i="8" s="1"/>
  <c r="GK154" i="8"/>
  <c r="GO153" i="8"/>
  <c r="GJ154" i="8" s="1"/>
  <c r="UK139" i="8" l="1"/>
  <c r="UF139" i="8" s="1"/>
  <c r="US138" i="8"/>
  <c r="GS153" i="8"/>
  <c r="GF154" i="8"/>
  <c r="GG154" i="8" s="1"/>
  <c r="UU138" i="8" l="1"/>
  <c r="UV138" i="8"/>
  <c r="UQ139" i="8" s="1"/>
  <c r="GD155" i="8"/>
  <c r="GH154" i="8"/>
  <c r="GC155" i="8" s="1"/>
  <c r="GU153" i="8"/>
  <c r="GV153" i="8" s="1"/>
  <c r="GQ154" i="8" s="1"/>
  <c r="UZ138" i="8" l="1"/>
  <c r="UR139" i="8"/>
  <c r="UM139" i="8" s="1"/>
  <c r="GZ153" i="8"/>
  <c r="GR154" i="8"/>
  <c r="GM154" i="8" s="1"/>
  <c r="GL154" i="8"/>
  <c r="FY155" i="8"/>
  <c r="FZ155" i="8" s="1"/>
  <c r="VB138" i="8" l="1"/>
  <c r="VC138" i="8"/>
  <c r="UX139" i="8" s="1"/>
  <c r="FW156" i="8"/>
  <c r="GA155" i="8"/>
  <c r="FV156" i="8" s="1"/>
  <c r="HB153" i="8"/>
  <c r="UY139" i="8" l="1"/>
  <c r="UT139" i="8" s="1"/>
  <c r="VG138" i="8"/>
  <c r="GY154" i="8"/>
  <c r="HC153" i="8"/>
  <c r="GX154" i="8" s="1"/>
  <c r="GE155" i="8"/>
  <c r="FR156" i="8"/>
  <c r="FS156" i="8" s="1"/>
  <c r="VI138" i="8" l="1"/>
  <c r="VJ138" i="8"/>
  <c r="VE139" i="8" s="1"/>
  <c r="FP157" i="8"/>
  <c r="FT156" i="8"/>
  <c r="FO157" i="8" s="1"/>
  <c r="HG153" i="8"/>
  <c r="GT154" i="8"/>
  <c r="VF139" i="8" l="1"/>
  <c r="VA139" i="8" s="1"/>
  <c r="VN138" i="8"/>
  <c r="FK157" i="8"/>
  <c r="FL157" i="8" s="1"/>
  <c r="FM157" i="8" s="1"/>
  <c r="FH158" i="8" s="1"/>
  <c r="FX156" i="8"/>
  <c r="HI153" i="8"/>
  <c r="HJ153" i="8" s="1"/>
  <c r="HE154" i="8" s="1"/>
  <c r="VP138" i="8" l="1"/>
  <c r="VQ138" i="8"/>
  <c r="VL139" i="8" s="1"/>
  <c r="FI158" i="8"/>
  <c r="FD158" i="8" s="1"/>
  <c r="FE158" i="8" s="1"/>
  <c r="FQ157" i="8"/>
  <c r="HN153" i="8"/>
  <c r="HF154" i="8"/>
  <c r="HA154" i="8" s="1"/>
  <c r="VM139" i="8" l="1"/>
  <c r="VH139" i="8" s="1"/>
  <c r="VU138" i="8"/>
  <c r="HP153" i="8"/>
  <c r="HQ153" i="8" s="1"/>
  <c r="HL154" i="8" s="1"/>
  <c r="FB159" i="8"/>
  <c r="FF158" i="8"/>
  <c r="FA159" i="8" s="1"/>
  <c r="VW138" i="8" l="1"/>
  <c r="VX138" i="8"/>
  <c r="VS139" i="8" s="1"/>
  <c r="EW159" i="8"/>
  <c r="EX159" i="8" s="1"/>
  <c r="EU160" i="8" s="1"/>
  <c r="FJ158" i="8"/>
  <c r="HU153" i="8"/>
  <c r="HM154" i="8"/>
  <c r="HH154" i="8" s="1"/>
  <c r="VT139" i="8" l="1"/>
  <c r="VO139" i="8" s="1"/>
  <c r="WB138" i="8"/>
  <c r="EY159" i="8"/>
  <c r="ET160" i="8" s="1"/>
  <c r="EP160" i="8" s="1"/>
  <c r="EQ160" i="8" s="1"/>
  <c r="HW153" i="8"/>
  <c r="WD138" i="8" l="1"/>
  <c r="WE138" i="8"/>
  <c r="VZ139" i="8" s="1"/>
  <c r="FC159" i="8"/>
  <c r="HT154" i="8"/>
  <c r="EN161" i="8"/>
  <c r="ER160" i="8"/>
  <c r="EM161" i="8" s="1"/>
  <c r="HX153" i="8"/>
  <c r="HS154" i="8" s="1"/>
  <c r="WA139" i="8" l="1"/>
  <c r="VV139" i="8" s="1"/>
  <c r="WI138" i="8"/>
  <c r="EI161" i="8"/>
  <c r="EJ161" i="8" s="1"/>
  <c r="IB153" i="8"/>
  <c r="EV160" i="8"/>
  <c r="HO154" i="8"/>
  <c r="WK138" i="8" l="1"/>
  <c r="WL138" i="8"/>
  <c r="WG139" i="8" s="1"/>
  <c r="ID153" i="8"/>
  <c r="IE153" i="8" s="1"/>
  <c r="HZ154" i="8" s="1"/>
  <c r="EG162" i="8"/>
  <c r="EK161" i="8"/>
  <c r="EF162" i="8" s="1"/>
  <c r="WH139" i="8" l="1"/>
  <c r="WC139" i="8" s="1"/>
  <c r="WP138" i="8"/>
  <c r="EB162" i="8"/>
  <c r="EC162" i="8" s="1"/>
  <c r="DZ163" i="8" s="1"/>
  <c r="EO161" i="8"/>
  <c r="IA154" i="8"/>
  <c r="HV154" i="8" s="1"/>
  <c r="II153" i="8"/>
  <c r="WR138" i="8" l="1"/>
  <c r="WS138" i="8"/>
  <c r="WN139" i="8" s="1"/>
  <c r="ED162" i="8"/>
  <c r="DY163" i="8" s="1"/>
  <c r="DU163" i="8" s="1"/>
  <c r="DV163" i="8" s="1"/>
  <c r="IK153" i="8"/>
  <c r="IL153" i="8" s="1"/>
  <c r="IG154" i="8" s="1"/>
  <c r="WW138" i="8" l="1"/>
  <c r="WO139" i="8"/>
  <c r="WJ139" i="8" s="1"/>
  <c r="EH162" i="8"/>
  <c r="DS164" i="8"/>
  <c r="DW163" i="8"/>
  <c r="DR164" i="8" s="1"/>
  <c r="IP153" i="8"/>
  <c r="IH154" i="8"/>
  <c r="IC154" i="8" s="1"/>
  <c r="WY138" i="8" l="1"/>
  <c r="WZ138" i="8"/>
  <c r="WU139" i="8" s="1"/>
  <c r="DN164" i="8"/>
  <c r="DO164" i="8" s="1"/>
  <c r="IR153" i="8"/>
  <c r="IS153" i="8" s="1"/>
  <c r="IN154" i="8" s="1"/>
  <c r="EA163" i="8"/>
  <c r="WV139" i="8" l="1"/>
  <c r="WQ139" i="8" s="1"/>
  <c r="XD138" i="8"/>
  <c r="IO154" i="8"/>
  <c r="IJ154" i="8" s="1"/>
  <c r="IW153" i="8"/>
  <c r="DL165" i="8"/>
  <c r="DP164" i="8"/>
  <c r="DK165" i="8" s="1"/>
  <c r="XF138" i="8" l="1"/>
  <c r="XG138" i="8"/>
  <c r="XB139" i="8" s="1"/>
  <c r="DT164" i="8"/>
  <c r="DG165" i="8"/>
  <c r="DH165" i="8" s="1"/>
  <c r="IY153" i="8"/>
  <c r="XK138" i="8" l="1"/>
  <c r="XC139" i="8"/>
  <c r="WX139" i="8" s="1"/>
  <c r="IV154" i="8"/>
  <c r="IZ153" i="8"/>
  <c r="IU154" i="8" s="1"/>
  <c r="DE166" i="8"/>
  <c r="DI165" i="8"/>
  <c r="DD166" i="8" s="1"/>
  <c r="XM138" i="8" l="1"/>
  <c r="XN138" i="8"/>
  <c r="XI139" i="8" s="1"/>
  <c r="CZ166" i="8"/>
  <c r="DA166" i="8" s="1"/>
  <c r="CX167" i="8" s="1"/>
  <c r="DM165" i="8"/>
  <c r="JD153" i="8"/>
  <c r="IQ154" i="8"/>
  <c r="XJ139" i="8" l="1"/>
  <c r="XE139" i="8" s="1"/>
  <c r="XR138" i="8"/>
  <c r="DB166" i="8"/>
  <c r="CW167" i="8" s="1"/>
  <c r="CS167" i="8" s="1"/>
  <c r="CT167" i="8" s="1"/>
  <c r="XT138" i="8" l="1"/>
  <c r="XU138" i="8"/>
  <c r="XP139" i="8" s="1"/>
  <c r="DF166" i="8"/>
  <c r="CQ168" i="8"/>
  <c r="CU167" i="8"/>
  <c r="CP168" i="8" s="1"/>
  <c r="XQ139" i="8" l="1"/>
  <c r="XL139" i="8" s="1"/>
  <c r="XY138" i="8"/>
  <c r="CY167" i="8"/>
  <c r="CL168" i="8"/>
  <c r="CM168" i="8" s="1"/>
  <c r="YA138" i="8" l="1"/>
  <c r="YB138" i="8"/>
  <c r="XW139" i="8" s="1"/>
  <c r="CJ169" i="8"/>
  <c r="CN168" i="8"/>
  <c r="CI169" i="8" s="1"/>
  <c r="XX139" i="8" l="1"/>
  <c r="XS139" i="8" s="1"/>
  <c r="YF138" i="8"/>
  <c r="CE169" i="8"/>
  <c r="CF169" i="8" s="1"/>
  <c r="CR168" i="8"/>
  <c r="YH138" i="8" l="1"/>
  <c r="YI138" i="8" s="1"/>
  <c r="YD139" i="8" s="1"/>
  <c r="CC170" i="8"/>
  <c r="CG169" i="8"/>
  <c r="CB170" i="8" s="1"/>
  <c r="YE139" i="8" l="1"/>
  <c r="XZ139" i="8" s="1"/>
  <c r="YM138" i="8"/>
  <c r="BX170" i="8"/>
  <c r="BY170" i="8" s="1"/>
  <c r="BZ170" i="8" s="1"/>
  <c r="BU171" i="8" s="1"/>
  <c r="CK169" i="8"/>
  <c r="YO138" i="8" l="1"/>
  <c r="YP138" i="8"/>
  <c r="YK139" i="8" s="1"/>
  <c r="BV171" i="8"/>
  <c r="BQ171" i="8" s="1"/>
  <c r="BR171" i="8" s="1"/>
  <c r="CD170" i="8"/>
  <c r="YT138" i="8" l="1"/>
  <c r="YL139" i="8"/>
  <c r="YG139" i="8" s="1"/>
  <c r="BO172" i="8"/>
  <c r="BS171" i="8"/>
  <c r="BN172" i="8" s="1"/>
  <c r="YV138" i="8" l="1"/>
  <c r="YW138" i="8"/>
  <c r="YR139" i="8" s="1"/>
  <c r="BJ172" i="8"/>
  <c r="BK172" i="8" s="1"/>
  <c r="BW171" i="8"/>
  <c r="YS139" i="8" l="1"/>
  <c r="YN139" i="8" s="1"/>
  <c r="ZA138" i="8"/>
  <c r="BH173" i="8"/>
  <c r="BL172" i="8"/>
  <c r="BG173" i="8" s="1"/>
  <c r="ZC138" i="8" l="1"/>
  <c r="ZD138" i="8" s="1"/>
  <c r="YY139" i="8" s="1"/>
  <c r="BC173" i="8"/>
  <c r="BD173" i="8" s="1"/>
  <c r="BP172" i="8"/>
  <c r="YZ139" i="8" l="1"/>
  <c r="YU139" i="8" s="1"/>
  <c r="ZH138" i="8"/>
  <c r="BA174" i="8"/>
  <c r="BE173" i="8"/>
  <c r="AZ174" i="8" s="1"/>
  <c r="ZJ138" i="8" l="1"/>
  <c r="ZK138" i="8" s="1"/>
  <c r="ZF139" i="8" s="1"/>
  <c r="BI173" i="8"/>
  <c r="AV174" i="8"/>
  <c r="AW174" i="8" s="1"/>
  <c r="ZO138" i="8" l="1"/>
  <c r="ZG139" i="8"/>
  <c r="ZB139" i="8" s="1"/>
  <c r="AT175" i="8"/>
  <c r="AX174" i="8"/>
  <c r="AS175" i="8" s="1"/>
  <c r="ZQ138" i="8" l="1"/>
  <c r="ZR138" i="8"/>
  <c r="ZM139" i="8" s="1"/>
  <c r="BB174" i="8"/>
  <c r="AO175" i="8"/>
  <c r="AH175" i="8" s="1"/>
  <c r="AG175" i="8" s="1"/>
  <c r="AP175" i="8"/>
  <c r="ZN139" i="8" l="1"/>
  <c r="ZI139" i="8" s="1"/>
  <c r="ZV138" i="8"/>
  <c r="AM176" i="8"/>
  <c r="AU175" i="8"/>
  <c r="ZX138" i="8" l="1"/>
  <c r="ZY138" i="8"/>
  <c r="ZT139" i="8" s="1"/>
  <c r="ZU139" i="8" l="1"/>
  <c r="ZP139" i="8" s="1"/>
  <c r="AAC138" i="8"/>
  <c r="AAE138" i="8" l="1"/>
  <c r="AAF138" i="8"/>
  <c r="AAA139" i="8" s="1"/>
  <c r="AAJ138" i="8" l="1"/>
  <c r="AAB139" i="8"/>
  <c r="ZW139" i="8" s="1"/>
  <c r="AAL138" i="8" l="1"/>
  <c r="AAM138" i="8"/>
  <c r="AAH139" i="8" s="1"/>
  <c r="AAI139" i="8" l="1"/>
  <c r="AAD139" i="8" s="1"/>
  <c r="AAQ138" i="8"/>
  <c r="AAS138" i="8" l="1"/>
  <c r="AAT138" i="8"/>
  <c r="AAO139" i="8" s="1"/>
  <c r="AAP139" i="8" l="1"/>
  <c r="AAX138" i="8"/>
  <c r="AAZ138" i="8" l="1"/>
  <c r="ABA138" i="8"/>
  <c r="AAV139" i="8" s="1"/>
  <c r="MZ139" i="8"/>
  <c r="AAK139" i="8"/>
  <c r="MW140" i="8" l="1"/>
  <c r="NA139" i="8"/>
  <c r="MV140" i="8" s="1"/>
  <c r="AAW139" i="8"/>
  <c r="ABE138" i="8"/>
  <c r="ABG138" i="8" l="1"/>
  <c r="ABH138" i="8" s="1"/>
  <c r="ABC139" i="8" s="1"/>
  <c r="AAR139" i="8"/>
  <c r="NE139" i="8"/>
  <c r="MR140" i="8"/>
  <c r="MS140" i="8" s="1"/>
  <c r="MP141" i="8" l="1"/>
  <c r="MT140" i="8"/>
  <c r="MO141" i="8" s="1"/>
  <c r="NG139" i="8"/>
  <c r="NH139" i="8" s="1"/>
  <c r="NC140" i="8" s="1"/>
  <c r="ABD139" i="8"/>
  <c r="ABL138" i="8"/>
  <c r="ABO138" i="8" s="1"/>
  <c r="ABJ139" i="8" s="1"/>
  <c r="ABF139" i="8" l="1"/>
  <c r="AAY139" i="8"/>
  <c r="NL139" i="8"/>
  <c r="ND140" i="8"/>
  <c r="MY140" i="8" s="1"/>
  <c r="MX140" i="8"/>
  <c r="MK141" i="8"/>
  <c r="ML141" i="8" s="1"/>
  <c r="MI142" i="8" l="1"/>
  <c r="MM141" i="8"/>
  <c r="MH142" i="8" s="1"/>
  <c r="NN139" i="8"/>
  <c r="NO139" i="8" s="1"/>
  <c r="NJ140" i="8" s="1"/>
  <c r="NS139" i="8" l="1"/>
  <c r="NK140" i="8"/>
  <c r="NF140" i="8" s="1"/>
  <c r="MQ141" i="8"/>
  <c r="MD142" i="8"/>
  <c r="ME142" i="8" s="1"/>
  <c r="MB143" i="8" l="1"/>
  <c r="MF142" i="8"/>
  <c r="MA143" i="8" s="1"/>
  <c r="NU139" i="8"/>
  <c r="NV139" i="8"/>
  <c r="NQ140" i="8" s="1"/>
  <c r="NR140" i="8" l="1"/>
  <c r="NM140" i="8" s="1"/>
  <c r="NZ139" i="8"/>
  <c r="MJ142" i="8"/>
  <c r="LW143" i="8"/>
  <c r="LX143" i="8" s="1"/>
  <c r="LU144" i="8" l="1"/>
  <c r="LY143" i="8"/>
  <c r="LT144" i="8" s="1"/>
  <c r="OB139" i="8"/>
  <c r="OC139" i="8" s="1"/>
  <c r="NX140" i="8" s="1"/>
  <c r="NY140" i="8" l="1"/>
  <c r="NT140" i="8" s="1"/>
  <c r="OG139" i="8"/>
  <c r="MC143" i="8"/>
  <c r="LP144" i="8"/>
  <c r="LQ144" i="8" s="1"/>
  <c r="LR144" i="8" l="1"/>
  <c r="LM145" i="8" s="1"/>
  <c r="LV144" i="8"/>
  <c r="LN145" i="8"/>
  <c r="LI145" i="8" s="1"/>
  <c r="LJ145" i="8" s="1"/>
  <c r="OI139" i="8"/>
  <c r="OJ139" i="8" s="1"/>
  <c r="OE140" i="8" s="1"/>
  <c r="OF140" i="8" l="1"/>
  <c r="OA140" i="8" s="1"/>
  <c r="ON139" i="8"/>
  <c r="LK145" i="8"/>
  <c r="LF146" i="8" s="1"/>
  <c r="LG146" i="8"/>
  <c r="LB146" i="8" l="1"/>
  <c r="LC146" i="8" s="1"/>
  <c r="LO145" i="8"/>
  <c r="LD146" i="8"/>
  <c r="KY147" i="8" s="1"/>
  <c r="OP139" i="8"/>
  <c r="OQ139" i="8"/>
  <c r="OL140" i="8" s="1"/>
  <c r="LH146" i="8" l="1"/>
  <c r="KZ147" i="8"/>
  <c r="KU147" i="8" s="1"/>
  <c r="KV147" i="8" s="1"/>
  <c r="KW147" i="8" s="1"/>
  <c r="KR148" i="8" s="1"/>
  <c r="OU139" i="8"/>
  <c r="OM140" i="8"/>
  <c r="OH140" i="8" s="1"/>
  <c r="KS148" i="8" l="1"/>
  <c r="KN148" i="8" s="1"/>
  <c r="KO148" i="8" s="1"/>
  <c r="KP148" i="8" s="1"/>
  <c r="LA147" i="8"/>
  <c r="KL149" i="8"/>
  <c r="OW139" i="8"/>
  <c r="OX139" i="8" s="1"/>
  <c r="OS140" i="8" s="1"/>
  <c r="GN154" i="8"/>
  <c r="KK149" i="8" l="1"/>
  <c r="KT148" i="8"/>
  <c r="KG149" i="8"/>
  <c r="KH149" i="8" s="1"/>
  <c r="KE150" i="8" s="1"/>
  <c r="OT140" i="8"/>
  <c r="OO140" i="8" s="1"/>
  <c r="PB139" i="8"/>
  <c r="GK155" i="8"/>
  <c r="GO154" i="8"/>
  <c r="GJ155" i="8" s="1"/>
  <c r="KI149" i="8" l="1"/>
  <c r="KD150" i="8" s="1"/>
  <c r="JZ150" i="8" s="1"/>
  <c r="KA150" i="8" s="1"/>
  <c r="PD139" i="8"/>
  <c r="PE139" i="8"/>
  <c r="OZ140" i="8" s="1"/>
  <c r="GF155" i="8"/>
  <c r="GG155" i="8" s="1"/>
  <c r="GS154" i="8"/>
  <c r="JX151" i="8" l="1"/>
  <c r="KB150" i="8"/>
  <c r="JW151" i="8" s="1"/>
  <c r="JS151" i="8" s="1"/>
  <c r="JT151" i="8" s="1"/>
  <c r="KM149" i="8"/>
  <c r="PI139" i="8"/>
  <c r="PA140" i="8"/>
  <c r="OV140" i="8" s="1"/>
  <c r="GU154" i="8"/>
  <c r="GD156" i="8"/>
  <c r="GH155" i="8"/>
  <c r="GC156" i="8" s="1"/>
  <c r="JQ152" i="8" l="1"/>
  <c r="JU151" i="8"/>
  <c r="JP152" i="8" s="1"/>
  <c r="JL152" i="8" s="1"/>
  <c r="JM152" i="8" s="1"/>
  <c r="KF150" i="8"/>
  <c r="PK139" i="8"/>
  <c r="PL139" i="8" s="1"/>
  <c r="PG140" i="8" s="1"/>
  <c r="GR155" i="8"/>
  <c r="GL155" i="8"/>
  <c r="GV154" i="8"/>
  <c r="GQ155" i="8" s="1"/>
  <c r="FY156" i="8"/>
  <c r="FZ156" i="8" s="1"/>
  <c r="JJ153" i="8" l="1"/>
  <c r="JN152" i="8"/>
  <c r="JI153" i="8" s="1"/>
  <c r="JY151" i="8"/>
  <c r="PH140" i="8"/>
  <c r="PC140" i="8" s="1"/>
  <c r="PP139" i="8"/>
  <c r="GM155" i="8"/>
  <c r="FW157" i="8"/>
  <c r="GA156" i="8"/>
  <c r="FV157" i="8" s="1"/>
  <c r="GZ154" i="8"/>
  <c r="JR152" i="8" l="1"/>
  <c r="JE153" i="8"/>
  <c r="JF153" i="8" s="1"/>
  <c r="PR139" i="8"/>
  <c r="PS139" i="8" s="1"/>
  <c r="PN140" i="8" s="1"/>
  <c r="HB154" i="8"/>
  <c r="HC154" i="8" s="1"/>
  <c r="GX155" i="8" s="1"/>
  <c r="GE156" i="8"/>
  <c r="FR157" i="8"/>
  <c r="FS157" i="8" s="1"/>
  <c r="JC154" i="8" l="1"/>
  <c r="JG153" i="8"/>
  <c r="PO140" i="8"/>
  <c r="PJ140" i="8" s="1"/>
  <c r="PW139" i="8"/>
  <c r="FP158" i="8"/>
  <c r="FT157" i="8"/>
  <c r="FO158" i="8" s="1"/>
  <c r="GY155" i="8"/>
  <c r="GT155" i="8" s="1"/>
  <c r="HG154" i="8"/>
  <c r="JB154" i="8" l="1"/>
  <c r="JK153" i="8"/>
  <c r="IX154" i="8"/>
  <c r="PY139" i="8"/>
  <c r="PZ139" i="8" s="1"/>
  <c r="PU140" i="8" s="1"/>
  <c r="HI154" i="8"/>
  <c r="HJ154" i="8" s="1"/>
  <c r="HE155" i="8" s="1"/>
  <c r="FX157" i="8"/>
  <c r="FK158" i="8"/>
  <c r="FL158" i="8" s="1"/>
  <c r="PV140" i="8" l="1"/>
  <c r="PQ140" i="8" s="1"/>
  <c r="QD139" i="8"/>
  <c r="FI159" i="8"/>
  <c r="FM158" i="8"/>
  <c r="FH159" i="8" s="1"/>
  <c r="HN154" i="8"/>
  <c r="HF155" i="8"/>
  <c r="HA155" i="8" s="1"/>
  <c r="QF139" i="8" l="1"/>
  <c r="QG139" i="8"/>
  <c r="QB140" i="8" s="1"/>
  <c r="FD159" i="8"/>
  <c r="FE159" i="8" s="1"/>
  <c r="HP154" i="8"/>
  <c r="HQ154" i="8" s="1"/>
  <c r="HL155" i="8" s="1"/>
  <c r="FQ158" i="8"/>
  <c r="QC140" i="8" l="1"/>
  <c r="PX140" i="8" s="1"/>
  <c r="QK139" i="8"/>
  <c r="HM155" i="8"/>
  <c r="HH155" i="8" s="1"/>
  <c r="HU154" i="8"/>
  <c r="FB160" i="8"/>
  <c r="FF159" i="8"/>
  <c r="FA160" i="8" s="1"/>
  <c r="QM139" i="8" l="1"/>
  <c r="QN139" i="8"/>
  <c r="QI140" i="8" s="1"/>
  <c r="FJ159" i="8"/>
  <c r="EW160" i="8"/>
  <c r="EX160" i="8" s="1"/>
  <c r="HW154" i="8"/>
  <c r="QR139" i="8" l="1"/>
  <c r="QJ140" i="8"/>
  <c r="QE140" i="8" s="1"/>
  <c r="HT155" i="8"/>
  <c r="HX154" i="8"/>
  <c r="HS155" i="8" s="1"/>
  <c r="EU161" i="8"/>
  <c r="EY160" i="8"/>
  <c r="ET161" i="8" s="1"/>
  <c r="QT139" i="8" l="1"/>
  <c r="QU139" i="8"/>
  <c r="QP140" i="8" s="1"/>
  <c r="FC160" i="8"/>
  <c r="EP161" i="8"/>
  <c r="EQ161" i="8" s="1"/>
  <c r="HO155" i="8"/>
  <c r="IB154" i="8"/>
  <c r="QY139" i="8" l="1"/>
  <c r="QQ140" i="8"/>
  <c r="QL140" i="8" s="1"/>
  <c r="ID154" i="8"/>
  <c r="IE154" i="8" s="1"/>
  <c r="HZ155" i="8" s="1"/>
  <c r="EN162" i="8"/>
  <c r="ER161" i="8"/>
  <c r="EM162" i="8" s="1"/>
  <c r="RA139" i="8" l="1"/>
  <c r="RB139" i="8"/>
  <c r="QW140" i="8" s="1"/>
  <c r="EI162" i="8"/>
  <c r="EJ162" i="8" s="1"/>
  <c r="EK162" i="8" s="1"/>
  <c r="EF163" i="8" s="1"/>
  <c r="EV161" i="8"/>
  <c r="IA155" i="8"/>
  <c r="HV155" i="8" s="1"/>
  <c r="II154" i="8"/>
  <c r="RF139" i="8" l="1"/>
  <c r="QX140" i="8"/>
  <c r="QS140" i="8" s="1"/>
  <c r="EG163" i="8"/>
  <c r="EB163" i="8" s="1"/>
  <c r="EC163" i="8" s="1"/>
  <c r="EO162" i="8"/>
  <c r="IK154" i="8"/>
  <c r="IL154" i="8" s="1"/>
  <c r="IG155" i="8" s="1"/>
  <c r="RH139" i="8" l="1"/>
  <c r="RI139" i="8" s="1"/>
  <c r="RD140" i="8" s="1"/>
  <c r="DZ164" i="8"/>
  <c r="ED163" i="8"/>
  <c r="DY164" i="8" s="1"/>
  <c r="IH155" i="8"/>
  <c r="IC155" i="8" s="1"/>
  <c r="IP154" i="8"/>
  <c r="RE140" i="8" l="1"/>
  <c r="QZ140" i="8" s="1"/>
  <c r="RM139" i="8"/>
  <c r="EH163" i="8"/>
  <c r="IR154" i="8"/>
  <c r="IS154" i="8" s="1"/>
  <c r="IN155" i="8" s="1"/>
  <c r="DU164" i="8"/>
  <c r="DV164" i="8" s="1"/>
  <c r="RO139" i="8" l="1"/>
  <c r="RP139" i="8" s="1"/>
  <c r="RK140" i="8" s="1"/>
  <c r="DS165" i="8"/>
  <c r="DW164" i="8"/>
  <c r="DR165" i="8" s="1"/>
  <c r="IO155" i="8"/>
  <c r="IJ155" i="8" s="1"/>
  <c r="IW154" i="8"/>
  <c r="RT139" i="8" l="1"/>
  <c r="RL140" i="8"/>
  <c r="RG140" i="8" s="1"/>
  <c r="DN165" i="8"/>
  <c r="DO165" i="8" s="1"/>
  <c r="IY154" i="8"/>
  <c r="IZ154" i="8" s="1"/>
  <c r="IU155" i="8" s="1"/>
  <c r="EA164" i="8"/>
  <c r="RV139" i="8" l="1"/>
  <c r="RW139" i="8" s="1"/>
  <c r="RR140" i="8" s="1"/>
  <c r="IV155" i="8"/>
  <c r="IQ155" i="8" s="1"/>
  <c r="JD154" i="8"/>
  <c r="DL166" i="8"/>
  <c r="DP165" i="8"/>
  <c r="DK166" i="8" s="1"/>
  <c r="RS140" i="8" l="1"/>
  <c r="RN140" i="8" s="1"/>
  <c r="SA139" i="8"/>
  <c r="DT165" i="8"/>
  <c r="DG166" i="8"/>
  <c r="DH166" i="8" s="1"/>
  <c r="SC139" i="8" l="1"/>
  <c r="SD139" i="8"/>
  <c r="RY140" i="8" s="1"/>
  <c r="DE167" i="8"/>
  <c r="DI166" i="8"/>
  <c r="DD167" i="8" s="1"/>
  <c r="RZ140" i="8" l="1"/>
  <c r="RU140" i="8" s="1"/>
  <c r="SH139" i="8"/>
  <c r="DM166" i="8"/>
  <c r="CZ167" i="8"/>
  <c r="DA167" i="8" s="1"/>
  <c r="SJ139" i="8" l="1"/>
  <c r="SK139" i="8"/>
  <c r="SF140" i="8" s="1"/>
  <c r="CX168" i="8"/>
  <c r="DB167" i="8"/>
  <c r="CW168" i="8" s="1"/>
  <c r="SG140" i="8" l="1"/>
  <c r="SB140" i="8" s="1"/>
  <c r="SO139" i="8"/>
  <c r="CS168" i="8"/>
  <c r="CT168" i="8" s="1"/>
  <c r="DF167" i="8"/>
  <c r="SQ139" i="8" l="1"/>
  <c r="SR139" i="8"/>
  <c r="SM140" i="8" s="1"/>
  <c r="CQ169" i="8"/>
  <c r="CU168" i="8"/>
  <c r="CP169" i="8" s="1"/>
  <c r="SN140" i="8" l="1"/>
  <c r="SI140" i="8" s="1"/>
  <c r="SV139" i="8"/>
  <c r="CL169" i="8"/>
  <c r="CM169" i="8" s="1"/>
  <c r="CJ170" i="8" s="1"/>
  <c r="CY168" i="8"/>
  <c r="SX139" i="8" l="1"/>
  <c r="SY139" i="8"/>
  <c r="ST140" i="8" s="1"/>
  <c r="CN169" i="8"/>
  <c r="CI170" i="8" s="1"/>
  <c r="CE170" i="8" s="1"/>
  <c r="CF170" i="8" s="1"/>
  <c r="SU140" i="8" l="1"/>
  <c r="SP140" i="8" s="1"/>
  <c r="TC139" i="8"/>
  <c r="CR169" i="8"/>
  <c r="CC171" i="8"/>
  <c r="CG170" i="8"/>
  <c r="CB171" i="8" s="1"/>
  <c r="TE139" i="8" l="1"/>
  <c r="TF139" i="8"/>
  <c r="TA140" i="8" s="1"/>
  <c r="BX171" i="8"/>
  <c r="BY171" i="8" s="1"/>
  <c r="CK170" i="8"/>
  <c r="TB140" i="8" l="1"/>
  <c r="SW140" i="8" s="1"/>
  <c r="TJ139" i="8"/>
  <c r="BV172" i="8"/>
  <c r="BZ171" i="8"/>
  <c r="BU172" i="8" s="1"/>
  <c r="TL139" i="8" l="1"/>
  <c r="TM139" i="8" s="1"/>
  <c r="TH140" i="8" s="1"/>
  <c r="CD171" i="8"/>
  <c r="BQ172" i="8"/>
  <c r="BR172" i="8" s="1"/>
  <c r="TI140" i="8" l="1"/>
  <c r="TD140" i="8" s="1"/>
  <c r="TQ139" i="8"/>
  <c r="BO173" i="8"/>
  <c r="BS172" i="8"/>
  <c r="BN173" i="8" s="1"/>
  <c r="TS139" i="8" l="1"/>
  <c r="TT139" i="8" s="1"/>
  <c r="TO140" i="8" s="1"/>
  <c r="BJ173" i="8"/>
  <c r="BK173" i="8" s="1"/>
  <c r="BW172" i="8"/>
  <c r="TP140" i="8" l="1"/>
  <c r="TK140" i="8" s="1"/>
  <c r="TX139" i="8"/>
  <c r="BH174" i="8"/>
  <c r="BL173" i="8"/>
  <c r="BG174" i="8" s="1"/>
  <c r="TZ139" i="8" l="1"/>
  <c r="UA139" i="8" s="1"/>
  <c r="TV140" i="8" s="1"/>
  <c r="BP173" i="8"/>
  <c r="BC174" i="8"/>
  <c r="BD174" i="8" s="1"/>
  <c r="TW140" i="8" l="1"/>
  <c r="TR140" i="8" s="1"/>
  <c r="UE139" i="8"/>
  <c r="BA175" i="8"/>
  <c r="BE174" i="8"/>
  <c r="AZ175" i="8" s="1"/>
  <c r="UG139" i="8" l="1"/>
  <c r="UH139" i="8" s="1"/>
  <c r="UC140" i="8" s="1"/>
  <c r="BI174" i="8"/>
  <c r="AV175" i="8"/>
  <c r="AW175" i="8" s="1"/>
  <c r="UD140" i="8" l="1"/>
  <c r="TY140" i="8" s="1"/>
  <c r="UL139" i="8"/>
  <c r="AT176" i="8"/>
  <c r="AX175" i="8"/>
  <c r="AS176" i="8" s="1"/>
  <c r="UN139" i="8" l="1"/>
  <c r="UO139" i="8"/>
  <c r="UJ140" i="8" s="1"/>
  <c r="BB175" i="8"/>
  <c r="AP176" i="8"/>
  <c r="AO176" i="8"/>
  <c r="AH176" i="8" s="1"/>
  <c r="AG176" i="8" s="1"/>
  <c r="UK140" i="8" l="1"/>
  <c r="UF140" i="8" s="1"/>
  <c r="US139" i="8"/>
  <c r="AU176" i="8"/>
  <c r="AM177" i="8"/>
  <c r="UU139" i="8" l="1"/>
  <c r="UV139" i="8"/>
  <c r="UQ140" i="8" s="1"/>
  <c r="UZ139" i="8" l="1"/>
  <c r="UR140" i="8"/>
  <c r="UM140" i="8" s="1"/>
  <c r="VB139" i="8" l="1"/>
  <c r="VC139" i="8"/>
  <c r="UX140" i="8" s="1"/>
  <c r="UY140" i="8" l="1"/>
  <c r="UT140" i="8" s="1"/>
  <c r="VG139" i="8"/>
  <c r="VI139" i="8" l="1"/>
  <c r="VJ139" i="8"/>
  <c r="VE140" i="8" s="1"/>
  <c r="VF140" i="8" l="1"/>
  <c r="VA140" i="8" s="1"/>
  <c r="VN139" i="8"/>
  <c r="VP139" i="8" l="1"/>
  <c r="VQ139" i="8" s="1"/>
  <c r="VL140" i="8" s="1"/>
  <c r="VM140" i="8" l="1"/>
  <c r="VH140" i="8" s="1"/>
  <c r="VU139" i="8"/>
  <c r="VW139" i="8" l="1"/>
  <c r="VX139" i="8" s="1"/>
  <c r="VS140" i="8" s="1"/>
  <c r="VT140" i="8" l="1"/>
  <c r="VO140" i="8" s="1"/>
  <c r="WB139" i="8"/>
  <c r="WD139" i="8" l="1"/>
  <c r="WE139" i="8"/>
  <c r="VZ140" i="8" s="1"/>
  <c r="WA140" i="8" l="1"/>
  <c r="VV140" i="8" s="1"/>
  <c r="WI139" i="8"/>
  <c r="WK139" i="8" l="1"/>
  <c r="WL139" i="8"/>
  <c r="WG140" i="8" s="1"/>
  <c r="WH140" i="8" l="1"/>
  <c r="WC140" i="8" s="1"/>
  <c r="WP139" i="8"/>
  <c r="WR139" i="8" l="1"/>
  <c r="WS139" i="8"/>
  <c r="WN140" i="8" s="1"/>
  <c r="WW139" i="8" l="1"/>
  <c r="WO140" i="8"/>
  <c r="WJ140" i="8" s="1"/>
  <c r="WY139" i="8" l="1"/>
  <c r="WZ139" i="8" s="1"/>
  <c r="WU140" i="8" s="1"/>
  <c r="WV140" i="8" l="1"/>
  <c r="WQ140" i="8" s="1"/>
  <c r="XD139" i="8"/>
  <c r="XF139" i="8" l="1"/>
  <c r="XG139" i="8"/>
  <c r="XB140" i="8" s="1"/>
  <c r="XK139" i="8" l="1"/>
  <c r="XC140" i="8"/>
  <c r="WX140" i="8" s="1"/>
  <c r="XM139" i="8" l="1"/>
  <c r="XN139" i="8"/>
  <c r="XI140" i="8" s="1"/>
  <c r="GN155" i="8"/>
  <c r="XJ140" i="8" l="1"/>
  <c r="XE140" i="8" s="1"/>
  <c r="XR139" i="8"/>
  <c r="GK156" i="8"/>
  <c r="GO155" i="8"/>
  <c r="GJ156" i="8" s="1"/>
  <c r="XT139" i="8" l="1"/>
  <c r="XU139" i="8" s="1"/>
  <c r="XP140" i="8" s="1"/>
  <c r="GS155" i="8"/>
  <c r="GF156" i="8"/>
  <c r="GG156" i="8" s="1"/>
  <c r="XQ140" i="8" l="1"/>
  <c r="XL140" i="8" s="1"/>
  <c r="XY139" i="8"/>
  <c r="GD157" i="8"/>
  <c r="GH156" i="8"/>
  <c r="GC157" i="8" s="1"/>
  <c r="GU155" i="8"/>
  <c r="GV155" i="8" s="1"/>
  <c r="GQ156" i="8" s="1"/>
  <c r="YA139" i="8" l="1"/>
  <c r="YB139" i="8" s="1"/>
  <c r="XW140" i="8" s="1"/>
  <c r="GZ155" i="8"/>
  <c r="GR156" i="8"/>
  <c r="GM156" i="8" s="1"/>
  <c r="GL156" i="8"/>
  <c r="FY157" i="8"/>
  <c r="FZ157" i="8" s="1"/>
  <c r="XX140" i="8" l="1"/>
  <c r="XS140" i="8" s="1"/>
  <c r="YF139" i="8"/>
  <c r="FW158" i="8"/>
  <c r="GA157" i="8"/>
  <c r="FV158" i="8" s="1"/>
  <c r="HB155" i="8"/>
  <c r="HC155" i="8" s="1"/>
  <c r="GX156" i="8" s="1"/>
  <c r="YH139" i="8" l="1"/>
  <c r="YI139" i="8" s="1"/>
  <c r="YD140" i="8" s="1"/>
  <c r="FR158" i="8"/>
  <c r="FS158" i="8" s="1"/>
  <c r="GY156" i="8"/>
  <c r="GT156" i="8" s="1"/>
  <c r="HG155" i="8"/>
  <c r="GE157" i="8"/>
  <c r="YE140" i="8" l="1"/>
  <c r="XZ140" i="8" s="1"/>
  <c r="YM139" i="8"/>
  <c r="HI155" i="8"/>
  <c r="HJ155" i="8" s="1"/>
  <c r="HE156" i="8" s="1"/>
  <c r="FP159" i="8"/>
  <c r="FT158" i="8"/>
  <c r="FO159" i="8" s="1"/>
  <c r="YO139" i="8" l="1"/>
  <c r="YP139" i="8" s="1"/>
  <c r="YK140" i="8" s="1"/>
  <c r="FK159" i="8"/>
  <c r="FL159" i="8" s="1"/>
  <c r="FI160" i="8" s="1"/>
  <c r="FX158" i="8"/>
  <c r="HF156" i="8"/>
  <c r="HA156" i="8" s="1"/>
  <c r="HN155" i="8"/>
  <c r="YT139" i="8" l="1"/>
  <c r="YL140" i="8"/>
  <c r="YG140" i="8" s="1"/>
  <c r="FM159" i="8"/>
  <c r="FH160" i="8" s="1"/>
  <c r="FD160" i="8" s="1"/>
  <c r="FE160" i="8" s="1"/>
  <c r="HP155" i="8"/>
  <c r="HQ155" i="8" s="1"/>
  <c r="HL156" i="8" s="1"/>
  <c r="YV139" i="8" l="1"/>
  <c r="YW139" i="8"/>
  <c r="YR140" i="8" s="1"/>
  <c r="FQ159" i="8"/>
  <c r="FB161" i="8"/>
  <c r="FF160" i="8"/>
  <c r="FA161" i="8" s="1"/>
  <c r="HU155" i="8"/>
  <c r="HM156" i="8"/>
  <c r="HH156" i="8" s="1"/>
  <c r="YS140" i="8" l="1"/>
  <c r="YN140" i="8" s="1"/>
  <c r="ZA139" i="8"/>
  <c r="EW161" i="8"/>
  <c r="EX161" i="8" s="1"/>
  <c r="EU162" i="8" s="1"/>
  <c r="HW155" i="8"/>
  <c r="HX155" i="8" s="1"/>
  <c r="HS156" i="8" s="1"/>
  <c r="FJ160" i="8"/>
  <c r="ZC139" i="8" l="1"/>
  <c r="ZD139" i="8"/>
  <c r="YY140" i="8" s="1"/>
  <c r="EY161" i="8"/>
  <c r="ET162" i="8" s="1"/>
  <c r="EP162" i="8" s="1"/>
  <c r="EQ162" i="8" s="1"/>
  <c r="IB155" i="8"/>
  <c r="HT156" i="8"/>
  <c r="HO156" i="8" s="1"/>
  <c r="YZ140" i="8" l="1"/>
  <c r="YU140" i="8" s="1"/>
  <c r="ZH139" i="8"/>
  <c r="FC161" i="8"/>
  <c r="ID155" i="8"/>
  <c r="IE155" i="8" s="1"/>
  <c r="HZ156" i="8" s="1"/>
  <c r="EN163" i="8"/>
  <c r="ER162" i="8"/>
  <c r="EM163" i="8" s="1"/>
  <c r="ZJ139" i="8" l="1"/>
  <c r="ZK139" i="8" s="1"/>
  <c r="ZF140" i="8" s="1"/>
  <c r="EV162" i="8"/>
  <c r="EI163" i="8"/>
  <c r="EJ163" i="8" s="1"/>
  <c r="IA156" i="8"/>
  <c r="HV156" i="8" s="1"/>
  <c r="II155" i="8"/>
  <c r="ZO139" i="8" l="1"/>
  <c r="ZG140" i="8"/>
  <c r="ZB140" i="8" s="1"/>
  <c r="IK155" i="8"/>
  <c r="IL155" i="8" s="1"/>
  <c r="IG156" i="8" s="1"/>
  <c r="EG164" i="8"/>
  <c r="EK163" i="8"/>
  <c r="EF164" i="8" s="1"/>
  <c r="ZQ139" i="8" l="1"/>
  <c r="ZR139" i="8"/>
  <c r="ZM140" i="8" s="1"/>
  <c r="EO163" i="8"/>
  <c r="EB164" i="8"/>
  <c r="EC164" i="8" s="1"/>
  <c r="IP155" i="8"/>
  <c r="IH156" i="8"/>
  <c r="IC156" i="8" s="1"/>
  <c r="ZN140" i="8" l="1"/>
  <c r="ZI140" i="8" s="1"/>
  <c r="ZV139" i="8"/>
  <c r="DZ165" i="8"/>
  <c r="ED164" i="8"/>
  <c r="DY165" i="8" s="1"/>
  <c r="IR155" i="8"/>
  <c r="IS155" i="8" s="1"/>
  <c r="IN156" i="8" s="1"/>
  <c r="ZX139" i="8" l="1"/>
  <c r="ZY139" i="8"/>
  <c r="ZT140" i="8" s="1"/>
  <c r="EH164" i="8"/>
  <c r="IO156" i="8"/>
  <c r="IJ156" i="8" s="1"/>
  <c r="IW155" i="8"/>
  <c r="DU165" i="8"/>
  <c r="DV165" i="8" s="1"/>
  <c r="ZU140" i="8" l="1"/>
  <c r="ZP140" i="8" s="1"/>
  <c r="AAC139" i="8"/>
  <c r="DS166" i="8"/>
  <c r="DW165" i="8"/>
  <c r="DR166" i="8" s="1"/>
  <c r="AAE139" i="8" l="1"/>
  <c r="AAF139" i="8" s="1"/>
  <c r="AAA140" i="8" s="1"/>
  <c r="EA165" i="8"/>
  <c r="DN166" i="8"/>
  <c r="DO166" i="8" s="1"/>
  <c r="AAJ139" i="8" l="1"/>
  <c r="AAB140" i="8"/>
  <c r="ZW140" i="8" s="1"/>
  <c r="DL167" i="8"/>
  <c r="DP166" i="8"/>
  <c r="DK167" i="8" s="1"/>
  <c r="AAL139" i="8" l="1"/>
  <c r="AAM139" i="8"/>
  <c r="AAH140" i="8" s="1"/>
  <c r="DT166" i="8"/>
  <c r="DG167" i="8"/>
  <c r="DH167" i="8" s="1"/>
  <c r="AAI140" i="8" l="1"/>
  <c r="AAD140" i="8" s="1"/>
  <c r="AAQ139" i="8"/>
  <c r="DE168" i="8"/>
  <c r="DI167" i="8"/>
  <c r="DD168" i="8" s="1"/>
  <c r="AAS139" i="8" l="1"/>
  <c r="AAT139" i="8" s="1"/>
  <c r="AAO140" i="8" s="1"/>
  <c r="DM167" i="8"/>
  <c r="CZ168" i="8"/>
  <c r="DA168" i="8" s="1"/>
  <c r="AAP140" i="8" l="1"/>
  <c r="AAX139" i="8"/>
  <c r="CX169" i="8"/>
  <c r="DB168" i="8"/>
  <c r="CW169" i="8" s="1"/>
  <c r="AAZ139" i="8" l="1"/>
  <c r="ABA139" i="8"/>
  <c r="AAV140" i="8" s="1"/>
  <c r="MZ140" i="8"/>
  <c r="AAK140" i="8"/>
  <c r="DF168" i="8"/>
  <c r="CS169" i="8"/>
  <c r="CT169" i="8" s="1"/>
  <c r="MW141" i="8" l="1"/>
  <c r="NA140" i="8"/>
  <c r="MV141" i="8" s="1"/>
  <c r="AAW140" i="8"/>
  <c r="ABE139" i="8"/>
  <c r="CQ170" i="8"/>
  <c r="CU169" i="8"/>
  <c r="CP170" i="8" s="1"/>
  <c r="ABG139" i="8" l="1"/>
  <c r="ABH139" i="8" s="1"/>
  <c r="ABC140" i="8" s="1"/>
  <c r="AAR140" i="8"/>
  <c r="NE140" i="8"/>
  <c r="MR141" i="8"/>
  <c r="MS141" i="8" s="1"/>
  <c r="CY169" i="8"/>
  <c r="CL170" i="8"/>
  <c r="CM170" i="8" s="1"/>
  <c r="MP142" i="8" l="1"/>
  <c r="MT141" i="8"/>
  <c r="MO142" i="8" s="1"/>
  <c r="NG140" i="8"/>
  <c r="NH140" i="8" s="1"/>
  <c r="NC141" i="8" s="1"/>
  <c r="ABD140" i="8"/>
  <c r="ABL139" i="8"/>
  <c r="ABO139" i="8" s="1"/>
  <c r="ABJ140" i="8" s="1"/>
  <c r="CJ171" i="8"/>
  <c r="CN170" i="8"/>
  <c r="CI171" i="8" s="1"/>
  <c r="ABF140" i="8" l="1"/>
  <c r="AAY140" i="8"/>
  <c r="ND141" i="8"/>
  <c r="MY141" i="8" s="1"/>
  <c r="NL140" i="8"/>
  <c r="MX141" i="8"/>
  <c r="MK142" i="8"/>
  <c r="ML142" i="8" s="1"/>
  <c r="CE171" i="8"/>
  <c r="CF171" i="8" s="1"/>
  <c r="CR170" i="8"/>
  <c r="MI143" i="8" l="1"/>
  <c r="MM142" i="8"/>
  <c r="MH143" i="8" s="1"/>
  <c r="NN140" i="8"/>
  <c r="NO140" i="8" s="1"/>
  <c r="NJ141" i="8" s="1"/>
  <c r="CC172" i="8"/>
  <c r="CG171" i="8"/>
  <c r="CB172" i="8" s="1"/>
  <c r="NS140" i="8" l="1"/>
  <c r="NK141" i="8"/>
  <c r="NF141" i="8" s="1"/>
  <c r="MQ142" i="8"/>
  <c r="MD143" i="8"/>
  <c r="ME143" i="8" s="1"/>
  <c r="CK171" i="8"/>
  <c r="BX172" i="8"/>
  <c r="BY172" i="8" s="1"/>
  <c r="MB144" i="8" l="1"/>
  <c r="MF143" i="8"/>
  <c r="MA144" i="8" s="1"/>
  <c r="NU140" i="8"/>
  <c r="NV140" i="8" s="1"/>
  <c r="NQ141" i="8" s="1"/>
  <c r="BV173" i="8"/>
  <c r="BZ172" i="8"/>
  <c r="BU173" i="8" s="1"/>
  <c r="NR141" i="8" l="1"/>
  <c r="NM141" i="8" s="1"/>
  <c r="NZ140" i="8"/>
  <c r="LW144" i="8"/>
  <c r="LX144" i="8" s="1"/>
  <c r="MJ143" i="8"/>
  <c r="CD172" i="8"/>
  <c r="BQ173" i="8"/>
  <c r="BR173" i="8" s="1"/>
  <c r="LU145" i="8" l="1"/>
  <c r="LY144" i="8"/>
  <c r="LT145" i="8" s="1"/>
  <c r="OB140" i="8"/>
  <c r="OC140" i="8"/>
  <c r="NX141" i="8" s="1"/>
  <c r="BO174" i="8"/>
  <c r="BS173" i="8"/>
  <c r="BN174" i="8" s="1"/>
  <c r="NY141" i="8" l="1"/>
  <c r="NT141" i="8" s="1"/>
  <c r="OG140" i="8"/>
  <c r="MC144" i="8"/>
  <c r="LP145" i="8"/>
  <c r="LQ145" i="8" s="1"/>
  <c r="BJ174" i="8"/>
  <c r="BK174" i="8" s="1"/>
  <c r="BW173" i="8"/>
  <c r="LR145" i="8" l="1"/>
  <c r="LM146" i="8" s="1"/>
  <c r="LN146" i="8"/>
  <c r="LV145" i="8"/>
  <c r="OI140" i="8"/>
  <c r="OJ140" i="8" s="1"/>
  <c r="OE141" i="8" s="1"/>
  <c r="BH175" i="8"/>
  <c r="BL174" i="8"/>
  <c r="BG175" i="8" s="1"/>
  <c r="LI146" i="8" l="1"/>
  <c r="LJ146" i="8" s="1"/>
  <c r="OF141" i="8"/>
  <c r="OA141" i="8" s="1"/>
  <c r="ON140" i="8"/>
  <c r="LK146" i="8"/>
  <c r="LF147" i="8" s="1"/>
  <c r="LG147" i="8"/>
  <c r="BP174" i="8"/>
  <c r="BC175" i="8"/>
  <c r="BD175" i="8" s="1"/>
  <c r="LB147" i="8" l="1"/>
  <c r="LC147" i="8" s="1"/>
  <c r="KZ148" i="8" s="1"/>
  <c r="LO146" i="8"/>
  <c r="OP140" i="8"/>
  <c r="OQ140" i="8" s="1"/>
  <c r="OL141" i="8" s="1"/>
  <c r="BA176" i="8"/>
  <c r="BE175" i="8"/>
  <c r="AZ176" i="8" s="1"/>
  <c r="LD147" i="8" l="1"/>
  <c r="KY148" i="8" s="1"/>
  <c r="KU148" i="8" s="1"/>
  <c r="KV148" i="8" s="1"/>
  <c r="OU140" i="8"/>
  <c r="OM141" i="8"/>
  <c r="OH141" i="8" s="1"/>
  <c r="BI175" i="8"/>
  <c r="AV176" i="8"/>
  <c r="AW176" i="8" s="1"/>
  <c r="LH147" i="8" l="1"/>
  <c r="KW148" i="8"/>
  <c r="KR149" i="8" s="1"/>
  <c r="LA148" i="8"/>
  <c r="KS149" i="8"/>
  <c r="KN149" i="8" s="1"/>
  <c r="KO149" i="8" s="1"/>
  <c r="KL150" i="8" s="1"/>
  <c r="OW140" i="8"/>
  <c r="OX140" i="8" s="1"/>
  <c r="OS141" i="8" s="1"/>
  <c r="AT177" i="8"/>
  <c r="AX176" i="8"/>
  <c r="AS177" i="8" s="1"/>
  <c r="KP149" i="8" l="1"/>
  <c r="KK150" i="8" s="1"/>
  <c r="KG150" i="8" s="1"/>
  <c r="KH150" i="8" s="1"/>
  <c r="OT141" i="8"/>
  <c r="OO141" i="8" s="1"/>
  <c r="PB140" i="8"/>
  <c r="BB176" i="8"/>
  <c r="AP177" i="8"/>
  <c r="AO177" i="8"/>
  <c r="AH177" i="8" s="1"/>
  <c r="AG177" i="8" s="1"/>
  <c r="KE151" i="8" l="1"/>
  <c r="KI150" i="8"/>
  <c r="KD151" i="8" s="1"/>
  <c r="KT149" i="8"/>
  <c r="KM150" i="8"/>
  <c r="PD140" i="8"/>
  <c r="PE140" i="8" s="1"/>
  <c r="OZ141" i="8" s="1"/>
  <c r="AU177" i="8"/>
  <c r="AM178" i="8"/>
  <c r="JZ151" i="8" l="1"/>
  <c r="KA151" i="8" s="1"/>
  <c r="PI140" i="8"/>
  <c r="PA141" i="8"/>
  <c r="OV141" i="8" s="1"/>
  <c r="KB151" i="8" l="1"/>
  <c r="JW152" i="8" s="1"/>
  <c r="JX152" i="8"/>
  <c r="PK140" i="8"/>
  <c r="PL140" i="8" s="1"/>
  <c r="PG141" i="8" s="1"/>
  <c r="JS152" i="8" l="1"/>
  <c r="JT152" i="8" s="1"/>
  <c r="KF151" i="8"/>
  <c r="PH141" i="8"/>
  <c r="PC141" i="8" s="1"/>
  <c r="PP140" i="8"/>
  <c r="JU152" i="8" l="1"/>
  <c r="JP153" i="8" s="1"/>
  <c r="JQ153" i="8"/>
  <c r="JL153" i="8" s="1"/>
  <c r="JM153" i="8" s="1"/>
  <c r="JY152" i="8"/>
  <c r="PR140" i="8"/>
  <c r="PS140" i="8" s="1"/>
  <c r="PN141" i="8" s="1"/>
  <c r="JN153" i="8" l="1"/>
  <c r="JI154" i="8" s="1"/>
  <c r="JJ154" i="8"/>
  <c r="JE154" i="8" s="1"/>
  <c r="JF154" i="8" s="1"/>
  <c r="JR153" i="8"/>
  <c r="PO141" i="8"/>
  <c r="PJ141" i="8" s="1"/>
  <c r="PW140" i="8"/>
  <c r="JC155" i="8" l="1"/>
  <c r="JG154" i="8"/>
  <c r="PY140" i="8"/>
  <c r="PZ140" i="8" s="1"/>
  <c r="PU141" i="8" s="1"/>
  <c r="JB155" i="8" l="1"/>
  <c r="IX155" i="8" s="1"/>
  <c r="IY155" i="8" s="1"/>
  <c r="JK154" i="8"/>
  <c r="PV141" i="8"/>
  <c r="PQ141" i="8" s="1"/>
  <c r="QD140" i="8"/>
  <c r="IZ155" i="8" l="1"/>
  <c r="IU156" i="8" s="1"/>
  <c r="IV156" i="8"/>
  <c r="JD155" i="8"/>
  <c r="QF140" i="8"/>
  <c r="QG140" i="8"/>
  <c r="QB141" i="8" s="1"/>
  <c r="IQ156" i="8" l="1"/>
  <c r="QC141" i="8"/>
  <c r="PX141" i="8" s="1"/>
  <c r="QK140" i="8"/>
  <c r="QM140" i="8" l="1"/>
  <c r="QN140" i="8"/>
  <c r="QI141" i="8" s="1"/>
  <c r="QR140" i="8" l="1"/>
  <c r="QJ141" i="8"/>
  <c r="QE141" i="8" s="1"/>
  <c r="QT140" i="8" l="1"/>
  <c r="QU140" i="8"/>
  <c r="QP141" i="8" s="1"/>
  <c r="QY140" i="8" l="1"/>
  <c r="QQ141" i="8"/>
  <c r="QL141" i="8" s="1"/>
  <c r="RA140" i="8" l="1"/>
  <c r="RB140" i="8"/>
  <c r="QW141" i="8" s="1"/>
  <c r="RF140" i="8" l="1"/>
  <c r="QX141" i="8"/>
  <c r="QS141" i="8" s="1"/>
  <c r="RH140" i="8" l="1"/>
  <c r="RI140" i="8"/>
  <c r="RD141" i="8" s="1"/>
  <c r="RE141" i="8" l="1"/>
  <c r="QZ141" i="8" s="1"/>
  <c r="RM140" i="8"/>
  <c r="GN156" i="8"/>
  <c r="RO140" i="8" l="1"/>
  <c r="RP140" i="8"/>
  <c r="RK141" i="8" s="1"/>
  <c r="GK157" i="8"/>
  <c r="GO156" i="8"/>
  <c r="GJ157" i="8" s="1"/>
  <c r="RT140" i="8" l="1"/>
  <c r="RL141" i="8"/>
  <c r="RG141" i="8" s="1"/>
  <c r="GS156" i="8"/>
  <c r="GF157" i="8"/>
  <c r="GG157" i="8" s="1"/>
  <c r="RV140" i="8" l="1"/>
  <c r="RW140" i="8"/>
  <c r="RR141" i="8" s="1"/>
  <c r="GD158" i="8"/>
  <c r="GH157" i="8"/>
  <c r="GC158" i="8" s="1"/>
  <c r="GU156" i="8"/>
  <c r="GV156" i="8" s="1"/>
  <c r="GQ157" i="8" s="1"/>
  <c r="RS141" i="8" l="1"/>
  <c r="RN141" i="8" s="1"/>
  <c r="SA140" i="8"/>
  <c r="GR157" i="8"/>
  <c r="GM157" i="8" s="1"/>
  <c r="GZ156" i="8"/>
  <c r="GL157" i="8"/>
  <c r="FY158" i="8"/>
  <c r="FZ158" i="8" s="1"/>
  <c r="SC140" i="8" l="1"/>
  <c r="SD140" i="8"/>
  <c r="RY141" i="8" s="1"/>
  <c r="FW159" i="8"/>
  <c r="GA158" i="8"/>
  <c r="FV159" i="8" s="1"/>
  <c r="HB156" i="8"/>
  <c r="HC156" i="8" s="1"/>
  <c r="GX157" i="8" s="1"/>
  <c r="RZ141" i="8" l="1"/>
  <c r="RU141" i="8" s="1"/>
  <c r="SH140" i="8"/>
  <c r="GY157" i="8"/>
  <c r="GT157" i="8" s="1"/>
  <c r="HG156" i="8"/>
  <c r="GE158" i="8"/>
  <c r="FR159" i="8"/>
  <c r="FS159" i="8" s="1"/>
  <c r="SJ140" i="8" l="1"/>
  <c r="SK140" i="8" s="1"/>
  <c r="SF141" i="8" s="1"/>
  <c r="FP160" i="8"/>
  <c r="FT159" i="8"/>
  <c r="FO160" i="8" s="1"/>
  <c r="HI156" i="8"/>
  <c r="SG141" i="8" l="1"/>
  <c r="SB141" i="8" s="1"/>
  <c r="SO140" i="8"/>
  <c r="FX159" i="8"/>
  <c r="HF157" i="8"/>
  <c r="HJ156" i="8"/>
  <c r="HE157" i="8" s="1"/>
  <c r="FK160" i="8"/>
  <c r="FL160" i="8" s="1"/>
  <c r="SQ140" i="8" l="1"/>
  <c r="SR140" i="8"/>
  <c r="SM141" i="8" s="1"/>
  <c r="FI161" i="8"/>
  <c r="FM160" i="8"/>
  <c r="FH161" i="8" s="1"/>
  <c r="HN156" i="8"/>
  <c r="HA157" i="8"/>
  <c r="SN141" i="8" l="1"/>
  <c r="SI141" i="8" s="1"/>
  <c r="SV140" i="8"/>
  <c r="HP156" i="8"/>
  <c r="HQ156" i="8" s="1"/>
  <c r="HL157" i="8" s="1"/>
  <c r="FD161" i="8"/>
  <c r="FE161" i="8" s="1"/>
  <c r="FQ160" i="8"/>
  <c r="SX140" i="8" l="1"/>
  <c r="SY140" i="8"/>
  <c r="ST141" i="8" s="1"/>
  <c r="FB162" i="8"/>
  <c r="FF161" i="8"/>
  <c r="FA162" i="8" s="1"/>
  <c r="HM157" i="8"/>
  <c r="HH157" i="8" s="1"/>
  <c r="HU156" i="8"/>
  <c r="SU141" i="8" l="1"/>
  <c r="SP141" i="8" s="1"/>
  <c r="TC140" i="8"/>
  <c r="HW156" i="8"/>
  <c r="HX156" i="8" s="1"/>
  <c r="HS157" i="8" s="1"/>
  <c r="EW162" i="8"/>
  <c r="EX162" i="8" s="1"/>
  <c r="FJ161" i="8"/>
  <c r="TE140" i="8" l="1"/>
  <c r="TF140" i="8" s="1"/>
  <c r="TA141" i="8" s="1"/>
  <c r="EU163" i="8"/>
  <c r="EY162" i="8"/>
  <c r="ET163" i="8" s="1"/>
  <c r="IB156" i="8"/>
  <c r="HT157" i="8"/>
  <c r="HO157" i="8" s="1"/>
  <c r="TB141" i="8" l="1"/>
  <c r="SW141" i="8" s="1"/>
  <c r="TJ140" i="8"/>
  <c r="EP163" i="8"/>
  <c r="EQ163" i="8" s="1"/>
  <c r="ID156" i="8"/>
  <c r="IE156" i="8" s="1"/>
  <c r="HZ157" i="8" s="1"/>
  <c r="FC162" i="8"/>
  <c r="TL140" i="8" l="1"/>
  <c r="TM140" i="8"/>
  <c r="TH141" i="8" s="1"/>
  <c r="II156" i="8"/>
  <c r="IA157" i="8"/>
  <c r="HV157" i="8" s="1"/>
  <c r="EN164" i="8"/>
  <c r="ER163" i="8"/>
  <c r="EM164" i="8" s="1"/>
  <c r="TI141" i="8" l="1"/>
  <c r="TD141" i="8" s="1"/>
  <c r="TQ140" i="8"/>
  <c r="EI164" i="8"/>
  <c r="EJ164" i="8" s="1"/>
  <c r="EG165" i="8" s="1"/>
  <c r="EV163" i="8"/>
  <c r="IK156" i="8"/>
  <c r="IL156" i="8" s="1"/>
  <c r="IG157" i="8" s="1"/>
  <c r="TS140" i="8" l="1"/>
  <c r="TT140" i="8" s="1"/>
  <c r="TO141" i="8" s="1"/>
  <c r="EK164" i="8"/>
  <c r="EF165" i="8" s="1"/>
  <c r="EB165" i="8" s="1"/>
  <c r="EC165" i="8" s="1"/>
  <c r="IP156" i="8"/>
  <c r="IH157" i="8"/>
  <c r="IC157" i="8" s="1"/>
  <c r="TP141" i="8" l="1"/>
  <c r="TK141" i="8" s="1"/>
  <c r="TX140" i="8"/>
  <c r="EO164" i="8"/>
  <c r="DZ166" i="8"/>
  <c r="ED165" i="8"/>
  <c r="DY166" i="8" s="1"/>
  <c r="IR156" i="8"/>
  <c r="IS156" i="8" s="1"/>
  <c r="IN157" i="8" s="1"/>
  <c r="TZ140" i="8" l="1"/>
  <c r="UA140" i="8"/>
  <c r="TV141" i="8" s="1"/>
  <c r="DU166" i="8"/>
  <c r="DV166" i="8" s="1"/>
  <c r="IO157" i="8"/>
  <c r="IJ157" i="8" s="1"/>
  <c r="IW156" i="8"/>
  <c r="EH165" i="8"/>
  <c r="TW141" i="8" l="1"/>
  <c r="TR141" i="8" s="1"/>
  <c r="UE140" i="8"/>
  <c r="DS167" i="8"/>
  <c r="DW166" i="8"/>
  <c r="DR167" i="8" s="1"/>
  <c r="UG140" i="8" l="1"/>
  <c r="UH140" i="8"/>
  <c r="UC141" i="8" s="1"/>
  <c r="DN167" i="8"/>
  <c r="DO167" i="8" s="1"/>
  <c r="DP167" i="8" s="1"/>
  <c r="DK168" i="8" s="1"/>
  <c r="EA166" i="8"/>
  <c r="UD141" i="8" l="1"/>
  <c r="TY141" i="8" s="1"/>
  <c r="UL140" i="8"/>
  <c r="DL168" i="8"/>
  <c r="DG168" i="8" s="1"/>
  <c r="DH168" i="8" s="1"/>
  <c r="DT167" i="8"/>
  <c r="UN140" i="8" l="1"/>
  <c r="UO140" i="8" s="1"/>
  <c r="UJ141" i="8" s="1"/>
  <c r="DE169" i="8"/>
  <c r="DI168" i="8"/>
  <c r="DD169" i="8" s="1"/>
  <c r="UK141" i="8" l="1"/>
  <c r="UF141" i="8" s="1"/>
  <c r="US140" i="8"/>
  <c r="CZ169" i="8"/>
  <c r="DA169" i="8" s="1"/>
  <c r="DM168" i="8"/>
  <c r="UU140" i="8" l="1"/>
  <c r="UV140" i="8"/>
  <c r="UQ141" i="8" s="1"/>
  <c r="CX170" i="8"/>
  <c r="DB169" i="8"/>
  <c r="CW170" i="8" s="1"/>
  <c r="UZ140" i="8" l="1"/>
  <c r="UR141" i="8"/>
  <c r="UM141" i="8" s="1"/>
  <c r="CS170" i="8"/>
  <c r="CT170" i="8" s="1"/>
  <c r="CQ171" i="8" s="1"/>
  <c r="DF169" i="8"/>
  <c r="VB140" i="8" l="1"/>
  <c r="VC140" i="8"/>
  <c r="UX141" i="8" s="1"/>
  <c r="CU170" i="8"/>
  <c r="CP171" i="8" s="1"/>
  <c r="CL171" i="8" s="1"/>
  <c r="CM171" i="8" s="1"/>
  <c r="UY141" i="8" l="1"/>
  <c r="UT141" i="8" s="1"/>
  <c r="VG140" i="8"/>
  <c r="CY170" i="8"/>
  <c r="CJ172" i="8"/>
  <c r="CN171" i="8"/>
  <c r="CI172" i="8" s="1"/>
  <c r="VI140" i="8" l="1"/>
  <c r="VJ140" i="8" s="1"/>
  <c r="VE141" i="8" s="1"/>
  <c r="CR171" i="8"/>
  <c r="CE172" i="8"/>
  <c r="CF172" i="8" s="1"/>
  <c r="VF141" i="8" l="1"/>
  <c r="VA141" i="8" s="1"/>
  <c r="VN140" i="8"/>
  <c r="CC173" i="8"/>
  <c r="CG172" i="8"/>
  <c r="CB173" i="8" s="1"/>
  <c r="VP140" i="8" l="1"/>
  <c r="VQ140" i="8"/>
  <c r="VL141" i="8" s="1"/>
  <c r="CK172" i="8"/>
  <c r="BX173" i="8"/>
  <c r="BY173" i="8" s="1"/>
  <c r="VM141" i="8" l="1"/>
  <c r="VH141" i="8" s="1"/>
  <c r="VU140" i="8"/>
  <c r="BV174" i="8"/>
  <c r="BZ173" i="8"/>
  <c r="BU174" i="8" s="1"/>
  <c r="VW140" i="8" l="1"/>
  <c r="VX140" i="8" s="1"/>
  <c r="VS141" i="8" s="1"/>
  <c r="BQ174" i="8"/>
  <c r="BR174" i="8" s="1"/>
  <c r="CD173" i="8"/>
  <c r="VT141" i="8" l="1"/>
  <c r="VO141" i="8" s="1"/>
  <c r="WB140" i="8"/>
  <c r="BO175" i="8"/>
  <c r="BS174" i="8"/>
  <c r="BN175" i="8" s="1"/>
  <c r="WD140" i="8" l="1"/>
  <c r="WE140" i="8" s="1"/>
  <c r="VZ141" i="8" s="1"/>
  <c r="BW174" i="8"/>
  <c r="BJ175" i="8"/>
  <c r="BK175" i="8" s="1"/>
  <c r="WA141" i="8" l="1"/>
  <c r="VV141" i="8" s="1"/>
  <c r="WI140" i="8"/>
  <c r="BH176" i="8"/>
  <c r="BL175" i="8"/>
  <c r="BG176" i="8" s="1"/>
  <c r="WK140" i="8" l="1"/>
  <c r="WL140" i="8"/>
  <c r="WG141" i="8" s="1"/>
  <c r="BC176" i="8"/>
  <c r="BD176" i="8" s="1"/>
  <c r="BP175" i="8"/>
  <c r="WH141" i="8" l="1"/>
  <c r="WC141" i="8" s="1"/>
  <c r="WP140" i="8"/>
  <c r="BA177" i="8"/>
  <c r="BE176" i="8"/>
  <c r="AZ177" i="8" s="1"/>
  <c r="WR140" i="8" l="1"/>
  <c r="WS140" i="8"/>
  <c r="WN141" i="8" s="1"/>
  <c r="AV177" i="8"/>
  <c r="AW177" i="8" s="1"/>
  <c r="AT178" i="8" s="1"/>
  <c r="BI176" i="8"/>
  <c r="WW140" i="8" l="1"/>
  <c r="WO141" i="8"/>
  <c r="WJ141" i="8" s="1"/>
  <c r="AX177" i="8"/>
  <c r="AS178" i="8" s="1"/>
  <c r="AO178" i="8" s="1"/>
  <c r="AH178" i="8" s="1"/>
  <c r="AG178" i="8" s="1"/>
  <c r="WY140" i="8" l="1"/>
  <c r="WZ140" i="8"/>
  <c r="WU141" i="8" s="1"/>
  <c r="BB177" i="8"/>
  <c r="AP178" i="8"/>
  <c r="AM179" i="8" s="1"/>
  <c r="WV141" i="8" l="1"/>
  <c r="WQ141" i="8" s="1"/>
  <c r="XD140" i="8"/>
  <c r="AU178" i="8"/>
  <c r="XF140" i="8" l="1"/>
  <c r="XG140" i="8"/>
  <c r="XB141" i="8" s="1"/>
  <c r="XK140" i="8" l="1"/>
  <c r="XC141" i="8"/>
  <c r="WX141" i="8" s="1"/>
  <c r="XM140" i="8" l="1"/>
  <c r="XN140" i="8"/>
  <c r="XI141" i="8" s="1"/>
  <c r="XJ141" i="8" l="1"/>
  <c r="XE141" i="8" s="1"/>
  <c r="XR140" i="8"/>
  <c r="XT140" i="8" l="1"/>
  <c r="XU140" i="8"/>
  <c r="XP141" i="8" s="1"/>
  <c r="XQ141" i="8" l="1"/>
  <c r="XL141" i="8" s="1"/>
  <c r="XY140" i="8"/>
  <c r="YA140" i="8" l="1"/>
  <c r="YB140" i="8"/>
  <c r="XW141" i="8" s="1"/>
  <c r="XX141" i="8" l="1"/>
  <c r="XS141" i="8" s="1"/>
  <c r="YF140" i="8"/>
  <c r="YH140" i="8" l="1"/>
  <c r="YI140" i="8"/>
  <c r="YD141" i="8" s="1"/>
  <c r="YE141" i="8" l="1"/>
  <c r="XZ141" i="8" s="1"/>
  <c r="YM140" i="8"/>
  <c r="YO140" i="8" l="1"/>
  <c r="YP140" i="8"/>
  <c r="YK141" i="8" s="1"/>
  <c r="YT140" i="8" l="1"/>
  <c r="YL141" i="8"/>
  <c r="YG141" i="8" s="1"/>
  <c r="YV140" i="8" l="1"/>
  <c r="YW140" i="8"/>
  <c r="YR141" i="8" s="1"/>
  <c r="YS141" i="8" l="1"/>
  <c r="YN141" i="8" s="1"/>
  <c r="ZA140" i="8"/>
  <c r="ZC140" i="8" l="1"/>
  <c r="ZD140" i="8"/>
  <c r="YY141" i="8" s="1"/>
  <c r="YZ141" i="8" l="1"/>
  <c r="YU141" i="8" s="1"/>
  <c r="ZH140" i="8"/>
  <c r="ZJ140" i="8" l="1"/>
  <c r="ZK140" i="8"/>
  <c r="ZF141" i="8" s="1"/>
  <c r="ZO140" i="8" l="1"/>
  <c r="ZG141" i="8"/>
  <c r="ZB141" i="8" s="1"/>
  <c r="ZQ140" i="8" l="1"/>
  <c r="ZR140" i="8"/>
  <c r="ZM141" i="8" s="1"/>
  <c r="GN157" i="8"/>
  <c r="ZN141" i="8" l="1"/>
  <c r="ZI141" i="8" s="1"/>
  <c r="ZV140" i="8"/>
  <c r="GK158" i="8"/>
  <c r="GO157" i="8"/>
  <c r="GJ158" i="8" s="1"/>
  <c r="ZX140" i="8" l="1"/>
  <c r="ZY140" i="8" s="1"/>
  <c r="ZT141" i="8" s="1"/>
  <c r="GS157" i="8"/>
  <c r="GF158" i="8"/>
  <c r="GG158" i="8" s="1"/>
  <c r="ZU141" i="8" l="1"/>
  <c r="ZP141" i="8" s="1"/>
  <c r="AAC140" i="8"/>
  <c r="GD159" i="8"/>
  <c r="GH158" i="8"/>
  <c r="GC159" i="8" s="1"/>
  <c r="GU157" i="8"/>
  <c r="GV157" i="8" s="1"/>
  <c r="GQ158" i="8" s="1"/>
  <c r="AAE140" i="8" l="1"/>
  <c r="AAF140" i="8" s="1"/>
  <c r="AAA141" i="8" s="1"/>
  <c r="GZ157" i="8"/>
  <c r="GR158" i="8"/>
  <c r="GM158" i="8" s="1"/>
  <c r="FY159" i="8"/>
  <c r="FZ159" i="8" s="1"/>
  <c r="GL158" i="8"/>
  <c r="AAJ140" i="8" l="1"/>
  <c r="AAB141" i="8"/>
  <c r="ZW141" i="8" s="1"/>
  <c r="FW160" i="8"/>
  <c r="GA159" i="8"/>
  <c r="FV160" i="8" s="1"/>
  <c r="HB157" i="8"/>
  <c r="HC157" i="8" s="1"/>
  <c r="GX158" i="8" s="1"/>
  <c r="AAL140" i="8" l="1"/>
  <c r="AAM140" i="8"/>
  <c r="AAH141" i="8" s="1"/>
  <c r="GE159" i="8"/>
  <c r="GY158" i="8"/>
  <c r="GT158" i="8" s="1"/>
  <c r="HG157" i="8"/>
  <c r="FR160" i="8"/>
  <c r="FS160" i="8" s="1"/>
  <c r="AAI141" i="8" l="1"/>
  <c r="AAD141" i="8" s="1"/>
  <c r="AAQ140" i="8"/>
  <c r="FP161" i="8"/>
  <c r="FT160" i="8"/>
  <c r="FO161" i="8" s="1"/>
  <c r="HI157" i="8"/>
  <c r="HJ157" i="8" s="1"/>
  <c r="HE158" i="8" s="1"/>
  <c r="AAS140" i="8" l="1"/>
  <c r="AAT140" i="8"/>
  <c r="AAO141" i="8" s="1"/>
  <c r="HF158" i="8"/>
  <c r="HA158" i="8" s="1"/>
  <c r="HN157" i="8"/>
  <c r="FX160" i="8"/>
  <c r="FK161" i="8"/>
  <c r="FL161" i="8" s="1"/>
  <c r="AAP141" i="8" l="1"/>
  <c r="AAX140" i="8"/>
  <c r="FI162" i="8"/>
  <c r="FM161" i="8"/>
  <c r="FH162" i="8" s="1"/>
  <c r="HP157" i="8"/>
  <c r="HQ157" i="8" s="1"/>
  <c r="HL158" i="8" s="1"/>
  <c r="AAZ140" i="8" l="1"/>
  <c r="ABA140" i="8" s="1"/>
  <c r="AAV141" i="8" s="1"/>
  <c r="MZ141" i="8"/>
  <c r="AAK141" i="8"/>
  <c r="HM158" i="8"/>
  <c r="HH158" i="8" s="1"/>
  <c r="HU157" i="8"/>
  <c r="FD162" i="8"/>
  <c r="FE162" i="8" s="1"/>
  <c r="FQ161" i="8"/>
  <c r="MW142" i="8" l="1"/>
  <c r="NA141" i="8"/>
  <c r="MV142" i="8" s="1"/>
  <c r="AAW141" i="8"/>
  <c r="ABE140" i="8"/>
  <c r="HW157" i="8"/>
  <c r="HX157" i="8" s="1"/>
  <c r="HS158" i="8" s="1"/>
  <c r="FB163" i="8"/>
  <c r="FF162" i="8"/>
  <c r="FA163" i="8" s="1"/>
  <c r="ABG140" i="8" l="1"/>
  <c r="ABH140" i="8"/>
  <c r="ABC141" i="8" s="1"/>
  <c r="AAR141" i="8"/>
  <c r="NE141" i="8"/>
  <c r="MR142" i="8"/>
  <c r="MS142" i="8" s="1"/>
  <c r="EW163" i="8"/>
  <c r="EX163" i="8" s="1"/>
  <c r="EY163" i="8" s="1"/>
  <c r="ET164" i="8" s="1"/>
  <c r="FJ162" i="8"/>
  <c r="HT158" i="8"/>
  <c r="HO158" i="8" s="1"/>
  <c r="IB157" i="8"/>
  <c r="EU164" i="8" l="1"/>
  <c r="EP164" i="8" s="1"/>
  <c r="EQ164" i="8" s="1"/>
  <c r="ER164" i="8" s="1"/>
  <c r="EM165" i="8" s="1"/>
  <c r="MP143" i="8"/>
  <c r="MT142" i="8"/>
  <c r="MO143" i="8" s="1"/>
  <c r="NG141" i="8"/>
  <c r="NH141" i="8"/>
  <c r="NC142" i="8" s="1"/>
  <c r="ABD141" i="8"/>
  <c r="ABL140" i="8"/>
  <c r="ABO140" i="8" s="1"/>
  <c r="ABJ141" i="8" s="1"/>
  <c r="FC163" i="8"/>
  <c r="ID157" i="8"/>
  <c r="ABF141" i="8" l="1"/>
  <c r="AAY141" i="8"/>
  <c r="ND142" i="8"/>
  <c r="MY142" i="8" s="1"/>
  <c r="NL141" i="8"/>
  <c r="MX142" i="8"/>
  <c r="MK143" i="8"/>
  <c r="ML143" i="8" s="1"/>
  <c r="EN165" i="8"/>
  <c r="EI165" i="8" s="1"/>
  <c r="EJ165" i="8" s="1"/>
  <c r="IA158" i="8"/>
  <c r="IE157" i="8"/>
  <c r="HZ158" i="8" s="1"/>
  <c r="EV164" i="8"/>
  <c r="MI144" i="8" l="1"/>
  <c r="MM143" i="8"/>
  <c r="MH144" i="8" s="1"/>
  <c r="NN141" i="8"/>
  <c r="NO141" i="8" s="1"/>
  <c r="NJ142" i="8" s="1"/>
  <c r="EG166" i="8"/>
  <c r="EK165" i="8"/>
  <c r="EF166" i="8" s="1"/>
  <c r="HV158" i="8"/>
  <c r="II157" i="8"/>
  <c r="NS141" i="8" l="1"/>
  <c r="NK142" i="8"/>
  <c r="NF142" i="8" s="1"/>
  <c r="MD144" i="8"/>
  <c r="ME144" i="8" s="1"/>
  <c r="MQ143" i="8"/>
  <c r="EB166" i="8"/>
  <c r="EC166" i="8" s="1"/>
  <c r="ED166" i="8" s="1"/>
  <c r="DY167" i="8" s="1"/>
  <c r="EO165" i="8"/>
  <c r="IK157" i="8"/>
  <c r="IL157" i="8" s="1"/>
  <c r="IG158" i="8" s="1"/>
  <c r="MB145" i="8" l="1"/>
  <c r="MF144" i="8"/>
  <c r="MA145" i="8" s="1"/>
  <c r="NU141" i="8"/>
  <c r="NV141" i="8" s="1"/>
  <c r="NQ142" i="8" s="1"/>
  <c r="DZ167" i="8"/>
  <c r="DU167" i="8" s="1"/>
  <c r="DV167" i="8" s="1"/>
  <c r="IH158" i="8"/>
  <c r="IC158" i="8" s="1"/>
  <c r="IP157" i="8"/>
  <c r="EH166" i="8"/>
  <c r="NR142" i="8" l="1"/>
  <c r="NM142" i="8" s="1"/>
  <c r="NZ141" i="8"/>
  <c r="MJ144" i="8"/>
  <c r="LW145" i="8"/>
  <c r="LX145" i="8" s="1"/>
  <c r="DS168" i="8"/>
  <c r="DW167" i="8"/>
  <c r="DR168" i="8" s="1"/>
  <c r="LU146" i="8" l="1"/>
  <c r="LY145" i="8"/>
  <c r="LT146" i="8" s="1"/>
  <c r="OB141" i="8"/>
  <c r="OC141" i="8" s="1"/>
  <c r="NX142" i="8" s="1"/>
  <c r="DN168" i="8"/>
  <c r="DO168" i="8" s="1"/>
  <c r="DP168" i="8" s="1"/>
  <c r="DK169" i="8" s="1"/>
  <c r="EA167" i="8"/>
  <c r="NY142" i="8" l="1"/>
  <c r="NT142" i="8" s="1"/>
  <c r="OG141" i="8"/>
  <c r="MC145" i="8"/>
  <c r="LP146" i="8"/>
  <c r="LQ146" i="8" s="1"/>
  <c r="DL169" i="8"/>
  <c r="DT168" i="8"/>
  <c r="DG169" i="8"/>
  <c r="DH169" i="8" s="1"/>
  <c r="LR146" i="8" l="1"/>
  <c r="LM147" i="8" s="1"/>
  <c r="LV146" i="8"/>
  <c r="LN147" i="8"/>
  <c r="LI147" i="8" s="1"/>
  <c r="LJ147" i="8" s="1"/>
  <c r="OI141" i="8"/>
  <c r="OJ141" i="8" s="1"/>
  <c r="OE142" i="8" s="1"/>
  <c r="DE170" i="8"/>
  <c r="DI169" i="8"/>
  <c r="DD170" i="8" s="1"/>
  <c r="OF142" i="8" l="1"/>
  <c r="OA142" i="8" s="1"/>
  <c r="ON141" i="8"/>
  <c r="LK147" i="8"/>
  <c r="LF148" i="8" s="1"/>
  <c r="LO147" i="8"/>
  <c r="LG148" i="8"/>
  <c r="DM169" i="8"/>
  <c r="CZ170" i="8"/>
  <c r="DA170" i="8" s="1"/>
  <c r="LB148" i="8" l="1"/>
  <c r="LC148" i="8" s="1"/>
  <c r="LD148" i="8" s="1"/>
  <c r="KY149" i="8" s="1"/>
  <c r="KZ149" i="8"/>
  <c r="OP141" i="8"/>
  <c r="OQ141" i="8"/>
  <c r="OL142" i="8" s="1"/>
  <c r="CX171" i="8"/>
  <c r="DB170" i="8"/>
  <c r="CW171" i="8" s="1"/>
  <c r="LH148" i="8" l="1"/>
  <c r="KU149" i="8"/>
  <c r="KV149" i="8" s="1"/>
  <c r="KW149" i="8" s="1"/>
  <c r="KR150" i="8" s="1"/>
  <c r="OU141" i="8"/>
  <c r="OM142" i="8"/>
  <c r="OH142" i="8" s="1"/>
  <c r="KS150" i="8"/>
  <c r="DF170" i="8"/>
  <c r="CS171" i="8"/>
  <c r="CT171" i="8" s="1"/>
  <c r="KN150" i="8" l="1"/>
  <c r="KO150" i="8" s="1"/>
  <c r="LA149" i="8"/>
  <c r="OW141" i="8"/>
  <c r="OX141" i="8" s="1"/>
  <c r="OS142" i="8" s="1"/>
  <c r="CQ172" i="8"/>
  <c r="CU171" i="8"/>
  <c r="CP172" i="8" s="1"/>
  <c r="KP150" i="8" l="1"/>
  <c r="KK151" i="8" s="1"/>
  <c r="KL151" i="8"/>
  <c r="KG151" i="8" s="1"/>
  <c r="KH151" i="8" s="1"/>
  <c r="KE152" i="8" s="1"/>
  <c r="OT142" i="8"/>
  <c r="OO142" i="8" s="1"/>
  <c r="PB141" i="8"/>
  <c r="CY171" i="8"/>
  <c r="CL172" i="8"/>
  <c r="CM172" i="8" s="1"/>
  <c r="KI151" i="8" l="1"/>
  <c r="KD152" i="8" s="1"/>
  <c r="JZ152" i="8" s="1"/>
  <c r="KA152" i="8" s="1"/>
  <c r="KT150" i="8"/>
  <c r="PD141" i="8"/>
  <c r="PE141" i="8" s="1"/>
  <c r="OZ142" i="8" s="1"/>
  <c r="CJ173" i="8"/>
  <c r="CN172" i="8"/>
  <c r="CI173" i="8" s="1"/>
  <c r="JX153" i="8" l="1"/>
  <c r="KB152" i="8"/>
  <c r="JW153" i="8" s="1"/>
  <c r="KM151" i="8"/>
  <c r="PI141" i="8"/>
  <c r="PA142" i="8"/>
  <c r="OV142" i="8" s="1"/>
  <c r="JS153" i="8"/>
  <c r="JT153" i="8" s="1"/>
  <c r="CR172" i="8"/>
  <c r="CE173" i="8"/>
  <c r="CF173" i="8" s="1"/>
  <c r="KF152" i="8" l="1"/>
  <c r="JU153" i="8"/>
  <c r="JP154" i="8" s="1"/>
  <c r="JQ154" i="8"/>
  <c r="JL154" i="8" s="1"/>
  <c r="JM154" i="8" s="1"/>
  <c r="PK141" i="8"/>
  <c r="PL141" i="8" s="1"/>
  <c r="PG142" i="8" s="1"/>
  <c r="CC174" i="8"/>
  <c r="CG173" i="8"/>
  <c r="CB174" i="8" s="1"/>
  <c r="JY153" i="8" l="1"/>
  <c r="PH142" i="8"/>
  <c r="PC142" i="8" s="1"/>
  <c r="PP141" i="8"/>
  <c r="JN154" i="8"/>
  <c r="JI155" i="8" s="1"/>
  <c r="JJ155" i="8"/>
  <c r="CK173" i="8"/>
  <c r="BX174" i="8"/>
  <c r="BY174" i="8" s="1"/>
  <c r="JE155" i="8" l="1"/>
  <c r="JF155" i="8" s="1"/>
  <c r="JR154" i="8"/>
  <c r="JG155" i="8"/>
  <c r="JB156" i="8" s="1"/>
  <c r="JC156" i="8"/>
  <c r="IX156" i="8" s="1"/>
  <c r="IY156" i="8" s="1"/>
  <c r="PR141" i="8"/>
  <c r="PS141" i="8"/>
  <c r="PN142" i="8" s="1"/>
  <c r="BV175" i="8"/>
  <c r="BZ174" i="8"/>
  <c r="BU175" i="8" s="1"/>
  <c r="JK155" i="8" l="1"/>
  <c r="PO142" i="8"/>
  <c r="PJ142" i="8" s="1"/>
  <c r="PW141" i="8"/>
  <c r="IZ156" i="8"/>
  <c r="IU157" i="8" s="1"/>
  <c r="IV157" i="8"/>
  <c r="CD174" i="8"/>
  <c r="BQ175" i="8"/>
  <c r="BR175" i="8" s="1"/>
  <c r="IQ157" i="8" l="1"/>
  <c r="IR157" i="8" s="1"/>
  <c r="JD156" i="8"/>
  <c r="PY141" i="8"/>
  <c r="PZ141" i="8"/>
  <c r="PU142" i="8" s="1"/>
  <c r="BO176" i="8"/>
  <c r="BS175" i="8"/>
  <c r="BN176" i="8" s="1"/>
  <c r="IS157" i="8" l="1"/>
  <c r="IN158" i="8" s="1"/>
  <c r="IO158" i="8"/>
  <c r="PV142" i="8"/>
  <c r="PQ142" i="8" s="1"/>
  <c r="QD141" i="8"/>
  <c r="BW175" i="8"/>
  <c r="BJ176" i="8"/>
  <c r="BK176" i="8" s="1"/>
  <c r="IJ158" i="8" l="1"/>
  <c r="IW157" i="8"/>
  <c r="QF141" i="8"/>
  <c r="QG141" i="8" s="1"/>
  <c r="QB142" i="8" s="1"/>
  <c r="BH177" i="8"/>
  <c r="BL176" i="8"/>
  <c r="BG177" i="8" s="1"/>
  <c r="QC142" i="8" l="1"/>
  <c r="PX142" i="8" s="1"/>
  <c r="QK141" i="8"/>
  <c r="BP176" i="8"/>
  <c r="BC177" i="8"/>
  <c r="BD177" i="8" s="1"/>
  <c r="QM141" i="8" l="1"/>
  <c r="QN141" i="8"/>
  <c r="QI142" i="8" s="1"/>
  <c r="BA178" i="8"/>
  <c r="BE177" i="8"/>
  <c r="AZ178" i="8" s="1"/>
  <c r="QR141" i="8" l="1"/>
  <c r="QJ142" i="8"/>
  <c r="QE142" i="8" s="1"/>
  <c r="AV178" i="8"/>
  <c r="AW178" i="8" s="1"/>
  <c r="AX178" i="8" s="1"/>
  <c r="AS179" i="8" s="1"/>
  <c r="BI177" i="8"/>
  <c r="QT141" i="8" l="1"/>
  <c r="QU141" i="8" s="1"/>
  <c r="QP142" i="8" s="1"/>
  <c r="AT179" i="8"/>
  <c r="AO179" i="8" s="1"/>
  <c r="AH179" i="8" s="1"/>
  <c r="AG179" i="8" s="1"/>
  <c r="BB178" i="8"/>
  <c r="AP179" i="8" l="1"/>
  <c r="QY141" i="8"/>
  <c r="QQ142" i="8"/>
  <c r="QL142" i="8" s="1"/>
  <c r="AM180" i="8"/>
  <c r="AU179" i="8"/>
  <c r="RA141" i="8" l="1"/>
  <c r="RB141" i="8"/>
  <c r="QW142" i="8" s="1"/>
  <c r="RF141" i="8" l="1"/>
  <c r="QX142" i="8"/>
  <c r="QS142" i="8" s="1"/>
  <c r="RH141" i="8" l="1"/>
  <c r="RI141" i="8"/>
  <c r="RD142" i="8" s="1"/>
  <c r="RE142" i="8" l="1"/>
  <c r="QZ142" i="8" s="1"/>
  <c r="RM141" i="8"/>
  <c r="RO141" i="8" l="1"/>
  <c r="RP141" i="8"/>
  <c r="RK142" i="8" s="1"/>
  <c r="RT141" i="8" l="1"/>
  <c r="RL142" i="8"/>
  <c r="RG142" i="8" s="1"/>
  <c r="RV141" i="8" l="1"/>
  <c r="RW141" i="8"/>
  <c r="RR142" i="8" s="1"/>
  <c r="RS142" i="8" l="1"/>
  <c r="RN142" i="8" s="1"/>
  <c r="SA141" i="8"/>
  <c r="SC141" i="8" l="1"/>
  <c r="SD141" i="8"/>
  <c r="RY142" i="8" s="1"/>
  <c r="RZ142" i="8" l="1"/>
  <c r="RU142" i="8" s="1"/>
  <c r="SH141" i="8"/>
  <c r="SJ141" i="8" l="1"/>
  <c r="SK141" i="8"/>
  <c r="SF142" i="8" s="1"/>
  <c r="SG142" i="8" l="1"/>
  <c r="SB142" i="8" s="1"/>
  <c r="SO141" i="8"/>
  <c r="SQ141" i="8" l="1"/>
  <c r="SR141" i="8"/>
  <c r="SM142" i="8" s="1"/>
  <c r="SN142" i="8" l="1"/>
  <c r="SI142" i="8" s="1"/>
  <c r="SV141" i="8"/>
  <c r="SX141" i="8" l="1"/>
  <c r="SY141" i="8"/>
  <c r="ST142" i="8" s="1"/>
  <c r="SU142" i="8" l="1"/>
  <c r="SP142" i="8" s="1"/>
  <c r="TC141" i="8"/>
  <c r="TE141" i="8" l="1"/>
  <c r="TF141" i="8"/>
  <c r="TA142" i="8" s="1"/>
  <c r="TB142" i="8" l="1"/>
  <c r="SW142" i="8" s="1"/>
  <c r="TJ141" i="8"/>
  <c r="TL141" i="8" l="1"/>
  <c r="TM141" i="8"/>
  <c r="TH142" i="8" s="1"/>
  <c r="GN158" i="8"/>
  <c r="TI142" i="8" l="1"/>
  <c r="TD142" i="8" s="1"/>
  <c r="TQ141" i="8"/>
  <c r="GK159" i="8"/>
  <c r="GO158" i="8"/>
  <c r="GJ159" i="8" s="1"/>
  <c r="TS141" i="8" l="1"/>
  <c r="TT141" i="8" s="1"/>
  <c r="TO142" i="8" s="1"/>
  <c r="GF159" i="8"/>
  <c r="GG159" i="8" s="1"/>
  <c r="GS158" i="8"/>
  <c r="TP142" i="8" l="1"/>
  <c r="TK142" i="8" s="1"/>
  <c r="TX141" i="8"/>
  <c r="GU158" i="8"/>
  <c r="GV158" i="8" s="1"/>
  <c r="GQ159" i="8" s="1"/>
  <c r="GD160" i="8"/>
  <c r="GH159" i="8"/>
  <c r="GC160" i="8" s="1"/>
  <c r="TZ141" i="8" l="1"/>
  <c r="UA141" i="8"/>
  <c r="TV142" i="8" s="1"/>
  <c r="GL159" i="8"/>
  <c r="FY160" i="8"/>
  <c r="FZ160" i="8" s="1"/>
  <c r="GZ158" i="8"/>
  <c r="GR159" i="8"/>
  <c r="GM159" i="8" s="1"/>
  <c r="TW142" i="8" l="1"/>
  <c r="TR142" i="8" s="1"/>
  <c r="UE141" i="8"/>
  <c r="FW161" i="8"/>
  <c r="GA160" i="8"/>
  <c r="FV161" i="8" s="1"/>
  <c r="HB158" i="8"/>
  <c r="HC158" i="8" s="1"/>
  <c r="GX159" i="8" s="1"/>
  <c r="UG141" i="8" l="1"/>
  <c r="UH141" i="8"/>
  <c r="UC142" i="8" s="1"/>
  <c r="HG158" i="8"/>
  <c r="GY159" i="8"/>
  <c r="GT159" i="8" s="1"/>
  <c r="FR161" i="8"/>
  <c r="FS161" i="8" s="1"/>
  <c r="GE160" i="8"/>
  <c r="UD142" i="8" l="1"/>
  <c r="TY142" i="8" s="1"/>
  <c r="UL141" i="8"/>
  <c r="FP162" i="8"/>
  <c r="FT161" i="8"/>
  <c r="FO162" i="8" s="1"/>
  <c r="HI158" i="8"/>
  <c r="HJ158" i="8" s="1"/>
  <c r="HE159" i="8" s="1"/>
  <c r="UN141" i="8" l="1"/>
  <c r="UO141" i="8"/>
  <c r="UJ142" i="8" s="1"/>
  <c r="FK162" i="8"/>
  <c r="FL162" i="8" s="1"/>
  <c r="HN158" i="8"/>
  <c r="HF159" i="8"/>
  <c r="HA159" i="8" s="1"/>
  <c r="FX161" i="8"/>
  <c r="UK142" i="8" l="1"/>
  <c r="UF142" i="8" s="1"/>
  <c r="US141" i="8"/>
  <c r="HP158" i="8"/>
  <c r="HQ158" i="8" s="1"/>
  <c r="HL159" i="8" s="1"/>
  <c r="FI163" i="8"/>
  <c r="FM162" i="8"/>
  <c r="FH163" i="8" s="1"/>
  <c r="UU141" i="8" l="1"/>
  <c r="UV141" i="8" s="1"/>
  <c r="UQ142" i="8" s="1"/>
  <c r="FQ162" i="8"/>
  <c r="FD163" i="8"/>
  <c r="FE163" i="8" s="1"/>
  <c r="HU158" i="8"/>
  <c r="HM159" i="8"/>
  <c r="HH159" i="8" s="1"/>
  <c r="UZ141" i="8" l="1"/>
  <c r="UR142" i="8"/>
  <c r="UM142" i="8" s="1"/>
  <c r="HW158" i="8"/>
  <c r="HX158" i="8" s="1"/>
  <c r="HS159" i="8" s="1"/>
  <c r="FB164" i="8"/>
  <c r="FF163" i="8"/>
  <c r="FA164" i="8" s="1"/>
  <c r="VB141" i="8" l="1"/>
  <c r="VC141" i="8" s="1"/>
  <c r="UX142" i="8" s="1"/>
  <c r="EW164" i="8"/>
  <c r="EX164" i="8" s="1"/>
  <c r="FJ163" i="8"/>
  <c r="HT159" i="8"/>
  <c r="HO159" i="8" s="1"/>
  <c r="IB158" i="8"/>
  <c r="UY142" i="8" l="1"/>
  <c r="UT142" i="8" s="1"/>
  <c r="VG141" i="8"/>
  <c r="ID158" i="8"/>
  <c r="IE158" i="8" s="1"/>
  <c r="HZ159" i="8" s="1"/>
  <c r="EU165" i="8"/>
  <c r="EY164" i="8"/>
  <c r="ET165" i="8" s="1"/>
  <c r="VI141" i="8" l="1"/>
  <c r="VJ141" i="8"/>
  <c r="VE142" i="8" s="1"/>
  <c r="FC164" i="8"/>
  <c r="EP165" i="8"/>
  <c r="EQ165" i="8" s="1"/>
  <c r="IA159" i="8"/>
  <c r="HV159" i="8" s="1"/>
  <c r="II158" i="8"/>
  <c r="VF142" i="8" l="1"/>
  <c r="VA142" i="8" s="1"/>
  <c r="VN141" i="8"/>
  <c r="IK158" i="8"/>
  <c r="IL158" i="8" s="1"/>
  <c r="IG159" i="8" s="1"/>
  <c r="EN166" i="8"/>
  <c r="ER165" i="8"/>
  <c r="EM166" i="8" s="1"/>
  <c r="VP141" i="8" l="1"/>
  <c r="VQ141" i="8" s="1"/>
  <c r="VL142" i="8" s="1"/>
  <c r="EI166" i="8"/>
  <c r="EJ166" i="8" s="1"/>
  <c r="EV165" i="8"/>
  <c r="IH159" i="8"/>
  <c r="IC159" i="8" s="1"/>
  <c r="IP158" i="8"/>
  <c r="VM142" i="8" l="1"/>
  <c r="VH142" i="8" s="1"/>
  <c r="VU141" i="8"/>
  <c r="EG167" i="8"/>
  <c r="EK166" i="8"/>
  <c r="EF167" i="8" s="1"/>
  <c r="VW141" i="8" l="1"/>
  <c r="VX141" i="8" s="1"/>
  <c r="VS142" i="8" s="1"/>
  <c r="EO166" i="8"/>
  <c r="EB167" i="8"/>
  <c r="EC167" i="8" s="1"/>
  <c r="VT142" i="8" l="1"/>
  <c r="VO142" i="8" s="1"/>
  <c r="WB141" i="8"/>
  <c r="DZ168" i="8"/>
  <c r="ED167" i="8"/>
  <c r="DY168" i="8" s="1"/>
  <c r="WD141" i="8" l="1"/>
  <c r="WE141" i="8" s="1"/>
  <c r="VZ142" i="8" s="1"/>
  <c r="DU168" i="8"/>
  <c r="DV168" i="8" s="1"/>
  <c r="EH167" i="8"/>
  <c r="WA142" i="8" l="1"/>
  <c r="VV142" i="8" s="1"/>
  <c r="WI141" i="8"/>
  <c r="DS169" i="8"/>
  <c r="DW168" i="8"/>
  <c r="DR169" i="8" s="1"/>
  <c r="WK141" i="8" l="1"/>
  <c r="WL141" i="8" s="1"/>
  <c r="WG142" i="8" s="1"/>
  <c r="EA168" i="8"/>
  <c r="DN169" i="8"/>
  <c r="DO169" i="8" s="1"/>
  <c r="WH142" i="8" l="1"/>
  <c r="WC142" i="8" s="1"/>
  <c r="WP141" i="8"/>
  <c r="DL170" i="8"/>
  <c r="DP169" i="8"/>
  <c r="DK170" i="8" s="1"/>
  <c r="WR141" i="8" l="1"/>
  <c r="WS141" i="8"/>
  <c r="WN142" i="8" s="1"/>
  <c r="DG170" i="8"/>
  <c r="DH170" i="8" s="1"/>
  <c r="DT169" i="8"/>
  <c r="WW141" i="8" l="1"/>
  <c r="WO142" i="8"/>
  <c r="WJ142" i="8" s="1"/>
  <c r="DE171" i="8"/>
  <c r="DI170" i="8"/>
  <c r="DD171" i="8" s="1"/>
  <c r="WY141" i="8" l="1"/>
  <c r="WZ141" i="8"/>
  <c r="WU142" i="8" s="1"/>
  <c r="CZ171" i="8"/>
  <c r="DA171" i="8" s="1"/>
  <c r="DB171" i="8" s="1"/>
  <c r="CW172" i="8" s="1"/>
  <c r="DM170" i="8"/>
  <c r="WV142" i="8" l="1"/>
  <c r="WQ142" i="8" s="1"/>
  <c r="XD141" i="8"/>
  <c r="CX172" i="8"/>
  <c r="CS172" i="8" s="1"/>
  <c r="CT172" i="8" s="1"/>
  <c r="DF171" i="8"/>
  <c r="XF141" i="8" l="1"/>
  <c r="XG141" i="8" s="1"/>
  <c r="XB142" i="8" s="1"/>
  <c r="CQ173" i="8"/>
  <c r="CU172" i="8"/>
  <c r="CP173" i="8" s="1"/>
  <c r="XK141" i="8" l="1"/>
  <c r="XC142" i="8"/>
  <c r="WX142" i="8" s="1"/>
  <c r="CY172" i="8"/>
  <c r="CL173" i="8"/>
  <c r="CM173" i="8" s="1"/>
  <c r="XM141" i="8" l="1"/>
  <c r="XN141" i="8"/>
  <c r="XI142" i="8" s="1"/>
  <c r="CJ174" i="8"/>
  <c r="CN173" i="8"/>
  <c r="CI174" i="8" s="1"/>
  <c r="XJ142" i="8" l="1"/>
  <c r="XE142" i="8" s="1"/>
  <c r="XR141" i="8"/>
  <c r="CR173" i="8"/>
  <c r="CE174" i="8"/>
  <c r="CF174" i="8" s="1"/>
  <c r="XT141" i="8" l="1"/>
  <c r="XU141" i="8" s="1"/>
  <c r="XP142" i="8" s="1"/>
  <c r="CC175" i="8"/>
  <c r="CG174" i="8"/>
  <c r="CB175" i="8" s="1"/>
  <c r="XQ142" i="8" l="1"/>
  <c r="XL142" i="8" s="1"/>
  <c r="XY141" i="8"/>
  <c r="BX175" i="8"/>
  <c r="BY175" i="8" s="1"/>
  <c r="CK174" i="8"/>
  <c r="YA141" i="8" l="1"/>
  <c r="YB141" i="8"/>
  <c r="XW142" i="8" s="1"/>
  <c r="BV176" i="8"/>
  <c r="BZ175" i="8"/>
  <c r="BU176" i="8" s="1"/>
  <c r="XX142" i="8" l="1"/>
  <c r="XS142" i="8" s="1"/>
  <c r="YF141" i="8"/>
  <c r="BQ176" i="8"/>
  <c r="BR176" i="8" s="1"/>
  <c r="BS176" i="8" s="1"/>
  <c r="BN177" i="8" s="1"/>
  <c r="CD175" i="8"/>
  <c r="BO177" i="8" l="1"/>
  <c r="BJ177" i="8" s="1"/>
  <c r="BK177" i="8" s="1"/>
  <c r="YH141" i="8"/>
  <c r="YI141" i="8" s="1"/>
  <c r="YD142" i="8" s="1"/>
  <c r="BW176" i="8"/>
  <c r="YE142" i="8" l="1"/>
  <c r="XZ142" i="8" s="1"/>
  <c r="YM141" i="8"/>
  <c r="BH178" i="8"/>
  <c r="BL177" i="8"/>
  <c r="BG178" i="8" s="1"/>
  <c r="YO141" i="8" l="1"/>
  <c r="YP141" i="8"/>
  <c r="YK142" i="8" s="1"/>
  <c r="BP177" i="8"/>
  <c r="BC178" i="8"/>
  <c r="BD178" i="8" s="1"/>
  <c r="YT141" i="8" l="1"/>
  <c r="YL142" i="8"/>
  <c r="YG142" i="8" s="1"/>
  <c r="BA179" i="8"/>
  <c r="BE178" i="8"/>
  <c r="AZ179" i="8" s="1"/>
  <c r="YV141" i="8" l="1"/>
  <c r="YW141" i="8"/>
  <c r="YR142" i="8" s="1"/>
  <c r="AV179" i="8"/>
  <c r="AW179" i="8" s="1"/>
  <c r="BI178" i="8"/>
  <c r="YS142" i="8" l="1"/>
  <c r="YN142" i="8" s="1"/>
  <c r="ZA141" i="8"/>
  <c r="AT180" i="8"/>
  <c r="AX179" i="8"/>
  <c r="AS180" i="8" s="1"/>
  <c r="ZC141" i="8" l="1"/>
  <c r="ZD141" i="8"/>
  <c r="YY142" i="8" s="1"/>
  <c r="AO180" i="8"/>
  <c r="AH180" i="8" s="1"/>
  <c r="AG180" i="8" s="1"/>
  <c r="AP180" i="8"/>
  <c r="BB179" i="8"/>
  <c r="YZ142" i="8" l="1"/>
  <c r="YU142" i="8" s="1"/>
  <c r="ZH141" i="8"/>
  <c r="AM181" i="8"/>
  <c r="AU180" i="8"/>
  <c r="ZJ141" i="8" l="1"/>
  <c r="ZK141" i="8"/>
  <c r="ZF142" i="8" s="1"/>
  <c r="ZO141" i="8" l="1"/>
  <c r="ZG142" i="8"/>
  <c r="ZB142" i="8" s="1"/>
  <c r="ZQ141" i="8" l="1"/>
  <c r="ZR141" i="8"/>
  <c r="ZM142" i="8" s="1"/>
  <c r="ZN142" i="8" l="1"/>
  <c r="ZI142" i="8" s="1"/>
  <c r="ZV141" i="8"/>
  <c r="ZX141" i="8" l="1"/>
  <c r="ZY141" i="8"/>
  <c r="ZT142" i="8" s="1"/>
  <c r="ZU142" i="8" l="1"/>
  <c r="ZP142" i="8" s="1"/>
  <c r="AAC141" i="8"/>
  <c r="AAE141" i="8" l="1"/>
  <c r="AAF141" i="8"/>
  <c r="AAA142" i="8" s="1"/>
  <c r="AAJ141" i="8" l="1"/>
  <c r="AAB142" i="8"/>
  <c r="ZW142" i="8" s="1"/>
  <c r="AAL141" i="8" l="1"/>
  <c r="AAM141" i="8"/>
  <c r="AAH142" i="8" s="1"/>
  <c r="AAI142" i="8" l="1"/>
  <c r="AAD142" i="8" s="1"/>
  <c r="AAQ141" i="8"/>
  <c r="AAS141" i="8" l="1"/>
  <c r="AAT141" i="8"/>
  <c r="AAO142" i="8" s="1"/>
  <c r="AAP142" i="8" l="1"/>
  <c r="AAX141" i="8"/>
  <c r="AAZ141" i="8" l="1"/>
  <c r="ABA141" i="8" s="1"/>
  <c r="AAV142" i="8" s="1"/>
  <c r="MZ142" i="8"/>
  <c r="AAK142" i="8"/>
  <c r="MW143" i="8" l="1"/>
  <c r="NA142" i="8"/>
  <c r="MV143" i="8" s="1"/>
  <c r="AAW142" i="8"/>
  <c r="ABE141" i="8"/>
  <c r="ABG141" i="8" l="1"/>
  <c r="ABH141" i="8"/>
  <c r="ABC142" i="8" s="1"/>
  <c r="AAR142" i="8"/>
  <c r="NE142" i="8"/>
  <c r="MR143" i="8"/>
  <c r="MS143" i="8" s="1"/>
  <c r="MP144" i="8" l="1"/>
  <c r="MT143" i="8"/>
  <c r="MO144" i="8" s="1"/>
  <c r="NG142" i="8"/>
  <c r="NH142" i="8"/>
  <c r="NC143" i="8" s="1"/>
  <c r="ABD142" i="8"/>
  <c r="ABL141" i="8"/>
  <c r="ABO141" i="8" s="1"/>
  <c r="ABJ142" i="8" s="1"/>
  <c r="ABF142" i="8" l="1"/>
  <c r="AAY142" i="8"/>
  <c r="ND143" i="8"/>
  <c r="MY143" i="8" s="1"/>
  <c r="NL142" i="8"/>
  <c r="MK144" i="8"/>
  <c r="ML144" i="8" s="1"/>
  <c r="MX143" i="8"/>
  <c r="GN159" i="8"/>
  <c r="MI145" i="8" l="1"/>
  <c r="MM144" i="8"/>
  <c r="MH145" i="8" s="1"/>
  <c r="NN142" i="8"/>
  <c r="NO142" i="8" s="1"/>
  <c r="NJ143" i="8" s="1"/>
  <c r="GK160" i="8"/>
  <c r="GO159" i="8"/>
  <c r="GJ160" i="8" s="1"/>
  <c r="NS142" i="8" l="1"/>
  <c r="NK143" i="8"/>
  <c r="NF143" i="8" s="1"/>
  <c r="MQ144" i="8"/>
  <c r="MD145" i="8"/>
  <c r="ME145" i="8" s="1"/>
  <c r="GF160" i="8"/>
  <c r="GG160" i="8" s="1"/>
  <c r="GS159" i="8"/>
  <c r="MB146" i="8" l="1"/>
  <c r="MF145" i="8"/>
  <c r="MA146" i="8" s="1"/>
  <c r="NU142" i="8"/>
  <c r="NV142" i="8"/>
  <c r="NQ143" i="8" s="1"/>
  <c r="GU159" i="8"/>
  <c r="GV159" i="8" s="1"/>
  <c r="GQ160" i="8" s="1"/>
  <c r="GD161" i="8"/>
  <c r="GH160" i="8"/>
  <c r="GC161" i="8" s="1"/>
  <c r="NR143" i="8" l="1"/>
  <c r="NM143" i="8" s="1"/>
  <c r="NZ142" i="8"/>
  <c r="MJ145" i="8"/>
  <c r="LW146" i="8"/>
  <c r="LX146" i="8" s="1"/>
  <c r="GL160" i="8"/>
  <c r="FY161" i="8"/>
  <c r="FZ161" i="8" s="1"/>
  <c r="GZ159" i="8"/>
  <c r="GR160" i="8"/>
  <c r="GM160" i="8" s="1"/>
  <c r="LU147" i="8" l="1"/>
  <c r="LY146" i="8"/>
  <c r="LT147" i="8" s="1"/>
  <c r="OB142" i="8"/>
  <c r="OC142" i="8" s="1"/>
  <c r="NX143" i="8" s="1"/>
  <c r="FW162" i="8"/>
  <c r="GA161" i="8"/>
  <c r="FV162" i="8" s="1"/>
  <c r="HB159" i="8"/>
  <c r="HC159" i="8" s="1"/>
  <c r="GX160" i="8" s="1"/>
  <c r="NY143" i="8" l="1"/>
  <c r="NT143" i="8" s="1"/>
  <c r="OG142" i="8"/>
  <c r="MC146" i="8"/>
  <c r="LP147" i="8"/>
  <c r="LQ147" i="8" s="1"/>
  <c r="HG159" i="8"/>
  <c r="GY160" i="8"/>
  <c r="GT160" i="8" s="1"/>
  <c r="GE161" i="8"/>
  <c r="FR162" i="8"/>
  <c r="FS162" i="8" s="1"/>
  <c r="LN148" i="8" l="1"/>
  <c r="LR147" i="8"/>
  <c r="LM148" i="8" s="1"/>
  <c r="OI142" i="8"/>
  <c r="OJ142" i="8"/>
  <c r="OE143" i="8" s="1"/>
  <c r="FP163" i="8"/>
  <c r="FT162" i="8"/>
  <c r="FO163" i="8" s="1"/>
  <c r="HI159" i="8"/>
  <c r="HJ159" i="8" s="1"/>
  <c r="HE160" i="8" s="1"/>
  <c r="OF143" i="8" l="1"/>
  <c r="OA143" i="8" s="1"/>
  <c r="ON142" i="8"/>
  <c r="LV147" i="8"/>
  <c r="LI148" i="8"/>
  <c r="LJ148" i="8" s="1"/>
  <c r="FX162" i="8"/>
  <c r="HF160" i="8"/>
  <c r="HA160" i="8" s="1"/>
  <c r="HN159" i="8"/>
  <c r="FK163" i="8"/>
  <c r="FL163" i="8" s="1"/>
  <c r="LK148" i="8" l="1"/>
  <c r="LF149" i="8" s="1"/>
  <c r="LG149" i="8"/>
  <c r="OP142" i="8"/>
  <c r="OQ142" i="8" s="1"/>
  <c r="OL143" i="8" s="1"/>
  <c r="FI164" i="8"/>
  <c r="FM163" i="8"/>
  <c r="FH164" i="8" s="1"/>
  <c r="HP159" i="8"/>
  <c r="HQ159" i="8" s="1"/>
  <c r="HL160" i="8" s="1"/>
  <c r="LO148" i="8" l="1"/>
  <c r="LB149" i="8"/>
  <c r="LC149" i="8" s="1"/>
  <c r="LD149" i="8" s="1"/>
  <c r="KY150" i="8" s="1"/>
  <c r="OU142" i="8"/>
  <c r="OM143" i="8"/>
  <c r="OH143" i="8" s="1"/>
  <c r="HM160" i="8"/>
  <c r="HH160" i="8" s="1"/>
  <c r="HU159" i="8"/>
  <c r="FD164" i="8"/>
  <c r="FE164" i="8" s="1"/>
  <c r="FQ163" i="8"/>
  <c r="KZ150" i="8" l="1"/>
  <c r="KU150" i="8"/>
  <c r="KV150" i="8" s="1"/>
  <c r="KW150" i="8" s="1"/>
  <c r="LH149" i="8"/>
  <c r="KS151" i="8"/>
  <c r="OW142" i="8"/>
  <c r="OX142" i="8" s="1"/>
  <c r="OS143" i="8" s="1"/>
  <c r="HW159" i="8"/>
  <c r="HX159" i="8" s="1"/>
  <c r="HS160" i="8" s="1"/>
  <c r="FB165" i="8"/>
  <c r="FF164" i="8"/>
  <c r="FA165" i="8" s="1"/>
  <c r="KR151" i="8" l="1"/>
  <c r="LA150" i="8"/>
  <c r="KN151" i="8"/>
  <c r="KO151" i="8" s="1"/>
  <c r="KL152" i="8" s="1"/>
  <c r="OT143" i="8"/>
  <c r="OO143" i="8" s="1"/>
  <c r="PB142" i="8"/>
  <c r="EW165" i="8"/>
  <c r="EX165" i="8" s="1"/>
  <c r="EY165" i="8" s="1"/>
  <c r="ET166" i="8" s="1"/>
  <c r="FJ164" i="8"/>
  <c r="HT160" i="8"/>
  <c r="HO160" i="8" s="1"/>
  <c r="IB159" i="8"/>
  <c r="KP151" i="8" l="1"/>
  <c r="KK152" i="8" s="1"/>
  <c r="EU166" i="8"/>
  <c r="EP166" i="8" s="1"/>
  <c r="EQ166" i="8" s="1"/>
  <c r="PD142" i="8"/>
  <c r="PE142" i="8" s="1"/>
  <c r="OZ143" i="8" s="1"/>
  <c r="KT151" i="8"/>
  <c r="KG152" i="8"/>
  <c r="KH152" i="8" s="1"/>
  <c r="ID159" i="8"/>
  <c r="IE159" i="8" s="1"/>
  <c r="HZ160" i="8" s="1"/>
  <c r="FC165" i="8"/>
  <c r="KI152" i="8" l="1"/>
  <c r="KD153" i="8" s="1"/>
  <c r="KE153" i="8"/>
  <c r="JZ153" i="8" s="1"/>
  <c r="KA153" i="8" s="1"/>
  <c r="PI142" i="8"/>
  <c r="PA143" i="8"/>
  <c r="OV143" i="8" s="1"/>
  <c r="EN167" i="8"/>
  <c r="ER166" i="8"/>
  <c r="EM167" i="8" s="1"/>
  <c r="IA160" i="8"/>
  <c r="HV160" i="8" s="1"/>
  <c r="II159" i="8"/>
  <c r="KM152" i="8" l="1"/>
  <c r="PK142" i="8"/>
  <c r="PL142" i="8" s="1"/>
  <c r="PG143" i="8" s="1"/>
  <c r="KB153" i="8"/>
  <c r="JW154" i="8" s="1"/>
  <c r="JX154" i="8"/>
  <c r="EI167" i="8"/>
  <c r="EJ167" i="8" s="1"/>
  <c r="EV166" i="8"/>
  <c r="KF153" i="8" l="1"/>
  <c r="JS154" i="8"/>
  <c r="JT154" i="8" s="1"/>
  <c r="JQ155" i="8" s="1"/>
  <c r="PH143" i="8"/>
  <c r="PC143" i="8" s="1"/>
  <c r="PP142" i="8"/>
  <c r="EG168" i="8"/>
  <c r="EK167" i="8"/>
  <c r="EF168" i="8" s="1"/>
  <c r="JU154" i="8" l="1"/>
  <c r="JP155" i="8" s="1"/>
  <c r="JL155" i="8" s="1"/>
  <c r="JM155" i="8" s="1"/>
  <c r="PR142" i="8"/>
  <c r="PS142" i="8" s="1"/>
  <c r="PN143" i="8" s="1"/>
  <c r="EB168" i="8"/>
  <c r="EC168" i="8" s="1"/>
  <c r="EO167" i="8"/>
  <c r="JJ156" i="8" l="1"/>
  <c r="JN155" i="8"/>
  <c r="JI156" i="8" s="1"/>
  <c r="JY154" i="8"/>
  <c r="JR155" i="8"/>
  <c r="PO143" i="8"/>
  <c r="PJ143" i="8" s="1"/>
  <c r="PW142" i="8"/>
  <c r="DZ169" i="8"/>
  <c r="ED168" i="8"/>
  <c r="DY169" i="8" s="1"/>
  <c r="JE156" i="8" l="1"/>
  <c r="JF156" i="8" s="1"/>
  <c r="PY142" i="8"/>
  <c r="PZ142" i="8" s="1"/>
  <c r="PU143" i="8" s="1"/>
  <c r="EH168" i="8"/>
  <c r="DU169" i="8"/>
  <c r="DV169" i="8" s="1"/>
  <c r="JG156" i="8" l="1"/>
  <c r="JB157" i="8" s="1"/>
  <c r="JC157" i="8"/>
  <c r="IX157" i="8" s="1"/>
  <c r="IY157" i="8" s="1"/>
  <c r="JK156" i="8"/>
  <c r="PV143" i="8"/>
  <c r="PQ143" i="8" s="1"/>
  <c r="QD142" i="8"/>
  <c r="DS170" i="8"/>
  <c r="DW169" i="8"/>
  <c r="DR170" i="8" s="1"/>
  <c r="IV158" i="8" l="1"/>
  <c r="IZ157" i="8"/>
  <c r="IU158" i="8" s="1"/>
  <c r="QF142" i="8"/>
  <c r="QG142" i="8" s="1"/>
  <c r="QB143" i="8" s="1"/>
  <c r="EA169" i="8"/>
  <c r="DN170" i="8"/>
  <c r="DO170" i="8" s="1"/>
  <c r="JD157" i="8" l="1"/>
  <c r="IQ158" i="8"/>
  <c r="IR158" i="8" s="1"/>
  <c r="QC143" i="8"/>
  <c r="PX143" i="8" s="1"/>
  <c r="QK142" i="8"/>
  <c r="DL171" i="8"/>
  <c r="DP170" i="8"/>
  <c r="DK171" i="8" s="1"/>
  <c r="IO159" i="8" l="1"/>
  <c r="IS158" i="8"/>
  <c r="IN159" i="8" s="1"/>
  <c r="QM142" i="8"/>
  <c r="QN142" i="8" s="1"/>
  <c r="QI143" i="8" s="1"/>
  <c r="DT170" i="8"/>
  <c r="DG171" i="8"/>
  <c r="DH171" i="8" s="1"/>
  <c r="IW158" i="8" l="1"/>
  <c r="IJ159" i="8"/>
  <c r="IK159" i="8" s="1"/>
  <c r="QR142" i="8"/>
  <c r="QJ143" i="8"/>
  <c r="QE143" i="8" s="1"/>
  <c r="DE172" i="8"/>
  <c r="DI171" i="8"/>
  <c r="DD172" i="8" s="1"/>
  <c r="IL159" i="8" l="1"/>
  <c r="IG160" i="8" s="1"/>
  <c r="IH160" i="8"/>
  <c r="IC160" i="8" s="1"/>
  <c r="IP159" i="8"/>
  <c r="QT142" i="8"/>
  <c r="QU142" i="8" s="1"/>
  <c r="QP143" i="8" s="1"/>
  <c r="CZ172" i="8"/>
  <c r="DA172" i="8" s="1"/>
  <c r="DM171" i="8"/>
  <c r="QY142" i="8" l="1"/>
  <c r="QQ143" i="8"/>
  <c r="QL143" i="8" s="1"/>
  <c r="CX173" i="8"/>
  <c r="DB172" i="8"/>
  <c r="CW173" i="8" s="1"/>
  <c r="RA142" i="8" l="1"/>
  <c r="RB142" i="8"/>
  <c r="QW143" i="8" s="1"/>
  <c r="DF172" i="8"/>
  <c r="CS173" i="8"/>
  <c r="CT173" i="8" s="1"/>
  <c r="RF142" i="8" l="1"/>
  <c r="QX143" i="8"/>
  <c r="QS143" i="8" s="1"/>
  <c r="CQ174" i="8"/>
  <c r="CU173" i="8"/>
  <c r="CP174" i="8" s="1"/>
  <c r="RH142" i="8" l="1"/>
  <c r="RI142" i="8" s="1"/>
  <c r="RD143" i="8" s="1"/>
  <c r="CL174" i="8"/>
  <c r="CM174" i="8" s="1"/>
  <c r="CY173" i="8"/>
  <c r="RE143" i="8" l="1"/>
  <c r="QZ143" i="8" s="1"/>
  <c r="RM142" i="8"/>
  <c r="CJ175" i="8"/>
  <c r="CN174" i="8"/>
  <c r="CI175" i="8" s="1"/>
  <c r="RO142" i="8" l="1"/>
  <c r="RP142" i="8"/>
  <c r="RK143" i="8" s="1"/>
  <c r="CE175" i="8"/>
  <c r="CF175" i="8" s="1"/>
  <c r="CR174" i="8"/>
  <c r="RT142" i="8" l="1"/>
  <c r="RL143" i="8"/>
  <c r="RG143" i="8" s="1"/>
  <c r="CC176" i="8"/>
  <c r="CG175" i="8"/>
  <c r="CB176" i="8" s="1"/>
  <c r="RV142" i="8" l="1"/>
  <c r="RW142" i="8" s="1"/>
  <c r="RR143" i="8" s="1"/>
  <c r="CK175" i="8"/>
  <c r="BX176" i="8"/>
  <c r="BY176" i="8" s="1"/>
  <c r="RS143" i="8" l="1"/>
  <c r="RN143" i="8" s="1"/>
  <c r="SA142" i="8"/>
  <c r="BV177" i="8"/>
  <c r="BZ176" i="8"/>
  <c r="BU177" i="8" s="1"/>
  <c r="SC142" i="8" l="1"/>
  <c r="SD142" i="8"/>
  <c r="RY143" i="8" s="1"/>
  <c r="BQ177" i="8"/>
  <c r="BR177" i="8" s="1"/>
  <c r="CD176" i="8"/>
  <c r="RZ143" i="8" l="1"/>
  <c r="RU143" i="8" s="1"/>
  <c r="SH142" i="8"/>
  <c r="BO178" i="8"/>
  <c r="BS177" i="8"/>
  <c r="BN178" i="8" s="1"/>
  <c r="SJ142" i="8" l="1"/>
  <c r="SK142" i="8" s="1"/>
  <c r="SF143" i="8" s="1"/>
  <c r="BW177" i="8"/>
  <c r="BJ178" i="8"/>
  <c r="BK178" i="8" s="1"/>
  <c r="SG143" i="8" l="1"/>
  <c r="SB143" i="8" s="1"/>
  <c r="SO142" i="8"/>
  <c r="BH179" i="8"/>
  <c r="BL178" i="8"/>
  <c r="BG179" i="8" s="1"/>
  <c r="SQ142" i="8" l="1"/>
  <c r="SR142" i="8"/>
  <c r="SM143" i="8" s="1"/>
  <c r="BC179" i="8"/>
  <c r="BD179" i="8" s="1"/>
  <c r="BE179" i="8" s="1"/>
  <c r="AZ180" i="8" s="1"/>
  <c r="BP178" i="8"/>
  <c r="SN143" i="8" l="1"/>
  <c r="SI143" i="8" s="1"/>
  <c r="SV142" i="8"/>
  <c r="BA180" i="8"/>
  <c r="AV180" i="8" s="1"/>
  <c r="AW180" i="8" s="1"/>
  <c r="BI179" i="8"/>
  <c r="SX142" i="8" l="1"/>
  <c r="SY142" i="8" s="1"/>
  <c r="ST143" i="8" s="1"/>
  <c r="AT181" i="8"/>
  <c r="AX180" i="8"/>
  <c r="AS181" i="8" s="1"/>
  <c r="SU143" i="8" l="1"/>
  <c r="SP143" i="8" s="1"/>
  <c r="TC142" i="8"/>
  <c r="BB180" i="8"/>
  <c r="AP181" i="8"/>
  <c r="AO181" i="8"/>
  <c r="AH181" i="8" s="1"/>
  <c r="AG181" i="8" s="1"/>
  <c r="TE142" i="8" l="1"/>
  <c r="TF142" i="8"/>
  <c r="TA143" i="8" s="1"/>
  <c r="AU181" i="8"/>
  <c r="AM182" i="8"/>
  <c r="TB143" i="8" l="1"/>
  <c r="SW143" i="8" s="1"/>
  <c r="TJ142" i="8"/>
  <c r="TL142" i="8" l="1"/>
  <c r="TM142" i="8"/>
  <c r="TH143" i="8" s="1"/>
  <c r="TI143" i="8" l="1"/>
  <c r="TD143" i="8" s="1"/>
  <c r="TQ142" i="8"/>
  <c r="TS142" i="8" l="1"/>
  <c r="TT142" i="8"/>
  <c r="TO143" i="8" s="1"/>
  <c r="TP143" i="8" l="1"/>
  <c r="TK143" i="8" s="1"/>
  <c r="TX142" i="8"/>
  <c r="TZ142" i="8" l="1"/>
  <c r="UA142" i="8"/>
  <c r="TV143" i="8" s="1"/>
  <c r="TW143" i="8" l="1"/>
  <c r="TR143" i="8" s="1"/>
  <c r="UE142" i="8"/>
  <c r="UG142" i="8" l="1"/>
  <c r="UH142" i="8" s="1"/>
  <c r="UC143" i="8" s="1"/>
  <c r="UD143" i="8" l="1"/>
  <c r="TY143" i="8" s="1"/>
  <c r="UL142" i="8"/>
  <c r="UN142" i="8" l="1"/>
  <c r="UO142" i="8"/>
  <c r="UJ143" i="8" s="1"/>
  <c r="UK143" i="8" l="1"/>
  <c r="UF143" i="8" s="1"/>
  <c r="US142" i="8"/>
  <c r="UU142" i="8" l="1"/>
  <c r="UV142" i="8"/>
  <c r="UQ143" i="8" s="1"/>
  <c r="UZ142" i="8" l="1"/>
  <c r="UR143" i="8"/>
  <c r="UM143" i="8" s="1"/>
  <c r="VB142" i="8" l="1"/>
  <c r="VC142" i="8"/>
  <c r="UX143" i="8" s="1"/>
  <c r="UY143" i="8" l="1"/>
  <c r="UT143" i="8" s="1"/>
  <c r="VG142" i="8"/>
  <c r="VI142" i="8" l="1"/>
  <c r="VJ142" i="8"/>
  <c r="VE143" i="8" s="1"/>
  <c r="VF143" i="8" l="1"/>
  <c r="VA143" i="8" s="1"/>
  <c r="VN142" i="8"/>
  <c r="GN160" i="8"/>
  <c r="VP142" i="8" l="1"/>
  <c r="VQ142" i="8"/>
  <c r="VL143" i="8" s="1"/>
  <c r="GK161" i="8"/>
  <c r="GO160" i="8"/>
  <c r="GJ161" i="8" s="1"/>
  <c r="VM143" i="8" l="1"/>
  <c r="VH143" i="8" s="1"/>
  <c r="VU142" i="8"/>
  <c r="GS160" i="8"/>
  <c r="GF161" i="8"/>
  <c r="GG161" i="8" s="1"/>
  <c r="VW142" i="8" l="1"/>
  <c r="VX142" i="8"/>
  <c r="VS143" i="8" s="1"/>
  <c r="GD162" i="8"/>
  <c r="GH161" i="8"/>
  <c r="GC162" i="8" s="1"/>
  <c r="GU160" i="8"/>
  <c r="GV160" i="8" s="1"/>
  <c r="GQ161" i="8" s="1"/>
  <c r="VT143" i="8" l="1"/>
  <c r="VO143" i="8" s="1"/>
  <c r="WB142" i="8"/>
  <c r="GZ160" i="8"/>
  <c r="GR161" i="8"/>
  <c r="GM161" i="8" s="1"/>
  <c r="GL161" i="8"/>
  <c r="FY162" i="8"/>
  <c r="FZ162" i="8" s="1"/>
  <c r="WD142" i="8" l="1"/>
  <c r="WE142" i="8" s="1"/>
  <c r="VZ143" i="8" s="1"/>
  <c r="FW163" i="8"/>
  <c r="GA162" i="8"/>
  <c r="FV163" i="8" s="1"/>
  <c r="HB160" i="8"/>
  <c r="WA143" i="8" l="1"/>
  <c r="VV143" i="8" s="1"/>
  <c r="WI142" i="8"/>
  <c r="GE162" i="8"/>
  <c r="GY161" i="8"/>
  <c r="HC160" i="8"/>
  <c r="GX161" i="8" s="1"/>
  <c r="FR163" i="8"/>
  <c r="FS163" i="8" s="1"/>
  <c r="WK142" i="8" l="1"/>
  <c r="WL142" i="8"/>
  <c r="WG143" i="8" s="1"/>
  <c r="FP164" i="8"/>
  <c r="FT163" i="8"/>
  <c r="FO164" i="8" s="1"/>
  <c r="GT161" i="8"/>
  <c r="HG160" i="8"/>
  <c r="WH143" i="8" l="1"/>
  <c r="WC143" i="8" s="1"/>
  <c r="WP142" i="8"/>
  <c r="HI160" i="8"/>
  <c r="HJ160" i="8" s="1"/>
  <c r="HE161" i="8" s="1"/>
  <c r="FX163" i="8"/>
  <c r="FK164" i="8"/>
  <c r="FL164" i="8" s="1"/>
  <c r="WR142" i="8" l="1"/>
  <c r="WS142" i="8"/>
  <c r="WN143" i="8" s="1"/>
  <c r="FI165" i="8"/>
  <c r="FM164" i="8"/>
  <c r="FH165" i="8" s="1"/>
  <c r="HF161" i="8"/>
  <c r="HA161" i="8" s="1"/>
  <c r="HN160" i="8"/>
  <c r="WO143" i="8" l="1"/>
  <c r="WJ143" i="8" s="1"/>
  <c r="WW142" i="8"/>
  <c r="HP160" i="8"/>
  <c r="HQ160" i="8" s="1"/>
  <c r="HL161" i="8" s="1"/>
  <c r="FQ164" i="8"/>
  <c r="FD165" i="8"/>
  <c r="FE165" i="8" s="1"/>
  <c r="WY142" i="8" l="1"/>
  <c r="WZ142" i="8"/>
  <c r="WU143" i="8" s="1"/>
  <c r="FB166" i="8"/>
  <c r="FF165" i="8"/>
  <c r="FA166" i="8" s="1"/>
  <c r="HM161" i="8"/>
  <c r="HH161" i="8" s="1"/>
  <c r="HU160" i="8"/>
  <c r="WV143" i="8" l="1"/>
  <c r="WQ143" i="8" s="1"/>
  <c r="XD142" i="8"/>
  <c r="HW160" i="8"/>
  <c r="HX160" i="8" s="1"/>
  <c r="HS161" i="8" s="1"/>
  <c r="EW166" i="8"/>
  <c r="EX166" i="8" s="1"/>
  <c r="FJ165" i="8"/>
  <c r="XF142" i="8" l="1"/>
  <c r="XG142" i="8" s="1"/>
  <c r="XB143" i="8" s="1"/>
  <c r="HT161" i="8"/>
  <c r="HO161" i="8" s="1"/>
  <c r="IB160" i="8"/>
  <c r="EU167" i="8"/>
  <c r="EY166" i="8"/>
  <c r="ET167" i="8" s="1"/>
  <c r="XK142" i="8" l="1"/>
  <c r="XC143" i="8"/>
  <c r="WX143" i="8" s="1"/>
  <c r="FC166" i="8"/>
  <c r="EP167" i="8"/>
  <c r="EQ167" i="8" s="1"/>
  <c r="ID160" i="8"/>
  <c r="XM142" i="8" l="1"/>
  <c r="XN142" i="8" s="1"/>
  <c r="XI143" i="8" s="1"/>
  <c r="IA161" i="8"/>
  <c r="IE160" i="8"/>
  <c r="HZ161" i="8" s="1"/>
  <c r="EN168" i="8"/>
  <c r="ER167" i="8"/>
  <c r="EM168" i="8" s="1"/>
  <c r="XJ143" i="8" l="1"/>
  <c r="XE143" i="8" s="1"/>
  <c r="XR142" i="8"/>
  <c r="EV167" i="8"/>
  <c r="EI168" i="8"/>
  <c r="EJ168" i="8" s="1"/>
  <c r="II160" i="8"/>
  <c r="HV161" i="8"/>
  <c r="XT142" i="8" l="1"/>
  <c r="XU142" i="8"/>
  <c r="XP143" i="8" s="1"/>
  <c r="EG169" i="8"/>
  <c r="EK168" i="8"/>
  <c r="EF169" i="8" s="1"/>
  <c r="XQ143" i="8" l="1"/>
  <c r="XL143" i="8" s="1"/>
  <c r="XY142" i="8"/>
  <c r="EO168" i="8"/>
  <c r="EB169" i="8"/>
  <c r="EC169" i="8" s="1"/>
  <c r="YA142" i="8" l="1"/>
  <c r="YB142" i="8"/>
  <c r="XW143" i="8" s="1"/>
  <c r="DZ170" i="8"/>
  <c r="ED169" i="8"/>
  <c r="DY170" i="8" s="1"/>
  <c r="XX143" i="8" l="1"/>
  <c r="XS143" i="8" s="1"/>
  <c r="YF142" i="8"/>
  <c r="EH169" i="8"/>
  <c r="DU170" i="8"/>
  <c r="DV170" i="8" s="1"/>
  <c r="YH142" i="8" l="1"/>
  <c r="YI142" i="8"/>
  <c r="YD143" i="8" s="1"/>
  <c r="DS171" i="8"/>
  <c r="DW170" i="8"/>
  <c r="DR171" i="8" s="1"/>
  <c r="YE143" i="8" l="1"/>
  <c r="XZ143" i="8" s="1"/>
  <c r="YM142" i="8"/>
  <c r="EA170" i="8"/>
  <c r="DN171" i="8"/>
  <c r="DO171" i="8" s="1"/>
  <c r="YO142" i="8" l="1"/>
  <c r="YP142" i="8"/>
  <c r="YK143" i="8" s="1"/>
  <c r="DL172" i="8"/>
  <c r="DP171" i="8"/>
  <c r="DK172" i="8" s="1"/>
  <c r="YT142" i="8" l="1"/>
  <c r="YL143" i="8"/>
  <c r="YG143" i="8" s="1"/>
  <c r="DG172" i="8"/>
  <c r="DH172" i="8" s="1"/>
  <c r="DT171" i="8"/>
  <c r="YV142" i="8" l="1"/>
  <c r="YW142" i="8"/>
  <c r="YR143" i="8" s="1"/>
  <c r="DE173" i="8"/>
  <c r="DI172" i="8"/>
  <c r="DD173" i="8" s="1"/>
  <c r="YS143" i="8" l="1"/>
  <c r="YN143" i="8" s="1"/>
  <c r="ZA142" i="8"/>
  <c r="DM172" i="8"/>
  <c r="CZ173" i="8"/>
  <c r="DA173" i="8" s="1"/>
  <c r="ZC142" i="8" l="1"/>
  <c r="ZD142" i="8" s="1"/>
  <c r="YY143" i="8" s="1"/>
  <c r="CX174" i="8"/>
  <c r="DB173" i="8"/>
  <c r="CW174" i="8" s="1"/>
  <c r="YZ143" i="8" l="1"/>
  <c r="YU143" i="8" s="1"/>
  <c r="ZH142" i="8"/>
  <c r="CS174" i="8"/>
  <c r="CT174" i="8" s="1"/>
  <c r="DF173" i="8"/>
  <c r="ZJ142" i="8" l="1"/>
  <c r="ZK142" i="8"/>
  <c r="ZF143" i="8" s="1"/>
  <c r="CQ175" i="8"/>
  <c r="CU174" i="8"/>
  <c r="CP175" i="8" s="1"/>
  <c r="ZO142" i="8" l="1"/>
  <c r="ZG143" i="8"/>
  <c r="ZB143" i="8" s="1"/>
  <c r="CL175" i="8"/>
  <c r="CM175" i="8" s="1"/>
  <c r="CY174" i="8"/>
  <c r="ZQ142" i="8" l="1"/>
  <c r="ZR142" i="8"/>
  <c r="ZM143" i="8" s="1"/>
  <c r="CJ176" i="8"/>
  <c r="CN175" i="8"/>
  <c r="CI176" i="8" s="1"/>
  <c r="ZN143" i="8" l="1"/>
  <c r="ZI143" i="8" s="1"/>
  <c r="ZV142" i="8"/>
  <c r="CR175" i="8"/>
  <c r="CE176" i="8"/>
  <c r="CF176" i="8" s="1"/>
  <c r="ZX142" i="8" l="1"/>
  <c r="ZY142" i="8"/>
  <c r="ZT143" i="8" s="1"/>
  <c r="CC177" i="8"/>
  <c r="CG176" i="8"/>
  <c r="CB177" i="8" s="1"/>
  <c r="ZU143" i="8" l="1"/>
  <c r="ZP143" i="8" s="1"/>
  <c r="AAC142" i="8"/>
  <c r="BX177" i="8"/>
  <c r="BY177" i="8" s="1"/>
  <c r="CK176" i="8"/>
  <c r="AAE142" i="8" l="1"/>
  <c r="AAF142" i="8" s="1"/>
  <c r="AAA143" i="8" s="1"/>
  <c r="BV178" i="8"/>
  <c r="BZ177" i="8"/>
  <c r="BU178" i="8" s="1"/>
  <c r="AAJ142" i="8" l="1"/>
  <c r="AAB143" i="8"/>
  <c r="ZW143" i="8" s="1"/>
  <c r="BQ178" i="8"/>
  <c r="BR178" i="8" s="1"/>
  <c r="BS178" i="8" s="1"/>
  <c r="BN179" i="8" s="1"/>
  <c r="CD177" i="8"/>
  <c r="AAL142" i="8" l="1"/>
  <c r="AAM142" i="8"/>
  <c r="AAH143" i="8" s="1"/>
  <c r="BO179" i="8"/>
  <c r="BJ179" i="8" s="1"/>
  <c r="BK179" i="8" s="1"/>
  <c r="BW178" i="8"/>
  <c r="AAI143" i="8" l="1"/>
  <c r="AAD143" i="8" s="1"/>
  <c r="AAQ142" i="8"/>
  <c r="BH180" i="8"/>
  <c r="BL179" i="8"/>
  <c r="BG180" i="8" s="1"/>
  <c r="AAS142" i="8" l="1"/>
  <c r="AAT142" i="8"/>
  <c r="AAO143" i="8" s="1"/>
  <c r="BC180" i="8"/>
  <c r="BD180" i="8" s="1"/>
  <c r="BE180" i="8" s="1"/>
  <c r="AZ181" i="8" s="1"/>
  <c r="BP179" i="8"/>
  <c r="AAP143" i="8" l="1"/>
  <c r="AAX142" i="8"/>
  <c r="BA181" i="8"/>
  <c r="AV181" i="8" s="1"/>
  <c r="AW181" i="8" s="1"/>
  <c r="BI180" i="8"/>
  <c r="AAZ142" i="8" l="1"/>
  <c r="ABA142" i="8"/>
  <c r="AAV143" i="8" s="1"/>
  <c r="MZ143" i="8"/>
  <c r="AAK143" i="8"/>
  <c r="AT182" i="8"/>
  <c r="AX181" i="8"/>
  <c r="AS182" i="8" s="1"/>
  <c r="MW144" i="8" l="1"/>
  <c r="NA143" i="8"/>
  <c r="MV144" i="8" s="1"/>
  <c r="AAW143" i="8"/>
  <c r="ABE142" i="8"/>
  <c r="BB181" i="8"/>
  <c r="AP182" i="8"/>
  <c r="AO182" i="8"/>
  <c r="AH182" i="8" s="1"/>
  <c r="AG182" i="8" s="1"/>
  <c r="ABG142" i="8" l="1"/>
  <c r="ABH142" i="8"/>
  <c r="ABC143" i="8" s="1"/>
  <c r="AAR143" i="8"/>
  <c r="NE143" i="8"/>
  <c r="MR144" i="8"/>
  <c r="MS144" i="8" s="1"/>
  <c r="AU182" i="8"/>
  <c r="AM183" i="8"/>
  <c r="MP145" i="8" l="1"/>
  <c r="MT144" i="8"/>
  <c r="MO145" i="8" s="1"/>
  <c r="NG143" i="8"/>
  <c r="NH143" i="8" s="1"/>
  <c r="NC144" i="8" s="1"/>
  <c r="ABD143" i="8"/>
  <c r="ABL142" i="8"/>
  <c r="ABO142" i="8" s="1"/>
  <c r="ABJ143" i="8" s="1"/>
  <c r="ABF143" i="8" l="1"/>
  <c r="AAY143" i="8"/>
  <c r="NL143" i="8"/>
  <c r="ND144" i="8"/>
  <c r="MY144" i="8" s="1"/>
  <c r="MK145" i="8"/>
  <c r="ML145" i="8" s="1"/>
  <c r="MX144" i="8"/>
  <c r="MI146" i="8" l="1"/>
  <c r="MM145" i="8"/>
  <c r="MH146" i="8" s="1"/>
  <c r="NN143" i="8"/>
  <c r="NO143" i="8" s="1"/>
  <c r="NJ144" i="8" s="1"/>
  <c r="NS143" i="8" l="1"/>
  <c r="NK144" i="8"/>
  <c r="NF144" i="8" s="1"/>
  <c r="MQ145" i="8"/>
  <c r="MD146" i="8"/>
  <c r="ME146" i="8" s="1"/>
  <c r="MB147" i="8" l="1"/>
  <c r="MF146" i="8"/>
  <c r="MA147" i="8" s="1"/>
  <c r="NU143" i="8"/>
  <c r="NV143" i="8" s="1"/>
  <c r="NQ144" i="8" s="1"/>
  <c r="NR144" i="8" l="1"/>
  <c r="NM144" i="8" s="1"/>
  <c r="NZ143" i="8"/>
  <c r="MJ146" i="8"/>
  <c r="LW147" i="8"/>
  <c r="LX147" i="8" s="1"/>
  <c r="LU148" i="8" l="1"/>
  <c r="LY147" i="8"/>
  <c r="LT148" i="8" s="1"/>
  <c r="OB143" i="8"/>
  <c r="OC143" i="8" s="1"/>
  <c r="NX144" i="8" s="1"/>
  <c r="NY144" i="8" l="1"/>
  <c r="NT144" i="8" s="1"/>
  <c r="OG143" i="8"/>
  <c r="MC147" i="8"/>
  <c r="LP148" i="8"/>
  <c r="LQ148" i="8" s="1"/>
  <c r="LR148" i="8" l="1"/>
  <c r="LM149" i="8" s="1"/>
  <c r="LN149" i="8"/>
  <c r="LV148" i="8"/>
  <c r="OI143" i="8"/>
  <c r="OJ143" i="8" s="1"/>
  <c r="OE144" i="8" s="1"/>
  <c r="LI149" i="8" l="1"/>
  <c r="LJ149" i="8" s="1"/>
  <c r="LG150" i="8" s="1"/>
  <c r="OF144" i="8"/>
  <c r="OA144" i="8" s="1"/>
  <c r="ON143" i="8"/>
  <c r="LK149" i="8" l="1"/>
  <c r="LF150" i="8" s="1"/>
  <c r="LB150" i="8" s="1"/>
  <c r="LC150" i="8" s="1"/>
  <c r="OP143" i="8"/>
  <c r="OQ143" i="8" s="1"/>
  <c r="OL144" i="8" s="1"/>
  <c r="LO149" i="8" l="1"/>
  <c r="LD150" i="8"/>
  <c r="KY151" i="8" s="1"/>
  <c r="KZ151" i="8"/>
  <c r="OU143" i="8"/>
  <c r="OM144" i="8"/>
  <c r="OH144" i="8" s="1"/>
  <c r="KU151" i="8" l="1"/>
  <c r="KV151" i="8" s="1"/>
  <c r="LH150" i="8"/>
  <c r="OW143" i="8"/>
  <c r="OX143" i="8"/>
  <c r="OS144" i="8" s="1"/>
  <c r="KW151" i="8"/>
  <c r="KR152" i="8" s="1"/>
  <c r="LA151" i="8"/>
  <c r="KS152" i="8"/>
  <c r="KN152" i="8" l="1"/>
  <c r="KO152" i="8" s="1"/>
  <c r="KP152" i="8" s="1"/>
  <c r="KK153" i="8" s="1"/>
  <c r="OT144" i="8"/>
  <c r="OO144" i="8" s="1"/>
  <c r="PB143" i="8"/>
  <c r="KT152" i="8" l="1"/>
  <c r="KL153" i="8"/>
  <c r="KG153" i="8" s="1"/>
  <c r="KH153" i="8" s="1"/>
  <c r="PD143" i="8"/>
  <c r="PE143" i="8" s="1"/>
  <c r="OZ144" i="8" s="1"/>
  <c r="KI153" i="8" l="1"/>
  <c r="KD154" i="8" s="1"/>
  <c r="KE154" i="8"/>
  <c r="JZ154" i="8" s="1"/>
  <c r="KA154" i="8" s="1"/>
  <c r="PI143" i="8"/>
  <c r="PA144" i="8"/>
  <c r="OV144" i="8" s="1"/>
  <c r="KB154" i="8" l="1"/>
  <c r="JW155" i="8" s="1"/>
  <c r="JX155" i="8"/>
  <c r="JS155" i="8" s="1"/>
  <c r="JT155" i="8" s="1"/>
  <c r="JU155" i="8" s="1"/>
  <c r="JP156" i="8" s="1"/>
  <c r="KM153" i="8"/>
  <c r="KF154" i="8"/>
  <c r="PK143" i="8"/>
  <c r="PL143" i="8" s="1"/>
  <c r="PG144" i="8" s="1"/>
  <c r="JQ156" i="8" l="1"/>
  <c r="JL156" i="8" s="1"/>
  <c r="JM156" i="8" s="1"/>
  <c r="JJ157" i="8" s="1"/>
  <c r="JY155" i="8"/>
  <c r="JN156" i="8"/>
  <c r="JI157" i="8" s="1"/>
  <c r="PH144" i="8"/>
  <c r="PC144" i="8" s="1"/>
  <c r="PP143" i="8"/>
  <c r="JE157" i="8" l="1"/>
  <c r="JF157" i="8" s="1"/>
  <c r="JR156" i="8"/>
  <c r="PR143" i="8"/>
  <c r="PS143" i="8" s="1"/>
  <c r="PN144" i="8" s="1"/>
  <c r="JG157" i="8"/>
  <c r="JB158" i="8" s="1"/>
  <c r="JC158" i="8"/>
  <c r="GN161" i="8"/>
  <c r="JK157" i="8" l="1"/>
  <c r="IX158" i="8"/>
  <c r="IY158" i="8" s="1"/>
  <c r="PO144" i="8"/>
  <c r="PJ144" i="8" s="1"/>
  <c r="PW143" i="8"/>
  <c r="GK162" i="8"/>
  <c r="GO161" i="8"/>
  <c r="GJ162" i="8" s="1"/>
  <c r="IV159" i="8" l="1"/>
  <c r="IZ158" i="8"/>
  <c r="IU159" i="8" s="1"/>
  <c r="PY143" i="8"/>
  <c r="PZ143" i="8" s="1"/>
  <c r="PU144" i="8" s="1"/>
  <c r="GS161" i="8"/>
  <c r="GF162" i="8"/>
  <c r="GG162" i="8" s="1"/>
  <c r="IQ159" i="8" l="1"/>
  <c r="IR159" i="8" s="1"/>
  <c r="JD158" i="8"/>
  <c r="PV144" i="8"/>
  <c r="PQ144" i="8" s="1"/>
  <c r="QD143" i="8"/>
  <c r="GD163" i="8"/>
  <c r="GH162" i="8"/>
  <c r="GC163" i="8" s="1"/>
  <c r="GU161" i="8"/>
  <c r="GV161" i="8" s="1"/>
  <c r="GQ162" i="8" s="1"/>
  <c r="IS159" i="8" l="1"/>
  <c r="IN160" i="8" s="1"/>
  <c r="IW159" i="8"/>
  <c r="IO160" i="8"/>
  <c r="IJ160" i="8" s="1"/>
  <c r="IK160" i="8" s="1"/>
  <c r="QF143" i="8"/>
  <c r="QG143" i="8" s="1"/>
  <c r="QB144" i="8" s="1"/>
  <c r="GR162" i="8"/>
  <c r="GM162" i="8" s="1"/>
  <c r="GZ161" i="8"/>
  <c r="GL162" i="8"/>
  <c r="FY163" i="8"/>
  <c r="FZ163" i="8" s="1"/>
  <c r="IL160" i="8" l="1"/>
  <c r="IG161" i="8" s="1"/>
  <c r="IH161" i="8"/>
  <c r="QC144" i="8"/>
  <c r="PX144" i="8" s="1"/>
  <c r="QK143" i="8"/>
  <c r="FW164" i="8"/>
  <c r="GA163" i="8"/>
  <c r="FV164" i="8" s="1"/>
  <c r="HB161" i="8"/>
  <c r="HC161" i="8" s="1"/>
  <c r="GX162" i="8" s="1"/>
  <c r="IC161" i="8" l="1"/>
  <c r="IP160" i="8"/>
  <c r="QM143" i="8"/>
  <c r="QN143" i="8" s="1"/>
  <c r="QI144" i="8" s="1"/>
  <c r="HG161" i="8"/>
  <c r="GY162" i="8"/>
  <c r="GT162" i="8" s="1"/>
  <c r="GE163" i="8"/>
  <c r="FR164" i="8"/>
  <c r="FS164" i="8" s="1"/>
  <c r="QR143" i="8" l="1"/>
  <c r="QJ144" i="8"/>
  <c r="QE144" i="8" s="1"/>
  <c r="FP165" i="8"/>
  <c r="FT164" i="8"/>
  <c r="FO165" i="8" s="1"/>
  <c r="HI161" i="8"/>
  <c r="QT143" i="8" l="1"/>
  <c r="QU143" i="8"/>
  <c r="QP144" i="8" s="1"/>
  <c r="HF162" i="8"/>
  <c r="HJ161" i="8"/>
  <c r="HE162" i="8" s="1"/>
  <c r="FX164" i="8"/>
  <c r="FK165" i="8"/>
  <c r="FL165" i="8" s="1"/>
  <c r="QY143" i="8" l="1"/>
  <c r="QQ144" i="8"/>
  <c r="QL144" i="8" s="1"/>
  <c r="HN161" i="8"/>
  <c r="FI166" i="8"/>
  <c r="FM165" i="8"/>
  <c r="FH166" i="8" s="1"/>
  <c r="HA162" i="8"/>
  <c r="RA143" i="8" l="1"/>
  <c r="RB143" i="8"/>
  <c r="QW144" i="8" s="1"/>
  <c r="FD166" i="8"/>
  <c r="FE166" i="8" s="1"/>
  <c r="HP161" i="8"/>
  <c r="HQ161" i="8" s="1"/>
  <c r="HL162" i="8" s="1"/>
  <c r="FQ165" i="8"/>
  <c r="RF143" i="8" l="1"/>
  <c r="QX144" i="8"/>
  <c r="QS144" i="8" s="1"/>
  <c r="HM162" i="8"/>
  <c r="HH162" i="8" s="1"/>
  <c r="HU161" i="8"/>
  <c r="FB167" i="8"/>
  <c r="FF166" i="8"/>
  <c r="FA167" i="8" s="1"/>
  <c r="RH143" i="8" l="1"/>
  <c r="RI143" i="8"/>
  <c r="RD144" i="8" s="1"/>
  <c r="FJ166" i="8"/>
  <c r="EW167" i="8"/>
  <c r="EX167" i="8" s="1"/>
  <c r="HW161" i="8"/>
  <c r="RE144" i="8" l="1"/>
  <c r="QZ144" i="8" s="1"/>
  <c r="RM143" i="8"/>
  <c r="HT162" i="8"/>
  <c r="HX161" i="8"/>
  <c r="HS162" i="8" s="1"/>
  <c r="EU168" i="8"/>
  <c r="EY167" i="8"/>
  <c r="ET168" i="8" s="1"/>
  <c r="RO143" i="8" l="1"/>
  <c r="RP143" i="8"/>
  <c r="RK144" i="8" s="1"/>
  <c r="FC167" i="8"/>
  <c r="EP168" i="8"/>
  <c r="EQ168" i="8" s="1"/>
  <c r="IB161" i="8"/>
  <c r="HO162" i="8"/>
  <c r="RT143" i="8" l="1"/>
  <c r="RL144" i="8"/>
  <c r="RG144" i="8" s="1"/>
  <c r="EN169" i="8"/>
  <c r="ER168" i="8"/>
  <c r="EM169" i="8" s="1"/>
  <c r="ID161" i="8"/>
  <c r="IE161" i="8" s="1"/>
  <c r="HZ162" i="8" s="1"/>
  <c r="RV143" i="8" l="1"/>
  <c r="RW143" i="8"/>
  <c r="RR144" i="8" s="1"/>
  <c r="II161" i="8"/>
  <c r="IA162" i="8"/>
  <c r="HV162" i="8" s="1"/>
  <c r="EV168" i="8"/>
  <c r="EI169" i="8"/>
  <c r="EJ169" i="8" s="1"/>
  <c r="RS144" i="8" l="1"/>
  <c r="RN144" i="8" s="1"/>
  <c r="SA143" i="8"/>
  <c r="EG170" i="8"/>
  <c r="EK169" i="8"/>
  <c r="EF170" i="8" s="1"/>
  <c r="SC143" i="8" l="1"/>
  <c r="SD143" i="8"/>
  <c r="RY144" i="8" s="1"/>
  <c r="EO169" i="8"/>
  <c r="EB170" i="8"/>
  <c r="EC170" i="8" s="1"/>
  <c r="RZ144" i="8" l="1"/>
  <c r="RU144" i="8" s="1"/>
  <c r="SH143" i="8"/>
  <c r="DZ171" i="8"/>
  <c r="ED170" i="8"/>
  <c r="DY171" i="8" s="1"/>
  <c r="SJ143" i="8" l="1"/>
  <c r="SK143" i="8"/>
  <c r="SF144" i="8" s="1"/>
  <c r="DU171" i="8"/>
  <c r="DV171" i="8" s="1"/>
  <c r="EH170" i="8"/>
  <c r="SG144" i="8" l="1"/>
  <c r="SB144" i="8" s="1"/>
  <c r="SO143" i="8"/>
  <c r="DS172" i="8"/>
  <c r="DW171" i="8"/>
  <c r="DR172" i="8" s="1"/>
  <c r="SQ143" i="8" l="1"/>
  <c r="SR143" i="8"/>
  <c r="SM144" i="8" s="1"/>
  <c r="DN172" i="8"/>
  <c r="DO172" i="8" s="1"/>
  <c r="EA171" i="8"/>
  <c r="SN144" i="8" l="1"/>
  <c r="SI144" i="8" s="1"/>
  <c r="SV143" i="8"/>
  <c r="DL173" i="8"/>
  <c r="DP172" i="8"/>
  <c r="DK173" i="8" s="1"/>
  <c r="SX143" i="8" l="1"/>
  <c r="SY143" i="8"/>
  <c r="ST144" i="8" s="1"/>
  <c r="DG173" i="8"/>
  <c r="DH173" i="8" s="1"/>
  <c r="DT172" i="8"/>
  <c r="SU144" i="8" l="1"/>
  <c r="SP144" i="8" s="1"/>
  <c r="TC143" i="8"/>
  <c r="DE174" i="8"/>
  <c r="DI173" i="8"/>
  <c r="DD174" i="8" s="1"/>
  <c r="TE143" i="8" l="1"/>
  <c r="TF143" i="8" s="1"/>
  <c r="TA144" i="8" s="1"/>
  <c r="DM173" i="8"/>
  <c r="CZ174" i="8"/>
  <c r="DA174" i="8" s="1"/>
  <c r="TB144" i="8" l="1"/>
  <c r="SW144" i="8" s="1"/>
  <c r="TJ143" i="8"/>
  <c r="CX175" i="8"/>
  <c r="DB174" i="8"/>
  <c r="CW175" i="8" s="1"/>
  <c r="TL143" i="8" l="1"/>
  <c r="TM143" i="8"/>
  <c r="TH144" i="8" s="1"/>
  <c r="DF174" i="8"/>
  <c r="CS175" i="8"/>
  <c r="CT175" i="8" s="1"/>
  <c r="TI144" i="8" l="1"/>
  <c r="TD144" i="8" s="1"/>
  <c r="TQ143" i="8"/>
  <c r="CQ176" i="8"/>
  <c r="CU175" i="8"/>
  <c r="CP176" i="8" s="1"/>
  <c r="TS143" i="8" l="1"/>
  <c r="TT143" i="8"/>
  <c r="TO144" i="8" s="1"/>
  <c r="CL176" i="8"/>
  <c r="CM176" i="8" s="1"/>
  <c r="CJ177" i="8" s="1"/>
  <c r="CY175" i="8"/>
  <c r="TP144" i="8" l="1"/>
  <c r="TK144" i="8" s="1"/>
  <c r="TX143" i="8"/>
  <c r="CN176" i="8"/>
  <c r="TZ143" i="8" l="1"/>
  <c r="UA143" i="8"/>
  <c r="TV144" i="8" s="1"/>
  <c r="CI177" i="8"/>
  <c r="CE177" i="8" s="1"/>
  <c r="CF177" i="8" s="1"/>
  <c r="CC178" i="8" s="1"/>
  <c r="CR176" i="8"/>
  <c r="TW144" i="8" l="1"/>
  <c r="TR144" i="8" s="1"/>
  <c r="UE143" i="8"/>
  <c r="CG177" i="8"/>
  <c r="CB178" i="8" s="1"/>
  <c r="BX178" i="8" s="1"/>
  <c r="BY178" i="8" s="1"/>
  <c r="UG143" i="8" l="1"/>
  <c r="UH143" i="8"/>
  <c r="UC144" i="8" s="1"/>
  <c r="CK177" i="8"/>
  <c r="BV179" i="8"/>
  <c r="BZ178" i="8"/>
  <c r="BU179" i="8" s="1"/>
  <c r="UD144" i="8" l="1"/>
  <c r="TY144" i="8" s="1"/>
  <c r="UL143" i="8"/>
  <c r="CD178" i="8"/>
  <c r="BQ179" i="8"/>
  <c r="BR179" i="8" s="1"/>
  <c r="UN143" i="8" l="1"/>
  <c r="UO143" i="8"/>
  <c r="UJ144" i="8" s="1"/>
  <c r="BO180" i="8"/>
  <c r="BS179" i="8"/>
  <c r="BN180" i="8" s="1"/>
  <c r="UK144" i="8" l="1"/>
  <c r="UF144" i="8" s="1"/>
  <c r="US143" i="8"/>
  <c r="BW179" i="8"/>
  <c r="BJ180" i="8"/>
  <c r="BK180" i="8" s="1"/>
  <c r="UU143" i="8" l="1"/>
  <c r="UV143" i="8"/>
  <c r="UQ144" i="8" s="1"/>
  <c r="BH181" i="8"/>
  <c r="BL180" i="8"/>
  <c r="BG181" i="8" s="1"/>
  <c r="UZ143" i="8" l="1"/>
  <c r="UR144" i="8"/>
  <c r="UM144" i="8" s="1"/>
  <c r="BP180" i="8"/>
  <c r="BC181" i="8"/>
  <c r="BD181" i="8" s="1"/>
  <c r="VB143" i="8" l="1"/>
  <c r="VC143" i="8"/>
  <c r="UX144" i="8" s="1"/>
  <c r="BA182" i="8"/>
  <c r="BE181" i="8"/>
  <c r="AZ182" i="8" s="1"/>
  <c r="UY144" i="8" l="1"/>
  <c r="UT144" i="8" s="1"/>
  <c r="VG143" i="8"/>
  <c r="AV182" i="8"/>
  <c r="AW182" i="8" s="1"/>
  <c r="AT183" i="8" s="1"/>
  <c r="BI181" i="8"/>
  <c r="VI143" i="8" l="1"/>
  <c r="VJ143" i="8"/>
  <c r="VE144" i="8" s="1"/>
  <c r="AX182" i="8"/>
  <c r="AS183" i="8" s="1"/>
  <c r="AO183" i="8" s="1"/>
  <c r="AH183" i="8" s="1"/>
  <c r="AG183" i="8" s="1"/>
  <c r="VF144" i="8" l="1"/>
  <c r="VA144" i="8" s="1"/>
  <c r="VN143" i="8"/>
  <c r="AP183" i="8"/>
  <c r="AM184" i="8" s="1"/>
  <c r="BB182" i="8"/>
  <c r="VP143" i="8" l="1"/>
  <c r="VQ143" i="8"/>
  <c r="VL144" i="8" s="1"/>
  <c r="AU183" i="8"/>
  <c r="VM144" i="8" l="1"/>
  <c r="VH144" i="8" s="1"/>
  <c r="VU143" i="8"/>
  <c r="VW143" i="8" l="1"/>
  <c r="VX143" i="8"/>
  <c r="VS144" i="8" s="1"/>
  <c r="VT144" i="8" l="1"/>
  <c r="VO144" i="8" s="1"/>
  <c r="WB143" i="8"/>
  <c r="WD143" i="8" l="1"/>
  <c r="WE143" i="8"/>
  <c r="VZ144" i="8" s="1"/>
  <c r="WA144" i="8" l="1"/>
  <c r="VV144" i="8" s="1"/>
  <c r="WI143" i="8"/>
  <c r="WK143" i="8" l="1"/>
  <c r="WL143" i="8"/>
  <c r="WG144" i="8" s="1"/>
  <c r="WH144" i="8" l="1"/>
  <c r="WC144" i="8" s="1"/>
  <c r="WP143" i="8"/>
  <c r="WR143" i="8" l="1"/>
  <c r="WS143" i="8"/>
  <c r="WN144" i="8" s="1"/>
  <c r="WW143" i="8" l="1"/>
  <c r="WO144" i="8"/>
  <c r="WJ144" i="8" s="1"/>
  <c r="WY143" i="8" l="1"/>
  <c r="WZ143" i="8"/>
  <c r="WU144" i="8" s="1"/>
  <c r="WV144" i="8" l="1"/>
  <c r="WQ144" i="8" s="1"/>
  <c r="XD143" i="8"/>
  <c r="XF143" i="8" l="1"/>
  <c r="XG143" i="8"/>
  <c r="XB144" i="8" s="1"/>
  <c r="XK143" i="8" l="1"/>
  <c r="XC144" i="8"/>
  <c r="WX144" i="8" s="1"/>
  <c r="XM143" i="8" l="1"/>
  <c r="XN143" i="8"/>
  <c r="XI144" i="8" s="1"/>
  <c r="XJ144" i="8" l="1"/>
  <c r="XE144" i="8" s="1"/>
  <c r="XR143" i="8"/>
  <c r="XT143" i="8" l="1"/>
  <c r="XU143" i="8"/>
  <c r="XP144" i="8" s="1"/>
  <c r="XQ144" i="8" l="1"/>
  <c r="XL144" i="8" s="1"/>
  <c r="XY143" i="8"/>
  <c r="YA143" i="8" l="1"/>
  <c r="YB143" i="8"/>
  <c r="XW144" i="8" s="1"/>
  <c r="GN162" i="8"/>
  <c r="XX144" i="8" l="1"/>
  <c r="XS144" i="8" s="1"/>
  <c r="YF143" i="8"/>
  <c r="GK163" i="8"/>
  <c r="GO162" i="8"/>
  <c r="GJ163" i="8" s="1"/>
  <c r="YH143" i="8" l="1"/>
  <c r="YI143" i="8"/>
  <c r="YD144" i="8" s="1"/>
  <c r="GS162" i="8"/>
  <c r="GF163" i="8"/>
  <c r="GG163" i="8" s="1"/>
  <c r="YE144" i="8" l="1"/>
  <c r="XZ144" i="8" s="1"/>
  <c r="YM143" i="8"/>
  <c r="GD164" i="8"/>
  <c r="GH163" i="8"/>
  <c r="GC164" i="8" s="1"/>
  <c r="GU162" i="8"/>
  <c r="GV162" i="8" s="1"/>
  <c r="GQ163" i="8" s="1"/>
  <c r="YO143" i="8" l="1"/>
  <c r="YP143" i="8"/>
  <c r="YK144" i="8" s="1"/>
  <c r="GZ162" i="8"/>
  <c r="GR163" i="8"/>
  <c r="GM163" i="8" s="1"/>
  <c r="GL163" i="8"/>
  <c r="FY164" i="8"/>
  <c r="FZ164" i="8" s="1"/>
  <c r="YT143" i="8" l="1"/>
  <c r="YL144" i="8"/>
  <c r="YG144" i="8" s="1"/>
  <c r="FW165" i="8"/>
  <c r="GA164" i="8"/>
  <c r="FV165" i="8" s="1"/>
  <c r="HB162" i="8"/>
  <c r="HC162" i="8" s="1"/>
  <c r="GX163" i="8" s="1"/>
  <c r="YV143" i="8" l="1"/>
  <c r="YW143" i="8"/>
  <c r="YR144" i="8" s="1"/>
  <c r="GE164" i="8"/>
  <c r="HG162" i="8"/>
  <c r="GY163" i="8"/>
  <c r="GT163" i="8" s="1"/>
  <c r="FR165" i="8"/>
  <c r="FS165" i="8" s="1"/>
  <c r="YS144" i="8" l="1"/>
  <c r="YN144" i="8" s="1"/>
  <c r="ZA143" i="8"/>
  <c r="FP166" i="8"/>
  <c r="FT165" i="8"/>
  <c r="FO166" i="8" s="1"/>
  <c r="HI162" i="8"/>
  <c r="HJ162" i="8" s="1"/>
  <c r="HE163" i="8" s="1"/>
  <c r="ZC143" i="8" l="1"/>
  <c r="ZD143" i="8"/>
  <c r="YY144" i="8" s="1"/>
  <c r="HF163" i="8"/>
  <c r="HA163" i="8" s="1"/>
  <c r="HN162" i="8"/>
  <c r="FX165" i="8"/>
  <c r="FK166" i="8"/>
  <c r="FL166" i="8" s="1"/>
  <c r="YZ144" i="8" l="1"/>
  <c r="YU144" i="8" s="1"/>
  <c r="ZH143" i="8"/>
  <c r="FI167" i="8"/>
  <c r="FM166" i="8"/>
  <c r="FH167" i="8" s="1"/>
  <c r="HP162" i="8"/>
  <c r="HQ162" i="8" s="1"/>
  <c r="HL163" i="8" s="1"/>
  <c r="ZJ143" i="8" l="1"/>
  <c r="ZK143" i="8"/>
  <c r="ZF144" i="8" s="1"/>
  <c r="HU162" i="8"/>
  <c r="HM163" i="8"/>
  <c r="HH163" i="8" s="1"/>
  <c r="FQ166" i="8"/>
  <c r="FD167" i="8"/>
  <c r="FE167" i="8" s="1"/>
  <c r="ZO143" i="8" l="1"/>
  <c r="ZG144" i="8"/>
  <c r="ZB144" i="8" s="1"/>
  <c r="FB168" i="8"/>
  <c r="FF167" i="8"/>
  <c r="FA168" i="8" s="1"/>
  <c r="HW162" i="8"/>
  <c r="ZQ143" i="8" l="1"/>
  <c r="ZR143" i="8" s="1"/>
  <c r="ZM144" i="8" s="1"/>
  <c r="HT163" i="8"/>
  <c r="HX162" i="8"/>
  <c r="HS163" i="8" s="1"/>
  <c r="FJ167" i="8"/>
  <c r="EW168" i="8"/>
  <c r="EX168" i="8" s="1"/>
  <c r="ZN144" i="8" l="1"/>
  <c r="ZI144" i="8" s="1"/>
  <c r="ZV143" i="8"/>
  <c r="HO163" i="8"/>
  <c r="EU169" i="8"/>
  <c r="EY168" i="8"/>
  <c r="ET169" i="8" s="1"/>
  <c r="IB162" i="8"/>
  <c r="ZX143" i="8" l="1"/>
  <c r="ZY143" i="8" s="1"/>
  <c r="ZT144" i="8" s="1"/>
  <c r="EP169" i="8"/>
  <c r="EQ169" i="8" s="1"/>
  <c r="FC168" i="8"/>
  <c r="ZU144" i="8" l="1"/>
  <c r="ZP144" i="8" s="1"/>
  <c r="AAC143" i="8"/>
  <c r="EN170" i="8"/>
  <c r="ER169" i="8"/>
  <c r="EM170" i="8" s="1"/>
  <c r="AAE143" i="8" l="1"/>
  <c r="AAF143" i="8"/>
  <c r="AAA144" i="8" s="1"/>
  <c r="EI170" i="8"/>
  <c r="EJ170" i="8" s="1"/>
  <c r="EV169" i="8"/>
  <c r="AAJ143" i="8" l="1"/>
  <c r="AAB144" i="8"/>
  <c r="ZW144" i="8" s="1"/>
  <c r="EG171" i="8"/>
  <c r="EK170" i="8"/>
  <c r="EF171" i="8" s="1"/>
  <c r="AAL143" i="8" l="1"/>
  <c r="AAM143" i="8" s="1"/>
  <c r="AAH144" i="8" s="1"/>
  <c r="EO170" i="8"/>
  <c r="EB171" i="8"/>
  <c r="EC171" i="8" s="1"/>
  <c r="AAI144" i="8" l="1"/>
  <c r="AAD144" i="8" s="1"/>
  <c r="AAQ143" i="8"/>
  <c r="DZ172" i="8"/>
  <c r="ED171" i="8"/>
  <c r="DY172" i="8" s="1"/>
  <c r="AAS143" i="8" l="1"/>
  <c r="AAT143" i="8" s="1"/>
  <c r="AAO144" i="8" s="1"/>
  <c r="EH171" i="8"/>
  <c r="DU172" i="8"/>
  <c r="DV172" i="8" s="1"/>
  <c r="AAX143" i="8" l="1"/>
  <c r="AAP144" i="8"/>
  <c r="DS173" i="8"/>
  <c r="DW172" i="8"/>
  <c r="DR173" i="8" s="1"/>
  <c r="MZ144" i="8" l="1"/>
  <c r="AAK144" i="8"/>
  <c r="AAZ143" i="8"/>
  <c r="ABA143" i="8" s="1"/>
  <c r="AAV144" i="8" s="1"/>
  <c r="DN173" i="8"/>
  <c r="DO173" i="8" s="1"/>
  <c r="EA172" i="8"/>
  <c r="AAW144" i="8" l="1"/>
  <c r="ABE143" i="8"/>
  <c r="MW145" i="8"/>
  <c r="NA144" i="8"/>
  <c r="MV145" i="8" s="1"/>
  <c r="DL174" i="8"/>
  <c r="DP173" i="8"/>
  <c r="DK174" i="8" s="1"/>
  <c r="ABG143" i="8" l="1"/>
  <c r="ABH143" i="8"/>
  <c r="ABC144" i="8" s="1"/>
  <c r="AAR144" i="8"/>
  <c r="NE144" i="8"/>
  <c r="MR145" i="8"/>
  <c r="MS145" i="8" s="1"/>
  <c r="DT173" i="8"/>
  <c r="DG174" i="8"/>
  <c r="DH174" i="8" s="1"/>
  <c r="MP146" i="8" l="1"/>
  <c r="MT145" i="8"/>
  <c r="MO146" i="8" s="1"/>
  <c r="NG144" i="8"/>
  <c r="NH144" i="8" s="1"/>
  <c r="NC145" i="8" s="1"/>
  <c r="ABD144" i="8"/>
  <c r="ABL143" i="8"/>
  <c r="ABO143" i="8" s="1"/>
  <c r="ABJ144" i="8" s="1"/>
  <c r="DE175" i="8"/>
  <c r="DI174" i="8"/>
  <c r="DD175" i="8" s="1"/>
  <c r="ABF144" i="8" l="1"/>
  <c r="AAY144" i="8"/>
  <c r="ND145" i="8"/>
  <c r="MY145" i="8" s="1"/>
  <c r="NL144" i="8"/>
  <c r="MX145" i="8"/>
  <c r="MK146" i="8"/>
  <c r="ML146" i="8" s="1"/>
  <c r="CZ175" i="8"/>
  <c r="DA175" i="8" s="1"/>
  <c r="CX176" i="8" s="1"/>
  <c r="DM174" i="8"/>
  <c r="MI147" i="8" l="1"/>
  <c r="MM146" i="8"/>
  <c r="MH147" i="8" s="1"/>
  <c r="NN144" i="8"/>
  <c r="NO144" i="8" s="1"/>
  <c r="NJ145" i="8" s="1"/>
  <c r="DB175" i="8"/>
  <c r="CW176" i="8" s="1"/>
  <c r="CS176" i="8" s="1"/>
  <c r="CT176" i="8" s="1"/>
  <c r="NS144" i="8" l="1"/>
  <c r="NK145" i="8"/>
  <c r="NF145" i="8" s="1"/>
  <c r="MQ146" i="8"/>
  <c r="MD147" i="8"/>
  <c r="ME147" i="8" s="1"/>
  <c r="CQ177" i="8"/>
  <c r="CU176" i="8"/>
  <c r="CP177" i="8" s="1"/>
  <c r="DF175" i="8"/>
  <c r="CY176" i="8" l="1"/>
  <c r="MB148" i="8"/>
  <c r="MF147" i="8"/>
  <c r="MA148" i="8" s="1"/>
  <c r="NU144" i="8"/>
  <c r="NV144" i="8" s="1"/>
  <c r="NQ145" i="8" s="1"/>
  <c r="CL177" i="8"/>
  <c r="CM177" i="8" s="1"/>
  <c r="CJ178" i="8" s="1"/>
  <c r="NR145" i="8" l="1"/>
  <c r="NM145" i="8" s="1"/>
  <c r="NZ144" i="8"/>
  <c r="MJ147" i="8"/>
  <c r="LW148" i="8"/>
  <c r="LX148" i="8" s="1"/>
  <c r="CN177" i="8"/>
  <c r="CI178" i="8" s="1"/>
  <c r="CE178" i="8" s="1"/>
  <c r="CF178" i="8" s="1"/>
  <c r="LU149" i="8" l="1"/>
  <c r="LY148" i="8"/>
  <c r="LT149" i="8" s="1"/>
  <c r="OB144" i="8"/>
  <c r="OC144" i="8" s="1"/>
  <c r="NX145" i="8" s="1"/>
  <c r="CR177" i="8"/>
  <c r="CC179" i="8"/>
  <c r="CG178" i="8"/>
  <c r="CB179" i="8" s="1"/>
  <c r="NY145" i="8" l="1"/>
  <c r="NT145" i="8" s="1"/>
  <c r="OG144" i="8"/>
  <c r="MC148" i="8"/>
  <c r="LP149" i="8"/>
  <c r="LQ149" i="8" s="1"/>
  <c r="BX179" i="8"/>
  <c r="BY179" i="8" s="1"/>
  <c r="CK178" i="8"/>
  <c r="LR149" i="8" l="1"/>
  <c r="LM150" i="8" s="1"/>
  <c r="LN150" i="8"/>
  <c r="OI144" i="8"/>
  <c r="OJ144" i="8" s="1"/>
  <c r="OE145" i="8" s="1"/>
  <c r="BV180" i="8"/>
  <c r="BZ179" i="8"/>
  <c r="BU180" i="8" s="1"/>
  <c r="LV149" i="8" l="1"/>
  <c r="LI150" i="8"/>
  <c r="LJ150" i="8" s="1"/>
  <c r="LK150" i="8" s="1"/>
  <c r="LF151" i="8" s="1"/>
  <c r="OF145" i="8"/>
  <c r="OA145" i="8" s="1"/>
  <c r="ON144" i="8"/>
  <c r="CD179" i="8"/>
  <c r="BQ180" i="8"/>
  <c r="BR180" i="8" s="1"/>
  <c r="LG151" i="8" l="1"/>
  <c r="LO150" i="8"/>
  <c r="LB151" i="8"/>
  <c r="LC151" i="8" s="1"/>
  <c r="LD151" i="8" s="1"/>
  <c r="OP144" i="8"/>
  <c r="OQ144" i="8" s="1"/>
  <c r="OL145" i="8" s="1"/>
  <c r="BO181" i="8"/>
  <c r="BS180" i="8"/>
  <c r="BN181" i="8" s="1"/>
  <c r="KZ152" i="8" l="1"/>
  <c r="KY152" i="8"/>
  <c r="LH151" i="8"/>
  <c r="KU152" i="8"/>
  <c r="KV152" i="8" s="1"/>
  <c r="KW152" i="8" s="1"/>
  <c r="OU144" i="8"/>
  <c r="OM145" i="8"/>
  <c r="OH145" i="8" s="1"/>
  <c r="BJ181" i="8"/>
  <c r="BK181" i="8" s="1"/>
  <c r="BW180" i="8"/>
  <c r="KR153" i="8" l="1"/>
  <c r="LA152" i="8"/>
  <c r="KS153" i="8"/>
  <c r="KN153" i="8" s="1"/>
  <c r="KO153" i="8" s="1"/>
  <c r="KL154" i="8" s="1"/>
  <c r="OW144" i="8"/>
  <c r="OX144" i="8" s="1"/>
  <c r="OS145" i="8" s="1"/>
  <c r="BH182" i="8"/>
  <c r="BL181" i="8"/>
  <c r="BG182" i="8" s="1"/>
  <c r="KP153" i="8" l="1"/>
  <c r="KK154" i="8" s="1"/>
  <c r="KG154" i="8" s="1"/>
  <c r="KH154" i="8" s="1"/>
  <c r="OT145" i="8"/>
  <c r="OO145" i="8" s="1"/>
  <c r="PB144" i="8"/>
  <c r="BP181" i="8"/>
  <c r="BC182" i="8"/>
  <c r="BD182" i="8" s="1"/>
  <c r="KI154" i="8" l="1"/>
  <c r="KD155" i="8" s="1"/>
  <c r="KE155" i="8"/>
  <c r="JZ155" i="8" s="1"/>
  <c r="KA155" i="8" s="1"/>
  <c r="JX156" i="8" s="1"/>
  <c r="KM154" i="8"/>
  <c r="KT153" i="8"/>
  <c r="PD144" i="8"/>
  <c r="PE144" i="8"/>
  <c r="OZ145" i="8" s="1"/>
  <c r="BA183" i="8"/>
  <c r="BE182" i="8"/>
  <c r="AZ183" i="8" s="1"/>
  <c r="KB155" i="8" l="1"/>
  <c r="JW156" i="8" s="1"/>
  <c r="PI144" i="8"/>
  <c r="PA145" i="8"/>
  <c r="OV145" i="8" s="1"/>
  <c r="KF155" i="8"/>
  <c r="JS156" i="8"/>
  <c r="JT156" i="8" s="1"/>
  <c r="AV183" i="8"/>
  <c r="AW183" i="8" s="1"/>
  <c r="BI182" i="8"/>
  <c r="JU156" i="8" l="1"/>
  <c r="JP157" i="8" s="1"/>
  <c r="JQ157" i="8"/>
  <c r="PK144" i="8"/>
  <c r="PL144" i="8" s="1"/>
  <c r="PG145" i="8" s="1"/>
  <c r="AT184" i="8"/>
  <c r="AX183" i="8"/>
  <c r="AS184" i="8" s="1"/>
  <c r="JY156" i="8" l="1"/>
  <c r="JL157" i="8"/>
  <c r="JM157" i="8" s="1"/>
  <c r="JN157" i="8" s="1"/>
  <c r="JI158" i="8" s="1"/>
  <c r="PH145" i="8"/>
  <c r="PC145" i="8" s="1"/>
  <c r="PP144" i="8"/>
  <c r="BB183" i="8"/>
  <c r="AO184" i="8"/>
  <c r="AH184" i="8" s="1"/>
  <c r="AG184" i="8" s="1"/>
  <c r="AP184" i="8"/>
  <c r="JJ158" i="8" l="1"/>
  <c r="JE158" i="8"/>
  <c r="JF158" i="8" s="1"/>
  <c r="JC159" i="8" s="1"/>
  <c r="JR157" i="8"/>
  <c r="PR144" i="8"/>
  <c r="PS144" i="8" s="1"/>
  <c r="PN145" i="8" s="1"/>
  <c r="AU184" i="8"/>
  <c r="AM185" i="8"/>
  <c r="JG158" i="8" l="1"/>
  <c r="JB159" i="8" s="1"/>
  <c r="JK158" i="8"/>
  <c r="IX159" i="8"/>
  <c r="IY159" i="8" s="1"/>
  <c r="IZ159" i="8" s="1"/>
  <c r="PO145" i="8"/>
  <c r="PJ145" i="8" s="1"/>
  <c r="PW144" i="8"/>
  <c r="IU160" i="8" l="1"/>
  <c r="JD159" i="8"/>
  <c r="IV160" i="8"/>
  <c r="IQ160" i="8"/>
  <c r="IR160" i="8" s="1"/>
  <c r="IO161" i="8" s="1"/>
  <c r="PY144" i="8"/>
  <c r="PZ144" i="8" s="1"/>
  <c r="PU145" i="8" s="1"/>
  <c r="IS160" i="8" l="1"/>
  <c r="IN161" i="8" s="1"/>
  <c r="IJ161" i="8" s="1"/>
  <c r="IK161" i="8" s="1"/>
  <c r="PV145" i="8"/>
  <c r="PQ145" i="8" s="1"/>
  <c r="QD144" i="8"/>
  <c r="IH162" i="8" l="1"/>
  <c r="IL161" i="8"/>
  <c r="IG162" i="8" s="1"/>
  <c r="IC162" i="8" s="1"/>
  <c r="ID162" i="8" s="1"/>
  <c r="IW160" i="8"/>
  <c r="QF144" i="8"/>
  <c r="QG144" i="8" s="1"/>
  <c r="QB145" i="8" s="1"/>
  <c r="IP161" i="8" l="1"/>
  <c r="IE162" i="8"/>
  <c r="HZ163" i="8" s="1"/>
  <c r="IA163" i="8"/>
  <c r="QC145" i="8"/>
  <c r="PX145" i="8" s="1"/>
  <c r="QK144" i="8"/>
  <c r="HV163" i="8" l="1"/>
  <c r="II162" i="8"/>
  <c r="QM144" i="8"/>
  <c r="QN144" i="8" s="1"/>
  <c r="QI145" i="8" s="1"/>
  <c r="QR144" i="8" l="1"/>
  <c r="QJ145" i="8"/>
  <c r="QE145" i="8" s="1"/>
  <c r="QT144" i="8" l="1"/>
  <c r="QU144" i="8"/>
  <c r="QP145" i="8" s="1"/>
  <c r="QY144" i="8" l="1"/>
  <c r="QQ145" i="8"/>
  <c r="QL145" i="8" s="1"/>
  <c r="RA144" i="8" l="1"/>
  <c r="RB144" i="8"/>
  <c r="QW145" i="8" s="1"/>
  <c r="RF144" i="8" l="1"/>
  <c r="QX145" i="8"/>
  <c r="QS145" i="8" s="1"/>
  <c r="RH144" i="8" l="1"/>
  <c r="RI144" i="8"/>
  <c r="RD145" i="8" s="1"/>
  <c r="RE145" i="8" l="1"/>
  <c r="QZ145" i="8" s="1"/>
  <c r="RM144" i="8"/>
  <c r="RO144" i="8" l="1"/>
  <c r="RP144" i="8"/>
  <c r="RK145" i="8" s="1"/>
  <c r="RT144" i="8" l="1"/>
  <c r="RL145" i="8"/>
  <c r="RG145" i="8" s="1"/>
  <c r="RV144" i="8" l="1"/>
  <c r="RW144" i="8"/>
  <c r="RR145" i="8" s="1"/>
  <c r="RS145" i="8" l="1"/>
  <c r="RN145" i="8" s="1"/>
  <c r="SA144" i="8"/>
  <c r="GN163" i="8"/>
  <c r="SC144" i="8" l="1"/>
  <c r="SD144" i="8"/>
  <c r="RY145" i="8" s="1"/>
  <c r="GK164" i="8"/>
  <c r="GO163" i="8"/>
  <c r="GJ164" i="8" s="1"/>
  <c r="RZ145" i="8" l="1"/>
  <c r="RU145" i="8" s="1"/>
  <c r="SH144" i="8"/>
  <c r="GS163" i="8"/>
  <c r="GF164" i="8"/>
  <c r="GG164" i="8" s="1"/>
  <c r="SJ144" i="8" l="1"/>
  <c r="SK144" i="8"/>
  <c r="SF145" i="8" s="1"/>
  <c r="GD165" i="8"/>
  <c r="GH164" i="8"/>
  <c r="GC165" i="8" s="1"/>
  <c r="GU163" i="8"/>
  <c r="GV163" i="8" s="1"/>
  <c r="GQ164" i="8" s="1"/>
  <c r="SG145" i="8" l="1"/>
  <c r="SB145" i="8" s="1"/>
  <c r="SO144" i="8"/>
  <c r="GR164" i="8"/>
  <c r="GM164" i="8" s="1"/>
  <c r="GZ163" i="8"/>
  <c r="GL164" i="8"/>
  <c r="FY165" i="8"/>
  <c r="FZ165" i="8" s="1"/>
  <c r="SQ144" i="8" l="1"/>
  <c r="SR144" i="8"/>
  <c r="SM145" i="8" s="1"/>
  <c r="FW166" i="8"/>
  <c r="GA165" i="8"/>
  <c r="FV166" i="8" s="1"/>
  <c r="HB163" i="8"/>
  <c r="HC163" i="8" s="1"/>
  <c r="GX164" i="8" s="1"/>
  <c r="SN145" i="8" l="1"/>
  <c r="SI145" i="8" s="1"/>
  <c r="SV144" i="8"/>
  <c r="GY164" i="8"/>
  <c r="GT164" i="8" s="1"/>
  <c r="HG163" i="8"/>
  <c r="GE165" i="8"/>
  <c r="FR166" i="8"/>
  <c r="FS166" i="8" s="1"/>
  <c r="SX144" i="8" l="1"/>
  <c r="SY144" i="8"/>
  <c r="ST145" i="8" s="1"/>
  <c r="FP167" i="8"/>
  <c r="FT166" i="8"/>
  <c r="FO167" i="8" s="1"/>
  <c r="HI163" i="8"/>
  <c r="SU145" i="8" l="1"/>
  <c r="SP145" i="8" s="1"/>
  <c r="TC144" i="8"/>
  <c r="FX166" i="8"/>
  <c r="HF164" i="8"/>
  <c r="HJ163" i="8"/>
  <c r="HE164" i="8" s="1"/>
  <c r="FK167" i="8"/>
  <c r="FL167" i="8" s="1"/>
  <c r="TE144" i="8" l="1"/>
  <c r="TF144" i="8"/>
  <c r="TA145" i="8" s="1"/>
  <c r="FI168" i="8"/>
  <c r="FM167" i="8"/>
  <c r="FH168" i="8" s="1"/>
  <c r="HN163" i="8"/>
  <c r="HA164" i="8"/>
  <c r="TB145" i="8" l="1"/>
  <c r="SW145" i="8" s="1"/>
  <c r="TJ144" i="8"/>
  <c r="HP163" i="8"/>
  <c r="HQ163" i="8" s="1"/>
  <c r="HL164" i="8" s="1"/>
  <c r="FD168" i="8"/>
  <c r="FE168" i="8" s="1"/>
  <c r="FQ167" i="8"/>
  <c r="TL144" i="8" l="1"/>
  <c r="TM144" i="8" s="1"/>
  <c r="TH145" i="8" s="1"/>
  <c r="FB169" i="8"/>
  <c r="FF168" i="8"/>
  <c r="FA169" i="8" s="1"/>
  <c r="HM164" i="8"/>
  <c r="HH164" i="8" s="1"/>
  <c r="HU163" i="8"/>
  <c r="TI145" i="8" l="1"/>
  <c r="TD145" i="8" s="1"/>
  <c r="TQ144" i="8"/>
  <c r="HW163" i="8"/>
  <c r="HX163" i="8" s="1"/>
  <c r="HS164" i="8" s="1"/>
  <c r="FJ168" i="8"/>
  <c r="EW169" i="8"/>
  <c r="EX169" i="8" s="1"/>
  <c r="TS144" i="8" l="1"/>
  <c r="TT144" i="8"/>
  <c r="TO145" i="8" s="1"/>
  <c r="EU170" i="8"/>
  <c r="EY169" i="8"/>
  <c r="ET170" i="8" s="1"/>
  <c r="HT164" i="8"/>
  <c r="HO164" i="8" s="1"/>
  <c r="IB163" i="8"/>
  <c r="TP145" i="8" l="1"/>
  <c r="TK145" i="8" s="1"/>
  <c r="TX144" i="8"/>
  <c r="EP170" i="8"/>
  <c r="EQ170" i="8" s="1"/>
  <c r="EN171" i="8" s="1"/>
  <c r="FC169" i="8"/>
  <c r="TZ144" i="8" l="1"/>
  <c r="UA144" i="8"/>
  <c r="TV145" i="8" s="1"/>
  <c r="ER170" i="8"/>
  <c r="EM171" i="8" s="1"/>
  <c r="EI171" i="8" s="1"/>
  <c r="EJ171" i="8" s="1"/>
  <c r="TW145" i="8" l="1"/>
  <c r="TR145" i="8" s="1"/>
  <c r="UE144" i="8"/>
  <c r="EV170" i="8"/>
  <c r="EG172" i="8"/>
  <c r="EK171" i="8"/>
  <c r="EF172" i="8" s="1"/>
  <c r="UG144" i="8" l="1"/>
  <c r="UH144" i="8" s="1"/>
  <c r="UC145" i="8" s="1"/>
  <c r="EO171" i="8"/>
  <c r="EB172" i="8"/>
  <c r="EC172" i="8" s="1"/>
  <c r="UD145" i="8" l="1"/>
  <c r="TY145" i="8" s="1"/>
  <c r="UL144" i="8"/>
  <c r="DZ173" i="8"/>
  <c r="ED172" i="8"/>
  <c r="DY173" i="8" s="1"/>
  <c r="UN144" i="8" l="1"/>
  <c r="UO144" i="8" s="1"/>
  <c r="UJ145" i="8" s="1"/>
  <c r="EH172" i="8"/>
  <c r="DU173" i="8"/>
  <c r="DV173" i="8" s="1"/>
  <c r="UK145" i="8" l="1"/>
  <c r="UF145" i="8" s="1"/>
  <c r="US144" i="8"/>
  <c r="DS174" i="8"/>
  <c r="DW173" i="8"/>
  <c r="DR174" i="8" s="1"/>
  <c r="UU144" i="8" l="1"/>
  <c r="UV144" i="8"/>
  <c r="UQ145" i="8" s="1"/>
  <c r="EA173" i="8"/>
  <c r="DN174" i="8"/>
  <c r="DO174" i="8" s="1"/>
  <c r="UZ144" i="8" l="1"/>
  <c r="UR145" i="8"/>
  <c r="UM145" i="8" s="1"/>
  <c r="DL175" i="8"/>
  <c r="DP174" i="8"/>
  <c r="DK175" i="8" s="1"/>
  <c r="VB144" i="8" l="1"/>
  <c r="VC144" i="8"/>
  <c r="UX145" i="8" s="1"/>
  <c r="DG175" i="8"/>
  <c r="DH175" i="8" s="1"/>
  <c r="DT174" i="8"/>
  <c r="UY145" i="8" l="1"/>
  <c r="UT145" i="8" s="1"/>
  <c r="VG144" i="8"/>
  <c r="DE176" i="8"/>
  <c r="DI175" i="8"/>
  <c r="DD176" i="8" s="1"/>
  <c r="VI144" i="8" l="1"/>
  <c r="VJ144" i="8"/>
  <c r="VE145" i="8" s="1"/>
  <c r="DM175" i="8"/>
  <c r="CZ176" i="8"/>
  <c r="DA176" i="8" s="1"/>
  <c r="VF145" i="8" l="1"/>
  <c r="VA145" i="8" s="1"/>
  <c r="VN144" i="8"/>
  <c r="CX177" i="8"/>
  <c r="DB176" i="8"/>
  <c r="CW177" i="8" s="1"/>
  <c r="CS177" i="8" l="1"/>
  <c r="CT177" i="8" s="1"/>
  <c r="VP144" i="8"/>
  <c r="VQ144" i="8" s="1"/>
  <c r="VL145" i="8" s="1"/>
  <c r="CQ178" i="8"/>
  <c r="CU177" i="8"/>
  <c r="CP178" i="8" s="1"/>
  <c r="DF176" i="8"/>
  <c r="VM145" i="8" l="1"/>
  <c r="VH145" i="8" s="1"/>
  <c r="VU144" i="8"/>
  <c r="CY177" i="8"/>
  <c r="CL178" i="8"/>
  <c r="CM178" i="8" s="1"/>
  <c r="VW144" i="8" l="1"/>
  <c r="VX144" i="8"/>
  <c r="VS145" i="8" s="1"/>
  <c r="CJ179" i="8"/>
  <c r="CN178" i="8"/>
  <c r="CI179" i="8" s="1"/>
  <c r="VT145" i="8" l="1"/>
  <c r="VO145" i="8" s="1"/>
  <c r="WB144" i="8"/>
  <c r="CE179" i="8"/>
  <c r="CF179" i="8" s="1"/>
  <c r="CR178" i="8"/>
  <c r="WD144" i="8" l="1"/>
  <c r="WE144" i="8"/>
  <c r="VZ145" i="8" s="1"/>
  <c r="CC180" i="8"/>
  <c r="CG179" i="8"/>
  <c r="CB180" i="8" s="1"/>
  <c r="WA145" i="8" l="1"/>
  <c r="VV145" i="8" s="1"/>
  <c r="WI144" i="8"/>
  <c r="CK179" i="8"/>
  <c r="BX180" i="8"/>
  <c r="BY180" i="8" s="1"/>
  <c r="WK144" i="8" l="1"/>
  <c r="WL144" i="8"/>
  <c r="WG145" i="8" s="1"/>
  <c r="BV181" i="8"/>
  <c r="BZ180" i="8"/>
  <c r="BU181" i="8" s="1"/>
  <c r="WH145" i="8" l="1"/>
  <c r="WC145" i="8" s="1"/>
  <c r="WP144" i="8"/>
  <c r="BQ181" i="8"/>
  <c r="BR181" i="8" s="1"/>
  <c r="CD180" i="8"/>
  <c r="WR144" i="8" l="1"/>
  <c r="WS144" i="8"/>
  <c r="WN145" i="8" s="1"/>
  <c r="BO182" i="8"/>
  <c r="BS181" i="8"/>
  <c r="BN182" i="8" s="1"/>
  <c r="WW144" i="8" l="1"/>
  <c r="WO145" i="8"/>
  <c r="WJ145" i="8" s="1"/>
  <c r="BW181" i="8"/>
  <c r="BJ182" i="8"/>
  <c r="BK182" i="8" s="1"/>
  <c r="WY144" i="8" l="1"/>
  <c r="WZ144" i="8"/>
  <c r="WU145" i="8" s="1"/>
  <c r="BH183" i="8"/>
  <c r="BL182" i="8"/>
  <c r="BG183" i="8" s="1"/>
  <c r="WV145" i="8" l="1"/>
  <c r="WQ145" i="8" s="1"/>
  <c r="XD144" i="8"/>
  <c r="BP182" i="8"/>
  <c r="BC183" i="8"/>
  <c r="BD183" i="8" s="1"/>
  <c r="XF144" i="8" l="1"/>
  <c r="XG144" i="8"/>
  <c r="XB145" i="8" s="1"/>
  <c r="BA184" i="8"/>
  <c r="BE183" i="8"/>
  <c r="AZ184" i="8" s="1"/>
  <c r="XK144" i="8" l="1"/>
  <c r="XC145" i="8"/>
  <c r="WX145" i="8" s="1"/>
  <c r="BI183" i="8"/>
  <c r="AV184" i="8"/>
  <c r="AW184" i="8" s="1"/>
  <c r="XM144" i="8" l="1"/>
  <c r="XN144" i="8"/>
  <c r="XI145" i="8" s="1"/>
  <c r="AT185" i="8"/>
  <c r="AX184" i="8"/>
  <c r="AS185" i="8" s="1"/>
  <c r="XJ145" i="8" l="1"/>
  <c r="XE145" i="8" s="1"/>
  <c r="XR144" i="8"/>
  <c r="BB184" i="8"/>
  <c r="AO185" i="8"/>
  <c r="AH185" i="8" s="1"/>
  <c r="AG185" i="8" s="1"/>
  <c r="AP185" i="8"/>
  <c r="XT144" i="8" l="1"/>
  <c r="XU144" i="8"/>
  <c r="XP145" i="8" s="1"/>
  <c r="AU185" i="8"/>
  <c r="AM186" i="8"/>
  <c r="XQ145" i="8" l="1"/>
  <c r="XL145" i="8" s="1"/>
  <c r="XY144" i="8"/>
  <c r="YA144" i="8" l="1"/>
  <c r="YB144" i="8"/>
  <c r="XW145" i="8" s="1"/>
  <c r="XX145" i="8" l="1"/>
  <c r="XS145" i="8" s="1"/>
  <c r="YF144" i="8"/>
  <c r="YH144" i="8" l="1"/>
  <c r="YI144" i="8"/>
  <c r="YD145" i="8" s="1"/>
  <c r="YE145" i="8" l="1"/>
  <c r="XZ145" i="8" s="1"/>
  <c r="YM144" i="8"/>
  <c r="YO144" i="8" l="1"/>
  <c r="YP144" i="8"/>
  <c r="YK145" i="8" s="1"/>
  <c r="YT144" i="8" l="1"/>
  <c r="YL145" i="8"/>
  <c r="YG145" i="8" s="1"/>
  <c r="YV144" i="8" l="1"/>
  <c r="YW144" i="8"/>
  <c r="YR145" i="8" s="1"/>
  <c r="YS145" i="8" l="1"/>
  <c r="YN145" i="8" s="1"/>
  <c r="ZA144" i="8"/>
  <c r="ZC144" i="8" l="1"/>
  <c r="ZD144" i="8"/>
  <c r="YY145" i="8" s="1"/>
  <c r="YZ145" i="8" l="1"/>
  <c r="YU145" i="8" s="1"/>
  <c r="ZH144" i="8"/>
  <c r="ZJ144" i="8" l="1"/>
  <c r="ZK144" i="8"/>
  <c r="ZF145" i="8" s="1"/>
  <c r="ZO144" i="8" l="1"/>
  <c r="ZG145" i="8"/>
  <c r="ZB145" i="8" s="1"/>
  <c r="ZQ144" i="8" l="1"/>
  <c r="ZR144" i="8"/>
  <c r="ZM145" i="8" s="1"/>
  <c r="ZN145" i="8" l="1"/>
  <c r="ZI145" i="8" s="1"/>
  <c r="ZV144" i="8"/>
  <c r="ZX144" i="8" l="1"/>
  <c r="ZY144" i="8"/>
  <c r="ZT145" i="8" s="1"/>
  <c r="ZU145" i="8" l="1"/>
  <c r="ZP145" i="8" s="1"/>
  <c r="AAC144" i="8"/>
  <c r="AAE144" i="8" l="1"/>
  <c r="AAF144" i="8"/>
  <c r="AAA145" i="8" s="1"/>
  <c r="AAJ144" i="8" l="1"/>
  <c r="AAB145" i="8"/>
  <c r="ZW145" i="8" s="1"/>
  <c r="AAL144" i="8" l="1"/>
  <c r="AAM144" i="8"/>
  <c r="AAH145" i="8" s="1"/>
  <c r="GN164" i="8"/>
  <c r="AAI145" i="8" l="1"/>
  <c r="AAD145" i="8" s="1"/>
  <c r="AAQ144" i="8"/>
  <c r="GK165" i="8"/>
  <c r="GO164" i="8"/>
  <c r="GJ165" i="8" s="1"/>
  <c r="AAS144" i="8" l="1"/>
  <c r="AAT144" i="8"/>
  <c r="AAO145" i="8" s="1"/>
  <c r="GS164" i="8"/>
  <c r="GF165" i="8"/>
  <c r="GG165" i="8" s="1"/>
  <c r="AAP145" i="8" l="1"/>
  <c r="AAX144" i="8"/>
  <c r="GD166" i="8"/>
  <c r="GH165" i="8"/>
  <c r="GC166" i="8" s="1"/>
  <c r="GU164" i="8"/>
  <c r="GV164" i="8" s="1"/>
  <c r="GQ165" i="8" s="1"/>
  <c r="AAZ144" i="8" l="1"/>
  <c r="ABA144" i="8"/>
  <c r="AAV145" i="8" s="1"/>
  <c r="MZ145" i="8"/>
  <c r="AAK145" i="8"/>
  <c r="GZ164" i="8"/>
  <c r="GR165" i="8"/>
  <c r="GM165" i="8" s="1"/>
  <c r="FY166" i="8"/>
  <c r="FZ166" i="8" s="1"/>
  <c r="GL165" i="8"/>
  <c r="MW146" i="8" l="1"/>
  <c r="NA145" i="8"/>
  <c r="MV146" i="8" s="1"/>
  <c r="AAW145" i="8"/>
  <c r="ABE144" i="8"/>
  <c r="FW167" i="8"/>
  <c r="GA166" i="8"/>
  <c r="FV167" i="8" s="1"/>
  <c r="HB164" i="8"/>
  <c r="HC164" i="8" s="1"/>
  <c r="GX165" i="8" s="1"/>
  <c r="ABG144" i="8" l="1"/>
  <c r="ABH144" i="8" s="1"/>
  <c r="ABC145" i="8" s="1"/>
  <c r="AAR145" i="8"/>
  <c r="NE145" i="8"/>
  <c r="MR146" i="8"/>
  <c r="MS146" i="8" s="1"/>
  <c r="FR167" i="8"/>
  <c r="FS167" i="8" s="1"/>
  <c r="HG164" i="8"/>
  <c r="GY165" i="8"/>
  <c r="GT165" i="8" s="1"/>
  <c r="GE166" i="8"/>
  <c r="MP147" i="8" l="1"/>
  <c r="MT146" i="8"/>
  <c r="MO147" i="8" s="1"/>
  <c r="NG145" i="8"/>
  <c r="NH145" i="8" s="1"/>
  <c r="NC146" i="8" s="1"/>
  <c r="ABD145" i="8"/>
  <c r="ABL144" i="8"/>
  <c r="ABO144" i="8" s="1"/>
  <c r="ABJ145" i="8" s="1"/>
  <c r="HI164" i="8"/>
  <c r="HJ164" i="8" s="1"/>
  <c r="HE165" i="8" s="1"/>
  <c r="FP168" i="8"/>
  <c r="FT167" i="8"/>
  <c r="FO168" i="8" s="1"/>
  <c r="ABF145" i="8" l="1"/>
  <c r="AAY145" i="8"/>
  <c r="NL145" i="8"/>
  <c r="ND146" i="8"/>
  <c r="MY146" i="8" s="1"/>
  <c r="MX146" i="8"/>
  <c r="MK147" i="8"/>
  <c r="ML147" i="8" s="1"/>
  <c r="FX167" i="8"/>
  <c r="FK168" i="8"/>
  <c r="FL168" i="8" s="1"/>
  <c r="HF165" i="8"/>
  <c r="HA165" i="8" s="1"/>
  <c r="HN164" i="8"/>
  <c r="MI148" i="8" l="1"/>
  <c r="MM147" i="8"/>
  <c r="MH148" i="8" s="1"/>
  <c r="NN145" i="8"/>
  <c r="NO145" i="8" s="1"/>
  <c r="NJ146" i="8" s="1"/>
  <c r="HP164" i="8"/>
  <c r="HQ164" i="8" s="1"/>
  <c r="HL165" i="8" s="1"/>
  <c r="FI169" i="8"/>
  <c r="FM168" i="8"/>
  <c r="FH169" i="8" s="1"/>
  <c r="NS145" i="8" l="1"/>
  <c r="NK146" i="8"/>
  <c r="NF146" i="8" s="1"/>
  <c r="MQ147" i="8"/>
  <c r="MD148" i="8"/>
  <c r="ME148" i="8" s="1"/>
  <c r="FD169" i="8"/>
  <c r="FE169" i="8" s="1"/>
  <c r="FQ168" i="8"/>
  <c r="HM165" i="8"/>
  <c r="HH165" i="8" s="1"/>
  <c r="HU164" i="8"/>
  <c r="MB149" i="8" l="1"/>
  <c r="MF148" i="8"/>
  <c r="MA149" i="8" s="1"/>
  <c r="NU145" i="8"/>
  <c r="NV145" i="8"/>
  <c r="NQ146" i="8" s="1"/>
  <c r="FB170" i="8"/>
  <c r="FF169" i="8"/>
  <c r="FA170" i="8" s="1"/>
  <c r="NR146" i="8" l="1"/>
  <c r="NM146" i="8" s="1"/>
  <c r="NZ145" i="8"/>
  <c r="LW149" i="8"/>
  <c r="LX149" i="8" s="1"/>
  <c r="MJ148" i="8"/>
  <c r="FJ169" i="8"/>
  <c r="EW170" i="8"/>
  <c r="EX170" i="8" s="1"/>
  <c r="LU150" i="8" l="1"/>
  <c r="LY149" i="8"/>
  <c r="LT150" i="8" s="1"/>
  <c r="OB145" i="8"/>
  <c r="OC145" i="8" s="1"/>
  <c r="NX146" i="8" s="1"/>
  <c r="EU171" i="8"/>
  <c r="EY170" i="8"/>
  <c r="ET171" i="8" s="1"/>
  <c r="NY146" i="8" l="1"/>
  <c r="NT146" i="8" s="1"/>
  <c r="OG145" i="8"/>
  <c r="MC149" i="8"/>
  <c r="LP150" i="8"/>
  <c r="LQ150" i="8" s="1"/>
  <c r="FC170" i="8"/>
  <c r="EP171" i="8"/>
  <c r="EQ171" i="8" s="1"/>
  <c r="LR150" i="8" l="1"/>
  <c r="LM151" i="8" s="1"/>
  <c r="LV150" i="8"/>
  <c r="LN151" i="8"/>
  <c r="LI151" i="8" s="1"/>
  <c r="LJ151" i="8" s="1"/>
  <c r="OI145" i="8"/>
  <c r="OJ145" i="8" s="1"/>
  <c r="OE146" i="8" s="1"/>
  <c r="EN172" i="8"/>
  <c r="ER171" i="8"/>
  <c r="EM172" i="8" s="1"/>
  <c r="OF146" i="8" l="1"/>
  <c r="OA146" i="8" s="1"/>
  <c r="ON145" i="8"/>
  <c r="LK151" i="8"/>
  <c r="LF152" i="8" s="1"/>
  <c r="LG152" i="8"/>
  <c r="EV171" i="8"/>
  <c r="EI172" i="8"/>
  <c r="EJ172" i="8" s="1"/>
  <c r="LB152" i="8" l="1"/>
  <c r="LC152" i="8" s="1"/>
  <c r="KZ153" i="8" s="1"/>
  <c r="LO151" i="8"/>
  <c r="LD152" i="8"/>
  <c r="KY153" i="8" s="1"/>
  <c r="OP145" i="8"/>
  <c r="OQ145" i="8" s="1"/>
  <c r="OL146" i="8" s="1"/>
  <c r="EG173" i="8"/>
  <c r="EK172" i="8"/>
  <c r="EF173" i="8" s="1"/>
  <c r="KU153" i="8" l="1"/>
  <c r="KV153" i="8" s="1"/>
  <c r="LH152" i="8"/>
  <c r="OU145" i="8"/>
  <c r="OM146" i="8"/>
  <c r="OH146" i="8" s="1"/>
  <c r="KS154" i="8"/>
  <c r="KW153" i="8"/>
  <c r="KR154" i="8" s="1"/>
  <c r="EO172" i="8"/>
  <c r="EB173" i="8"/>
  <c r="EC173" i="8" s="1"/>
  <c r="OW145" i="8" l="1"/>
  <c r="OX145" i="8"/>
  <c r="OS146" i="8" s="1"/>
  <c r="LA153" i="8"/>
  <c r="KN154" i="8"/>
  <c r="KO154" i="8" s="1"/>
  <c r="DZ174" i="8"/>
  <c r="ED173" i="8"/>
  <c r="DY174" i="8" s="1"/>
  <c r="KP154" i="8" l="1"/>
  <c r="KK155" i="8" s="1"/>
  <c r="KL155" i="8"/>
  <c r="KG155" i="8" s="1"/>
  <c r="KH155" i="8" s="1"/>
  <c r="OT146" i="8"/>
  <c r="OO146" i="8" s="1"/>
  <c r="PB145" i="8"/>
  <c r="EH173" i="8"/>
  <c r="DU174" i="8"/>
  <c r="DV174" i="8" s="1"/>
  <c r="KT154" i="8" l="1"/>
  <c r="PD145" i="8"/>
  <c r="PE145" i="8" s="1"/>
  <c r="OZ146" i="8" s="1"/>
  <c r="KE156" i="8"/>
  <c r="KI155" i="8"/>
  <c r="KD156" i="8" s="1"/>
  <c r="DS175" i="8"/>
  <c r="DW174" i="8"/>
  <c r="DR175" i="8" s="1"/>
  <c r="PI145" i="8" l="1"/>
  <c r="PA146" i="8"/>
  <c r="OV146" i="8" s="1"/>
  <c r="KM155" i="8"/>
  <c r="JZ156" i="8"/>
  <c r="KA156" i="8" s="1"/>
  <c r="EA174" i="8"/>
  <c r="DN175" i="8"/>
  <c r="DO175" i="8" s="1"/>
  <c r="KB156" i="8" l="1"/>
  <c r="JW157" i="8" s="1"/>
  <c r="JX157" i="8"/>
  <c r="KF156" i="8"/>
  <c r="PK145" i="8"/>
  <c r="PL145" i="8" s="1"/>
  <c r="PG146" i="8" s="1"/>
  <c r="DL176" i="8"/>
  <c r="DP175" i="8"/>
  <c r="DK176" i="8" s="1"/>
  <c r="JS157" i="8" l="1"/>
  <c r="JT157" i="8" s="1"/>
  <c r="PH146" i="8"/>
  <c r="PC146" i="8" s="1"/>
  <c r="PP145" i="8"/>
  <c r="JU157" i="8"/>
  <c r="JP158" i="8" s="1"/>
  <c r="JQ158" i="8"/>
  <c r="DT175" i="8"/>
  <c r="DG176" i="8"/>
  <c r="DH176" i="8" s="1"/>
  <c r="JL158" i="8" l="1"/>
  <c r="JM158" i="8" s="1"/>
  <c r="JY157" i="8"/>
  <c r="JN158" i="8"/>
  <c r="JI159" i="8" s="1"/>
  <c r="PR145" i="8"/>
  <c r="PS145" i="8" s="1"/>
  <c r="PN146" i="8" s="1"/>
  <c r="DE177" i="8"/>
  <c r="DI176" i="8"/>
  <c r="DD177" i="8" s="1"/>
  <c r="JR158" i="8" l="1"/>
  <c r="JJ159" i="8"/>
  <c r="JE159" i="8" s="1"/>
  <c r="JF159" i="8" s="1"/>
  <c r="JG159" i="8" s="1"/>
  <c r="JB160" i="8" s="1"/>
  <c r="PO146" i="8"/>
  <c r="PJ146" i="8" s="1"/>
  <c r="PW145" i="8"/>
  <c r="CZ177" i="8"/>
  <c r="DA177" i="8" s="1"/>
  <c r="DM176" i="8"/>
  <c r="JC160" i="8" l="1"/>
  <c r="IX160" i="8" s="1"/>
  <c r="IY160" i="8" s="1"/>
  <c r="IZ160" i="8" s="1"/>
  <c r="JK159" i="8"/>
  <c r="IV161" i="8"/>
  <c r="PY145" i="8"/>
  <c r="PZ145" i="8" s="1"/>
  <c r="PU146" i="8" s="1"/>
  <c r="CX178" i="8"/>
  <c r="DB177" i="8"/>
  <c r="CW178" i="8" s="1"/>
  <c r="IU161" i="8" l="1"/>
  <c r="JD160" i="8"/>
  <c r="IQ161" i="8"/>
  <c r="IR161" i="8" s="1"/>
  <c r="IS161" i="8" s="1"/>
  <c r="IN162" i="8" s="1"/>
  <c r="PV146" i="8"/>
  <c r="PQ146" i="8" s="1"/>
  <c r="QD145" i="8"/>
  <c r="CS178" i="8"/>
  <c r="CT178" i="8" s="1"/>
  <c r="DF177" i="8"/>
  <c r="IO162" i="8" l="1"/>
  <c r="IJ162" i="8" s="1"/>
  <c r="IK162" i="8" s="1"/>
  <c r="IW161" i="8"/>
  <c r="IL162" i="8"/>
  <c r="IG163" i="8" s="1"/>
  <c r="IH163" i="8"/>
  <c r="QF145" i="8"/>
  <c r="QG145" i="8"/>
  <c r="QB146" i="8" s="1"/>
  <c r="CQ179" i="8"/>
  <c r="CU178" i="8"/>
  <c r="CP179" i="8" s="1"/>
  <c r="IC163" i="8" l="1"/>
  <c r="ID163" i="8" s="1"/>
  <c r="IP162" i="8"/>
  <c r="QC146" i="8"/>
  <c r="PX146" i="8" s="1"/>
  <c r="QK145" i="8"/>
  <c r="IE163" i="8"/>
  <c r="HZ164" i="8" s="1"/>
  <c r="IA164" i="8"/>
  <c r="CL179" i="8"/>
  <c r="CM179" i="8" s="1"/>
  <c r="CY178" i="8"/>
  <c r="II163" i="8" l="1"/>
  <c r="HV164" i="8"/>
  <c r="HW164" i="8" s="1"/>
  <c r="HT165" i="8" s="1"/>
  <c r="QM145" i="8"/>
  <c r="QN145" i="8"/>
  <c r="QI146" i="8" s="1"/>
  <c r="CJ180" i="8"/>
  <c r="CN179" i="8"/>
  <c r="CI180" i="8" s="1"/>
  <c r="HX164" i="8" l="1"/>
  <c r="HS165" i="8" s="1"/>
  <c r="HO165" i="8" s="1"/>
  <c r="QR145" i="8"/>
  <c r="QJ146" i="8"/>
  <c r="QE146" i="8" s="1"/>
  <c r="CR179" i="8"/>
  <c r="CE180" i="8"/>
  <c r="CF180" i="8" s="1"/>
  <c r="IB164" i="8" l="1"/>
  <c r="QT145" i="8"/>
  <c r="QU145" i="8" s="1"/>
  <c r="QP146" i="8" s="1"/>
  <c r="CC181" i="8"/>
  <c r="CG180" i="8"/>
  <c r="CB181" i="8" s="1"/>
  <c r="QY145" i="8" l="1"/>
  <c r="QQ146" i="8"/>
  <c r="QL146" i="8" s="1"/>
  <c r="CK180" i="8"/>
  <c r="BX181" i="8"/>
  <c r="BY181" i="8" s="1"/>
  <c r="RA145" i="8" l="1"/>
  <c r="RB145" i="8"/>
  <c r="QW146" i="8" s="1"/>
  <c r="BV182" i="8"/>
  <c r="BZ181" i="8"/>
  <c r="BU182" i="8" s="1"/>
  <c r="RF145" i="8" l="1"/>
  <c r="QX146" i="8"/>
  <c r="QS146" i="8" s="1"/>
  <c r="CD181" i="8"/>
  <c r="BQ182" i="8"/>
  <c r="BR182" i="8" s="1"/>
  <c r="RH145" i="8" l="1"/>
  <c r="RI145" i="8"/>
  <c r="RD146" i="8" s="1"/>
  <c r="BO183" i="8"/>
  <c r="BS182" i="8"/>
  <c r="BN183" i="8" s="1"/>
  <c r="RE146" i="8" l="1"/>
  <c r="QZ146" i="8" s="1"/>
  <c r="RM145" i="8"/>
  <c r="BW182" i="8"/>
  <c r="BJ183" i="8"/>
  <c r="BK183" i="8" s="1"/>
  <c r="RO145" i="8" l="1"/>
  <c r="RP145" i="8"/>
  <c r="RK146" i="8" s="1"/>
  <c r="BH184" i="8"/>
  <c r="BL183" i="8"/>
  <c r="BG184" i="8" s="1"/>
  <c r="RT145" i="8" l="1"/>
  <c r="RL146" i="8"/>
  <c r="RG146" i="8" s="1"/>
  <c r="BP183" i="8"/>
  <c r="BC184" i="8"/>
  <c r="BD184" i="8" s="1"/>
  <c r="RV145" i="8" l="1"/>
  <c r="RW145" i="8"/>
  <c r="RR146" i="8" s="1"/>
  <c r="BA185" i="8"/>
  <c r="BE184" i="8"/>
  <c r="AZ185" i="8" s="1"/>
  <c r="RS146" i="8" l="1"/>
  <c r="RN146" i="8" s="1"/>
  <c r="SA145" i="8"/>
  <c r="AV185" i="8"/>
  <c r="AW185" i="8" s="1"/>
  <c r="BI184" i="8"/>
  <c r="SC145" i="8" l="1"/>
  <c r="SD145" i="8"/>
  <c r="RY146" i="8" s="1"/>
  <c r="AT186" i="8"/>
  <c r="AX185" i="8"/>
  <c r="AS186" i="8" s="1"/>
  <c r="RZ146" i="8" l="1"/>
  <c r="RU146" i="8" s="1"/>
  <c r="SH145" i="8"/>
  <c r="BB185" i="8"/>
  <c r="AO186" i="8"/>
  <c r="AH186" i="8" s="1"/>
  <c r="AG186" i="8" s="1"/>
  <c r="AP186" i="8"/>
  <c r="SJ145" i="8" l="1"/>
  <c r="SK145" i="8"/>
  <c r="SF146" i="8" s="1"/>
  <c r="AU186" i="8"/>
  <c r="AM187" i="8"/>
  <c r="SG146" i="8" l="1"/>
  <c r="SB146" i="8" s="1"/>
  <c r="SO145" i="8"/>
  <c r="SQ145" i="8" l="1"/>
  <c r="SR145" i="8"/>
  <c r="SM146" i="8" s="1"/>
  <c r="SN146" i="8" l="1"/>
  <c r="SI146" i="8" s="1"/>
  <c r="SV145" i="8"/>
  <c r="SX145" i="8" l="1"/>
  <c r="SY145" i="8"/>
  <c r="ST146" i="8" s="1"/>
  <c r="SU146" i="8" l="1"/>
  <c r="SP146" i="8" s="1"/>
  <c r="TC145" i="8"/>
  <c r="TE145" i="8" l="1"/>
  <c r="TF145" i="8"/>
  <c r="TA146" i="8" s="1"/>
  <c r="TB146" i="8" l="1"/>
  <c r="SW146" i="8" s="1"/>
  <c r="TJ145" i="8"/>
  <c r="TL145" i="8" l="1"/>
  <c r="TM145" i="8"/>
  <c r="TH146" i="8" s="1"/>
  <c r="TI146" i="8" l="1"/>
  <c r="TD146" i="8" s="1"/>
  <c r="TQ145" i="8"/>
  <c r="TS145" i="8" l="1"/>
  <c r="TT145" i="8"/>
  <c r="TO146" i="8" s="1"/>
  <c r="TP146" i="8" l="1"/>
  <c r="TK146" i="8" s="1"/>
  <c r="TX145" i="8"/>
  <c r="TZ145" i="8" l="1"/>
  <c r="UA145" i="8"/>
  <c r="TV146" i="8" s="1"/>
  <c r="TW146" i="8" l="1"/>
  <c r="TR146" i="8" s="1"/>
  <c r="UE145" i="8"/>
  <c r="UG145" i="8" l="1"/>
  <c r="UH145" i="8"/>
  <c r="UC146" i="8" s="1"/>
  <c r="UD146" i="8" l="1"/>
  <c r="TY146" i="8" s="1"/>
  <c r="UL145" i="8"/>
  <c r="GN165" i="8"/>
  <c r="UN145" i="8" l="1"/>
  <c r="UO145" i="8"/>
  <c r="UJ146" i="8" s="1"/>
  <c r="GK166" i="8"/>
  <c r="GO165" i="8"/>
  <c r="GJ166" i="8" s="1"/>
  <c r="UK146" i="8" l="1"/>
  <c r="UF146" i="8" s="1"/>
  <c r="US145" i="8"/>
  <c r="GS165" i="8"/>
  <c r="GU165" i="8" s="1"/>
  <c r="GV165" i="8" s="1"/>
  <c r="GQ166" i="8" s="1"/>
  <c r="GF166" i="8"/>
  <c r="GG166" i="8" s="1"/>
  <c r="UU145" i="8" l="1"/>
  <c r="UV145" i="8"/>
  <c r="UQ146" i="8" s="1"/>
  <c r="GD167" i="8"/>
  <c r="GH166" i="8"/>
  <c r="GC167" i="8" s="1"/>
  <c r="GR166" i="8"/>
  <c r="GM166" i="8" s="1"/>
  <c r="GZ165" i="8"/>
  <c r="UZ145" i="8" l="1"/>
  <c r="UR146" i="8"/>
  <c r="UM146" i="8" s="1"/>
  <c r="GL166" i="8"/>
  <c r="HB165" i="8"/>
  <c r="FY167" i="8"/>
  <c r="FZ167" i="8" s="1"/>
  <c r="VB145" i="8" l="1"/>
  <c r="VC145" i="8"/>
  <c r="UX146" i="8" s="1"/>
  <c r="FW168" i="8"/>
  <c r="GA167" i="8"/>
  <c r="FV168" i="8" s="1"/>
  <c r="GY166" i="8"/>
  <c r="HC165" i="8"/>
  <c r="GX166" i="8" s="1"/>
  <c r="UY146" i="8" l="1"/>
  <c r="UT146" i="8" s="1"/>
  <c r="VG145" i="8"/>
  <c r="GE167" i="8"/>
  <c r="GT166" i="8"/>
  <c r="HG165" i="8"/>
  <c r="FR168" i="8"/>
  <c r="FS168" i="8" s="1"/>
  <c r="VI145" i="8" l="1"/>
  <c r="VJ145" i="8" s="1"/>
  <c r="VE146" i="8" s="1"/>
  <c r="FP169" i="8"/>
  <c r="FT168" i="8"/>
  <c r="FO169" i="8" s="1"/>
  <c r="HI165" i="8"/>
  <c r="VF146" i="8" l="1"/>
  <c r="VA146" i="8" s="1"/>
  <c r="VN145" i="8"/>
  <c r="FX168" i="8"/>
  <c r="HF166" i="8"/>
  <c r="HJ165" i="8"/>
  <c r="HE166" i="8" s="1"/>
  <c r="FK169" i="8"/>
  <c r="FL169" i="8" s="1"/>
  <c r="VP145" i="8" l="1"/>
  <c r="VQ145" i="8"/>
  <c r="VL146" i="8" s="1"/>
  <c r="HN165" i="8"/>
  <c r="FI170" i="8"/>
  <c r="FM169" i="8"/>
  <c r="FH170" i="8" s="1"/>
  <c r="HA166" i="8"/>
  <c r="VM146" i="8" l="1"/>
  <c r="VH146" i="8" s="1"/>
  <c r="VU145" i="8"/>
  <c r="FD170" i="8"/>
  <c r="FE170" i="8" s="1"/>
  <c r="FQ169" i="8"/>
  <c r="HP165" i="8"/>
  <c r="HQ165" i="8" s="1"/>
  <c r="HL166" i="8" s="1"/>
  <c r="VW145" i="8" l="1"/>
  <c r="VX145" i="8"/>
  <c r="VS146" i="8" s="1"/>
  <c r="HM166" i="8"/>
  <c r="HH166" i="8" s="1"/>
  <c r="HU165" i="8"/>
  <c r="FB171" i="8"/>
  <c r="FF170" i="8"/>
  <c r="FA171" i="8" s="1"/>
  <c r="VT146" i="8" l="1"/>
  <c r="VO146" i="8" s="1"/>
  <c r="WB145" i="8"/>
  <c r="FJ170" i="8"/>
  <c r="EW171" i="8"/>
  <c r="EX171" i="8" s="1"/>
  <c r="WD145" i="8" l="1"/>
  <c r="WE145" i="8"/>
  <c r="VZ146" i="8" s="1"/>
  <c r="EU172" i="8"/>
  <c r="EY171" i="8"/>
  <c r="ET172" i="8" s="1"/>
  <c r="WA146" i="8" l="1"/>
  <c r="VV146" i="8" s="1"/>
  <c r="WI145" i="8"/>
  <c r="EP172" i="8"/>
  <c r="EQ172" i="8" s="1"/>
  <c r="FC171" i="8"/>
  <c r="WK145" i="8" l="1"/>
  <c r="WL145" i="8" s="1"/>
  <c r="WG146" i="8" s="1"/>
  <c r="EN173" i="8"/>
  <c r="ER172" i="8"/>
  <c r="EM173" i="8" s="1"/>
  <c r="WH146" i="8" l="1"/>
  <c r="WC146" i="8" s="1"/>
  <c r="WP145" i="8"/>
  <c r="EI173" i="8"/>
  <c r="EJ173" i="8" s="1"/>
  <c r="EV172" i="8"/>
  <c r="WR145" i="8" l="1"/>
  <c r="WS145" i="8"/>
  <c r="WN146" i="8" s="1"/>
  <c r="EG174" i="8"/>
  <c r="EK173" i="8"/>
  <c r="EF174" i="8" s="1"/>
  <c r="WW145" i="8" l="1"/>
  <c r="WO146" i="8"/>
  <c r="WJ146" i="8" s="1"/>
  <c r="EB174" i="8"/>
  <c r="EC174" i="8" s="1"/>
  <c r="DZ175" i="8" s="1"/>
  <c r="EO173" i="8"/>
  <c r="WY145" i="8" l="1"/>
  <c r="WZ145" i="8" s="1"/>
  <c r="WU146" i="8" s="1"/>
  <c r="ED174" i="8"/>
  <c r="DY175" i="8" s="1"/>
  <c r="DU175" i="8" s="1"/>
  <c r="DV175" i="8" s="1"/>
  <c r="DW175" i="8" s="1"/>
  <c r="DR176" i="8" s="1"/>
  <c r="WV146" i="8" l="1"/>
  <c r="WQ146" i="8" s="1"/>
  <c r="XD145" i="8"/>
  <c r="DS176" i="8"/>
  <c r="DN176" i="8" s="1"/>
  <c r="DO176" i="8" s="1"/>
  <c r="EH174" i="8"/>
  <c r="EA175" i="8"/>
  <c r="XF145" i="8" l="1"/>
  <c r="XG145" i="8"/>
  <c r="XB146" i="8" s="1"/>
  <c r="DL177" i="8"/>
  <c r="DP176" i="8"/>
  <c r="DK177" i="8" s="1"/>
  <c r="XK145" i="8" l="1"/>
  <c r="XC146" i="8"/>
  <c r="WX146" i="8" s="1"/>
  <c r="DG177" i="8"/>
  <c r="DH177" i="8" s="1"/>
  <c r="DT176" i="8"/>
  <c r="XM145" i="8" l="1"/>
  <c r="XN145" i="8" s="1"/>
  <c r="XI146" i="8" s="1"/>
  <c r="DE178" i="8"/>
  <c r="DI177" i="8"/>
  <c r="DD178" i="8" s="1"/>
  <c r="XJ146" i="8" l="1"/>
  <c r="XE146" i="8" s="1"/>
  <c r="XR145" i="8"/>
  <c r="DM177" i="8"/>
  <c r="CZ178" i="8"/>
  <c r="DA178" i="8" s="1"/>
  <c r="XT145" i="8" l="1"/>
  <c r="XU145" i="8" s="1"/>
  <c r="XP146" i="8" s="1"/>
  <c r="CX179" i="8"/>
  <c r="DB178" i="8"/>
  <c r="CW179" i="8" s="1"/>
  <c r="XQ146" i="8" l="1"/>
  <c r="XL146" i="8" s="1"/>
  <c r="XY145" i="8"/>
  <c r="CS179" i="8"/>
  <c r="CT179" i="8" s="1"/>
  <c r="CU179" i="8" s="1"/>
  <c r="CP180" i="8" s="1"/>
  <c r="DF178" i="8"/>
  <c r="YA145" i="8" l="1"/>
  <c r="YB145" i="8" s="1"/>
  <c r="XW146" i="8" s="1"/>
  <c r="CQ180" i="8"/>
  <c r="CL180" i="8" s="1"/>
  <c r="CM180" i="8" s="1"/>
  <c r="CY179" i="8"/>
  <c r="XX146" i="8" l="1"/>
  <c r="XS146" i="8" s="1"/>
  <c r="YF145" i="8"/>
  <c r="CJ181" i="8"/>
  <c r="CN180" i="8"/>
  <c r="CI181" i="8" s="1"/>
  <c r="YH145" i="8" l="1"/>
  <c r="YI145" i="8"/>
  <c r="YD146" i="8" s="1"/>
  <c r="CR180" i="8"/>
  <c r="CE181" i="8"/>
  <c r="CF181" i="8" s="1"/>
  <c r="YE146" i="8" l="1"/>
  <c r="XZ146" i="8" s="1"/>
  <c r="YM145" i="8"/>
  <c r="CC182" i="8"/>
  <c r="CG181" i="8"/>
  <c r="CB182" i="8" s="1"/>
  <c r="YO145" i="8" l="1"/>
  <c r="YP145" i="8"/>
  <c r="YK146" i="8" s="1"/>
  <c r="CK181" i="8"/>
  <c r="BX182" i="8"/>
  <c r="BY182" i="8" s="1"/>
  <c r="YT145" i="8" l="1"/>
  <c r="YL146" i="8"/>
  <c r="YG146" i="8" s="1"/>
  <c r="BV183" i="8"/>
  <c r="BZ182" i="8"/>
  <c r="BU183" i="8" s="1"/>
  <c r="YV145" i="8" l="1"/>
  <c r="YW145" i="8" s="1"/>
  <c r="YR146" i="8" s="1"/>
  <c r="CD182" i="8"/>
  <c r="BQ183" i="8"/>
  <c r="BR183" i="8" s="1"/>
  <c r="YS146" i="8" l="1"/>
  <c r="YN146" i="8" s="1"/>
  <c r="ZA145" i="8"/>
  <c r="BO184" i="8"/>
  <c r="BS183" i="8"/>
  <c r="BN184" i="8" s="1"/>
  <c r="ZC145" i="8" l="1"/>
  <c r="ZD145" i="8"/>
  <c r="YY146" i="8" s="1"/>
  <c r="BJ184" i="8"/>
  <c r="BK184" i="8" s="1"/>
  <c r="BW183" i="8"/>
  <c r="YZ146" i="8" l="1"/>
  <c r="YU146" i="8" s="1"/>
  <c r="ZH145" i="8"/>
  <c r="BH185" i="8"/>
  <c r="BL184" i="8"/>
  <c r="BG185" i="8" s="1"/>
  <c r="ZJ145" i="8" l="1"/>
  <c r="ZK145" i="8" s="1"/>
  <c r="ZF146" i="8" s="1"/>
  <c r="BC185" i="8"/>
  <c r="BD185" i="8" s="1"/>
  <c r="BP184" i="8"/>
  <c r="ZO145" i="8" l="1"/>
  <c r="ZG146" i="8"/>
  <c r="ZB146" i="8" s="1"/>
  <c r="BA186" i="8"/>
  <c r="BE185" i="8"/>
  <c r="AZ186" i="8" s="1"/>
  <c r="ZQ145" i="8" l="1"/>
  <c r="ZR145" i="8" s="1"/>
  <c r="ZM146" i="8" s="1"/>
  <c r="BI185" i="8"/>
  <c r="AV186" i="8"/>
  <c r="AW186" i="8" s="1"/>
  <c r="ZN146" i="8" l="1"/>
  <c r="ZI146" i="8" s="1"/>
  <c r="ZV145" i="8"/>
  <c r="AT187" i="8"/>
  <c r="AX186" i="8"/>
  <c r="AS187" i="8" s="1"/>
  <c r="ZX145" i="8" l="1"/>
  <c r="ZY145" i="8"/>
  <c r="ZT146" i="8" s="1"/>
  <c r="BB186" i="8"/>
  <c r="AP187" i="8"/>
  <c r="AO187" i="8"/>
  <c r="AH187" i="8" s="1"/>
  <c r="AG187" i="8" s="1"/>
  <c r="ZU146" i="8" l="1"/>
  <c r="ZP146" i="8" s="1"/>
  <c r="AAC145" i="8"/>
  <c r="AU187" i="8"/>
  <c r="AM188" i="8"/>
  <c r="AAE145" i="8" l="1"/>
  <c r="AAF145" i="8"/>
  <c r="AAA146" i="8" s="1"/>
  <c r="AAJ145" i="8" l="1"/>
  <c r="AAB146" i="8"/>
  <c r="ZW146" i="8" s="1"/>
  <c r="AAL145" i="8" l="1"/>
  <c r="AAM145" i="8" s="1"/>
  <c r="AAH146" i="8" s="1"/>
  <c r="AAI146" i="8" l="1"/>
  <c r="AAD146" i="8" s="1"/>
  <c r="AAQ145" i="8"/>
  <c r="AAS145" i="8" l="1"/>
  <c r="AAT145" i="8"/>
  <c r="AAO146" i="8" s="1"/>
  <c r="AAP146" i="8" l="1"/>
  <c r="AAX145" i="8"/>
  <c r="AAZ145" i="8" l="1"/>
  <c r="ABA145" i="8"/>
  <c r="AAV146" i="8" s="1"/>
  <c r="MZ146" i="8"/>
  <c r="AAK146" i="8"/>
  <c r="MW147" i="8" l="1"/>
  <c r="NA146" i="8"/>
  <c r="MV147" i="8" s="1"/>
  <c r="AAW146" i="8"/>
  <c r="ABE145" i="8"/>
  <c r="ABG145" i="8" l="1"/>
  <c r="ABH145" i="8"/>
  <c r="ABC146" i="8" s="1"/>
  <c r="AAR146" i="8"/>
  <c r="NE146" i="8"/>
  <c r="MR147" i="8"/>
  <c r="MS147" i="8" s="1"/>
  <c r="MP148" i="8" l="1"/>
  <c r="MT147" i="8"/>
  <c r="MO148" i="8" s="1"/>
  <c r="NG146" i="8"/>
  <c r="NH146" i="8" s="1"/>
  <c r="NC147" i="8" s="1"/>
  <c r="ABD146" i="8"/>
  <c r="ABL145" i="8"/>
  <c r="ABO145" i="8" s="1"/>
  <c r="ABJ146" i="8" s="1"/>
  <c r="ABF146" i="8" l="1"/>
  <c r="AAY146" i="8"/>
  <c r="NL146" i="8"/>
  <c r="ND147" i="8"/>
  <c r="MY147" i="8" s="1"/>
  <c r="MX147" i="8"/>
  <c r="MK148" i="8"/>
  <c r="ML148" i="8" s="1"/>
  <c r="MI149" i="8" l="1"/>
  <c r="MM148" i="8"/>
  <c r="MH149" i="8" s="1"/>
  <c r="NN146" i="8"/>
  <c r="NO146" i="8" s="1"/>
  <c r="NJ147" i="8" s="1"/>
  <c r="NK147" i="8" l="1"/>
  <c r="NF147" i="8" s="1"/>
  <c r="NS146" i="8"/>
  <c r="MD149" i="8"/>
  <c r="ME149" i="8" s="1"/>
  <c r="MQ148" i="8"/>
  <c r="MB150" i="8" l="1"/>
  <c r="MF149" i="8"/>
  <c r="MA150" i="8" s="1"/>
  <c r="NU146" i="8"/>
  <c r="NV146" i="8" s="1"/>
  <c r="NQ147" i="8" s="1"/>
  <c r="NR147" i="8" l="1"/>
  <c r="NM147" i="8" s="1"/>
  <c r="NZ146" i="8"/>
  <c r="LW150" i="8"/>
  <c r="LX150" i="8" s="1"/>
  <c r="MJ149" i="8"/>
  <c r="LU151" i="8" l="1"/>
  <c r="LY150" i="8"/>
  <c r="LT151" i="8" s="1"/>
  <c r="OB146" i="8"/>
  <c r="OC146" i="8" s="1"/>
  <c r="NX147" i="8" s="1"/>
  <c r="NY147" i="8" l="1"/>
  <c r="NT147" i="8" s="1"/>
  <c r="OG146" i="8"/>
  <c r="MC150" i="8"/>
  <c r="LP151" i="8"/>
  <c r="LQ151" i="8" s="1"/>
  <c r="LR151" i="8" l="1"/>
  <c r="LM152" i="8" s="1"/>
  <c r="LN152" i="8"/>
  <c r="OI146" i="8"/>
  <c r="OJ146" i="8" s="1"/>
  <c r="OE147" i="8" s="1"/>
  <c r="LV151" i="8" l="1"/>
  <c r="LI152" i="8"/>
  <c r="LJ152" i="8" s="1"/>
  <c r="LK152" i="8" s="1"/>
  <c r="LF153" i="8" s="1"/>
  <c r="OF147" i="8"/>
  <c r="OA147" i="8" s="1"/>
  <c r="ON146" i="8"/>
  <c r="LG153" i="8"/>
  <c r="LB153" i="8" l="1"/>
  <c r="LC153" i="8" s="1"/>
  <c r="KZ154" i="8" s="1"/>
  <c r="LO152" i="8"/>
  <c r="LD153" i="8"/>
  <c r="KY154" i="8" s="1"/>
  <c r="OP146" i="8"/>
  <c r="OQ146" i="8"/>
  <c r="OL147" i="8" s="1"/>
  <c r="KU154" i="8" l="1"/>
  <c r="KV154" i="8" s="1"/>
  <c r="LH153" i="8"/>
  <c r="OU146" i="8"/>
  <c r="OM147" i="8"/>
  <c r="OH147" i="8" s="1"/>
  <c r="KW154" i="8"/>
  <c r="KR155" i="8" s="1"/>
  <c r="LA154" i="8"/>
  <c r="KS155" i="8"/>
  <c r="GN166" i="8"/>
  <c r="KN155" i="8" l="1"/>
  <c r="KO155" i="8" s="1"/>
  <c r="KP155" i="8" s="1"/>
  <c r="KK156" i="8" s="1"/>
  <c r="KL156" i="8"/>
  <c r="OW146" i="8"/>
  <c r="OX146" i="8"/>
  <c r="OS147" i="8" s="1"/>
  <c r="GK167" i="8"/>
  <c r="GO166" i="8"/>
  <c r="GJ167" i="8" s="1"/>
  <c r="KG156" i="8" l="1"/>
  <c r="KH156" i="8" s="1"/>
  <c r="KE157" i="8" s="1"/>
  <c r="KT155" i="8"/>
  <c r="OT147" i="8"/>
  <c r="OO147" i="8" s="1"/>
  <c r="PB146" i="8"/>
  <c r="KI156" i="8"/>
  <c r="KD157" i="8" s="1"/>
  <c r="GS166" i="8"/>
  <c r="GU166" i="8" s="1"/>
  <c r="GV166" i="8" s="1"/>
  <c r="GQ167" i="8" s="1"/>
  <c r="GF167" i="8"/>
  <c r="GG167" i="8" s="1"/>
  <c r="JZ157" i="8" l="1"/>
  <c r="KA157" i="8" s="1"/>
  <c r="KM156" i="8"/>
  <c r="KB157" i="8"/>
  <c r="JW158" i="8" s="1"/>
  <c r="JX158" i="8"/>
  <c r="PD146" i="8"/>
  <c r="PE146" i="8" s="1"/>
  <c r="OZ147" i="8" s="1"/>
  <c r="GD168" i="8"/>
  <c r="GH167" i="8"/>
  <c r="GC168" i="8" s="1"/>
  <c r="GZ166" i="8"/>
  <c r="GR167" i="8"/>
  <c r="GM167" i="8" s="1"/>
  <c r="JS158" i="8" l="1"/>
  <c r="JT158" i="8" s="1"/>
  <c r="JQ159" i="8" s="1"/>
  <c r="KF157" i="8"/>
  <c r="PI146" i="8"/>
  <c r="PA147" i="8"/>
  <c r="OV147" i="8" s="1"/>
  <c r="JU158" i="8"/>
  <c r="JP159" i="8" s="1"/>
  <c r="GL167" i="8"/>
  <c r="HB166" i="8"/>
  <c r="HC166" i="8" s="1"/>
  <c r="GX167" i="8" s="1"/>
  <c r="FY168" i="8"/>
  <c r="FZ168" i="8" s="1"/>
  <c r="JL159" i="8" l="1"/>
  <c r="JM159" i="8" s="1"/>
  <c r="JY158" i="8"/>
  <c r="JN159" i="8"/>
  <c r="JI160" i="8" s="1"/>
  <c r="JR159" i="8"/>
  <c r="JJ160" i="8"/>
  <c r="PK146" i="8"/>
  <c r="PL146" i="8" s="1"/>
  <c r="PG147" i="8" s="1"/>
  <c r="FW169" i="8"/>
  <c r="GA168" i="8"/>
  <c r="FV169" i="8" s="1"/>
  <c r="GY167" i="8"/>
  <c r="GT167" i="8" s="1"/>
  <c r="HG166" i="8"/>
  <c r="JE160" i="8" l="1"/>
  <c r="JF160" i="8" s="1"/>
  <c r="PH147" i="8"/>
  <c r="PC147" i="8" s="1"/>
  <c r="PP146" i="8"/>
  <c r="JG160" i="8"/>
  <c r="JB161" i="8" s="1"/>
  <c r="JC161" i="8"/>
  <c r="GE168" i="8"/>
  <c r="HI166" i="8"/>
  <c r="FR169" i="8"/>
  <c r="FS169" i="8" s="1"/>
  <c r="IX161" i="8" l="1"/>
  <c r="IY161" i="8" s="1"/>
  <c r="IV162" i="8" s="1"/>
  <c r="JK160" i="8"/>
  <c r="IZ161" i="8"/>
  <c r="IU162" i="8" s="1"/>
  <c r="PR146" i="8"/>
  <c r="PS146" i="8" s="1"/>
  <c r="PN147" i="8" s="1"/>
  <c r="FP170" i="8"/>
  <c r="FT169" i="8"/>
  <c r="FO170" i="8" s="1"/>
  <c r="HF167" i="8"/>
  <c r="HJ166" i="8"/>
  <c r="HE167" i="8" s="1"/>
  <c r="IQ162" i="8" l="1"/>
  <c r="IR162" i="8" s="1"/>
  <c r="IO163" i="8" s="1"/>
  <c r="JD161" i="8"/>
  <c r="PO147" i="8"/>
  <c r="PJ147" i="8" s="1"/>
  <c r="PW146" i="8"/>
  <c r="IS162" i="8"/>
  <c r="IN163" i="8" s="1"/>
  <c r="FX169" i="8"/>
  <c r="HA167" i="8"/>
  <c r="HN166" i="8"/>
  <c r="FK170" i="8"/>
  <c r="FL170" i="8" s="1"/>
  <c r="IJ163" i="8" l="1"/>
  <c r="IK163" i="8" s="1"/>
  <c r="IW162" i="8"/>
  <c r="IL163" i="8"/>
  <c r="IG164" i="8" s="1"/>
  <c r="IP163" i="8"/>
  <c r="IH164" i="8"/>
  <c r="IC164" i="8" s="1"/>
  <c r="ID164" i="8" s="1"/>
  <c r="PY146" i="8"/>
  <c r="PZ146" i="8" s="1"/>
  <c r="PU147" i="8" s="1"/>
  <c r="FI171" i="8"/>
  <c r="FM170" i="8"/>
  <c r="FH171" i="8" s="1"/>
  <c r="PV147" i="8" l="1"/>
  <c r="PQ147" i="8" s="1"/>
  <c r="QD146" i="8"/>
  <c r="IE164" i="8"/>
  <c r="HZ165" i="8" s="1"/>
  <c r="II164" i="8"/>
  <c r="IA165" i="8"/>
  <c r="FQ170" i="8"/>
  <c r="FD171" i="8"/>
  <c r="FE171" i="8" s="1"/>
  <c r="HV165" i="8" l="1"/>
  <c r="HW165" i="8" s="1"/>
  <c r="HX165" i="8" s="1"/>
  <c r="QF146" i="8"/>
  <c r="QG146" i="8" s="1"/>
  <c r="QB147" i="8" s="1"/>
  <c r="FB172" i="8"/>
  <c r="FF171" i="8"/>
  <c r="FA172" i="8" s="1"/>
  <c r="HT166" i="8" l="1"/>
  <c r="HS166" i="8"/>
  <c r="IB165" i="8"/>
  <c r="HO166" i="8"/>
  <c r="HP166" i="8" s="1"/>
  <c r="HM167" i="8" s="1"/>
  <c r="QC147" i="8"/>
  <c r="PX147" i="8" s="1"/>
  <c r="QK146" i="8"/>
  <c r="EW172" i="8"/>
  <c r="EX172" i="8" s="1"/>
  <c r="FJ171" i="8"/>
  <c r="HQ166" i="8" l="1"/>
  <c r="HL167" i="8" s="1"/>
  <c r="HH167" i="8" s="1"/>
  <c r="QM146" i="8"/>
  <c r="QN146" i="8" s="1"/>
  <c r="QI147" i="8" s="1"/>
  <c r="EU173" i="8"/>
  <c r="EY172" i="8"/>
  <c r="ET173" i="8" s="1"/>
  <c r="HU166" i="8" l="1"/>
  <c r="QR146" i="8"/>
  <c r="QJ147" i="8"/>
  <c r="QE147" i="8" s="1"/>
  <c r="FC172" i="8"/>
  <c r="EP173" i="8"/>
  <c r="EQ173" i="8" s="1"/>
  <c r="QT146" i="8" l="1"/>
  <c r="QU146" i="8" s="1"/>
  <c r="QP147" i="8" s="1"/>
  <c r="EN174" i="8"/>
  <c r="ER173" i="8"/>
  <c r="EM174" i="8" s="1"/>
  <c r="QY146" i="8" l="1"/>
  <c r="QQ147" i="8"/>
  <c r="QL147" i="8" s="1"/>
  <c r="EV173" i="8"/>
  <c r="EI174" i="8"/>
  <c r="EJ174" i="8" s="1"/>
  <c r="RA146" i="8" l="1"/>
  <c r="RB146" i="8"/>
  <c r="QW147" i="8" s="1"/>
  <c r="EG175" i="8"/>
  <c r="EK174" i="8"/>
  <c r="EF175" i="8" s="1"/>
  <c r="RF146" i="8" l="1"/>
  <c r="QX147" i="8"/>
  <c r="QS147" i="8" s="1"/>
  <c r="EO174" i="8"/>
  <c r="EB175" i="8"/>
  <c r="EC175" i="8" s="1"/>
  <c r="RH146" i="8" l="1"/>
  <c r="RI146" i="8" s="1"/>
  <c r="RD147" i="8" s="1"/>
  <c r="DZ176" i="8"/>
  <c r="ED175" i="8"/>
  <c r="DY176" i="8" s="1"/>
  <c r="RE147" i="8" l="1"/>
  <c r="QZ147" i="8" s="1"/>
  <c r="RM146" i="8"/>
  <c r="DU176" i="8"/>
  <c r="DV176" i="8" s="1"/>
  <c r="EH175" i="8"/>
  <c r="RO146" i="8" l="1"/>
  <c r="RP146" i="8" s="1"/>
  <c r="RK147" i="8" s="1"/>
  <c r="DS177" i="8"/>
  <c r="DW176" i="8"/>
  <c r="DR177" i="8" s="1"/>
  <c r="RT146" i="8" l="1"/>
  <c r="RL147" i="8"/>
  <c r="RG147" i="8" s="1"/>
  <c r="DN177" i="8"/>
  <c r="DO177" i="8" s="1"/>
  <c r="EA176" i="8"/>
  <c r="RV146" i="8" l="1"/>
  <c r="RW146" i="8" s="1"/>
  <c r="RR147" i="8" s="1"/>
  <c r="DL178" i="8"/>
  <c r="DP177" i="8"/>
  <c r="DK178" i="8" s="1"/>
  <c r="RS147" i="8" l="1"/>
  <c r="RN147" i="8" s="1"/>
  <c r="SA146" i="8"/>
  <c r="DT177" i="8"/>
  <c r="DG178" i="8"/>
  <c r="DH178" i="8" s="1"/>
  <c r="SC146" i="8" l="1"/>
  <c r="SD146" i="8"/>
  <c r="RY147" i="8" s="1"/>
  <c r="DE179" i="8"/>
  <c r="DI178" i="8"/>
  <c r="DD179" i="8" s="1"/>
  <c r="RZ147" i="8" l="1"/>
  <c r="RU147" i="8" s="1"/>
  <c r="SH146" i="8"/>
  <c r="DM178" i="8"/>
  <c r="CZ179" i="8"/>
  <c r="DA179" i="8" s="1"/>
  <c r="SJ146" i="8" l="1"/>
  <c r="SK146" i="8" s="1"/>
  <c r="SF147" i="8" s="1"/>
  <c r="CX180" i="8"/>
  <c r="DB179" i="8"/>
  <c r="CW180" i="8" s="1"/>
  <c r="SG147" i="8" l="1"/>
  <c r="SB147" i="8" s="1"/>
  <c r="SO146" i="8"/>
  <c r="DF179" i="8"/>
  <c r="CS180" i="8"/>
  <c r="CT180" i="8" s="1"/>
  <c r="SQ146" i="8" l="1"/>
  <c r="SR146" i="8"/>
  <c r="SM147" i="8" s="1"/>
  <c r="CQ181" i="8"/>
  <c r="CU180" i="8"/>
  <c r="CP181" i="8" s="1"/>
  <c r="SN147" i="8" l="1"/>
  <c r="SI147" i="8" s="1"/>
  <c r="SV146" i="8"/>
  <c r="CY180" i="8"/>
  <c r="CL181" i="8"/>
  <c r="CM181" i="8" s="1"/>
  <c r="SX146" i="8" l="1"/>
  <c r="SY146" i="8"/>
  <c r="ST147" i="8" s="1"/>
  <c r="CJ182" i="8"/>
  <c r="CN181" i="8"/>
  <c r="CI182" i="8" s="1"/>
  <c r="SU147" i="8" l="1"/>
  <c r="SP147" i="8" s="1"/>
  <c r="TC146" i="8"/>
  <c r="CR181" i="8"/>
  <c r="CE182" i="8"/>
  <c r="CF182" i="8" s="1"/>
  <c r="TE146" i="8" l="1"/>
  <c r="TF146" i="8" s="1"/>
  <c r="TA147" i="8" s="1"/>
  <c r="CC183" i="8"/>
  <c r="CG182" i="8"/>
  <c r="CB183" i="8" s="1"/>
  <c r="TB147" i="8" l="1"/>
  <c r="SW147" i="8" s="1"/>
  <c r="TJ146" i="8"/>
  <c r="CK182" i="8"/>
  <c r="BX183" i="8"/>
  <c r="BY183" i="8" s="1"/>
  <c r="TL146" i="8" l="1"/>
  <c r="TM146" i="8"/>
  <c r="TH147" i="8" s="1"/>
  <c r="BV184" i="8"/>
  <c r="BZ183" i="8"/>
  <c r="BU184" i="8" s="1"/>
  <c r="TI147" i="8" l="1"/>
  <c r="TD147" i="8" s="1"/>
  <c r="TQ146" i="8"/>
  <c r="BQ184" i="8"/>
  <c r="BR184" i="8" s="1"/>
  <c r="CD183" i="8"/>
  <c r="TS146" i="8" l="1"/>
  <c r="TT146" i="8"/>
  <c r="TO147" i="8" s="1"/>
  <c r="BO185" i="8"/>
  <c r="BS184" i="8"/>
  <c r="BN185" i="8" s="1"/>
  <c r="TP147" i="8" l="1"/>
  <c r="TK147" i="8" s="1"/>
  <c r="TX146" i="8"/>
  <c r="BW184" i="8"/>
  <c r="BJ185" i="8"/>
  <c r="BK185" i="8" s="1"/>
  <c r="TZ146" i="8" l="1"/>
  <c r="UA146" i="8" s="1"/>
  <c r="TV147" i="8" s="1"/>
  <c r="BH186" i="8"/>
  <c r="BL185" i="8"/>
  <c r="BG186" i="8" s="1"/>
  <c r="TW147" i="8" l="1"/>
  <c r="TR147" i="8" s="1"/>
  <c r="UE146" i="8"/>
  <c r="BP185" i="8"/>
  <c r="BC186" i="8"/>
  <c r="BD186" i="8" s="1"/>
  <c r="UG146" i="8" l="1"/>
  <c r="UH146" i="8" s="1"/>
  <c r="UC147" i="8" s="1"/>
  <c r="BA187" i="8"/>
  <c r="BE186" i="8"/>
  <c r="AZ187" i="8" s="1"/>
  <c r="UD147" i="8" l="1"/>
  <c r="TY147" i="8" s="1"/>
  <c r="UL146" i="8"/>
  <c r="BI186" i="8"/>
  <c r="AV187" i="8"/>
  <c r="AW187" i="8" s="1"/>
  <c r="UN146" i="8" l="1"/>
  <c r="UO146" i="8" s="1"/>
  <c r="UJ147" i="8" s="1"/>
  <c r="AT188" i="8"/>
  <c r="AX187" i="8"/>
  <c r="AS188" i="8" s="1"/>
  <c r="UK147" i="8" l="1"/>
  <c r="UF147" i="8" s="1"/>
  <c r="US146" i="8"/>
  <c r="BB187" i="8"/>
  <c r="AO188" i="8"/>
  <c r="AH188" i="8" s="1"/>
  <c r="AG188" i="8" s="1"/>
  <c r="AP188" i="8"/>
  <c r="UU146" i="8" l="1"/>
  <c r="UV146" i="8" s="1"/>
  <c r="UQ147" i="8" s="1"/>
  <c r="AM189" i="8"/>
  <c r="AU188" i="8"/>
  <c r="UR147" i="8" l="1"/>
  <c r="UM147" i="8" s="1"/>
  <c r="UZ146" i="8"/>
  <c r="VB146" i="8" l="1"/>
  <c r="VC146" i="8" s="1"/>
  <c r="UX147" i="8" s="1"/>
  <c r="UY147" i="8" l="1"/>
  <c r="UT147" i="8" s="1"/>
  <c r="VG146" i="8"/>
  <c r="VI146" i="8" l="1"/>
  <c r="VJ146" i="8"/>
  <c r="VE147" i="8" s="1"/>
  <c r="VF147" i="8" l="1"/>
  <c r="VA147" i="8" s="1"/>
  <c r="VN146" i="8"/>
  <c r="VP146" i="8" l="1"/>
  <c r="VQ146" i="8" s="1"/>
  <c r="VL147" i="8" s="1"/>
  <c r="VM147" i="8" l="1"/>
  <c r="VH147" i="8" s="1"/>
  <c r="VU146" i="8"/>
  <c r="VW146" i="8" l="1"/>
  <c r="VX146" i="8" s="1"/>
  <c r="VS147" i="8" s="1"/>
  <c r="VT147" i="8" l="1"/>
  <c r="VO147" i="8" s="1"/>
  <c r="WB146" i="8"/>
  <c r="WD146" i="8" l="1"/>
  <c r="WE146" i="8" s="1"/>
  <c r="VZ147" i="8" s="1"/>
  <c r="WA147" i="8" l="1"/>
  <c r="VV147" i="8" s="1"/>
  <c r="WI146" i="8"/>
  <c r="WK146" i="8" l="1"/>
  <c r="WL146" i="8"/>
  <c r="WG147" i="8" s="1"/>
  <c r="WH147" i="8" l="1"/>
  <c r="WC147" i="8" s="1"/>
  <c r="WP146" i="8"/>
  <c r="WR146" i="8" l="1"/>
  <c r="WS146" i="8"/>
  <c r="WN147" i="8" s="1"/>
  <c r="WW146" i="8" l="1"/>
  <c r="WO147" i="8"/>
  <c r="WJ147" i="8" s="1"/>
  <c r="WY146" i="8" l="1"/>
  <c r="WZ146" i="8"/>
  <c r="WU147" i="8" s="1"/>
  <c r="WV147" i="8" l="1"/>
  <c r="WQ147" i="8" s="1"/>
  <c r="XD146" i="8"/>
  <c r="XF146" i="8" l="1"/>
  <c r="XG146" i="8"/>
  <c r="XB147" i="8" s="1"/>
  <c r="GN167" i="8"/>
  <c r="XK146" i="8" l="1"/>
  <c r="XC147" i="8"/>
  <c r="WX147" i="8" s="1"/>
  <c r="GK168" i="8"/>
  <c r="GO167" i="8"/>
  <c r="GJ168" i="8" s="1"/>
  <c r="XM146" i="8" l="1"/>
  <c r="XN146" i="8" s="1"/>
  <c r="XI147" i="8" s="1"/>
  <c r="GS167" i="8"/>
  <c r="GU167" i="8" s="1"/>
  <c r="GV167" i="8" s="1"/>
  <c r="GQ168" i="8" s="1"/>
  <c r="GF168" i="8"/>
  <c r="GG168" i="8" s="1"/>
  <c r="XJ147" i="8" l="1"/>
  <c r="XE147" i="8" s="1"/>
  <c r="XR146" i="8"/>
  <c r="GD169" i="8"/>
  <c r="GH168" i="8"/>
  <c r="GC169" i="8" s="1"/>
  <c r="GR168" i="8"/>
  <c r="GM168" i="8" s="1"/>
  <c r="GZ167" i="8"/>
  <c r="XT146" i="8" l="1"/>
  <c r="XU146" i="8" s="1"/>
  <c r="XP147" i="8" s="1"/>
  <c r="FY169" i="8"/>
  <c r="FZ169" i="8" s="1"/>
  <c r="FW170" i="8" s="1"/>
  <c r="HB167" i="8"/>
  <c r="GL168" i="8"/>
  <c r="XQ147" i="8" l="1"/>
  <c r="XL147" i="8" s="1"/>
  <c r="XY146" i="8"/>
  <c r="GA169" i="8"/>
  <c r="FV170" i="8" s="1"/>
  <c r="FR170" i="8" s="1"/>
  <c r="FS170" i="8" s="1"/>
  <c r="GY168" i="8"/>
  <c r="HC167" i="8"/>
  <c r="GX168" i="8" s="1"/>
  <c r="YA146" i="8" l="1"/>
  <c r="YB146" i="8" s="1"/>
  <c r="XW147" i="8" s="1"/>
  <c r="GE169" i="8"/>
  <c r="HG167" i="8"/>
  <c r="HI167" i="8" s="1"/>
  <c r="FP171" i="8"/>
  <c r="FT170" i="8"/>
  <c r="FO171" i="8" s="1"/>
  <c r="GT168" i="8"/>
  <c r="XX147" i="8" l="1"/>
  <c r="XS147" i="8" s="1"/>
  <c r="YF146" i="8"/>
  <c r="FX170" i="8"/>
  <c r="HF168" i="8"/>
  <c r="HJ167" i="8"/>
  <c r="HE168" i="8" s="1"/>
  <c r="FK171" i="8"/>
  <c r="FL171" i="8" s="1"/>
  <c r="YH146" i="8" l="1"/>
  <c r="YI146" i="8"/>
  <c r="YD147" i="8" s="1"/>
  <c r="HA168" i="8"/>
  <c r="FI172" i="8"/>
  <c r="FM171" i="8"/>
  <c r="FH172" i="8" s="1"/>
  <c r="HN167" i="8"/>
  <c r="YE147" i="8" l="1"/>
  <c r="XZ147" i="8" s="1"/>
  <c r="YM146" i="8"/>
  <c r="FD172" i="8"/>
  <c r="FE172" i="8" s="1"/>
  <c r="FQ171" i="8"/>
  <c r="YO146" i="8" l="1"/>
  <c r="YP146" i="8" s="1"/>
  <c r="YK147" i="8" s="1"/>
  <c r="FB173" i="8"/>
  <c r="FF172" i="8"/>
  <c r="FA173" i="8" s="1"/>
  <c r="YT146" i="8" l="1"/>
  <c r="YL147" i="8"/>
  <c r="YG147" i="8" s="1"/>
  <c r="FJ172" i="8"/>
  <c r="EW173" i="8"/>
  <c r="EX173" i="8" s="1"/>
  <c r="YV146" i="8" l="1"/>
  <c r="YW146" i="8"/>
  <c r="YR147" i="8" s="1"/>
  <c r="EU174" i="8"/>
  <c r="EY173" i="8"/>
  <c r="ET174" i="8" s="1"/>
  <c r="YS147" i="8" l="1"/>
  <c r="YN147" i="8" s="1"/>
  <c r="ZA146" i="8"/>
  <c r="FC173" i="8"/>
  <c r="EP174" i="8"/>
  <c r="EQ174" i="8" s="1"/>
  <c r="ZC146" i="8" l="1"/>
  <c r="ZD146" i="8" s="1"/>
  <c r="YY147" i="8" s="1"/>
  <c r="EN175" i="8"/>
  <c r="ER174" i="8"/>
  <c r="EM175" i="8" s="1"/>
  <c r="YZ147" i="8" l="1"/>
  <c r="YU147" i="8" s="1"/>
  <c r="ZH146" i="8"/>
  <c r="EI175" i="8"/>
  <c r="EJ175" i="8" s="1"/>
  <c r="EV174" i="8"/>
  <c r="ZJ146" i="8" l="1"/>
  <c r="ZK146" i="8"/>
  <c r="ZF147" i="8" s="1"/>
  <c r="EG176" i="8"/>
  <c r="EK175" i="8"/>
  <c r="EF176" i="8" s="1"/>
  <c r="ZO146" i="8" l="1"/>
  <c r="ZG147" i="8"/>
  <c r="ZB147" i="8" s="1"/>
  <c r="EB176" i="8"/>
  <c r="EC176" i="8" s="1"/>
  <c r="ED176" i="8" s="1"/>
  <c r="DY177" i="8" s="1"/>
  <c r="EO175" i="8"/>
  <c r="ZQ146" i="8" l="1"/>
  <c r="ZR146" i="8" s="1"/>
  <c r="ZM147" i="8" s="1"/>
  <c r="DZ177" i="8"/>
  <c r="DU177" i="8" s="1"/>
  <c r="DV177" i="8" s="1"/>
  <c r="EH176" i="8"/>
  <c r="ZN147" i="8" l="1"/>
  <c r="ZI147" i="8" s="1"/>
  <c r="ZV146" i="8"/>
  <c r="DS178" i="8"/>
  <c r="DW177" i="8"/>
  <c r="DR178" i="8" s="1"/>
  <c r="ZX146" i="8" l="1"/>
  <c r="ZY146" i="8"/>
  <c r="ZT147" i="8" s="1"/>
  <c r="DN178" i="8"/>
  <c r="DO178" i="8" s="1"/>
  <c r="DL179" i="8" s="1"/>
  <c r="EA177" i="8"/>
  <c r="ZU147" i="8" l="1"/>
  <c r="ZP147" i="8" s="1"/>
  <c r="AAC146" i="8"/>
  <c r="DP178" i="8"/>
  <c r="DK179" i="8" s="1"/>
  <c r="DG179" i="8" s="1"/>
  <c r="DH179" i="8" s="1"/>
  <c r="AAE146" i="8" l="1"/>
  <c r="AAF146" i="8" s="1"/>
  <c r="AAA147" i="8" s="1"/>
  <c r="DT178" i="8"/>
  <c r="DE180" i="8"/>
  <c r="DI179" i="8"/>
  <c r="DD180" i="8" s="1"/>
  <c r="AAJ146" i="8" l="1"/>
  <c r="AAB147" i="8"/>
  <c r="ZW147" i="8" s="1"/>
  <c r="DM179" i="8"/>
  <c r="CZ180" i="8"/>
  <c r="DA180" i="8" s="1"/>
  <c r="AAL146" i="8" l="1"/>
  <c r="AAM146" i="8"/>
  <c r="AAH147" i="8" s="1"/>
  <c r="CX181" i="8"/>
  <c r="DB180" i="8"/>
  <c r="CW181" i="8" s="1"/>
  <c r="AAI147" i="8" l="1"/>
  <c r="AAD147" i="8" s="1"/>
  <c r="AAQ146" i="8"/>
  <c r="DF180" i="8"/>
  <c r="CS181" i="8"/>
  <c r="CT181" i="8" s="1"/>
  <c r="AAS146" i="8" l="1"/>
  <c r="AAT146" i="8" s="1"/>
  <c r="AAO147" i="8" s="1"/>
  <c r="CQ182" i="8"/>
  <c r="CU181" i="8"/>
  <c r="CP182" i="8" s="1"/>
  <c r="AAP147" i="8" l="1"/>
  <c r="AAX146" i="8"/>
  <c r="CY181" i="8"/>
  <c r="CL182" i="8"/>
  <c r="CM182" i="8" s="1"/>
  <c r="AAZ146" i="8" l="1"/>
  <c r="ABA146" i="8"/>
  <c r="AAV147" i="8" s="1"/>
  <c r="MZ147" i="8"/>
  <c r="AAK147" i="8"/>
  <c r="CJ183" i="8"/>
  <c r="CN182" i="8"/>
  <c r="CI183" i="8" s="1"/>
  <c r="MW148" i="8" l="1"/>
  <c r="NA147" i="8"/>
  <c r="MV148" i="8" s="1"/>
  <c r="AAW147" i="8"/>
  <c r="ABE146" i="8"/>
  <c r="CE183" i="8"/>
  <c r="CF183" i="8" s="1"/>
  <c r="CR182" i="8"/>
  <c r="ABG146" i="8" l="1"/>
  <c r="ABH146" i="8"/>
  <c r="ABC147" i="8" s="1"/>
  <c r="AAR147" i="8"/>
  <c r="NE147" i="8"/>
  <c r="MR148" i="8"/>
  <c r="MS148" i="8" s="1"/>
  <c r="CC184" i="8"/>
  <c r="CG183" i="8"/>
  <c r="CB184" i="8" s="1"/>
  <c r="MP149" i="8" l="1"/>
  <c r="MT148" i="8"/>
  <c r="MO149" i="8" s="1"/>
  <c r="NG147" i="8"/>
  <c r="NH147" i="8" s="1"/>
  <c r="NC148" i="8" s="1"/>
  <c r="ABL146" i="8"/>
  <c r="ABO146" i="8" s="1"/>
  <c r="ABJ147" i="8" s="1"/>
  <c r="ABD147" i="8"/>
  <c r="CK183" i="8"/>
  <c r="BX184" i="8"/>
  <c r="BY184" i="8" s="1"/>
  <c r="AAY147" i="8" l="1"/>
  <c r="ABF147" i="8"/>
  <c r="NL147" i="8"/>
  <c r="ND148" i="8"/>
  <c r="MY148" i="8" s="1"/>
  <c r="MK149" i="8"/>
  <c r="ML149" i="8" s="1"/>
  <c r="MX148" i="8"/>
  <c r="BV185" i="8"/>
  <c r="BZ184" i="8"/>
  <c r="BU185" i="8" s="1"/>
  <c r="MI150" i="8" l="1"/>
  <c r="MM149" i="8"/>
  <c r="MH150" i="8" s="1"/>
  <c r="NN147" i="8"/>
  <c r="NO147" i="8" s="1"/>
  <c r="NJ148" i="8" s="1"/>
  <c r="BQ185" i="8"/>
  <c r="BR185" i="8" s="1"/>
  <c r="CD184" i="8"/>
  <c r="NS147" i="8" l="1"/>
  <c r="NK148" i="8"/>
  <c r="NF148" i="8" s="1"/>
  <c r="MQ149" i="8"/>
  <c r="MD150" i="8"/>
  <c r="ME150" i="8" s="1"/>
  <c r="BO186" i="8"/>
  <c r="BS185" i="8"/>
  <c r="BN186" i="8" s="1"/>
  <c r="MB151" i="8" l="1"/>
  <c r="MF150" i="8"/>
  <c r="MA151" i="8" s="1"/>
  <c r="NU147" i="8"/>
  <c r="NV147" i="8" s="1"/>
  <c r="NQ148" i="8" s="1"/>
  <c r="BW185" i="8"/>
  <c r="BJ186" i="8"/>
  <c r="BK186" i="8" s="1"/>
  <c r="NR148" i="8" l="1"/>
  <c r="NM148" i="8" s="1"/>
  <c r="NZ147" i="8"/>
  <c r="LW151" i="8"/>
  <c r="LX151" i="8" s="1"/>
  <c r="MJ150" i="8"/>
  <c r="BH187" i="8"/>
  <c r="BL186" i="8"/>
  <c r="BG187" i="8" s="1"/>
  <c r="LU152" i="8" l="1"/>
  <c r="LY151" i="8"/>
  <c r="LT152" i="8" s="1"/>
  <c r="OB147" i="8"/>
  <c r="OC147" i="8" s="1"/>
  <c r="NX148" i="8" s="1"/>
  <c r="BP186" i="8"/>
  <c r="BC187" i="8"/>
  <c r="BD187" i="8" s="1"/>
  <c r="NY148" i="8" l="1"/>
  <c r="NT148" i="8" s="1"/>
  <c r="OG147" i="8"/>
  <c r="LP152" i="8"/>
  <c r="LQ152" i="8" s="1"/>
  <c r="MC151" i="8"/>
  <c r="BA188" i="8"/>
  <c r="BE187" i="8"/>
  <c r="AZ188" i="8" s="1"/>
  <c r="LR152" i="8" l="1"/>
  <c r="LM153" i="8" s="1"/>
  <c r="LN153" i="8"/>
  <c r="OI147" i="8"/>
  <c r="OJ147" i="8" s="1"/>
  <c r="OE148" i="8" s="1"/>
  <c r="BI187" i="8"/>
  <c r="AV188" i="8"/>
  <c r="AW188" i="8" s="1"/>
  <c r="LV152" i="8" l="1"/>
  <c r="LI153" i="8"/>
  <c r="LJ153" i="8" s="1"/>
  <c r="LK153" i="8" s="1"/>
  <c r="LF154" i="8" s="1"/>
  <c r="OF148" i="8"/>
  <c r="OA148" i="8" s="1"/>
  <c r="ON147" i="8"/>
  <c r="AT189" i="8"/>
  <c r="AX188" i="8"/>
  <c r="AS189" i="8" s="1"/>
  <c r="LG154" i="8" l="1"/>
  <c r="LB154" i="8" s="1"/>
  <c r="LC154" i="8" s="1"/>
  <c r="LD154" i="8" s="1"/>
  <c r="LO153" i="8"/>
  <c r="KZ155" i="8"/>
  <c r="OP147" i="8"/>
  <c r="OQ147" i="8" s="1"/>
  <c r="OL148" i="8" s="1"/>
  <c r="AP189" i="8"/>
  <c r="AO189" i="8"/>
  <c r="AH189" i="8" s="1"/>
  <c r="AG189" i="8" s="1"/>
  <c r="BB188" i="8"/>
  <c r="KY155" i="8" l="1"/>
  <c r="LH154" i="8"/>
  <c r="KU155" i="8"/>
  <c r="KV155" i="8" s="1"/>
  <c r="KW155" i="8" s="1"/>
  <c r="KR156" i="8" s="1"/>
  <c r="OU147" i="8"/>
  <c r="OM148" i="8"/>
  <c r="OH148" i="8" s="1"/>
  <c r="AU189" i="8"/>
  <c r="AM190" i="8"/>
  <c r="KS156" i="8" l="1"/>
  <c r="LA155" i="8"/>
  <c r="KN156" i="8"/>
  <c r="KO156" i="8" s="1"/>
  <c r="KP156" i="8" s="1"/>
  <c r="OW147" i="8"/>
  <c r="OX147" i="8" s="1"/>
  <c r="OS148" i="8" s="1"/>
  <c r="KL157" i="8" l="1"/>
  <c r="KG157" i="8" s="1"/>
  <c r="KH157" i="8" s="1"/>
  <c r="KI157" i="8" s="1"/>
  <c r="KK157" i="8"/>
  <c r="KT156" i="8"/>
  <c r="OT148" i="8"/>
  <c r="OO148" i="8" s="1"/>
  <c r="PB147" i="8"/>
  <c r="KD158" i="8" l="1"/>
  <c r="KM157" i="8"/>
  <c r="KE158" i="8"/>
  <c r="JZ158" i="8" s="1"/>
  <c r="KA158" i="8" s="1"/>
  <c r="PD147" i="8"/>
  <c r="PE147" i="8" s="1"/>
  <c r="OZ148" i="8" s="1"/>
  <c r="KB158" i="8" l="1"/>
  <c r="JW159" i="8" s="1"/>
  <c r="JX159" i="8"/>
  <c r="PI147" i="8"/>
  <c r="PA148" i="8"/>
  <c r="OV148" i="8" s="1"/>
  <c r="JS159" i="8" l="1"/>
  <c r="JT159" i="8" s="1"/>
  <c r="KF158" i="8"/>
  <c r="PK147" i="8"/>
  <c r="PL147" i="8" s="1"/>
  <c r="PG148" i="8" s="1"/>
  <c r="JU159" i="8" l="1"/>
  <c r="JP160" i="8" s="1"/>
  <c r="JQ160" i="8"/>
  <c r="JY159" i="8"/>
  <c r="PH148" i="8"/>
  <c r="PC148" i="8" s="1"/>
  <c r="PP147" i="8"/>
  <c r="JL160" i="8" l="1"/>
  <c r="JM160" i="8" s="1"/>
  <c r="JN160" i="8" s="1"/>
  <c r="JI161" i="8" s="1"/>
  <c r="PR147" i="8"/>
  <c r="PS147" i="8" s="1"/>
  <c r="PN148" i="8" s="1"/>
  <c r="JJ161" i="8" l="1"/>
  <c r="JE161" i="8" s="1"/>
  <c r="JF161" i="8" s="1"/>
  <c r="JC162" i="8" s="1"/>
  <c r="JR160" i="8"/>
  <c r="PO148" i="8"/>
  <c r="PJ148" i="8" s="1"/>
  <c r="PW147" i="8"/>
  <c r="JG161" i="8" l="1"/>
  <c r="PY147" i="8"/>
  <c r="PZ147" i="8" s="1"/>
  <c r="PU148" i="8" s="1"/>
  <c r="JB162" i="8" l="1"/>
  <c r="IX162" i="8" s="1"/>
  <c r="IY162" i="8" s="1"/>
  <c r="IZ162" i="8" s="1"/>
  <c r="JK161" i="8"/>
  <c r="IV163" i="8"/>
  <c r="PV148" i="8"/>
  <c r="PQ148" i="8" s="1"/>
  <c r="QD147" i="8"/>
  <c r="IU163" i="8" l="1"/>
  <c r="JD162" i="8"/>
  <c r="IQ163" i="8"/>
  <c r="IR163" i="8" s="1"/>
  <c r="IS163" i="8" s="1"/>
  <c r="IN164" i="8" s="1"/>
  <c r="QF147" i="8"/>
  <c r="QG147" i="8" s="1"/>
  <c r="QB148" i="8" s="1"/>
  <c r="IO164" i="8" l="1"/>
  <c r="IW163" i="8"/>
  <c r="IJ164" i="8"/>
  <c r="IK164" i="8" s="1"/>
  <c r="QC148" i="8"/>
  <c r="PX148" i="8" s="1"/>
  <c r="QK147" i="8"/>
  <c r="IH165" i="8" l="1"/>
  <c r="IL164" i="8"/>
  <c r="IG165" i="8" s="1"/>
  <c r="QM147" i="8"/>
  <c r="QN147" i="8" s="1"/>
  <c r="QI148" i="8" s="1"/>
  <c r="IC165" i="8" l="1"/>
  <c r="ID165" i="8" s="1"/>
  <c r="IP164" i="8"/>
  <c r="QR147" i="8"/>
  <c r="QJ148" i="8"/>
  <c r="QE148" i="8" s="1"/>
  <c r="IE165" i="8" l="1"/>
  <c r="HZ166" i="8" s="1"/>
  <c r="IA166" i="8"/>
  <c r="HV166" i="8" s="1"/>
  <c r="HW166" i="8" s="1"/>
  <c r="II165" i="8"/>
  <c r="QT147" i="8"/>
  <c r="QU147" i="8" s="1"/>
  <c r="QP148" i="8" s="1"/>
  <c r="HT167" i="8" l="1"/>
  <c r="HX166" i="8"/>
  <c r="HS167" i="8" s="1"/>
  <c r="QY147" i="8"/>
  <c r="QQ148" i="8"/>
  <c r="QL148" i="8" s="1"/>
  <c r="IB166" i="8" l="1"/>
  <c r="HO167" i="8"/>
  <c r="HP167" i="8" s="1"/>
  <c r="RA147" i="8"/>
  <c r="RB147" i="8" s="1"/>
  <c r="QW148" i="8" s="1"/>
  <c r="HQ167" i="8" l="1"/>
  <c r="HL168" i="8" s="1"/>
  <c r="HM168" i="8"/>
  <c r="RF147" i="8"/>
  <c r="QX148" i="8"/>
  <c r="QS148" i="8" s="1"/>
  <c r="HH168" i="8" l="1"/>
  <c r="HU167" i="8"/>
  <c r="RH147" i="8"/>
  <c r="RI147" i="8" s="1"/>
  <c r="RD148" i="8" s="1"/>
  <c r="RE148" i="8" l="1"/>
  <c r="QZ148" i="8" s="1"/>
  <c r="RM147" i="8"/>
  <c r="RO147" i="8" l="1"/>
  <c r="RP147" i="8" s="1"/>
  <c r="RK148" i="8" s="1"/>
  <c r="RT147" i="8" l="1"/>
  <c r="RL148" i="8"/>
  <c r="RG148" i="8" s="1"/>
  <c r="GN168" i="8"/>
  <c r="RV147" i="8" l="1"/>
  <c r="RW147" i="8" s="1"/>
  <c r="RR148" i="8" s="1"/>
  <c r="GK169" i="8"/>
  <c r="GO168" i="8"/>
  <c r="GJ169" i="8" s="1"/>
  <c r="RS148" i="8" l="1"/>
  <c r="RN148" i="8" s="1"/>
  <c r="SA147" i="8"/>
  <c r="GS168" i="8"/>
  <c r="GF169" i="8"/>
  <c r="GG169" i="8" s="1"/>
  <c r="SC147" i="8" l="1"/>
  <c r="SD147" i="8" s="1"/>
  <c r="RY148" i="8" s="1"/>
  <c r="GD170" i="8"/>
  <c r="GH169" i="8"/>
  <c r="GC170" i="8" s="1"/>
  <c r="GU168" i="8"/>
  <c r="GV168" i="8" s="1"/>
  <c r="GQ169" i="8" s="1"/>
  <c r="RZ148" i="8" l="1"/>
  <c r="RU148" i="8" s="1"/>
  <c r="SH147" i="8"/>
  <c r="GR169" i="8"/>
  <c r="GM169" i="8" s="1"/>
  <c r="GZ168" i="8"/>
  <c r="GL169" i="8"/>
  <c r="FY170" i="8"/>
  <c r="FZ170" i="8" s="1"/>
  <c r="SJ147" i="8" l="1"/>
  <c r="SK147" i="8" s="1"/>
  <c r="SF148" i="8" s="1"/>
  <c r="FW171" i="8"/>
  <c r="GA170" i="8"/>
  <c r="FV171" i="8" s="1"/>
  <c r="HB168" i="8"/>
  <c r="HC168" i="8" s="1"/>
  <c r="GX169" i="8" s="1"/>
  <c r="SG148" i="8" l="1"/>
  <c r="SB148" i="8" s="1"/>
  <c r="SO147" i="8"/>
  <c r="GY169" i="8"/>
  <c r="GT169" i="8" s="1"/>
  <c r="HG168" i="8"/>
  <c r="FR171" i="8"/>
  <c r="FS171" i="8" s="1"/>
  <c r="GE170" i="8"/>
  <c r="SQ147" i="8" l="1"/>
  <c r="SR147" i="8" s="1"/>
  <c r="SM148" i="8" s="1"/>
  <c r="FP172" i="8"/>
  <c r="FT171" i="8"/>
  <c r="FO172" i="8" s="1"/>
  <c r="HI168" i="8"/>
  <c r="SN148" i="8" l="1"/>
  <c r="SI148" i="8" s="1"/>
  <c r="SV147" i="8"/>
  <c r="HF169" i="8"/>
  <c r="HJ168" i="8"/>
  <c r="HE169" i="8" s="1"/>
  <c r="FX171" i="8"/>
  <c r="FK172" i="8"/>
  <c r="FL172" i="8" s="1"/>
  <c r="SX147" i="8" l="1"/>
  <c r="SY147" i="8"/>
  <c r="ST148" i="8" s="1"/>
  <c r="HN168" i="8"/>
  <c r="FI173" i="8"/>
  <c r="FM172" i="8"/>
  <c r="FH173" i="8" s="1"/>
  <c r="HA169" i="8"/>
  <c r="SU148" i="8" l="1"/>
  <c r="SP148" i="8" s="1"/>
  <c r="TC147" i="8"/>
  <c r="FQ172" i="8"/>
  <c r="FD173" i="8"/>
  <c r="FE173" i="8" s="1"/>
  <c r="TE147" i="8" l="1"/>
  <c r="TF147" i="8" s="1"/>
  <c r="TA148" i="8" s="1"/>
  <c r="FB174" i="8"/>
  <c r="FF173" i="8"/>
  <c r="FA174" i="8" s="1"/>
  <c r="TB148" i="8" l="1"/>
  <c r="SW148" i="8" s="1"/>
  <c r="TJ147" i="8"/>
  <c r="FJ173" i="8"/>
  <c r="EW174" i="8"/>
  <c r="EX174" i="8" s="1"/>
  <c r="TL147" i="8" l="1"/>
  <c r="TM147" i="8" s="1"/>
  <c r="TH148" i="8" s="1"/>
  <c r="EU175" i="8"/>
  <c r="EY174" i="8"/>
  <c r="ET175" i="8" s="1"/>
  <c r="TI148" i="8" l="1"/>
  <c r="TD148" i="8" s="1"/>
  <c r="TQ147" i="8"/>
  <c r="EP175" i="8"/>
  <c r="EQ175" i="8" s="1"/>
  <c r="FC174" i="8"/>
  <c r="TS147" i="8" l="1"/>
  <c r="TT147" i="8" s="1"/>
  <c r="TO148" i="8" s="1"/>
  <c r="EN176" i="8"/>
  <c r="ER175" i="8"/>
  <c r="EM176" i="8" s="1"/>
  <c r="TP148" i="8" l="1"/>
  <c r="TK148" i="8" s="1"/>
  <c r="TX147" i="8"/>
  <c r="EV175" i="8"/>
  <c r="EI176" i="8"/>
  <c r="EJ176" i="8" s="1"/>
  <c r="TZ147" i="8" l="1"/>
  <c r="UA147" i="8" s="1"/>
  <c r="TV148" i="8" s="1"/>
  <c r="EG177" i="8"/>
  <c r="EK176" i="8"/>
  <c r="EF177" i="8" s="1"/>
  <c r="TW148" i="8" l="1"/>
  <c r="TR148" i="8" s="1"/>
  <c r="UE147" i="8"/>
  <c r="EB177" i="8"/>
  <c r="EC177" i="8" s="1"/>
  <c r="DZ178" i="8" s="1"/>
  <c r="EO176" i="8"/>
  <c r="UG147" i="8" l="1"/>
  <c r="UH147" i="8" s="1"/>
  <c r="UC148" i="8" s="1"/>
  <c r="ED177" i="8"/>
  <c r="DY178" i="8" s="1"/>
  <c r="DU178" i="8" s="1"/>
  <c r="DV178" i="8" s="1"/>
  <c r="UD148" i="8" l="1"/>
  <c r="TY148" i="8" s="1"/>
  <c r="UL147" i="8"/>
  <c r="EH177" i="8"/>
  <c r="DS179" i="8"/>
  <c r="DW178" i="8"/>
  <c r="DR179" i="8" s="1"/>
  <c r="UN147" i="8" l="1"/>
  <c r="UO147" i="8"/>
  <c r="UJ148" i="8" s="1"/>
  <c r="EA178" i="8"/>
  <c r="DN179" i="8"/>
  <c r="DO179" i="8" s="1"/>
  <c r="UK148" i="8" l="1"/>
  <c r="UF148" i="8" s="1"/>
  <c r="US147" i="8"/>
  <c r="DL180" i="8"/>
  <c r="DP179" i="8"/>
  <c r="DK180" i="8" s="1"/>
  <c r="UU147" i="8" l="1"/>
  <c r="UV147" i="8" s="1"/>
  <c r="UQ148" i="8" s="1"/>
  <c r="DG180" i="8"/>
  <c r="DH180" i="8" s="1"/>
  <c r="DT179" i="8"/>
  <c r="UZ147" i="8" l="1"/>
  <c r="UR148" i="8"/>
  <c r="UM148" i="8" s="1"/>
  <c r="DE181" i="8"/>
  <c r="DI180" i="8"/>
  <c r="DD181" i="8" s="1"/>
  <c r="VB147" i="8" l="1"/>
  <c r="VC147" i="8" s="1"/>
  <c r="UX148" i="8" s="1"/>
  <c r="DM180" i="8"/>
  <c r="CZ181" i="8"/>
  <c r="DA181" i="8" s="1"/>
  <c r="UY148" i="8" l="1"/>
  <c r="UT148" i="8" s="1"/>
  <c r="VG147" i="8"/>
  <c r="CX182" i="8"/>
  <c r="DB181" i="8"/>
  <c r="CW182" i="8" s="1"/>
  <c r="VI147" i="8" l="1"/>
  <c r="VJ147" i="8"/>
  <c r="VE148" i="8" s="1"/>
  <c r="DF181" i="8"/>
  <c r="CS182" i="8"/>
  <c r="CT182" i="8" s="1"/>
  <c r="VF148" i="8" l="1"/>
  <c r="VA148" i="8" s="1"/>
  <c r="VN147" i="8"/>
  <c r="CQ183" i="8"/>
  <c r="CU182" i="8"/>
  <c r="CP183" i="8" s="1"/>
  <c r="VP147" i="8" l="1"/>
  <c r="VQ147" i="8" s="1"/>
  <c r="VL148" i="8" s="1"/>
  <c r="CL183" i="8"/>
  <c r="CM183" i="8" s="1"/>
  <c r="CY182" i="8"/>
  <c r="VM148" i="8" l="1"/>
  <c r="VH148" i="8" s="1"/>
  <c r="VU147" i="8"/>
  <c r="CJ184" i="8"/>
  <c r="CN183" i="8"/>
  <c r="CI184" i="8" s="1"/>
  <c r="VW147" i="8" l="1"/>
  <c r="VX147" i="8"/>
  <c r="VS148" i="8" s="1"/>
  <c r="CE184" i="8"/>
  <c r="CF184" i="8" s="1"/>
  <c r="CR183" i="8"/>
  <c r="VT148" i="8" l="1"/>
  <c r="VO148" i="8" s="1"/>
  <c r="WB147" i="8"/>
  <c r="CC185" i="8"/>
  <c r="CG184" i="8"/>
  <c r="CB185" i="8" s="1"/>
  <c r="WD147" i="8" l="1"/>
  <c r="WE147" i="8"/>
  <c r="VZ148" i="8" s="1"/>
  <c r="BX185" i="8"/>
  <c r="BY185" i="8" s="1"/>
  <c r="CK184" i="8"/>
  <c r="WA148" i="8" l="1"/>
  <c r="VV148" i="8" s="1"/>
  <c r="WI147" i="8"/>
  <c r="BV186" i="8"/>
  <c r="BZ185" i="8"/>
  <c r="BU186" i="8" s="1"/>
  <c r="WK147" i="8" l="1"/>
  <c r="WL147" i="8" s="1"/>
  <c r="WG148" i="8" s="1"/>
  <c r="BQ186" i="8"/>
  <c r="BR186" i="8" s="1"/>
  <c r="CD185" i="8"/>
  <c r="WH148" i="8" l="1"/>
  <c r="WC148" i="8" s="1"/>
  <c r="WP147" i="8"/>
  <c r="BO187" i="8"/>
  <c r="BS186" i="8"/>
  <c r="BN187" i="8" s="1"/>
  <c r="WR147" i="8" l="1"/>
  <c r="WS147" i="8" s="1"/>
  <c r="WN148" i="8" s="1"/>
  <c r="BW186" i="8"/>
  <c r="BJ187" i="8"/>
  <c r="BK187" i="8" s="1"/>
  <c r="WW147" i="8" l="1"/>
  <c r="WO148" i="8"/>
  <c r="WJ148" i="8" s="1"/>
  <c r="BH188" i="8"/>
  <c r="BL187" i="8"/>
  <c r="BG188" i="8" s="1"/>
  <c r="WY147" i="8" l="1"/>
  <c r="WZ147" i="8" s="1"/>
  <c r="WU148" i="8" s="1"/>
  <c r="BP187" i="8"/>
  <c r="BC188" i="8"/>
  <c r="BD188" i="8" s="1"/>
  <c r="WV148" i="8" l="1"/>
  <c r="WQ148" i="8" s="1"/>
  <c r="XD147" i="8"/>
  <c r="BA189" i="8"/>
  <c r="BE188" i="8"/>
  <c r="AZ189" i="8" s="1"/>
  <c r="XF147" i="8" l="1"/>
  <c r="XG147" i="8" s="1"/>
  <c r="XB148" i="8" s="1"/>
  <c r="AV189" i="8"/>
  <c r="AW189" i="8" s="1"/>
  <c r="BI188" i="8"/>
  <c r="XK147" i="8" l="1"/>
  <c r="XC148" i="8"/>
  <c r="WX148" i="8" s="1"/>
  <c r="AT190" i="8"/>
  <c r="AX189" i="8"/>
  <c r="AS190" i="8" s="1"/>
  <c r="XM147" i="8" l="1"/>
  <c r="XN147" i="8" s="1"/>
  <c r="XI148" i="8" s="1"/>
  <c r="AP190" i="8"/>
  <c r="AO190" i="8"/>
  <c r="AH190" i="8" s="1"/>
  <c r="AG190" i="8" s="1"/>
  <c r="BB189" i="8"/>
  <c r="XJ148" i="8" l="1"/>
  <c r="XE148" i="8" s="1"/>
  <c r="XR147" i="8"/>
  <c r="AU190" i="8"/>
  <c r="AM191" i="8"/>
  <c r="XT147" i="8" l="1"/>
  <c r="XU147" i="8"/>
  <c r="XP148" i="8" s="1"/>
  <c r="XQ148" i="8" l="1"/>
  <c r="XL148" i="8" s="1"/>
  <c r="XY147" i="8"/>
  <c r="YA147" i="8" l="1"/>
  <c r="YB147" i="8" s="1"/>
  <c r="XW148" i="8" s="1"/>
  <c r="XX148" i="8" l="1"/>
  <c r="XS148" i="8" s="1"/>
  <c r="YF147" i="8"/>
  <c r="YH147" i="8" l="1"/>
  <c r="YI147" i="8"/>
  <c r="YD148" i="8" s="1"/>
  <c r="YE148" i="8" l="1"/>
  <c r="XZ148" i="8" s="1"/>
  <c r="YM147" i="8"/>
  <c r="YO147" i="8" l="1"/>
  <c r="YP147" i="8"/>
  <c r="YK148" i="8" s="1"/>
  <c r="YT147" i="8" l="1"/>
  <c r="YL148" i="8"/>
  <c r="YG148" i="8" s="1"/>
  <c r="YV147" i="8" l="1"/>
  <c r="YW147" i="8"/>
  <c r="YR148" i="8" s="1"/>
  <c r="YS148" i="8" l="1"/>
  <c r="YN148" i="8" s="1"/>
  <c r="ZA147" i="8"/>
  <c r="ZC147" i="8" l="1"/>
  <c r="ZD147" i="8"/>
  <c r="YY148" i="8" s="1"/>
  <c r="YZ148" i="8" l="1"/>
  <c r="YU148" i="8" s="1"/>
  <c r="ZH147" i="8"/>
  <c r="ZJ147" i="8" l="1"/>
  <c r="ZK147" i="8"/>
  <c r="ZF148" i="8" s="1"/>
  <c r="ZO147" i="8" l="1"/>
  <c r="ZG148" i="8"/>
  <c r="ZB148" i="8" s="1"/>
  <c r="ZQ147" i="8" l="1"/>
  <c r="ZR147" i="8"/>
  <c r="ZM148" i="8" s="1"/>
  <c r="ZN148" i="8" l="1"/>
  <c r="ZI148" i="8" s="1"/>
  <c r="ZV147" i="8"/>
  <c r="ZX147" i="8" l="1"/>
  <c r="ZY147" i="8"/>
  <c r="ZT148" i="8" s="1"/>
  <c r="ZU148" i="8" l="1"/>
  <c r="ZP148" i="8" s="1"/>
  <c r="AAC147" i="8"/>
  <c r="AAE147" i="8" l="1"/>
  <c r="AAF147" i="8"/>
  <c r="AAA148" i="8" s="1"/>
  <c r="GN169" i="8"/>
  <c r="AAJ147" i="8" l="1"/>
  <c r="AAB148" i="8"/>
  <c r="ZW148" i="8" s="1"/>
  <c r="GK170" i="8"/>
  <c r="GO169" i="8"/>
  <c r="GJ170" i="8" s="1"/>
  <c r="AAL147" i="8" l="1"/>
  <c r="AAM147" i="8" s="1"/>
  <c r="AAH148" i="8" s="1"/>
  <c r="GS169" i="8"/>
  <c r="GF170" i="8"/>
  <c r="GG170" i="8" s="1"/>
  <c r="AAI148" i="8" l="1"/>
  <c r="AAD148" i="8" s="1"/>
  <c r="AAQ147" i="8"/>
  <c r="GD171" i="8"/>
  <c r="GH170" i="8"/>
  <c r="GC171" i="8" s="1"/>
  <c r="GU169" i="8"/>
  <c r="GV169" i="8" s="1"/>
  <c r="GQ170" i="8" s="1"/>
  <c r="AAS147" i="8" l="1"/>
  <c r="AAT147" i="8"/>
  <c r="AAO148" i="8" s="1"/>
  <c r="GZ169" i="8"/>
  <c r="GR170" i="8"/>
  <c r="GM170" i="8" s="1"/>
  <c r="GL170" i="8"/>
  <c r="FY171" i="8"/>
  <c r="FZ171" i="8" s="1"/>
  <c r="AAP148" i="8" l="1"/>
  <c r="AAX147" i="8"/>
  <c r="FW172" i="8"/>
  <c r="GA171" i="8"/>
  <c r="FV172" i="8" s="1"/>
  <c r="HB169" i="8"/>
  <c r="AAZ147" i="8" l="1"/>
  <c r="ABA147" i="8"/>
  <c r="AAV148" i="8" s="1"/>
  <c r="MZ148" i="8"/>
  <c r="AAK148" i="8"/>
  <c r="GY170" i="8"/>
  <c r="HC169" i="8"/>
  <c r="GX170" i="8" s="1"/>
  <c r="FR172" i="8"/>
  <c r="FS172" i="8" s="1"/>
  <c r="GE171" i="8"/>
  <c r="MW149" i="8" l="1"/>
  <c r="NA148" i="8"/>
  <c r="MV149" i="8" s="1"/>
  <c r="AAW148" i="8"/>
  <c r="ABE147" i="8"/>
  <c r="FP173" i="8"/>
  <c r="FT172" i="8"/>
  <c r="FO173" i="8" s="1"/>
  <c r="GT170" i="8"/>
  <c r="HG169" i="8"/>
  <c r="ABG147" i="8" l="1"/>
  <c r="ABH147" i="8"/>
  <c r="ABC148" i="8" s="1"/>
  <c r="AAR148" i="8"/>
  <c r="NE148" i="8"/>
  <c r="MR149" i="8"/>
  <c r="MS149" i="8" s="1"/>
  <c r="FX172" i="8"/>
  <c r="FK173" i="8"/>
  <c r="FL173" i="8" s="1"/>
  <c r="MP150" i="8" l="1"/>
  <c r="MT149" i="8"/>
  <c r="MO150" i="8" s="1"/>
  <c r="NG148" i="8"/>
  <c r="NH148" i="8"/>
  <c r="NC149" i="8" s="1"/>
  <c r="ABD148" i="8"/>
  <c r="ABL147" i="8"/>
  <c r="ABO147" i="8" s="1"/>
  <c r="ABJ148" i="8" s="1"/>
  <c r="FI174" i="8"/>
  <c r="FM173" i="8"/>
  <c r="FH174" i="8" s="1"/>
  <c r="ABF148" i="8" l="1"/>
  <c r="AAY148" i="8"/>
  <c r="NL148" i="8"/>
  <c r="ND149" i="8"/>
  <c r="MY149" i="8" s="1"/>
  <c r="MX149" i="8"/>
  <c r="MK150" i="8"/>
  <c r="ML150" i="8" s="1"/>
  <c r="FD174" i="8"/>
  <c r="FE174" i="8" s="1"/>
  <c r="FQ173" i="8"/>
  <c r="MI151" i="8" l="1"/>
  <c r="MM150" i="8"/>
  <c r="MH151" i="8" s="1"/>
  <c r="NN148" i="8"/>
  <c r="NO148" i="8"/>
  <c r="NJ149" i="8" s="1"/>
  <c r="FB175" i="8"/>
  <c r="FF174" i="8"/>
  <c r="FA175" i="8" s="1"/>
  <c r="NS148" i="8" l="1"/>
  <c r="NK149" i="8"/>
  <c r="NF149" i="8" s="1"/>
  <c r="MQ150" i="8"/>
  <c r="MD151" i="8"/>
  <c r="ME151" i="8" s="1"/>
  <c r="EW175" i="8"/>
  <c r="EX175" i="8" s="1"/>
  <c r="EU176" i="8" s="1"/>
  <c r="FJ174" i="8"/>
  <c r="MB152" i="8" l="1"/>
  <c r="MF151" i="8"/>
  <c r="MA152" i="8" s="1"/>
  <c r="NU148" i="8"/>
  <c r="NV148" i="8" s="1"/>
  <c r="NQ149" i="8" s="1"/>
  <c r="EY175" i="8"/>
  <c r="ET176" i="8" s="1"/>
  <c r="EP176" i="8" s="1"/>
  <c r="EQ176" i="8" s="1"/>
  <c r="NR149" i="8" l="1"/>
  <c r="NM149" i="8" s="1"/>
  <c r="NZ148" i="8"/>
  <c r="LW152" i="8"/>
  <c r="LX152" i="8" s="1"/>
  <c r="MJ151" i="8"/>
  <c r="FC175" i="8"/>
  <c r="EN177" i="8"/>
  <c r="ER176" i="8"/>
  <c r="EM177" i="8" s="1"/>
  <c r="LU153" i="8" l="1"/>
  <c r="LY152" i="8"/>
  <c r="LT153" i="8" s="1"/>
  <c r="OB148" i="8"/>
  <c r="OC148" i="8"/>
  <c r="NX149" i="8" s="1"/>
  <c r="EI177" i="8"/>
  <c r="EJ177" i="8" s="1"/>
  <c r="EV176" i="8"/>
  <c r="NY149" i="8" l="1"/>
  <c r="NT149" i="8" s="1"/>
  <c r="OG148" i="8"/>
  <c r="MC152" i="8"/>
  <c r="LP153" i="8"/>
  <c r="LQ153" i="8" s="1"/>
  <c r="EG178" i="8"/>
  <c r="EK177" i="8"/>
  <c r="EF178" i="8" s="1"/>
  <c r="LR153" i="8" l="1"/>
  <c r="LM154" i="8" s="1"/>
  <c r="LN154" i="8"/>
  <c r="LV153" i="8"/>
  <c r="OI148" i="8"/>
  <c r="OJ148" i="8" s="1"/>
  <c r="OE149" i="8" s="1"/>
  <c r="EO177" i="8"/>
  <c r="EB178" i="8"/>
  <c r="EC178" i="8" s="1"/>
  <c r="LI154" i="8" l="1"/>
  <c r="LJ154" i="8" s="1"/>
  <c r="LG155" i="8" s="1"/>
  <c r="OF149" i="8"/>
  <c r="OA149" i="8" s="1"/>
  <c r="ON148" i="8"/>
  <c r="DZ179" i="8"/>
  <c r="ED178" i="8"/>
  <c r="DY179" i="8" s="1"/>
  <c r="LK154" i="8" l="1"/>
  <c r="LF155" i="8" s="1"/>
  <c r="LB155" i="8" s="1"/>
  <c r="LC155" i="8" s="1"/>
  <c r="OP148" i="8"/>
  <c r="OQ148" i="8" s="1"/>
  <c r="OL149" i="8" s="1"/>
  <c r="EH178" i="8"/>
  <c r="DU179" i="8"/>
  <c r="DV179" i="8" s="1"/>
  <c r="LO154" i="8" l="1"/>
  <c r="LD155" i="8"/>
  <c r="KY156" i="8" s="1"/>
  <c r="KU156" i="8" s="1"/>
  <c r="KV156" i="8" s="1"/>
  <c r="KZ156" i="8"/>
  <c r="OU148" i="8"/>
  <c r="OM149" i="8"/>
  <c r="OH149" i="8" s="1"/>
  <c r="LH155" i="8"/>
  <c r="DS180" i="8"/>
  <c r="DW179" i="8"/>
  <c r="DR180" i="8" s="1"/>
  <c r="KS157" i="8" l="1"/>
  <c r="KW156" i="8"/>
  <c r="KR157" i="8" s="1"/>
  <c r="OW148" i="8"/>
  <c r="OX148" i="8"/>
  <c r="OS149" i="8" s="1"/>
  <c r="EA179" i="8"/>
  <c r="DN180" i="8"/>
  <c r="DO180" i="8" s="1"/>
  <c r="OT149" i="8" l="1"/>
  <c r="OO149" i="8" s="1"/>
  <c r="PB148" i="8"/>
  <c r="LA156" i="8"/>
  <c r="KN157" i="8"/>
  <c r="KO157" i="8" s="1"/>
  <c r="DL181" i="8"/>
  <c r="DP180" i="8"/>
  <c r="DK181" i="8" s="1"/>
  <c r="KP157" i="8" l="1"/>
  <c r="KK158" i="8" s="1"/>
  <c r="KL158" i="8"/>
  <c r="KG158" i="8" s="1"/>
  <c r="KH158" i="8" s="1"/>
  <c r="PD148" i="8"/>
  <c r="PE148" i="8" s="1"/>
  <c r="OZ149" i="8" s="1"/>
  <c r="DT180" i="8"/>
  <c r="DG181" i="8"/>
  <c r="DH181" i="8" s="1"/>
  <c r="KT157" i="8" l="1"/>
  <c r="PI148" i="8"/>
  <c r="PA149" i="8"/>
  <c r="OV149" i="8" s="1"/>
  <c r="KI158" i="8"/>
  <c r="KD159" i="8" s="1"/>
  <c r="KE159" i="8"/>
  <c r="DE182" i="8"/>
  <c r="DI181" i="8"/>
  <c r="DD182" i="8" s="1"/>
  <c r="JZ159" i="8" l="1"/>
  <c r="KA159" i="8" s="1"/>
  <c r="KB159" i="8" s="1"/>
  <c r="JW160" i="8" s="1"/>
  <c r="KM158" i="8"/>
  <c r="PK148" i="8"/>
  <c r="PL148" i="8"/>
  <c r="PG149" i="8" s="1"/>
  <c r="CZ182" i="8"/>
  <c r="DA182" i="8" s="1"/>
  <c r="DM181" i="8"/>
  <c r="JX160" i="8" l="1"/>
  <c r="JS160" i="8" s="1"/>
  <c r="JT160" i="8" s="1"/>
  <c r="KF159" i="8"/>
  <c r="PH149" i="8"/>
  <c r="PC149" i="8" s="1"/>
  <c r="PP148" i="8"/>
  <c r="JU160" i="8"/>
  <c r="JP161" i="8" s="1"/>
  <c r="JQ161" i="8"/>
  <c r="CX183" i="8"/>
  <c r="DB182" i="8"/>
  <c r="CW183" i="8" s="1"/>
  <c r="JL161" i="8" l="1"/>
  <c r="JM161" i="8" s="1"/>
  <c r="JN161" i="8" s="1"/>
  <c r="JY160" i="8"/>
  <c r="PR148" i="8"/>
  <c r="PS148" i="8" s="1"/>
  <c r="PN149" i="8" s="1"/>
  <c r="CS183" i="8"/>
  <c r="CT183" i="8" s="1"/>
  <c r="DF182" i="8"/>
  <c r="JJ162" i="8" l="1"/>
  <c r="JI162" i="8"/>
  <c r="JR161" i="8"/>
  <c r="JE162" i="8"/>
  <c r="JF162" i="8" s="1"/>
  <c r="JG162" i="8" s="1"/>
  <c r="JB163" i="8" s="1"/>
  <c r="PO149" i="8"/>
  <c r="PJ149" i="8" s="1"/>
  <c r="PW148" i="8"/>
  <c r="CQ184" i="8"/>
  <c r="CU183" i="8"/>
  <c r="CP184" i="8" s="1"/>
  <c r="JK162" i="8" l="1"/>
  <c r="JC163" i="8"/>
  <c r="IX163" i="8" s="1"/>
  <c r="IY163" i="8" s="1"/>
  <c r="IV164" i="8" s="1"/>
  <c r="PY148" i="8"/>
  <c r="PZ148" i="8" s="1"/>
  <c r="PU149" i="8" s="1"/>
  <c r="CL184" i="8"/>
  <c r="CM184" i="8" s="1"/>
  <c r="CY183" i="8"/>
  <c r="IZ163" i="8" l="1"/>
  <c r="IU164" i="8" s="1"/>
  <c r="IQ164" i="8" s="1"/>
  <c r="IR164" i="8" s="1"/>
  <c r="PV149" i="8"/>
  <c r="PQ149" i="8" s="1"/>
  <c r="QD148" i="8"/>
  <c r="CJ185" i="8"/>
  <c r="CN184" i="8"/>
  <c r="CI185" i="8" s="1"/>
  <c r="JD163" i="8" l="1"/>
  <c r="IO165" i="8"/>
  <c r="IS164" i="8"/>
  <c r="IN165" i="8" s="1"/>
  <c r="IJ165" i="8" s="1"/>
  <c r="IK165" i="8" s="1"/>
  <c r="QF148" i="8"/>
  <c r="QG148" i="8" s="1"/>
  <c r="QB149" i="8" s="1"/>
  <c r="CE185" i="8"/>
  <c r="CF185" i="8" s="1"/>
  <c r="CR184" i="8"/>
  <c r="IW164" i="8" l="1"/>
  <c r="IL165" i="8"/>
  <c r="IG166" i="8" s="1"/>
  <c r="IH166" i="8"/>
  <c r="QC149" i="8"/>
  <c r="PX149" i="8" s="1"/>
  <c r="QK148" i="8"/>
  <c r="CC186" i="8"/>
  <c r="CG185" i="8"/>
  <c r="CB186" i="8" s="1"/>
  <c r="IC166" i="8" l="1"/>
  <c r="ID166" i="8" s="1"/>
  <c r="IA167" i="8" s="1"/>
  <c r="IP165" i="8"/>
  <c r="QM148" i="8"/>
  <c r="QN148" i="8" s="1"/>
  <c r="QI149" i="8" s="1"/>
  <c r="BX186" i="8"/>
  <c r="BY186" i="8" s="1"/>
  <c r="CK185" i="8"/>
  <c r="IE166" i="8" l="1"/>
  <c r="HZ167" i="8" s="1"/>
  <c r="QR148" i="8"/>
  <c r="QJ149" i="8"/>
  <c r="QE149" i="8" s="1"/>
  <c r="HV167" i="8"/>
  <c r="HW167" i="8" s="1"/>
  <c r="BV187" i="8"/>
  <c r="BZ186" i="8"/>
  <c r="BU187" i="8" s="1"/>
  <c r="II166" i="8" l="1"/>
  <c r="HT168" i="8"/>
  <c r="HX167" i="8"/>
  <c r="HS168" i="8" s="1"/>
  <c r="QT148" i="8"/>
  <c r="QU148" i="8" s="1"/>
  <c r="QP149" i="8" s="1"/>
  <c r="BQ187" i="8"/>
  <c r="BR187" i="8" s="1"/>
  <c r="CD186" i="8"/>
  <c r="QY148" i="8" l="1"/>
  <c r="QQ149" i="8"/>
  <c r="QL149" i="8" s="1"/>
  <c r="IB167" i="8"/>
  <c r="HO168" i="8"/>
  <c r="HP168" i="8" s="1"/>
  <c r="BO188" i="8"/>
  <c r="BS187" i="8"/>
  <c r="BN188" i="8" s="1"/>
  <c r="HQ168" i="8" l="1"/>
  <c r="HL169" i="8" s="1"/>
  <c r="HM169" i="8"/>
  <c r="HH169" i="8" s="1"/>
  <c r="HI169" i="8" s="1"/>
  <c r="RA148" i="8"/>
  <c r="RB148" i="8" s="1"/>
  <c r="QW149" i="8" s="1"/>
  <c r="BJ188" i="8"/>
  <c r="BK188" i="8" s="1"/>
  <c r="BW187" i="8"/>
  <c r="HU168" i="8" l="1"/>
  <c r="RF148" i="8"/>
  <c r="QX149" i="8"/>
  <c r="QS149" i="8" s="1"/>
  <c r="HJ169" i="8"/>
  <c r="HE170" i="8" s="1"/>
  <c r="HF170" i="8"/>
  <c r="BH189" i="8"/>
  <c r="BL188" i="8"/>
  <c r="BG189" i="8" s="1"/>
  <c r="HA170" i="8" l="1"/>
  <c r="HN169" i="8"/>
  <c r="RH148" i="8"/>
  <c r="RI148" i="8" s="1"/>
  <c r="RD149" i="8" s="1"/>
  <c r="BP188" i="8"/>
  <c r="BC189" i="8"/>
  <c r="BD189" i="8" s="1"/>
  <c r="RE149" i="8" l="1"/>
  <c r="QZ149" i="8" s="1"/>
  <c r="RM148" i="8"/>
  <c r="BA190" i="8"/>
  <c r="BE189" i="8"/>
  <c r="AZ190" i="8" s="1"/>
  <c r="RO148" i="8" l="1"/>
  <c r="RP148" i="8"/>
  <c r="RK149" i="8" s="1"/>
  <c r="BI189" i="8"/>
  <c r="AV190" i="8"/>
  <c r="AW190" i="8" s="1"/>
  <c r="RT148" i="8" l="1"/>
  <c r="RL149" i="8"/>
  <c r="RG149" i="8" s="1"/>
  <c r="AT191" i="8"/>
  <c r="AX190" i="8"/>
  <c r="AS191" i="8" s="1"/>
  <c r="RV148" i="8" l="1"/>
  <c r="RW148" i="8" s="1"/>
  <c r="RR149" i="8" s="1"/>
  <c r="BB190" i="8"/>
  <c r="AO191" i="8"/>
  <c r="AH191" i="8" s="1"/>
  <c r="AG191" i="8" s="1"/>
  <c r="AP191" i="8"/>
  <c r="RS149" i="8" l="1"/>
  <c r="RN149" i="8" s="1"/>
  <c r="SA148" i="8"/>
  <c r="AM192" i="8"/>
  <c r="AU191" i="8"/>
  <c r="SC148" i="8" l="1"/>
  <c r="SD148" i="8" s="1"/>
  <c r="RY149" i="8" s="1"/>
  <c r="RZ149" i="8" l="1"/>
  <c r="RU149" i="8" s="1"/>
  <c r="SH148" i="8"/>
  <c r="SJ148" i="8" l="1"/>
  <c r="SK148" i="8"/>
  <c r="SF149" i="8" s="1"/>
  <c r="SG149" i="8" l="1"/>
  <c r="SB149" i="8" s="1"/>
  <c r="SO148" i="8"/>
  <c r="SQ148" i="8" l="1"/>
  <c r="SR148" i="8"/>
  <c r="SM149" i="8" s="1"/>
  <c r="SN149" i="8" l="1"/>
  <c r="SI149" i="8" s="1"/>
  <c r="SV148" i="8"/>
  <c r="SX148" i="8" l="1"/>
  <c r="SY148" i="8"/>
  <c r="ST149" i="8" s="1"/>
  <c r="SU149" i="8" l="1"/>
  <c r="SP149" i="8" s="1"/>
  <c r="TC148" i="8"/>
  <c r="TE148" i="8" l="1"/>
  <c r="TF148" i="8"/>
  <c r="TA149" i="8" s="1"/>
  <c r="TB149" i="8" l="1"/>
  <c r="SW149" i="8" s="1"/>
  <c r="TJ148" i="8"/>
  <c r="TL148" i="8" l="1"/>
  <c r="TM148" i="8"/>
  <c r="TH149" i="8" s="1"/>
  <c r="TI149" i="8" l="1"/>
  <c r="TD149" i="8" s="1"/>
  <c r="TQ148" i="8"/>
  <c r="TS148" i="8" l="1"/>
  <c r="TT148" i="8"/>
  <c r="TO149" i="8" s="1"/>
  <c r="TP149" i="8" l="1"/>
  <c r="TK149" i="8" s="1"/>
  <c r="TX148" i="8"/>
  <c r="TZ148" i="8" l="1"/>
  <c r="UA148" i="8"/>
  <c r="TV149" i="8" s="1"/>
  <c r="TW149" i="8" l="1"/>
  <c r="TR149" i="8" s="1"/>
  <c r="UE148" i="8"/>
  <c r="UG148" i="8" l="1"/>
  <c r="UH148" i="8"/>
  <c r="UC149" i="8" s="1"/>
  <c r="UD149" i="8" l="1"/>
  <c r="TY149" i="8" s="1"/>
  <c r="UL148" i="8"/>
  <c r="UN148" i="8" l="1"/>
  <c r="UO148" i="8" s="1"/>
  <c r="UJ149" i="8" s="1"/>
  <c r="GN170" i="8"/>
  <c r="UK149" i="8" l="1"/>
  <c r="UF149" i="8" s="1"/>
  <c r="US148" i="8"/>
  <c r="GK171" i="8"/>
  <c r="GO170" i="8"/>
  <c r="GJ171" i="8" s="1"/>
  <c r="UU148" i="8" l="1"/>
  <c r="UV148" i="8"/>
  <c r="UQ149" i="8" s="1"/>
  <c r="GF171" i="8"/>
  <c r="GG171" i="8" s="1"/>
  <c r="GS170" i="8"/>
  <c r="UR149" i="8" l="1"/>
  <c r="UM149" i="8" s="1"/>
  <c r="UZ148" i="8"/>
  <c r="GU170" i="8"/>
  <c r="GV170" i="8" s="1"/>
  <c r="GQ171" i="8" s="1"/>
  <c r="GD172" i="8"/>
  <c r="GH171" i="8"/>
  <c r="GC172" i="8" s="1"/>
  <c r="VB148" i="8" l="1"/>
  <c r="VC148" i="8" s="1"/>
  <c r="UX149" i="8" s="1"/>
  <c r="GL171" i="8"/>
  <c r="FY172" i="8"/>
  <c r="FZ172" i="8" s="1"/>
  <c r="GZ170" i="8"/>
  <c r="GR171" i="8"/>
  <c r="GM171" i="8" s="1"/>
  <c r="UY149" i="8" l="1"/>
  <c r="UT149" i="8" s="1"/>
  <c r="VG148" i="8"/>
  <c r="HB170" i="8"/>
  <c r="HC170" i="8" s="1"/>
  <c r="GX171" i="8" s="1"/>
  <c r="FW173" i="8"/>
  <c r="GA172" i="8"/>
  <c r="FV173" i="8" s="1"/>
  <c r="VI148" i="8" l="1"/>
  <c r="VJ148" i="8" s="1"/>
  <c r="VE149" i="8" s="1"/>
  <c r="FR173" i="8"/>
  <c r="FS173" i="8" s="1"/>
  <c r="GE172" i="8"/>
  <c r="HG170" i="8"/>
  <c r="GY171" i="8"/>
  <c r="GT171" i="8" s="1"/>
  <c r="VF149" i="8" l="1"/>
  <c r="VA149" i="8" s="1"/>
  <c r="VN148" i="8"/>
  <c r="FP174" i="8"/>
  <c r="FT173" i="8"/>
  <c r="FO174" i="8" s="1"/>
  <c r="VP148" i="8" l="1"/>
  <c r="VQ148" i="8" s="1"/>
  <c r="VL149" i="8" s="1"/>
  <c r="FX173" i="8"/>
  <c r="FK174" i="8"/>
  <c r="FL174" i="8" s="1"/>
  <c r="VM149" i="8" l="1"/>
  <c r="VH149" i="8" s="1"/>
  <c r="VU148" i="8"/>
  <c r="FI175" i="8"/>
  <c r="FM174" i="8"/>
  <c r="FH175" i="8" s="1"/>
  <c r="VW148" i="8" l="1"/>
  <c r="VX148" i="8"/>
  <c r="VS149" i="8" s="1"/>
  <c r="FQ174" i="8"/>
  <c r="FD175" i="8"/>
  <c r="FE175" i="8" s="1"/>
  <c r="VT149" i="8" l="1"/>
  <c r="VO149" i="8" s="1"/>
  <c r="WB148" i="8"/>
  <c r="FB176" i="8"/>
  <c r="FF175" i="8"/>
  <c r="FA176" i="8" s="1"/>
  <c r="WD148" i="8" l="1"/>
  <c r="WE148" i="8"/>
  <c r="VZ149" i="8" s="1"/>
  <c r="EW176" i="8"/>
  <c r="EX176" i="8" s="1"/>
  <c r="EY176" i="8" s="1"/>
  <c r="ET177" i="8" s="1"/>
  <c r="FJ175" i="8"/>
  <c r="WA149" i="8" l="1"/>
  <c r="VV149" i="8" s="1"/>
  <c r="WI148" i="8"/>
  <c r="EU177" i="8"/>
  <c r="EP177" i="8" s="1"/>
  <c r="EQ177" i="8" s="1"/>
  <c r="FC176" i="8"/>
  <c r="WK148" i="8" l="1"/>
  <c r="WL148" i="8" s="1"/>
  <c r="WG149" i="8" s="1"/>
  <c r="EN178" i="8"/>
  <c r="ER177" i="8"/>
  <c r="EM178" i="8" s="1"/>
  <c r="WH149" i="8" l="1"/>
  <c r="WC149" i="8" s="1"/>
  <c r="WP148" i="8"/>
  <c r="EV177" i="8"/>
  <c r="EI178" i="8"/>
  <c r="EJ178" i="8" s="1"/>
  <c r="WR148" i="8" l="1"/>
  <c r="WS148" i="8"/>
  <c r="WN149" i="8" s="1"/>
  <c r="EG179" i="8"/>
  <c r="EK178" i="8"/>
  <c r="EF179" i="8" s="1"/>
  <c r="WW148" i="8" l="1"/>
  <c r="WO149" i="8"/>
  <c r="WJ149" i="8" s="1"/>
  <c r="EO178" i="8"/>
  <c r="EB179" i="8"/>
  <c r="EC179" i="8" s="1"/>
  <c r="WY148" i="8" l="1"/>
  <c r="WZ148" i="8" s="1"/>
  <c r="WU149" i="8" s="1"/>
  <c r="DZ180" i="8"/>
  <c r="ED179" i="8"/>
  <c r="DY180" i="8" s="1"/>
  <c r="WV149" i="8" l="1"/>
  <c r="WQ149" i="8" s="1"/>
  <c r="XD148" i="8"/>
  <c r="EH179" i="8"/>
  <c r="DU180" i="8"/>
  <c r="DV180" i="8" s="1"/>
  <c r="XF148" i="8" l="1"/>
  <c r="XG148" i="8" s="1"/>
  <c r="XB149" i="8" s="1"/>
  <c r="DS181" i="8"/>
  <c r="DW180" i="8"/>
  <c r="DR181" i="8" s="1"/>
  <c r="XK148" i="8" l="1"/>
  <c r="XC149" i="8"/>
  <c r="WX149" i="8" s="1"/>
  <c r="DN181" i="8"/>
  <c r="DO181" i="8" s="1"/>
  <c r="DP181" i="8" s="1"/>
  <c r="DK182" i="8" s="1"/>
  <c r="EA180" i="8"/>
  <c r="XM148" i="8" l="1"/>
  <c r="XN148" i="8" s="1"/>
  <c r="XI149" i="8" s="1"/>
  <c r="DL182" i="8"/>
  <c r="DG182" i="8" s="1"/>
  <c r="DH182" i="8" s="1"/>
  <c r="DT181" i="8"/>
  <c r="XJ149" i="8" l="1"/>
  <c r="XE149" i="8" s="1"/>
  <c r="XR148" i="8"/>
  <c r="DE183" i="8"/>
  <c r="DI182" i="8"/>
  <c r="DD183" i="8" s="1"/>
  <c r="XT148" i="8" l="1"/>
  <c r="XU148" i="8"/>
  <c r="XP149" i="8" s="1"/>
  <c r="DM182" i="8"/>
  <c r="CZ183" i="8"/>
  <c r="DA183" i="8" s="1"/>
  <c r="XQ149" i="8" l="1"/>
  <c r="XL149" i="8" s="1"/>
  <c r="XY148" i="8"/>
  <c r="CX184" i="8"/>
  <c r="DB183" i="8"/>
  <c r="CW184" i="8" s="1"/>
  <c r="YA148" i="8" l="1"/>
  <c r="YB148" i="8"/>
  <c r="XW149" i="8" s="1"/>
  <c r="CS184" i="8"/>
  <c r="CT184" i="8" s="1"/>
  <c r="DF183" i="8"/>
  <c r="XX149" i="8" l="1"/>
  <c r="XS149" i="8" s="1"/>
  <c r="YF148" i="8"/>
  <c r="CQ185" i="8"/>
  <c r="CU184" i="8"/>
  <c r="CP185" i="8" s="1"/>
  <c r="YH148" i="8" l="1"/>
  <c r="YI148" i="8"/>
  <c r="YD149" i="8" s="1"/>
  <c r="CL185" i="8"/>
  <c r="CM185" i="8" s="1"/>
  <c r="CY184" i="8"/>
  <c r="YE149" i="8" l="1"/>
  <c r="XZ149" i="8" s="1"/>
  <c r="YM148" i="8"/>
  <c r="CJ186" i="8"/>
  <c r="CN185" i="8"/>
  <c r="CI186" i="8" s="1"/>
  <c r="YO148" i="8" l="1"/>
  <c r="YP148" i="8"/>
  <c r="YK149" i="8" s="1"/>
  <c r="CR185" i="8"/>
  <c r="CE186" i="8"/>
  <c r="CF186" i="8" s="1"/>
  <c r="YT148" i="8" l="1"/>
  <c r="YL149" i="8"/>
  <c r="YG149" i="8" s="1"/>
  <c r="CC187" i="8"/>
  <c r="CG186" i="8"/>
  <c r="CB187" i="8" s="1"/>
  <c r="YV148" i="8" l="1"/>
  <c r="YW148" i="8" s="1"/>
  <c r="YR149" i="8" s="1"/>
  <c r="CK186" i="8"/>
  <c r="BX187" i="8"/>
  <c r="BY187" i="8" s="1"/>
  <c r="YS149" i="8" l="1"/>
  <c r="YN149" i="8" s="1"/>
  <c r="ZA148" i="8"/>
  <c r="BV188" i="8"/>
  <c r="BZ187" i="8"/>
  <c r="BU188" i="8" s="1"/>
  <c r="ZC148" i="8" l="1"/>
  <c r="ZD148" i="8"/>
  <c r="YY149" i="8" s="1"/>
  <c r="CD187" i="8"/>
  <c r="BQ188" i="8"/>
  <c r="BR188" i="8" s="1"/>
  <c r="YZ149" i="8" l="1"/>
  <c r="YU149" i="8" s="1"/>
  <c r="ZH148" i="8"/>
  <c r="BO189" i="8"/>
  <c r="BS188" i="8"/>
  <c r="BN189" i="8" s="1"/>
  <c r="ZJ148" i="8" l="1"/>
  <c r="ZK148" i="8" s="1"/>
  <c r="ZF149" i="8" s="1"/>
  <c r="BJ189" i="8"/>
  <c r="BK189" i="8" s="1"/>
  <c r="BW188" i="8"/>
  <c r="ZO148" i="8" l="1"/>
  <c r="ZG149" i="8"/>
  <c r="ZB149" i="8" s="1"/>
  <c r="BH190" i="8"/>
  <c r="BL189" i="8"/>
  <c r="BG190" i="8" s="1"/>
  <c r="ZQ148" i="8" l="1"/>
  <c r="ZR148" i="8" s="1"/>
  <c r="ZM149" i="8" s="1"/>
  <c r="BP189" i="8"/>
  <c r="BC190" i="8"/>
  <c r="BD190" i="8" s="1"/>
  <c r="ZN149" i="8" l="1"/>
  <c r="ZI149" i="8" s="1"/>
  <c r="ZV148" i="8"/>
  <c r="BA191" i="8"/>
  <c r="BE190" i="8"/>
  <c r="AZ191" i="8" s="1"/>
  <c r="ZX148" i="8" l="1"/>
  <c r="ZY148" i="8"/>
  <c r="ZT149" i="8" s="1"/>
  <c r="BI190" i="8"/>
  <c r="AV191" i="8"/>
  <c r="AW191" i="8" s="1"/>
  <c r="ZU149" i="8" l="1"/>
  <c r="ZP149" i="8" s="1"/>
  <c r="AAC148" i="8"/>
  <c r="AT192" i="8"/>
  <c r="AX191" i="8"/>
  <c r="AS192" i="8" s="1"/>
  <c r="AAE148" i="8" l="1"/>
  <c r="AAF148" i="8" s="1"/>
  <c r="AAA149" i="8" s="1"/>
  <c r="AP192" i="8"/>
  <c r="AO192" i="8"/>
  <c r="AH192" i="8" s="1"/>
  <c r="AG192" i="8" s="1"/>
  <c r="BB191" i="8"/>
  <c r="AAJ148" i="8" l="1"/>
  <c r="AAB149" i="8"/>
  <c r="ZW149" i="8" s="1"/>
  <c r="AM193" i="8"/>
  <c r="AU192" i="8"/>
  <c r="AAL148" i="8" l="1"/>
  <c r="AAM148" i="8" s="1"/>
  <c r="AAH149" i="8" s="1"/>
  <c r="AAI149" i="8" l="1"/>
  <c r="AAD149" i="8" s="1"/>
  <c r="AAQ148" i="8"/>
  <c r="AAS148" i="8" l="1"/>
  <c r="AAT148" i="8" s="1"/>
  <c r="AAO149" i="8" s="1"/>
  <c r="AAP149" i="8" l="1"/>
  <c r="AAX148" i="8"/>
  <c r="AAZ148" i="8" l="1"/>
  <c r="ABA148" i="8" s="1"/>
  <c r="AAV149" i="8" s="1"/>
  <c r="MZ149" i="8"/>
  <c r="AAK149" i="8"/>
  <c r="MW150" i="8" l="1"/>
  <c r="NA149" i="8"/>
  <c r="MV150" i="8" s="1"/>
  <c r="AAW149" i="8"/>
  <c r="ABE148" i="8"/>
  <c r="ABG148" i="8" l="1"/>
  <c r="ABH148" i="8"/>
  <c r="ABC149" i="8" s="1"/>
  <c r="AAR149" i="8"/>
  <c r="NE149" i="8"/>
  <c r="MR150" i="8"/>
  <c r="MS150" i="8" s="1"/>
  <c r="MP151" i="8" l="1"/>
  <c r="MT150" i="8"/>
  <c r="MO151" i="8" s="1"/>
  <c r="NG149" i="8"/>
  <c r="NH149" i="8" s="1"/>
  <c r="NC150" i="8" s="1"/>
  <c r="ABL148" i="8"/>
  <c r="ABO148" i="8" s="1"/>
  <c r="ABJ149" i="8" s="1"/>
  <c r="ABD149" i="8"/>
  <c r="AAY149" i="8" l="1"/>
  <c r="ABF149" i="8"/>
  <c r="NL149" i="8"/>
  <c r="ND150" i="8"/>
  <c r="MY150" i="8" s="1"/>
  <c r="MX150" i="8"/>
  <c r="MK151" i="8"/>
  <c r="ML151" i="8" s="1"/>
  <c r="MI152" i="8" l="1"/>
  <c r="MM151" i="8"/>
  <c r="MH152" i="8" s="1"/>
  <c r="NN149" i="8"/>
  <c r="NO149" i="8" s="1"/>
  <c r="NJ150" i="8" s="1"/>
  <c r="NS149" i="8" l="1"/>
  <c r="NK150" i="8"/>
  <c r="NF150" i="8" s="1"/>
  <c r="MQ151" i="8"/>
  <c r="MD152" i="8"/>
  <c r="ME152" i="8" s="1"/>
  <c r="MB153" i="8" l="1"/>
  <c r="MF152" i="8"/>
  <c r="MA153" i="8" s="1"/>
  <c r="NU149" i="8"/>
  <c r="NV149" i="8" s="1"/>
  <c r="NQ150" i="8" s="1"/>
  <c r="NR150" i="8" l="1"/>
  <c r="NM150" i="8" s="1"/>
  <c r="NZ149" i="8"/>
  <c r="LW153" i="8"/>
  <c r="LX153" i="8" s="1"/>
  <c r="MJ152" i="8"/>
  <c r="LU154" i="8" l="1"/>
  <c r="LY153" i="8"/>
  <c r="LT154" i="8" s="1"/>
  <c r="OB149" i="8"/>
  <c r="OC149" i="8" s="1"/>
  <c r="NX150" i="8" s="1"/>
  <c r="NY150" i="8" l="1"/>
  <c r="NT150" i="8" s="1"/>
  <c r="OG149" i="8"/>
  <c r="MC153" i="8"/>
  <c r="LP154" i="8"/>
  <c r="LQ154" i="8" s="1"/>
  <c r="LR154" i="8" l="1"/>
  <c r="LM155" i="8" s="1"/>
  <c r="LN155" i="8"/>
  <c r="OI149" i="8"/>
  <c r="OJ149" i="8" s="1"/>
  <c r="OE150" i="8" s="1"/>
  <c r="LV154" i="8" l="1"/>
  <c r="LI155" i="8"/>
  <c r="LJ155" i="8" s="1"/>
  <c r="LK155" i="8" s="1"/>
  <c r="OF150" i="8"/>
  <c r="OA150" i="8" s="1"/>
  <c r="ON149" i="8"/>
  <c r="LF156" i="8" l="1"/>
  <c r="LO155" i="8"/>
  <c r="LG156" i="8"/>
  <c r="LB156" i="8" s="1"/>
  <c r="LC156" i="8" s="1"/>
  <c r="KZ157" i="8" s="1"/>
  <c r="OP149" i="8"/>
  <c r="OQ149" i="8" s="1"/>
  <c r="OL150" i="8" s="1"/>
  <c r="LD156" i="8" l="1"/>
  <c r="KY157" i="8" s="1"/>
  <c r="KU157" i="8" s="1"/>
  <c r="KV157" i="8" s="1"/>
  <c r="OU149" i="8"/>
  <c r="OM150" i="8"/>
  <c r="OH150" i="8" s="1"/>
  <c r="GN171" i="8"/>
  <c r="KW157" i="8" l="1"/>
  <c r="KR158" i="8" s="1"/>
  <c r="KS158" i="8"/>
  <c r="LH156" i="8"/>
  <c r="OW149" i="8"/>
  <c r="OX149" i="8" s="1"/>
  <c r="OS150" i="8" s="1"/>
  <c r="GK172" i="8"/>
  <c r="GO171" i="8"/>
  <c r="GJ172" i="8" s="1"/>
  <c r="LA157" i="8" l="1"/>
  <c r="KN158" i="8"/>
  <c r="KO158" i="8" s="1"/>
  <c r="OT150" i="8"/>
  <c r="OO150" i="8" s="1"/>
  <c r="PB149" i="8"/>
  <c r="GF172" i="8"/>
  <c r="GG172" i="8" s="1"/>
  <c r="GS171" i="8"/>
  <c r="KP158" i="8" l="1"/>
  <c r="KK159" i="8" s="1"/>
  <c r="KL159" i="8"/>
  <c r="KG159" i="8" s="1"/>
  <c r="KH159" i="8" s="1"/>
  <c r="KE160" i="8" s="1"/>
  <c r="PD149" i="8"/>
  <c r="PE149" i="8" s="1"/>
  <c r="OZ150" i="8" s="1"/>
  <c r="GU171" i="8"/>
  <c r="GD173" i="8"/>
  <c r="GH172" i="8"/>
  <c r="GC173" i="8" s="1"/>
  <c r="KI159" i="8" l="1"/>
  <c r="KD160" i="8" s="1"/>
  <c r="JZ160" i="8" s="1"/>
  <c r="KA160" i="8" s="1"/>
  <c r="KT158" i="8"/>
  <c r="PI149" i="8"/>
  <c r="PA150" i="8"/>
  <c r="OV150" i="8" s="1"/>
  <c r="GR172" i="8"/>
  <c r="GL172" i="8"/>
  <c r="GV171" i="8"/>
  <c r="GQ172" i="8" s="1"/>
  <c r="FY173" i="8"/>
  <c r="FZ173" i="8" s="1"/>
  <c r="KB160" i="8" l="1"/>
  <c r="JW161" i="8" s="1"/>
  <c r="JX161" i="8"/>
  <c r="KM159" i="8"/>
  <c r="PK149" i="8"/>
  <c r="PL149" i="8" s="1"/>
  <c r="PG150" i="8" s="1"/>
  <c r="GM172" i="8"/>
  <c r="FW174" i="8"/>
  <c r="GA173" i="8"/>
  <c r="FV174" i="8" s="1"/>
  <c r="GZ171" i="8"/>
  <c r="KF160" i="8" l="1"/>
  <c r="JS161" i="8"/>
  <c r="JT161" i="8" s="1"/>
  <c r="PH150" i="8"/>
  <c r="PC150" i="8" s="1"/>
  <c r="PP149" i="8"/>
  <c r="GE173" i="8"/>
  <c r="FR174" i="8"/>
  <c r="FS174" i="8" s="1"/>
  <c r="JU161" i="8" l="1"/>
  <c r="JP162" i="8" s="1"/>
  <c r="JQ162" i="8"/>
  <c r="PR149" i="8"/>
  <c r="PS149" i="8"/>
  <c r="PN150" i="8" s="1"/>
  <c r="FP175" i="8"/>
  <c r="FT174" i="8"/>
  <c r="FO175" i="8" s="1"/>
  <c r="JY161" i="8" l="1"/>
  <c r="JL162" i="8"/>
  <c r="JM162" i="8" s="1"/>
  <c r="PO150" i="8"/>
  <c r="PJ150" i="8" s="1"/>
  <c r="PW149" i="8"/>
  <c r="FX174" i="8"/>
  <c r="FK175" i="8"/>
  <c r="FL175" i="8" s="1"/>
  <c r="JN162" i="8" l="1"/>
  <c r="JI163" i="8" s="1"/>
  <c r="JJ163" i="8"/>
  <c r="JE163" i="8" s="1"/>
  <c r="JF163" i="8" s="1"/>
  <c r="PY149" i="8"/>
  <c r="PZ149" i="8" s="1"/>
  <c r="PU150" i="8" s="1"/>
  <c r="FI176" i="8"/>
  <c r="FM175" i="8"/>
  <c r="FH176" i="8" s="1"/>
  <c r="JR162" i="8" l="1"/>
  <c r="JG163" i="8"/>
  <c r="JB164" i="8" s="1"/>
  <c r="JC164" i="8"/>
  <c r="PV150" i="8"/>
  <c r="PQ150" i="8" s="1"/>
  <c r="QD149" i="8"/>
  <c r="FQ175" i="8"/>
  <c r="FD176" i="8"/>
  <c r="FE176" i="8" s="1"/>
  <c r="IX164" i="8" l="1"/>
  <c r="IY164" i="8" s="1"/>
  <c r="JK163" i="8"/>
  <c r="QF149" i="8"/>
  <c r="QG149" i="8" s="1"/>
  <c r="QB150" i="8" s="1"/>
  <c r="FB177" i="8"/>
  <c r="FF176" i="8"/>
  <c r="FA177" i="8" s="1"/>
  <c r="IZ164" i="8" l="1"/>
  <c r="IU165" i="8" s="1"/>
  <c r="IV165" i="8"/>
  <c r="JD164" i="8"/>
  <c r="QC150" i="8"/>
  <c r="PX150" i="8" s="1"/>
  <c r="QK149" i="8"/>
  <c r="FJ176" i="8"/>
  <c r="EW177" i="8"/>
  <c r="EX177" i="8" s="1"/>
  <c r="IQ165" i="8" l="1"/>
  <c r="IR165" i="8" s="1"/>
  <c r="QM149" i="8"/>
  <c r="QN149" i="8"/>
  <c r="QI150" i="8" s="1"/>
  <c r="EU178" i="8"/>
  <c r="EY177" i="8"/>
  <c r="ET178" i="8" s="1"/>
  <c r="IO166" i="8" l="1"/>
  <c r="IS165" i="8"/>
  <c r="IN166" i="8" s="1"/>
  <c r="QR149" i="8"/>
  <c r="QJ150" i="8"/>
  <c r="QE150" i="8" s="1"/>
  <c r="FC177" i="8"/>
  <c r="EP178" i="8"/>
  <c r="EQ178" i="8" s="1"/>
  <c r="IW165" i="8" l="1"/>
  <c r="IJ166" i="8"/>
  <c r="IK166" i="8" s="1"/>
  <c r="QT149" i="8"/>
  <c r="QU149" i="8"/>
  <c r="QP150" i="8" s="1"/>
  <c r="EN179" i="8"/>
  <c r="ER178" i="8"/>
  <c r="EM179" i="8" s="1"/>
  <c r="IH167" i="8" l="1"/>
  <c r="IL166" i="8"/>
  <c r="IG167" i="8" s="1"/>
  <c r="QY149" i="8"/>
  <c r="QQ150" i="8"/>
  <c r="QL150" i="8" s="1"/>
  <c r="EV178" i="8"/>
  <c r="EI179" i="8"/>
  <c r="EJ179" i="8" s="1"/>
  <c r="IP166" i="8" l="1"/>
  <c r="IC167" i="8"/>
  <c r="ID167" i="8" s="1"/>
  <c r="RA149" i="8"/>
  <c r="RB149" i="8"/>
  <c r="QW150" i="8" s="1"/>
  <c r="EG180" i="8"/>
  <c r="EK179" i="8"/>
  <c r="EF180" i="8" s="1"/>
  <c r="IE167" i="8" l="1"/>
  <c r="HZ168" i="8" s="1"/>
  <c r="IA168" i="8"/>
  <c r="II167" i="8"/>
  <c r="RF149" i="8"/>
  <c r="QX150" i="8"/>
  <c r="QS150" i="8" s="1"/>
  <c r="EO179" i="8"/>
  <c r="EB180" i="8"/>
  <c r="EC180" i="8" s="1"/>
  <c r="HV168" i="8" l="1"/>
  <c r="HW168" i="8" s="1"/>
  <c r="RH149" i="8"/>
  <c r="RI149" i="8"/>
  <c r="RD150" i="8" s="1"/>
  <c r="DZ181" i="8"/>
  <c r="ED180" i="8"/>
  <c r="DY181" i="8" s="1"/>
  <c r="HT169" i="8" l="1"/>
  <c r="HX168" i="8"/>
  <c r="HS169" i="8" s="1"/>
  <c r="RE150" i="8"/>
  <c r="QZ150" i="8" s="1"/>
  <c r="RM149" i="8"/>
  <c r="EH180" i="8"/>
  <c r="DU181" i="8"/>
  <c r="DV181" i="8" s="1"/>
  <c r="HO169" i="8" l="1"/>
  <c r="HP169" i="8" s="1"/>
  <c r="IB168" i="8"/>
  <c r="RO149" i="8"/>
  <c r="RP149" i="8" s="1"/>
  <c r="RK150" i="8" s="1"/>
  <c r="DS182" i="8"/>
  <c r="DW181" i="8"/>
  <c r="DR182" i="8" s="1"/>
  <c r="HQ169" i="8" l="1"/>
  <c r="HL170" i="8" s="1"/>
  <c r="HM170" i="8"/>
  <c r="HU169" i="8"/>
  <c r="RT149" i="8"/>
  <c r="RL150" i="8"/>
  <c r="RG150" i="8" s="1"/>
  <c r="EA181" i="8"/>
  <c r="DN182" i="8"/>
  <c r="DO182" i="8" s="1"/>
  <c r="HH170" i="8" l="1"/>
  <c r="HI170" i="8" s="1"/>
  <c r="RV149" i="8"/>
  <c r="RW149" i="8"/>
  <c r="RR150" i="8" s="1"/>
  <c r="DL183" i="8"/>
  <c r="DP182" i="8"/>
  <c r="DK183" i="8" s="1"/>
  <c r="HJ170" i="8" l="1"/>
  <c r="HE171" i="8" s="1"/>
  <c r="HN170" i="8"/>
  <c r="HF171" i="8"/>
  <c r="HA171" i="8" s="1"/>
  <c r="HB171" i="8" s="1"/>
  <c r="RS150" i="8"/>
  <c r="RN150" i="8" s="1"/>
  <c r="SA149" i="8"/>
  <c r="DT182" i="8"/>
  <c r="DG183" i="8"/>
  <c r="DH183" i="8" s="1"/>
  <c r="GY172" i="8" l="1"/>
  <c r="HC171" i="8"/>
  <c r="GX172" i="8" s="1"/>
  <c r="SC149" i="8"/>
  <c r="SD149" i="8" s="1"/>
  <c r="RY150" i="8" s="1"/>
  <c r="DE184" i="8"/>
  <c r="DI183" i="8"/>
  <c r="DD184" i="8" s="1"/>
  <c r="HG171" i="8" l="1"/>
  <c r="GT172" i="8"/>
  <c r="RZ150" i="8"/>
  <c r="RU150" i="8" s="1"/>
  <c r="SH149" i="8"/>
  <c r="DM183" i="8"/>
  <c r="CZ184" i="8"/>
  <c r="DA184" i="8" s="1"/>
  <c r="SJ149" i="8" l="1"/>
  <c r="SK149" i="8"/>
  <c r="SF150" i="8" s="1"/>
  <c r="CX185" i="8"/>
  <c r="DB184" i="8"/>
  <c r="CW185" i="8" s="1"/>
  <c r="SG150" i="8" l="1"/>
  <c r="SB150" i="8" s="1"/>
  <c r="SO149" i="8"/>
  <c r="DF184" i="8"/>
  <c r="CS185" i="8"/>
  <c r="CT185" i="8" s="1"/>
  <c r="SQ149" i="8" l="1"/>
  <c r="SR149" i="8"/>
  <c r="SM150" i="8" s="1"/>
  <c r="CQ186" i="8"/>
  <c r="CU185" i="8"/>
  <c r="CP186" i="8" s="1"/>
  <c r="SN150" i="8" l="1"/>
  <c r="SI150" i="8" s="1"/>
  <c r="SV149" i="8"/>
  <c r="CY185" i="8"/>
  <c r="CL186" i="8"/>
  <c r="CM186" i="8" s="1"/>
  <c r="SX149" i="8" l="1"/>
  <c r="SY149" i="8"/>
  <c r="ST150" i="8" s="1"/>
  <c r="CJ187" i="8"/>
  <c r="CN186" i="8"/>
  <c r="CI187" i="8" s="1"/>
  <c r="SU150" i="8" l="1"/>
  <c r="SP150" i="8" s="1"/>
  <c r="TC149" i="8"/>
  <c r="CR186" i="8"/>
  <c r="CE187" i="8"/>
  <c r="CF187" i="8" s="1"/>
  <c r="TE149" i="8" l="1"/>
  <c r="TF149" i="8" s="1"/>
  <c r="TA150" i="8" s="1"/>
  <c r="CC188" i="8"/>
  <c r="CG187" i="8"/>
  <c r="CB188" i="8" s="1"/>
  <c r="TB150" i="8" l="1"/>
  <c r="SW150" i="8" s="1"/>
  <c r="TJ149" i="8"/>
  <c r="BX188" i="8"/>
  <c r="BY188" i="8" s="1"/>
  <c r="CK187" i="8"/>
  <c r="TL149" i="8" l="1"/>
  <c r="TM149" i="8" s="1"/>
  <c r="TH150" i="8" s="1"/>
  <c r="BV189" i="8"/>
  <c r="BZ188" i="8"/>
  <c r="BU189" i="8" s="1"/>
  <c r="TI150" i="8" l="1"/>
  <c r="TD150" i="8" s="1"/>
  <c r="TQ149" i="8"/>
  <c r="BQ189" i="8"/>
  <c r="BR189" i="8" s="1"/>
  <c r="CD188" i="8"/>
  <c r="TS149" i="8" l="1"/>
  <c r="TT149" i="8" s="1"/>
  <c r="TO150" i="8" s="1"/>
  <c r="BO190" i="8"/>
  <c r="BS189" i="8"/>
  <c r="BN190" i="8" s="1"/>
  <c r="TP150" i="8" l="1"/>
  <c r="TK150" i="8" s="1"/>
  <c r="TX149" i="8"/>
  <c r="BJ190" i="8"/>
  <c r="BK190" i="8" s="1"/>
  <c r="BW189" i="8"/>
  <c r="TZ149" i="8" l="1"/>
  <c r="UA149" i="8" s="1"/>
  <c r="TV150" i="8" s="1"/>
  <c r="BH191" i="8"/>
  <c r="BL190" i="8"/>
  <c r="BG191" i="8" s="1"/>
  <c r="TW150" i="8" l="1"/>
  <c r="TR150" i="8" s="1"/>
  <c r="UE149" i="8"/>
  <c r="BC191" i="8"/>
  <c r="BD191" i="8" s="1"/>
  <c r="BP190" i="8"/>
  <c r="UG149" i="8" l="1"/>
  <c r="UH149" i="8" s="1"/>
  <c r="UC150" i="8" s="1"/>
  <c r="BA192" i="8"/>
  <c r="BE191" i="8"/>
  <c r="AZ192" i="8" s="1"/>
  <c r="UD150" i="8" l="1"/>
  <c r="TY150" i="8" s="1"/>
  <c r="UL149" i="8"/>
  <c r="BI191" i="8"/>
  <c r="AV192" i="8"/>
  <c r="AW192" i="8" s="1"/>
  <c r="UN149" i="8" l="1"/>
  <c r="UO149" i="8"/>
  <c r="UJ150" i="8" s="1"/>
  <c r="AT193" i="8"/>
  <c r="AX192" i="8"/>
  <c r="AS193" i="8" s="1"/>
  <c r="UK150" i="8" l="1"/>
  <c r="UF150" i="8" s="1"/>
  <c r="US149" i="8"/>
  <c r="AO193" i="8"/>
  <c r="AH193" i="8" s="1"/>
  <c r="AG193" i="8" s="1"/>
  <c r="AP193" i="8"/>
  <c r="BB192" i="8"/>
  <c r="UU149" i="8" l="1"/>
  <c r="UV149" i="8"/>
  <c r="UQ150" i="8" s="1"/>
  <c r="AM194" i="8"/>
  <c r="AU193" i="8"/>
  <c r="UZ149" i="8" l="1"/>
  <c r="UR150" i="8"/>
  <c r="UM150" i="8" s="1"/>
  <c r="VB149" i="8" l="1"/>
  <c r="VC149" i="8" s="1"/>
  <c r="UX150" i="8" s="1"/>
  <c r="UY150" i="8" l="1"/>
  <c r="UT150" i="8" s="1"/>
  <c r="VG149" i="8"/>
  <c r="VI149" i="8" l="1"/>
  <c r="VJ149" i="8"/>
  <c r="VE150" i="8" s="1"/>
  <c r="VF150" i="8" l="1"/>
  <c r="VA150" i="8" s="1"/>
  <c r="VN149" i="8"/>
  <c r="VP149" i="8" l="1"/>
  <c r="VQ149" i="8"/>
  <c r="VL150" i="8" s="1"/>
  <c r="VM150" i="8" l="1"/>
  <c r="VH150" i="8" s="1"/>
  <c r="VU149" i="8"/>
  <c r="VW149" i="8" l="1"/>
  <c r="VX149" i="8" s="1"/>
  <c r="VS150" i="8" s="1"/>
  <c r="VT150" i="8" l="1"/>
  <c r="VO150" i="8" s="1"/>
  <c r="WB149" i="8"/>
  <c r="WD149" i="8" l="1"/>
  <c r="WE149" i="8"/>
  <c r="VZ150" i="8" s="1"/>
  <c r="WA150" i="8" l="1"/>
  <c r="VV150" i="8" s="1"/>
  <c r="WI149" i="8"/>
  <c r="WK149" i="8" l="1"/>
  <c r="WL149" i="8"/>
  <c r="WG150" i="8" s="1"/>
  <c r="WH150" i="8" l="1"/>
  <c r="WC150" i="8" s="1"/>
  <c r="WP149" i="8"/>
  <c r="WR149" i="8" l="1"/>
  <c r="WS149" i="8"/>
  <c r="WN150" i="8" s="1"/>
  <c r="WW149" i="8" l="1"/>
  <c r="WO150" i="8"/>
  <c r="WJ150" i="8" s="1"/>
  <c r="WY149" i="8" l="1"/>
  <c r="WZ149" i="8"/>
  <c r="WU150" i="8" s="1"/>
  <c r="WV150" i="8" l="1"/>
  <c r="WQ150" i="8" s="1"/>
  <c r="XD149" i="8"/>
  <c r="XF149" i="8" l="1"/>
  <c r="XG149" i="8"/>
  <c r="XB150" i="8" s="1"/>
  <c r="XK149" i="8" l="1"/>
  <c r="XC150" i="8"/>
  <c r="WX150" i="8" s="1"/>
  <c r="XM149" i="8" l="1"/>
  <c r="XN149" i="8" s="1"/>
  <c r="XI150" i="8" s="1"/>
  <c r="GN172" i="8"/>
  <c r="XJ150" i="8" l="1"/>
  <c r="XE150" i="8" s="1"/>
  <c r="XR149" i="8"/>
  <c r="GK173" i="8"/>
  <c r="GO172" i="8"/>
  <c r="GJ173" i="8" s="1"/>
  <c r="XT149" i="8" l="1"/>
  <c r="XU149" i="8" s="1"/>
  <c r="XP150" i="8" s="1"/>
  <c r="GF173" i="8"/>
  <c r="GG173" i="8" s="1"/>
  <c r="GS172" i="8"/>
  <c r="XQ150" i="8" l="1"/>
  <c r="XL150" i="8" s="1"/>
  <c r="XY149" i="8"/>
  <c r="GU172" i="8"/>
  <c r="GV172" i="8" s="1"/>
  <c r="GQ173" i="8" s="1"/>
  <c r="GD174" i="8"/>
  <c r="GH173" i="8"/>
  <c r="GC174" i="8" s="1"/>
  <c r="YA149" i="8" l="1"/>
  <c r="YB149" i="8" s="1"/>
  <c r="XW150" i="8" s="1"/>
  <c r="FY174" i="8"/>
  <c r="FZ174" i="8" s="1"/>
  <c r="GL173" i="8"/>
  <c r="GZ172" i="8"/>
  <c r="GR173" i="8"/>
  <c r="GM173" i="8" s="1"/>
  <c r="XX150" i="8" l="1"/>
  <c r="XS150" i="8" s="1"/>
  <c r="YF149" i="8"/>
  <c r="FW175" i="8"/>
  <c r="GA174" i="8"/>
  <c r="FV175" i="8" s="1"/>
  <c r="YH149" i="8" l="1"/>
  <c r="YI149" i="8"/>
  <c r="YD150" i="8" s="1"/>
  <c r="FR175" i="8"/>
  <c r="FS175" i="8" s="1"/>
  <c r="FT175" i="8" s="1"/>
  <c r="FO176" i="8" s="1"/>
  <c r="GE174" i="8"/>
  <c r="YE150" i="8" l="1"/>
  <c r="XZ150" i="8" s="1"/>
  <c r="YM149" i="8"/>
  <c r="FP176" i="8"/>
  <c r="FK176" i="8" s="1"/>
  <c r="FL176" i="8" s="1"/>
  <c r="FX175" i="8"/>
  <c r="YO149" i="8" l="1"/>
  <c r="YP149" i="8" s="1"/>
  <c r="YK150" i="8" s="1"/>
  <c r="FI177" i="8"/>
  <c r="FM176" i="8"/>
  <c r="FH177" i="8" s="1"/>
  <c r="YT149" i="8" l="1"/>
  <c r="YL150" i="8"/>
  <c r="YG150" i="8" s="1"/>
  <c r="FQ176" i="8"/>
  <c r="FD177" i="8"/>
  <c r="FE177" i="8" s="1"/>
  <c r="YV149" i="8" l="1"/>
  <c r="YW149" i="8" s="1"/>
  <c r="YR150" i="8" s="1"/>
  <c r="FB178" i="8"/>
  <c r="FF177" i="8"/>
  <c r="FA178" i="8" s="1"/>
  <c r="YS150" i="8" l="1"/>
  <c r="YN150" i="8" s="1"/>
  <c r="ZA149" i="8"/>
  <c r="FJ177" i="8"/>
  <c r="EW178" i="8"/>
  <c r="EX178" i="8" s="1"/>
  <c r="ZC149" i="8" l="1"/>
  <c r="ZD149" i="8"/>
  <c r="YY150" i="8" s="1"/>
  <c r="EU179" i="8"/>
  <c r="EY178" i="8"/>
  <c r="ET179" i="8" s="1"/>
  <c r="YZ150" i="8" l="1"/>
  <c r="YU150" i="8" s="1"/>
  <c r="ZH149" i="8"/>
  <c r="FC178" i="8"/>
  <c r="EP179" i="8"/>
  <c r="EQ179" i="8" s="1"/>
  <c r="ZJ149" i="8" l="1"/>
  <c r="ZK149" i="8"/>
  <c r="ZF150" i="8" s="1"/>
  <c r="EN180" i="8"/>
  <c r="ER179" i="8"/>
  <c r="EM180" i="8" s="1"/>
  <c r="ZO149" i="8" l="1"/>
  <c r="ZG150" i="8"/>
  <c r="ZB150" i="8" s="1"/>
  <c r="EI180" i="8"/>
  <c r="EJ180" i="8" s="1"/>
  <c r="EV179" i="8"/>
  <c r="ZQ149" i="8" l="1"/>
  <c r="ZR149" i="8" s="1"/>
  <c r="ZM150" i="8" s="1"/>
  <c r="EG181" i="8"/>
  <c r="EK180" i="8"/>
  <c r="EF181" i="8" s="1"/>
  <c r="ZN150" i="8" l="1"/>
  <c r="ZI150" i="8" s="1"/>
  <c r="ZV149" i="8"/>
  <c r="EO180" i="8"/>
  <c r="EB181" i="8"/>
  <c r="EC181" i="8" s="1"/>
  <c r="ZX149" i="8" l="1"/>
  <c r="ZY149" i="8" s="1"/>
  <c r="ZT150" i="8" s="1"/>
  <c r="DZ182" i="8"/>
  <c r="ED181" i="8"/>
  <c r="DY182" i="8" s="1"/>
  <c r="ZU150" i="8" l="1"/>
  <c r="ZP150" i="8" s="1"/>
  <c r="AAC149" i="8"/>
  <c r="EH181" i="8"/>
  <c r="DU182" i="8"/>
  <c r="DV182" i="8" s="1"/>
  <c r="AAE149" i="8" l="1"/>
  <c r="AAF149" i="8" s="1"/>
  <c r="AAA150" i="8" s="1"/>
  <c r="DS183" i="8"/>
  <c r="DW182" i="8"/>
  <c r="DR183" i="8" s="1"/>
  <c r="AAJ149" i="8" l="1"/>
  <c r="AAB150" i="8"/>
  <c r="ZW150" i="8" s="1"/>
  <c r="DN183" i="8"/>
  <c r="DO183" i="8" s="1"/>
  <c r="EA182" i="8"/>
  <c r="AAL149" i="8" l="1"/>
  <c r="AAM149" i="8" s="1"/>
  <c r="AAH150" i="8" s="1"/>
  <c r="DL184" i="8"/>
  <c r="DP183" i="8"/>
  <c r="DK184" i="8" s="1"/>
  <c r="AAI150" i="8" l="1"/>
  <c r="AAD150" i="8" s="1"/>
  <c r="AAQ149" i="8"/>
  <c r="DT183" i="8"/>
  <c r="DG184" i="8"/>
  <c r="DH184" i="8" s="1"/>
  <c r="AAS149" i="8" l="1"/>
  <c r="AAT149" i="8"/>
  <c r="AAO150" i="8" s="1"/>
  <c r="DE185" i="8"/>
  <c r="DI184" i="8"/>
  <c r="DD185" i="8" s="1"/>
  <c r="AAP150" i="8" l="1"/>
  <c r="AAX149" i="8"/>
  <c r="CZ185" i="8"/>
  <c r="DA185" i="8" s="1"/>
  <c r="DM184" i="8"/>
  <c r="AAZ149" i="8" l="1"/>
  <c r="ABA149" i="8"/>
  <c r="AAV150" i="8" s="1"/>
  <c r="MZ150" i="8"/>
  <c r="AAK150" i="8"/>
  <c r="CX186" i="8"/>
  <c r="DB185" i="8"/>
  <c r="CW186" i="8" s="1"/>
  <c r="MW151" i="8" l="1"/>
  <c r="NA150" i="8"/>
  <c r="MV151" i="8" s="1"/>
  <c r="AAW150" i="8"/>
  <c r="ABE149" i="8"/>
  <c r="CS186" i="8"/>
  <c r="CT186" i="8" s="1"/>
  <c r="CQ187" i="8" s="1"/>
  <c r="DF185" i="8"/>
  <c r="ABG149" i="8" l="1"/>
  <c r="ABH149" i="8" s="1"/>
  <c r="ABC150" i="8" s="1"/>
  <c r="AAR150" i="8"/>
  <c r="NE150" i="8"/>
  <c r="MR151" i="8"/>
  <c r="MS151" i="8" s="1"/>
  <c r="CU186" i="8"/>
  <c r="CP187" i="8" s="1"/>
  <c r="CL187" i="8" s="1"/>
  <c r="CM187" i="8" s="1"/>
  <c r="MP152" i="8" l="1"/>
  <c r="MT151" i="8"/>
  <c r="MO152" i="8" s="1"/>
  <c r="NG150" i="8"/>
  <c r="NH150" i="8"/>
  <c r="NC151" i="8" s="1"/>
  <c r="ABD150" i="8"/>
  <c r="ABL149" i="8"/>
  <c r="ABO149" i="8" s="1"/>
  <c r="ABJ150" i="8" s="1"/>
  <c r="CY186" i="8"/>
  <c r="CJ188" i="8"/>
  <c r="CN187" i="8"/>
  <c r="CI188" i="8" s="1"/>
  <c r="ABF150" i="8" l="1"/>
  <c r="AAY150" i="8"/>
  <c r="NL150" i="8"/>
  <c r="ND151" i="8"/>
  <c r="MY151" i="8" s="1"/>
  <c r="MX151" i="8"/>
  <c r="MK152" i="8"/>
  <c r="ML152" i="8" s="1"/>
  <c r="CR187" i="8"/>
  <c r="CE188" i="8"/>
  <c r="CF188" i="8" s="1"/>
  <c r="MI153" i="8" l="1"/>
  <c r="MM152" i="8"/>
  <c r="MH153" i="8" s="1"/>
  <c r="NN150" i="8"/>
  <c r="NO150" i="8" s="1"/>
  <c r="NJ151" i="8" s="1"/>
  <c r="CC189" i="8"/>
  <c r="CG188" i="8"/>
  <c r="CB189" i="8" s="1"/>
  <c r="NS150" i="8" l="1"/>
  <c r="NK151" i="8"/>
  <c r="NF151" i="8" s="1"/>
  <c r="MQ152" i="8"/>
  <c r="MD153" i="8"/>
  <c r="ME153" i="8" s="1"/>
  <c r="CK188" i="8"/>
  <c r="BX189" i="8"/>
  <c r="BY189" i="8" s="1"/>
  <c r="MB154" i="8" l="1"/>
  <c r="MF153" i="8"/>
  <c r="MA154" i="8" s="1"/>
  <c r="NU150" i="8"/>
  <c r="NV150" i="8"/>
  <c r="NQ151" i="8" s="1"/>
  <c r="BV190" i="8"/>
  <c r="BZ189" i="8"/>
  <c r="BU190" i="8" s="1"/>
  <c r="NR151" i="8" l="1"/>
  <c r="NM151" i="8" s="1"/>
  <c r="NZ150" i="8"/>
  <c r="MJ153" i="8"/>
  <c r="LW154" i="8"/>
  <c r="LX154" i="8" s="1"/>
  <c r="CD189" i="8"/>
  <c r="BQ190" i="8"/>
  <c r="BR190" i="8" s="1"/>
  <c r="LU155" i="8" l="1"/>
  <c r="LY154" i="8"/>
  <c r="LT155" i="8" s="1"/>
  <c r="OB150" i="8"/>
  <c r="OC150" i="8"/>
  <c r="NX151" i="8" s="1"/>
  <c r="BO191" i="8"/>
  <c r="BS190" i="8"/>
  <c r="BN191" i="8" s="1"/>
  <c r="NY151" i="8" l="1"/>
  <c r="NT151" i="8" s="1"/>
  <c r="OG150" i="8"/>
  <c r="MC154" i="8"/>
  <c r="LP155" i="8"/>
  <c r="LQ155" i="8" s="1"/>
  <c r="BW190" i="8"/>
  <c r="BJ191" i="8"/>
  <c r="BK191" i="8" s="1"/>
  <c r="LR155" i="8" l="1"/>
  <c r="LM156" i="8" s="1"/>
  <c r="LN156" i="8"/>
  <c r="OI150" i="8"/>
  <c r="OJ150" i="8" s="1"/>
  <c r="OE151" i="8" s="1"/>
  <c r="BH192" i="8"/>
  <c r="BL191" i="8"/>
  <c r="BG192" i="8" s="1"/>
  <c r="LI156" i="8" l="1"/>
  <c r="LJ156" i="8" s="1"/>
  <c r="LV155" i="8"/>
  <c r="OF151" i="8"/>
  <c r="OA151" i="8" s="1"/>
  <c r="ON150" i="8"/>
  <c r="LK156" i="8"/>
  <c r="LF157" i="8" s="1"/>
  <c r="LG157" i="8"/>
  <c r="LB157" i="8" s="1"/>
  <c r="LC157" i="8" s="1"/>
  <c r="BC192" i="8"/>
  <c r="BD192" i="8" s="1"/>
  <c r="BP191" i="8"/>
  <c r="LO156" i="8" l="1"/>
  <c r="LD157" i="8"/>
  <c r="KY158" i="8" s="1"/>
  <c r="KZ158" i="8"/>
  <c r="OP150" i="8"/>
  <c r="OQ150" i="8"/>
  <c r="OL151" i="8" s="1"/>
  <c r="BA193" i="8"/>
  <c r="BE192" i="8"/>
  <c r="AZ193" i="8" s="1"/>
  <c r="KU158" i="8" l="1"/>
  <c r="KV158" i="8" s="1"/>
  <c r="LH157" i="8"/>
  <c r="OU150" i="8"/>
  <c r="OM151" i="8"/>
  <c r="OH151" i="8" s="1"/>
  <c r="KW158" i="8"/>
  <c r="KR159" i="8" s="1"/>
  <c r="KS159" i="8"/>
  <c r="BI192" i="8"/>
  <c r="AV193" i="8"/>
  <c r="AW193" i="8" s="1"/>
  <c r="LA158" i="8" l="1"/>
  <c r="KN159" i="8"/>
  <c r="KO159" i="8" s="1"/>
  <c r="KP159" i="8" s="1"/>
  <c r="KK160" i="8" s="1"/>
  <c r="OW150" i="8"/>
  <c r="OX150" i="8"/>
  <c r="OS151" i="8" s="1"/>
  <c r="AT194" i="8"/>
  <c r="AX193" i="8"/>
  <c r="AS194" i="8" s="1"/>
  <c r="KT159" i="8" l="1"/>
  <c r="KL160" i="8"/>
  <c r="KG160" i="8" s="1"/>
  <c r="KH160" i="8" s="1"/>
  <c r="KI160" i="8" s="1"/>
  <c r="KD161" i="8" s="1"/>
  <c r="OT151" i="8"/>
  <c r="OO151" i="8" s="1"/>
  <c r="PB150" i="8"/>
  <c r="BB193" i="8"/>
  <c r="AP194" i="8"/>
  <c r="AO194" i="8"/>
  <c r="AH194" i="8" s="1"/>
  <c r="AG194" i="8" s="1"/>
  <c r="KE161" i="8" l="1"/>
  <c r="JZ161" i="8"/>
  <c r="KA161" i="8" s="1"/>
  <c r="KB161" i="8" s="1"/>
  <c r="JW162" i="8" s="1"/>
  <c r="KM160" i="8"/>
  <c r="JX162" i="8"/>
  <c r="PD150" i="8"/>
  <c r="PE150" i="8"/>
  <c r="OZ151" i="8" s="1"/>
  <c r="AM195" i="8"/>
  <c r="AU194" i="8"/>
  <c r="JS162" i="8" l="1"/>
  <c r="JT162" i="8" s="1"/>
  <c r="KF161" i="8"/>
  <c r="PI150" i="8"/>
  <c r="PA151" i="8"/>
  <c r="OV151" i="8" s="1"/>
  <c r="JU162" i="8"/>
  <c r="JP163" i="8" s="1"/>
  <c r="JQ163" i="8"/>
  <c r="JY162" i="8"/>
  <c r="JL163" i="8" l="1"/>
  <c r="JM163" i="8" s="1"/>
  <c r="JJ164" i="8" s="1"/>
  <c r="PK150" i="8"/>
  <c r="PL150" i="8" s="1"/>
  <c r="PG151" i="8" s="1"/>
  <c r="JN163" i="8" l="1"/>
  <c r="JI164" i="8" s="1"/>
  <c r="PH151" i="8"/>
  <c r="PC151" i="8" s="1"/>
  <c r="PP150" i="8"/>
  <c r="JR163" i="8"/>
  <c r="JE164" i="8"/>
  <c r="JF164" i="8" s="1"/>
  <c r="JG164" i="8" l="1"/>
  <c r="JB165" i="8" s="1"/>
  <c r="JC165" i="8"/>
  <c r="PR150" i="8"/>
  <c r="PS150" i="8" s="1"/>
  <c r="PN151" i="8" s="1"/>
  <c r="IX165" i="8" l="1"/>
  <c r="IY165" i="8" s="1"/>
  <c r="IZ165" i="8" s="1"/>
  <c r="IU166" i="8" s="1"/>
  <c r="JK164" i="8"/>
  <c r="PO151" i="8"/>
  <c r="PJ151" i="8" s="1"/>
  <c r="PW150" i="8"/>
  <c r="IV166" i="8" l="1"/>
  <c r="PY150" i="8"/>
  <c r="PZ150" i="8" s="1"/>
  <c r="PU151" i="8" s="1"/>
  <c r="JD165" i="8"/>
  <c r="IQ166" i="8"/>
  <c r="IR166" i="8" s="1"/>
  <c r="IS166" i="8" l="1"/>
  <c r="IN167" i="8" s="1"/>
  <c r="IO167" i="8"/>
  <c r="IJ167" i="8" s="1"/>
  <c r="IK167" i="8" s="1"/>
  <c r="PV151" i="8"/>
  <c r="PQ151" i="8" s="1"/>
  <c r="QD150" i="8"/>
  <c r="IW166" i="8" l="1"/>
  <c r="QF150" i="8"/>
  <c r="QG150" i="8"/>
  <c r="QB151" i="8" s="1"/>
  <c r="IL167" i="8"/>
  <c r="IG168" i="8" s="1"/>
  <c r="IH168" i="8"/>
  <c r="IC168" i="8" s="1"/>
  <c r="ID168" i="8" s="1"/>
  <c r="IP167" i="8" l="1"/>
  <c r="IE168" i="8"/>
  <c r="HZ169" i="8" s="1"/>
  <c r="IA169" i="8"/>
  <c r="II168" i="8"/>
  <c r="QC151" i="8"/>
  <c r="PX151" i="8" s="1"/>
  <c r="QK150" i="8"/>
  <c r="HV169" i="8" l="1"/>
  <c r="HW169" i="8" s="1"/>
  <c r="HT170" i="8" s="1"/>
  <c r="QM150" i="8"/>
  <c r="QN150" i="8"/>
  <c r="QI151" i="8" s="1"/>
  <c r="HX169" i="8"/>
  <c r="HS170" i="8" s="1"/>
  <c r="QR150" i="8" l="1"/>
  <c r="QJ151" i="8"/>
  <c r="QE151" i="8" s="1"/>
  <c r="IB169" i="8"/>
  <c r="HO170" i="8"/>
  <c r="HP170" i="8" s="1"/>
  <c r="HQ170" i="8" l="1"/>
  <c r="HL171" i="8" s="1"/>
  <c r="HM171" i="8"/>
  <c r="QT150" i="8"/>
  <c r="QU150" i="8" s="1"/>
  <c r="QP151" i="8" s="1"/>
  <c r="HH171" i="8" l="1"/>
  <c r="HI171" i="8" s="1"/>
  <c r="HU170" i="8"/>
  <c r="QY150" i="8"/>
  <c r="QQ151" i="8"/>
  <c r="QL151" i="8" s="1"/>
  <c r="HJ171" i="8"/>
  <c r="HE172" i="8" s="1"/>
  <c r="HF172" i="8"/>
  <c r="HA172" i="8" s="1"/>
  <c r="HB172" i="8" s="1"/>
  <c r="HN171" i="8" l="1"/>
  <c r="HC172" i="8"/>
  <c r="GX173" i="8" s="1"/>
  <c r="GY173" i="8"/>
  <c r="RA150" i="8"/>
  <c r="RB150" i="8"/>
  <c r="QW151" i="8" s="1"/>
  <c r="HG172" i="8" l="1"/>
  <c r="GT173" i="8"/>
  <c r="RF150" i="8"/>
  <c r="QX151" i="8"/>
  <c r="QS151" i="8" s="1"/>
  <c r="RH150" i="8" l="1"/>
  <c r="RI150" i="8"/>
  <c r="RD151" i="8" s="1"/>
  <c r="RE151" i="8" l="1"/>
  <c r="QZ151" i="8" s="1"/>
  <c r="RM150" i="8"/>
  <c r="RO150" i="8" l="1"/>
  <c r="RP150" i="8" s="1"/>
  <c r="RK151" i="8" s="1"/>
  <c r="RT150" i="8" l="1"/>
  <c r="RL151" i="8"/>
  <c r="RG151" i="8" s="1"/>
  <c r="RV150" i="8" l="1"/>
  <c r="RW150" i="8"/>
  <c r="RR151" i="8" s="1"/>
  <c r="RS151" i="8" l="1"/>
  <c r="RN151" i="8" s="1"/>
  <c r="SA150" i="8"/>
  <c r="SC150" i="8" l="1"/>
  <c r="SD150" i="8" s="1"/>
  <c r="RY151" i="8" s="1"/>
  <c r="RZ151" i="8" l="1"/>
  <c r="RU151" i="8" s="1"/>
  <c r="SH150" i="8"/>
  <c r="SJ150" i="8" l="1"/>
  <c r="SK150" i="8"/>
  <c r="SF151" i="8" s="1"/>
  <c r="SG151" i="8" l="1"/>
  <c r="SB151" i="8" s="1"/>
  <c r="SO150" i="8"/>
  <c r="GN173" i="8"/>
  <c r="SQ150" i="8" l="1"/>
  <c r="SR150" i="8" s="1"/>
  <c r="SM151" i="8" s="1"/>
  <c r="GK174" i="8"/>
  <c r="GO173" i="8"/>
  <c r="GJ174" i="8" s="1"/>
  <c r="SN151" i="8" l="1"/>
  <c r="SI151" i="8" s="1"/>
  <c r="SV150" i="8"/>
  <c r="GF174" i="8"/>
  <c r="GG174" i="8" s="1"/>
  <c r="GS173" i="8"/>
  <c r="SX150" i="8" l="1"/>
  <c r="SY150" i="8" s="1"/>
  <c r="ST151" i="8" s="1"/>
  <c r="GU173" i="8"/>
  <c r="GV173" i="8" s="1"/>
  <c r="GQ174" i="8" s="1"/>
  <c r="GD175" i="8"/>
  <c r="GH174" i="8"/>
  <c r="GC175" i="8" s="1"/>
  <c r="SU151" i="8" l="1"/>
  <c r="SP151" i="8" s="1"/>
  <c r="TC150" i="8"/>
  <c r="FY175" i="8"/>
  <c r="FZ175" i="8" s="1"/>
  <c r="GL174" i="8"/>
  <c r="GR174" i="8"/>
  <c r="GM174" i="8" s="1"/>
  <c r="GZ173" i="8"/>
  <c r="TE150" i="8" l="1"/>
  <c r="TF150" i="8"/>
  <c r="TA151" i="8" s="1"/>
  <c r="FW176" i="8"/>
  <c r="GA175" i="8"/>
  <c r="FV176" i="8" s="1"/>
  <c r="TB151" i="8" l="1"/>
  <c r="SW151" i="8" s="1"/>
  <c r="TJ150" i="8"/>
  <c r="FR176" i="8"/>
  <c r="FS176" i="8" s="1"/>
  <c r="FT176" i="8" s="1"/>
  <c r="FO177" i="8" s="1"/>
  <c r="GE175" i="8"/>
  <c r="TL150" i="8" l="1"/>
  <c r="TM150" i="8" s="1"/>
  <c r="TH151" i="8" s="1"/>
  <c r="FP177" i="8"/>
  <c r="FK177" i="8" s="1"/>
  <c r="FL177" i="8" s="1"/>
  <c r="FX176" i="8"/>
  <c r="TI151" i="8" l="1"/>
  <c r="TD151" i="8" s="1"/>
  <c r="TQ150" i="8"/>
  <c r="FI178" i="8"/>
  <c r="FM177" i="8"/>
  <c r="FH178" i="8" s="1"/>
  <c r="TS150" i="8" l="1"/>
  <c r="TT150" i="8"/>
  <c r="TO151" i="8" s="1"/>
  <c r="FQ177" i="8"/>
  <c r="FD178" i="8"/>
  <c r="FE178" i="8" s="1"/>
  <c r="TP151" i="8" l="1"/>
  <c r="TK151" i="8" s="1"/>
  <c r="TX150" i="8"/>
  <c r="FB179" i="8"/>
  <c r="FF178" i="8"/>
  <c r="FA179" i="8" s="1"/>
  <c r="TZ150" i="8" l="1"/>
  <c r="UA150" i="8" s="1"/>
  <c r="TV151" i="8" s="1"/>
  <c r="FJ178" i="8"/>
  <c r="EW179" i="8"/>
  <c r="EX179" i="8" s="1"/>
  <c r="TW151" i="8" l="1"/>
  <c r="TR151" i="8" s="1"/>
  <c r="UE150" i="8"/>
  <c r="EU180" i="8"/>
  <c r="EY179" i="8"/>
  <c r="ET180" i="8" s="1"/>
  <c r="UG150" i="8" l="1"/>
  <c r="UH150" i="8"/>
  <c r="UC151" i="8" s="1"/>
  <c r="FC179" i="8"/>
  <c r="EP180" i="8"/>
  <c r="EQ180" i="8" s="1"/>
  <c r="UD151" i="8" l="1"/>
  <c r="TY151" i="8" s="1"/>
  <c r="UL150" i="8"/>
  <c r="EN181" i="8"/>
  <c r="ER180" i="8"/>
  <c r="EM181" i="8" s="1"/>
  <c r="UN150" i="8" l="1"/>
  <c r="UO150" i="8" s="1"/>
  <c r="UJ151" i="8" s="1"/>
  <c r="EI181" i="8"/>
  <c r="EJ181" i="8" s="1"/>
  <c r="EV180" i="8"/>
  <c r="UK151" i="8" l="1"/>
  <c r="UF151" i="8" s="1"/>
  <c r="US150" i="8"/>
  <c r="EG182" i="8"/>
  <c r="EK181" i="8"/>
  <c r="EF182" i="8" s="1"/>
  <c r="UU150" i="8" l="1"/>
  <c r="UV150" i="8" s="1"/>
  <c r="UQ151" i="8" s="1"/>
  <c r="EB182" i="8"/>
  <c r="EC182" i="8" s="1"/>
  <c r="EO181" i="8"/>
  <c r="UZ150" i="8" l="1"/>
  <c r="UR151" i="8"/>
  <c r="UM151" i="8" s="1"/>
  <c r="DZ183" i="8"/>
  <c r="ED182" i="8"/>
  <c r="DY183" i="8" s="1"/>
  <c r="VB150" i="8" l="1"/>
  <c r="VC150" i="8" s="1"/>
  <c r="UX151" i="8" s="1"/>
  <c r="DU183" i="8"/>
  <c r="DV183" i="8" s="1"/>
  <c r="EH182" i="8"/>
  <c r="UY151" i="8" l="1"/>
  <c r="UT151" i="8" s="1"/>
  <c r="VG150" i="8"/>
  <c r="DS184" i="8"/>
  <c r="DW183" i="8"/>
  <c r="DR184" i="8" s="1"/>
  <c r="VI150" i="8" l="1"/>
  <c r="VJ150" i="8" s="1"/>
  <c r="VE151" i="8" s="1"/>
  <c r="EA183" i="8"/>
  <c r="DN184" i="8"/>
  <c r="DO184" i="8" s="1"/>
  <c r="VF151" i="8" l="1"/>
  <c r="VA151" i="8" s="1"/>
  <c r="VN150" i="8"/>
  <c r="DL185" i="8"/>
  <c r="DP184" i="8"/>
  <c r="DK185" i="8" s="1"/>
  <c r="VP150" i="8" l="1"/>
  <c r="VQ150" i="8" s="1"/>
  <c r="VL151" i="8" s="1"/>
  <c r="DT184" i="8"/>
  <c r="DG185" i="8"/>
  <c r="DH185" i="8" s="1"/>
  <c r="VM151" i="8" l="1"/>
  <c r="VH151" i="8" s="1"/>
  <c r="VU150" i="8"/>
  <c r="DE186" i="8"/>
  <c r="DI185" i="8"/>
  <c r="DD186" i="8" s="1"/>
  <c r="VW150" i="8" l="1"/>
  <c r="VX150" i="8" s="1"/>
  <c r="VS151" i="8" s="1"/>
  <c r="CZ186" i="8"/>
  <c r="DA186" i="8" s="1"/>
  <c r="DM185" i="8"/>
  <c r="VT151" i="8" l="1"/>
  <c r="VO151" i="8" s="1"/>
  <c r="WB150" i="8"/>
  <c r="CX187" i="8"/>
  <c r="DB186" i="8"/>
  <c r="CW187" i="8" s="1"/>
  <c r="WD150" i="8" l="1"/>
  <c r="WE150" i="8" s="1"/>
  <c r="VZ151" i="8" s="1"/>
  <c r="DF186" i="8"/>
  <c r="CS187" i="8"/>
  <c r="CT187" i="8" s="1"/>
  <c r="WA151" i="8" l="1"/>
  <c r="VV151" i="8" s="1"/>
  <c r="WI150" i="8"/>
  <c r="CQ188" i="8"/>
  <c r="CU187" i="8"/>
  <c r="CP188" i="8" s="1"/>
  <c r="WK150" i="8" l="1"/>
  <c r="WL150" i="8"/>
  <c r="WG151" i="8" s="1"/>
  <c r="CL188" i="8"/>
  <c r="CM188" i="8" s="1"/>
  <c r="CY187" i="8"/>
  <c r="WH151" i="8" l="1"/>
  <c r="WC151" i="8" s="1"/>
  <c r="WP150" i="8"/>
  <c r="CJ189" i="8"/>
  <c r="CN188" i="8"/>
  <c r="CI189" i="8" s="1"/>
  <c r="WR150" i="8" l="1"/>
  <c r="WS150" i="8" s="1"/>
  <c r="WN151" i="8" s="1"/>
  <c r="CR188" i="8"/>
  <c r="CE189" i="8"/>
  <c r="CF189" i="8" s="1"/>
  <c r="WW150" i="8" l="1"/>
  <c r="WO151" i="8"/>
  <c r="WJ151" i="8" s="1"/>
  <c r="CC190" i="8"/>
  <c r="CG189" i="8"/>
  <c r="CB190" i="8" s="1"/>
  <c r="WY150" i="8" l="1"/>
  <c r="WZ150" i="8"/>
  <c r="WU151" i="8" s="1"/>
  <c r="BX190" i="8"/>
  <c r="BY190" i="8" s="1"/>
  <c r="CK189" i="8"/>
  <c r="WV151" i="8" l="1"/>
  <c r="WQ151" i="8" s="1"/>
  <c r="XD150" i="8"/>
  <c r="BV191" i="8"/>
  <c r="BZ190" i="8"/>
  <c r="BU191" i="8" s="1"/>
  <c r="XF150" i="8" l="1"/>
  <c r="XG150" i="8"/>
  <c r="XB151" i="8" s="1"/>
  <c r="CD190" i="8"/>
  <c r="BQ191" i="8"/>
  <c r="BR191" i="8" s="1"/>
  <c r="XK150" i="8" l="1"/>
  <c r="XC151" i="8"/>
  <c r="WX151" i="8" s="1"/>
  <c r="BO192" i="8"/>
  <c r="BS191" i="8"/>
  <c r="BN192" i="8" s="1"/>
  <c r="XM150" i="8" l="1"/>
  <c r="XN150" i="8" s="1"/>
  <c r="XI151" i="8" s="1"/>
  <c r="BW191" i="8"/>
  <c r="BJ192" i="8"/>
  <c r="BK192" i="8" s="1"/>
  <c r="XJ151" i="8" l="1"/>
  <c r="XE151" i="8" s="1"/>
  <c r="XR150" i="8"/>
  <c r="BH193" i="8"/>
  <c r="BL192" i="8"/>
  <c r="BG193" i="8" s="1"/>
  <c r="XT150" i="8" l="1"/>
  <c r="XU150" i="8" s="1"/>
  <c r="XP151" i="8" s="1"/>
  <c r="BP192" i="8"/>
  <c r="BC193" i="8"/>
  <c r="BD193" i="8" s="1"/>
  <c r="XQ151" i="8" l="1"/>
  <c r="XL151" i="8" s="1"/>
  <c r="XY150" i="8"/>
  <c r="BA194" i="8"/>
  <c r="BE193" i="8"/>
  <c r="AZ194" i="8" s="1"/>
  <c r="YA150" i="8" l="1"/>
  <c r="YB150" i="8" s="1"/>
  <c r="XW151" i="8" s="1"/>
  <c r="AV194" i="8"/>
  <c r="AW194" i="8" s="1"/>
  <c r="BI193" i="8"/>
  <c r="XX151" i="8" l="1"/>
  <c r="XS151" i="8" s="1"/>
  <c r="YF150" i="8"/>
  <c r="AT195" i="8"/>
  <c r="AX194" i="8"/>
  <c r="AS195" i="8" s="1"/>
  <c r="YH150" i="8" l="1"/>
  <c r="YI150" i="8"/>
  <c r="YD151" i="8" s="1"/>
  <c r="BB194" i="8"/>
  <c r="AO195" i="8"/>
  <c r="AH195" i="8" s="1"/>
  <c r="AG195" i="8" s="1"/>
  <c r="AP195" i="8"/>
  <c r="YE151" i="8" l="1"/>
  <c r="XZ151" i="8" s="1"/>
  <c r="YM150" i="8"/>
  <c r="AU195" i="8"/>
  <c r="AM196" i="8"/>
  <c r="YO150" i="8" l="1"/>
  <c r="YP150" i="8"/>
  <c r="YK151" i="8" s="1"/>
  <c r="YT150" i="8" l="1"/>
  <c r="YL151" i="8"/>
  <c r="YG151" i="8" s="1"/>
  <c r="YV150" i="8" l="1"/>
  <c r="YW150" i="8"/>
  <c r="YR151" i="8" s="1"/>
  <c r="YS151" i="8" l="1"/>
  <c r="YN151" i="8" s="1"/>
  <c r="ZA150" i="8"/>
  <c r="ZC150" i="8" l="1"/>
  <c r="ZD150" i="8"/>
  <c r="YY151" i="8" s="1"/>
  <c r="YZ151" i="8" l="1"/>
  <c r="YU151" i="8" s="1"/>
  <c r="ZH150" i="8"/>
  <c r="ZJ150" i="8" l="1"/>
  <c r="ZK150" i="8"/>
  <c r="ZF151" i="8" s="1"/>
  <c r="ZO150" i="8" l="1"/>
  <c r="ZG151" i="8"/>
  <c r="ZB151" i="8" s="1"/>
  <c r="ZQ150" i="8" l="1"/>
  <c r="ZR150" i="8"/>
  <c r="ZM151" i="8" s="1"/>
  <c r="ZN151" i="8" l="1"/>
  <c r="ZI151" i="8" s="1"/>
  <c r="ZV150" i="8"/>
  <c r="ZX150" i="8" l="1"/>
  <c r="ZY150" i="8"/>
  <c r="ZT151" i="8" s="1"/>
  <c r="ZU151" i="8" l="1"/>
  <c r="ZP151" i="8" s="1"/>
  <c r="AAC150" i="8"/>
  <c r="AAE150" i="8" l="1"/>
  <c r="AAF150" i="8"/>
  <c r="AAA151" i="8" s="1"/>
  <c r="AAJ150" i="8" l="1"/>
  <c r="AAB151" i="8"/>
  <c r="ZW151" i="8" s="1"/>
  <c r="AAL150" i="8" l="1"/>
  <c r="AAM150" i="8"/>
  <c r="AAH151" i="8" s="1"/>
  <c r="AAI151" i="8" l="1"/>
  <c r="AAD151" i="8" s="1"/>
  <c r="AAQ150" i="8"/>
  <c r="AAS150" i="8" l="1"/>
  <c r="AAT150" i="8"/>
  <c r="AAO151" i="8" s="1"/>
  <c r="AAP151" i="8" l="1"/>
  <c r="AAX150" i="8"/>
  <c r="AAZ150" i="8" l="1"/>
  <c r="ABA150" i="8"/>
  <c r="AAV151" i="8" s="1"/>
  <c r="MZ151" i="8"/>
  <c r="AAK151" i="8"/>
  <c r="MW152" i="8" l="1"/>
  <c r="NA151" i="8"/>
  <c r="MV152" i="8" s="1"/>
  <c r="AAW151" i="8"/>
  <c r="ABE150" i="8"/>
  <c r="ABG150" i="8" l="1"/>
  <c r="ABH150" i="8"/>
  <c r="ABC151" i="8" s="1"/>
  <c r="AAR151" i="8"/>
  <c r="NE151" i="8"/>
  <c r="MR152" i="8"/>
  <c r="MS152" i="8" s="1"/>
  <c r="GN174" i="8"/>
  <c r="MP153" i="8" l="1"/>
  <c r="MT152" i="8"/>
  <c r="MO153" i="8" s="1"/>
  <c r="NG151" i="8"/>
  <c r="NH151" i="8" s="1"/>
  <c r="NC152" i="8" s="1"/>
  <c r="ABD151" i="8"/>
  <c r="ABL150" i="8"/>
  <c r="ABO150" i="8" s="1"/>
  <c r="ABJ151" i="8" s="1"/>
  <c r="GK175" i="8"/>
  <c r="GO174" i="8"/>
  <c r="GJ175" i="8" s="1"/>
  <c r="ABF151" i="8" l="1"/>
  <c r="AAY151" i="8"/>
  <c r="NL151" i="8"/>
  <c r="ND152" i="8"/>
  <c r="MY152" i="8" s="1"/>
  <c r="MX152" i="8"/>
  <c r="MK153" i="8"/>
  <c r="ML153" i="8" s="1"/>
  <c r="GF175" i="8"/>
  <c r="GG175" i="8" s="1"/>
  <c r="GS174" i="8"/>
  <c r="MI154" i="8" l="1"/>
  <c r="MM153" i="8"/>
  <c r="MH154" i="8" s="1"/>
  <c r="NN151" i="8"/>
  <c r="NO151" i="8" s="1"/>
  <c r="NJ152" i="8" s="1"/>
  <c r="GD176" i="8"/>
  <c r="GH175" i="8"/>
  <c r="GC176" i="8" s="1"/>
  <c r="NS151" i="8" l="1"/>
  <c r="NK152" i="8"/>
  <c r="NF152" i="8" s="1"/>
  <c r="MD154" i="8"/>
  <c r="ME154" i="8" s="1"/>
  <c r="MQ153" i="8"/>
  <c r="FY176" i="8"/>
  <c r="FZ176" i="8" s="1"/>
  <c r="GL175" i="8"/>
  <c r="MB155" i="8" l="1"/>
  <c r="MF154" i="8"/>
  <c r="MA155" i="8" s="1"/>
  <c r="NU151" i="8"/>
  <c r="NV151" i="8"/>
  <c r="NQ152" i="8" s="1"/>
  <c r="FW177" i="8"/>
  <c r="GA176" i="8"/>
  <c r="FV177" i="8" s="1"/>
  <c r="NR152" i="8" l="1"/>
  <c r="NM152" i="8" s="1"/>
  <c r="NZ151" i="8"/>
  <c r="MJ154" i="8"/>
  <c r="LW155" i="8"/>
  <c r="LX155" i="8" s="1"/>
  <c r="GE176" i="8"/>
  <c r="FR177" i="8"/>
  <c r="FS177" i="8" s="1"/>
  <c r="LY155" i="8" l="1"/>
  <c r="LT156" i="8" s="1"/>
  <c r="LU156" i="8"/>
  <c r="MC155" i="8"/>
  <c r="OB151" i="8"/>
  <c r="OC151" i="8" s="1"/>
  <c r="NX152" i="8" s="1"/>
  <c r="FP178" i="8"/>
  <c r="FT177" i="8"/>
  <c r="FO178" i="8" s="1"/>
  <c r="LP156" i="8" l="1"/>
  <c r="LQ156" i="8" s="1"/>
  <c r="NY152" i="8"/>
  <c r="NT152" i="8" s="1"/>
  <c r="OG151" i="8"/>
  <c r="LR156" i="8"/>
  <c r="LM157" i="8" s="1"/>
  <c r="LN157" i="8"/>
  <c r="FK178" i="8"/>
  <c r="FL178" i="8" s="1"/>
  <c r="FX177" i="8"/>
  <c r="LV156" i="8" l="1"/>
  <c r="LI157" i="8"/>
  <c r="LJ157" i="8" s="1"/>
  <c r="LG158" i="8" s="1"/>
  <c r="OI151" i="8"/>
  <c r="OJ151" i="8"/>
  <c r="OE152" i="8" s="1"/>
  <c r="FI179" i="8"/>
  <c r="FM178" i="8"/>
  <c r="FH179" i="8" s="1"/>
  <c r="LK157" i="8" l="1"/>
  <c r="LF158" i="8" s="1"/>
  <c r="LB158" i="8" s="1"/>
  <c r="LC158" i="8" s="1"/>
  <c r="LD158" i="8" s="1"/>
  <c r="KY159" i="8" s="1"/>
  <c r="OF152" i="8"/>
  <c r="OA152" i="8" s="1"/>
  <c r="ON151" i="8"/>
  <c r="FQ178" i="8"/>
  <c r="FD179" i="8"/>
  <c r="FE179" i="8" s="1"/>
  <c r="KZ159" i="8" l="1"/>
  <c r="LO157" i="8"/>
  <c r="OP151" i="8"/>
  <c r="OQ151" i="8" s="1"/>
  <c r="OL152" i="8" s="1"/>
  <c r="LH158" i="8"/>
  <c r="KU159" i="8"/>
  <c r="KV159" i="8" s="1"/>
  <c r="FB180" i="8"/>
  <c r="FF179" i="8"/>
  <c r="FA180" i="8" s="1"/>
  <c r="KW159" i="8" l="1"/>
  <c r="KR160" i="8" s="1"/>
  <c r="KS160" i="8"/>
  <c r="LA159" i="8"/>
  <c r="OU151" i="8"/>
  <c r="OM152" i="8"/>
  <c r="OH152" i="8" s="1"/>
  <c r="EW180" i="8"/>
  <c r="EX180" i="8" s="1"/>
  <c r="FJ179" i="8"/>
  <c r="KN160" i="8" l="1"/>
  <c r="KO160" i="8" s="1"/>
  <c r="KP160" i="8" s="1"/>
  <c r="KK161" i="8" s="1"/>
  <c r="OW151" i="8"/>
  <c r="OX151" i="8"/>
  <c r="OS152" i="8" s="1"/>
  <c r="EU181" i="8"/>
  <c r="EY180" i="8"/>
  <c r="ET181" i="8" s="1"/>
  <c r="KL161" i="8" l="1"/>
  <c r="KG161" i="8" s="1"/>
  <c r="KH161" i="8" s="1"/>
  <c r="KE162" i="8" s="1"/>
  <c r="KT160" i="8"/>
  <c r="KI161" i="8"/>
  <c r="KD162" i="8" s="1"/>
  <c r="OT152" i="8"/>
  <c r="OO152" i="8" s="1"/>
  <c r="PB151" i="8"/>
  <c r="EP181" i="8"/>
  <c r="EQ181" i="8" s="1"/>
  <c r="EN182" i="8" s="1"/>
  <c r="FC180" i="8"/>
  <c r="JZ162" i="8" l="1"/>
  <c r="KA162" i="8" s="1"/>
  <c r="KM161" i="8"/>
  <c r="PD151" i="8"/>
  <c r="PE151" i="8" s="1"/>
  <c r="OZ152" i="8" s="1"/>
  <c r="KB162" i="8"/>
  <c r="JW163" i="8" s="1"/>
  <c r="JX163" i="8"/>
  <c r="ER181" i="8"/>
  <c r="EM182" i="8" s="1"/>
  <c r="EI182" i="8" s="1"/>
  <c r="EJ182" i="8" s="1"/>
  <c r="KF162" i="8" l="1"/>
  <c r="JS163" i="8"/>
  <c r="JT163" i="8" s="1"/>
  <c r="JQ164" i="8" s="1"/>
  <c r="PI151" i="8"/>
  <c r="PA152" i="8"/>
  <c r="OV152" i="8" s="1"/>
  <c r="EV181" i="8"/>
  <c r="EG183" i="8"/>
  <c r="EK182" i="8"/>
  <c r="EF183" i="8" s="1"/>
  <c r="JU163" i="8" l="1"/>
  <c r="JP164" i="8" s="1"/>
  <c r="JL164" i="8" s="1"/>
  <c r="JM164" i="8" s="1"/>
  <c r="PK151" i="8"/>
  <c r="PL151" i="8" s="1"/>
  <c r="PG152" i="8" s="1"/>
  <c r="EB183" i="8"/>
  <c r="EC183" i="8" s="1"/>
  <c r="EO182" i="8"/>
  <c r="JY163" i="8" l="1"/>
  <c r="JJ165" i="8"/>
  <c r="JN164" i="8"/>
  <c r="JI165" i="8" s="1"/>
  <c r="PH152" i="8"/>
  <c r="PC152" i="8" s="1"/>
  <c r="PP151" i="8"/>
  <c r="DZ184" i="8"/>
  <c r="ED183" i="8"/>
  <c r="DY184" i="8" s="1"/>
  <c r="JE165" i="8" l="1"/>
  <c r="JF165" i="8" s="1"/>
  <c r="JR164" i="8"/>
  <c r="PR151" i="8"/>
  <c r="PS151" i="8" s="1"/>
  <c r="PN152" i="8" s="1"/>
  <c r="DU184" i="8"/>
  <c r="DV184" i="8" s="1"/>
  <c r="EH183" i="8"/>
  <c r="JG165" i="8" l="1"/>
  <c r="JC166" i="8"/>
  <c r="PO152" i="8"/>
  <c r="PJ152" i="8" s="1"/>
  <c r="PW151" i="8"/>
  <c r="DS185" i="8"/>
  <c r="DW184" i="8"/>
  <c r="DR185" i="8" s="1"/>
  <c r="JB166" i="8" l="1"/>
  <c r="IX166" i="8" s="1"/>
  <c r="IY166" i="8" s="1"/>
  <c r="JK165" i="8"/>
  <c r="PY151" i="8"/>
  <c r="PZ151" i="8" s="1"/>
  <c r="PU152" i="8" s="1"/>
  <c r="EA184" i="8"/>
  <c r="DN185" i="8"/>
  <c r="DO185" i="8" s="1"/>
  <c r="IV167" i="8" l="1"/>
  <c r="IZ166" i="8"/>
  <c r="IU167" i="8" s="1"/>
  <c r="PV152" i="8"/>
  <c r="PQ152" i="8" s="1"/>
  <c r="QD151" i="8"/>
  <c r="DL186" i="8"/>
  <c r="DP185" i="8"/>
  <c r="DK186" i="8" s="1"/>
  <c r="JD166" i="8" l="1"/>
  <c r="IQ167" i="8"/>
  <c r="IR167" i="8" s="1"/>
  <c r="QF151" i="8"/>
  <c r="QG151" i="8" s="1"/>
  <c r="QB152" i="8" s="1"/>
  <c r="DT185" i="8"/>
  <c r="DG186" i="8"/>
  <c r="DH186" i="8" s="1"/>
  <c r="IO168" i="8" l="1"/>
  <c r="IS167" i="8"/>
  <c r="IN168" i="8" s="1"/>
  <c r="QC152" i="8"/>
  <c r="PX152" i="8" s="1"/>
  <c r="QK151" i="8"/>
  <c r="DE187" i="8"/>
  <c r="DI186" i="8"/>
  <c r="DD187" i="8" s="1"/>
  <c r="IW167" i="8" l="1"/>
  <c r="IJ168" i="8"/>
  <c r="IK168" i="8" s="1"/>
  <c r="QM151" i="8"/>
  <c r="QN151" i="8" s="1"/>
  <c r="QI152" i="8" s="1"/>
  <c r="DM186" i="8"/>
  <c r="CZ187" i="8"/>
  <c r="DA187" i="8" s="1"/>
  <c r="IH169" i="8" l="1"/>
  <c r="IL168" i="8"/>
  <c r="IG169" i="8" s="1"/>
  <c r="QR151" i="8"/>
  <c r="QJ152" i="8"/>
  <c r="QE152" i="8" s="1"/>
  <c r="CX188" i="8"/>
  <c r="DB187" i="8"/>
  <c r="CW188" i="8" s="1"/>
  <c r="IP168" i="8" l="1"/>
  <c r="IC169" i="8"/>
  <c r="ID169" i="8" s="1"/>
  <c r="QT151" i="8"/>
  <c r="QU151" i="8" s="1"/>
  <c r="QP152" i="8" s="1"/>
  <c r="DF187" i="8"/>
  <c r="CS188" i="8"/>
  <c r="CT188" i="8" s="1"/>
  <c r="IE169" i="8" l="1"/>
  <c r="HZ170" i="8" s="1"/>
  <c r="IA170" i="8"/>
  <c r="II169" i="8"/>
  <c r="QY151" i="8"/>
  <c r="QQ152" i="8"/>
  <c r="QL152" i="8" s="1"/>
  <c r="CQ189" i="8"/>
  <c r="CU188" i="8"/>
  <c r="CP189" i="8" s="1"/>
  <c r="HV170" i="8" l="1"/>
  <c r="HW170" i="8" s="1"/>
  <c r="HX170" i="8" s="1"/>
  <c r="HS171" i="8" s="1"/>
  <c r="RA151" i="8"/>
  <c r="RB151" i="8" s="1"/>
  <c r="QW152" i="8" s="1"/>
  <c r="CY188" i="8"/>
  <c r="CL189" i="8"/>
  <c r="CM189" i="8" s="1"/>
  <c r="HT171" i="8" l="1"/>
  <c r="IB170" i="8"/>
  <c r="HO171" i="8"/>
  <c r="HP171" i="8" s="1"/>
  <c r="RF151" i="8"/>
  <c r="QX152" i="8"/>
  <c r="QS152" i="8" s="1"/>
  <c r="CJ190" i="8"/>
  <c r="CN189" i="8"/>
  <c r="CI190" i="8" s="1"/>
  <c r="HQ171" i="8" l="1"/>
  <c r="HL172" i="8" s="1"/>
  <c r="HM172" i="8"/>
  <c r="HH172" i="8"/>
  <c r="HI172" i="8" s="1"/>
  <c r="RH151" i="8"/>
  <c r="RI151" i="8"/>
  <c r="RD152" i="8" s="1"/>
  <c r="CE190" i="8"/>
  <c r="CF190" i="8" s="1"/>
  <c r="CR189" i="8"/>
  <c r="HU171" i="8" l="1"/>
  <c r="HF173" i="8"/>
  <c r="HJ172" i="8"/>
  <c r="HE173" i="8" s="1"/>
  <c r="RE152" i="8"/>
  <c r="QZ152" i="8" s="1"/>
  <c r="RM151" i="8"/>
  <c r="CC191" i="8"/>
  <c r="CG190" i="8"/>
  <c r="CB191" i="8" s="1"/>
  <c r="HN172" i="8" l="1"/>
  <c r="HA173" i="8"/>
  <c r="HB173" i="8" s="1"/>
  <c r="RO151" i="8"/>
  <c r="RP151" i="8" s="1"/>
  <c r="RK152" i="8" s="1"/>
  <c r="CK190" i="8"/>
  <c r="BX191" i="8"/>
  <c r="BY191" i="8" s="1"/>
  <c r="GY174" i="8" l="1"/>
  <c r="HC173" i="8"/>
  <c r="GX174" i="8" s="1"/>
  <c r="RT151" i="8"/>
  <c r="RL152" i="8"/>
  <c r="RG152" i="8" s="1"/>
  <c r="BV192" i="8"/>
  <c r="BZ191" i="8"/>
  <c r="BU192" i="8" s="1"/>
  <c r="GT174" i="8" l="1"/>
  <c r="GU174" i="8" s="1"/>
  <c r="GV174" i="8" s="1"/>
  <c r="GQ175" i="8" s="1"/>
  <c r="GR175" i="8"/>
  <c r="HG173" i="8"/>
  <c r="RV151" i="8"/>
  <c r="RW151" i="8" s="1"/>
  <c r="RR152" i="8" s="1"/>
  <c r="CD191" i="8"/>
  <c r="BQ192" i="8"/>
  <c r="BR192" i="8" s="1"/>
  <c r="GZ174" i="8" l="1"/>
  <c r="GM175" i="8"/>
  <c r="RS152" i="8"/>
  <c r="RN152" i="8" s="1"/>
  <c r="SA151" i="8"/>
  <c r="BO193" i="8"/>
  <c r="BS192" i="8"/>
  <c r="BN193" i="8" s="1"/>
  <c r="SC151" i="8" l="1"/>
  <c r="SD151" i="8"/>
  <c r="RY152" i="8" s="1"/>
  <c r="BW192" i="8"/>
  <c r="BJ193" i="8"/>
  <c r="BK193" i="8" s="1"/>
  <c r="RZ152" i="8" l="1"/>
  <c r="RU152" i="8" s="1"/>
  <c r="SH151" i="8"/>
  <c r="BH194" i="8"/>
  <c r="BL193" i="8"/>
  <c r="BG194" i="8" s="1"/>
  <c r="SJ151" i="8" l="1"/>
  <c r="SK151" i="8"/>
  <c r="SF152" i="8" s="1"/>
  <c r="BP193" i="8"/>
  <c r="BC194" i="8"/>
  <c r="BD194" i="8" s="1"/>
  <c r="SG152" i="8" l="1"/>
  <c r="SB152" i="8" s="1"/>
  <c r="SO151" i="8"/>
  <c r="BA195" i="8"/>
  <c r="BE194" i="8"/>
  <c r="AZ195" i="8" s="1"/>
  <c r="SQ151" i="8" l="1"/>
  <c r="SR151" i="8" s="1"/>
  <c r="SM152" i="8" s="1"/>
  <c r="BI194" i="8"/>
  <c r="AV195" i="8"/>
  <c r="AW195" i="8" s="1"/>
  <c r="SN152" i="8" l="1"/>
  <c r="SI152" i="8" s="1"/>
  <c r="SV151" i="8"/>
  <c r="AT196" i="8"/>
  <c r="AX195" i="8"/>
  <c r="AS196" i="8" s="1"/>
  <c r="SX151" i="8" l="1"/>
  <c r="SY151" i="8" s="1"/>
  <c r="ST152" i="8" s="1"/>
  <c r="BB195" i="8"/>
  <c r="AP196" i="8"/>
  <c r="AO196" i="8"/>
  <c r="AH196" i="8" s="1"/>
  <c r="AG196" i="8" s="1"/>
  <c r="SU152" i="8" l="1"/>
  <c r="SP152" i="8" s="1"/>
  <c r="TC151" i="8"/>
  <c r="AU196" i="8"/>
  <c r="AM197" i="8"/>
  <c r="TE151" i="8" l="1"/>
  <c r="TF151" i="8" s="1"/>
  <c r="TA152" i="8" s="1"/>
  <c r="TB152" i="8" l="1"/>
  <c r="SW152" i="8" s="1"/>
  <c r="TJ151" i="8"/>
  <c r="TL151" i="8" l="1"/>
  <c r="TM151" i="8"/>
  <c r="TH152" i="8" s="1"/>
  <c r="TI152" i="8" l="1"/>
  <c r="TD152" i="8" s="1"/>
  <c r="TQ151" i="8"/>
  <c r="TS151" i="8" l="1"/>
  <c r="TT151" i="8"/>
  <c r="TO152" i="8" s="1"/>
  <c r="TP152" i="8" l="1"/>
  <c r="TK152" i="8" s="1"/>
  <c r="TX151" i="8"/>
  <c r="TZ151" i="8" l="1"/>
  <c r="UA151" i="8"/>
  <c r="TV152" i="8" s="1"/>
  <c r="TW152" i="8" l="1"/>
  <c r="TR152" i="8" s="1"/>
  <c r="UE151" i="8"/>
  <c r="UG151" i="8" l="1"/>
  <c r="UH151" i="8"/>
  <c r="UC152" i="8" s="1"/>
  <c r="UD152" i="8" l="1"/>
  <c r="TY152" i="8" s="1"/>
  <c r="UL151" i="8"/>
  <c r="UN151" i="8" l="1"/>
  <c r="UO151" i="8"/>
  <c r="UJ152" i="8" s="1"/>
  <c r="UK152" i="8" l="1"/>
  <c r="UF152" i="8" s="1"/>
  <c r="US151" i="8"/>
  <c r="UU151" i="8" l="1"/>
  <c r="UV151" i="8"/>
  <c r="UQ152" i="8" s="1"/>
  <c r="UZ151" i="8" l="1"/>
  <c r="UR152" i="8"/>
  <c r="UM152" i="8" s="1"/>
  <c r="VB151" i="8" l="1"/>
  <c r="VC151" i="8"/>
  <c r="UX152" i="8" s="1"/>
  <c r="UY152" i="8" l="1"/>
  <c r="UT152" i="8" s="1"/>
  <c r="VG151" i="8"/>
  <c r="GN175" i="8"/>
  <c r="VI151" i="8" l="1"/>
  <c r="VJ151" i="8"/>
  <c r="VE152" i="8" s="1"/>
  <c r="GK176" i="8"/>
  <c r="GO175" i="8"/>
  <c r="GJ176" i="8" s="1"/>
  <c r="VF152" i="8" l="1"/>
  <c r="VA152" i="8" s="1"/>
  <c r="VN151" i="8"/>
  <c r="GS175" i="8"/>
  <c r="GF176" i="8"/>
  <c r="GG176" i="8" s="1"/>
  <c r="VP151" i="8" l="1"/>
  <c r="VQ151" i="8" s="1"/>
  <c r="VL152" i="8" s="1"/>
  <c r="GD177" i="8"/>
  <c r="GH176" i="8"/>
  <c r="GC177" i="8" s="1"/>
  <c r="VM152" i="8" l="1"/>
  <c r="VH152" i="8" s="1"/>
  <c r="VU151" i="8"/>
  <c r="FY177" i="8"/>
  <c r="FZ177" i="8" s="1"/>
  <c r="GL176" i="8"/>
  <c r="VW151" i="8" l="1"/>
  <c r="VX151" i="8" s="1"/>
  <c r="VS152" i="8" s="1"/>
  <c r="FW178" i="8"/>
  <c r="GA177" i="8"/>
  <c r="FV178" i="8" s="1"/>
  <c r="VT152" i="8" l="1"/>
  <c r="VO152" i="8" s="1"/>
  <c r="WB151" i="8"/>
  <c r="GE177" i="8"/>
  <c r="FR178" i="8"/>
  <c r="FS178" i="8" s="1"/>
  <c r="WD151" i="8" l="1"/>
  <c r="WE151" i="8" s="1"/>
  <c r="VZ152" i="8" s="1"/>
  <c r="FP179" i="8"/>
  <c r="FT178" i="8"/>
  <c r="FO179" i="8" s="1"/>
  <c r="WA152" i="8" l="1"/>
  <c r="VV152" i="8" s="1"/>
  <c r="WI151" i="8"/>
  <c r="FX178" i="8"/>
  <c r="FK179" i="8"/>
  <c r="FL179" i="8" s="1"/>
  <c r="WK151" i="8" l="1"/>
  <c r="WL151" i="8" s="1"/>
  <c r="WG152" i="8" s="1"/>
  <c r="FI180" i="8"/>
  <c r="FM179" i="8"/>
  <c r="FH180" i="8" s="1"/>
  <c r="WH152" i="8" l="1"/>
  <c r="WC152" i="8" s="1"/>
  <c r="WP151" i="8"/>
  <c r="FD180" i="8"/>
  <c r="FE180" i="8" s="1"/>
  <c r="FQ179" i="8"/>
  <c r="WR151" i="8" l="1"/>
  <c r="WS151" i="8" s="1"/>
  <c r="WN152" i="8" s="1"/>
  <c r="FB181" i="8"/>
  <c r="FF180" i="8"/>
  <c r="FA181" i="8" s="1"/>
  <c r="WW151" i="8" l="1"/>
  <c r="WO152" i="8"/>
  <c r="WJ152" i="8" s="1"/>
  <c r="FJ180" i="8"/>
  <c r="EW181" i="8"/>
  <c r="EX181" i="8" s="1"/>
  <c r="WY151" i="8" l="1"/>
  <c r="WZ151" i="8" s="1"/>
  <c r="WU152" i="8" s="1"/>
  <c r="EU182" i="8"/>
  <c r="EY181" i="8"/>
  <c r="ET182" i="8" s="1"/>
  <c r="WV152" i="8" l="1"/>
  <c r="WQ152" i="8" s="1"/>
  <c r="XD151" i="8"/>
  <c r="FC181" i="8"/>
  <c r="EP182" i="8"/>
  <c r="EQ182" i="8" s="1"/>
  <c r="XF151" i="8" l="1"/>
  <c r="XG151" i="8"/>
  <c r="XB152" i="8" s="1"/>
  <c r="EN183" i="8"/>
  <c r="ER182" i="8"/>
  <c r="EM183" i="8" s="1"/>
  <c r="XK151" i="8" l="1"/>
  <c r="XC152" i="8"/>
  <c r="WX152" i="8" s="1"/>
  <c r="EV182" i="8"/>
  <c r="EI183" i="8"/>
  <c r="EJ183" i="8" s="1"/>
  <c r="XM151" i="8" l="1"/>
  <c r="XN151" i="8"/>
  <c r="XI152" i="8" s="1"/>
  <c r="EG184" i="8"/>
  <c r="EK183" i="8"/>
  <c r="EF184" i="8" s="1"/>
  <c r="XJ152" i="8" l="1"/>
  <c r="XE152" i="8" s="1"/>
  <c r="XR151" i="8"/>
  <c r="EO183" i="8"/>
  <c r="EB184" i="8"/>
  <c r="EC184" i="8" s="1"/>
  <c r="XT151" i="8" l="1"/>
  <c r="XU151" i="8"/>
  <c r="XP152" i="8" s="1"/>
  <c r="DZ185" i="8"/>
  <c r="ED184" i="8"/>
  <c r="DY185" i="8" s="1"/>
  <c r="XQ152" i="8" l="1"/>
  <c r="XL152" i="8" s="1"/>
  <c r="XY151" i="8"/>
  <c r="EH184" i="8"/>
  <c r="DU185" i="8"/>
  <c r="DV185" i="8" s="1"/>
  <c r="YA151" i="8" l="1"/>
  <c r="YB151" i="8"/>
  <c r="XW152" i="8" s="1"/>
  <c r="DS186" i="8"/>
  <c r="DW185" i="8"/>
  <c r="DR186" i="8" s="1"/>
  <c r="XX152" i="8" l="1"/>
  <c r="XS152" i="8" s="1"/>
  <c r="YF151" i="8"/>
  <c r="EA185" i="8"/>
  <c r="DN186" i="8"/>
  <c r="DO186" i="8" s="1"/>
  <c r="YH151" i="8" l="1"/>
  <c r="YI151" i="8"/>
  <c r="YD152" i="8" s="1"/>
  <c r="DL187" i="8"/>
  <c r="DP186" i="8"/>
  <c r="DK187" i="8" s="1"/>
  <c r="YE152" i="8" l="1"/>
  <c r="XZ152" i="8" s="1"/>
  <c r="YM151" i="8"/>
  <c r="DT186" i="8"/>
  <c r="DG187" i="8"/>
  <c r="DH187" i="8" s="1"/>
  <c r="YO151" i="8" l="1"/>
  <c r="YP151" i="8"/>
  <c r="YK152" i="8" s="1"/>
  <c r="DE188" i="8"/>
  <c r="DI187" i="8"/>
  <c r="DD188" i="8" s="1"/>
  <c r="YT151" i="8" l="1"/>
  <c r="YL152" i="8"/>
  <c r="YG152" i="8" s="1"/>
  <c r="DM187" i="8"/>
  <c r="CZ188" i="8"/>
  <c r="DA188" i="8" s="1"/>
  <c r="YV151" i="8" l="1"/>
  <c r="YW151" i="8"/>
  <c r="YR152" i="8" s="1"/>
  <c r="CX189" i="8"/>
  <c r="DB188" i="8"/>
  <c r="CW189" i="8" s="1"/>
  <c r="YS152" i="8" l="1"/>
  <c r="YN152" i="8" s="1"/>
  <c r="ZA151" i="8"/>
  <c r="DF188" i="8"/>
  <c r="CS189" i="8"/>
  <c r="CT189" i="8" s="1"/>
  <c r="ZC151" i="8" l="1"/>
  <c r="ZD151" i="8" s="1"/>
  <c r="YY152" i="8" s="1"/>
  <c r="CQ190" i="8"/>
  <c r="CU189" i="8"/>
  <c r="CP190" i="8" s="1"/>
  <c r="YZ152" i="8" l="1"/>
  <c r="YU152" i="8" s="1"/>
  <c r="ZH151" i="8"/>
  <c r="CY189" i="8"/>
  <c r="CL190" i="8"/>
  <c r="CM190" i="8" s="1"/>
  <c r="ZJ151" i="8" l="1"/>
  <c r="ZK151" i="8" s="1"/>
  <c r="ZF152" i="8" s="1"/>
  <c r="CJ191" i="8"/>
  <c r="CN190" i="8"/>
  <c r="CI191" i="8" s="1"/>
  <c r="ZO151" i="8" l="1"/>
  <c r="ZG152" i="8"/>
  <c r="ZB152" i="8" s="1"/>
  <c r="CR190" i="8"/>
  <c r="CE191" i="8"/>
  <c r="CF191" i="8" s="1"/>
  <c r="ZQ151" i="8" l="1"/>
  <c r="ZR151" i="8" s="1"/>
  <c r="ZM152" i="8" s="1"/>
  <c r="CC192" i="8"/>
  <c r="CG191" i="8"/>
  <c r="CB192" i="8" s="1"/>
  <c r="ZN152" i="8" l="1"/>
  <c r="ZI152" i="8" s="1"/>
  <c r="ZV151" i="8"/>
  <c r="CK191" i="8"/>
  <c r="BX192" i="8"/>
  <c r="BY192" i="8" s="1"/>
  <c r="ZX151" i="8" l="1"/>
  <c r="ZY151" i="8"/>
  <c r="ZT152" i="8" s="1"/>
  <c r="BV193" i="8"/>
  <c r="BZ192" i="8"/>
  <c r="BU193" i="8" s="1"/>
  <c r="ZU152" i="8" l="1"/>
  <c r="ZP152" i="8" s="1"/>
  <c r="AAC151" i="8"/>
  <c r="BQ193" i="8"/>
  <c r="BR193" i="8" s="1"/>
  <c r="CD192" i="8"/>
  <c r="AAE151" i="8" l="1"/>
  <c r="AAF151" i="8" s="1"/>
  <c r="AAA152" i="8" s="1"/>
  <c r="BO194" i="8"/>
  <c r="BS193" i="8"/>
  <c r="BN194" i="8" s="1"/>
  <c r="AAJ151" i="8" l="1"/>
  <c r="AAB152" i="8"/>
  <c r="ZW152" i="8" s="1"/>
  <c r="BJ194" i="8"/>
  <c r="BK194" i="8" s="1"/>
  <c r="BW193" i="8"/>
  <c r="AAL151" i="8" l="1"/>
  <c r="AAM151" i="8"/>
  <c r="AAH152" i="8" s="1"/>
  <c r="BH195" i="8"/>
  <c r="BL194" i="8"/>
  <c r="BG195" i="8" s="1"/>
  <c r="AAI152" i="8" l="1"/>
  <c r="AAD152" i="8" s="1"/>
  <c r="AAQ151" i="8"/>
  <c r="BC195" i="8"/>
  <c r="BD195" i="8" s="1"/>
  <c r="BP194" i="8"/>
  <c r="AAS151" i="8" l="1"/>
  <c r="AAT151" i="8" s="1"/>
  <c r="AAO152" i="8" s="1"/>
  <c r="BA196" i="8"/>
  <c r="BE195" i="8"/>
  <c r="AZ196" i="8" s="1"/>
  <c r="AAP152" i="8" l="1"/>
  <c r="AAX151" i="8"/>
  <c r="AV196" i="8"/>
  <c r="AW196" i="8" s="1"/>
  <c r="AT197" i="8" s="1"/>
  <c r="BI195" i="8"/>
  <c r="AAZ151" i="8" l="1"/>
  <c r="ABA151" i="8" s="1"/>
  <c r="AAV152" i="8" s="1"/>
  <c r="MZ152" i="8"/>
  <c r="AAK152" i="8"/>
  <c r="AX196" i="8"/>
  <c r="AS197" i="8" s="1"/>
  <c r="AP197" i="8" s="1"/>
  <c r="MW153" i="8" l="1"/>
  <c r="NA152" i="8"/>
  <c r="MV153" i="8" s="1"/>
  <c r="AAW152" i="8"/>
  <c r="ABE151" i="8"/>
  <c r="BB196" i="8"/>
  <c r="AO197" i="8"/>
  <c r="AH197" i="8" s="1"/>
  <c r="AG197" i="8" s="1"/>
  <c r="AM198" i="8"/>
  <c r="AU197" i="8"/>
  <c r="ABG151" i="8" l="1"/>
  <c r="ABH151" i="8" s="1"/>
  <c r="ABC152" i="8" s="1"/>
  <c r="AAR152" i="8"/>
  <c r="NE152" i="8"/>
  <c r="MR153" i="8"/>
  <c r="MS153" i="8" s="1"/>
  <c r="MP154" i="8" l="1"/>
  <c r="MT153" i="8"/>
  <c r="MO154" i="8" s="1"/>
  <c r="NG152" i="8"/>
  <c r="NH152" i="8" s="1"/>
  <c r="NC153" i="8" s="1"/>
  <c r="ABD152" i="8"/>
  <c r="ABL151" i="8"/>
  <c r="ABO151" i="8" s="1"/>
  <c r="ABJ152" i="8" s="1"/>
  <c r="ABF152" i="8" l="1"/>
  <c r="AAY152" i="8"/>
  <c r="NL152" i="8"/>
  <c r="ND153" i="8"/>
  <c r="MY153" i="8" s="1"/>
  <c r="MK154" i="8"/>
  <c r="ML154" i="8" s="1"/>
  <c r="MX153" i="8"/>
  <c r="MI155" i="8" l="1"/>
  <c r="MM154" i="8"/>
  <c r="MH155" i="8" s="1"/>
  <c r="NN152" i="8"/>
  <c r="NO152" i="8"/>
  <c r="NJ153" i="8" s="1"/>
  <c r="NS152" i="8" l="1"/>
  <c r="NK153" i="8"/>
  <c r="NF153" i="8" s="1"/>
  <c r="MQ154" i="8"/>
  <c r="MD155" i="8"/>
  <c r="ME155" i="8" s="1"/>
  <c r="MB156" i="8" l="1"/>
  <c r="MF155" i="8"/>
  <c r="MA156" i="8" s="1"/>
  <c r="NU152" i="8"/>
  <c r="NV152" i="8" s="1"/>
  <c r="NQ153" i="8" s="1"/>
  <c r="NR153" i="8" l="1"/>
  <c r="NM153" i="8" s="1"/>
  <c r="NZ152" i="8"/>
  <c r="LW156" i="8"/>
  <c r="LX156" i="8" s="1"/>
  <c r="MJ155" i="8"/>
  <c r="LY156" i="8" l="1"/>
  <c r="LT157" i="8" s="1"/>
  <c r="LU157" i="8"/>
  <c r="MC156" i="8"/>
  <c r="OB152" i="8"/>
  <c r="OC152" i="8" s="1"/>
  <c r="NX153" i="8" s="1"/>
  <c r="LP157" i="8" l="1"/>
  <c r="LQ157" i="8" s="1"/>
  <c r="LN158" i="8" s="1"/>
  <c r="NY153" i="8"/>
  <c r="NT153" i="8" s="1"/>
  <c r="OG152" i="8"/>
  <c r="LR157" i="8" l="1"/>
  <c r="LM158" i="8" s="1"/>
  <c r="LI158" i="8" s="1"/>
  <c r="LJ158" i="8" s="1"/>
  <c r="LV157" i="8"/>
  <c r="OI152" i="8"/>
  <c r="OJ152" i="8" s="1"/>
  <c r="OE153" i="8" s="1"/>
  <c r="LG159" i="8" l="1"/>
  <c r="LK158" i="8"/>
  <c r="LF159" i="8" s="1"/>
  <c r="OF153" i="8"/>
  <c r="OA153" i="8" s="1"/>
  <c r="ON152" i="8"/>
  <c r="LO158" i="8" l="1"/>
  <c r="LB159" i="8"/>
  <c r="LC159" i="8" s="1"/>
  <c r="OP152" i="8"/>
  <c r="OQ152" i="8"/>
  <c r="OL153" i="8" s="1"/>
  <c r="LD159" i="8" l="1"/>
  <c r="KY160" i="8" s="1"/>
  <c r="KZ160" i="8"/>
  <c r="OU152" i="8"/>
  <c r="OM153" i="8"/>
  <c r="OH153" i="8" s="1"/>
  <c r="KU160" i="8" l="1"/>
  <c r="KV160" i="8" s="1"/>
  <c r="KS161" i="8" s="1"/>
  <c r="KW160" i="8"/>
  <c r="KR161" i="8" s="1"/>
  <c r="LH159" i="8"/>
  <c r="OW152" i="8"/>
  <c r="OX152" i="8" s="1"/>
  <c r="OS153" i="8" s="1"/>
  <c r="LA160" i="8" l="1"/>
  <c r="KN161" i="8"/>
  <c r="KO161" i="8" s="1"/>
  <c r="OT153" i="8"/>
  <c r="OO153" i="8" s="1"/>
  <c r="PB152" i="8"/>
  <c r="KP161" i="8" l="1"/>
  <c r="KK162" i="8" s="1"/>
  <c r="KL162" i="8"/>
  <c r="KT161" i="8"/>
  <c r="PD152" i="8"/>
  <c r="PE152" i="8"/>
  <c r="OZ153" i="8" s="1"/>
  <c r="KG162" i="8" l="1"/>
  <c r="KH162" i="8" s="1"/>
  <c r="PI152" i="8"/>
  <c r="PA153" i="8"/>
  <c r="OV153" i="8" s="1"/>
  <c r="KI162" i="8" l="1"/>
  <c r="KD163" i="8" s="1"/>
  <c r="KM162" i="8"/>
  <c r="KE163" i="8"/>
  <c r="JZ163" i="8" s="1"/>
  <c r="KA163" i="8" s="1"/>
  <c r="PK152" i="8"/>
  <c r="PL152" i="8" s="1"/>
  <c r="PG153" i="8" s="1"/>
  <c r="KB163" i="8" l="1"/>
  <c r="JW164" i="8" s="1"/>
  <c r="JX164" i="8"/>
  <c r="PH153" i="8"/>
  <c r="PC153" i="8" s="1"/>
  <c r="PP152" i="8"/>
  <c r="KF163" i="8" l="1"/>
  <c r="JS164" i="8"/>
  <c r="JT164" i="8" s="1"/>
  <c r="PR152" i="8"/>
  <c r="PS152" i="8" s="1"/>
  <c r="PN153" i="8" s="1"/>
  <c r="JQ165" i="8" l="1"/>
  <c r="JU164" i="8"/>
  <c r="JP165" i="8" s="1"/>
  <c r="PO153" i="8"/>
  <c r="PJ153" i="8" s="1"/>
  <c r="PW152" i="8"/>
  <c r="JY164" i="8" l="1"/>
  <c r="JL165" i="8"/>
  <c r="JM165" i="8" s="1"/>
  <c r="PY152" i="8"/>
  <c r="PZ152" i="8" s="1"/>
  <c r="PU153" i="8" s="1"/>
  <c r="JN165" i="8" l="1"/>
  <c r="JI166" i="8" s="1"/>
  <c r="JJ166" i="8"/>
  <c r="PV153" i="8"/>
  <c r="PQ153" i="8" s="1"/>
  <c r="QD152" i="8"/>
  <c r="JE166" i="8" l="1"/>
  <c r="JF166" i="8" s="1"/>
  <c r="JG166" i="8" s="1"/>
  <c r="JB167" i="8" s="1"/>
  <c r="JC167" i="8"/>
  <c r="JR165" i="8"/>
  <c r="QF152" i="8"/>
  <c r="QG152" i="8" s="1"/>
  <c r="QB153" i="8" s="1"/>
  <c r="IX167" i="8" l="1"/>
  <c r="IY167" i="8" s="1"/>
  <c r="JK166" i="8"/>
  <c r="IZ167" i="8"/>
  <c r="IU168" i="8" s="1"/>
  <c r="IV168" i="8"/>
  <c r="IQ168" i="8" s="1"/>
  <c r="IR168" i="8" s="1"/>
  <c r="QC153" i="8"/>
  <c r="PX153" i="8" s="1"/>
  <c r="QK152" i="8"/>
  <c r="JD167" i="8" l="1"/>
  <c r="IS168" i="8"/>
  <c r="IN169" i="8" s="1"/>
  <c r="IW168" i="8"/>
  <c r="IO169" i="8"/>
  <c r="QM152" i="8"/>
  <c r="QN152" i="8" s="1"/>
  <c r="QI153" i="8" s="1"/>
  <c r="IJ169" i="8" l="1"/>
  <c r="IK169" i="8" s="1"/>
  <c r="QR152" i="8"/>
  <c r="QJ153" i="8"/>
  <c r="QE153" i="8" s="1"/>
  <c r="IL169" i="8" l="1"/>
  <c r="IG170" i="8" s="1"/>
  <c r="IH170" i="8"/>
  <c r="IC170" i="8" s="1"/>
  <c r="ID170" i="8" s="1"/>
  <c r="QT152" i="8"/>
  <c r="QU152" i="8" s="1"/>
  <c r="QP153" i="8" s="1"/>
  <c r="IP169" i="8" l="1"/>
  <c r="IA171" i="8"/>
  <c r="IE170" i="8"/>
  <c r="HZ171" i="8" s="1"/>
  <c r="QY152" i="8"/>
  <c r="QQ153" i="8"/>
  <c r="QL153" i="8" s="1"/>
  <c r="HV171" i="8" l="1"/>
  <c r="HW171" i="8" s="1"/>
  <c r="HT172" i="8" s="1"/>
  <c r="HX171" i="8"/>
  <c r="HS172" i="8" s="1"/>
  <c r="II170" i="8"/>
  <c r="RA152" i="8"/>
  <c r="RB152" i="8" s="1"/>
  <c r="QW153" i="8" s="1"/>
  <c r="IB171" i="8" l="1"/>
  <c r="HO172" i="8"/>
  <c r="HP172" i="8" s="1"/>
  <c r="RF152" i="8"/>
  <c r="QX153" i="8"/>
  <c r="QS153" i="8" s="1"/>
  <c r="HM173" i="8" l="1"/>
  <c r="HQ172" i="8"/>
  <c r="HL173" i="8" s="1"/>
  <c r="RH152" i="8"/>
  <c r="RI152" i="8"/>
  <c r="RD153" i="8" s="1"/>
  <c r="HH173" i="8" l="1"/>
  <c r="HI173" i="8" s="1"/>
  <c r="HU172" i="8"/>
  <c r="RE153" i="8"/>
  <c r="QZ153" i="8" s="1"/>
  <c r="RM152" i="8"/>
  <c r="HJ173" i="8" l="1"/>
  <c r="HE174" i="8" s="1"/>
  <c r="HF174" i="8"/>
  <c r="HN173" i="8"/>
  <c r="RO152" i="8"/>
  <c r="RP152" i="8"/>
  <c r="RK153" i="8" s="1"/>
  <c r="HA174" i="8" l="1"/>
  <c r="HB174" i="8" s="1"/>
  <c r="RT152" i="8"/>
  <c r="RL153" i="8"/>
  <c r="RG153" i="8" s="1"/>
  <c r="HC174" i="8" l="1"/>
  <c r="GX175" i="8" s="1"/>
  <c r="GY175" i="8"/>
  <c r="HG174" i="8"/>
  <c r="RV152" i="8"/>
  <c r="RW152" i="8"/>
  <c r="RR153" i="8" s="1"/>
  <c r="GT175" i="8" l="1"/>
  <c r="GU175" i="8" s="1"/>
  <c r="RS153" i="8"/>
  <c r="RN153" i="8" s="1"/>
  <c r="SA152" i="8"/>
  <c r="GV175" i="8" l="1"/>
  <c r="GQ176" i="8" s="1"/>
  <c r="GR176" i="8"/>
  <c r="GM176" i="8" s="1"/>
  <c r="GN176" i="8" s="1"/>
  <c r="SC152" i="8"/>
  <c r="SD152" i="8"/>
  <c r="RY153" i="8" s="1"/>
  <c r="GZ175" i="8" l="1"/>
  <c r="GK177" i="8"/>
  <c r="GO176" i="8"/>
  <c r="GJ177" i="8" s="1"/>
  <c r="GS176" i="8"/>
  <c r="RZ153" i="8"/>
  <c r="RU153" i="8" s="1"/>
  <c r="SH152" i="8"/>
  <c r="GF177" i="8" l="1"/>
  <c r="GG177" i="8" s="1"/>
  <c r="GH177" i="8" s="1"/>
  <c r="GC178" i="8" s="1"/>
  <c r="GD178" i="8"/>
  <c r="SJ152" i="8"/>
  <c r="SK152" i="8"/>
  <c r="SF153" i="8" s="1"/>
  <c r="FY178" i="8" l="1"/>
  <c r="FZ178" i="8" s="1"/>
  <c r="GL177" i="8"/>
  <c r="FW179" i="8"/>
  <c r="GA178" i="8"/>
  <c r="FV179" i="8" s="1"/>
  <c r="SG153" i="8"/>
  <c r="SB153" i="8" s="1"/>
  <c r="SO152" i="8"/>
  <c r="GE178" i="8" l="1"/>
  <c r="FR179" i="8"/>
  <c r="FS179" i="8" s="1"/>
  <c r="SQ152" i="8"/>
  <c r="SR152" i="8" s="1"/>
  <c r="SM153" i="8" s="1"/>
  <c r="FP180" i="8" l="1"/>
  <c r="FT179" i="8"/>
  <c r="FO180" i="8" s="1"/>
  <c r="SN153" i="8"/>
  <c r="SI153" i="8" s="1"/>
  <c r="SV152" i="8"/>
  <c r="FX179" i="8" l="1"/>
  <c r="FK180" i="8"/>
  <c r="FL180" i="8" s="1"/>
  <c r="SX152" i="8"/>
  <c r="SY152" i="8" s="1"/>
  <c r="ST153" i="8" s="1"/>
  <c r="FI181" i="8" l="1"/>
  <c r="FM180" i="8"/>
  <c r="FH181" i="8" s="1"/>
  <c r="SU153" i="8"/>
  <c r="SP153" i="8" s="1"/>
  <c r="TC152" i="8"/>
  <c r="FQ180" i="8" l="1"/>
  <c r="FD181" i="8"/>
  <c r="FE181" i="8" s="1"/>
  <c r="TE152" i="8"/>
  <c r="TF152" i="8" s="1"/>
  <c r="TA153" i="8" s="1"/>
  <c r="FB182" i="8" l="1"/>
  <c r="FF181" i="8"/>
  <c r="FA182" i="8" s="1"/>
  <c r="TB153" i="8"/>
  <c r="SW153" i="8" s="1"/>
  <c r="TJ152" i="8"/>
  <c r="FJ181" i="8" l="1"/>
  <c r="EW182" i="8"/>
  <c r="EX182" i="8" s="1"/>
  <c r="TL152" i="8"/>
  <c r="TM152" i="8" s="1"/>
  <c r="TH153" i="8" s="1"/>
  <c r="EU183" i="8" l="1"/>
  <c r="EY182" i="8"/>
  <c r="ET183" i="8" s="1"/>
  <c r="EP183" i="8" s="1"/>
  <c r="EQ183" i="8" s="1"/>
  <c r="TI153" i="8"/>
  <c r="TD153" i="8" s="1"/>
  <c r="TQ152" i="8"/>
  <c r="EN184" i="8" l="1"/>
  <c r="ER183" i="8"/>
  <c r="EM184" i="8" s="1"/>
  <c r="FC182" i="8"/>
  <c r="TS152" i="8"/>
  <c r="TT152" i="8"/>
  <c r="TO153" i="8" s="1"/>
  <c r="EV183" i="8" l="1"/>
  <c r="EI184" i="8"/>
  <c r="EJ184" i="8" s="1"/>
  <c r="TP153" i="8"/>
  <c r="TK153" i="8" s="1"/>
  <c r="TX152" i="8"/>
  <c r="EG185" i="8" l="1"/>
  <c r="EK184" i="8"/>
  <c r="EF185" i="8" s="1"/>
  <c r="TZ152" i="8"/>
  <c r="UA152" i="8" s="1"/>
  <c r="TV153" i="8" s="1"/>
  <c r="EO184" i="8" l="1"/>
  <c r="EB185" i="8"/>
  <c r="EC185" i="8" s="1"/>
  <c r="TW153" i="8"/>
  <c r="TR153" i="8" s="1"/>
  <c r="UE152" i="8"/>
  <c r="ED185" i="8" l="1"/>
  <c r="DY186" i="8" s="1"/>
  <c r="EH185" i="8"/>
  <c r="DZ186" i="8"/>
  <c r="UG152" i="8"/>
  <c r="UH152" i="8" s="1"/>
  <c r="UC153" i="8" s="1"/>
  <c r="DU186" i="8" l="1"/>
  <c r="DV186" i="8" s="1"/>
  <c r="UD153" i="8"/>
  <c r="TY153" i="8" s="1"/>
  <c r="UL152" i="8"/>
  <c r="DS187" i="8" l="1"/>
  <c r="DW186" i="8"/>
  <c r="DR187" i="8" s="1"/>
  <c r="UN152" i="8"/>
  <c r="UO152" i="8" s="1"/>
  <c r="UJ153" i="8" s="1"/>
  <c r="EA186" i="8" l="1"/>
  <c r="DN187" i="8"/>
  <c r="DO187" i="8" s="1"/>
  <c r="UK153" i="8"/>
  <c r="UF153" i="8" s="1"/>
  <c r="US152" i="8"/>
  <c r="DP187" i="8" l="1"/>
  <c r="DK188" i="8" s="1"/>
  <c r="DL188" i="8"/>
  <c r="DT187" i="8"/>
  <c r="UU152" i="8"/>
  <c r="UV152" i="8"/>
  <c r="UQ153" i="8" s="1"/>
  <c r="DG188" i="8" l="1"/>
  <c r="DH188" i="8" s="1"/>
  <c r="UR153" i="8"/>
  <c r="UM153" i="8" s="1"/>
  <c r="UZ152" i="8"/>
  <c r="DE189" i="8" l="1"/>
  <c r="DI188" i="8"/>
  <c r="DD189" i="8" s="1"/>
  <c r="VB152" i="8"/>
  <c r="VC152" i="8" s="1"/>
  <c r="UX153" i="8" s="1"/>
  <c r="DM188" i="8" l="1"/>
  <c r="CZ189" i="8"/>
  <c r="DA189" i="8" s="1"/>
  <c r="UY153" i="8"/>
  <c r="UT153" i="8" s="1"/>
  <c r="VG152" i="8"/>
  <c r="CX190" i="8" l="1"/>
  <c r="DB189" i="8"/>
  <c r="CW190" i="8" s="1"/>
  <c r="VI152" i="8"/>
  <c r="VJ152" i="8" s="1"/>
  <c r="VE153" i="8" s="1"/>
  <c r="DF189" i="8" l="1"/>
  <c r="CS190" i="8"/>
  <c r="CT190" i="8" s="1"/>
  <c r="VF153" i="8"/>
  <c r="VA153" i="8" s="1"/>
  <c r="VN152" i="8"/>
  <c r="CQ191" i="8" l="1"/>
  <c r="CU190" i="8"/>
  <c r="CP191" i="8" s="1"/>
  <c r="VP152" i="8"/>
  <c r="VQ152" i="8" s="1"/>
  <c r="VL153" i="8" s="1"/>
  <c r="CY190" i="8" l="1"/>
  <c r="CL191" i="8"/>
  <c r="CM191" i="8" s="1"/>
  <c r="VM153" i="8"/>
  <c r="VH153" i="8" s="1"/>
  <c r="VU152" i="8"/>
  <c r="CN191" i="8" l="1"/>
  <c r="CI192" i="8" s="1"/>
  <c r="CJ192" i="8"/>
  <c r="CR191" i="8"/>
  <c r="VW152" i="8"/>
  <c r="VX152" i="8" s="1"/>
  <c r="VS153" i="8" s="1"/>
  <c r="CE192" i="8" l="1"/>
  <c r="CF192" i="8" s="1"/>
  <c r="VT153" i="8"/>
  <c r="VO153" i="8" s="1"/>
  <c r="WB152" i="8"/>
  <c r="CC193" i="8" l="1"/>
  <c r="CG192" i="8"/>
  <c r="CB193" i="8" s="1"/>
  <c r="WD152" i="8"/>
  <c r="WE152" i="8" s="1"/>
  <c r="VZ153" i="8" s="1"/>
  <c r="CK192" i="8" l="1"/>
  <c r="BX193" i="8"/>
  <c r="BY193" i="8" s="1"/>
  <c r="WA153" i="8"/>
  <c r="VV153" i="8" s="1"/>
  <c r="WI152" i="8"/>
  <c r="BZ193" i="8" l="1"/>
  <c r="BU194" i="8" s="1"/>
  <c r="CD193" i="8"/>
  <c r="BV194" i="8"/>
  <c r="BQ194" i="8" s="1"/>
  <c r="BR194" i="8" s="1"/>
  <c r="WK152" i="8"/>
  <c r="WL152" i="8" s="1"/>
  <c r="WG153" i="8" s="1"/>
  <c r="BO195" i="8" l="1"/>
  <c r="BS194" i="8"/>
  <c r="BN195" i="8" s="1"/>
  <c r="WH153" i="8"/>
  <c r="WC153" i="8" s="1"/>
  <c r="WP152" i="8"/>
  <c r="BW194" i="8" l="1"/>
  <c r="BJ195" i="8"/>
  <c r="BK195" i="8" s="1"/>
  <c r="WR152" i="8"/>
  <c r="WS152" i="8" s="1"/>
  <c r="WN153" i="8" s="1"/>
  <c r="BH196" i="8" l="1"/>
  <c r="BL195" i="8"/>
  <c r="BG196" i="8" s="1"/>
  <c r="WW152" i="8"/>
  <c r="WO153" i="8"/>
  <c r="WJ153" i="8" s="1"/>
  <c r="BP195" i="8" l="1"/>
  <c r="BC196" i="8"/>
  <c r="BD196" i="8" s="1"/>
  <c r="WY152" i="8"/>
  <c r="WZ152" i="8" s="1"/>
  <c r="WU153" i="8" s="1"/>
  <c r="BA197" i="8" l="1"/>
  <c r="BE196" i="8"/>
  <c r="AZ197" i="8" s="1"/>
  <c r="WV153" i="8"/>
  <c r="WQ153" i="8" s="1"/>
  <c r="XD152" i="8"/>
  <c r="BI196" i="8" l="1"/>
  <c r="AV197" i="8"/>
  <c r="AW197" i="8" s="1"/>
  <c r="XF152" i="8"/>
  <c r="XG152" i="8" s="1"/>
  <c r="XB153" i="8" s="1"/>
  <c r="AT198" i="8" l="1"/>
  <c r="AX197" i="8"/>
  <c r="AS198" i="8" s="1"/>
  <c r="XK152" i="8"/>
  <c r="XC153" i="8"/>
  <c r="WX153" i="8" s="1"/>
  <c r="BB197" i="8" l="1"/>
  <c r="AO198" i="8"/>
  <c r="AH198" i="8" s="1"/>
  <c r="AG198" i="8" s="1"/>
  <c r="AP198" i="8"/>
  <c r="XM152" i="8"/>
  <c r="XN152" i="8" s="1"/>
  <c r="XI153" i="8" s="1"/>
  <c r="AM199" i="8" l="1"/>
  <c r="AU198" i="8"/>
  <c r="XJ153" i="8"/>
  <c r="XE153" i="8" s="1"/>
  <c r="XR152" i="8"/>
  <c r="XT152" i="8" l="1"/>
  <c r="XU152" i="8"/>
  <c r="XP153" i="8" s="1"/>
  <c r="XQ153" i="8" l="1"/>
  <c r="XL153" i="8" s="1"/>
  <c r="XY152" i="8"/>
  <c r="YA152" i="8" l="1"/>
  <c r="YB152" i="8"/>
  <c r="XW153" i="8" s="1"/>
  <c r="XX153" i="8" l="1"/>
  <c r="XS153" i="8" s="1"/>
  <c r="YF152" i="8"/>
  <c r="YH152" i="8" l="1"/>
  <c r="YI152" i="8"/>
  <c r="YD153" i="8" s="1"/>
  <c r="YE153" i="8" l="1"/>
  <c r="XZ153" i="8" s="1"/>
  <c r="YM152" i="8"/>
  <c r="YO152" i="8" l="1"/>
  <c r="YP152" i="8"/>
  <c r="YK153" i="8" s="1"/>
  <c r="YT152" i="8" l="1"/>
  <c r="YL153" i="8"/>
  <c r="YG153" i="8" s="1"/>
  <c r="YV152" i="8" l="1"/>
  <c r="YW152" i="8"/>
  <c r="YR153" i="8" s="1"/>
  <c r="YS153" i="8" l="1"/>
  <c r="YN153" i="8" s="1"/>
  <c r="ZA152" i="8"/>
  <c r="ZC152" i="8" l="1"/>
  <c r="ZD152" i="8" s="1"/>
  <c r="YY153" i="8" s="1"/>
  <c r="YZ153" i="8" l="1"/>
  <c r="YU153" i="8" s="1"/>
  <c r="ZH152" i="8"/>
  <c r="ZJ152" i="8" l="1"/>
  <c r="ZK152" i="8"/>
  <c r="ZF153" i="8" s="1"/>
  <c r="ZO152" i="8" l="1"/>
  <c r="ZG153" i="8"/>
  <c r="ZB153" i="8" s="1"/>
  <c r="ZQ152" i="8" l="1"/>
  <c r="ZR152" i="8" s="1"/>
  <c r="ZM153" i="8" s="1"/>
  <c r="ZN153" i="8" l="1"/>
  <c r="ZI153" i="8" s="1"/>
  <c r="ZV152" i="8"/>
  <c r="ZX152" i="8" l="1"/>
  <c r="ZY152" i="8"/>
  <c r="ZT153" i="8" s="1"/>
  <c r="ZU153" i="8" l="1"/>
  <c r="ZP153" i="8" s="1"/>
  <c r="AAC152" i="8"/>
  <c r="AAE152" i="8" l="1"/>
  <c r="AAF152" i="8"/>
  <c r="AAA153" i="8" s="1"/>
  <c r="AAJ152" i="8" l="1"/>
  <c r="AAB153" i="8"/>
  <c r="ZW153" i="8" s="1"/>
  <c r="AAL152" i="8" l="1"/>
  <c r="AAM152" i="8"/>
  <c r="AAH153" i="8" s="1"/>
  <c r="AAI153" i="8" l="1"/>
  <c r="AAD153" i="8" s="1"/>
  <c r="AAQ152" i="8"/>
  <c r="AAS152" i="8" l="1"/>
  <c r="AAT152" i="8"/>
  <c r="AAO153" i="8" s="1"/>
  <c r="AAP153" i="8" l="1"/>
  <c r="AAX152" i="8"/>
  <c r="AAZ152" i="8" l="1"/>
  <c r="ABA152" i="8" s="1"/>
  <c r="AAV153" i="8" s="1"/>
  <c r="MZ153" i="8"/>
  <c r="AAK153" i="8"/>
  <c r="MW154" i="8" l="1"/>
  <c r="NA153" i="8"/>
  <c r="MV154" i="8" s="1"/>
  <c r="AAW153" i="8"/>
  <c r="ABE152" i="8"/>
  <c r="ABG152" i="8" l="1"/>
  <c r="ABH152" i="8" s="1"/>
  <c r="ABC153" i="8" s="1"/>
  <c r="AAR153" i="8"/>
  <c r="NE153" i="8"/>
  <c r="MR154" i="8"/>
  <c r="MS154" i="8" s="1"/>
  <c r="MP155" i="8" l="1"/>
  <c r="MT154" i="8"/>
  <c r="MO155" i="8" s="1"/>
  <c r="NG153" i="8"/>
  <c r="NH153" i="8"/>
  <c r="NC154" i="8" s="1"/>
  <c r="ABD153" i="8"/>
  <c r="ABL152" i="8"/>
  <c r="ABO152" i="8" s="1"/>
  <c r="ABJ153" i="8" s="1"/>
  <c r="ABF153" i="8" l="1"/>
  <c r="AAY153" i="8"/>
  <c r="NL153" i="8"/>
  <c r="ND154" i="8"/>
  <c r="MY154" i="8" s="1"/>
  <c r="MK155" i="8"/>
  <c r="ML155" i="8" s="1"/>
  <c r="MX154" i="8"/>
  <c r="MI156" i="8" l="1"/>
  <c r="MM155" i="8"/>
  <c r="MH156" i="8" s="1"/>
  <c r="NN153" i="8"/>
  <c r="NO153" i="8" s="1"/>
  <c r="NJ154" i="8" s="1"/>
  <c r="NS153" i="8" l="1"/>
  <c r="NK154" i="8"/>
  <c r="NF154" i="8" s="1"/>
  <c r="MQ155" i="8"/>
  <c r="MD156" i="8"/>
  <c r="ME156" i="8" s="1"/>
  <c r="MB157" i="8" l="1"/>
  <c r="MF156" i="8"/>
  <c r="MA157" i="8" s="1"/>
  <c r="NU153" i="8"/>
  <c r="NV153" i="8"/>
  <c r="NQ154" i="8" s="1"/>
  <c r="NR154" i="8" l="1"/>
  <c r="NM154" i="8" s="1"/>
  <c r="NZ153" i="8"/>
  <c r="MJ156" i="8"/>
  <c r="LW157" i="8"/>
  <c r="LX157" i="8" s="1"/>
  <c r="LY157" i="8" l="1"/>
  <c r="LT158" i="8" s="1"/>
  <c r="MC157" i="8"/>
  <c r="LU158" i="8"/>
  <c r="LP158" i="8" s="1"/>
  <c r="LQ158" i="8" s="1"/>
  <c r="OB153" i="8"/>
  <c r="OC153" i="8" s="1"/>
  <c r="NX154" i="8" s="1"/>
  <c r="NY154" i="8" l="1"/>
  <c r="NT154" i="8" s="1"/>
  <c r="OG153" i="8"/>
  <c r="LR158" i="8"/>
  <c r="LM159" i="8" s="1"/>
  <c r="LN159" i="8"/>
  <c r="LV158" i="8" l="1"/>
  <c r="LI159" i="8"/>
  <c r="LJ159" i="8" s="1"/>
  <c r="LG160" i="8" s="1"/>
  <c r="OI153" i="8"/>
  <c r="OJ153" i="8" s="1"/>
  <c r="OE154" i="8" s="1"/>
  <c r="LK159" i="8" l="1"/>
  <c r="LF160" i="8" s="1"/>
  <c r="OF154" i="8"/>
  <c r="OA154" i="8" s="1"/>
  <c r="ON153" i="8"/>
  <c r="LO159" i="8"/>
  <c r="LB160" i="8"/>
  <c r="LC160" i="8" s="1"/>
  <c r="LD160" i="8" l="1"/>
  <c r="KY161" i="8" s="1"/>
  <c r="KZ161" i="8"/>
  <c r="OP153" i="8"/>
  <c r="OQ153" i="8" s="1"/>
  <c r="OL154" i="8" s="1"/>
  <c r="KU161" i="8" l="1"/>
  <c r="KV161" i="8" s="1"/>
  <c r="LH160" i="8"/>
  <c r="OU153" i="8"/>
  <c r="OM154" i="8"/>
  <c r="OH154" i="8" s="1"/>
  <c r="KW161" i="8"/>
  <c r="KR162" i="8" s="1"/>
  <c r="KS162" i="8"/>
  <c r="KN162" i="8" s="1"/>
  <c r="KO162" i="8" s="1"/>
  <c r="LA161" i="8" l="1"/>
  <c r="KP162" i="8"/>
  <c r="KK163" i="8" s="1"/>
  <c r="KL163" i="8"/>
  <c r="OW153" i="8"/>
  <c r="OX153" i="8" s="1"/>
  <c r="OS154" i="8" s="1"/>
  <c r="KG163" i="8" l="1"/>
  <c r="KH163" i="8" s="1"/>
  <c r="KT162" i="8"/>
  <c r="OT154" i="8"/>
  <c r="OO154" i="8" s="1"/>
  <c r="PB153" i="8"/>
  <c r="KI163" i="8"/>
  <c r="KD164" i="8" s="1"/>
  <c r="KE164" i="8"/>
  <c r="KM163" i="8" l="1"/>
  <c r="JZ164" i="8"/>
  <c r="KA164" i="8" s="1"/>
  <c r="PD153" i="8"/>
  <c r="PE153" i="8" s="1"/>
  <c r="OZ154" i="8" s="1"/>
  <c r="KB164" i="8" l="1"/>
  <c r="JW165" i="8" s="1"/>
  <c r="JX165" i="8"/>
  <c r="PI153" i="8"/>
  <c r="PA154" i="8"/>
  <c r="OV154" i="8" s="1"/>
  <c r="JS165" i="8" l="1"/>
  <c r="JT165" i="8" s="1"/>
  <c r="KF164" i="8"/>
  <c r="PK153" i="8"/>
  <c r="PL153" i="8" s="1"/>
  <c r="PG154" i="8" s="1"/>
  <c r="JU165" i="8" l="1"/>
  <c r="JQ166" i="8"/>
  <c r="PH154" i="8"/>
  <c r="PC154" i="8" s="1"/>
  <c r="PP153" i="8"/>
  <c r="JP166" i="8" l="1"/>
  <c r="JL166" i="8" s="1"/>
  <c r="JM166" i="8" s="1"/>
  <c r="JY165" i="8"/>
  <c r="PR153" i="8"/>
  <c r="PS153" i="8" s="1"/>
  <c r="PN154" i="8" s="1"/>
  <c r="JN166" i="8" l="1"/>
  <c r="JI167" i="8" s="1"/>
  <c r="JJ167" i="8"/>
  <c r="JE167" i="8" s="1"/>
  <c r="JF167" i="8" s="1"/>
  <c r="JC168" i="8" s="1"/>
  <c r="PO154" i="8"/>
  <c r="PJ154" i="8" s="1"/>
  <c r="PW153" i="8"/>
  <c r="JG167" i="8" l="1"/>
  <c r="JR166" i="8"/>
  <c r="PY153" i="8"/>
  <c r="PZ153" i="8" s="1"/>
  <c r="PU154" i="8" s="1"/>
  <c r="JB168" i="8" l="1"/>
  <c r="IX168" i="8" s="1"/>
  <c r="IY168" i="8" s="1"/>
  <c r="JK167" i="8"/>
  <c r="PV154" i="8"/>
  <c r="PQ154" i="8" s="1"/>
  <c r="QD153" i="8"/>
  <c r="IZ168" i="8" l="1"/>
  <c r="IU169" i="8" s="1"/>
  <c r="JD168" i="8"/>
  <c r="IV169" i="8"/>
  <c r="IQ169" i="8" s="1"/>
  <c r="IR169" i="8" s="1"/>
  <c r="QF153" i="8"/>
  <c r="QG153" i="8" s="1"/>
  <c r="QB154" i="8" s="1"/>
  <c r="IO170" i="8" l="1"/>
  <c r="IS169" i="8"/>
  <c r="QC154" i="8"/>
  <c r="PX154" i="8" s="1"/>
  <c r="QK153" i="8"/>
  <c r="IN170" i="8" l="1"/>
  <c r="IJ170" i="8" s="1"/>
  <c r="IK170" i="8" s="1"/>
  <c r="IW169" i="8"/>
  <c r="QM153" i="8"/>
  <c r="QN153" i="8" s="1"/>
  <c r="QI154" i="8" s="1"/>
  <c r="IH171" i="8" l="1"/>
  <c r="IL170" i="8"/>
  <c r="IG171" i="8" s="1"/>
  <c r="QR153" i="8"/>
  <c r="QJ154" i="8"/>
  <c r="QE154" i="8" s="1"/>
  <c r="IP170" i="8" l="1"/>
  <c r="IC171" i="8"/>
  <c r="ID171" i="8" s="1"/>
  <c r="QT153" i="8"/>
  <c r="QU153" i="8" s="1"/>
  <c r="QP154" i="8" s="1"/>
  <c r="IE171" i="8" l="1"/>
  <c r="HZ172" i="8" s="1"/>
  <c r="IA172" i="8"/>
  <c r="HV172" i="8" s="1"/>
  <c r="HW172" i="8" s="1"/>
  <c r="II171" i="8"/>
  <c r="QY153" i="8"/>
  <c r="QQ154" i="8"/>
  <c r="QL154" i="8" s="1"/>
  <c r="HX172" i="8" l="1"/>
  <c r="HS173" i="8" s="1"/>
  <c r="HT173" i="8"/>
  <c r="HO173" i="8" s="1"/>
  <c r="HP173" i="8" s="1"/>
  <c r="IB172" i="8"/>
  <c r="RA153" i="8"/>
  <c r="RB153" i="8" s="1"/>
  <c r="QW154" i="8" s="1"/>
  <c r="HQ173" i="8" l="1"/>
  <c r="HL174" i="8" s="1"/>
  <c r="HU173" i="8"/>
  <c r="HM174" i="8"/>
  <c r="HH174" i="8" s="1"/>
  <c r="HI174" i="8" s="1"/>
  <c r="QX154" i="8"/>
  <c r="QS154" i="8" s="1"/>
  <c r="RF153" i="8"/>
  <c r="HJ174" i="8" l="1"/>
  <c r="HE175" i="8" s="1"/>
  <c r="HF175" i="8"/>
  <c r="HA175" i="8" s="1"/>
  <c r="HB175" i="8" s="1"/>
  <c r="HN174" i="8"/>
  <c r="RH153" i="8"/>
  <c r="RI153" i="8" s="1"/>
  <c r="RD154" i="8" s="1"/>
  <c r="HC175" i="8" l="1"/>
  <c r="GX176" i="8" s="1"/>
  <c r="GY176" i="8"/>
  <c r="GT176" i="8" s="1"/>
  <c r="GU176" i="8" s="1"/>
  <c r="HG175" i="8"/>
  <c r="RE154" i="8"/>
  <c r="QZ154" i="8" s="1"/>
  <c r="RM153" i="8"/>
  <c r="GR177" i="8" l="1"/>
  <c r="GV176" i="8"/>
  <c r="GQ177" i="8" s="1"/>
  <c r="RO153" i="8"/>
  <c r="RP153" i="8"/>
  <c r="RK154" i="8" s="1"/>
  <c r="GZ176" i="8" l="1"/>
  <c r="GM177" i="8"/>
  <c r="GN177" i="8" s="1"/>
  <c r="RT153" i="8"/>
  <c r="RL154" i="8"/>
  <c r="RG154" i="8" s="1"/>
  <c r="GO177" i="8" l="1"/>
  <c r="GJ178" i="8" s="1"/>
  <c r="GK178" i="8"/>
  <c r="GS177" i="8"/>
  <c r="RV153" i="8"/>
  <c r="RW153" i="8" s="1"/>
  <c r="RR154" i="8" s="1"/>
  <c r="GF178" i="8" l="1"/>
  <c r="GG178" i="8" s="1"/>
  <c r="RS154" i="8"/>
  <c r="RN154" i="8" s="1"/>
  <c r="SA153" i="8"/>
  <c r="GD179" i="8" l="1"/>
  <c r="GH178" i="8"/>
  <c r="GC179" i="8" s="1"/>
  <c r="SC153" i="8"/>
  <c r="SD153" i="8" s="1"/>
  <c r="RY154" i="8" s="1"/>
  <c r="GL178" i="8" l="1"/>
  <c r="FY179" i="8"/>
  <c r="FZ179" i="8" s="1"/>
  <c r="RZ154" i="8"/>
  <c r="RU154" i="8" s="1"/>
  <c r="SH153" i="8"/>
  <c r="GA179" i="8" l="1"/>
  <c r="FV180" i="8" s="1"/>
  <c r="FW180" i="8"/>
  <c r="GE179" i="8"/>
  <c r="SJ153" i="8"/>
  <c r="SK153" i="8" s="1"/>
  <c r="SF154" i="8" s="1"/>
  <c r="FR180" i="8" l="1"/>
  <c r="FS180" i="8" s="1"/>
  <c r="SG154" i="8"/>
  <c r="SB154" i="8" s="1"/>
  <c r="SO153" i="8"/>
  <c r="FP181" i="8" l="1"/>
  <c r="FT180" i="8"/>
  <c r="FO181" i="8" s="1"/>
  <c r="SQ153" i="8"/>
  <c r="SR153" i="8" s="1"/>
  <c r="SM154" i="8" s="1"/>
  <c r="FX180" i="8" l="1"/>
  <c r="FK181" i="8"/>
  <c r="FL181" i="8" s="1"/>
  <c r="SN154" i="8"/>
  <c r="SI154" i="8" s="1"/>
  <c r="SV153" i="8"/>
  <c r="FM181" i="8" l="1"/>
  <c r="FH182" i="8" s="1"/>
  <c r="FI182" i="8"/>
  <c r="FD182" i="8" s="1"/>
  <c r="FE182" i="8" s="1"/>
  <c r="FQ181" i="8"/>
  <c r="SX153" i="8"/>
  <c r="SY153" i="8"/>
  <c r="ST154" i="8" s="1"/>
  <c r="FB183" i="8" l="1"/>
  <c r="FF182" i="8"/>
  <c r="SU154" i="8"/>
  <c r="SP154" i="8" s="1"/>
  <c r="TC153" i="8"/>
  <c r="FA183" i="8" l="1"/>
  <c r="FJ182" i="8"/>
  <c r="EW183" i="8"/>
  <c r="EX183" i="8" s="1"/>
  <c r="TE153" i="8"/>
  <c r="TF153" i="8"/>
  <c r="TA154" i="8" s="1"/>
  <c r="EU184" i="8" l="1"/>
  <c r="EY183" i="8"/>
  <c r="TB154" i="8"/>
  <c r="SW154" i="8" s="1"/>
  <c r="TJ153" i="8"/>
  <c r="ET184" i="8" l="1"/>
  <c r="FC183" i="8"/>
  <c r="EP184" i="8"/>
  <c r="EQ184" i="8" s="1"/>
  <c r="TL153" i="8"/>
  <c r="TM153" i="8"/>
  <c r="TH154" i="8" s="1"/>
  <c r="EN185" i="8" l="1"/>
  <c r="ER184" i="8"/>
  <c r="TI154" i="8"/>
  <c r="TD154" i="8" s="1"/>
  <c r="TQ153" i="8"/>
  <c r="EM185" i="8" l="1"/>
  <c r="EV184" i="8"/>
  <c r="EI185" i="8"/>
  <c r="EJ185" i="8" s="1"/>
  <c r="TS153" i="8"/>
  <c r="TT153" i="8" s="1"/>
  <c r="TO154" i="8" s="1"/>
  <c r="EG186" i="8" l="1"/>
  <c r="EK185" i="8"/>
  <c r="TP154" i="8"/>
  <c r="TK154" i="8" s="1"/>
  <c r="TX153" i="8"/>
  <c r="EF186" i="8" l="1"/>
  <c r="EO185" i="8"/>
  <c r="EB186" i="8"/>
  <c r="EC186" i="8" s="1"/>
  <c r="TZ153" i="8"/>
  <c r="UA153" i="8" s="1"/>
  <c r="TV154" i="8" s="1"/>
  <c r="DZ187" i="8" l="1"/>
  <c r="ED186" i="8"/>
  <c r="DY187" i="8" s="1"/>
  <c r="TW154" i="8"/>
  <c r="TR154" i="8" s="1"/>
  <c r="UE153" i="8"/>
  <c r="DU187" i="8" l="1"/>
  <c r="DV187" i="8" s="1"/>
  <c r="EH186" i="8"/>
  <c r="UG153" i="8"/>
  <c r="UH153" i="8" s="1"/>
  <c r="UC154" i="8" s="1"/>
  <c r="DW187" i="8" l="1"/>
  <c r="DS188" i="8"/>
  <c r="UD154" i="8"/>
  <c r="TY154" i="8" s="1"/>
  <c r="UL153" i="8"/>
  <c r="DR188" i="8" l="1"/>
  <c r="DN188" i="8" s="1"/>
  <c r="DO188" i="8" s="1"/>
  <c r="EA187" i="8"/>
  <c r="UN153" i="8"/>
  <c r="UO153" i="8" s="1"/>
  <c r="UJ154" i="8" s="1"/>
  <c r="DL189" i="8" l="1"/>
  <c r="DP188" i="8"/>
  <c r="DK189" i="8" s="1"/>
  <c r="UK154" i="8"/>
  <c r="UF154" i="8" s="1"/>
  <c r="US153" i="8"/>
  <c r="DT188" i="8" l="1"/>
  <c r="DG189" i="8"/>
  <c r="DH189" i="8" s="1"/>
  <c r="UU153" i="8"/>
  <c r="UV153" i="8" s="1"/>
  <c r="UQ154" i="8" s="1"/>
  <c r="DI189" i="8" l="1"/>
  <c r="DD190" i="8" s="1"/>
  <c r="DE190" i="8"/>
  <c r="CZ190" i="8" s="1"/>
  <c r="DA190" i="8" s="1"/>
  <c r="DB190" i="8" s="1"/>
  <c r="CW191" i="8" s="1"/>
  <c r="DM189" i="8"/>
  <c r="CX191" i="8"/>
  <c r="UZ153" i="8"/>
  <c r="UR154" i="8"/>
  <c r="UM154" i="8" s="1"/>
  <c r="DF190" i="8" l="1"/>
  <c r="VB153" i="8"/>
  <c r="VC153" i="8" s="1"/>
  <c r="UX154" i="8" s="1"/>
  <c r="CS191" i="8"/>
  <c r="CT191" i="8" s="1"/>
  <c r="CQ192" i="8" l="1"/>
  <c r="CU191" i="8"/>
  <c r="CP192" i="8" s="1"/>
  <c r="CL192" i="8" s="1"/>
  <c r="CM192" i="8" s="1"/>
  <c r="UY154" i="8"/>
  <c r="UT154" i="8" s="1"/>
  <c r="VG153" i="8"/>
  <c r="CY191" i="8" l="1"/>
  <c r="VI153" i="8"/>
  <c r="VJ153" i="8" s="1"/>
  <c r="VE154" i="8" s="1"/>
  <c r="CJ193" i="8"/>
  <c r="CN192" i="8"/>
  <c r="CI193" i="8" s="1"/>
  <c r="CR192" i="8" l="1"/>
  <c r="VF154" i="8"/>
  <c r="VA154" i="8" s="1"/>
  <c r="VN153" i="8"/>
  <c r="CE193" i="8"/>
  <c r="CF193" i="8" s="1"/>
  <c r="CC194" i="8" l="1"/>
  <c r="CG193" i="8"/>
  <c r="CB194" i="8" s="1"/>
  <c r="VP153" i="8"/>
  <c r="VQ153" i="8" s="1"/>
  <c r="VL154" i="8" s="1"/>
  <c r="CK193" i="8" l="1"/>
  <c r="VM154" i="8"/>
  <c r="VH154" i="8" s="1"/>
  <c r="VU153" i="8"/>
  <c r="BX194" i="8"/>
  <c r="BY194" i="8" s="1"/>
  <c r="BV195" i="8" l="1"/>
  <c r="BZ194" i="8"/>
  <c r="BU195" i="8" s="1"/>
  <c r="VW153" i="8"/>
  <c r="VX153" i="8" s="1"/>
  <c r="VS154" i="8" s="1"/>
  <c r="CD194" i="8" l="1"/>
  <c r="VT154" i="8"/>
  <c r="VO154" i="8" s="1"/>
  <c r="WB153" i="8"/>
  <c r="BQ195" i="8"/>
  <c r="BR195" i="8" s="1"/>
  <c r="BO196" i="8" l="1"/>
  <c r="BS195" i="8"/>
  <c r="BN196" i="8" s="1"/>
  <c r="WD153" i="8"/>
  <c r="WE153" i="8" s="1"/>
  <c r="VZ154" i="8" s="1"/>
  <c r="BW195" i="8" l="1"/>
  <c r="WA154" i="8"/>
  <c r="VV154" i="8" s="1"/>
  <c r="WI153" i="8"/>
  <c r="BJ196" i="8"/>
  <c r="BK196" i="8" s="1"/>
  <c r="BH197" i="8" l="1"/>
  <c r="BL196" i="8"/>
  <c r="BG197" i="8" s="1"/>
  <c r="WK153" i="8"/>
  <c r="WL153" i="8" s="1"/>
  <c r="WG154" i="8" s="1"/>
  <c r="BP196" i="8" l="1"/>
  <c r="WH154" i="8"/>
  <c r="WC154" i="8" s="1"/>
  <c r="WP153" i="8"/>
  <c r="BC197" i="8"/>
  <c r="BD197" i="8" s="1"/>
  <c r="BA198" i="8" l="1"/>
  <c r="BE197" i="8"/>
  <c r="AZ198" i="8" s="1"/>
  <c r="WR153" i="8"/>
  <c r="WS153" i="8" s="1"/>
  <c r="WN154" i="8" s="1"/>
  <c r="BI197" i="8" l="1"/>
  <c r="WW153" i="8"/>
  <c r="WO154" i="8"/>
  <c r="WJ154" i="8" s="1"/>
  <c r="AV198" i="8"/>
  <c r="AW198" i="8" s="1"/>
  <c r="AT199" i="8" l="1"/>
  <c r="AX198" i="8"/>
  <c r="AS199" i="8" s="1"/>
  <c r="WY153" i="8"/>
  <c r="WZ153" i="8" s="1"/>
  <c r="WU154" i="8" s="1"/>
  <c r="BB198" i="8" l="1"/>
  <c r="WV154" i="8"/>
  <c r="WQ154" i="8" s="1"/>
  <c r="XD153" i="8"/>
  <c r="AO199" i="8"/>
  <c r="AH199" i="8" s="1"/>
  <c r="AG199" i="8" s="1"/>
  <c r="AP199" i="8"/>
  <c r="AM200" i="8" l="1"/>
  <c r="AU199" i="8"/>
  <c r="XF153" i="8"/>
  <c r="XG153" i="8" s="1"/>
  <c r="XB154" i="8" s="1"/>
  <c r="XK153" i="8" l="1"/>
  <c r="XC154" i="8"/>
  <c r="WX154" i="8" s="1"/>
  <c r="XM153" i="8" l="1"/>
  <c r="XN153" i="8"/>
  <c r="XI154" i="8" s="1"/>
  <c r="XJ154" i="8" l="1"/>
  <c r="XE154" i="8" s="1"/>
  <c r="XR153" i="8"/>
  <c r="XT153" i="8" l="1"/>
  <c r="XU153" i="8"/>
  <c r="XP154" i="8" s="1"/>
  <c r="XQ154" i="8" l="1"/>
  <c r="XL154" i="8" s="1"/>
  <c r="XY153" i="8"/>
  <c r="YA153" i="8" l="1"/>
  <c r="YB153" i="8"/>
  <c r="XW154" i="8" s="1"/>
  <c r="XX154" i="8" l="1"/>
  <c r="XS154" i="8" s="1"/>
  <c r="YF153" i="8"/>
  <c r="YH153" i="8" l="1"/>
  <c r="YI153" i="8"/>
  <c r="YD154" i="8" s="1"/>
  <c r="YE154" i="8" l="1"/>
  <c r="XZ154" i="8" s="1"/>
  <c r="YM153" i="8"/>
  <c r="YO153" i="8" l="1"/>
  <c r="YP153" i="8"/>
  <c r="YK154" i="8" s="1"/>
  <c r="YT153" i="8" l="1"/>
  <c r="YL154" i="8"/>
  <c r="YG154" i="8" s="1"/>
  <c r="YV153" i="8" l="1"/>
  <c r="YW153" i="8" s="1"/>
  <c r="YR154" i="8" s="1"/>
  <c r="YS154" i="8" l="1"/>
  <c r="YN154" i="8" s="1"/>
  <c r="ZA153" i="8"/>
  <c r="ZC153" i="8" l="1"/>
  <c r="ZD153" i="8"/>
  <c r="YY154" i="8" s="1"/>
  <c r="YZ154" i="8" l="1"/>
  <c r="YU154" i="8" s="1"/>
  <c r="ZH153" i="8"/>
  <c r="ZJ153" i="8" l="1"/>
  <c r="ZK153" i="8"/>
  <c r="ZF154" i="8" s="1"/>
  <c r="ZO153" i="8" l="1"/>
  <c r="ZG154" i="8"/>
  <c r="ZB154" i="8" s="1"/>
  <c r="ZQ153" i="8" l="1"/>
  <c r="ZR153" i="8"/>
  <c r="ZM154" i="8" s="1"/>
  <c r="ZN154" i="8" l="1"/>
  <c r="ZI154" i="8" s="1"/>
  <c r="ZV153" i="8"/>
  <c r="ZX153" i="8" l="1"/>
  <c r="ZY153" i="8"/>
  <c r="ZT154" i="8" s="1"/>
  <c r="ZU154" i="8" l="1"/>
  <c r="ZP154" i="8" s="1"/>
  <c r="AAC153" i="8"/>
  <c r="AAE153" i="8" l="1"/>
  <c r="AAF153" i="8"/>
  <c r="AAA154" i="8" s="1"/>
  <c r="AAJ153" i="8" l="1"/>
  <c r="AAB154" i="8"/>
  <c r="ZW154" i="8" s="1"/>
  <c r="AAL153" i="8" l="1"/>
  <c r="AAM153" i="8"/>
  <c r="AAH154" i="8" s="1"/>
  <c r="AAI154" i="8" l="1"/>
  <c r="AAD154" i="8" s="1"/>
  <c r="AAQ153" i="8"/>
  <c r="AAS153" i="8" l="1"/>
  <c r="AAT153" i="8"/>
  <c r="AAO154" i="8" s="1"/>
  <c r="AAP154" i="8" l="1"/>
  <c r="AAX153" i="8"/>
  <c r="AAZ153" i="8" l="1"/>
  <c r="ABA153" i="8"/>
  <c r="AAV154" i="8" s="1"/>
  <c r="MZ154" i="8"/>
  <c r="AAK154" i="8"/>
  <c r="MW155" i="8" l="1"/>
  <c r="NA154" i="8"/>
  <c r="MV155" i="8" s="1"/>
  <c r="AAW154" i="8"/>
  <c r="ABE153" i="8"/>
  <c r="ABG153" i="8" l="1"/>
  <c r="ABH153" i="8"/>
  <c r="ABC154" i="8" s="1"/>
  <c r="AAR154" i="8"/>
  <c r="NE154" i="8"/>
  <c r="MR155" i="8"/>
  <c r="MS155" i="8" s="1"/>
  <c r="MP156" i="8" l="1"/>
  <c r="MT155" i="8"/>
  <c r="MO156" i="8" s="1"/>
  <c r="NG154" i="8"/>
  <c r="NH154" i="8"/>
  <c r="NC155" i="8" s="1"/>
  <c r="ABD154" i="8"/>
  <c r="ABL153" i="8"/>
  <c r="ABO153" i="8" s="1"/>
  <c r="ABJ154" i="8" s="1"/>
  <c r="ABF154" i="8" l="1"/>
  <c r="AAY154" i="8"/>
  <c r="NL154" i="8"/>
  <c r="ND155" i="8"/>
  <c r="MY155" i="8" s="1"/>
  <c r="MX155" i="8"/>
  <c r="MK156" i="8"/>
  <c r="ML156" i="8" s="1"/>
  <c r="MI157" i="8" l="1"/>
  <c r="MM156" i="8"/>
  <c r="MH157" i="8" s="1"/>
  <c r="NN154" i="8"/>
  <c r="NO154" i="8" s="1"/>
  <c r="NJ155" i="8" s="1"/>
  <c r="NS154" i="8" l="1"/>
  <c r="NK155" i="8"/>
  <c r="NF155" i="8" s="1"/>
  <c r="MQ156" i="8"/>
  <c r="MD157" i="8"/>
  <c r="ME157" i="8" s="1"/>
  <c r="MB158" i="8" l="1"/>
  <c r="MF157" i="8"/>
  <c r="MA158" i="8" s="1"/>
  <c r="NU154" i="8"/>
  <c r="NV154" i="8" s="1"/>
  <c r="NQ155" i="8" s="1"/>
  <c r="NR155" i="8" l="1"/>
  <c r="NM155" i="8" s="1"/>
  <c r="NZ154" i="8"/>
  <c r="MJ157" i="8"/>
  <c r="LW158" i="8"/>
  <c r="LX158" i="8" s="1"/>
  <c r="LY158" i="8" l="1"/>
  <c r="LT159" i="8" s="1"/>
  <c r="LU159" i="8"/>
  <c r="LP159" i="8" s="1"/>
  <c r="LQ159" i="8" s="1"/>
  <c r="OB154" i="8"/>
  <c r="OC154" i="8" s="1"/>
  <c r="NX155" i="8" s="1"/>
  <c r="MC158" i="8" l="1"/>
  <c r="NY155" i="8"/>
  <c r="NT155" i="8" s="1"/>
  <c r="OG154" i="8"/>
  <c r="LR159" i="8"/>
  <c r="LM160" i="8" s="1"/>
  <c r="LN160" i="8"/>
  <c r="LI160" i="8" l="1"/>
  <c r="LJ160" i="8" s="1"/>
  <c r="LV159" i="8"/>
  <c r="LK160" i="8"/>
  <c r="LF161" i="8" s="1"/>
  <c r="LG161" i="8"/>
  <c r="LO160" i="8"/>
  <c r="OI154" i="8"/>
  <c r="OJ154" i="8"/>
  <c r="OE155" i="8" s="1"/>
  <c r="LB161" i="8" l="1"/>
  <c r="LC161" i="8" s="1"/>
  <c r="OF155" i="8"/>
  <c r="OA155" i="8" s="1"/>
  <c r="ON154" i="8"/>
  <c r="LD161" i="8"/>
  <c r="KY162" i="8" s="1"/>
  <c r="KZ162" i="8"/>
  <c r="KU162" i="8" l="1"/>
  <c r="KV162" i="8" s="1"/>
  <c r="LH161" i="8"/>
  <c r="OP154" i="8"/>
  <c r="OQ154" i="8"/>
  <c r="OL155" i="8" s="1"/>
  <c r="KW162" i="8" l="1"/>
  <c r="KR163" i="8" s="1"/>
  <c r="KS163" i="8"/>
  <c r="KN163" i="8" s="1"/>
  <c r="KO163" i="8" s="1"/>
  <c r="KP163" i="8" s="1"/>
  <c r="KK164" i="8" s="1"/>
  <c r="OU154" i="8"/>
  <c r="OM155" i="8"/>
  <c r="OH155" i="8" s="1"/>
  <c r="KL164" i="8" l="1"/>
  <c r="KG164" i="8" s="1"/>
  <c r="KH164" i="8" s="1"/>
  <c r="KI164" i="8" s="1"/>
  <c r="KD165" i="8" s="1"/>
  <c r="LA162" i="8"/>
  <c r="KT163" i="8"/>
  <c r="OW154" i="8"/>
  <c r="OX154" i="8" s="1"/>
  <c r="OS155" i="8" s="1"/>
  <c r="KM164" i="8" l="1"/>
  <c r="KE165" i="8"/>
  <c r="JZ165" i="8" s="1"/>
  <c r="KA165" i="8" s="1"/>
  <c r="KB165" i="8" s="1"/>
  <c r="JW166" i="8" s="1"/>
  <c r="OT155" i="8"/>
  <c r="OO155" i="8" s="1"/>
  <c r="PB154" i="8"/>
  <c r="JX166" i="8" l="1"/>
  <c r="PD154" i="8"/>
  <c r="PE154" i="8" s="1"/>
  <c r="OZ155" i="8" s="1"/>
  <c r="KF165" i="8"/>
  <c r="JS166" i="8"/>
  <c r="JT166" i="8" s="1"/>
  <c r="JU166" i="8" l="1"/>
  <c r="JP167" i="8" s="1"/>
  <c r="JQ167" i="8"/>
  <c r="JY166" i="8"/>
  <c r="PI154" i="8"/>
  <c r="PA155" i="8"/>
  <c r="OV155" i="8" s="1"/>
  <c r="JL167" i="8" l="1"/>
  <c r="JM167" i="8" s="1"/>
  <c r="JN167" i="8" s="1"/>
  <c r="JI168" i="8" s="1"/>
  <c r="PK154" i="8"/>
  <c r="PL154" i="8"/>
  <c r="PG155" i="8" s="1"/>
  <c r="JJ168" i="8"/>
  <c r="JE168" i="8" l="1"/>
  <c r="JF168" i="8" s="1"/>
  <c r="JC169" i="8" s="1"/>
  <c r="JR167" i="8"/>
  <c r="JG168" i="8"/>
  <c r="JB169" i="8" s="1"/>
  <c r="PH155" i="8"/>
  <c r="PC155" i="8" s="1"/>
  <c r="PP154" i="8"/>
  <c r="IX169" i="8" l="1"/>
  <c r="IY169" i="8" s="1"/>
  <c r="JK168" i="8"/>
  <c r="PR154" i="8"/>
  <c r="PS154" i="8" s="1"/>
  <c r="PN155" i="8" s="1"/>
  <c r="IZ169" i="8"/>
  <c r="IU170" i="8" s="1"/>
  <c r="IV170" i="8"/>
  <c r="JD169" i="8" l="1"/>
  <c r="IQ170" i="8"/>
  <c r="IR170" i="8" s="1"/>
  <c r="IS170" i="8" s="1"/>
  <c r="IN171" i="8" s="1"/>
  <c r="PO155" i="8"/>
  <c r="PJ155" i="8" s="1"/>
  <c r="PW154" i="8"/>
  <c r="IO171" i="8" l="1"/>
  <c r="IJ171" i="8" s="1"/>
  <c r="IK171" i="8" s="1"/>
  <c r="IL171" i="8" s="1"/>
  <c r="IG172" i="8" s="1"/>
  <c r="IW170" i="8"/>
  <c r="PY154" i="8"/>
  <c r="PZ154" i="8" s="1"/>
  <c r="PU155" i="8" s="1"/>
  <c r="IH172" i="8" l="1"/>
  <c r="IP171" i="8"/>
  <c r="IC172" i="8"/>
  <c r="ID172" i="8" s="1"/>
  <c r="IA173" i="8" s="1"/>
  <c r="PV155" i="8"/>
  <c r="PQ155" i="8" s="1"/>
  <c r="QD154" i="8"/>
  <c r="IE172" i="8" l="1"/>
  <c r="QF154" i="8"/>
  <c r="QG154" i="8" s="1"/>
  <c r="QB155" i="8" s="1"/>
  <c r="HZ173" i="8" l="1"/>
  <c r="HV173" i="8" s="1"/>
  <c r="HW173" i="8" s="1"/>
  <c r="II172" i="8"/>
  <c r="QC155" i="8"/>
  <c r="PX155" i="8" s="1"/>
  <c r="QK154" i="8"/>
  <c r="HX173" i="8" l="1"/>
  <c r="HS174" i="8" s="1"/>
  <c r="HT174" i="8"/>
  <c r="HO174" i="8" s="1"/>
  <c r="HP174" i="8" s="1"/>
  <c r="QM154" i="8"/>
  <c r="QN154" i="8" s="1"/>
  <c r="QI155" i="8" s="1"/>
  <c r="IB173" i="8" l="1"/>
  <c r="HM175" i="8"/>
  <c r="HQ174" i="8"/>
  <c r="HL175" i="8" s="1"/>
  <c r="QJ155" i="8"/>
  <c r="QE155" i="8" s="1"/>
  <c r="QR154" i="8"/>
  <c r="HU174" i="8" l="1"/>
  <c r="HH175" i="8"/>
  <c r="HI175" i="8" s="1"/>
  <c r="QT154" i="8"/>
  <c r="QU154" i="8" s="1"/>
  <c r="QP155" i="8" s="1"/>
  <c r="HF176" i="8" l="1"/>
  <c r="HJ175" i="8"/>
  <c r="HE176" i="8" s="1"/>
  <c r="QY154" i="8"/>
  <c r="QQ155" i="8"/>
  <c r="QL155" i="8" s="1"/>
  <c r="HN175" i="8" l="1"/>
  <c r="HA176" i="8"/>
  <c r="HB176" i="8" s="1"/>
  <c r="RA154" i="8"/>
  <c r="RB154" i="8"/>
  <c r="QW155" i="8" s="1"/>
  <c r="HC176" i="8" l="1"/>
  <c r="GX177" i="8" s="1"/>
  <c r="GY177" i="8"/>
  <c r="QX155" i="8"/>
  <c r="QS155" i="8" s="1"/>
  <c r="RF154" i="8"/>
  <c r="GT177" i="8" l="1"/>
  <c r="GU177" i="8" s="1"/>
  <c r="GR178" i="8" s="1"/>
  <c r="HG176" i="8"/>
  <c r="RH154" i="8"/>
  <c r="RI154" i="8" s="1"/>
  <c r="RD155" i="8" s="1"/>
  <c r="GV177" i="8" l="1"/>
  <c r="RE155" i="8"/>
  <c r="QZ155" i="8" s="1"/>
  <c r="RM154" i="8"/>
  <c r="GQ178" i="8" l="1"/>
  <c r="GM178" i="8" s="1"/>
  <c r="GN178" i="8" s="1"/>
  <c r="GO178" i="8" s="1"/>
  <c r="GZ177" i="8"/>
  <c r="RO154" i="8"/>
  <c r="RP154" i="8" s="1"/>
  <c r="RK155" i="8" s="1"/>
  <c r="GJ179" i="8" l="1"/>
  <c r="GS178" i="8"/>
  <c r="GK179" i="8"/>
  <c r="GF179" i="8" s="1"/>
  <c r="GG179" i="8" s="1"/>
  <c r="GD180" i="8" s="1"/>
  <c r="GH179" i="8"/>
  <c r="GC180" i="8" s="1"/>
  <c r="RT154" i="8"/>
  <c r="RL155" i="8"/>
  <c r="RG155" i="8" s="1"/>
  <c r="FY180" i="8" l="1"/>
  <c r="FZ180" i="8" s="1"/>
  <c r="GA180" i="8" s="1"/>
  <c r="FW181" i="8"/>
  <c r="GL179" i="8"/>
  <c r="RV154" i="8"/>
  <c r="RW154" i="8" s="1"/>
  <c r="RR155" i="8" s="1"/>
  <c r="FV181" i="8" l="1"/>
  <c r="FR181" i="8" s="1"/>
  <c r="FS181" i="8" s="1"/>
  <c r="GE180" i="8"/>
  <c r="FP182" i="8"/>
  <c r="FT181" i="8"/>
  <c r="FO182" i="8" s="1"/>
  <c r="RS155" i="8"/>
  <c r="RN155" i="8" s="1"/>
  <c r="SA154" i="8"/>
  <c r="FX181" i="8" l="1"/>
  <c r="SC154" i="8"/>
  <c r="SD154" i="8" s="1"/>
  <c r="RY155" i="8" s="1"/>
  <c r="FK182" i="8"/>
  <c r="FL182" i="8" s="1"/>
  <c r="FI183" i="8" l="1"/>
  <c r="FM182" i="8"/>
  <c r="FH183" i="8" s="1"/>
  <c r="RZ155" i="8"/>
  <c r="RU155" i="8" s="1"/>
  <c r="SH154" i="8"/>
  <c r="FQ182" i="8" l="1"/>
  <c r="SJ154" i="8"/>
  <c r="SK154" i="8" s="1"/>
  <c r="SF155" i="8" s="1"/>
  <c r="FD183" i="8"/>
  <c r="FE183" i="8" s="1"/>
  <c r="FB184" i="8" l="1"/>
  <c r="FF183" i="8"/>
  <c r="FA184" i="8" s="1"/>
  <c r="SG155" i="8"/>
  <c r="SB155" i="8" s="1"/>
  <c r="SO154" i="8"/>
  <c r="FJ183" i="8" l="1"/>
  <c r="SQ154" i="8"/>
  <c r="SR154" i="8" s="1"/>
  <c r="SM155" i="8" s="1"/>
  <c r="EW184" i="8"/>
  <c r="EX184" i="8" s="1"/>
  <c r="EU185" i="8" l="1"/>
  <c r="EY184" i="8"/>
  <c r="ET185" i="8" s="1"/>
  <c r="SN155" i="8"/>
  <c r="SI155" i="8" s="1"/>
  <c r="SV154" i="8"/>
  <c r="FC184" i="8" l="1"/>
  <c r="SX154" i="8"/>
  <c r="SY154" i="8"/>
  <c r="ST155" i="8" s="1"/>
  <c r="EP185" i="8"/>
  <c r="EQ185" i="8" s="1"/>
  <c r="EN186" i="8" l="1"/>
  <c r="ER185" i="8"/>
  <c r="EM186" i="8" s="1"/>
  <c r="SU155" i="8"/>
  <c r="SP155" i="8" s="1"/>
  <c r="TC154" i="8"/>
  <c r="EV185" i="8" l="1"/>
  <c r="TE154" i="8"/>
  <c r="TF154" i="8"/>
  <c r="TA155" i="8" s="1"/>
  <c r="EI186" i="8"/>
  <c r="EJ186" i="8" s="1"/>
  <c r="EG187" i="8" l="1"/>
  <c r="EK186" i="8"/>
  <c r="EF187" i="8" s="1"/>
  <c r="TB155" i="8"/>
  <c r="SW155" i="8" s="1"/>
  <c r="TJ154" i="8"/>
  <c r="EO186" i="8" l="1"/>
  <c r="TL154" i="8"/>
  <c r="TM154" i="8" s="1"/>
  <c r="TH155" i="8" s="1"/>
  <c r="EB187" i="8"/>
  <c r="EC187" i="8" s="1"/>
  <c r="DZ188" i="8" l="1"/>
  <c r="ED187" i="8"/>
  <c r="DY188" i="8" s="1"/>
  <c r="TI155" i="8"/>
  <c r="TD155" i="8" s="1"/>
  <c r="TQ154" i="8"/>
  <c r="EH187" i="8" l="1"/>
  <c r="TS154" i="8"/>
  <c r="TT154" i="8" s="1"/>
  <c r="TO155" i="8" s="1"/>
  <c r="DU188" i="8"/>
  <c r="DV188" i="8" s="1"/>
  <c r="DS189" i="8" l="1"/>
  <c r="DW188" i="8"/>
  <c r="DR189" i="8" s="1"/>
  <c r="TP155" i="8"/>
  <c r="TK155" i="8" s="1"/>
  <c r="TX154" i="8"/>
  <c r="EA188" i="8" l="1"/>
  <c r="TZ154" i="8"/>
  <c r="UA154" i="8"/>
  <c r="TV155" i="8" s="1"/>
  <c r="DN189" i="8"/>
  <c r="DO189" i="8" s="1"/>
  <c r="DL190" i="8" l="1"/>
  <c r="DP189" i="8"/>
  <c r="DK190" i="8" s="1"/>
  <c r="TW155" i="8"/>
  <c r="TR155" i="8" s="1"/>
  <c r="UE154" i="8"/>
  <c r="DT189" i="8" l="1"/>
  <c r="UG154" i="8"/>
  <c r="UH154" i="8" s="1"/>
  <c r="UC155" i="8" s="1"/>
  <c r="DG190" i="8"/>
  <c r="DH190" i="8" s="1"/>
  <c r="DE191" i="8" l="1"/>
  <c r="DI190" i="8"/>
  <c r="DD191" i="8" s="1"/>
  <c r="UD155" i="8"/>
  <c r="TY155" i="8" s="1"/>
  <c r="UL154" i="8"/>
  <c r="DM190" i="8" l="1"/>
  <c r="UN154" i="8"/>
  <c r="UO154" i="8" s="1"/>
  <c r="UJ155" i="8" s="1"/>
  <c r="CZ191" i="8"/>
  <c r="DA191" i="8" s="1"/>
  <c r="CX192" i="8" l="1"/>
  <c r="DB191" i="8"/>
  <c r="CW192" i="8" s="1"/>
  <c r="UK155" i="8"/>
  <c r="UF155" i="8" s="1"/>
  <c r="US154" i="8"/>
  <c r="DF191" i="8" l="1"/>
  <c r="UU154" i="8"/>
  <c r="UV154" i="8" s="1"/>
  <c r="UQ155" i="8" s="1"/>
  <c r="CS192" i="8"/>
  <c r="CT192" i="8" s="1"/>
  <c r="CQ193" i="8" l="1"/>
  <c r="CU192" i="8"/>
  <c r="CP193" i="8" s="1"/>
  <c r="UZ154" i="8"/>
  <c r="UR155" i="8"/>
  <c r="UM155" i="8" s="1"/>
  <c r="CY192" i="8" l="1"/>
  <c r="VB154" i="8"/>
  <c r="VC154" i="8" s="1"/>
  <c r="UX155" i="8" s="1"/>
  <c r="CL193" i="8"/>
  <c r="CM193" i="8" s="1"/>
  <c r="CJ194" i="8" l="1"/>
  <c r="CN193" i="8"/>
  <c r="CI194" i="8" s="1"/>
  <c r="UY155" i="8"/>
  <c r="UT155" i="8" s="1"/>
  <c r="VG154" i="8"/>
  <c r="CR193" i="8" l="1"/>
  <c r="VI154" i="8"/>
  <c r="VJ154" i="8"/>
  <c r="VE155" i="8" s="1"/>
  <c r="CE194" i="8"/>
  <c r="CF194" i="8" s="1"/>
  <c r="CC195" i="8" l="1"/>
  <c r="CG194" i="8"/>
  <c r="CB195" i="8" s="1"/>
  <c r="VF155" i="8"/>
  <c r="VA155" i="8" s="1"/>
  <c r="VN154" i="8"/>
  <c r="CK194" i="8" l="1"/>
  <c r="VP154" i="8"/>
  <c r="VQ154" i="8" s="1"/>
  <c r="VL155" i="8" s="1"/>
  <c r="BX195" i="8"/>
  <c r="BY195" i="8" s="1"/>
  <c r="BV196" i="8" l="1"/>
  <c r="BZ195" i="8"/>
  <c r="BU196" i="8" s="1"/>
  <c r="VM155" i="8"/>
  <c r="VH155" i="8" s="1"/>
  <c r="VU154" i="8"/>
  <c r="CD195" i="8" l="1"/>
  <c r="VW154" i="8"/>
  <c r="VX154" i="8" s="1"/>
  <c r="VS155" i="8" s="1"/>
  <c r="BQ196" i="8"/>
  <c r="BR196" i="8" s="1"/>
  <c r="BO197" i="8" l="1"/>
  <c r="BS196" i="8"/>
  <c r="BN197" i="8" s="1"/>
  <c r="VT155" i="8"/>
  <c r="VO155" i="8" s="1"/>
  <c r="WB154" i="8"/>
  <c r="BW196" i="8" l="1"/>
  <c r="WD154" i="8"/>
  <c r="WE154" i="8"/>
  <c r="VZ155" i="8" s="1"/>
  <c r="BJ197" i="8"/>
  <c r="BK197" i="8" s="1"/>
  <c r="BH198" i="8" l="1"/>
  <c r="BL197" i="8"/>
  <c r="BG198" i="8" s="1"/>
  <c r="WA155" i="8"/>
  <c r="VV155" i="8" s="1"/>
  <c r="WI154" i="8"/>
  <c r="BP197" i="8" l="1"/>
  <c r="WK154" i="8"/>
  <c r="WL154" i="8" s="1"/>
  <c r="WG155" i="8" s="1"/>
  <c r="BC198" i="8"/>
  <c r="BD198" i="8" s="1"/>
  <c r="BA199" i="8" l="1"/>
  <c r="BE198" i="8"/>
  <c r="AZ199" i="8" s="1"/>
  <c r="WH155" i="8"/>
  <c r="WC155" i="8" s="1"/>
  <c r="WP154" i="8"/>
  <c r="BI198" i="8" l="1"/>
  <c r="WR154" i="8"/>
  <c r="WS154" i="8"/>
  <c r="WN155" i="8" s="1"/>
  <c r="AV199" i="8"/>
  <c r="AW199" i="8" s="1"/>
  <c r="AT200" i="8" l="1"/>
  <c r="AX199" i="8"/>
  <c r="AS200" i="8" s="1"/>
  <c r="WW154" i="8"/>
  <c r="WO155" i="8"/>
  <c r="WJ155" i="8" s="1"/>
  <c r="BB199" i="8" l="1"/>
  <c r="WY154" i="8"/>
  <c r="WZ154" i="8" s="1"/>
  <c r="WU155" i="8" s="1"/>
  <c r="AP200" i="8"/>
  <c r="AO200" i="8"/>
  <c r="AH200" i="8" s="1"/>
  <c r="AG200" i="8" s="1"/>
  <c r="AM201" i="8" l="1"/>
  <c r="AU200" i="8"/>
  <c r="WV155" i="8"/>
  <c r="WQ155" i="8" s="1"/>
  <c r="XD154" i="8"/>
  <c r="XF154" i="8" l="1"/>
  <c r="XG154" i="8" s="1"/>
  <c r="XB155" i="8" s="1"/>
  <c r="XK154" i="8" l="1"/>
  <c r="XC155" i="8"/>
  <c r="WX155" i="8" s="1"/>
  <c r="XM154" i="8" l="1"/>
  <c r="XN154" i="8"/>
  <c r="XI155" i="8" s="1"/>
  <c r="XJ155" i="8" l="1"/>
  <c r="XE155" i="8" s="1"/>
  <c r="XR154" i="8"/>
  <c r="XT154" i="8" l="1"/>
  <c r="XU154" i="8"/>
  <c r="XP155" i="8" s="1"/>
  <c r="XQ155" i="8" l="1"/>
  <c r="XL155" i="8" s="1"/>
  <c r="XY154" i="8"/>
  <c r="YA154" i="8" l="1"/>
  <c r="YB154" i="8" s="1"/>
  <c r="XW155" i="8" s="1"/>
  <c r="XX155" i="8" l="1"/>
  <c r="XS155" i="8" s="1"/>
  <c r="YF154" i="8"/>
  <c r="YH154" i="8" l="1"/>
  <c r="YI154" i="8"/>
  <c r="YD155" i="8" s="1"/>
  <c r="YE155" i="8" l="1"/>
  <c r="XZ155" i="8" s="1"/>
  <c r="YM154" i="8"/>
  <c r="YO154" i="8" l="1"/>
  <c r="YP154" i="8"/>
  <c r="YK155" i="8" s="1"/>
  <c r="YT154" i="8" l="1"/>
  <c r="YL155" i="8"/>
  <c r="YG155" i="8" s="1"/>
  <c r="YV154" i="8" l="1"/>
  <c r="YW154" i="8"/>
  <c r="YR155" i="8" s="1"/>
  <c r="YS155" i="8" l="1"/>
  <c r="YN155" i="8" s="1"/>
  <c r="ZA154" i="8"/>
  <c r="ZC154" i="8" l="1"/>
  <c r="ZD154" i="8"/>
  <c r="YY155" i="8" s="1"/>
  <c r="YZ155" i="8" l="1"/>
  <c r="YU155" i="8" s="1"/>
  <c r="ZH154" i="8"/>
  <c r="ZJ154" i="8" l="1"/>
  <c r="ZK154" i="8"/>
  <c r="ZF155" i="8" s="1"/>
  <c r="ZG155" i="8" l="1"/>
  <c r="ZB155" i="8" s="1"/>
  <c r="ZO154" i="8"/>
  <c r="ZQ154" i="8" l="1"/>
  <c r="ZR154" i="8"/>
  <c r="ZM155" i="8" s="1"/>
  <c r="ZN155" i="8" l="1"/>
  <c r="ZI155" i="8" s="1"/>
  <c r="ZV154" i="8"/>
  <c r="ZX154" i="8" l="1"/>
  <c r="ZY154" i="8"/>
  <c r="ZT155" i="8" s="1"/>
  <c r="ZU155" i="8" l="1"/>
  <c r="ZP155" i="8" s="1"/>
  <c r="AAC154" i="8"/>
  <c r="AAE154" i="8" l="1"/>
  <c r="AAF154" i="8"/>
  <c r="AAA155" i="8" s="1"/>
  <c r="AAJ154" i="8" l="1"/>
  <c r="AAB155" i="8"/>
  <c r="ZW155" i="8" s="1"/>
  <c r="AAL154" i="8" l="1"/>
  <c r="AAM154" i="8"/>
  <c r="AAH155" i="8" s="1"/>
  <c r="AAI155" i="8" l="1"/>
  <c r="AAD155" i="8" s="1"/>
  <c r="AAQ154" i="8"/>
  <c r="AAS154" i="8" l="1"/>
  <c r="AAT154" i="8"/>
  <c r="AAO155" i="8" s="1"/>
  <c r="AAP155" i="8" l="1"/>
  <c r="AAX154" i="8"/>
  <c r="AAZ154" i="8" l="1"/>
  <c r="ABA154" i="8"/>
  <c r="AAV155" i="8" s="1"/>
  <c r="MZ155" i="8"/>
  <c r="AAK155" i="8"/>
  <c r="MW156" i="8" l="1"/>
  <c r="NA155" i="8"/>
  <c r="MV156" i="8" s="1"/>
  <c r="AAW155" i="8"/>
  <c r="ABE154" i="8"/>
  <c r="ABG154" i="8" l="1"/>
  <c r="ABH154" i="8"/>
  <c r="ABC155" i="8" s="1"/>
  <c r="AAR155" i="8"/>
  <c r="NE155" i="8"/>
  <c r="MR156" i="8"/>
  <c r="MS156" i="8" s="1"/>
  <c r="MP157" i="8" l="1"/>
  <c r="MT156" i="8"/>
  <c r="MO157" i="8" s="1"/>
  <c r="NG155" i="8"/>
  <c r="NH155" i="8" s="1"/>
  <c r="NC156" i="8" s="1"/>
  <c r="ABD155" i="8"/>
  <c r="ABL154" i="8"/>
  <c r="ABO154" i="8" s="1"/>
  <c r="ABJ155" i="8" s="1"/>
  <c r="ABF155" i="8" l="1"/>
  <c r="AAY155" i="8"/>
  <c r="NL155" i="8"/>
  <c r="ND156" i="8"/>
  <c r="MY156" i="8" s="1"/>
  <c r="MX156" i="8"/>
  <c r="MK157" i="8"/>
  <c r="ML157" i="8" s="1"/>
  <c r="MI158" i="8" l="1"/>
  <c r="MM157" i="8"/>
  <c r="MH158" i="8" s="1"/>
  <c r="NN155" i="8"/>
  <c r="NO155" i="8" s="1"/>
  <c r="NJ156" i="8" s="1"/>
  <c r="NK156" i="8" l="1"/>
  <c r="NF156" i="8" s="1"/>
  <c r="NS155" i="8"/>
  <c r="MQ157" i="8"/>
  <c r="MD158" i="8"/>
  <c r="ME158" i="8" s="1"/>
  <c r="MB159" i="8" l="1"/>
  <c r="MF158" i="8"/>
  <c r="MA159" i="8" s="1"/>
  <c r="NU155" i="8"/>
  <c r="NV155" i="8" s="1"/>
  <c r="NQ156" i="8" s="1"/>
  <c r="NR156" i="8" l="1"/>
  <c r="NM156" i="8" s="1"/>
  <c r="NZ155" i="8"/>
  <c r="LW159" i="8"/>
  <c r="LX159" i="8" s="1"/>
  <c r="MJ158" i="8"/>
  <c r="LY159" i="8" l="1"/>
  <c r="LT160" i="8" s="1"/>
  <c r="LU160" i="8"/>
  <c r="OB155" i="8"/>
  <c r="OC155" i="8" s="1"/>
  <c r="NX156" i="8" s="1"/>
  <c r="MC159" i="8" l="1"/>
  <c r="LP160" i="8"/>
  <c r="LQ160" i="8" s="1"/>
  <c r="LR160" i="8" s="1"/>
  <c r="LM161" i="8" s="1"/>
  <c r="NY156" i="8"/>
  <c r="NT156" i="8" s="1"/>
  <c r="OG155" i="8"/>
  <c r="LN161" i="8" l="1"/>
  <c r="LI161" i="8" s="1"/>
  <c r="LJ161" i="8" s="1"/>
  <c r="LG162" i="8" s="1"/>
  <c r="LV160" i="8"/>
  <c r="OI155" i="8"/>
  <c r="OJ155" i="8" s="1"/>
  <c r="OE156" i="8" s="1"/>
  <c r="LK161" i="8" l="1"/>
  <c r="LF162" i="8" s="1"/>
  <c r="LB162" i="8" s="1"/>
  <c r="LC162" i="8" s="1"/>
  <c r="LD162" i="8" s="1"/>
  <c r="KY163" i="8" s="1"/>
  <c r="OF156" i="8"/>
  <c r="OA156" i="8" s="1"/>
  <c r="ON155" i="8"/>
  <c r="KZ163" i="8" l="1"/>
  <c r="LO161" i="8"/>
  <c r="LH162" i="8"/>
  <c r="KU163" i="8"/>
  <c r="KV163" i="8" s="1"/>
  <c r="KS164" i="8" s="1"/>
  <c r="OP155" i="8"/>
  <c r="OQ155" i="8"/>
  <c r="OL156" i="8" s="1"/>
  <c r="KW163" i="8" l="1"/>
  <c r="KR164" i="8" s="1"/>
  <c r="KN164" i="8" s="1"/>
  <c r="KO164" i="8" s="1"/>
  <c r="OU155" i="8"/>
  <c r="OM156" i="8"/>
  <c r="OH156" i="8" s="1"/>
  <c r="KP164" i="8" l="1"/>
  <c r="KK165" i="8" s="1"/>
  <c r="KL165" i="8"/>
  <c r="LA163" i="8"/>
  <c r="OW155" i="8"/>
  <c r="OX155" i="8" s="1"/>
  <c r="OS156" i="8" s="1"/>
  <c r="KT164" i="8"/>
  <c r="KG165" i="8" l="1"/>
  <c r="KH165" i="8" s="1"/>
  <c r="KI165" i="8" s="1"/>
  <c r="KD166" i="8" s="1"/>
  <c r="KE166" i="8"/>
  <c r="OT156" i="8"/>
  <c r="OO156" i="8" s="1"/>
  <c r="PB155" i="8"/>
  <c r="JZ166" i="8" l="1"/>
  <c r="KA166" i="8" s="1"/>
  <c r="KM165" i="8"/>
  <c r="PD155" i="8"/>
  <c r="PE155" i="8" s="1"/>
  <c r="OZ156" i="8" s="1"/>
  <c r="KB166" i="8"/>
  <c r="JW167" i="8" s="1"/>
  <c r="JX167" i="8"/>
  <c r="JS167" i="8" l="1"/>
  <c r="JT167" i="8" s="1"/>
  <c r="JU167" i="8" s="1"/>
  <c r="JP168" i="8" s="1"/>
  <c r="KF166" i="8"/>
  <c r="PI155" i="8"/>
  <c r="PA156" i="8"/>
  <c r="OV156" i="8" s="1"/>
  <c r="JQ168" i="8" l="1"/>
  <c r="JY167" i="8"/>
  <c r="JL168" i="8"/>
  <c r="JM168" i="8" s="1"/>
  <c r="JN168" i="8" s="1"/>
  <c r="JI169" i="8" s="1"/>
  <c r="PK155" i="8"/>
  <c r="PL155" i="8" s="1"/>
  <c r="PG156" i="8" s="1"/>
  <c r="JJ169" i="8" l="1"/>
  <c r="JR168" i="8"/>
  <c r="JE169" i="8"/>
  <c r="JF169" i="8" s="1"/>
  <c r="JC170" i="8" s="1"/>
  <c r="PH156" i="8"/>
  <c r="PC156" i="8" s="1"/>
  <c r="PP155" i="8"/>
  <c r="JG169" i="8" l="1"/>
  <c r="JB170" i="8" s="1"/>
  <c r="IX170" i="8" s="1"/>
  <c r="IY170" i="8" s="1"/>
  <c r="PR155" i="8"/>
  <c r="PS155" i="8" s="1"/>
  <c r="PN156" i="8" s="1"/>
  <c r="IZ170" i="8" l="1"/>
  <c r="IU171" i="8" s="1"/>
  <c r="IV171" i="8"/>
  <c r="IQ171" i="8" s="1"/>
  <c r="IR171" i="8" s="1"/>
  <c r="IS171" i="8" s="1"/>
  <c r="IN172" i="8" s="1"/>
  <c r="JK169" i="8"/>
  <c r="PO156" i="8"/>
  <c r="PJ156" i="8" s="1"/>
  <c r="PW155" i="8"/>
  <c r="JD170" i="8" l="1"/>
  <c r="IW171" i="8"/>
  <c r="IO172" i="8"/>
  <c r="IJ172" i="8" s="1"/>
  <c r="IK172" i="8" s="1"/>
  <c r="IL172" i="8" s="1"/>
  <c r="IG173" i="8" s="1"/>
  <c r="PY155" i="8"/>
  <c r="PZ155" i="8" s="1"/>
  <c r="PU156" i="8" s="1"/>
  <c r="IH173" i="8" l="1"/>
  <c r="IP172" i="8"/>
  <c r="IC173" i="8"/>
  <c r="ID173" i="8" s="1"/>
  <c r="IA174" i="8" s="1"/>
  <c r="PV156" i="8"/>
  <c r="PQ156" i="8" s="1"/>
  <c r="QD155" i="8"/>
  <c r="IE173" i="8" l="1"/>
  <c r="HZ174" i="8" s="1"/>
  <c r="HV174" i="8" s="1"/>
  <c r="HW174" i="8" s="1"/>
  <c r="QF155" i="8"/>
  <c r="QG155" i="8" s="1"/>
  <c r="QB156" i="8" s="1"/>
  <c r="HX174" i="8" l="1"/>
  <c r="HS175" i="8" s="1"/>
  <c r="HT175" i="8"/>
  <c r="IB174" i="8"/>
  <c r="II173" i="8"/>
  <c r="QC156" i="8"/>
  <c r="PX156" i="8" s="1"/>
  <c r="QK155" i="8"/>
  <c r="HO175" i="8" l="1"/>
  <c r="HP175" i="8" s="1"/>
  <c r="HQ175" i="8" s="1"/>
  <c r="HL176" i="8" s="1"/>
  <c r="HU175" i="8"/>
  <c r="QM155" i="8"/>
  <c r="QN155" i="8" s="1"/>
  <c r="QI156" i="8" s="1"/>
  <c r="HM176" i="8" l="1"/>
  <c r="HH176" i="8" s="1"/>
  <c r="HI176" i="8" s="1"/>
  <c r="HJ176" i="8" s="1"/>
  <c r="HE177" i="8" s="1"/>
  <c r="HF177" i="8"/>
  <c r="HA177" i="8" s="1"/>
  <c r="HB177" i="8" s="1"/>
  <c r="QR155" i="8"/>
  <c r="QJ156" i="8"/>
  <c r="QE156" i="8" s="1"/>
  <c r="HN176" i="8" l="1"/>
  <c r="GY178" i="8"/>
  <c r="HC177" i="8"/>
  <c r="GX178" i="8" s="1"/>
  <c r="QT155" i="8"/>
  <c r="QU155" i="8" s="1"/>
  <c r="QP156" i="8" s="1"/>
  <c r="GT178" i="8" l="1"/>
  <c r="GU178" i="8" s="1"/>
  <c r="HG177" i="8"/>
  <c r="QY155" i="8"/>
  <c r="QQ156" i="8"/>
  <c r="QL156" i="8" s="1"/>
  <c r="GV178" i="8" l="1"/>
  <c r="GQ179" i="8" s="1"/>
  <c r="GR179" i="8"/>
  <c r="GM179" i="8" s="1"/>
  <c r="GN179" i="8" s="1"/>
  <c r="RA155" i="8"/>
  <c r="RB155" i="8" s="1"/>
  <c r="QW156" i="8" s="1"/>
  <c r="GZ178" i="8" l="1"/>
  <c r="GK180" i="8"/>
  <c r="GO179" i="8"/>
  <c r="GJ180" i="8" s="1"/>
  <c r="QX156" i="8"/>
  <c r="QS156" i="8" s="1"/>
  <c r="RF155" i="8"/>
  <c r="GS179" i="8" l="1"/>
  <c r="GF180" i="8"/>
  <c r="GG180" i="8" s="1"/>
  <c r="RH155" i="8"/>
  <c r="RI155" i="8" s="1"/>
  <c r="RD156" i="8" s="1"/>
  <c r="GH180" i="8" l="1"/>
  <c r="GD181" i="8"/>
  <c r="RE156" i="8"/>
  <c r="QZ156" i="8" s="1"/>
  <c r="RM155" i="8"/>
  <c r="GC181" i="8" l="1"/>
  <c r="FY181" i="8" s="1"/>
  <c r="FZ181" i="8" s="1"/>
  <c r="GL180" i="8"/>
  <c r="RO155" i="8"/>
  <c r="RP155" i="8" s="1"/>
  <c r="RK156" i="8" s="1"/>
  <c r="FW182" i="8" l="1"/>
  <c r="GA181" i="8"/>
  <c r="FV182" i="8" s="1"/>
  <c r="RT155" i="8"/>
  <c r="RL156" i="8"/>
  <c r="RG156" i="8" s="1"/>
  <c r="GE181" i="8" l="1"/>
  <c r="FR182" i="8"/>
  <c r="FS182" i="8" s="1"/>
  <c r="RV155" i="8"/>
  <c r="RW155" i="8"/>
  <c r="RR156" i="8" s="1"/>
  <c r="FT182" i="8" l="1"/>
  <c r="FO183" i="8" s="1"/>
  <c r="FP183" i="8"/>
  <c r="FK183" i="8" s="1"/>
  <c r="FL183" i="8" s="1"/>
  <c r="FM183" i="8" s="1"/>
  <c r="FH184" i="8" s="1"/>
  <c r="RS156" i="8"/>
  <c r="RN156" i="8" s="1"/>
  <c r="SA155" i="8"/>
  <c r="FI184" i="8" l="1"/>
  <c r="FX182" i="8"/>
  <c r="SC155" i="8"/>
  <c r="SD155" i="8" s="1"/>
  <c r="RY156" i="8" s="1"/>
  <c r="FQ183" i="8"/>
  <c r="FD184" i="8"/>
  <c r="FE184" i="8" s="1"/>
  <c r="FB185" i="8" l="1"/>
  <c r="FF184" i="8"/>
  <c r="FA185" i="8" s="1"/>
  <c r="RZ156" i="8"/>
  <c r="RU156" i="8" s="1"/>
  <c r="SH155" i="8"/>
  <c r="SJ155" i="8" l="1"/>
  <c r="SK155" i="8" s="1"/>
  <c r="SF156" i="8" s="1"/>
  <c r="FJ184" i="8"/>
  <c r="EW185" i="8"/>
  <c r="EX185" i="8" s="1"/>
  <c r="EU186" i="8" l="1"/>
  <c r="EY185" i="8"/>
  <c r="ET186" i="8" s="1"/>
  <c r="SG156" i="8"/>
  <c r="SB156" i="8" s="1"/>
  <c r="SO155" i="8"/>
  <c r="SQ155" i="8" l="1"/>
  <c r="SR155" i="8" s="1"/>
  <c r="SM156" i="8" s="1"/>
  <c r="FC185" i="8"/>
  <c r="EP186" i="8"/>
  <c r="EQ186" i="8" s="1"/>
  <c r="EN187" i="8" l="1"/>
  <c r="ER186" i="8"/>
  <c r="EM187" i="8" s="1"/>
  <c r="SN156" i="8"/>
  <c r="SI156" i="8" s="1"/>
  <c r="SV155" i="8"/>
  <c r="SX155" i="8" l="1"/>
  <c r="SY155" i="8" s="1"/>
  <c r="ST156" i="8" s="1"/>
  <c r="EV186" i="8"/>
  <c r="EI187" i="8"/>
  <c r="EJ187" i="8" s="1"/>
  <c r="EG188" i="8" l="1"/>
  <c r="EK187" i="8"/>
  <c r="EF188" i="8" s="1"/>
  <c r="SU156" i="8"/>
  <c r="SP156" i="8" s="1"/>
  <c r="TC155" i="8"/>
  <c r="TE155" i="8" l="1"/>
  <c r="TF155" i="8"/>
  <c r="TA156" i="8" s="1"/>
  <c r="EO187" i="8"/>
  <c r="EB188" i="8"/>
  <c r="EC188" i="8" s="1"/>
  <c r="DZ189" i="8" l="1"/>
  <c r="ED188" i="8"/>
  <c r="DY189" i="8" s="1"/>
  <c r="DU189" i="8" s="1"/>
  <c r="DV189" i="8" s="1"/>
  <c r="TB156" i="8"/>
  <c r="SW156" i="8" s="1"/>
  <c r="TJ155" i="8"/>
  <c r="TL155" i="8" l="1"/>
  <c r="TM155" i="8"/>
  <c r="TH156" i="8" s="1"/>
  <c r="DS190" i="8"/>
  <c r="DW189" i="8"/>
  <c r="DR190" i="8" s="1"/>
  <c r="EH188" i="8"/>
  <c r="TI156" i="8" l="1"/>
  <c r="TD156" i="8" s="1"/>
  <c r="TQ155" i="8"/>
  <c r="EA189" i="8"/>
  <c r="DN190" i="8"/>
  <c r="DO190" i="8" s="1"/>
  <c r="DL191" i="8" l="1"/>
  <c r="DP190" i="8"/>
  <c r="DK191" i="8" s="1"/>
  <c r="TS155" i="8"/>
  <c r="TT155" i="8" s="1"/>
  <c r="TO156" i="8" s="1"/>
  <c r="TP156" i="8" l="1"/>
  <c r="TK156" i="8" s="1"/>
  <c r="TX155" i="8"/>
  <c r="DT190" i="8"/>
  <c r="DG191" i="8"/>
  <c r="DH191" i="8" s="1"/>
  <c r="DE192" i="8" l="1"/>
  <c r="DI191" i="8"/>
  <c r="DD192" i="8" s="1"/>
  <c r="TZ155" i="8"/>
  <c r="UA155" i="8" s="1"/>
  <c r="TV156" i="8" s="1"/>
  <c r="TW156" i="8" l="1"/>
  <c r="TR156" i="8" s="1"/>
  <c r="UE155" i="8"/>
  <c r="DM191" i="8"/>
  <c r="CZ192" i="8"/>
  <c r="DA192" i="8" s="1"/>
  <c r="CX193" i="8" l="1"/>
  <c r="DB192" i="8"/>
  <c r="CW193" i="8" s="1"/>
  <c r="UG155" i="8"/>
  <c r="UH155" i="8"/>
  <c r="UC156" i="8" s="1"/>
  <c r="UD156" i="8" l="1"/>
  <c r="TY156" i="8" s="1"/>
  <c r="UL155" i="8"/>
  <c r="DF192" i="8"/>
  <c r="CS193" i="8"/>
  <c r="CT193" i="8" s="1"/>
  <c r="CQ194" i="8" l="1"/>
  <c r="CU193" i="8"/>
  <c r="CP194" i="8" s="1"/>
  <c r="UN155" i="8"/>
  <c r="UO155" i="8" s="1"/>
  <c r="UJ156" i="8" s="1"/>
  <c r="UK156" i="8" l="1"/>
  <c r="UF156" i="8" s="1"/>
  <c r="US155" i="8"/>
  <c r="CY193" i="8"/>
  <c r="CL194" i="8"/>
  <c r="CM194" i="8" s="1"/>
  <c r="CJ195" i="8" l="1"/>
  <c r="CN194" i="8"/>
  <c r="CI195" i="8" s="1"/>
  <c r="UU155" i="8"/>
  <c r="UV155" i="8" s="1"/>
  <c r="UQ156" i="8" s="1"/>
  <c r="UZ155" i="8" l="1"/>
  <c r="UR156" i="8"/>
  <c r="UM156" i="8" s="1"/>
  <c r="CR194" i="8"/>
  <c r="CE195" i="8"/>
  <c r="CF195" i="8" s="1"/>
  <c r="CC196" i="8" l="1"/>
  <c r="CG195" i="8"/>
  <c r="CB196" i="8" s="1"/>
  <c r="VB155" i="8"/>
  <c r="VC155" i="8" s="1"/>
  <c r="UX156" i="8" s="1"/>
  <c r="UY156" i="8" l="1"/>
  <c r="UT156" i="8" s="1"/>
  <c r="VG155" i="8"/>
  <c r="CK195" i="8"/>
  <c r="BX196" i="8"/>
  <c r="BY196" i="8" s="1"/>
  <c r="BV197" i="8" l="1"/>
  <c r="BZ196" i="8"/>
  <c r="BU197" i="8" s="1"/>
  <c r="VI155" i="8"/>
  <c r="VJ155" i="8" s="1"/>
  <c r="VE156" i="8" s="1"/>
  <c r="VF156" i="8" l="1"/>
  <c r="VA156" i="8" s="1"/>
  <c r="VN155" i="8"/>
  <c r="CD196" i="8"/>
  <c r="BQ197" i="8"/>
  <c r="BR197" i="8" s="1"/>
  <c r="BO198" i="8" l="1"/>
  <c r="BS197" i="8"/>
  <c r="BN198" i="8" s="1"/>
  <c r="VP155" i="8"/>
  <c r="VQ155" i="8"/>
  <c r="VL156" i="8" s="1"/>
  <c r="VM156" i="8" l="1"/>
  <c r="VH156" i="8" s="1"/>
  <c r="VU155" i="8"/>
  <c r="BW197" i="8"/>
  <c r="BJ198" i="8"/>
  <c r="BK198" i="8" s="1"/>
  <c r="BH199" i="8" l="1"/>
  <c r="BL198" i="8"/>
  <c r="BG199" i="8" s="1"/>
  <c r="VW155" i="8"/>
  <c r="VX155" i="8"/>
  <c r="VS156" i="8" s="1"/>
  <c r="VT156" i="8" l="1"/>
  <c r="VO156" i="8" s="1"/>
  <c r="WB155" i="8"/>
  <c r="BP198" i="8"/>
  <c r="BC199" i="8"/>
  <c r="BD199" i="8" s="1"/>
  <c r="BA200" i="8" l="1"/>
  <c r="BE199" i="8"/>
  <c r="AZ200" i="8" s="1"/>
  <c r="WD155" i="8"/>
  <c r="WE155" i="8" s="1"/>
  <c r="VZ156" i="8" s="1"/>
  <c r="WA156" i="8" l="1"/>
  <c r="VV156" i="8" s="1"/>
  <c r="WI155" i="8"/>
  <c r="BI199" i="8"/>
  <c r="AV200" i="8"/>
  <c r="AW200" i="8" s="1"/>
  <c r="AT201" i="8" l="1"/>
  <c r="AX200" i="8"/>
  <c r="AS201" i="8" s="1"/>
  <c r="WK155" i="8"/>
  <c r="WL155" i="8" s="1"/>
  <c r="WG156" i="8" s="1"/>
  <c r="WH156" i="8" l="1"/>
  <c r="WC156" i="8" s="1"/>
  <c r="WP155" i="8"/>
  <c r="AO201" i="8"/>
  <c r="AH201" i="8" s="1"/>
  <c r="AG201" i="8" s="1"/>
  <c r="AP201" i="8"/>
  <c r="BB200" i="8"/>
  <c r="AM202" i="8" l="1"/>
  <c r="AU201" i="8"/>
  <c r="WR155" i="8"/>
  <c r="WS155" i="8" s="1"/>
  <c r="WN156" i="8" s="1"/>
  <c r="WW155" i="8" l="1"/>
  <c r="WO156" i="8"/>
  <c r="WJ156" i="8" s="1"/>
  <c r="WY155" i="8" l="1"/>
  <c r="WZ155" i="8"/>
  <c r="WU156" i="8" s="1"/>
  <c r="WV156" i="8" l="1"/>
  <c r="WQ156" i="8" s="1"/>
  <c r="XD155" i="8"/>
  <c r="XF155" i="8" l="1"/>
  <c r="XG155" i="8"/>
  <c r="XB156" i="8" s="1"/>
  <c r="XK155" i="8" l="1"/>
  <c r="XC156" i="8"/>
  <c r="WX156" i="8" s="1"/>
  <c r="XM155" i="8" l="1"/>
  <c r="XN155" i="8" s="1"/>
  <c r="XI156" i="8" s="1"/>
  <c r="XJ156" i="8" l="1"/>
  <c r="XE156" i="8" s="1"/>
  <c r="XR155" i="8"/>
  <c r="XT155" i="8" l="1"/>
  <c r="XU155" i="8"/>
  <c r="XP156" i="8" s="1"/>
  <c r="XQ156" i="8" l="1"/>
  <c r="XL156" i="8" s="1"/>
  <c r="XY155" i="8"/>
  <c r="YA155" i="8" l="1"/>
  <c r="YB155" i="8"/>
  <c r="XW156" i="8" s="1"/>
  <c r="XX156" i="8" l="1"/>
  <c r="XS156" i="8" s="1"/>
  <c r="YF155" i="8"/>
  <c r="YH155" i="8" l="1"/>
  <c r="YI155" i="8"/>
  <c r="YD156" i="8" s="1"/>
  <c r="YE156" i="8" l="1"/>
  <c r="XZ156" i="8" s="1"/>
  <c r="YM155" i="8"/>
  <c r="YO155" i="8" l="1"/>
  <c r="YP155" i="8"/>
  <c r="YK156" i="8" s="1"/>
  <c r="YT155" i="8" l="1"/>
  <c r="YL156" i="8"/>
  <c r="YG156" i="8" s="1"/>
  <c r="YV155" i="8" l="1"/>
  <c r="YW155" i="8" s="1"/>
  <c r="YR156" i="8" s="1"/>
  <c r="YS156" i="8" l="1"/>
  <c r="YN156" i="8" s="1"/>
  <c r="ZA155" i="8"/>
  <c r="ZC155" i="8" l="1"/>
  <c r="ZD155" i="8" s="1"/>
  <c r="YY156" i="8" s="1"/>
  <c r="YZ156" i="8" l="1"/>
  <c r="YU156" i="8" s="1"/>
  <c r="ZH155" i="8"/>
  <c r="ZJ155" i="8" l="1"/>
  <c r="ZK155" i="8" s="1"/>
  <c r="ZF156" i="8" s="1"/>
  <c r="ZG156" i="8" l="1"/>
  <c r="ZB156" i="8" s="1"/>
  <c r="ZO155" i="8"/>
  <c r="ZQ155" i="8" l="1"/>
  <c r="ZR155" i="8"/>
  <c r="ZM156" i="8" s="1"/>
  <c r="ZN156" i="8" l="1"/>
  <c r="ZI156" i="8" s="1"/>
  <c r="ZV155" i="8"/>
  <c r="ZX155" i="8" l="1"/>
  <c r="ZY155" i="8"/>
  <c r="ZT156" i="8" s="1"/>
  <c r="ZU156" i="8" l="1"/>
  <c r="ZP156" i="8" s="1"/>
  <c r="AAC155" i="8"/>
  <c r="AAE155" i="8" l="1"/>
  <c r="AAF155" i="8"/>
  <c r="AAA156" i="8" s="1"/>
  <c r="AAJ155" i="8" l="1"/>
  <c r="AAB156" i="8"/>
  <c r="ZW156" i="8" s="1"/>
  <c r="AAL155" i="8" l="1"/>
  <c r="AAM155" i="8"/>
  <c r="AAH156" i="8" s="1"/>
  <c r="AAI156" i="8" l="1"/>
  <c r="AAD156" i="8" s="1"/>
  <c r="AAQ155" i="8"/>
  <c r="AAS155" i="8" l="1"/>
  <c r="AAT155" i="8" s="1"/>
  <c r="AAO156" i="8" s="1"/>
  <c r="AAX155" i="8" l="1"/>
  <c r="AAP156" i="8"/>
  <c r="MZ156" i="8" l="1"/>
  <c r="AAK156" i="8"/>
  <c r="AAZ155" i="8"/>
  <c r="ABA155" i="8" s="1"/>
  <c r="AAV156" i="8" s="1"/>
  <c r="ABE155" i="8" l="1"/>
  <c r="AAW156" i="8"/>
  <c r="MW157" i="8"/>
  <c r="NA156" i="8"/>
  <c r="MV157" i="8" s="1"/>
  <c r="AAR156" i="8" l="1"/>
  <c r="ABG155" i="8"/>
  <c r="ABH155" i="8" s="1"/>
  <c r="ABC156" i="8" s="1"/>
  <c r="NE156" i="8"/>
  <c r="MR157" i="8"/>
  <c r="MS157" i="8" s="1"/>
  <c r="MP158" i="8" l="1"/>
  <c r="MT157" i="8"/>
  <c r="MO158" i="8" s="1"/>
  <c r="NG156" i="8"/>
  <c r="NH156" i="8" s="1"/>
  <c r="NC157" i="8" s="1"/>
  <c r="ABD156" i="8"/>
  <c r="ABL155" i="8"/>
  <c r="ABO155" i="8" s="1"/>
  <c r="ABJ156" i="8" s="1"/>
  <c r="ABF156" i="8" l="1"/>
  <c r="AAY156" i="8"/>
  <c r="NL156" i="8"/>
  <c r="ND157" i="8"/>
  <c r="MY157" i="8" s="1"/>
  <c r="MX157" i="8"/>
  <c r="MK158" i="8"/>
  <c r="ML158" i="8" s="1"/>
  <c r="MI159" i="8" l="1"/>
  <c r="MM158" i="8"/>
  <c r="MH159" i="8" s="1"/>
  <c r="NN156" i="8"/>
  <c r="NO156" i="8" s="1"/>
  <c r="NJ157" i="8" s="1"/>
  <c r="NK157" i="8" l="1"/>
  <c r="NF157" i="8" s="1"/>
  <c r="NS156" i="8"/>
  <c r="MQ158" i="8"/>
  <c r="MD159" i="8"/>
  <c r="ME159" i="8" s="1"/>
  <c r="MB160" i="8" l="1"/>
  <c r="MF159" i="8"/>
  <c r="MA160" i="8" s="1"/>
  <c r="NU156" i="8"/>
  <c r="NV156" i="8" s="1"/>
  <c r="NQ157" i="8" s="1"/>
  <c r="NR157" i="8" l="1"/>
  <c r="NM157" i="8" s="1"/>
  <c r="NZ156" i="8"/>
  <c r="MJ159" i="8"/>
  <c r="LW160" i="8"/>
  <c r="LX160" i="8" s="1"/>
  <c r="LY160" i="8" l="1"/>
  <c r="LT161" i="8" s="1"/>
  <c r="MC160" i="8"/>
  <c r="LU161" i="8"/>
  <c r="LP161" i="8" s="1"/>
  <c r="LQ161" i="8" s="1"/>
  <c r="OB156" i="8"/>
  <c r="OC156" i="8" s="1"/>
  <c r="NX157" i="8" s="1"/>
  <c r="NY157" i="8" l="1"/>
  <c r="NT157" i="8" s="1"/>
  <c r="OG156" i="8"/>
  <c r="LR161" i="8"/>
  <c r="LM162" i="8" s="1"/>
  <c r="LN162" i="8"/>
  <c r="LV161" i="8" l="1"/>
  <c r="LI162" i="8"/>
  <c r="LJ162" i="8" s="1"/>
  <c r="LG163" i="8" s="1"/>
  <c r="OI156" i="8"/>
  <c r="OJ156" i="8"/>
  <c r="OE157" i="8" s="1"/>
  <c r="LK162" i="8" l="1"/>
  <c r="LF163" i="8" s="1"/>
  <c r="LB163" i="8" s="1"/>
  <c r="LC163" i="8" s="1"/>
  <c r="LD163" i="8" s="1"/>
  <c r="LO162" i="8"/>
  <c r="OF157" i="8"/>
  <c r="OA157" i="8" s="1"/>
  <c r="ON156" i="8"/>
  <c r="KY164" i="8" l="1"/>
  <c r="LH163" i="8"/>
  <c r="KZ164" i="8"/>
  <c r="KU164" i="8" s="1"/>
  <c r="KV164" i="8" s="1"/>
  <c r="KS165" i="8" s="1"/>
  <c r="OP156" i="8"/>
  <c r="OQ156" i="8" s="1"/>
  <c r="OL157" i="8" s="1"/>
  <c r="KW164" i="8" l="1"/>
  <c r="KR165" i="8" s="1"/>
  <c r="KN165" i="8" s="1"/>
  <c r="KO165" i="8" s="1"/>
  <c r="OU156" i="8"/>
  <c r="OM157" i="8"/>
  <c r="OH157" i="8" s="1"/>
  <c r="KP165" i="8" l="1"/>
  <c r="KK166" i="8" s="1"/>
  <c r="KL166" i="8"/>
  <c r="KG166" i="8" s="1"/>
  <c r="KH166" i="8" s="1"/>
  <c r="KE167" i="8" s="1"/>
  <c r="LA164" i="8"/>
  <c r="OW156" i="8"/>
  <c r="OX156" i="8" s="1"/>
  <c r="OS157" i="8" s="1"/>
  <c r="KT165" i="8" l="1"/>
  <c r="KI166" i="8"/>
  <c r="KD167" i="8" s="1"/>
  <c r="OT157" i="8"/>
  <c r="OO157" i="8" s="1"/>
  <c r="PB156" i="8"/>
  <c r="KM166" i="8"/>
  <c r="JZ167" i="8"/>
  <c r="KA167" i="8" s="1"/>
  <c r="JX168" i="8" l="1"/>
  <c r="KB167" i="8"/>
  <c r="JW168" i="8" s="1"/>
  <c r="PD156" i="8"/>
  <c r="PE156" i="8" s="1"/>
  <c r="OZ157" i="8" s="1"/>
  <c r="PI156" i="8" l="1"/>
  <c r="PA157" i="8"/>
  <c r="OV157" i="8" s="1"/>
  <c r="KF167" i="8"/>
  <c r="JS168" i="8"/>
  <c r="JT168" i="8" s="1"/>
  <c r="JU168" i="8" l="1"/>
  <c r="JP169" i="8" s="1"/>
  <c r="JQ169" i="8"/>
  <c r="JL169" i="8" s="1"/>
  <c r="JM169" i="8" s="1"/>
  <c r="JY168" i="8"/>
  <c r="PK156" i="8"/>
  <c r="PL156" i="8" s="1"/>
  <c r="PG157" i="8" s="1"/>
  <c r="PH157" i="8" l="1"/>
  <c r="PC157" i="8" s="1"/>
  <c r="PP156" i="8"/>
  <c r="JN169" i="8"/>
  <c r="JI170" i="8" s="1"/>
  <c r="JJ170" i="8"/>
  <c r="JE170" i="8" l="1"/>
  <c r="JF170" i="8" s="1"/>
  <c r="JC171" i="8" s="1"/>
  <c r="JR169" i="8"/>
  <c r="PR156" i="8"/>
  <c r="PS156" i="8" s="1"/>
  <c r="PN157" i="8" s="1"/>
  <c r="JG170" i="8" l="1"/>
  <c r="JB171" i="8" s="1"/>
  <c r="IX171" i="8" s="1"/>
  <c r="IY171" i="8" s="1"/>
  <c r="PO157" i="8"/>
  <c r="PJ157" i="8" s="1"/>
  <c r="PW156" i="8"/>
  <c r="JK170" i="8" l="1"/>
  <c r="IV172" i="8"/>
  <c r="IZ171" i="8"/>
  <c r="IU172" i="8" s="1"/>
  <c r="PY156" i="8"/>
  <c r="PZ156" i="8" s="1"/>
  <c r="PU157" i="8" s="1"/>
  <c r="JD171" i="8" l="1"/>
  <c r="IQ172" i="8"/>
  <c r="IR172" i="8" s="1"/>
  <c r="PV157" i="8"/>
  <c r="PQ157" i="8" s="1"/>
  <c r="QD156" i="8"/>
  <c r="IO173" i="8" l="1"/>
  <c r="IS172" i="8"/>
  <c r="QF156" i="8"/>
  <c r="QG156" i="8" s="1"/>
  <c r="QB157" i="8" s="1"/>
  <c r="IN173" i="8" l="1"/>
  <c r="IJ173" i="8" s="1"/>
  <c r="IK173" i="8" s="1"/>
  <c r="IW172" i="8"/>
  <c r="QC157" i="8"/>
  <c r="PX157" i="8" s="1"/>
  <c r="QK156" i="8"/>
  <c r="IL173" i="8" l="1"/>
  <c r="IG174" i="8" s="1"/>
  <c r="IH174" i="8"/>
  <c r="QM156" i="8"/>
  <c r="QN156" i="8" s="1"/>
  <c r="QI157" i="8" s="1"/>
  <c r="IP173" i="8" l="1"/>
  <c r="IC174" i="8"/>
  <c r="ID174" i="8" s="1"/>
  <c r="QR156" i="8"/>
  <c r="QJ157" i="8"/>
  <c r="QE157" i="8" s="1"/>
  <c r="IE174" i="8" l="1"/>
  <c r="HZ175" i="8" s="1"/>
  <c r="IA175" i="8"/>
  <c r="QT156" i="8"/>
  <c r="QU156" i="8" s="1"/>
  <c r="QP157" i="8" s="1"/>
  <c r="HV175" i="8" l="1"/>
  <c r="HW175" i="8" s="1"/>
  <c r="II174" i="8"/>
  <c r="QY156" i="8"/>
  <c r="QQ157" i="8"/>
  <c r="QL157" i="8" s="1"/>
  <c r="HT176" i="8" l="1"/>
  <c r="HX175" i="8"/>
  <c r="HS176" i="8" s="1"/>
  <c r="RA156" i="8"/>
  <c r="RB156" i="8" s="1"/>
  <c r="QW157" i="8" s="1"/>
  <c r="IB175" i="8" l="1"/>
  <c r="HO176" i="8"/>
  <c r="HP176" i="8" s="1"/>
  <c r="QX157" i="8"/>
  <c r="QS157" i="8" s="1"/>
  <c r="RF156" i="8"/>
  <c r="HQ176" i="8" l="1"/>
  <c r="HL177" i="8" s="1"/>
  <c r="HM177" i="8"/>
  <c r="HH177" i="8" s="1"/>
  <c r="HI177" i="8" s="1"/>
  <c r="HU176" i="8"/>
  <c r="RH156" i="8"/>
  <c r="RI156" i="8" s="1"/>
  <c r="RD157" i="8" s="1"/>
  <c r="HJ177" i="8" l="1"/>
  <c r="HE178" i="8" s="1"/>
  <c r="HF178" i="8"/>
  <c r="RE157" i="8"/>
  <c r="QZ157" i="8" s="1"/>
  <c r="RM156" i="8"/>
  <c r="HN177" i="8" l="1"/>
  <c r="HA178" i="8"/>
  <c r="HB178" i="8" s="1"/>
  <c r="RO156" i="8"/>
  <c r="RP156" i="8"/>
  <c r="RK157" i="8" s="1"/>
  <c r="HC178" i="8" l="1"/>
  <c r="GX179" i="8" s="1"/>
  <c r="GY179" i="8"/>
  <c r="HG178" i="8"/>
  <c r="RT156" i="8"/>
  <c r="RL157" i="8"/>
  <c r="RG157" i="8" s="1"/>
  <c r="GT179" i="8" l="1"/>
  <c r="GU179" i="8" s="1"/>
  <c r="RV156" i="8"/>
  <c r="RW156" i="8"/>
  <c r="RR157" i="8" s="1"/>
  <c r="GR180" i="8" l="1"/>
  <c r="GV179" i="8"/>
  <c r="GQ180" i="8" s="1"/>
  <c r="RS157" i="8"/>
  <c r="RN157" i="8" s="1"/>
  <c r="SA156" i="8"/>
  <c r="GZ179" i="8" l="1"/>
  <c r="GM180" i="8"/>
  <c r="GN180" i="8" s="1"/>
  <c r="SC156" i="8"/>
  <c r="SD156" i="8"/>
  <c r="RY157" i="8" s="1"/>
  <c r="GK181" i="8" l="1"/>
  <c r="GO180" i="8"/>
  <c r="GJ181" i="8" s="1"/>
  <c r="RZ157" i="8"/>
  <c r="RU157" i="8" s="1"/>
  <c r="SH156" i="8"/>
  <c r="GS180" i="8" l="1"/>
  <c r="GF181" i="8"/>
  <c r="GG181" i="8" s="1"/>
  <c r="SJ156" i="8"/>
  <c r="SK156" i="8" s="1"/>
  <c r="SF157" i="8" s="1"/>
  <c r="GD182" i="8" l="1"/>
  <c r="GH181" i="8"/>
  <c r="GC182" i="8" s="1"/>
  <c r="SG157" i="8"/>
  <c r="SB157" i="8" s="1"/>
  <c r="SO156" i="8"/>
  <c r="GL181" i="8" l="1"/>
  <c r="FY182" i="8"/>
  <c r="FZ182" i="8" s="1"/>
  <c r="SQ156" i="8"/>
  <c r="SR156" i="8" s="1"/>
  <c r="SM157" i="8" s="1"/>
  <c r="FW183" i="8" l="1"/>
  <c r="GA182" i="8"/>
  <c r="FV183" i="8" s="1"/>
  <c r="SN157" i="8"/>
  <c r="SI157" i="8" s="1"/>
  <c r="SV156" i="8"/>
  <c r="GE182" i="8" l="1"/>
  <c r="FR183" i="8"/>
  <c r="FS183" i="8" s="1"/>
  <c r="SX156" i="8"/>
  <c r="SY156" i="8"/>
  <c r="ST157" i="8" s="1"/>
  <c r="FP184" i="8" l="1"/>
  <c r="FT183" i="8"/>
  <c r="FO184" i="8" s="1"/>
  <c r="FK184" i="8" s="1"/>
  <c r="FL184" i="8" s="1"/>
  <c r="SU157" i="8"/>
  <c r="SP157" i="8" s="1"/>
  <c r="TC156" i="8"/>
  <c r="FX183" i="8" l="1"/>
  <c r="FI185" i="8"/>
  <c r="FM184" i="8"/>
  <c r="FH185" i="8" s="1"/>
  <c r="TE156" i="8"/>
  <c r="TF156" i="8" s="1"/>
  <c r="TA157" i="8" s="1"/>
  <c r="FQ184" i="8" l="1"/>
  <c r="FD185" i="8"/>
  <c r="FE185" i="8" s="1"/>
  <c r="TB157" i="8"/>
  <c r="SW157" i="8" s="1"/>
  <c r="TJ156" i="8"/>
  <c r="FF185" i="8" l="1"/>
  <c r="FA186" i="8" s="1"/>
  <c r="FB186" i="8"/>
  <c r="FJ185" i="8"/>
  <c r="TL156" i="8"/>
  <c r="TM156" i="8"/>
  <c r="TH157" i="8" s="1"/>
  <c r="EW186" i="8" l="1"/>
  <c r="EX186" i="8" s="1"/>
  <c r="TI157" i="8"/>
  <c r="TD157" i="8" s="1"/>
  <c r="TQ156" i="8"/>
  <c r="EY186" i="8" l="1"/>
  <c r="ET187" i="8" s="1"/>
  <c r="EU187" i="8"/>
  <c r="EP187" i="8" s="1"/>
  <c r="EQ187" i="8" s="1"/>
  <c r="FC186" i="8"/>
  <c r="TS156" i="8"/>
  <c r="TT156" i="8" s="1"/>
  <c r="TO157" i="8" s="1"/>
  <c r="ER187" i="8" l="1"/>
  <c r="EM188" i="8" s="1"/>
  <c r="EN188" i="8"/>
  <c r="EV187" i="8"/>
  <c r="TP157" i="8"/>
  <c r="TK157" i="8" s="1"/>
  <c r="TX156" i="8"/>
  <c r="EI188" i="8" l="1"/>
  <c r="EJ188" i="8" s="1"/>
  <c r="TZ156" i="8"/>
  <c r="UA156" i="8"/>
  <c r="TV157" i="8" s="1"/>
  <c r="EG189" i="8" l="1"/>
  <c r="EK188" i="8"/>
  <c r="EF189" i="8" s="1"/>
  <c r="TW157" i="8"/>
  <c r="TR157" i="8" s="1"/>
  <c r="UE156" i="8"/>
  <c r="EO188" i="8" l="1"/>
  <c r="EB189" i="8"/>
  <c r="EC189" i="8" s="1"/>
  <c r="UG156" i="8"/>
  <c r="UH156" i="8" s="1"/>
  <c r="UC157" i="8" s="1"/>
  <c r="ED189" i="8" l="1"/>
  <c r="DY190" i="8" s="1"/>
  <c r="DZ190" i="8"/>
  <c r="EH189" i="8"/>
  <c r="UD157" i="8"/>
  <c r="TY157" i="8" s="1"/>
  <c r="UL156" i="8"/>
  <c r="DU190" i="8" l="1"/>
  <c r="DV190" i="8" s="1"/>
  <c r="UN156" i="8"/>
  <c r="UO156" i="8"/>
  <c r="UJ157" i="8" s="1"/>
  <c r="DW190" i="8" l="1"/>
  <c r="DR191" i="8" s="1"/>
  <c r="DS191" i="8"/>
  <c r="EA190" i="8"/>
  <c r="UK157" i="8"/>
  <c r="UF157" i="8" s="1"/>
  <c r="US156" i="8"/>
  <c r="DN191" i="8" l="1"/>
  <c r="DO191" i="8" s="1"/>
  <c r="UU156" i="8"/>
  <c r="UV156" i="8"/>
  <c r="UQ157" i="8" s="1"/>
  <c r="DL192" i="8" l="1"/>
  <c r="DP191" i="8"/>
  <c r="DK192" i="8" s="1"/>
  <c r="UZ156" i="8"/>
  <c r="UR157" i="8"/>
  <c r="UM157" i="8" s="1"/>
  <c r="DT191" i="8" l="1"/>
  <c r="DG192" i="8"/>
  <c r="DH192" i="8" s="1"/>
  <c r="VB156" i="8"/>
  <c r="VC156" i="8"/>
  <c r="UX157" i="8" s="1"/>
  <c r="DE193" i="8" l="1"/>
  <c r="DI192" i="8"/>
  <c r="DD193" i="8" s="1"/>
  <c r="UY157" i="8"/>
  <c r="UT157" i="8" s="1"/>
  <c r="VG156" i="8"/>
  <c r="DM192" i="8" l="1"/>
  <c r="CZ193" i="8"/>
  <c r="DA193" i="8" s="1"/>
  <c r="VI156" i="8"/>
  <c r="VJ156" i="8"/>
  <c r="VE157" i="8" s="1"/>
  <c r="DB193" i="8" l="1"/>
  <c r="CW194" i="8" s="1"/>
  <c r="CX194" i="8"/>
  <c r="DF193" i="8"/>
  <c r="VF157" i="8"/>
  <c r="VA157" i="8" s="1"/>
  <c r="VN156" i="8"/>
  <c r="CS194" i="8" l="1"/>
  <c r="CT194" i="8" s="1"/>
  <c r="VP156" i="8"/>
  <c r="VQ156" i="8" s="1"/>
  <c r="VL157" i="8" s="1"/>
  <c r="CQ195" i="8" l="1"/>
  <c r="CU194" i="8"/>
  <c r="CP195" i="8" s="1"/>
  <c r="VM157" i="8"/>
  <c r="VH157" i="8" s="1"/>
  <c r="VU156" i="8"/>
  <c r="CY194" i="8" l="1"/>
  <c r="CL195" i="8"/>
  <c r="CM195" i="8" s="1"/>
  <c r="VW156" i="8"/>
  <c r="VX156" i="8" s="1"/>
  <c r="VS157" i="8" s="1"/>
  <c r="CJ196" i="8" l="1"/>
  <c r="CN195" i="8"/>
  <c r="CI196" i="8" s="1"/>
  <c r="VT157" i="8"/>
  <c r="VO157" i="8" s="1"/>
  <c r="WB156" i="8"/>
  <c r="CR195" i="8" l="1"/>
  <c r="CE196" i="8"/>
  <c r="CF196" i="8" s="1"/>
  <c r="WD156" i="8"/>
  <c r="WE156" i="8" s="1"/>
  <c r="VZ157" i="8" s="1"/>
  <c r="CC197" i="8" l="1"/>
  <c r="CG196" i="8"/>
  <c r="CB197" i="8" s="1"/>
  <c r="WA157" i="8"/>
  <c r="VV157" i="8" s="1"/>
  <c r="WI156" i="8"/>
  <c r="CK196" i="8" l="1"/>
  <c r="BX197" i="8"/>
  <c r="BY197" i="8" s="1"/>
  <c r="WK156" i="8"/>
  <c r="WL156" i="8" s="1"/>
  <c r="WG157" i="8" s="1"/>
  <c r="BZ197" i="8" l="1"/>
  <c r="BU198" i="8" s="1"/>
  <c r="BV198" i="8"/>
  <c r="BQ198" i="8" s="1"/>
  <c r="BR198" i="8" s="1"/>
  <c r="WH157" i="8"/>
  <c r="WC157" i="8" s="1"/>
  <c r="WP156" i="8"/>
  <c r="CD197" i="8" l="1"/>
  <c r="BS198" i="8"/>
  <c r="BN199" i="8" s="1"/>
  <c r="BO199" i="8"/>
  <c r="BW198" i="8"/>
  <c r="WR156" i="8"/>
  <c r="WS156" i="8" s="1"/>
  <c r="WN157" i="8" s="1"/>
  <c r="BJ199" i="8" l="1"/>
  <c r="BK199" i="8" s="1"/>
  <c r="WW156" i="8"/>
  <c r="WO157" i="8"/>
  <c r="WJ157" i="8" s="1"/>
  <c r="BH200" i="8" l="1"/>
  <c r="BL199" i="8"/>
  <c r="BG200" i="8" s="1"/>
  <c r="WY156" i="8"/>
  <c r="WZ156" i="8" s="1"/>
  <c r="WU157" i="8" s="1"/>
  <c r="BP199" i="8" l="1"/>
  <c r="BC200" i="8"/>
  <c r="BD200" i="8" s="1"/>
  <c r="WV157" i="8"/>
  <c r="WQ157" i="8" s="1"/>
  <c r="XD156" i="8"/>
  <c r="BA201" i="8" l="1"/>
  <c r="BE200" i="8"/>
  <c r="AZ201" i="8" s="1"/>
  <c r="XF156" i="8"/>
  <c r="XG156" i="8" s="1"/>
  <c r="XB157" i="8" s="1"/>
  <c r="BI200" i="8" l="1"/>
  <c r="AV201" i="8"/>
  <c r="AW201" i="8" s="1"/>
  <c r="XK156" i="8"/>
  <c r="XC157" i="8"/>
  <c r="WX157" i="8" s="1"/>
  <c r="AT202" i="8" l="1"/>
  <c r="AX201" i="8"/>
  <c r="AS202" i="8" s="1"/>
  <c r="XM156" i="8"/>
  <c r="XN156" i="8" s="1"/>
  <c r="XI157" i="8" s="1"/>
  <c r="BB201" i="8" l="1"/>
  <c r="AO202" i="8"/>
  <c r="AH202" i="8" s="1"/>
  <c r="AG202" i="8" s="1"/>
  <c r="AP202" i="8"/>
  <c r="XJ157" i="8"/>
  <c r="XE157" i="8" s="1"/>
  <c r="XR156" i="8"/>
  <c r="AM203" i="8" l="1"/>
  <c r="AU202" i="8"/>
  <c r="XT156" i="8"/>
  <c r="XU156" i="8" s="1"/>
  <c r="XP157" i="8" s="1"/>
  <c r="XQ157" i="8" l="1"/>
  <c r="XL157" i="8" s="1"/>
  <c r="XY156" i="8"/>
  <c r="YA156" i="8" l="1"/>
  <c r="YB156" i="8"/>
  <c r="XW157" i="8" s="1"/>
  <c r="XX157" i="8" l="1"/>
  <c r="XS157" i="8" s="1"/>
  <c r="YF156" i="8"/>
  <c r="YH156" i="8" l="1"/>
  <c r="YI156" i="8"/>
  <c r="YD157" i="8" s="1"/>
  <c r="YE157" i="8" l="1"/>
  <c r="XZ157" i="8" s="1"/>
  <c r="YM156" i="8"/>
  <c r="YO156" i="8" l="1"/>
  <c r="YP156" i="8"/>
  <c r="YK157" i="8" s="1"/>
  <c r="YT156" i="8" l="1"/>
  <c r="YL157" i="8"/>
  <c r="YG157" i="8" s="1"/>
  <c r="YV156" i="8" l="1"/>
  <c r="YW156" i="8"/>
  <c r="YR157" i="8" s="1"/>
  <c r="YS157" i="8" l="1"/>
  <c r="YN157" i="8" s="1"/>
  <c r="ZA156" i="8"/>
  <c r="ZC156" i="8" l="1"/>
  <c r="ZD156" i="8"/>
  <c r="YY157" i="8" s="1"/>
  <c r="YZ157" i="8" l="1"/>
  <c r="YU157" i="8" s="1"/>
  <c r="ZH156" i="8"/>
  <c r="ZJ156" i="8" l="1"/>
  <c r="ZK156" i="8"/>
  <c r="ZF157" i="8" s="1"/>
  <c r="ZG157" i="8" l="1"/>
  <c r="ZB157" i="8" s="1"/>
  <c r="ZO156" i="8"/>
  <c r="ZQ156" i="8" l="1"/>
  <c r="ZR156" i="8"/>
  <c r="ZM157" i="8" s="1"/>
  <c r="ZN157" i="8" l="1"/>
  <c r="ZI157" i="8" s="1"/>
  <c r="ZV156" i="8"/>
  <c r="ZX156" i="8" l="1"/>
  <c r="ZY156" i="8"/>
  <c r="ZT157" i="8" s="1"/>
  <c r="ZU157" i="8" l="1"/>
  <c r="ZP157" i="8" s="1"/>
  <c r="AAC156" i="8"/>
  <c r="AAE156" i="8" l="1"/>
  <c r="AAF156" i="8"/>
  <c r="AAA157" i="8" s="1"/>
  <c r="AAJ156" i="8" l="1"/>
  <c r="AAB157" i="8"/>
  <c r="ZW157" i="8" s="1"/>
  <c r="AAL156" i="8" l="1"/>
  <c r="AAM156" i="8"/>
  <c r="AAH157" i="8" s="1"/>
  <c r="AAI157" i="8" l="1"/>
  <c r="AAD157" i="8" s="1"/>
  <c r="AAQ156" i="8"/>
  <c r="AAS156" i="8" l="1"/>
  <c r="AAT156" i="8"/>
  <c r="AAO157" i="8" s="1"/>
  <c r="AAP157" i="8" l="1"/>
  <c r="AAX156" i="8"/>
  <c r="AAZ156" i="8" l="1"/>
  <c r="ABA156" i="8"/>
  <c r="AAV157" i="8" s="1"/>
  <c r="MZ157" i="8"/>
  <c r="AAK157" i="8"/>
  <c r="MW158" i="8" l="1"/>
  <c r="NA157" i="8"/>
  <c r="MV158" i="8" s="1"/>
  <c r="AAW157" i="8"/>
  <c r="ABE156" i="8"/>
  <c r="ABG156" i="8" l="1"/>
  <c r="ABH156" i="8"/>
  <c r="ABC157" i="8" s="1"/>
  <c r="AAR157" i="8"/>
  <c r="NE157" i="8"/>
  <c r="MR158" i="8"/>
  <c r="MS158" i="8" s="1"/>
  <c r="MP159" i="8" l="1"/>
  <c r="MT158" i="8"/>
  <c r="MO159" i="8" s="1"/>
  <c r="ABD157" i="8"/>
  <c r="ABL156" i="8"/>
  <c r="ABO156" i="8" s="1"/>
  <c r="ABJ157" i="8" s="1"/>
  <c r="NG157" i="8"/>
  <c r="ND158" i="8" l="1"/>
  <c r="ABF157" i="8"/>
  <c r="AAY157" i="8"/>
  <c r="NH157" i="8"/>
  <c r="NC158" i="8" s="1"/>
  <c r="MX158" i="8"/>
  <c r="MK159" i="8"/>
  <c r="ML159" i="8" s="1"/>
  <c r="MY158" i="8" l="1"/>
  <c r="MI160" i="8"/>
  <c r="MM159" i="8"/>
  <c r="MH160" i="8" s="1"/>
  <c r="NL157" i="8"/>
  <c r="NN157" i="8" l="1"/>
  <c r="NO157" i="8"/>
  <c r="NJ158" i="8" s="1"/>
  <c r="MQ159" i="8"/>
  <c r="MD160" i="8"/>
  <c r="ME160" i="8" s="1"/>
  <c r="MB161" i="8" l="1"/>
  <c r="MF160" i="8"/>
  <c r="MA161" i="8" s="1"/>
  <c r="NS157" i="8"/>
  <c r="NK158" i="8"/>
  <c r="NF158" i="8" s="1"/>
  <c r="NU157" i="8" l="1"/>
  <c r="NV157" i="8"/>
  <c r="NQ158" i="8" s="1"/>
  <c r="MJ160" i="8"/>
  <c r="LW161" i="8"/>
  <c r="LX161" i="8" s="1"/>
  <c r="LY161" i="8" l="1"/>
  <c r="LT162" i="8" s="1"/>
  <c r="LU162" i="8"/>
  <c r="MC161" i="8"/>
  <c r="NR158" i="8"/>
  <c r="NM158" i="8" s="1"/>
  <c r="NZ157" i="8"/>
  <c r="LP162" i="8" l="1"/>
  <c r="LQ162" i="8" s="1"/>
  <c r="LR162" i="8" s="1"/>
  <c r="LM163" i="8" s="1"/>
  <c r="OB157" i="8"/>
  <c r="OC157" i="8"/>
  <c r="NX158" i="8" s="1"/>
  <c r="LN163" i="8" l="1"/>
  <c r="NY158" i="8"/>
  <c r="NT158" i="8" s="1"/>
  <c r="OG157" i="8"/>
  <c r="LV162" i="8"/>
  <c r="LI163" i="8"/>
  <c r="LJ163" i="8" s="1"/>
  <c r="LK163" i="8" l="1"/>
  <c r="LF164" i="8" s="1"/>
  <c r="LG164" i="8"/>
  <c r="LB164" i="8" s="1"/>
  <c r="LC164" i="8" s="1"/>
  <c r="OI157" i="8"/>
  <c r="OJ157" i="8" s="1"/>
  <c r="OE158" i="8" s="1"/>
  <c r="LO163" i="8" l="1"/>
  <c r="OF158" i="8"/>
  <c r="OA158" i="8" s="1"/>
  <c r="ON157" i="8"/>
  <c r="LD164" i="8"/>
  <c r="KY165" i="8" s="1"/>
  <c r="KZ165" i="8"/>
  <c r="KU165" i="8" l="1"/>
  <c r="KV165" i="8" s="1"/>
  <c r="LH164" i="8"/>
  <c r="KW165" i="8"/>
  <c r="KR166" i="8" s="1"/>
  <c r="KS166" i="8"/>
  <c r="KN166" i="8" s="1"/>
  <c r="KO166" i="8" s="1"/>
  <c r="OP157" i="8"/>
  <c r="OQ157" i="8"/>
  <c r="OL158" i="8" s="1"/>
  <c r="LA165" i="8" l="1"/>
  <c r="OM158" i="8"/>
  <c r="OH158" i="8" s="1"/>
  <c r="OU157" i="8"/>
  <c r="KL167" i="8"/>
  <c r="KP166" i="8"/>
  <c r="KK167" i="8" s="1"/>
  <c r="OW157" i="8" l="1"/>
  <c r="OX157" i="8"/>
  <c r="OS158" i="8" s="1"/>
  <c r="KT166" i="8"/>
  <c r="KG167" i="8"/>
  <c r="KH167" i="8" s="1"/>
  <c r="KI167" i="8" l="1"/>
  <c r="KD168" i="8" s="1"/>
  <c r="KE168" i="8"/>
  <c r="KM167" i="8"/>
  <c r="OT158" i="8"/>
  <c r="OO158" i="8" s="1"/>
  <c r="PB157" i="8"/>
  <c r="JZ168" i="8" l="1"/>
  <c r="KA168" i="8" s="1"/>
  <c r="KB168" i="8" s="1"/>
  <c r="JW169" i="8" s="1"/>
  <c r="PD157" i="8"/>
  <c r="PE157" i="8" s="1"/>
  <c r="OZ158" i="8" s="1"/>
  <c r="JX169" i="8"/>
  <c r="JS169" i="8" l="1"/>
  <c r="JT169" i="8" s="1"/>
  <c r="JU169" i="8" s="1"/>
  <c r="KF168" i="8"/>
  <c r="PA158" i="8"/>
  <c r="OV158" i="8" s="1"/>
  <c r="PI157" i="8"/>
  <c r="JQ170" i="8" l="1"/>
  <c r="JP170" i="8"/>
  <c r="JY169" i="8"/>
  <c r="PK157" i="8"/>
  <c r="PL157" i="8" s="1"/>
  <c r="PG158" i="8" s="1"/>
  <c r="JL170" i="8" l="1"/>
  <c r="JM170" i="8" s="1"/>
  <c r="JN170" i="8" s="1"/>
  <c r="JJ171" i="8"/>
  <c r="PH158" i="8"/>
  <c r="PC158" i="8" s="1"/>
  <c r="PP157" i="8"/>
  <c r="JI171" i="8" l="1"/>
  <c r="JE171" i="8" s="1"/>
  <c r="JF171" i="8" s="1"/>
  <c r="JR170" i="8"/>
  <c r="PR157" i="8"/>
  <c r="PS157" i="8" s="1"/>
  <c r="PN158" i="8" s="1"/>
  <c r="JG171" i="8" l="1"/>
  <c r="JB172" i="8" s="1"/>
  <c r="JC172" i="8"/>
  <c r="JK171" i="8"/>
  <c r="PO158" i="8"/>
  <c r="PJ158" i="8" s="1"/>
  <c r="PW157" i="8"/>
  <c r="IX172" i="8" l="1"/>
  <c r="IY172" i="8" s="1"/>
  <c r="PY157" i="8"/>
  <c r="PZ157" i="8" s="1"/>
  <c r="PU158" i="8" s="1"/>
  <c r="IZ172" i="8" l="1"/>
  <c r="IU173" i="8" s="1"/>
  <c r="JD172" i="8"/>
  <c r="IV173" i="8"/>
  <c r="IQ173" i="8" s="1"/>
  <c r="IR173" i="8" s="1"/>
  <c r="PV158" i="8"/>
  <c r="PQ158" i="8" s="1"/>
  <c r="QD157" i="8"/>
  <c r="IS173" i="8" l="1"/>
  <c r="IO174" i="8"/>
  <c r="QF157" i="8"/>
  <c r="QG157" i="8" s="1"/>
  <c r="QB158" i="8" s="1"/>
  <c r="IW173" i="8" l="1"/>
  <c r="IN174" i="8"/>
  <c r="IJ174" i="8" s="1"/>
  <c r="IK174" i="8" s="1"/>
  <c r="QC158" i="8"/>
  <c r="PX158" i="8" s="1"/>
  <c r="QK157" i="8"/>
  <c r="IL174" i="8" l="1"/>
  <c r="IG175" i="8" s="1"/>
  <c r="IP174" i="8"/>
  <c r="IH175" i="8"/>
  <c r="IC175" i="8" s="1"/>
  <c r="ID175" i="8" s="1"/>
  <c r="QM157" i="8"/>
  <c r="QN157" i="8"/>
  <c r="QI158" i="8" s="1"/>
  <c r="IE175" i="8" l="1"/>
  <c r="HZ176" i="8" s="1"/>
  <c r="IA176" i="8"/>
  <c r="HV176" i="8" s="1"/>
  <c r="HW176" i="8" s="1"/>
  <c r="II175" i="8"/>
  <c r="QR157" i="8"/>
  <c r="QJ158" i="8"/>
  <c r="QE158" i="8" s="1"/>
  <c r="HX176" i="8" l="1"/>
  <c r="HS177" i="8" s="1"/>
  <c r="HT177" i="8"/>
  <c r="HO177" i="8" s="1"/>
  <c r="HP177" i="8" s="1"/>
  <c r="IB176" i="8"/>
  <c r="QT157" i="8"/>
  <c r="QU157" i="8"/>
  <c r="QP158" i="8" s="1"/>
  <c r="HQ177" i="8" l="1"/>
  <c r="HL178" i="8" s="1"/>
  <c r="HU177" i="8"/>
  <c r="HM178" i="8"/>
  <c r="HH178" i="8" s="1"/>
  <c r="HI178" i="8" s="1"/>
  <c r="QQ158" i="8"/>
  <c r="QL158" i="8" s="1"/>
  <c r="QY157" i="8"/>
  <c r="HJ178" i="8" l="1"/>
  <c r="HE179" i="8" s="1"/>
  <c r="HN178" i="8"/>
  <c r="HF179" i="8"/>
  <c r="HA179" i="8" s="1"/>
  <c r="HB179" i="8" s="1"/>
  <c r="RA157" i="8"/>
  <c r="RB157" i="8" s="1"/>
  <c r="QW158" i="8" s="1"/>
  <c r="HC179" i="8" l="1"/>
  <c r="GX180" i="8" s="1"/>
  <c r="HG179" i="8"/>
  <c r="GY180" i="8"/>
  <c r="GT180" i="8" s="1"/>
  <c r="GU180" i="8" s="1"/>
  <c r="RF157" i="8"/>
  <c r="QX158" i="8"/>
  <c r="QS158" i="8" s="1"/>
  <c r="GR181" i="8" l="1"/>
  <c r="GV180" i="8"/>
  <c r="GQ181" i="8" s="1"/>
  <c r="RH157" i="8"/>
  <c r="RI157" i="8" s="1"/>
  <c r="RD158" i="8" s="1"/>
  <c r="GZ180" i="8" l="1"/>
  <c r="GM181" i="8"/>
  <c r="GN181" i="8" s="1"/>
  <c r="RE158" i="8"/>
  <c r="QZ158" i="8" s="1"/>
  <c r="RM157" i="8"/>
  <c r="GO181" i="8" l="1"/>
  <c r="GJ182" i="8" s="1"/>
  <c r="GK182" i="8"/>
  <c r="GF182" i="8" s="1"/>
  <c r="GG182" i="8" s="1"/>
  <c r="GS181" i="8"/>
  <c r="RO157" i="8"/>
  <c r="RP157" i="8" s="1"/>
  <c r="RK158" i="8" s="1"/>
  <c r="GH182" i="8" l="1"/>
  <c r="GC183" i="8" s="1"/>
  <c r="GD183" i="8"/>
  <c r="FY183" i="8" s="1"/>
  <c r="FZ183" i="8" s="1"/>
  <c r="GL182" i="8"/>
  <c r="RL158" i="8"/>
  <c r="RG158" i="8" s="1"/>
  <c r="RT157" i="8"/>
  <c r="GA183" i="8" l="1"/>
  <c r="FW184" i="8"/>
  <c r="RV157" i="8"/>
  <c r="RW157" i="8" s="1"/>
  <c r="RR158" i="8" s="1"/>
  <c r="FV184" i="8" l="1"/>
  <c r="FR184" i="8" s="1"/>
  <c r="FS184" i="8" s="1"/>
  <c r="GE183" i="8"/>
  <c r="RS158" i="8"/>
  <c r="RN158" i="8" s="1"/>
  <c r="SA157" i="8"/>
  <c r="FP185" i="8" l="1"/>
  <c r="FT184" i="8"/>
  <c r="FO185" i="8" s="1"/>
  <c r="SC157" i="8"/>
  <c r="SD157" i="8" s="1"/>
  <c r="RY158" i="8" s="1"/>
  <c r="FX184" i="8" l="1"/>
  <c r="FK185" i="8"/>
  <c r="FL185" i="8" s="1"/>
  <c r="RZ158" i="8"/>
  <c r="RU158" i="8" s="1"/>
  <c r="SH157" i="8"/>
  <c r="FM185" i="8" l="1"/>
  <c r="FH186" i="8" s="1"/>
  <c r="FI186" i="8"/>
  <c r="FQ185" i="8"/>
  <c r="SJ157" i="8"/>
  <c r="SK157" i="8" s="1"/>
  <c r="SF158" i="8" s="1"/>
  <c r="FD186" i="8" l="1"/>
  <c r="FE186" i="8" s="1"/>
  <c r="SG158" i="8"/>
  <c r="SB158" i="8" s="1"/>
  <c r="SO157" i="8"/>
  <c r="FF186" i="8" l="1"/>
  <c r="FB187" i="8"/>
  <c r="SQ157" i="8"/>
  <c r="SR157" i="8" s="1"/>
  <c r="SM158" i="8" s="1"/>
  <c r="FA187" i="8" l="1"/>
  <c r="EW187" i="8" s="1"/>
  <c r="EX187" i="8" s="1"/>
  <c r="FJ186" i="8"/>
  <c r="SN158" i="8"/>
  <c r="SI158" i="8" s="1"/>
  <c r="SV157" i="8"/>
  <c r="EU188" i="8" l="1"/>
  <c r="EY187" i="8"/>
  <c r="ET188" i="8" s="1"/>
  <c r="SX157" i="8"/>
  <c r="SY157" i="8" s="1"/>
  <c r="ST158" i="8" s="1"/>
  <c r="FC187" i="8" l="1"/>
  <c r="EP188" i="8"/>
  <c r="EQ188" i="8" s="1"/>
  <c r="SU158" i="8"/>
  <c r="SP158" i="8" s="1"/>
  <c r="TC157" i="8"/>
  <c r="ER188" i="8" l="1"/>
  <c r="EN189" i="8"/>
  <c r="TE157" i="8"/>
  <c r="TF157" i="8" s="1"/>
  <c r="TA158" i="8" s="1"/>
  <c r="EM189" i="8" l="1"/>
  <c r="EI189" i="8" s="1"/>
  <c r="EJ189" i="8" s="1"/>
  <c r="EV188" i="8"/>
  <c r="TB158" i="8"/>
  <c r="SW158" i="8" s="1"/>
  <c r="TJ157" i="8"/>
  <c r="EG190" i="8" l="1"/>
  <c r="EK189" i="8"/>
  <c r="EF190" i="8" s="1"/>
  <c r="TL157" i="8"/>
  <c r="TM157" i="8" s="1"/>
  <c r="TH158" i="8" s="1"/>
  <c r="EO189" i="8" l="1"/>
  <c r="EB190" i="8"/>
  <c r="EC190" i="8" s="1"/>
  <c r="TI158" i="8"/>
  <c r="TD158" i="8" s="1"/>
  <c r="TQ157" i="8"/>
  <c r="ED190" i="8" l="1"/>
  <c r="DY191" i="8" s="1"/>
  <c r="DZ191" i="8"/>
  <c r="DU191" i="8" s="1"/>
  <c r="DV191" i="8" s="1"/>
  <c r="DW191" i="8" s="1"/>
  <c r="DR192" i="8" s="1"/>
  <c r="EH190" i="8"/>
  <c r="DS192" i="8"/>
  <c r="TS157" i="8"/>
  <c r="TT157" i="8" s="1"/>
  <c r="TO158" i="8" s="1"/>
  <c r="TP158" i="8" l="1"/>
  <c r="TK158" i="8" s="1"/>
  <c r="TX157" i="8"/>
  <c r="EA191" i="8"/>
  <c r="DN192" i="8"/>
  <c r="DO192" i="8" s="1"/>
  <c r="DL193" i="8" l="1"/>
  <c r="DP192" i="8"/>
  <c r="DK193" i="8" s="1"/>
  <c r="TZ157" i="8"/>
  <c r="UA157" i="8" s="1"/>
  <c r="TV158" i="8" s="1"/>
  <c r="TW158" i="8" l="1"/>
  <c r="TR158" i="8" s="1"/>
  <c r="UE157" i="8"/>
  <c r="DT192" i="8"/>
  <c r="DG193" i="8"/>
  <c r="DH193" i="8" s="1"/>
  <c r="DE194" i="8" l="1"/>
  <c r="DI193" i="8"/>
  <c r="DD194" i="8" s="1"/>
  <c r="UG157" i="8"/>
  <c r="UH157" i="8" s="1"/>
  <c r="UC158" i="8" s="1"/>
  <c r="UD158" i="8" l="1"/>
  <c r="TY158" i="8" s="1"/>
  <c r="UL157" i="8"/>
  <c r="DM193" i="8"/>
  <c r="CZ194" i="8"/>
  <c r="DA194" i="8" s="1"/>
  <c r="CX195" i="8" l="1"/>
  <c r="DB194" i="8"/>
  <c r="CW195" i="8" s="1"/>
  <c r="UN157" i="8"/>
  <c r="UO157" i="8" s="1"/>
  <c r="UJ158" i="8" s="1"/>
  <c r="UK158" i="8" l="1"/>
  <c r="UF158" i="8" s="1"/>
  <c r="US157" i="8"/>
  <c r="DF194" i="8"/>
  <c r="CS195" i="8"/>
  <c r="CT195" i="8" s="1"/>
  <c r="CQ196" i="8" l="1"/>
  <c r="CU195" i="8"/>
  <c r="CP196" i="8" s="1"/>
  <c r="UU157" i="8"/>
  <c r="UV157" i="8" s="1"/>
  <c r="UQ158" i="8" s="1"/>
  <c r="UR158" i="8" l="1"/>
  <c r="UM158" i="8" s="1"/>
  <c r="UZ157" i="8"/>
  <c r="CY195" i="8"/>
  <c r="CL196" i="8"/>
  <c r="CM196" i="8" s="1"/>
  <c r="CJ197" i="8" l="1"/>
  <c r="CN196" i="8"/>
  <c r="CI197" i="8" s="1"/>
  <c r="VB157" i="8"/>
  <c r="VC157" i="8"/>
  <c r="UX158" i="8" s="1"/>
  <c r="UY158" i="8" l="1"/>
  <c r="UT158" i="8" s="1"/>
  <c r="VG157" i="8"/>
  <c r="CR196" i="8"/>
  <c r="CE197" i="8"/>
  <c r="CF197" i="8" s="1"/>
  <c r="CC198" i="8" l="1"/>
  <c r="CG197" i="8"/>
  <c r="CB198" i="8" s="1"/>
  <c r="VI157" i="8"/>
  <c r="VJ157" i="8" s="1"/>
  <c r="VE158" i="8" s="1"/>
  <c r="VF158" i="8" l="1"/>
  <c r="VA158" i="8" s="1"/>
  <c r="VN157" i="8"/>
  <c r="CK197" i="8"/>
  <c r="BX198" i="8"/>
  <c r="BY198" i="8" s="1"/>
  <c r="BV199" i="8" l="1"/>
  <c r="BZ198" i="8"/>
  <c r="BU199" i="8" s="1"/>
  <c r="VP157" i="8"/>
  <c r="VQ157" i="8" s="1"/>
  <c r="VL158" i="8" s="1"/>
  <c r="VM158" i="8" l="1"/>
  <c r="VH158" i="8" s="1"/>
  <c r="VU157" i="8"/>
  <c r="CD198" i="8"/>
  <c r="BQ199" i="8"/>
  <c r="BR199" i="8" s="1"/>
  <c r="BO200" i="8" l="1"/>
  <c r="BS199" i="8"/>
  <c r="BN200" i="8" s="1"/>
  <c r="VW157" i="8"/>
  <c r="VX157" i="8" s="1"/>
  <c r="VS158" i="8" s="1"/>
  <c r="VT158" i="8" l="1"/>
  <c r="VO158" i="8" s="1"/>
  <c r="WB157" i="8"/>
  <c r="BW199" i="8"/>
  <c r="BJ200" i="8"/>
  <c r="BK200" i="8" s="1"/>
  <c r="BH201" i="8" l="1"/>
  <c r="BL200" i="8"/>
  <c r="BG201" i="8" s="1"/>
  <c r="WD157" i="8"/>
  <c r="WE157" i="8"/>
  <c r="VZ158" i="8" s="1"/>
  <c r="WA158" i="8" l="1"/>
  <c r="VV158" i="8" s="1"/>
  <c r="WI157" i="8"/>
  <c r="BP200" i="8"/>
  <c r="BC201" i="8"/>
  <c r="BD201" i="8" s="1"/>
  <c r="BA202" i="8" l="1"/>
  <c r="BE201" i="8"/>
  <c r="AZ202" i="8" s="1"/>
  <c r="WK157" i="8"/>
  <c r="WL157" i="8" s="1"/>
  <c r="WG158" i="8" s="1"/>
  <c r="WH158" i="8" l="1"/>
  <c r="WC158" i="8" s="1"/>
  <c r="WP157" i="8"/>
  <c r="BI201" i="8"/>
  <c r="AV202" i="8"/>
  <c r="AW202" i="8" s="1"/>
  <c r="AT203" i="8" l="1"/>
  <c r="AX202" i="8"/>
  <c r="AS203" i="8" s="1"/>
  <c r="WR157" i="8"/>
  <c r="WS157" i="8" s="1"/>
  <c r="WN158" i="8" s="1"/>
  <c r="WO158" i="8" l="1"/>
  <c r="WJ158" i="8" s="1"/>
  <c r="WW157" i="8"/>
  <c r="AO203" i="8"/>
  <c r="AH203" i="8" s="1"/>
  <c r="AG203" i="8" s="1"/>
  <c r="AP203" i="8"/>
  <c r="BB202" i="8"/>
  <c r="AU203" i="8" l="1"/>
  <c r="AM204" i="8"/>
  <c r="WY157" i="8"/>
  <c r="WZ157" i="8" s="1"/>
  <c r="WU158" i="8" s="1"/>
  <c r="WV158" i="8" l="1"/>
  <c r="WQ158" i="8" s="1"/>
  <c r="XD157" i="8"/>
  <c r="XF157" i="8" l="1"/>
  <c r="XG157" i="8"/>
  <c r="XB158" i="8" s="1"/>
  <c r="XC158" i="8" l="1"/>
  <c r="WX158" i="8" s="1"/>
  <c r="XK157" i="8"/>
  <c r="XM157" i="8" l="1"/>
  <c r="XN157" i="8"/>
  <c r="XI158" i="8" s="1"/>
  <c r="XJ158" i="8" l="1"/>
  <c r="XE158" i="8" s="1"/>
  <c r="XR157" i="8"/>
  <c r="XT157" i="8" l="1"/>
  <c r="XU157" i="8"/>
  <c r="XP158" i="8" s="1"/>
  <c r="XQ158" i="8" l="1"/>
  <c r="XL158" i="8" s="1"/>
  <c r="XY157" i="8"/>
  <c r="YA157" i="8" l="1"/>
  <c r="YB157" i="8" s="1"/>
  <c r="XW158" i="8" s="1"/>
  <c r="XX158" i="8" l="1"/>
  <c r="XS158" i="8" s="1"/>
  <c r="YF157" i="8"/>
  <c r="YH157" i="8" l="1"/>
  <c r="YI157" i="8"/>
  <c r="YD158" i="8" s="1"/>
  <c r="YE158" i="8" l="1"/>
  <c r="XZ158" i="8" s="1"/>
  <c r="YM157" i="8"/>
  <c r="YO157" i="8" l="1"/>
  <c r="YP157" i="8"/>
  <c r="YK158" i="8" s="1"/>
  <c r="YT157" i="8" l="1"/>
  <c r="YL158" i="8"/>
  <c r="YG158" i="8" s="1"/>
  <c r="YV157" i="8" l="1"/>
  <c r="YW157" i="8"/>
  <c r="YR158" i="8" s="1"/>
  <c r="YS158" i="8" l="1"/>
  <c r="YN158" i="8" s="1"/>
  <c r="ZA157" i="8"/>
  <c r="ZC157" i="8" l="1"/>
  <c r="ZD157" i="8"/>
  <c r="YY158" i="8" s="1"/>
  <c r="YZ158" i="8" l="1"/>
  <c r="YU158" i="8" s="1"/>
  <c r="ZH157" i="8"/>
  <c r="ZJ157" i="8" l="1"/>
  <c r="ZK157" i="8"/>
  <c r="ZF158" i="8" s="1"/>
  <c r="ZG158" i="8" l="1"/>
  <c r="ZB158" i="8" s="1"/>
  <c r="ZO157" i="8"/>
  <c r="ZQ157" i="8" l="1"/>
  <c r="ZR157" i="8"/>
  <c r="ZM158" i="8" s="1"/>
  <c r="ZN158" i="8" l="1"/>
  <c r="ZI158" i="8" s="1"/>
  <c r="ZV157" i="8"/>
  <c r="ZX157" i="8" l="1"/>
  <c r="ZY157" i="8"/>
  <c r="ZT158" i="8" s="1"/>
  <c r="ZU158" i="8" l="1"/>
  <c r="ZP158" i="8" s="1"/>
  <c r="AAC157" i="8"/>
  <c r="AAE157" i="8" l="1"/>
  <c r="AAF157" i="8"/>
  <c r="AAA158" i="8" s="1"/>
  <c r="AAB158" i="8" l="1"/>
  <c r="ZW158" i="8" s="1"/>
  <c r="AAJ157" i="8"/>
  <c r="AAL157" i="8" l="1"/>
  <c r="AAM157" i="8"/>
  <c r="AAH158" i="8" s="1"/>
  <c r="AAI158" i="8" l="1"/>
  <c r="AAD158" i="8" s="1"/>
  <c r="AAQ157" i="8"/>
  <c r="AAS157" i="8" l="1"/>
  <c r="AAT157" i="8"/>
  <c r="AAO158" i="8" s="1"/>
  <c r="AAX157" i="8" l="1"/>
  <c r="AAP158" i="8"/>
  <c r="MZ158" i="8" l="1"/>
  <c r="AAK158" i="8"/>
  <c r="AAZ157" i="8"/>
  <c r="ABA157" i="8" s="1"/>
  <c r="AAV158" i="8" s="1"/>
  <c r="AAW158" i="8" l="1"/>
  <c r="ABE157" i="8"/>
  <c r="MW159" i="8"/>
  <c r="NA158" i="8"/>
  <c r="MV159" i="8" s="1"/>
  <c r="ABG157" i="8" l="1"/>
  <c r="ABH157" i="8"/>
  <c r="ABC158" i="8" s="1"/>
  <c r="AAR158" i="8"/>
  <c r="NE158" i="8"/>
  <c r="MR159" i="8"/>
  <c r="MS159" i="8" s="1"/>
  <c r="MP160" i="8" l="1"/>
  <c r="MT159" i="8"/>
  <c r="MO160" i="8" s="1"/>
  <c r="ABL157" i="8"/>
  <c r="ABO157" i="8" s="1"/>
  <c r="ABJ158" i="8" s="1"/>
  <c r="ABD158" i="8"/>
  <c r="NG158" i="8"/>
  <c r="ND159" i="8" l="1"/>
  <c r="AAY158" i="8"/>
  <c r="ABF158" i="8"/>
  <c r="NH158" i="8"/>
  <c r="NC159" i="8" s="1"/>
  <c r="MX159" i="8"/>
  <c r="MK160" i="8"/>
  <c r="ML160" i="8" s="1"/>
  <c r="MY159" i="8" l="1"/>
  <c r="MI161" i="8"/>
  <c r="MM160" i="8"/>
  <c r="MH161" i="8" s="1"/>
  <c r="NL158" i="8"/>
  <c r="NN158" i="8" l="1"/>
  <c r="NO158" i="8"/>
  <c r="NJ159" i="8" s="1"/>
  <c r="MD161" i="8"/>
  <c r="ME161" i="8" s="1"/>
  <c r="MQ160" i="8"/>
  <c r="MB162" i="8" l="1"/>
  <c r="MF161" i="8"/>
  <c r="MA162" i="8" s="1"/>
  <c r="NK159" i="8"/>
  <c r="NF159" i="8" s="1"/>
  <c r="NS158" i="8"/>
  <c r="NU158" i="8" l="1"/>
  <c r="NV158" i="8"/>
  <c r="NQ159" i="8" s="1"/>
  <c r="MJ161" i="8"/>
  <c r="LW162" i="8"/>
  <c r="LX162" i="8" s="1"/>
  <c r="LY162" i="8" l="1"/>
  <c r="LT163" i="8" s="1"/>
  <c r="LU163" i="8"/>
  <c r="NR159" i="8"/>
  <c r="NM159" i="8" s="1"/>
  <c r="NZ158" i="8"/>
  <c r="LP163" i="8" l="1"/>
  <c r="LQ163" i="8" s="1"/>
  <c r="MC162" i="8"/>
  <c r="OB158" i="8"/>
  <c r="OC158" i="8" s="1"/>
  <c r="NX159" i="8" s="1"/>
  <c r="LR163" i="8"/>
  <c r="LM164" i="8" s="1"/>
  <c r="LN164" i="8"/>
  <c r="LI164" i="8" l="1"/>
  <c r="LJ164" i="8" s="1"/>
  <c r="LG165" i="8" s="1"/>
  <c r="LV163" i="8"/>
  <c r="LK164" i="8"/>
  <c r="LF165" i="8" s="1"/>
  <c r="NY159" i="8"/>
  <c r="NT159" i="8" s="1"/>
  <c r="OG158" i="8"/>
  <c r="LO164" i="8" l="1"/>
  <c r="LB165" i="8"/>
  <c r="LC165" i="8" s="1"/>
  <c r="KZ166" i="8" s="1"/>
  <c r="OI158" i="8"/>
  <c r="OJ158" i="8" s="1"/>
  <c r="OE159" i="8" s="1"/>
  <c r="LD165" i="8" l="1"/>
  <c r="KY166" i="8" s="1"/>
  <c r="OF159" i="8"/>
  <c r="OA159" i="8" s="1"/>
  <c r="ON158" i="8"/>
  <c r="KU166" i="8"/>
  <c r="KV166" i="8" s="1"/>
  <c r="LH165" i="8" l="1"/>
  <c r="KW166" i="8"/>
  <c r="KR167" i="8" s="1"/>
  <c r="KS167" i="8"/>
  <c r="KN167" i="8" s="1"/>
  <c r="KO167" i="8" s="1"/>
  <c r="LA166" i="8"/>
  <c r="OP158" i="8"/>
  <c r="OQ158" i="8" s="1"/>
  <c r="OL159" i="8" s="1"/>
  <c r="OM159" i="8" l="1"/>
  <c r="OH159" i="8" s="1"/>
  <c r="OU158" i="8"/>
  <c r="KP167" i="8"/>
  <c r="KK168" i="8" s="1"/>
  <c r="KL168" i="8"/>
  <c r="KG168" i="8" l="1"/>
  <c r="KH168" i="8" s="1"/>
  <c r="KE169" i="8" s="1"/>
  <c r="KT167" i="8"/>
  <c r="OW158" i="8"/>
  <c r="OX158" i="8"/>
  <c r="OS159" i="8" s="1"/>
  <c r="KI168" i="8" l="1"/>
  <c r="KD169" i="8" s="1"/>
  <c r="JZ169" i="8" s="1"/>
  <c r="KA169" i="8" s="1"/>
  <c r="KM168" i="8"/>
  <c r="OT159" i="8"/>
  <c r="OO159" i="8" s="1"/>
  <c r="PB158" i="8"/>
  <c r="KB169" i="8" l="1"/>
  <c r="JW170" i="8" s="1"/>
  <c r="JX170" i="8"/>
  <c r="KF169" i="8"/>
  <c r="PD158" i="8"/>
  <c r="PE158" i="8"/>
  <c r="OZ159" i="8" s="1"/>
  <c r="JS170" i="8" l="1"/>
  <c r="JT170" i="8" s="1"/>
  <c r="PA159" i="8"/>
  <c r="OV159" i="8" s="1"/>
  <c r="PI158" i="8"/>
  <c r="JQ171" i="8" l="1"/>
  <c r="JU170" i="8"/>
  <c r="JP171" i="8" s="1"/>
  <c r="PK158" i="8"/>
  <c r="PL158" i="8" s="1"/>
  <c r="PG159" i="8" s="1"/>
  <c r="JY170" i="8" l="1"/>
  <c r="JL171" i="8"/>
  <c r="JM171" i="8" s="1"/>
  <c r="PH159" i="8"/>
  <c r="PC159" i="8" s="1"/>
  <c r="PP158" i="8"/>
  <c r="JN171" i="8" l="1"/>
  <c r="JI172" i="8" s="1"/>
  <c r="JJ172" i="8"/>
  <c r="JR171" i="8"/>
  <c r="PR158" i="8"/>
  <c r="PS158" i="8" s="1"/>
  <c r="PN159" i="8" s="1"/>
  <c r="JE172" i="8" l="1"/>
  <c r="JF172" i="8" s="1"/>
  <c r="PO159" i="8"/>
  <c r="PJ159" i="8" s="1"/>
  <c r="PW158" i="8"/>
  <c r="JG172" i="8" l="1"/>
  <c r="JB173" i="8" s="1"/>
  <c r="JC173" i="8"/>
  <c r="JK172" i="8"/>
  <c r="PY158" i="8"/>
  <c r="PZ158" i="8" s="1"/>
  <c r="PU159" i="8" s="1"/>
  <c r="IX173" i="8" l="1"/>
  <c r="IY173" i="8" s="1"/>
  <c r="PV159" i="8"/>
  <c r="PQ159" i="8" s="1"/>
  <c r="QD158" i="8"/>
  <c r="IZ173" i="8" l="1"/>
  <c r="IU174" i="8" s="1"/>
  <c r="IV174" i="8"/>
  <c r="QF158" i="8"/>
  <c r="QG158" i="8" s="1"/>
  <c r="QB159" i="8" s="1"/>
  <c r="JD173" i="8" l="1"/>
  <c r="IQ174" i="8"/>
  <c r="IR174" i="8" s="1"/>
  <c r="QC159" i="8"/>
  <c r="PX159" i="8" s="1"/>
  <c r="QK158" i="8"/>
  <c r="IO175" i="8" l="1"/>
  <c r="IS174" i="8"/>
  <c r="IN175" i="8" s="1"/>
  <c r="QM158" i="8"/>
  <c r="QN158" i="8" s="1"/>
  <c r="QI159" i="8" s="1"/>
  <c r="IW174" i="8" l="1"/>
  <c r="IJ175" i="8"/>
  <c r="IK175" i="8" s="1"/>
  <c r="QR158" i="8"/>
  <c r="QJ159" i="8"/>
  <c r="QE159" i="8" s="1"/>
  <c r="IL175" i="8" l="1"/>
  <c r="IG176" i="8" s="1"/>
  <c r="IH176" i="8"/>
  <c r="IP175" i="8"/>
  <c r="QT158" i="8"/>
  <c r="QU158" i="8"/>
  <c r="QP159" i="8" s="1"/>
  <c r="IC176" i="8" l="1"/>
  <c r="ID176" i="8" s="1"/>
  <c r="QQ159" i="8"/>
  <c r="QL159" i="8" s="1"/>
  <c r="QY158" i="8"/>
  <c r="IA177" i="8" l="1"/>
  <c r="IE176" i="8"/>
  <c r="HZ177" i="8" s="1"/>
  <c r="HV177" i="8" s="1"/>
  <c r="HW177" i="8" s="1"/>
  <c r="RA158" i="8"/>
  <c r="RB158" i="8" s="1"/>
  <c r="QW159" i="8" s="1"/>
  <c r="HT178" i="8" l="1"/>
  <c r="HX177" i="8"/>
  <c r="HS178" i="8" s="1"/>
  <c r="II176" i="8"/>
  <c r="RF158" i="8"/>
  <c r="QX159" i="8"/>
  <c r="QS159" i="8" s="1"/>
  <c r="IB177" i="8" l="1"/>
  <c r="HO178" i="8"/>
  <c r="HP178" i="8" s="1"/>
  <c r="RH158" i="8"/>
  <c r="RI158" i="8"/>
  <c r="RD159" i="8" s="1"/>
  <c r="HQ178" i="8" l="1"/>
  <c r="HL179" i="8" s="1"/>
  <c r="HM179" i="8"/>
  <c r="HU178" i="8"/>
  <c r="RE159" i="8"/>
  <c r="QZ159" i="8" s="1"/>
  <c r="RM158" i="8"/>
  <c r="HH179" i="8" l="1"/>
  <c r="HI179" i="8" s="1"/>
  <c r="RO158" i="8"/>
  <c r="RP158" i="8" s="1"/>
  <c r="RK159" i="8" s="1"/>
  <c r="HJ179" i="8" l="1"/>
  <c r="HE180" i="8" s="1"/>
  <c r="HF180" i="8"/>
  <c r="RL159" i="8"/>
  <c r="RG159" i="8" s="1"/>
  <c r="RT158" i="8"/>
  <c r="HN179" i="8" l="1"/>
  <c r="HA180" i="8"/>
  <c r="HB180" i="8" s="1"/>
  <c r="RV158" i="8"/>
  <c r="RW158" i="8"/>
  <c r="RR159" i="8" s="1"/>
  <c r="HC180" i="8" l="1"/>
  <c r="GX181" i="8" s="1"/>
  <c r="GY181" i="8"/>
  <c r="GT181" i="8" s="1"/>
  <c r="GU181" i="8" s="1"/>
  <c r="RS159" i="8"/>
  <c r="RN159" i="8" s="1"/>
  <c r="SA158" i="8"/>
  <c r="GR182" i="8" l="1"/>
  <c r="GV181" i="8"/>
  <c r="GQ182" i="8" s="1"/>
  <c r="HG180" i="8"/>
  <c r="SC158" i="8"/>
  <c r="SD158" i="8" s="1"/>
  <c r="RY159" i="8" s="1"/>
  <c r="GZ181" i="8" l="1"/>
  <c r="GM182" i="8"/>
  <c r="GN182" i="8" s="1"/>
  <c r="RZ159" i="8"/>
  <c r="RU159" i="8" s="1"/>
  <c r="SH158" i="8"/>
  <c r="GO182" i="8" l="1"/>
  <c r="GJ183" i="8" s="1"/>
  <c r="GK183" i="8"/>
  <c r="GF183" i="8" s="1"/>
  <c r="GG183" i="8" s="1"/>
  <c r="SJ158" i="8"/>
  <c r="SK158" i="8" s="1"/>
  <c r="SF159" i="8" s="1"/>
  <c r="GD184" i="8" l="1"/>
  <c r="GH183" i="8"/>
  <c r="GC184" i="8" s="1"/>
  <c r="GS182" i="8"/>
  <c r="SG159" i="8"/>
  <c r="SB159" i="8" s="1"/>
  <c r="SO158" i="8"/>
  <c r="GL183" i="8" l="1"/>
  <c r="FY184" i="8"/>
  <c r="FZ184" i="8" s="1"/>
  <c r="SQ158" i="8"/>
  <c r="SR158" i="8" s="1"/>
  <c r="SM159" i="8" s="1"/>
  <c r="FW185" i="8" l="1"/>
  <c r="GA184" i="8"/>
  <c r="FV185" i="8" s="1"/>
  <c r="SN159" i="8"/>
  <c r="SI159" i="8" s="1"/>
  <c r="SV158" i="8"/>
  <c r="GE184" i="8" l="1"/>
  <c r="FR185" i="8"/>
  <c r="FS185" i="8" s="1"/>
  <c r="SX158" i="8"/>
  <c r="SY158" i="8" s="1"/>
  <c r="ST159" i="8" s="1"/>
  <c r="FP186" i="8" l="1"/>
  <c r="FT185" i="8"/>
  <c r="FO186" i="8" s="1"/>
  <c r="SU159" i="8"/>
  <c r="SP159" i="8" s="1"/>
  <c r="TC158" i="8"/>
  <c r="FX185" i="8" l="1"/>
  <c r="FK186" i="8"/>
  <c r="FL186" i="8" s="1"/>
  <c r="TE158" i="8"/>
  <c r="TF158" i="8" s="1"/>
  <c r="TA159" i="8" s="1"/>
  <c r="FI187" i="8" l="1"/>
  <c r="FM186" i="8"/>
  <c r="FH187" i="8" s="1"/>
  <c r="TB159" i="8"/>
  <c r="SW159" i="8" s="1"/>
  <c r="TJ158" i="8"/>
  <c r="FQ186" i="8" l="1"/>
  <c r="FD187" i="8"/>
  <c r="FE187" i="8" s="1"/>
  <c r="TL158" i="8"/>
  <c r="TM158" i="8"/>
  <c r="TH159" i="8" s="1"/>
  <c r="FF187" i="8" l="1"/>
  <c r="FA188" i="8" s="1"/>
  <c r="FB188" i="8"/>
  <c r="FJ187" i="8"/>
  <c r="TI159" i="8"/>
  <c r="TD159" i="8" s="1"/>
  <c r="TQ158" i="8"/>
  <c r="EW188" i="8" l="1"/>
  <c r="EX188" i="8" s="1"/>
  <c r="TS158" i="8"/>
  <c r="TT158" i="8" s="1"/>
  <c r="TO159" i="8" s="1"/>
  <c r="EU189" i="8" l="1"/>
  <c r="EY188" i="8"/>
  <c r="ET189" i="8" s="1"/>
  <c r="TP159" i="8"/>
  <c r="TK159" i="8" s="1"/>
  <c r="TX158" i="8"/>
  <c r="FC188" i="8" l="1"/>
  <c r="EP189" i="8"/>
  <c r="EQ189" i="8" s="1"/>
  <c r="EN190" i="8" s="1"/>
  <c r="TZ158" i="8"/>
  <c r="UA158" i="8" s="1"/>
  <c r="TV159" i="8" s="1"/>
  <c r="ER189" i="8" l="1"/>
  <c r="EM190" i="8" s="1"/>
  <c r="EV189" i="8"/>
  <c r="EI190" i="8"/>
  <c r="EJ190" i="8" s="1"/>
  <c r="TW159" i="8"/>
  <c r="TR159" i="8" s="1"/>
  <c r="UE158" i="8"/>
  <c r="EK190" i="8" l="1"/>
  <c r="EF191" i="8" s="1"/>
  <c r="EG191" i="8"/>
  <c r="EB191" i="8" s="1"/>
  <c r="EC191" i="8" s="1"/>
  <c r="EO190" i="8"/>
  <c r="UG158" i="8"/>
  <c r="UH158" i="8" s="1"/>
  <c r="UC159" i="8" s="1"/>
  <c r="DZ192" i="8" l="1"/>
  <c r="ED191" i="8"/>
  <c r="DY192" i="8" s="1"/>
  <c r="UD159" i="8"/>
  <c r="TY159" i="8" s="1"/>
  <c r="UL158" i="8"/>
  <c r="EH191" i="8" l="1"/>
  <c r="DU192" i="8"/>
  <c r="DV192" i="8" s="1"/>
  <c r="UN158" i="8"/>
  <c r="UO158" i="8" s="1"/>
  <c r="UJ159" i="8" s="1"/>
  <c r="DS193" i="8" l="1"/>
  <c r="DW192" i="8"/>
  <c r="DR193" i="8" s="1"/>
  <c r="UK159" i="8"/>
  <c r="UF159" i="8" s="1"/>
  <c r="US158" i="8"/>
  <c r="EA192" i="8" l="1"/>
  <c r="DN193" i="8"/>
  <c r="DO193" i="8" s="1"/>
  <c r="UU158" i="8"/>
  <c r="UV158" i="8"/>
  <c r="UQ159" i="8" s="1"/>
  <c r="DL194" i="8" l="1"/>
  <c r="DP193" i="8"/>
  <c r="DK194" i="8" s="1"/>
  <c r="UR159" i="8"/>
  <c r="UM159" i="8" s="1"/>
  <c r="UZ158" i="8"/>
  <c r="DT193" i="8" l="1"/>
  <c r="DG194" i="8"/>
  <c r="DH194" i="8" s="1"/>
  <c r="VB158" i="8"/>
  <c r="VC158" i="8" s="1"/>
  <c r="UX159" i="8" s="1"/>
  <c r="DE195" i="8" l="1"/>
  <c r="DI194" i="8"/>
  <c r="DD195" i="8" s="1"/>
  <c r="UY159" i="8"/>
  <c r="UT159" i="8" s="1"/>
  <c r="VG158" i="8"/>
  <c r="DM194" i="8" l="1"/>
  <c r="CZ195" i="8"/>
  <c r="DA195" i="8" s="1"/>
  <c r="VI158" i="8"/>
  <c r="VJ158" i="8"/>
  <c r="VE159" i="8" s="1"/>
  <c r="DB195" i="8" l="1"/>
  <c r="CW196" i="8" s="1"/>
  <c r="CX196" i="8"/>
  <c r="VF159" i="8"/>
  <c r="VA159" i="8" s="1"/>
  <c r="VN158" i="8"/>
  <c r="CS196" i="8" l="1"/>
  <c r="CT196" i="8" s="1"/>
  <c r="DF195" i="8"/>
  <c r="CQ197" i="8"/>
  <c r="CU196" i="8"/>
  <c r="CP197" i="8" s="1"/>
  <c r="VP158" i="8"/>
  <c r="VQ158" i="8"/>
  <c r="VL159" i="8" s="1"/>
  <c r="CY196" i="8" l="1"/>
  <c r="CL197" i="8"/>
  <c r="CM197" i="8" s="1"/>
  <c r="VM159" i="8"/>
  <c r="VH159" i="8" s="1"/>
  <c r="VU158" i="8"/>
  <c r="CN197" i="8" l="1"/>
  <c r="CI198" i="8" s="1"/>
  <c r="CJ198" i="8"/>
  <c r="CR197" i="8"/>
  <c r="VW158" i="8"/>
  <c r="VX158" i="8" s="1"/>
  <c r="VS159" i="8" s="1"/>
  <c r="CE198" i="8" l="1"/>
  <c r="CF198" i="8" s="1"/>
  <c r="VT159" i="8"/>
  <c r="VO159" i="8" s="1"/>
  <c r="WB158" i="8"/>
  <c r="CG198" i="8" l="1"/>
  <c r="CB199" i="8" s="1"/>
  <c r="CC199" i="8"/>
  <c r="BX199" i="8" s="1"/>
  <c r="BY199" i="8" s="1"/>
  <c r="WD158" i="8"/>
  <c r="WE158" i="8" s="1"/>
  <c r="VZ159" i="8" s="1"/>
  <c r="CK198" i="8" l="1"/>
  <c r="BZ199" i="8"/>
  <c r="BU200" i="8" s="1"/>
  <c r="BV200" i="8"/>
  <c r="WA159" i="8"/>
  <c r="VV159" i="8" s="1"/>
  <c r="WI158" i="8"/>
  <c r="BQ200" i="8" l="1"/>
  <c r="BR200" i="8" s="1"/>
  <c r="BO201" i="8" s="1"/>
  <c r="BS200" i="8"/>
  <c r="BN201" i="8" s="1"/>
  <c r="CD199" i="8"/>
  <c r="WK158" i="8"/>
  <c r="WL158" i="8" s="1"/>
  <c r="WG159" i="8" s="1"/>
  <c r="BW200" i="8" l="1"/>
  <c r="BJ201" i="8"/>
  <c r="BK201" i="8" s="1"/>
  <c r="WH159" i="8"/>
  <c r="WC159" i="8" s="1"/>
  <c r="WP158" i="8"/>
  <c r="BH202" i="8" l="1"/>
  <c r="BL201" i="8"/>
  <c r="BG202" i="8" s="1"/>
  <c r="BC202" i="8" s="1"/>
  <c r="BD202" i="8" s="1"/>
  <c r="WR158" i="8"/>
  <c r="WS158" i="8" s="1"/>
  <c r="WN159" i="8" s="1"/>
  <c r="BP201" i="8" l="1"/>
  <c r="BA203" i="8"/>
  <c r="BE202" i="8"/>
  <c r="AZ203" i="8" s="1"/>
  <c r="WO159" i="8"/>
  <c r="WJ159" i="8" s="1"/>
  <c r="WW158" i="8"/>
  <c r="BI202" i="8" l="1"/>
  <c r="AV203" i="8"/>
  <c r="AW203" i="8" s="1"/>
  <c r="WY158" i="8"/>
  <c r="WZ158" i="8" s="1"/>
  <c r="WU159" i="8" s="1"/>
  <c r="AT204" i="8" l="1"/>
  <c r="AX203" i="8"/>
  <c r="AS204" i="8" s="1"/>
  <c r="WV159" i="8"/>
  <c r="WQ159" i="8" s="1"/>
  <c r="XD158" i="8"/>
  <c r="BB203" i="8" l="1"/>
  <c r="AO204" i="8"/>
  <c r="AH204" i="8" s="1"/>
  <c r="AG204" i="8" s="1"/>
  <c r="AP204" i="8"/>
  <c r="XF158" i="8"/>
  <c r="XG158" i="8" s="1"/>
  <c r="XB159" i="8" s="1"/>
  <c r="AU204" i="8" l="1"/>
  <c r="AM205" i="8"/>
  <c r="XC159" i="8"/>
  <c r="WX159" i="8" s="1"/>
  <c r="XK158" i="8"/>
  <c r="XM158" i="8" l="1"/>
  <c r="XN158" i="8"/>
  <c r="XI159" i="8" s="1"/>
  <c r="XJ159" i="8" l="1"/>
  <c r="XE159" i="8" s="1"/>
  <c r="XR158" i="8"/>
  <c r="XT158" i="8" l="1"/>
  <c r="XU158" i="8"/>
  <c r="XP159" i="8" s="1"/>
  <c r="XQ159" i="8" l="1"/>
  <c r="XL159" i="8" s="1"/>
  <c r="XY158" i="8"/>
  <c r="YA158" i="8" l="1"/>
  <c r="YB158" i="8"/>
  <c r="XW159" i="8" s="1"/>
  <c r="XX159" i="8" l="1"/>
  <c r="XS159" i="8" s="1"/>
  <c r="YF158" i="8"/>
  <c r="YH158" i="8" l="1"/>
  <c r="YI158" i="8"/>
  <c r="YD159" i="8" s="1"/>
  <c r="YE159" i="8" l="1"/>
  <c r="XZ159" i="8" s="1"/>
  <c r="YM158" i="8"/>
  <c r="YO158" i="8" l="1"/>
  <c r="YP158" i="8"/>
  <c r="YK159" i="8" s="1"/>
  <c r="YT158" i="8" l="1"/>
  <c r="YL159" i="8"/>
  <c r="YG159" i="8" s="1"/>
  <c r="YV158" i="8" l="1"/>
  <c r="YW158" i="8"/>
  <c r="YR159" i="8" s="1"/>
  <c r="YS159" i="8" l="1"/>
  <c r="YN159" i="8" s="1"/>
  <c r="ZA158" i="8"/>
  <c r="ZC158" i="8" l="1"/>
  <c r="ZD158" i="8"/>
  <c r="YY159" i="8" s="1"/>
  <c r="YZ159" i="8" l="1"/>
  <c r="YU159" i="8" s="1"/>
  <c r="ZH158" i="8"/>
  <c r="ZJ158" i="8" l="1"/>
  <c r="ZK158" i="8"/>
  <c r="ZF159" i="8" s="1"/>
  <c r="ZG159" i="8" l="1"/>
  <c r="ZB159" i="8" s="1"/>
  <c r="ZO158" i="8"/>
  <c r="ZQ158" i="8" l="1"/>
  <c r="ZR158" i="8"/>
  <c r="ZM159" i="8" s="1"/>
  <c r="ZN159" i="8" l="1"/>
  <c r="ZI159" i="8" s="1"/>
  <c r="ZV158" i="8"/>
  <c r="ZX158" i="8" l="1"/>
  <c r="ZY158" i="8"/>
  <c r="ZT159" i="8" s="1"/>
  <c r="ZU159" i="8" l="1"/>
  <c r="ZP159" i="8" s="1"/>
  <c r="AAC158" i="8"/>
  <c r="AAE158" i="8" l="1"/>
  <c r="AAF158" i="8"/>
  <c r="AAA159" i="8" s="1"/>
  <c r="AAB159" i="8" l="1"/>
  <c r="ZW159" i="8" s="1"/>
  <c r="AAJ158" i="8"/>
  <c r="AAL158" i="8" l="1"/>
  <c r="AAM158" i="8"/>
  <c r="AAH159" i="8" s="1"/>
  <c r="AAI159" i="8" l="1"/>
  <c r="AAD159" i="8" s="1"/>
  <c r="AAQ158" i="8"/>
  <c r="AAS158" i="8" l="1"/>
  <c r="AAT158" i="8"/>
  <c r="AAO159" i="8" s="1"/>
  <c r="AAP159" i="8" l="1"/>
  <c r="AAX158" i="8"/>
  <c r="AAZ158" i="8" l="1"/>
  <c r="ABA158" i="8"/>
  <c r="AAV159" i="8" s="1"/>
  <c r="MZ159" i="8"/>
  <c r="AAK159" i="8"/>
  <c r="MW160" i="8" l="1"/>
  <c r="NA159" i="8"/>
  <c r="MV160" i="8" s="1"/>
  <c r="AAW159" i="8"/>
  <c r="ABE158" i="8"/>
  <c r="ABG158" i="8" l="1"/>
  <c r="ABH158" i="8" s="1"/>
  <c r="ABC159" i="8" s="1"/>
  <c r="AAR159" i="8"/>
  <c r="NE159" i="8"/>
  <c r="MR160" i="8"/>
  <c r="MS160" i="8" s="1"/>
  <c r="MP161" i="8" l="1"/>
  <c r="MT160" i="8"/>
  <c r="MO161" i="8" s="1"/>
  <c r="NG159" i="8"/>
  <c r="NH159" i="8" s="1"/>
  <c r="NC160" i="8" s="1"/>
  <c r="ABD159" i="8"/>
  <c r="ABL158" i="8"/>
  <c r="ABO158" i="8" s="1"/>
  <c r="ABJ159" i="8" s="1"/>
  <c r="ABF159" i="8" l="1"/>
  <c r="AAY159" i="8"/>
  <c r="ND160" i="8"/>
  <c r="MY160" i="8" s="1"/>
  <c r="NL159" i="8"/>
  <c r="MX160" i="8"/>
  <c r="MK161" i="8"/>
  <c r="ML161" i="8" s="1"/>
  <c r="MI162" i="8" l="1"/>
  <c r="MM161" i="8"/>
  <c r="MH162" i="8" s="1"/>
  <c r="NN159" i="8"/>
  <c r="NO159" i="8" s="1"/>
  <c r="NJ160" i="8" s="1"/>
  <c r="NS159" i="8" l="1"/>
  <c r="NK160" i="8"/>
  <c r="NF160" i="8" s="1"/>
  <c r="MD162" i="8"/>
  <c r="ME162" i="8" s="1"/>
  <c r="MQ161" i="8"/>
  <c r="MB163" i="8" l="1"/>
  <c r="MF162" i="8"/>
  <c r="MA163" i="8" s="1"/>
  <c r="NU159" i="8"/>
  <c r="NV159" i="8"/>
  <c r="NQ160" i="8" s="1"/>
  <c r="NR160" i="8" l="1"/>
  <c r="NM160" i="8" s="1"/>
  <c r="NZ159" i="8"/>
  <c r="MJ162" i="8"/>
  <c r="LW163" i="8"/>
  <c r="LX163" i="8" s="1"/>
  <c r="LY163" i="8" l="1"/>
  <c r="LT164" i="8" s="1"/>
  <c r="MC163" i="8"/>
  <c r="LU164" i="8"/>
  <c r="LP164" i="8" s="1"/>
  <c r="LQ164" i="8" s="1"/>
  <c r="OB159" i="8"/>
  <c r="OC159" i="8" s="1"/>
  <c r="NX160" i="8" s="1"/>
  <c r="NY160" i="8" l="1"/>
  <c r="NT160" i="8" s="1"/>
  <c r="OG159" i="8"/>
  <c r="LR164" i="8"/>
  <c r="LM165" i="8" s="1"/>
  <c r="LN165" i="8"/>
  <c r="LI165" i="8" s="1"/>
  <c r="LJ165" i="8" s="1"/>
  <c r="LV164" i="8" l="1"/>
  <c r="LG166" i="8"/>
  <c r="LK165" i="8"/>
  <c r="LF166" i="8" s="1"/>
  <c r="OI159" i="8"/>
  <c r="OJ159" i="8" s="1"/>
  <c r="OE160" i="8" s="1"/>
  <c r="OF160" i="8" l="1"/>
  <c r="OA160" i="8" s="1"/>
  <c r="ON159" i="8"/>
  <c r="LO165" i="8"/>
  <c r="LB166" i="8"/>
  <c r="LC166" i="8" s="1"/>
  <c r="LD166" i="8" l="1"/>
  <c r="KY167" i="8" s="1"/>
  <c r="KZ167" i="8"/>
  <c r="KU167" i="8" s="1"/>
  <c r="KV167" i="8" s="1"/>
  <c r="OP159" i="8"/>
  <c r="OQ159" i="8" s="1"/>
  <c r="OL160" i="8" s="1"/>
  <c r="LH166" i="8" l="1"/>
  <c r="OM160" i="8"/>
  <c r="OH160" i="8" s="1"/>
  <c r="OU159" i="8"/>
  <c r="KW167" i="8"/>
  <c r="KR168" i="8" s="1"/>
  <c r="KS168" i="8"/>
  <c r="KN168" i="8" l="1"/>
  <c r="KO168" i="8" s="1"/>
  <c r="LA167" i="8"/>
  <c r="KP168" i="8"/>
  <c r="KK169" i="8" s="1"/>
  <c r="KT168" i="8"/>
  <c r="KL169" i="8"/>
  <c r="OW159" i="8"/>
  <c r="OX159" i="8" s="1"/>
  <c r="OS160" i="8" s="1"/>
  <c r="KG169" i="8" l="1"/>
  <c r="KH169" i="8" s="1"/>
  <c r="KI169" i="8" s="1"/>
  <c r="KD170" i="8" s="1"/>
  <c r="OT160" i="8"/>
  <c r="OO160" i="8" s="1"/>
  <c r="PB159" i="8"/>
  <c r="KE170" i="8" l="1"/>
  <c r="JZ170" i="8" s="1"/>
  <c r="KA170" i="8" s="1"/>
  <c r="KM169" i="8"/>
  <c r="KB170" i="8"/>
  <c r="JW171" i="8" s="1"/>
  <c r="PD159" i="8"/>
  <c r="PE159" i="8"/>
  <c r="OZ160" i="8" s="1"/>
  <c r="KF170" i="8" l="1"/>
  <c r="JX171" i="8"/>
  <c r="JS171" i="8" s="1"/>
  <c r="JT171" i="8" s="1"/>
  <c r="PA160" i="8"/>
  <c r="OV160" i="8" s="1"/>
  <c r="PI159" i="8"/>
  <c r="JU171" i="8"/>
  <c r="JP172" i="8" s="1"/>
  <c r="JQ172" i="8"/>
  <c r="JL172" i="8" l="1"/>
  <c r="JM172" i="8" s="1"/>
  <c r="JY171" i="8"/>
  <c r="JN172" i="8"/>
  <c r="JI173" i="8" s="1"/>
  <c r="JJ173" i="8"/>
  <c r="PK159" i="8"/>
  <c r="PL159" i="8" s="1"/>
  <c r="PG160" i="8" s="1"/>
  <c r="JR172" i="8" l="1"/>
  <c r="JE173" i="8"/>
  <c r="JF173" i="8" s="1"/>
  <c r="JC174" i="8" s="1"/>
  <c r="PH160" i="8"/>
  <c r="PC160" i="8" s="1"/>
  <c r="PP159" i="8"/>
  <c r="JG173" i="8" l="1"/>
  <c r="JB174" i="8" s="1"/>
  <c r="PR159" i="8"/>
  <c r="PS159" i="8"/>
  <c r="PN160" i="8" s="1"/>
  <c r="IX174" i="8"/>
  <c r="IY174" i="8" s="1"/>
  <c r="JK173" i="8" l="1"/>
  <c r="IZ174" i="8"/>
  <c r="IU175" i="8" s="1"/>
  <c r="IV175" i="8"/>
  <c r="PO160" i="8"/>
  <c r="PJ160" i="8" s="1"/>
  <c r="PW159" i="8"/>
  <c r="JD174" i="8" l="1"/>
  <c r="IQ175" i="8"/>
  <c r="IR175" i="8" s="1"/>
  <c r="IO176" i="8" s="1"/>
  <c r="PY159" i="8"/>
  <c r="PZ159" i="8"/>
  <c r="PU160" i="8" s="1"/>
  <c r="IS175" i="8" l="1"/>
  <c r="IN176" i="8" s="1"/>
  <c r="PV160" i="8"/>
  <c r="PQ160" i="8" s="1"/>
  <c r="QD159" i="8"/>
  <c r="IW175" i="8"/>
  <c r="IJ176" i="8"/>
  <c r="IK176" i="8" s="1"/>
  <c r="IL176" i="8" l="1"/>
  <c r="IG177" i="8" s="1"/>
  <c r="IH177" i="8"/>
  <c r="QF159" i="8"/>
  <c r="QG159" i="8" s="1"/>
  <c r="QB160" i="8" s="1"/>
  <c r="IC177" i="8" l="1"/>
  <c r="ID177" i="8" s="1"/>
  <c r="IE177" i="8" s="1"/>
  <c r="HZ178" i="8" s="1"/>
  <c r="IP176" i="8"/>
  <c r="QC160" i="8"/>
  <c r="PX160" i="8" s="1"/>
  <c r="QK159" i="8"/>
  <c r="IA178" i="8" l="1"/>
  <c r="QM159" i="8"/>
  <c r="QN159" i="8" s="1"/>
  <c r="QI160" i="8" s="1"/>
  <c r="II177" i="8"/>
  <c r="HV178" i="8"/>
  <c r="HW178" i="8" s="1"/>
  <c r="HX178" i="8" l="1"/>
  <c r="HS179" i="8" s="1"/>
  <c r="HT179" i="8"/>
  <c r="QR159" i="8"/>
  <c r="QJ160" i="8"/>
  <c r="QE160" i="8" s="1"/>
  <c r="HO179" i="8" l="1"/>
  <c r="HP179" i="8" s="1"/>
  <c r="HQ179" i="8" s="1"/>
  <c r="HL180" i="8" s="1"/>
  <c r="IB178" i="8"/>
  <c r="QT159" i="8"/>
  <c r="QU159" i="8" s="1"/>
  <c r="QP160" i="8" s="1"/>
  <c r="HM180" i="8"/>
  <c r="HH180" i="8" l="1"/>
  <c r="HI180" i="8" s="1"/>
  <c r="HU179" i="8"/>
  <c r="HJ180" i="8"/>
  <c r="HE181" i="8" s="1"/>
  <c r="HF181" i="8"/>
  <c r="QQ160" i="8"/>
  <c r="QL160" i="8" s="1"/>
  <c r="QY159" i="8"/>
  <c r="HA181" i="8" l="1"/>
  <c r="HB181" i="8" s="1"/>
  <c r="HN180" i="8"/>
  <c r="RA159" i="8"/>
  <c r="RB159" i="8"/>
  <c r="QW160" i="8" s="1"/>
  <c r="HC181" i="8"/>
  <c r="GX182" i="8" s="1"/>
  <c r="HG181" i="8"/>
  <c r="GY182" i="8"/>
  <c r="GT182" i="8" l="1"/>
  <c r="GU182" i="8" s="1"/>
  <c r="GR183" i="8" s="1"/>
  <c r="RF159" i="8"/>
  <c r="QX160" i="8"/>
  <c r="QS160" i="8" s="1"/>
  <c r="GV182" i="8" l="1"/>
  <c r="GQ183" i="8" s="1"/>
  <c r="GM183" i="8" s="1"/>
  <c r="GN183" i="8" s="1"/>
  <c r="GK184" i="8" s="1"/>
  <c r="RH159" i="8"/>
  <c r="RI159" i="8" s="1"/>
  <c r="RD160" i="8" s="1"/>
  <c r="GZ182" i="8" l="1"/>
  <c r="GO183" i="8"/>
  <c r="GJ184" i="8" s="1"/>
  <c r="RE160" i="8"/>
  <c r="QZ160" i="8" s="1"/>
  <c r="RM159" i="8"/>
  <c r="GS183" i="8"/>
  <c r="GF184" i="8"/>
  <c r="GG184" i="8" s="1"/>
  <c r="GD185" i="8" l="1"/>
  <c r="GH184" i="8"/>
  <c r="GC185" i="8" s="1"/>
  <c r="RO159" i="8"/>
  <c r="RP159" i="8" s="1"/>
  <c r="RK160" i="8" s="1"/>
  <c r="RL160" i="8" l="1"/>
  <c r="RG160" i="8" s="1"/>
  <c r="RT159" i="8"/>
  <c r="GL184" i="8"/>
  <c r="FY185" i="8"/>
  <c r="FZ185" i="8" s="1"/>
  <c r="FW186" i="8" l="1"/>
  <c r="GA185" i="8"/>
  <c r="FV186" i="8" s="1"/>
  <c r="RV159" i="8"/>
  <c r="RW159" i="8" s="1"/>
  <c r="RR160" i="8" s="1"/>
  <c r="RS160" i="8" l="1"/>
  <c r="RN160" i="8" s="1"/>
  <c r="SA159" i="8"/>
  <c r="GE185" i="8"/>
  <c r="FR186" i="8"/>
  <c r="FS186" i="8" s="1"/>
  <c r="FP187" i="8" l="1"/>
  <c r="FT186" i="8"/>
  <c r="FO187" i="8" s="1"/>
  <c r="SC159" i="8"/>
  <c r="SD159" i="8" s="1"/>
  <c r="RY160" i="8" s="1"/>
  <c r="RZ160" i="8" l="1"/>
  <c r="RU160" i="8" s="1"/>
  <c r="SH159" i="8"/>
  <c r="FX186" i="8"/>
  <c r="FK187" i="8"/>
  <c r="FL187" i="8" s="1"/>
  <c r="FI188" i="8" l="1"/>
  <c r="FM187" i="8"/>
  <c r="FH188" i="8" s="1"/>
  <c r="SJ159" i="8"/>
  <c r="SK159" i="8"/>
  <c r="SF160" i="8" s="1"/>
  <c r="SG160" i="8" l="1"/>
  <c r="SB160" i="8" s="1"/>
  <c r="SO159" i="8"/>
  <c r="FQ187" i="8"/>
  <c r="FD188" i="8"/>
  <c r="FE188" i="8" s="1"/>
  <c r="FB189" i="8" l="1"/>
  <c r="FF188" i="8"/>
  <c r="FA189" i="8" s="1"/>
  <c r="SQ159" i="8"/>
  <c r="SR159" i="8" s="1"/>
  <c r="SM160" i="8" s="1"/>
  <c r="SN160" i="8" l="1"/>
  <c r="SI160" i="8" s="1"/>
  <c r="SV159" i="8"/>
  <c r="FJ188" i="8"/>
  <c r="EW189" i="8"/>
  <c r="EX189" i="8" s="1"/>
  <c r="EU190" i="8" l="1"/>
  <c r="EY189" i="8"/>
  <c r="ET190" i="8" s="1"/>
  <c r="SX159" i="8"/>
  <c r="SY159" i="8" s="1"/>
  <c r="ST160" i="8" s="1"/>
  <c r="SU160" i="8" l="1"/>
  <c r="SP160" i="8" s="1"/>
  <c r="TC159" i="8"/>
  <c r="FC189" i="8"/>
  <c r="EP190" i="8"/>
  <c r="EQ190" i="8" s="1"/>
  <c r="EN191" i="8" l="1"/>
  <c r="ER190" i="8"/>
  <c r="EM191" i="8" s="1"/>
  <c r="TE159" i="8"/>
  <c r="TF159" i="8"/>
  <c r="TA160" i="8" s="1"/>
  <c r="TB160" i="8" l="1"/>
  <c r="SW160" i="8" s="1"/>
  <c r="TJ159" i="8"/>
  <c r="EV190" i="8"/>
  <c r="EI191" i="8"/>
  <c r="EJ191" i="8" s="1"/>
  <c r="EG192" i="8" l="1"/>
  <c r="EK191" i="8"/>
  <c r="EF192" i="8" s="1"/>
  <c r="TL159" i="8"/>
  <c r="TM159" i="8"/>
  <c r="TH160" i="8" s="1"/>
  <c r="TI160" i="8" l="1"/>
  <c r="TD160" i="8" s="1"/>
  <c r="TQ159" i="8"/>
  <c r="EO191" i="8"/>
  <c r="EB192" i="8"/>
  <c r="EC192" i="8" s="1"/>
  <c r="DZ193" i="8" l="1"/>
  <c r="ED192" i="8"/>
  <c r="DY193" i="8" s="1"/>
  <c r="TS159" i="8"/>
  <c r="TT159" i="8"/>
  <c r="TO160" i="8" s="1"/>
  <c r="TP160" i="8" l="1"/>
  <c r="TK160" i="8" s="1"/>
  <c r="TX159" i="8"/>
  <c r="EH192" i="8"/>
  <c r="DU193" i="8"/>
  <c r="DV193" i="8" s="1"/>
  <c r="DS194" i="8" l="1"/>
  <c r="DW193" i="8"/>
  <c r="DR194" i="8" s="1"/>
  <c r="TZ159" i="8"/>
  <c r="UA159" i="8" s="1"/>
  <c r="TV160" i="8" s="1"/>
  <c r="TW160" i="8" l="1"/>
  <c r="TR160" i="8" s="1"/>
  <c r="UE159" i="8"/>
  <c r="EA193" i="8"/>
  <c r="DN194" i="8"/>
  <c r="DO194" i="8" s="1"/>
  <c r="DL195" i="8" l="1"/>
  <c r="DP194" i="8"/>
  <c r="DK195" i="8" s="1"/>
  <c r="DG195" i="8" s="1"/>
  <c r="DH195" i="8" s="1"/>
  <c r="UG159" i="8"/>
  <c r="UH159" i="8"/>
  <c r="UC160" i="8" s="1"/>
  <c r="UD160" i="8" l="1"/>
  <c r="TY160" i="8" s="1"/>
  <c r="UL159" i="8"/>
  <c r="DE196" i="8"/>
  <c r="DI195" i="8"/>
  <c r="DD196" i="8" s="1"/>
  <c r="DT194" i="8"/>
  <c r="UN159" i="8" l="1"/>
  <c r="UO159" i="8"/>
  <c r="UJ160" i="8" s="1"/>
  <c r="DM195" i="8"/>
  <c r="CZ196" i="8"/>
  <c r="DA196" i="8" s="1"/>
  <c r="DB196" i="8" l="1"/>
  <c r="CW197" i="8" s="1"/>
  <c r="CX197" i="8"/>
  <c r="DF196" i="8"/>
  <c r="UK160" i="8"/>
  <c r="UF160" i="8" s="1"/>
  <c r="US159" i="8"/>
  <c r="CS197" i="8" l="1"/>
  <c r="CT197" i="8" s="1"/>
  <c r="CQ198" i="8" s="1"/>
  <c r="UU159" i="8"/>
  <c r="UV159" i="8" s="1"/>
  <c r="UQ160" i="8" s="1"/>
  <c r="CU197" i="8"/>
  <c r="CP198" i="8" s="1"/>
  <c r="UR160" i="8" l="1"/>
  <c r="UM160" i="8" s="1"/>
  <c r="UZ159" i="8"/>
  <c r="CY197" i="8"/>
  <c r="CL198" i="8"/>
  <c r="CM198" i="8" s="1"/>
  <c r="CJ199" i="8" l="1"/>
  <c r="CN198" i="8"/>
  <c r="CI199" i="8" s="1"/>
  <c r="VB159" i="8"/>
  <c r="VC159" i="8" s="1"/>
  <c r="UX160" i="8" s="1"/>
  <c r="UY160" i="8" l="1"/>
  <c r="UT160" i="8" s="1"/>
  <c r="VG159" i="8"/>
  <c r="CR198" i="8"/>
  <c r="CE199" i="8"/>
  <c r="CF199" i="8" s="1"/>
  <c r="CC200" i="8" l="1"/>
  <c r="CG199" i="8"/>
  <c r="CB200" i="8" s="1"/>
  <c r="VI159" i="8"/>
  <c r="VJ159" i="8" s="1"/>
  <c r="VE160" i="8" s="1"/>
  <c r="VF160" i="8" l="1"/>
  <c r="VA160" i="8" s="1"/>
  <c r="VN159" i="8"/>
  <c r="CK199" i="8"/>
  <c r="BX200" i="8"/>
  <c r="BY200" i="8" s="1"/>
  <c r="BV201" i="8" l="1"/>
  <c r="BZ200" i="8"/>
  <c r="BU201" i="8" s="1"/>
  <c r="VP159" i="8"/>
  <c r="VQ159" i="8" s="1"/>
  <c r="VL160" i="8" s="1"/>
  <c r="VM160" i="8" l="1"/>
  <c r="VH160" i="8" s="1"/>
  <c r="VU159" i="8"/>
  <c r="CD200" i="8"/>
  <c r="BQ201" i="8"/>
  <c r="BR201" i="8" s="1"/>
  <c r="BO202" i="8" l="1"/>
  <c r="BS201" i="8"/>
  <c r="BN202" i="8" s="1"/>
  <c r="VW159" i="8"/>
  <c r="VX159" i="8" s="1"/>
  <c r="VS160" i="8" s="1"/>
  <c r="VT160" i="8" l="1"/>
  <c r="VO160" i="8" s="1"/>
  <c r="WB159" i="8"/>
  <c r="BW201" i="8"/>
  <c r="BJ202" i="8"/>
  <c r="BK202" i="8" s="1"/>
  <c r="BH203" i="8" l="1"/>
  <c r="BL202" i="8"/>
  <c r="BG203" i="8" s="1"/>
  <c r="WD159" i="8"/>
  <c r="WE159" i="8" s="1"/>
  <c r="VZ160" i="8" s="1"/>
  <c r="WA160" i="8" l="1"/>
  <c r="VV160" i="8" s="1"/>
  <c r="WI159" i="8"/>
  <c r="BP202" i="8"/>
  <c r="BC203" i="8"/>
  <c r="BD203" i="8" s="1"/>
  <c r="BA204" i="8" l="1"/>
  <c r="BE203" i="8"/>
  <c r="AZ204" i="8" s="1"/>
  <c r="WK159" i="8"/>
  <c r="WL159" i="8" s="1"/>
  <c r="WG160" i="8" s="1"/>
  <c r="WH160" i="8" l="1"/>
  <c r="WC160" i="8" s="1"/>
  <c r="WP159" i="8"/>
  <c r="BI203" i="8"/>
  <c r="AV204" i="8"/>
  <c r="AW204" i="8" s="1"/>
  <c r="AX204" i="8" l="1"/>
  <c r="AS205" i="8" s="1"/>
  <c r="AT205" i="8"/>
  <c r="WR159" i="8"/>
  <c r="WS159" i="8" s="1"/>
  <c r="WN160" i="8" s="1"/>
  <c r="BB204" i="8" l="1"/>
  <c r="WO160" i="8"/>
  <c r="WJ160" i="8" s="1"/>
  <c r="WW159" i="8"/>
  <c r="AP205" i="8"/>
  <c r="AO205" i="8"/>
  <c r="AH205" i="8" s="1"/>
  <c r="AG205" i="8" s="1"/>
  <c r="AM206" i="8" l="1"/>
  <c r="AU205" i="8"/>
  <c r="WY159" i="8"/>
  <c r="WZ159" i="8" s="1"/>
  <c r="WU160" i="8" s="1"/>
  <c r="WV160" i="8" l="1"/>
  <c r="WQ160" i="8" s="1"/>
  <c r="XD159" i="8"/>
  <c r="XF159" i="8" l="1"/>
  <c r="XG159" i="8"/>
  <c r="XB160" i="8" s="1"/>
  <c r="XC160" i="8" l="1"/>
  <c r="WX160" i="8" s="1"/>
  <c r="XK159" i="8"/>
  <c r="XM159" i="8" l="1"/>
  <c r="XN159" i="8"/>
  <c r="XI160" i="8" s="1"/>
  <c r="XJ160" i="8" l="1"/>
  <c r="XE160" i="8" s="1"/>
  <c r="XR159" i="8"/>
  <c r="XT159" i="8" l="1"/>
  <c r="XU159" i="8"/>
  <c r="XP160" i="8" s="1"/>
  <c r="XQ160" i="8" l="1"/>
  <c r="XL160" i="8" s="1"/>
  <c r="XY159" i="8"/>
  <c r="YA159" i="8" l="1"/>
  <c r="YB159" i="8"/>
  <c r="XW160" i="8" s="1"/>
  <c r="XX160" i="8" l="1"/>
  <c r="XS160" i="8" s="1"/>
  <c r="YF159" i="8"/>
  <c r="YH159" i="8" l="1"/>
  <c r="YI159" i="8"/>
  <c r="YD160" i="8" s="1"/>
  <c r="YE160" i="8" l="1"/>
  <c r="XZ160" i="8" s="1"/>
  <c r="YM159" i="8"/>
  <c r="YO159" i="8" l="1"/>
  <c r="YP159" i="8"/>
  <c r="YK160" i="8" s="1"/>
  <c r="YT159" i="8" l="1"/>
  <c r="YL160" i="8"/>
  <c r="YG160" i="8" s="1"/>
  <c r="YV159" i="8" l="1"/>
  <c r="YW159" i="8"/>
  <c r="YR160" i="8" s="1"/>
  <c r="YS160" i="8" l="1"/>
  <c r="YN160" i="8" s="1"/>
  <c r="ZA159" i="8"/>
  <c r="ZC159" i="8" l="1"/>
  <c r="ZD159" i="8" s="1"/>
  <c r="YY160" i="8" s="1"/>
  <c r="YZ160" i="8" l="1"/>
  <c r="YU160" i="8" s="1"/>
  <c r="ZH159" i="8"/>
  <c r="ZJ159" i="8" l="1"/>
  <c r="ZK159" i="8"/>
  <c r="ZF160" i="8" s="1"/>
  <c r="ZG160" i="8" l="1"/>
  <c r="ZB160" i="8" s="1"/>
  <c r="ZO159" i="8"/>
  <c r="ZQ159" i="8" l="1"/>
  <c r="ZR159" i="8" s="1"/>
  <c r="ZM160" i="8" s="1"/>
  <c r="ZN160" i="8" l="1"/>
  <c r="ZI160" i="8" s="1"/>
  <c r="ZV159" i="8"/>
  <c r="ZX159" i="8" l="1"/>
  <c r="ZY159" i="8"/>
  <c r="ZT160" i="8" s="1"/>
  <c r="ZU160" i="8" l="1"/>
  <c r="ZP160" i="8" s="1"/>
  <c r="AAC159" i="8"/>
  <c r="AAE159" i="8" l="1"/>
  <c r="AAF159" i="8" s="1"/>
  <c r="AAA160" i="8" s="1"/>
  <c r="AAB160" i="8" l="1"/>
  <c r="ZW160" i="8" s="1"/>
  <c r="AAJ159" i="8"/>
  <c r="AAL159" i="8" l="1"/>
  <c r="AAM159" i="8" s="1"/>
  <c r="AAH160" i="8" s="1"/>
  <c r="AAI160" i="8" l="1"/>
  <c r="AAD160" i="8" s="1"/>
  <c r="AAQ159" i="8"/>
  <c r="AAS159" i="8" l="1"/>
  <c r="AAT159" i="8" s="1"/>
  <c r="AAO160" i="8" s="1"/>
  <c r="AAX159" i="8" l="1"/>
  <c r="AAP160" i="8"/>
  <c r="MZ160" i="8" l="1"/>
  <c r="AAK160" i="8"/>
  <c r="AAZ159" i="8"/>
  <c r="ABA159" i="8" s="1"/>
  <c r="AAV160" i="8" s="1"/>
  <c r="AAW160" i="8" l="1"/>
  <c r="ABE159" i="8"/>
  <c r="MW161" i="8"/>
  <c r="NA160" i="8"/>
  <c r="MV161" i="8" s="1"/>
  <c r="ABG159" i="8" l="1"/>
  <c r="ABH159" i="8" s="1"/>
  <c r="ABC160" i="8" s="1"/>
  <c r="AAR160" i="8"/>
  <c r="NE160" i="8"/>
  <c r="MR161" i="8"/>
  <c r="MS161" i="8" s="1"/>
  <c r="MP162" i="8" l="1"/>
  <c r="MT161" i="8"/>
  <c r="MO162" i="8" s="1"/>
  <c r="ABD160" i="8"/>
  <c r="ABL159" i="8"/>
  <c r="ABO159" i="8" s="1"/>
  <c r="ABJ160" i="8" s="1"/>
  <c r="NG160" i="8"/>
  <c r="ND161" i="8" l="1"/>
  <c r="ABF160" i="8"/>
  <c r="AAY160" i="8"/>
  <c r="NH160" i="8"/>
  <c r="NC161" i="8" s="1"/>
  <c r="MK162" i="8"/>
  <c r="ML162" i="8" s="1"/>
  <c r="MX161" i="8"/>
  <c r="MY161" i="8" l="1"/>
  <c r="MI163" i="8"/>
  <c r="MM162" i="8"/>
  <c r="MH163" i="8" s="1"/>
  <c r="NL160" i="8"/>
  <c r="NN160" i="8" l="1"/>
  <c r="NO160" i="8" s="1"/>
  <c r="NJ161" i="8" s="1"/>
  <c r="MD163" i="8"/>
  <c r="ME163" i="8" s="1"/>
  <c r="MQ162" i="8"/>
  <c r="MB164" i="8" l="1"/>
  <c r="MF163" i="8"/>
  <c r="MA164" i="8" s="1"/>
  <c r="NK161" i="8"/>
  <c r="NF161" i="8" s="1"/>
  <c r="NS160" i="8"/>
  <c r="NU160" i="8" l="1"/>
  <c r="NV160" i="8" s="1"/>
  <c r="NQ161" i="8" s="1"/>
  <c r="MJ163" i="8"/>
  <c r="LW164" i="8"/>
  <c r="LX164" i="8" s="1"/>
  <c r="LY164" i="8" l="1"/>
  <c r="LT165" i="8" s="1"/>
  <c r="LU165" i="8"/>
  <c r="NR161" i="8"/>
  <c r="NM161" i="8" s="1"/>
  <c r="NZ160" i="8"/>
  <c r="MC164" i="8" l="1"/>
  <c r="LP165" i="8"/>
  <c r="LQ165" i="8" s="1"/>
  <c r="LR165" i="8" s="1"/>
  <c r="LM166" i="8" s="1"/>
  <c r="OB160" i="8"/>
  <c r="OC160" i="8"/>
  <c r="NX161" i="8" s="1"/>
  <c r="LN166" i="8"/>
  <c r="LI166" i="8" l="1"/>
  <c r="LJ166" i="8" s="1"/>
  <c r="LK166" i="8" s="1"/>
  <c r="LV165" i="8"/>
  <c r="NY161" i="8"/>
  <c r="NT161" i="8" s="1"/>
  <c r="OG160" i="8"/>
  <c r="LF167" i="8" l="1"/>
  <c r="LO166" i="8"/>
  <c r="LG167" i="8"/>
  <c r="LB167" i="8" s="1"/>
  <c r="LC167" i="8" s="1"/>
  <c r="LD167" i="8" s="1"/>
  <c r="KY168" i="8" s="1"/>
  <c r="OI160" i="8"/>
  <c r="OJ160" i="8" s="1"/>
  <c r="OE161" i="8" s="1"/>
  <c r="KZ168" i="8" l="1"/>
  <c r="LH167" i="8"/>
  <c r="KU168" i="8"/>
  <c r="KV168" i="8" s="1"/>
  <c r="OF161" i="8"/>
  <c r="OA161" i="8" s="1"/>
  <c r="ON160" i="8"/>
  <c r="KW168" i="8" l="1"/>
  <c r="KR169" i="8" s="1"/>
  <c r="KS169" i="8"/>
  <c r="OP160" i="8"/>
  <c r="OQ160" i="8" s="1"/>
  <c r="OL161" i="8" s="1"/>
  <c r="KN169" i="8" l="1"/>
  <c r="KO169" i="8" s="1"/>
  <c r="LA168" i="8"/>
  <c r="OM161" i="8"/>
  <c r="OH161" i="8" s="1"/>
  <c r="OU160" i="8"/>
  <c r="KP169" i="8" l="1"/>
  <c r="KL170" i="8"/>
  <c r="OW160" i="8"/>
  <c r="OX160" i="8" s="1"/>
  <c r="OS161" i="8" s="1"/>
  <c r="KK170" i="8" l="1"/>
  <c r="KG170" i="8" s="1"/>
  <c r="KH170" i="8" s="1"/>
  <c r="KT169" i="8"/>
  <c r="OT161" i="8"/>
  <c r="OO161" i="8" s="1"/>
  <c r="PB160" i="8"/>
  <c r="KE171" i="8" l="1"/>
  <c r="KI170" i="8"/>
  <c r="KD171" i="8" s="1"/>
  <c r="PD160" i="8"/>
  <c r="PE160" i="8" s="1"/>
  <c r="OZ161" i="8" s="1"/>
  <c r="KM170" i="8" l="1"/>
  <c r="JZ171" i="8"/>
  <c r="KA171" i="8" s="1"/>
  <c r="PA161" i="8"/>
  <c r="OV161" i="8" s="1"/>
  <c r="PI160" i="8"/>
  <c r="KB171" i="8" l="1"/>
  <c r="JW172" i="8" s="1"/>
  <c r="JX172" i="8"/>
  <c r="JS172" i="8" s="1"/>
  <c r="JT172" i="8" s="1"/>
  <c r="KF171" i="8"/>
  <c r="PK160" i="8"/>
  <c r="PL160" i="8"/>
  <c r="PG161" i="8" s="1"/>
  <c r="JU172" i="8" l="1"/>
  <c r="JP173" i="8" s="1"/>
  <c r="JY172" i="8"/>
  <c r="JQ173" i="8"/>
  <c r="JL173" i="8" s="1"/>
  <c r="JM173" i="8" s="1"/>
  <c r="PH161" i="8"/>
  <c r="PC161" i="8" s="1"/>
  <c r="PP160" i="8"/>
  <c r="JJ174" i="8" l="1"/>
  <c r="JR173" i="8"/>
  <c r="JN173" i="8"/>
  <c r="JI174" i="8" s="1"/>
  <c r="JE174" i="8" s="1"/>
  <c r="JF174" i="8" s="1"/>
  <c r="PR160" i="8"/>
  <c r="PS160" i="8" s="1"/>
  <c r="PN161" i="8" s="1"/>
  <c r="JC175" i="8" l="1"/>
  <c r="JG174" i="8"/>
  <c r="JB175" i="8" s="1"/>
  <c r="IX175" i="8" s="1"/>
  <c r="IY175" i="8" s="1"/>
  <c r="PO161" i="8"/>
  <c r="PJ161" i="8" s="1"/>
  <c r="PW160" i="8"/>
  <c r="IV176" i="8" l="1"/>
  <c r="IZ175" i="8"/>
  <c r="IU176" i="8" s="1"/>
  <c r="JK174" i="8"/>
  <c r="PY160" i="8"/>
  <c r="PZ160" i="8"/>
  <c r="PU161" i="8" s="1"/>
  <c r="JD175" i="8" l="1"/>
  <c r="IQ176" i="8"/>
  <c r="IR176" i="8" s="1"/>
  <c r="PV161" i="8"/>
  <c r="PQ161" i="8" s="1"/>
  <c r="QD160" i="8"/>
  <c r="IS176" i="8" l="1"/>
  <c r="IN177" i="8" s="1"/>
  <c r="IO177" i="8"/>
  <c r="IJ177" i="8" s="1"/>
  <c r="IK177" i="8" s="1"/>
  <c r="IW176" i="8"/>
  <c r="QF160" i="8"/>
  <c r="QG160" i="8" s="1"/>
  <c r="QB161" i="8" s="1"/>
  <c r="IL177" i="8" l="1"/>
  <c r="IG178" i="8" s="1"/>
  <c r="IH178" i="8"/>
  <c r="IC178" i="8" s="1"/>
  <c r="ID178" i="8" s="1"/>
  <c r="IP177" i="8"/>
  <c r="QC161" i="8"/>
  <c r="PX161" i="8" s="1"/>
  <c r="QK160" i="8"/>
  <c r="IE178" i="8" l="1"/>
  <c r="IA179" i="8"/>
  <c r="QM160" i="8"/>
  <c r="QN160" i="8" s="1"/>
  <c r="QI161" i="8" s="1"/>
  <c r="HZ179" i="8" l="1"/>
  <c r="HV179" i="8" s="1"/>
  <c r="HW179" i="8" s="1"/>
  <c r="II178" i="8"/>
  <c r="QR160" i="8"/>
  <c r="QJ161" i="8"/>
  <c r="QE161" i="8" s="1"/>
  <c r="HX179" i="8" l="1"/>
  <c r="HS180" i="8" s="1"/>
  <c r="HT180" i="8"/>
  <c r="HO180" i="8" s="1"/>
  <c r="HP180" i="8" s="1"/>
  <c r="IB179" i="8"/>
  <c r="QT160" i="8"/>
  <c r="QU160" i="8" s="1"/>
  <c r="QP161" i="8" s="1"/>
  <c r="HQ180" i="8" l="1"/>
  <c r="HL181" i="8" s="1"/>
  <c r="HM181" i="8"/>
  <c r="HH181" i="8" s="1"/>
  <c r="HI181" i="8" s="1"/>
  <c r="HF182" i="8" s="1"/>
  <c r="HU180" i="8"/>
  <c r="HJ181" i="8"/>
  <c r="HE182" i="8" s="1"/>
  <c r="QQ161" i="8"/>
  <c r="QL161" i="8" s="1"/>
  <c r="QY160" i="8"/>
  <c r="HN181" i="8" l="1"/>
  <c r="HA182" i="8"/>
  <c r="HB182" i="8" s="1"/>
  <c r="HC182" i="8" s="1"/>
  <c r="GX183" i="8" s="1"/>
  <c r="GY183" i="8"/>
  <c r="RA160" i="8"/>
  <c r="RB160" i="8" s="1"/>
  <c r="QW161" i="8" s="1"/>
  <c r="GT183" i="8" l="1"/>
  <c r="GU183" i="8" s="1"/>
  <c r="GV183" i="8" s="1"/>
  <c r="GQ184" i="8" s="1"/>
  <c r="GR184" i="8"/>
  <c r="HG182" i="8"/>
  <c r="RF160" i="8"/>
  <c r="QX161" i="8"/>
  <c r="QS161" i="8" s="1"/>
  <c r="GM184" i="8" l="1"/>
  <c r="GN184" i="8" s="1"/>
  <c r="GZ183" i="8"/>
  <c r="GO184" i="8"/>
  <c r="GJ185" i="8" s="1"/>
  <c r="GK185" i="8"/>
  <c r="GF185" i="8" s="1"/>
  <c r="GG185" i="8" s="1"/>
  <c r="RH160" i="8"/>
  <c r="RI160" i="8" s="1"/>
  <c r="RD161" i="8" s="1"/>
  <c r="GS184" i="8" l="1"/>
  <c r="GH185" i="8"/>
  <c r="GC186" i="8" s="1"/>
  <c r="GD186" i="8"/>
  <c r="FY186" i="8" s="1"/>
  <c r="FZ186" i="8" s="1"/>
  <c r="GL185" i="8"/>
  <c r="RE161" i="8"/>
  <c r="QZ161" i="8" s="1"/>
  <c r="RM160" i="8"/>
  <c r="FW187" i="8" l="1"/>
  <c r="GA186" i="8"/>
  <c r="FV187" i="8" s="1"/>
  <c r="RO160" i="8"/>
  <c r="RP160" i="8" s="1"/>
  <c r="RK161" i="8" s="1"/>
  <c r="GE186" i="8" l="1"/>
  <c r="FR187" i="8"/>
  <c r="FS187" i="8" s="1"/>
  <c r="RL161" i="8"/>
  <c r="RG161" i="8" s="1"/>
  <c r="RT160" i="8"/>
  <c r="FT187" i="8" l="1"/>
  <c r="FO188" i="8" s="1"/>
  <c r="FP188" i="8"/>
  <c r="FK188" i="8" s="1"/>
  <c r="FL188" i="8" s="1"/>
  <c r="FX187" i="8"/>
  <c r="RV160" i="8"/>
  <c r="RW160" i="8" s="1"/>
  <c r="RR161" i="8" s="1"/>
  <c r="FI189" i="8" l="1"/>
  <c r="FM188" i="8"/>
  <c r="FH189" i="8" s="1"/>
  <c r="RS161" i="8"/>
  <c r="RN161" i="8" s="1"/>
  <c r="SA160" i="8"/>
  <c r="FQ188" i="8" l="1"/>
  <c r="FD189" i="8"/>
  <c r="FE189" i="8" s="1"/>
  <c r="SC160" i="8"/>
  <c r="SD160" i="8" s="1"/>
  <c r="RY161" i="8" s="1"/>
  <c r="FF189" i="8" l="1"/>
  <c r="FB190" i="8"/>
  <c r="RZ161" i="8"/>
  <c r="RU161" i="8" s="1"/>
  <c r="SH160" i="8"/>
  <c r="FA190" i="8" l="1"/>
  <c r="EW190" i="8" s="1"/>
  <c r="EX190" i="8" s="1"/>
  <c r="FJ189" i="8"/>
  <c r="SJ160" i="8"/>
  <c r="SK160" i="8" s="1"/>
  <c r="SF161" i="8" s="1"/>
  <c r="EU191" i="8" l="1"/>
  <c r="EY190" i="8"/>
  <c r="ET191" i="8" s="1"/>
  <c r="SG161" i="8"/>
  <c r="SB161" i="8" s="1"/>
  <c r="SO160" i="8"/>
  <c r="FC190" i="8" l="1"/>
  <c r="EP191" i="8"/>
  <c r="EQ191" i="8" s="1"/>
  <c r="SQ160" i="8"/>
  <c r="SR160" i="8"/>
  <c r="SM161" i="8" s="1"/>
  <c r="ER191" i="8" l="1"/>
  <c r="EM192" i="8" s="1"/>
  <c r="EN192" i="8"/>
  <c r="SN161" i="8"/>
  <c r="SI161" i="8" s="1"/>
  <c r="SV160" i="8"/>
  <c r="EV191" i="8" l="1"/>
  <c r="EI192" i="8"/>
  <c r="EJ192" i="8" s="1"/>
  <c r="SX160" i="8"/>
  <c r="SY160" i="8" s="1"/>
  <c r="ST161" i="8" s="1"/>
  <c r="EK192" i="8" l="1"/>
  <c r="EF193" i="8" s="1"/>
  <c r="EG193" i="8"/>
  <c r="SU161" i="8"/>
  <c r="SP161" i="8" s="1"/>
  <c r="TC160" i="8"/>
  <c r="EO192" i="8" l="1"/>
  <c r="EB193" i="8"/>
  <c r="EC193" i="8" s="1"/>
  <c r="TE160" i="8"/>
  <c r="TF160" i="8" s="1"/>
  <c r="TA161" i="8" s="1"/>
  <c r="DZ194" i="8" l="1"/>
  <c r="ED193" i="8"/>
  <c r="DY194" i="8" s="1"/>
  <c r="TB161" i="8"/>
  <c r="SW161" i="8" s="1"/>
  <c r="TJ160" i="8"/>
  <c r="EH193" i="8" l="1"/>
  <c r="DU194" i="8"/>
  <c r="DV194" i="8" s="1"/>
  <c r="DS195" i="8" s="1"/>
  <c r="TL160" i="8"/>
  <c r="TM160" i="8" s="1"/>
  <c r="TH161" i="8" s="1"/>
  <c r="DW194" i="8" l="1"/>
  <c r="DR195" i="8" s="1"/>
  <c r="DN195" i="8" s="1"/>
  <c r="DO195" i="8" s="1"/>
  <c r="EA194" i="8"/>
  <c r="DL196" i="8"/>
  <c r="DP195" i="8"/>
  <c r="DK196" i="8" s="1"/>
  <c r="DG196" i="8" s="1"/>
  <c r="DH196" i="8" s="1"/>
  <c r="TI161" i="8"/>
  <c r="TD161" i="8" s="1"/>
  <c r="TQ160" i="8"/>
  <c r="TS160" i="8" l="1"/>
  <c r="TT160" i="8"/>
  <c r="TO161" i="8" s="1"/>
  <c r="DE197" i="8"/>
  <c r="DI196" i="8"/>
  <c r="DD197" i="8" s="1"/>
  <c r="DT195" i="8"/>
  <c r="TP161" i="8" l="1"/>
  <c r="TK161" i="8" s="1"/>
  <c r="TX160" i="8"/>
  <c r="DM196" i="8"/>
  <c r="CZ197" i="8"/>
  <c r="DA197" i="8" s="1"/>
  <c r="CX198" i="8" l="1"/>
  <c r="DB197" i="8"/>
  <c r="CW198" i="8" s="1"/>
  <c r="TZ160" i="8"/>
  <c r="UA160" i="8" s="1"/>
  <c r="TV161" i="8" s="1"/>
  <c r="TW161" i="8" l="1"/>
  <c r="TR161" i="8" s="1"/>
  <c r="UE160" i="8"/>
  <c r="DF197" i="8"/>
  <c r="CS198" i="8"/>
  <c r="CT198" i="8" s="1"/>
  <c r="CQ199" i="8" l="1"/>
  <c r="CU198" i="8"/>
  <c r="CP199" i="8" s="1"/>
  <c r="CL199" i="8" s="1"/>
  <c r="CM199" i="8" s="1"/>
  <c r="UG160" i="8"/>
  <c r="UH160" i="8"/>
  <c r="UC161" i="8" s="1"/>
  <c r="UD161" i="8" l="1"/>
  <c r="TY161" i="8" s="1"/>
  <c r="UL160" i="8"/>
  <c r="CJ200" i="8"/>
  <c r="CN199" i="8"/>
  <c r="CI200" i="8" s="1"/>
  <c r="CY198" i="8"/>
  <c r="UN160" i="8" l="1"/>
  <c r="UO160" i="8"/>
  <c r="UJ161" i="8" s="1"/>
  <c r="CR199" i="8"/>
  <c r="CE200" i="8"/>
  <c r="CF200" i="8" s="1"/>
  <c r="CC201" i="8" l="1"/>
  <c r="CG200" i="8"/>
  <c r="CB201" i="8" s="1"/>
  <c r="UK161" i="8"/>
  <c r="UF161" i="8" s="1"/>
  <c r="US160" i="8"/>
  <c r="UU160" i="8" l="1"/>
  <c r="UV160" i="8" s="1"/>
  <c r="UQ161" i="8" s="1"/>
  <c r="CK200" i="8"/>
  <c r="BX201" i="8"/>
  <c r="BY201" i="8" s="1"/>
  <c r="BV202" i="8" l="1"/>
  <c r="BZ201" i="8"/>
  <c r="BU202" i="8" s="1"/>
  <c r="BQ202" i="8" s="1"/>
  <c r="BR202" i="8" s="1"/>
  <c r="UR161" i="8"/>
  <c r="UM161" i="8" s="1"/>
  <c r="UZ160" i="8"/>
  <c r="VB160" i="8" l="1"/>
  <c r="VC160" i="8"/>
  <c r="UX161" i="8" s="1"/>
  <c r="BO203" i="8"/>
  <c r="BS202" i="8"/>
  <c r="BN203" i="8" s="1"/>
  <c r="CD201" i="8"/>
  <c r="UY161" i="8" l="1"/>
  <c r="UT161" i="8" s="1"/>
  <c r="VG160" i="8"/>
  <c r="BW202" i="8"/>
  <c r="BJ203" i="8"/>
  <c r="BK203" i="8" s="1"/>
  <c r="BH204" i="8" l="1"/>
  <c r="BL203" i="8"/>
  <c r="BG204" i="8" s="1"/>
  <c r="VI160" i="8"/>
  <c r="VJ160" i="8"/>
  <c r="VE161" i="8" s="1"/>
  <c r="VF161" i="8" l="1"/>
  <c r="VA161" i="8" s="1"/>
  <c r="VN160" i="8"/>
  <c r="BP203" i="8"/>
  <c r="BC204" i="8"/>
  <c r="BD204" i="8" s="1"/>
  <c r="BA205" i="8" l="1"/>
  <c r="BE204" i="8"/>
  <c r="AZ205" i="8" s="1"/>
  <c r="VP160" i="8"/>
  <c r="VQ160" i="8" s="1"/>
  <c r="VL161" i="8" s="1"/>
  <c r="VM161" i="8" l="1"/>
  <c r="VH161" i="8" s="1"/>
  <c r="VU160" i="8"/>
  <c r="BI204" i="8"/>
  <c r="AV205" i="8"/>
  <c r="AW205" i="8" s="1"/>
  <c r="AT206" i="8" l="1"/>
  <c r="AX205" i="8"/>
  <c r="AS206" i="8" s="1"/>
  <c r="VW160" i="8"/>
  <c r="VX160" i="8" s="1"/>
  <c r="VS161" i="8" s="1"/>
  <c r="VT161" i="8" l="1"/>
  <c r="VO161" i="8" s="1"/>
  <c r="WB160" i="8"/>
  <c r="AP206" i="8"/>
  <c r="AO206" i="8"/>
  <c r="AH206" i="8" s="1"/>
  <c r="AG206" i="8" s="1"/>
  <c r="BB205" i="8"/>
  <c r="AU206" i="8" l="1"/>
  <c r="AM207" i="8"/>
  <c r="WD160" i="8"/>
  <c r="WE160" i="8" s="1"/>
  <c r="VZ161" i="8" s="1"/>
  <c r="WA161" i="8" l="1"/>
  <c r="VV161" i="8" s="1"/>
  <c r="WI160" i="8"/>
  <c r="WK160" i="8" l="1"/>
  <c r="WL160" i="8"/>
  <c r="WG161" i="8" s="1"/>
  <c r="WH161" i="8" l="1"/>
  <c r="WC161" i="8" s="1"/>
  <c r="WP160" i="8"/>
  <c r="WR160" i="8" l="1"/>
  <c r="WS160" i="8"/>
  <c r="WN161" i="8" s="1"/>
  <c r="WO161" i="8" l="1"/>
  <c r="WJ161" i="8" s="1"/>
  <c r="WW160" i="8"/>
  <c r="WY160" i="8" l="1"/>
  <c r="WZ160" i="8"/>
  <c r="WU161" i="8" s="1"/>
  <c r="WV161" i="8" l="1"/>
  <c r="WQ161" i="8" s="1"/>
  <c r="XD160" i="8"/>
  <c r="XF160" i="8" l="1"/>
  <c r="XG160" i="8"/>
  <c r="XB161" i="8" s="1"/>
  <c r="XC161" i="8" l="1"/>
  <c r="WX161" i="8" s="1"/>
  <c r="XK160" i="8"/>
  <c r="XM160" i="8" l="1"/>
  <c r="XN160" i="8"/>
  <c r="XI161" i="8" s="1"/>
  <c r="XJ161" i="8" l="1"/>
  <c r="XE161" i="8" s="1"/>
  <c r="XR160" i="8"/>
  <c r="XT160" i="8" l="1"/>
  <c r="XU160" i="8"/>
  <c r="XP161" i="8" s="1"/>
  <c r="XQ161" i="8" l="1"/>
  <c r="XL161" i="8" s="1"/>
  <c r="XY160" i="8"/>
  <c r="YA160" i="8" l="1"/>
  <c r="YB160" i="8"/>
  <c r="XW161" i="8" s="1"/>
  <c r="XX161" i="8" l="1"/>
  <c r="XS161" i="8" s="1"/>
  <c r="YF160" i="8"/>
  <c r="YH160" i="8" l="1"/>
  <c r="YI160" i="8"/>
  <c r="YD161" i="8" s="1"/>
  <c r="YE161" i="8" l="1"/>
  <c r="XZ161" i="8" s="1"/>
  <c r="YM160" i="8"/>
  <c r="YO160" i="8" l="1"/>
  <c r="YP160" i="8" s="1"/>
  <c r="YK161" i="8" s="1"/>
  <c r="YT160" i="8" l="1"/>
  <c r="YL161" i="8"/>
  <c r="YG161" i="8" s="1"/>
  <c r="YV160" i="8" l="1"/>
  <c r="YW160" i="8"/>
  <c r="YR161" i="8" s="1"/>
  <c r="YS161" i="8" l="1"/>
  <c r="YN161" i="8" s="1"/>
  <c r="ZA160" i="8"/>
  <c r="ZC160" i="8" l="1"/>
  <c r="ZD160" i="8"/>
  <c r="YY161" i="8" s="1"/>
  <c r="YZ161" i="8" l="1"/>
  <c r="YU161" i="8" s="1"/>
  <c r="ZH160" i="8"/>
  <c r="ZJ160" i="8" l="1"/>
  <c r="ZK160" i="8"/>
  <c r="ZF161" i="8" s="1"/>
  <c r="ZG161" i="8" l="1"/>
  <c r="ZB161" i="8" s="1"/>
  <c r="ZO160" i="8"/>
  <c r="ZQ160" i="8" l="1"/>
  <c r="ZR160" i="8"/>
  <c r="ZM161" i="8" s="1"/>
  <c r="ZN161" i="8" l="1"/>
  <c r="ZI161" i="8" s="1"/>
  <c r="ZV160" i="8"/>
  <c r="ZX160" i="8" l="1"/>
  <c r="ZY160" i="8" s="1"/>
  <c r="ZT161" i="8" s="1"/>
  <c r="ZU161" i="8" l="1"/>
  <c r="ZP161" i="8" s="1"/>
  <c r="AAC160" i="8"/>
  <c r="AAE160" i="8" l="1"/>
  <c r="AAF160" i="8"/>
  <c r="AAA161" i="8" s="1"/>
  <c r="AAB161" i="8" l="1"/>
  <c r="ZW161" i="8" s="1"/>
  <c r="AAJ160" i="8"/>
  <c r="AAL160" i="8" l="1"/>
  <c r="AAM160" i="8"/>
  <c r="AAH161" i="8" s="1"/>
  <c r="AAI161" i="8" l="1"/>
  <c r="AAD161" i="8" s="1"/>
  <c r="AAQ160" i="8"/>
  <c r="AAS160" i="8" l="1"/>
  <c r="AAT160" i="8"/>
  <c r="AAO161" i="8" s="1"/>
  <c r="AAP161" i="8" l="1"/>
  <c r="AAX160" i="8"/>
  <c r="AAZ160" i="8" l="1"/>
  <c r="ABA160" i="8"/>
  <c r="AAV161" i="8" s="1"/>
  <c r="MZ161" i="8"/>
  <c r="AAK161" i="8"/>
  <c r="MW162" i="8" l="1"/>
  <c r="NA161" i="8"/>
  <c r="MV162" i="8" s="1"/>
  <c r="AAW161" i="8"/>
  <c r="ABE160" i="8"/>
  <c r="ABG160" i="8" l="1"/>
  <c r="ABH160" i="8" s="1"/>
  <c r="ABC161" i="8" s="1"/>
  <c r="AAR161" i="8"/>
  <c r="NE161" i="8"/>
  <c r="MR162" i="8"/>
  <c r="MS162" i="8" s="1"/>
  <c r="MP163" i="8" l="1"/>
  <c r="MT162" i="8"/>
  <c r="MO163" i="8" s="1"/>
  <c r="NG161" i="8"/>
  <c r="NH161" i="8" s="1"/>
  <c r="NC162" i="8" s="1"/>
  <c r="ABL160" i="8"/>
  <c r="ABO160" i="8" s="1"/>
  <c r="ABJ161" i="8" s="1"/>
  <c r="ABD161" i="8"/>
  <c r="AAY161" i="8" l="1"/>
  <c r="ABF161" i="8"/>
  <c r="ND162" i="8"/>
  <c r="MY162" i="8" s="1"/>
  <c r="NL161" i="8"/>
  <c r="MX162" i="8"/>
  <c r="MK163" i="8"/>
  <c r="ML163" i="8" s="1"/>
  <c r="MI164" i="8" l="1"/>
  <c r="MM163" i="8"/>
  <c r="MH164" i="8" s="1"/>
  <c r="NN161" i="8"/>
  <c r="NO161" i="8" s="1"/>
  <c r="NJ162" i="8" s="1"/>
  <c r="NS161" i="8" l="1"/>
  <c r="NK162" i="8"/>
  <c r="NF162" i="8" s="1"/>
  <c r="MQ163" i="8"/>
  <c r="MD164" i="8"/>
  <c r="ME164" i="8" s="1"/>
  <c r="MB165" i="8" l="1"/>
  <c r="MF164" i="8"/>
  <c r="MA165" i="8" s="1"/>
  <c r="NU161" i="8"/>
  <c r="NV161" i="8" s="1"/>
  <c r="NQ162" i="8" s="1"/>
  <c r="NR162" i="8" l="1"/>
  <c r="NM162" i="8" s="1"/>
  <c r="NZ161" i="8"/>
  <c r="MJ164" i="8"/>
  <c r="LW165" i="8"/>
  <c r="LX165" i="8" s="1"/>
  <c r="LY165" i="8" l="1"/>
  <c r="LT166" i="8" s="1"/>
  <c r="LU166" i="8"/>
  <c r="LP166" i="8" s="1"/>
  <c r="LQ166" i="8" s="1"/>
  <c r="OB161" i="8"/>
  <c r="OC161" i="8" s="1"/>
  <c r="NX162" i="8" s="1"/>
  <c r="MC165" i="8" l="1"/>
  <c r="NY162" i="8"/>
  <c r="NT162" i="8" s="1"/>
  <c r="OG161" i="8"/>
  <c r="LR166" i="8"/>
  <c r="LM167" i="8" s="1"/>
  <c r="LN167" i="8"/>
  <c r="LV166" i="8" l="1"/>
  <c r="LI167" i="8"/>
  <c r="LJ167" i="8" s="1"/>
  <c r="OI161" i="8"/>
  <c r="OJ161" i="8"/>
  <c r="OE162" i="8" s="1"/>
  <c r="LG168" i="8" l="1"/>
  <c r="LK167" i="8"/>
  <c r="LF168" i="8" s="1"/>
  <c r="OF162" i="8"/>
  <c r="OA162" i="8" s="1"/>
  <c r="ON161" i="8"/>
  <c r="LB168" i="8" l="1"/>
  <c r="LC168" i="8" s="1"/>
  <c r="KZ169" i="8" s="1"/>
  <c r="KU169" i="8" s="1"/>
  <c r="KV169" i="8" s="1"/>
  <c r="LD168" i="8"/>
  <c r="KY169" i="8" s="1"/>
  <c r="LO167" i="8"/>
  <c r="OP161" i="8"/>
  <c r="OQ161" i="8" s="1"/>
  <c r="OL162" i="8" s="1"/>
  <c r="KW169" i="8" l="1"/>
  <c r="KS170" i="8"/>
  <c r="LH168" i="8"/>
  <c r="KR170" i="8"/>
  <c r="KN170" i="8" s="1"/>
  <c r="KO170" i="8" s="1"/>
  <c r="KP170" i="8" s="1"/>
  <c r="LA169" i="8"/>
  <c r="OM162" i="8"/>
  <c r="OH162" i="8" s="1"/>
  <c r="OU161" i="8"/>
  <c r="KK171" i="8" l="1"/>
  <c r="KT170" i="8"/>
  <c r="KL171" i="8"/>
  <c r="KG171" i="8" s="1"/>
  <c r="KH171" i="8" s="1"/>
  <c r="KI171" i="8" s="1"/>
  <c r="KD172" i="8" s="1"/>
  <c r="OW161" i="8"/>
  <c r="OX161" i="8"/>
  <c r="OS162" i="8" s="1"/>
  <c r="KE172" i="8" l="1"/>
  <c r="OT162" i="8"/>
  <c r="OO162" i="8" s="1"/>
  <c r="PB161" i="8"/>
  <c r="KM171" i="8"/>
  <c r="JZ172" i="8"/>
  <c r="KA172" i="8" s="1"/>
  <c r="KB172" i="8" l="1"/>
  <c r="JW173" i="8" s="1"/>
  <c r="KF172" i="8"/>
  <c r="JX173" i="8"/>
  <c r="JS173" i="8" s="1"/>
  <c r="JT173" i="8" s="1"/>
  <c r="PD161" i="8"/>
  <c r="PE161" i="8" s="1"/>
  <c r="OZ162" i="8" s="1"/>
  <c r="PA162" i="8" l="1"/>
  <c r="OV162" i="8" s="1"/>
  <c r="PI161" i="8"/>
  <c r="JU173" i="8"/>
  <c r="JP174" i="8" s="1"/>
  <c r="JQ174" i="8"/>
  <c r="JL174" i="8" l="1"/>
  <c r="JM174" i="8" s="1"/>
  <c r="JN174" i="8" s="1"/>
  <c r="JI175" i="8" s="1"/>
  <c r="JY173" i="8"/>
  <c r="PK161" i="8"/>
  <c r="PL161" i="8" s="1"/>
  <c r="PG162" i="8" s="1"/>
  <c r="JJ175" i="8" l="1"/>
  <c r="PH162" i="8"/>
  <c r="PC162" i="8" s="1"/>
  <c r="PP161" i="8"/>
  <c r="JR174" i="8"/>
  <c r="JE175" i="8"/>
  <c r="JF175" i="8" s="1"/>
  <c r="JG175" i="8" l="1"/>
  <c r="JB176" i="8" s="1"/>
  <c r="JC176" i="8"/>
  <c r="IX176" i="8" s="1"/>
  <c r="IY176" i="8" s="1"/>
  <c r="PR161" i="8"/>
  <c r="PS161" i="8" s="1"/>
  <c r="PN162" i="8" s="1"/>
  <c r="JK175" i="8" l="1"/>
  <c r="PO162" i="8"/>
  <c r="PJ162" i="8" s="1"/>
  <c r="PW161" i="8"/>
  <c r="IZ176" i="8"/>
  <c r="IU177" i="8" s="1"/>
  <c r="IV177" i="8"/>
  <c r="IQ177" i="8" l="1"/>
  <c r="IR177" i="8" s="1"/>
  <c r="IS177" i="8" s="1"/>
  <c r="JD176" i="8"/>
  <c r="IO178" i="8"/>
  <c r="PY161" i="8"/>
  <c r="PZ161" i="8" s="1"/>
  <c r="PU162" i="8" s="1"/>
  <c r="IN178" i="8" l="1"/>
  <c r="IW177" i="8"/>
  <c r="IJ178" i="8"/>
  <c r="IK178" i="8" s="1"/>
  <c r="IL178" i="8" s="1"/>
  <c r="IG179" i="8" s="1"/>
  <c r="PV162" i="8"/>
  <c r="PQ162" i="8" s="1"/>
  <c r="QD161" i="8"/>
  <c r="IH179" i="8" l="1"/>
  <c r="IC179" i="8" s="1"/>
  <c r="ID179" i="8" s="1"/>
  <c r="IP178" i="8"/>
  <c r="IE179" i="8"/>
  <c r="HZ180" i="8" s="1"/>
  <c r="IA180" i="8"/>
  <c r="QF161" i="8"/>
  <c r="QG161" i="8"/>
  <c r="QB162" i="8" s="1"/>
  <c r="HV180" i="8" l="1"/>
  <c r="HW180" i="8" s="1"/>
  <c r="HX180" i="8" s="1"/>
  <c r="HS181" i="8" s="1"/>
  <c r="II179" i="8"/>
  <c r="QC162" i="8"/>
  <c r="PX162" i="8" s="1"/>
  <c r="QK161" i="8"/>
  <c r="HT181" i="8" l="1"/>
  <c r="QM161" i="8"/>
  <c r="QN161" i="8" s="1"/>
  <c r="QI162" i="8" s="1"/>
  <c r="IB180" i="8"/>
  <c r="HO181" i="8"/>
  <c r="HP181" i="8" s="1"/>
  <c r="HQ181" i="8" l="1"/>
  <c r="HL182" i="8" s="1"/>
  <c r="HM182" i="8"/>
  <c r="QR161" i="8"/>
  <c r="QJ162" i="8"/>
  <c r="QE162" i="8" s="1"/>
  <c r="HU181" i="8" l="1"/>
  <c r="HH182" i="8"/>
  <c r="HI182" i="8" s="1"/>
  <c r="HF183" i="8" s="1"/>
  <c r="QT161" i="8"/>
  <c r="QU161" i="8" s="1"/>
  <c r="QP162" i="8" s="1"/>
  <c r="HJ182" i="8" l="1"/>
  <c r="HE183" i="8" s="1"/>
  <c r="HA183" i="8" s="1"/>
  <c r="HB183" i="8" s="1"/>
  <c r="QQ162" i="8"/>
  <c r="QL162" i="8" s="1"/>
  <c r="QY161" i="8"/>
  <c r="HN182" i="8" l="1"/>
  <c r="HC183" i="8"/>
  <c r="GX184" i="8" s="1"/>
  <c r="GY184" i="8"/>
  <c r="GT184" i="8" s="1"/>
  <c r="GU184" i="8" s="1"/>
  <c r="RA161" i="8"/>
  <c r="RB161" i="8" s="1"/>
  <c r="QW162" i="8" s="1"/>
  <c r="HG183" i="8" l="1"/>
  <c r="RF161" i="8"/>
  <c r="QX162" i="8"/>
  <c r="QS162" i="8" s="1"/>
  <c r="GV184" i="8"/>
  <c r="GQ185" i="8" s="1"/>
  <c r="GR185" i="8"/>
  <c r="GM185" i="8" l="1"/>
  <c r="GN185" i="8" s="1"/>
  <c r="GK186" i="8" s="1"/>
  <c r="GZ184" i="8"/>
  <c r="RH161" i="8"/>
  <c r="RI161" i="8" s="1"/>
  <c r="RD162" i="8" s="1"/>
  <c r="GO185" i="8" l="1"/>
  <c r="GJ186" i="8" s="1"/>
  <c r="GF186" i="8" s="1"/>
  <c r="GG186" i="8" s="1"/>
  <c r="RE162" i="8"/>
  <c r="QZ162" i="8" s="1"/>
  <c r="RM161" i="8"/>
  <c r="GS185" i="8" l="1"/>
  <c r="GD187" i="8"/>
  <c r="GH186" i="8"/>
  <c r="GC187" i="8" s="1"/>
  <c r="RO161" i="8"/>
  <c r="RP161" i="8" s="1"/>
  <c r="RK162" i="8" s="1"/>
  <c r="RL162" i="8" l="1"/>
  <c r="RG162" i="8" s="1"/>
  <c r="RT161" i="8"/>
  <c r="GL186" i="8"/>
  <c r="FY187" i="8"/>
  <c r="FZ187" i="8" s="1"/>
  <c r="FW188" i="8" l="1"/>
  <c r="GA187" i="8"/>
  <c r="FV188" i="8" s="1"/>
  <c r="RV161" i="8"/>
  <c r="RW161" i="8" s="1"/>
  <c r="RR162" i="8" s="1"/>
  <c r="RS162" i="8" l="1"/>
  <c r="RN162" i="8" s="1"/>
  <c r="SA161" i="8"/>
  <c r="GE187" i="8"/>
  <c r="FR188" i="8"/>
  <c r="FS188" i="8" s="1"/>
  <c r="FP189" i="8" l="1"/>
  <c r="FT188" i="8"/>
  <c r="FO189" i="8" s="1"/>
  <c r="SC161" i="8"/>
  <c r="SD161" i="8" s="1"/>
  <c r="RY162" i="8" s="1"/>
  <c r="RZ162" i="8" l="1"/>
  <c r="RU162" i="8" s="1"/>
  <c r="SH161" i="8"/>
  <c r="FX188" i="8"/>
  <c r="FK189" i="8"/>
  <c r="FL189" i="8" s="1"/>
  <c r="FI190" i="8" l="1"/>
  <c r="FM189" i="8"/>
  <c r="FH190" i="8" s="1"/>
  <c r="SJ161" i="8"/>
  <c r="SK161" i="8" s="1"/>
  <c r="SF162" i="8" s="1"/>
  <c r="SG162" i="8" l="1"/>
  <c r="SB162" i="8" s="1"/>
  <c r="SO161" i="8"/>
  <c r="FQ189" i="8"/>
  <c r="FD190" i="8"/>
  <c r="FE190" i="8" s="1"/>
  <c r="FB191" i="8" l="1"/>
  <c r="FF190" i="8"/>
  <c r="FA191" i="8" s="1"/>
  <c r="SQ161" i="8"/>
  <c r="SR161" i="8" s="1"/>
  <c r="SM162" i="8" s="1"/>
  <c r="SN162" i="8" l="1"/>
  <c r="SI162" i="8" s="1"/>
  <c r="SV161" i="8"/>
  <c r="FJ190" i="8"/>
  <c r="EW191" i="8"/>
  <c r="EX191" i="8" s="1"/>
  <c r="EU192" i="8" l="1"/>
  <c r="EY191" i="8"/>
  <c r="ET192" i="8" s="1"/>
  <c r="SX161" i="8"/>
  <c r="SY161" i="8"/>
  <c r="ST162" i="8" s="1"/>
  <c r="SU162" i="8" l="1"/>
  <c r="SP162" i="8" s="1"/>
  <c r="TC161" i="8"/>
  <c r="FC191" i="8"/>
  <c r="EP192" i="8"/>
  <c r="EQ192" i="8" s="1"/>
  <c r="EN193" i="8" l="1"/>
  <c r="ER192" i="8"/>
  <c r="EM193" i="8" s="1"/>
  <c r="TE161" i="8"/>
  <c r="TF161" i="8" s="1"/>
  <c r="TA162" i="8" s="1"/>
  <c r="TB162" i="8" l="1"/>
  <c r="SW162" i="8" s="1"/>
  <c r="TJ161" i="8"/>
  <c r="EV192" i="8"/>
  <c r="EI193" i="8"/>
  <c r="EJ193" i="8" s="1"/>
  <c r="EG194" i="8" l="1"/>
  <c r="EK193" i="8"/>
  <c r="EF194" i="8" s="1"/>
  <c r="TL161" i="8"/>
  <c r="TM161" i="8" s="1"/>
  <c r="TH162" i="8" s="1"/>
  <c r="TI162" i="8" l="1"/>
  <c r="TD162" i="8" s="1"/>
  <c r="TQ161" i="8"/>
  <c r="EO193" i="8"/>
  <c r="EB194" i="8"/>
  <c r="EC194" i="8" s="1"/>
  <c r="ED194" i="8" l="1"/>
  <c r="DY195" i="8" s="1"/>
  <c r="DZ195" i="8"/>
  <c r="TS161" i="8"/>
  <c r="TT161" i="8" s="1"/>
  <c r="TO162" i="8" s="1"/>
  <c r="DU195" i="8" l="1"/>
  <c r="DV195" i="8" s="1"/>
  <c r="EH194" i="8"/>
  <c r="TP162" i="8"/>
  <c r="TK162" i="8" s="1"/>
  <c r="TX161" i="8"/>
  <c r="DS196" i="8"/>
  <c r="DW195" i="8"/>
  <c r="DR196" i="8" s="1"/>
  <c r="TZ161" i="8" l="1"/>
  <c r="UA161" i="8" s="1"/>
  <c r="TV162" i="8" s="1"/>
  <c r="EA195" i="8"/>
  <c r="DN196" i="8"/>
  <c r="DO196" i="8" s="1"/>
  <c r="DL197" i="8" l="1"/>
  <c r="DP196" i="8"/>
  <c r="DK197" i="8" s="1"/>
  <c r="TW162" i="8"/>
  <c r="TR162" i="8" s="1"/>
  <c r="UE161" i="8"/>
  <c r="UG161" i="8" l="1"/>
  <c r="UH161" i="8" s="1"/>
  <c r="UC162" i="8" s="1"/>
  <c r="DT196" i="8"/>
  <c r="DG197" i="8"/>
  <c r="DH197" i="8" s="1"/>
  <c r="DE198" i="8" l="1"/>
  <c r="DI197" i="8"/>
  <c r="DD198" i="8" s="1"/>
  <c r="UD162" i="8"/>
  <c r="TY162" i="8" s="1"/>
  <c r="UL161" i="8"/>
  <c r="UN161" i="8" l="1"/>
  <c r="UO161" i="8"/>
  <c r="UJ162" i="8" s="1"/>
  <c r="DM197" i="8"/>
  <c r="CZ198" i="8"/>
  <c r="DA198" i="8" s="1"/>
  <c r="CX199" i="8" l="1"/>
  <c r="DB198" i="8"/>
  <c r="CW199" i="8" s="1"/>
  <c r="UK162" i="8"/>
  <c r="UF162" i="8" s="1"/>
  <c r="US161" i="8"/>
  <c r="UU161" i="8" l="1"/>
  <c r="UV161" i="8" s="1"/>
  <c r="UQ162" i="8" s="1"/>
  <c r="DF198" i="8"/>
  <c r="CS199" i="8"/>
  <c r="CT199" i="8" s="1"/>
  <c r="CQ200" i="8" l="1"/>
  <c r="CU199" i="8"/>
  <c r="CP200" i="8" s="1"/>
  <c r="UR162" i="8"/>
  <c r="UM162" i="8" s="1"/>
  <c r="UZ161" i="8"/>
  <c r="VB161" i="8" l="1"/>
  <c r="VC161" i="8" s="1"/>
  <c r="UX162" i="8" s="1"/>
  <c r="CY199" i="8"/>
  <c r="CL200" i="8"/>
  <c r="CM200" i="8" s="1"/>
  <c r="CJ201" i="8" l="1"/>
  <c r="CN200" i="8"/>
  <c r="CI201" i="8" s="1"/>
  <c r="UY162" i="8"/>
  <c r="UT162" i="8" s="1"/>
  <c r="VG161" i="8"/>
  <c r="VI161" i="8" l="1"/>
  <c r="VJ161" i="8" s="1"/>
  <c r="VE162" i="8" s="1"/>
  <c r="CR200" i="8"/>
  <c r="CE201" i="8"/>
  <c r="CF201" i="8" s="1"/>
  <c r="CC202" i="8" l="1"/>
  <c r="CG201" i="8"/>
  <c r="CB202" i="8" s="1"/>
  <c r="VF162" i="8"/>
  <c r="VA162" i="8" s="1"/>
  <c r="VN161" i="8"/>
  <c r="VP161" i="8" l="1"/>
  <c r="VQ161" i="8" s="1"/>
  <c r="VL162" i="8" s="1"/>
  <c r="CK201" i="8"/>
  <c r="BX202" i="8"/>
  <c r="BY202" i="8" s="1"/>
  <c r="BV203" i="8" l="1"/>
  <c r="BZ202" i="8"/>
  <c r="BU203" i="8" s="1"/>
  <c r="VM162" i="8"/>
  <c r="VH162" i="8" s="1"/>
  <c r="VU161" i="8"/>
  <c r="VW161" i="8" l="1"/>
  <c r="VX161" i="8" s="1"/>
  <c r="VS162" i="8" s="1"/>
  <c r="CD202" i="8"/>
  <c r="BQ203" i="8"/>
  <c r="BR203" i="8" s="1"/>
  <c r="BO204" i="8" l="1"/>
  <c r="BS203" i="8"/>
  <c r="BN204" i="8" s="1"/>
  <c r="VT162" i="8"/>
  <c r="VO162" i="8" s="1"/>
  <c r="WB161" i="8"/>
  <c r="WD161" i="8" l="1"/>
  <c r="WE161" i="8" s="1"/>
  <c r="VZ162" i="8" s="1"/>
  <c r="BW203" i="8"/>
  <c r="BJ204" i="8"/>
  <c r="BK204" i="8" s="1"/>
  <c r="BH205" i="8" l="1"/>
  <c r="BL204" i="8"/>
  <c r="BG205" i="8" s="1"/>
  <c r="WA162" i="8"/>
  <c r="VV162" i="8" s="1"/>
  <c r="WI161" i="8"/>
  <c r="WK161" i="8" l="1"/>
  <c r="WL161" i="8" s="1"/>
  <c r="WG162" i="8" s="1"/>
  <c r="BP204" i="8"/>
  <c r="BC205" i="8"/>
  <c r="BD205" i="8" s="1"/>
  <c r="BA206" i="8" l="1"/>
  <c r="BE205" i="8"/>
  <c r="AZ206" i="8" s="1"/>
  <c r="WH162" i="8"/>
  <c r="WC162" i="8" s="1"/>
  <c r="WP161" i="8"/>
  <c r="WR161" i="8" l="1"/>
  <c r="WS161" i="8" s="1"/>
  <c r="WN162" i="8" s="1"/>
  <c r="BI205" i="8"/>
  <c r="AV206" i="8"/>
  <c r="AW206" i="8" s="1"/>
  <c r="AT207" i="8" l="1"/>
  <c r="AX206" i="8"/>
  <c r="AS207" i="8" s="1"/>
  <c r="WO162" i="8"/>
  <c r="WJ162" i="8" s="1"/>
  <c r="WW161" i="8"/>
  <c r="WY161" i="8" l="1"/>
  <c r="WZ161" i="8" s="1"/>
  <c r="WU162" i="8" s="1"/>
  <c r="AO207" i="8"/>
  <c r="AH207" i="8" s="1"/>
  <c r="AG207" i="8" s="1"/>
  <c r="AP207" i="8"/>
  <c r="BB206" i="8"/>
  <c r="AU207" i="8" l="1"/>
  <c r="AM208" i="8"/>
  <c r="WV162" i="8"/>
  <c r="WQ162" i="8" s="1"/>
  <c r="XD161" i="8"/>
  <c r="XF161" i="8" l="1"/>
  <c r="XG161" i="8"/>
  <c r="XB162" i="8" s="1"/>
  <c r="XC162" i="8" l="1"/>
  <c r="WX162" i="8" s="1"/>
  <c r="XK161" i="8"/>
  <c r="XM161" i="8" l="1"/>
  <c r="XN161" i="8"/>
  <c r="XI162" i="8" s="1"/>
  <c r="XJ162" i="8" l="1"/>
  <c r="XE162" i="8" s="1"/>
  <c r="XR161" i="8"/>
  <c r="XT161" i="8" l="1"/>
  <c r="XU161" i="8"/>
  <c r="XP162" i="8" s="1"/>
  <c r="XQ162" i="8" l="1"/>
  <c r="XL162" i="8" s="1"/>
  <c r="XY161" i="8"/>
  <c r="YA161" i="8" l="1"/>
  <c r="YB161" i="8"/>
  <c r="XW162" i="8" s="1"/>
  <c r="XX162" i="8" l="1"/>
  <c r="XS162" i="8" s="1"/>
  <c r="YF161" i="8"/>
  <c r="YH161" i="8" l="1"/>
  <c r="YI161" i="8"/>
  <c r="YD162" i="8" s="1"/>
  <c r="YE162" i="8" l="1"/>
  <c r="XZ162" i="8" s="1"/>
  <c r="YM161" i="8"/>
  <c r="YO161" i="8" l="1"/>
  <c r="YP161" i="8" s="1"/>
  <c r="YK162" i="8" s="1"/>
  <c r="YT161" i="8" l="1"/>
  <c r="YL162" i="8"/>
  <c r="YG162" i="8" s="1"/>
  <c r="YV161" i="8" l="1"/>
  <c r="YW161" i="8"/>
  <c r="YR162" i="8" s="1"/>
  <c r="YS162" i="8" l="1"/>
  <c r="YN162" i="8" s="1"/>
  <c r="ZA161" i="8"/>
  <c r="ZC161" i="8" l="1"/>
  <c r="ZD161" i="8" s="1"/>
  <c r="YY162" i="8" s="1"/>
  <c r="YZ162" i="8" l="1"/>
  <c r="YU162" i="8" s="1"/>
  <c r="ZH161" i="8"/>
  <c r="ZJ161" i="8" l="1"/>
  <c r="ZK161" i="8" s="1"/>
  <c r="ZF162" i="8" s="1"/>
  <c r="ZG162" i="8" l="1"/>
  <c r="ZB162" i="8" s="1"/>
  <c r="ZO161" i="8"/>
  <c r="ZQ161" i="8" l="1"/>
  <c r="ZR161" i="8"/>
  <c r="ZM162" i="8" s="1"/>
  <c r="ZN162" i="8" l="1"/>
  <c r="ZI162" i="8" s="1"/>
  <c r="ZV161" i="8"/>
  <c r="ZX161" i="8" l="1"/>
  <c r="ZY161" i="8"/>
  <c r="ZT162" i="8" s="1"/>
  <c r="ZU162" i="8" l="1"/>
  <c r="ZP162" i="8" s="1"/>
  <c r="AAC161" i="8"/>
  <c r="AAE161" i="8" l="1"/>
  <c r="AAF161" i="8"/>
  <c r="AAA162" i="8" s="1"/>
  <c r="AAB162" i="8" l="1"/>
  <c r="ZW162" i="8" s="1"/>
  <c r="AAJ161" i="8"/>
  <c r="AAL161" i="8" l="1"/>
  <c r="AAM161" i="8"/>
  <c r="AAH162" i="8" s="1"/>
  <c r="AAI162" i="8" l="1"/>
  <c r="AAD162" i="8" s="1"/>
  <c r="AAQ161" i="8"/>
  <c r="AAS161" i="8" l="1"/>
  <c r="AAT161" i="8"/>
  <c r="AAO162" i="8" s="1"/>
  <c r="AAX161" i="8" l="1"/>
  <c r="AAP162" i="8"/>
  <c r="MZ162" i="8" l="1"/>
  <c r="AAK162" i="8"/>
  <c r="AAZ161" i="8"/>
  <c r="ABA161" i="8" s="1"/>
  <c r="AAV162" i="8" s="1"/>
  <c r="AAW162" i="8" l="1"/>
  <c r="ABE161" i="8"/>
  <c r="MW163" i="8"/>
  <c r="NA162" i="8"/>
  <c r="MV163" i="8" s="1"/>
  <c r="ABG161" i="8" l="1"/>
  <c r="ABH161" i="8" s="1"/>
  <c r="ABC162" i="8" s="1"/>
  <c r="AAR162" i="8"/>
  <c r="NE162" i="8"/>
  <c r="MR163" i="8"/>
  <c r="MS163" i="8" s="1"/>
  <c r="MP164" i="8" l="1"/>
  <c r="MT163" i="8"/>
  <c r="MO164" i="8" s="1"/>
  <c r="NG162" i="8"/>
  <c r="NH162" i="8" s="1"/>
  <c r="NC163" i="8" s="1"/>
  <c r="ABL161" i="8"/>
  <c r="ABO161" i="8" s="1"/>
  <c r="ABJ162" i="8" s="1"/>
  <c r="ABD162" i="8"/>
  <c r="AAY162" i="8" l="1"/>
  <c r="ABF162" i="8"/>
  <c r="ND163" i="8"/>
  <c r="MY163" i="8" s="1"/>
  <c r="NL162" i="8"/>
  <c r="MX163" i="8"/>
  <c r="MK164" i="8"/>
  <c r="ML164" i="8" s="1"/>
  <c r="MI165" i="8" l="1"/>
  <c r="MM164" i="8"/>
  <c r="MH165" i="8" s="1"/>
  <c r="NN162" i="8"/>
  <c r="NO162" i="8" s="1"/>
  <c r="NJ163" i="8" s="1"/>
  <c r="NK163" i="8" l="1"/>
  <c r="NF163" i="8" s="1"/>
  <c r="NS162" i="8"/>
  <c r="MQ164" i="8"/>
  <c r="MD165" i="8"/>
  <c r="ME165" i="8" s="1"/>
  <c r="MB166" i="8" l="1"/>
  <c r="MF165" i="8"/>
  <c r="MA166" i="8" s="1"/>
  <c r="NU162" i="8"/>
  <c r="NV162" i="8" s="1"/>
  <c r="NQ163" i="8" s="1"/>
  <c r="NR163" i="8" l="1"/>
  <c r="NM163" i="8" s="1"/>
  <c r="NZ162" i="8"/>
  <c r="MJ165" i="8"/>
  <c r="LW166" i="8"/>
  <c r="LX166" i="8" s="1"/>
  <c r="LY166" i="8" l="1"/>
  <c r="LT167" i="8" s="1"/>
  <c r="LU167" i="8"/>
  <c r="MC166" i="8"/>
  <c r="OB162" i="8"/>
  <c r="OC162" i="8" s="1"/>
  <c r="NX163" i="8" s="1"/>
  <c r="LP167" i="8" l="1"/>
  <c r="LQ167" i="8" s="1"/>
  <c r="LN168" i="8" s="1"/>
  <c r="NY163" i="8"/>
  <c r="NT163" i="8" s="1"/>
  <c r="OG162" i="8"/>
  <c r="LR167" i="8" l="1"/>
  <c r="LM168" i="8" s="1"/>
  <c r="LI168" i="8" s="1"/>
  <c r="LJ168" i="8" s="1"/>
  <c r="OI162" i="8"/>
  <c r="OJ162" i="8"/>
  <c r="OE163" i="8" s="1"/>
  <c r="LG169" i="8" l="1"/>
  <c r="LK168" i="8"/>
  <c r="LF169" i="8" s="1"/>
  <c r="LV167" i="8"/>
  <c r="OF163" i="8"/>
  <c r="OA163" i="8" s="1"/>
  <c r="ON162" i="8"/>
  <c r="LO168" i="8" l="1"/>
  <c r="LB169" i="8"/>
  <c r="LC169" i="8" s="1"/>
  <c r="OP162" i="8"/>
  <c r="OQ162" i="8" s="1"/>
  <c r="OL163" i="8" s="1"/>
  <c r="KZ170" i="8" l="1"/>
  <c r="LD169" i="8"/>
  <c r="KY170" i="8" s="1"/>
  <c r="OM163" i="8"/>
  <c r="OH163" i="8" s="1"/>
  <c r="OU162" i="8"/>
  <c r="LH169" i="8" l="1"/>
  <c r="KU170" i="8"/>
  <c r="KV170" i="8" s="1"/>
  <c r="OW162" i="8"/>
  <c r="OX162" i="8"/>
  <c r="OS163" i="8" s="1"/>
  <c r="KS171" i="8" l="1"/>
  <c r="KW170" i="8"/>
  <c r="KR171" i="8" s="1"/>
  <c r="OT163" i="8"/>
  <c r="OO163" i="8" s="1"/>
  <c r="PB162" i="8"/>
  <c r="LA170" i="8" l="1"/>
  <c r="KN171" i="8"/>
  <c r="KO171" i="8" s="1"/>
  <c r="PD162" i="8"/>
  <c r="PE162" i="8" s="1"/>
  <c r="OZ163" i="8" s="1"/>
  <c r="KL172" i="8" l="1"/>
  <c r="KP171" i="8"/>
  <c r="KK172" i="8" s="1"/>
  <c r="PA163" i="8"/>
  <c r="OV163" i="8" s="1"/>
  <c r="PI162" i="8"/>
  <c r="KT171" i="8" l="1"/>
  <c r="KG172" i="8"/>
  <c r="KH172" i="8" s="1"/>
  <c r="PK162" i="8"/>
  <c r="PL162" i="8"/>
  <c r="PG163" i="8" s="1"/>
  <c r="KE173" i="8" l="1"/>
  <c r="KI172" i="8"/>
  <c r="KD173" i="8" s="1"/>
  <c r="PH163" i="8"/>
  <c r="PC163" i="8" s="1"/>
  <c r="PP162" i="8"/>
  <c r="KM172" i="8" l="1"/>
  <c r="JZ173" i="8"/>
  <c r="KA173" i="8" s="1"/>
  <c r="PR162" i="8"/>
  <c r="PS162" i="8" s="1"/>
  <c r="PN163" i="8" s="1"/>
  <c r="JX174" i="8" l="1"/>
  <c r="KB173" i="8"/>
  <c r="JW174" i="8" s="1"/>
  <c r="PO163" i="8"/>
  <c r="PJ163" i="8" s="1"/>
  <c r="PW162" i="8"/>
  <c r="KF173" i="8" l="1"/>
  <c r="JS174" i="8"/>
  <c r="JT174" i="8" s="1"/>
  <c r="PY162" i="8"/>
  <c r="PZ162" i="8" s="1"/>
  <c r="PU163" i="8" s="1"/>
  <c r="JU174" i="8" l="1"/>
  <c r="JP175" i="8" s="1"/>
  <c r="JQ175" i="8"/>
  <c r="JY174" i="8"/>
  <c r="PV163" i="8"/>
  <c r="PQ163" i="8" s="1"/>
  <c r="QD162" i="8"/>
  <c r="JL175" i="8" l="1"/>
  <c r="JM175" i="8" s="1"/>
  <c r="QF162" i="8"/>
  <c r="QG162" i="8" s="1"/>
  <c r="QB163" i="8" s="1"/>
  <c r="JJ176" i="8" l="1"/>
  <c r="JN175" i="8"/>
  <c r="JI176" i="8" s="1"/>
  <c r="QC163" i="8"/>
  <c r="PX163" i="8" s="1"/>
  <c r="QK162" i="8"/>
  <c r="JR175" i="8" l="1"/>
  <c r="JE176" i="8"/>
  <c r="JF176" i="8" s="1"/>
  <c r="QM162" i="8"/>
  <c r="QN162" i="8" s="1"/>
  <c r="QI163" i="8" s="1"/>
  <c r="JG176" i="8" l="1"/>
  <c r="JB177" i="8" s="1"/>
  <c r="JC177" i="8"/>
  <c r="JK176" i="8"/>
  <c r="QR162" i="8"/>
  <c r="QJ163" i="8"/>
  <c r="QE163" i="8" s="1"/>
  <c r="IX177" i="8" l="1"/>
  <c r="IY177" i="8" s="1"/>
  <c r="QT162" i="8"/>
  <c r="QU162" i="8" s="1"/>
  <c r="QP163" i="8" s="1"/>
  <c r="IV178" i="8" l="1"/>
  <c r="IZ177" i="8"/>
  <c r="IU178" i="8" s="1"/>
  <c r="QQ163" i="8"/>
  <c r="QL163" i="8" s="1"/>
  <c r="QY162" i="8"/>
  <c r="JD177" i="8" l="1"/>
  <c r="IQ178" i="8"/>
  <c r="IR178" i="8" s="1"/>
  <c r="RA162" i="8"/>
  <c r="RB162" i="8" s="1"/>
  <c r="QW163" i="8" s="1"/>
  <c r="IO179" i="8" l="1"/>
  <c r="IS178" i="8"/>
  <c r="IN179" i="8" s="1"/>
  <c r="RF162" i="8"/>
  <c r="QX163" i="8"/>
  <c r="QS163" i="8" s="1"/>
  <c r="IW178" i="8" l="1"/>
  <c r="IJ179" i="8"/>
  <c r="IK179" i="8" s="1"/>
  <c r="RH162" i="8"/>
  <c r="RI162" i="8" s="1"/>
  <c r="RD163" i="8" s="1"/>
  <c r="IL179" i="8" l="1"/>
  <c r="IG180" i="8" s="1"/>
  <c r="IH180" i="8"/>
  <c r="RE163" i="8"/>
  <c r="QZ163" i="8" s="1"/>
  <c r="RM162" i="8"/>
  <c r="IP179" i="8" l="1"/>
  <c r="IC180" i="8"/>
  <c r="ID180" i="8" s="1"/>
  <c r="RO162" i="8"/>
  <c r="RP162" i="8"/>
  <c r="RK163" i="8" s="1"/>
  <c r="IE180" i="8" l="1"/>
  <c r="HZ181" i="8" s="1"/>
  <c r="IA181" i="8"/>
  <c r="HV181" i="8" s="1"/>
  <c r="HW181" i="8" s="1"/>
  <c r="RL163" i="8"/>
  <c r="RG163" i="8" s="1"/>
  <c r="RT162" i="8"/>
  <c r="HT182" i="8" l="1"/>
  <c r="HX181" i="8"/>
  <c r="HS182" i="8" s="1"/>
  <c r="II180" i="8"/>
  <c r="RV162" i="8"/>
  <c r="RW162" i="8" s="1"/>
  <c r="RR163" i="8" s="1"/>
  <c r="IB181" i="8" l="1"/>
  <c r="HO182" i="8"/>
  <c r="HP182" i="8" s="1"/>
  <c r="RS163" i="8"/>
  <c r="RN163" i="8" s="1"/>
  <c r="SA162" i="8"/>
  <c r="HQ182" i="8" l="1"/>
  <c r="HL183" i="8" s="1"/>
  <c r="HM183" i="8"/>
  <c r="HU182" i="8"/>
  <c r="SC162" i="8"/>
  <c r="SD162" i="8"/>
  <c r="RY163" i="8" s="1"/>
  <c r="HH183" i="8" l="1"/>
  <c r="HI183" i="8" s="1"/>
  <c r="RZ163" i="8"/>
  <c r="RU163" i="8" s="1"/>
  <c r="SH162" i="8"/>
  <c r="HJ183" i="8" l="1"/>
  <c r="HE184" i="8" s="1"/>
  <c r="HF184" i="8"/>
  <c r="HA184" i="8" s="1"/>
  <c r="HB184" i="8" s="1"/>
  <c r="SJ162" i="8"/>
  <c r="SK162" i="8" s="1"/>
  <c r="SF163" i="8" s="1"/>
  <c r="HN183" i="8" l="1"/>
  <c r="HC184" i="8"/>
  <c r="GX185" i="8" s="1"/>
  <c r="GY185" i="8"/>
  <c r="SG163" i="8"/>
  <c r="SB163" i="8" s="1"/>
  <c r="SO162" i="8"/>
  <c r="GT185" i="8" l="1"/>
  <c r="GU185" i="8" s="1"/>
  <c r="HG184" i="8"/>
  <c r="SQ162" i="8"/>
  <c r="SR162" i="8"/>
  <c r="SM163" i="8" s="1"/>
  <c r="GR186" i="8" l="1"/>
  <c r="GV185" i="8"/>
  <c r="GQ186" i="8" s="1"/>
  <c r="SN163" i="8"/>
  <c r="SI163" i="8" s="1"/>
  <c r="SV162" i="8"/>
  <c r="GM186" i="8" l="1"/>
  <c r="GN186" i="8" s="1"/>
  <c r="GZ185" i="8"/>
  <c r="SX162" i="8"/>
  <c r="SY162" i="8" s="1"/>
  <c r="ST163" i="8" s="1"/>
  <c r="GK187" i="8" l="1"/>
  <c r="GO186" i="8"/>
  <c r="GJ187" i="8" s="1"/>
  <c r="SU163" i="8"/>
  <c r="SP163" i="8" s="1"/>
  <c r="TC162" i="8"/>
  <c r="GS186" i="8" l="1"/>
  <c r="GF187" i="8"/>
  <c r="GG187" i="8" s="1"/>
  <c r="TE162" i="8"/>
  <c r="TF162" i="8"/>
  <c r="TA163" i="8" s="1"/>
  <c r="GD188" i="8" l="1"/>
  <c r="GH187" i="8"/>
  <c r="GC188" i="8" s="1"/>
  <c r="TB163" i="8"/>
  <c r="SW163" i="8" s="1"/>
  <c r="TJ162" i="8"/>
  <c r="GL187" i="8" l="1"/>
  <c r="FY188" i="8"/>
  <c r="FZ188" i="8" s="1"/>
  <c r="TL162" i="8"/>
  <c r="TM162" i="8" s="1"/>
  <c r="TH163" i="8" s="1"/>
  <c r="FW189" i="8" l="1"/>
  <c r="GA188" i="8"/>
  <c r="FV189" i="8" s="1"/>
  <c r="TI163" i="8"/>
  <c r="TD163" i="8" s="1"/>
  <c r="TQ162" i="8"/>
  <c r="GE188" i="8" l="1"/>
  <c r="FR189" i="8"/>
  <c r="FS189" i="8" s="1"/>
  <c r="TS162" i="8"/>
  <c r="TT162" i="8"/>
  <c r="TO163" i="8" s="1"/>
  <c r="FP190" i="8" l="1"/>
  <c r="FT189" i="8"/>
  <c r="FO190" i="8" s="1"/>
  <c r="TP163" i="8"/>
  <c r="TK163" i="8" s="1"/>
  <c r="TX162" i="8"/>
  <c r="FX189" i="8" l="1"/>
  <c r="FK190" i="8"/>
  <c r="FL190" i="8" s="1"/>
  <c r="TZ162" i="8"/>
  <c r="UA162" i="8"/>
  <c r="TV163" i="8" s="1"/>
  <c r="FI191" i="8" l="1"/>
  <c r="FM190" i="8"/>
  <c r="FH191" i="8" s="1"/>
  <c r="TW163" i="8"/>
  <c r="TR163" i="8" s="1"/>
  <c r="UE162" i="8"/>
  <c r="FQ190" i="8" l="1"/>
  <c r="FD191" i="8"/>
  <c r="FE191" i="8" s="1"/>
  <c r="UG162" i="8"/>
  <c r="UH162" i="8" s="1"/>
  <c r="UC163" i="8" s="1"/>
  <c r="FF191" i="8" l="1"/>
  <c r="FA192" i="8" s="1"/>
  <c r="FB192" i="8"/>
  <c r="FJ191" i="8"/>
  <c r="UD163" i="8"/>
  <c r="TY163" i="8" s="1"/>
  <c r="UL162" i="8"/>
  <c r="EW192" i="8" l="1"/>
  <c r="EX192" i="8" s="1"/>
  <c r="UN162" i="8"/>
  <c r="UO162" i="8"/>
  <c r="UJ163" i="8" s="1"/>
  <c r="EU193" i="8" l="1"/>
  <c r="EY192" i="8"/>
  <c r="ET193" i="8" s="1"/>
  <c r="UK163" i="8"/>
  <c r="UF163" i="8" s="1"/>
  <c r="US162" i="8"/>
  <c r="FC192" i="8" l="1"/>
  <c r="EP193" i="8"/>
  <c r="EQ193" i="8" s="1"/>
  <c r="UU162" i="8"/>
  <c r="UV162" i="8"/>
  <c r="UQ163" i="8" s="1"/>
  <c r="ER193" i="8" l="1"/>
  <c r="EM194" i="8" s="1"/>
  <c r="EN194" i="8"/>
  <c r="EV193" i="8"/>
  <c r="UR163" i="8"/>
  <c r="UM163" i="8" s="1"/>
  <c r="UZ162" i="8"/>
  <c r="EI194" i="8" l="1"/>
  <c r="EJ194" i="8" s="1"/>
  <c r="VB162" i="8"/>
  <c r="VC162" i="8"/>
  <c r="UX163" i="8" s="1"/>
  <c r="EK194" i="8" l="1"/>
  <c r="EF195" i="8" s="1"/>
  <c r="EG195" i="8"/>
  <c r="EO194" i="8"/>
  <c r="UY163" i="8"/>
  <c r="UT163" i="8" s="1"/>
  <c r="VG162" i="8"/>
  <c r="EB195" i="8" l="1"/>
  <c r="EC195" i="8" s="1"/>
  <c r="VI162" i="8"/>
  <c r="VJ162" i="8"/>
  <c r="VE163" i="8" s="1"/>
  <c r="ED195" i="8" l="1"/>
  <c r="DY196" i="8" s="1"/>
  <c r="DZ196" i="8"/>
  <c r="EH195" i="8"/>
  <c r="VF163" i="8"/>
  <c r="VA163" i="8" s="1"/>
  <c r="VN162" i="8"/>
  <c r="DU196" i="8" l="1"/>
  <c r="DV196" i="8" s="1"/>
  <c r="VP162" i="8"/>
  <c r="VQ162" i="8"/>
  <c r="VL163" i="8" s="1"/>
  <c r="DS197" i="8" l="1"/>
  <c r="DW196" i="8"/>
  <c r="DR197" i="8" s="1"/>
  <c r="VM163" i="8"/>
  <c r="VH163" i="8" s="1"/>
  <c r="VU162" i="8"/>
  <c r="EA196" i="8" l="1"/>
  <c r="DN197" i="8"/>
  <c r="DO197" i="8" s="1"/>
  <c r="VW162" i="8"/>
  <c r="VX162" i="8"/>
  <c r="VS163" i="8" s="1"/>
  <c r="DL198" i="8" l="1"/>
  <c r="DP197" i="8"/>
  <c r="DK198" i="8" s="1"/>
  <c r="VT163" i="8"/>
  <c r="VO163" i="8" s="1"/>
  <c r="WB162" i="8"/>
  <c r="DT197" i="8" l="1"/>
  <c r="DG198" i="8"/>
  <c r="DH198" i="8" s="1"/>
  <c r="WD162" i="8"/>
  <c r="WE162" i="8"/>
  <c r="VZ163" i="8" s="1"/>
  <c r="DI198" i="8" l="1"/>
  <c r="DD199" i="8" s="1"/>
  <c r="DE199" i="8"/>
  <c r="DM198" i="8"/>
  <c r="WA163" i="8"/>
  <c r="VV163" i="8" s="1"/>
  <c r="WI162" i="8"/>
  <c r="CZ199" i="8" l="1"/>
  <c r="DA199" i="8" s="1"/>
  <c r="WK162" i="8"/>
  <c r="WL162" i="8"/>
  <c r="WG163" i="8" s="1"/>
  <c r="CX200" i="8" l="1"/>
  <c r="DB199" i="8"/>
  <c r="CW200" i="8" s="1"/>
  <c r="WH163" i="8"/>
  <c r="WC163" i="8" s="1"/>
  <c r="WP162" i="8"/>
  <c r="CS200" i="8" l="1"/>
  <c r="CT200" i="8" s="1"/>
  <c r="DF199" i="8"/>
  <c r="WR162" i="8"/>
  <c r="WS162" i="8" s="1"/>
  <c r="WN163" i="8" s="1"/>
  <c r="CQ201" i="8" l="1"/>
  <c r="CU200" i="8"/>
  <c r="CP201" i="8" s="1"/>
  <c r="WO163" i="8"/>
  <c r="WJ163" i="8" s="1"/>
  <c r="WW162" i="8"/>
  <c r="CY200" i="8" l="1"/>
  <c r="CL201" i="8"/>
  <c r="CM201" i="8" s="1"/>
  <c r="WY162" i="8"/>
  <c r="WZ162" i="8"/>
  <c r="WU163" i="8" s="1"/>
  <c r="CN201" i="8" l="1"/>
  <c r="CI202" i="8" s="1"/>
  <c r="CJ202" i="8"/>
  <c r="CR201" i="8"/>
  <c r="WV163" i="8"/>
  <c r="WQ163" i="8" s="1"/>
  <c r="XD162" i="8"/>
  <c r="CE202" i="8" l="1"/>
  <c r="CF202" i="8" s="1"/>
  <c r="XF162" i="8"/>
  <c r="XG162" i="8"/>
  <c r="XB163" i="8" s="1"/>
  <c r="CG202" i="8" l="1"/>
  <c r="CB203" i="8" s="1"/>
  <c r="CC203" i="8"/>
  <c r="BX203" i="8" s="1"/>
  <c r="BY203" i="8" s="1"/>
  <c r="CK202" i="8"/>
  <c r="XC163" i="8"/>
  <c r="WX163" i="8" s="1"/>
  <c r="XK162" i="8"/>
  <c r="BZ203" i="8" l="1"/>
  <c r="BU204" i="8" s="1"/>
  <c r="BV204" i="8"/>
  <c r="BQ204" i="8" s="1"/>
  <c r="BR204" i="8" s="1"/>
  <c r="CD203" i="8"/>
  <c r="XM162" i="8"/>
  <c r="XN162" i="8" s="1"/>
  <c r="XI163" i="8" s="1"/>
  <c r="BS204" i="8" l="1"/>
  <c r="BN205" i="8" s="1"/>
  <c r="BO205" i="8"/>
  <c r="BW204" i="8"/>
  <c r="XJ163" i="8"/>
  <c r="XE163" i="8" s="1"/>
  <c r="XR162" i="8"/>
  <c r="BJ205" i="8" l="1"/>
  <c r="BK205" i="8" s="1"/>
  <c r="BL205" i="8" s="1"/>
  <c r="BG206" i="8" s="1"/>
  <c r="XT162" i="8"/>
  <c r="XU162" i="8" s="1"/>
  <c r="XP163" i="8" s="1"/>
  <c r="BH206" i="8" l="1"/>
  <c r="BC206" i="8" s="1"/>
  <c r="BD206" i="8" s="1"/>
  <c r="BP205" i="8"/>
  <c r="BA207" i="8"/>
  <c r="BE206" i="8"/>
  <c r="AZ207" i="8" s="1"/>
  <c r="XQ163" i="8"/>
  <c r="XL163" i="8" s="1"/>
  <c r="XY162" i="8"/>
  <c r="BI206" i="8" l="1"/>
  <c r="AV207" i="8"/>
  <c r="AW207" i="8" s="1"/>
  <c r="YA162" i="8"/>
  <c r="YB162" i="8"/>
  <c r="XW163" i="8" s="1"/>
  <c r="AX207" i="8" l="1"/>
  <c r="AS208" i="8" s="1"/>
  <c r="AT208" i="8"/>
  <c r="BB207" i="8"/>
  <c r="XX163" i="8"/>
  <c r="XS163" i="8" s="1"/>
  <c r="YF162" i="8"/>
  <c r="AP208" i="8" l="1"/>
  <c r="AO208" i="8"/>
  <c r="AH208" i="8" s="1"/>
  <c r="AG208" i="8" s="1"/>
  <c r="YH162" i="8"/>
  <c r="YI162" i="8"/>
  <c r="YD163" i="8" s="1"/>
  <c r="AM209" i="8" l="1"/>
  <c r="AU208" i="8"/>
  <c r="YE163" i="8"/>
  <c r="XZ163" i="8" s="1"/>
  <c r="YM162" i="8"/>
  <c r="YO162" i="8" l="1"/>
  <c r="YP162" i="8"/>
  <c r="YK163" i="8" s="1"/>
  <c r="YT162" i="8" l="1"/>
  <c r="YL163" i="8"/>
  <c r="YG163" i="8" s="1"/>
  <c r="YV162" i="8" l="1"/>
  <c r="YW162" i="8"/>
  <c r="YR163" i="8" s="1"/>
  <c r="YS163" i="8" l="1"/>
  <c r="YN163" i="8" s="1"/>
  <c r="ZA162" i="8"/>
  <c r="ZC162" i="8" l="1"/>
  <c r="ZD162" i="8"/>
  <c r="YY163" i="8" s="1"/>
  <c r="YZ163" i="8" l="1"/>
  <c r="YU163" i="8" s="1"/>
  <c r="ZH162" i="8"/>
  <c r="ZJ162" i="8" l="1"/>
  <c r="ZK162" i="8"/>
  <c r="ZF163" i="8" s="1"/>
  <c r="ZG163" i="8" l="1"/>
  <c r="ZB163" i="8" s="1"/>
  <c r="ZO162" i="8"/>
  <c r="ZQ162" i="8" l="1"/>
  <c r="ZR162" i="8"/>
  <c r="ZM163" i="8" s="1"/>
  <c r="ZN163" i="8" l="1"/>
  <c r="ZI163" i="8" s="1"/>
  <c r="ZV162" i="8"/>
  <c r="ZX162" i="8" l="1"/>
  <c r="ZY162" i="8"/>
  <c r="ZT163" i="8" s="1"/>
  <c r="ZU163" i="8" l="1"/>
  <c r="ZP163" i="8" s="1"/>
  <c r="AAC162" i="8"/>
  <c r="AAE162" i="8" l="1"/>
  <c r="AAF162" i="8"/>
  <c r="AAA163" i="8" s="1"/>
  <c r="AAB163" i="8" l="1"/>
  <c r="ZW163" i="8" s="1"/>
  <c r="AAJ162" i="8"/>
  <c r="AAL162" i="8" l="1"/>
  <c r="AAM162" i="8"/>
  <c r="AAH163" i="8" s="1"/>
  <c r="AAI163" i="8" l="1"/>
  <c r="AAD163" i="8" s="1"/>
  <c r="AAQ162" i="8"/>
  <c r="AAS162" i="8" l="1"/>
  <c r="AAT162" i="8"/>
  <c r="AAO163" i="8" s="1"/>
  <c r="AAP163" i="8" l="1"/>
  <c r="AAX162" i="8"/>
  <c r="AAZ162" i="8" l="1"/>
  <c r="ABA162" i="8"/>
  <c r="AAV163" i="8" s="1"/>
  <c r="MZ163" i="8"/>
  <c r="AAK163" i="8"/>
  <c r="MW164" i="8" l="1"/>
  <c r="NA163" i="8"/>
  <c r="MV164" i="8" s="1"/>
  <c r="AAW163" i="8"/>
  <c r="ABE162" i="8"/>
  <c r="ABG162" i="8" l="1"/>
  <c r="ABH162" i="8"/>
  <c r="ABC163" i="8" s="1"/>
  <c r="AAR163" i="8"/>
  <c r="NE163" i="8"/>
  <c r="MR164" i="8"/>
  <c r="MS164" i="8" s="1"/>
  <c r="MP165" i="8" l="1"/>
  <c r="MT164" i="8"/>
  <c r="MO165" i="8" s="1"/>
  <c r="NG163" i="8"/>
  <c r="NH163" i="8" s="1"/>
  <c r="NC164" i="8" s="1"/>
  <c r="ABD163" i="8"/>
  <c r="ABL162" i="8"/>
  <c r="ABO162" i="8" s="1"/>
  <c r="ABJ163" i="8" s="1"/>
  <c r="ABF163" i="8" l="1"/>
  <c r="AAY163" i="8"/>
  <c r="ND164" i="8"/>
  <c r="MY164" i="8" s="1"/>
  <c r="NL163" i="8"/>
  <c r="MX164" i="8"/>
  <c r="MK165" i="8"/>
  <c r="ML165" i="8" s="1"/>
  <c r="MI166" i="8" l="1"/>
  <c r="MM165" i="8"/>
  <c r="MH166" i="8" s="1"/>
  <c r="NN163" i="8"/>
  <c r="NO163" i="8" s="1"/>
  <c r="NJ164" i="8" s="1"/>
  <c r="NS163" i="8" l="1"/>
  <c r="NK164" i="8"/>
  <c r="NF164" i="8" s="1"/>
  <c r="MQ165" i="8"/>
  <c r="MD166" i="8"/>
  <c r="ME166" i="8" s="1"/>
  <c r="MB167" i="8" l="1"/>
  <c r="MF166" i="8"/>
  <c r="MA167" i="8" s="1"/>
  <c r="NU163" i="8"/>
  <c r="NV163" i="8" s="1"/>
  <c r="NQ164" i="8" s="1"/>
  <c r="NR164" i="8" l="1"/>
  <c r="NM164" i="8" s="1"/>
  <c r="NZ163" i="8"/>
  <c r="MJ166" i="8"/>
  <c r="LW167" i="8"/>
  <c r="LX167" i="8" s="1"/>
  <c r="LY167" i="8" l="1"/>
  <c r="LT168" i="8" s="1"/>
  <c r="LU168" i="8"/>
  <c r="LP168" i="8" s="1"/>
  <c r="LQ168" i="8" s="1"/>
  <c r="MC167" i="8"/>
  <c r="OB163" i="8"/>
  <c r="OC163" i="8" s="1"/>
  <c r="NX164" i="8" s="1"/>
  <c r="NY164" i="8" l="1"/>
  <c r="NT164" i="8" s="1"/>
  <c r="OG163" i="8"/>
  <c r="LR168" i="8"/>
  <c r="LM169" i="8" s="1"/>
  <c r="LN169" i="8"/>
  <c r="LI169" i="8" l="1"/>
  <c r="LJ169" i="8" s="1"/>
  <c r="LK169" i="8" s="1"/>
  <c r="LF170" i="8" s="1"/>
  <c r="LV168" i="8"/>
  <c r="LG170" i="8"/>
  <c r="OI163" i="8"/>
  <c r="OJ163" i="8" s="1"/>
  <c r="OE164" i="8" s="1"/>
  <c r="OF164" i="8" l="1"/>
  <c r="OA164" i="8" s="1"/>
  <c r="ON163" i="8"/>
  <c r="LO169" i="8"/>
  <c r="LB170" i="8"/>
  <c r="LC170" i="8" s="1"/>
  <c r="LD170" i="8" l="1"/>
  <c r="KY171" i="8" s="1"/>
  <c r="KZ171" i="8"/>
  <c r="OP163" i="8"/>
  <c r="OQ163" i="8"/>
  <c r="OL164" i="8" s="1"/>
  <c r="KU171" i="8" l="1"/>
  <c r="KV171" i="8" s="1"/>
  <c r="KW171" i="8" s="1"/>
  <c r="LH170" i="8"/>
  <c r="OM164" i="8"/>
  <c r="OH164" i="8" s="1"/>
  <c r="OU163" i="8"/>
  <c r="KS172" i="8"/>
  <c r="KR172" i="8" l="1"/>
  <c r="LA171" i="8"/>
  <c r="KN172" i="8"/>
  <c r="KO172" i="8" s="1"/>
  <c r="KL173" i="8" s="1"/>
  <c r="OW163" i="8"/>
  <c r="OX163" i="8" s="1"/>
  <c r="OS164" i="8" s="1"/>
  <c r="KP172" i="8" l="1"/>
  <c r="KK173" i="8" s="1"/>
  <c r="KG173" i="8"/>
  <c r="KH173" i="8" s="1"/>
  <c r="KI173" i="8" s="1"/>
  <c r="KD174" i="8" s="1"/>
  <c r="OT164" i="8"/>
  <c r="OO164" i="8" s="1"/>
  <c r="PB163" i="8"/>
  <c r="KT172" i="8" l="1"/>
  <c r="KE174" i="8"/>
  <c r="KM173" i="8"/>
  <c r="JZ174" i="8"/>
  <c r="KA174" i="8" s="1"/>
  <c r="PD163" i="8"/>
  <c r="PE163" i="8" s="1"/>
  <c r="OZ164" i="8" s="1"/>
  <c r="JX175" i="8" l="1"/>
  <c r="KB174" i="8"/>
  <c r="JW175" i="8" s="1"/>
  <c r="PA164" i="8"/>
  <c r="OV164" i="8" s="1"/>
  <c r="PI163" i="8"/>
  <c r="JS175" i="8" l="1"/>
  <c r="JT175" i="8" s="1"/>
  <c r="KF174" i="8"/>
  <c r="PK163" i="8"/>
  <c r="PL163" i="8" s="1"/>
  <c r="PG164" i="8" s="1"/>
  <c r="JU175" i="8" l="1"/>
  <c r="JP176" i="8" s="1"/>
  <c r="JQ176" i="8"/>
  <c r="JL176" i="8" s="1"/>
  <c r="JM176" i="8" s="1"/>
  <c r="PH164" i="8"/>
  <c r="PC164" i="8" s="1"/>
  <c r="PP163" i="8"/>
  <c r="JY175" i="8" l="1"/>
  <c r="JN176" i="8"/>
  <c r="JI177" i="8" s="1"/>
  <c r="JJ177" i="8"/>
  <c r="PR163" i="8"/>
  <c r="PS163" i="8" s="1"/>
  <c r="PN164" i="8" s="1"/>
  <c r="JE177" i="8" l="1"/>
  <c r="JF177" i="8" s="1"/>
  <c r="JG177" i="8" s="1"/>
  <c r="JB178" i="8" s="1"/>
  <c r="JC178" i="8"/>
  <c r="JR176" i="8"/>
  <c r="PO164" i="8"/>
  <c r="PJ164" i="8" s="1"/>
  <c r="PW163" i="8"/>
  <c r="JK177" i="8" l="1"/>
  <c r="IX178" i="8"/>
  <c r="IY178" i="8" s="1"/>
  <c r="IZ178" i="8" s="1"/>
  <c r="IU179" i="8" s="1"/>
  <c r="IV179" i="8"/>
  <c r="PY163" i="8"/>
  <c r="PZ163" i="8"/>
  <c r="PU164" i="8" s="1"/>
  <c r="IQ179" i="8" l="1"/>
  <c r="IR179" i="8" s="1"/>
  <c r="JD178" i="8"/>
  <c r="PV164" i="8"/>
  <c r="PQ164" i="8" s="1"/>
  <c r="QD163" i="8"/>
  <c r="IS179" i="8" l="1"/>
  <c r="IN180" i="8" s="1"/>
  <c r="IO180" i="8"/>
  <c r="QF163" i="8"/>
  <c r="QG163" i="8" s="1"/>
  <c r="QB164" i="8" s="1"/>
  <c r="IJ180" i="8" l="1"/>
  <c r="IK180" i="8" s="1"/>
  <c r="IH181" i="8" s="1"/>
  <c r="IL180" i="8"/>
  <c r="IG181" i="8" s="1"/>
  <c r="IW179" i="8"/>
  <c r="QC164" i="8"/>
  <c r="PX164" i="8" s="1"/>
  <c r="QK163" i="8"/>
  <c r="IC181" i="8" l="1"/>
  <c r="ID181" i="8" s="1"/>
  <c r="IE181" i="8" s="1"/>
  <c r="HZ182" i="8" s="1"/>
  <c r="IA182" i="8"/>
  <c r="IP180" i="8"/>
  <c r="QM163" i="8"/>
  <c r="QN163" i="8" s="1"/>
  <c r="QI164" i="8" s="1"/>
  <c r="HV182" i="8" l="1"/>
  <c r="HW182" i="8" s="1"/>
  <c r="II181" i="8"/>
  <c r="HX182" i="8"/>
  <c r="HS183" i="8" s="1"/>
  <c r="HT183" i="8"/>
  <c r="QR163" i="8"/>
  <c r="QJ164" i="8"/>
  <c r="QE164" i="8" s="1"/>
  <c r="HO183" i="8" l="1"/>
  <c r="HP183" i="8" s="1"/>
  <c r="IB182" i="8"/>
  <c r="QT163" i="8"/>
  <c r="QU163" i="8" s="1"/>
  <c r="QP164" i="8" s="1"/>
  <c r="HM184" i="8" l="1"/>
  <c r="HQ183" i="8"/>
  <c r="HL184" i="8" s="1"/>
  <c r="QQ164" i="8"/>
  <c r="QL164" i="8" s="1"/>
  <c r="QY163" i="8"/>
  <c r="HU183" i="8" l="1"/>
  <c r="HH184" i="8"/>
  <c r="HI184" i="8" s="1"/>
  <c r="RA163" i="8"/>
  <c r="RB163" i="8"/>
  <c r="QW164" i="8" s="1"/>
  <c r="HJ184" i="8" l="1"/>
  <c r="HE185" i="8" s="1"/>
  <c r="HF185" i="8"/>
  <c r="HA185" i="8" s="1"/>
  <c r="HB185" i="8" s="1"/>
  <c r="HN184" i="8"/>
  <c r="RF163" i="8"/>
  <c r="QX164" i="8"/>
  <c r="QS164" i="8" s="1"/>
  <c r="HC185" i="8" l="1"/>
  <c r="GX186" i="8" s="1"/>
  <c r="GY186" i="8"/>
  <c r="GT186" i="8" s="1"/>
  <c r="GU186" i="8" s="1"/>
  <c r="RH163" i="8"/>
  <c r="RI163" i="8" s="1"/>
  <c r="RD164" i="8" s="1"/>
  <c r="HG185" i="8" l="1"/>
  <c r="GR187" i="8"/>
  <c r="GV186" i="8"/>
  <c r="GQ187" i="8" s="1"/>
  <c r="RE164" i="8"/>
  <c r="QZ164" i="8" s="1"/>
  <c r="RM163" i="8"/>
  <c r="GZ186" i="8" l="1"/>
  <c r="GM187" i="8"/>
  <c r="GN187" i="8" s="1"/>
  <c r="RO163" i="8"/>
  <c r="RP163" i="8"/>
  <c r="RK164" i="8" s="1"/>
  <c r="GK188" i="8" l="1"/>
  <c r="GO187" i="8"/>
  <c r="GJ188" i="8" s="1"/>
  <c r="RL164" i="8"/>
  <c r="RG164" i="8" s="1"/>
  <c r="RT163" i="8"/>
  <c r="GS187" i="8" l="1"/>
  <c r="GF188" i="8"/>
  <c r="GG188" i="8" s="1"/>
  <c r="RV163" i="8"/>
  <c r="RW163" i="8"/>
  <c r="RR164" i="8" s="1"/>
  <c r="GH188" i="8" l="1"/>
  <c r="GC189" i="8" s="1"/>
  <c r="GD189" i="8"/>
  <c r="FY189" i="8" s="1"/>
  <c r="FZ189" i="8" s="1"/>
  <c r="GL188" i="8"/>
  <c r="RS164" i="8"/>
  <c r="RN164" i="8" s="1"/>
  <c r="SA163" i="8"/>
  <c r="GA189" i="8" l="1"/>
  <c r="FV190" i="8" s="1"/>
  <c r="FW190" i="8"/>
  <c r="FR190" i="8" s="1"/>
  <c r="FS190" i="8" s="1"/>
  <c r="GE189" i="8"/>
  <c r="SC163" i="8"/>
  <c r="SD163" i="8" s="1"/>
  <c r="RY164" i="8" s="1"/>
  <c r="FT190" i="8" l="1"/>
  <c r="FO191" i="8" s="1"/>
  <c r="FP191" i="8"/>
  <c r="FK191" i="8" s="1"/>
  <c r="FL191" i="8" s="1"/>
  <c r="FX190" i="8"/>
  <c r="RZ164" i="8"/>
  <c r="RU164" i="8" s="1"/>
  <c r="SH163" i="8"/>
  <c r="FM191" i="8" l="1"/>
  <c r="FH192" i="8" s="1"/>
  <c r="FI192" i="8"/>
  <c r="SJ163" i="8"/>
  <c r="SK163" i="8" s="1"/>
  <c r="SF164" i="8" s="1"/>
  <c r="FQ191" i="8" l="1"/>
  <c r="FD192" i="8"/>
  <c r="FE192" i="8" s="1"/>
  <c r="SG164" i="8"/>
  <c r="SB164" i="8" s="1"/>
  <c r="SO163" i="8"/>
  <c r="FF192" i="8" l="1"/>
  <c r="FA193" i="8" s="1"/>
  <c r="FB193" i="8"/>
  <c r="SQ163" i="8"/>
  <c r="SR163" i="8" s="1"/>
  <c r="SM164" i="8" s="1"/>
  <c r="EW193" i="8" l="1"/>
  <c r="EX193" i="8" s="1"/>
  <c r="FJ192" i="8"/>
  <c r="EY193" i="8"/>
  <c r="ET194" i="8" s="1"/>
  <c r="EU194" i="8"/>
  <c r="EP194" i="8" s="1"/>
  <c r="EQ194" i="8" s="1"/>
  <c r="ER194" i="8" s="1"/>
  <c r="EM195" i="8" s="1"/>
  <c r="SN164" i="8"/>
  <c r="SI164" i="8" s="1"/>
  <c r="SV163" i="8"/>
  <c r="EN195" i="8" l="1"/>
  <c r="FC193" i="8"/>
  <c r="SX163" i="8"/>
  <c r="SY163" i="8"/>
  <c r="ST164" i="8" s="1"/>
  <c r="EV194" i="8"/>
  <c r="EI195" i="8"/>
  <c r="EJ195" i="8" s="1"/>
  <c r="EG196" i="8" l="1"/>
  <c r="EK195" i="8"/>
  <c r="EF196" i="8" s="1"/>
  <c r="SU164" i="8"/>
  <c r="SP164" i="8" s="1"/>
  <c r="TC163" i="8"/>
  <c r="TE163" i="8" l="1"/>
  <c r="TF163" i="8" s="1"/>
  <c r="TA164" i="8" s="1"/>
  <c r="EO195" i="8"/>
  <c r="EB196" i="8"/>
  <c r="EC196" i="8" s="1"/>
  <c r="DZ197" i="8" l="1"/>
  <c r="ED196" i="8"/>
  <c r="DY197" i="8" s="1"/>
  <c r="TB164" i="8"/>
  <c r="SW164" i="8" s="1"/>
  <c r="TJ163" i="8"/>
  <c r="TL163" i="8" l="1"/>
  <c r="TM163" i="8" s="1"/>
  <c r="TH164" i="8" s="1"/>
  <c r="EH196" i="8"/>
  <c r="DU197" i="8"/>
  <c r="DV197" i="8" s="1"/>
  <c r="DS198" i="8" l="1"/>
  <c r="DW197" i="8"/>
  <c r="DR198" i="8" s="1"/>
  <c r="TI164" i="8"/>
  <c r="TD164" i="8" s="1"/>
  <c r="TQ163" i="8"/>
  <c r="TS163" i="8" l="1"/>
  <c r="TT163" i="8" s="1"/>
  <c r="TO164" i="8" s="1"/>
  <c r="EA197" i="8"/>
  <c r="DN198" i="8"/>
  <c r="DO198" i="8" s="1"/>
  <c r="DL199" i="8" l="1"/>
  <c r="DP198" i="8"/>
  <c r="DK199" i="8" s="1"/>
  <c r="TP164" i="8"/>
  <c r="TK164" i="8" s="1"/>
  <c r="TX163" i="8"/>
  <c r="TZ163" i="8" l="1"/>
  <c r="UA163" i="8" s="1"/>
  <c r="TV164" i="8" s="1"/>
  <c r="DT198" i="8"/>
  <c r="DG199" i="8"/>
  <c r="DH199" i="8" s="1"/>
  <c r="DE200" i="8" l="1"/>
  <c r="DI199" i="8"/>
  <c r="DD200" i="8" s="1"/>
  <c r="TW164" i="8"/>
  <c r="TR164" i="8" s="1"/>
  <c r="UE163" i="8"/>
  <c r="UG163" i="8" l="1"/>
  <c r="UH163" i="8"/>
  <c r="UC164" i="8" s="1"/>
  <c r="DM199" i="8"/>
  <c r="CZ200" i="8"/>
  <c r="DA200" i="8" s="1"/>
  <c r="CX201" i="8" l="1"/>
  <c r="DB200" i="8"/>
  <c r="CW201" i="8" s="1"/>
  <c r="UD164" i="8"/>
  <c r="TY164" i="8" s="1"/>
  <c r="UL163" i="8"/>
  <c r="UN163" i="8" l="1"/>
  <c r="UO163" i="8"/>
  <c r="UJ164" i="8" s="1"/>
  <c r="DF200" i="8"/>
  <c r="CS201" i="8"/>
  <c r="CT201" i="8" s="1"/>
  <c r="CQ202" i="8" l="1"/>
  <c r="CU201" i="8"/>
  <c r="CP202" i="8" s="1"/>
  <c r="UK164" i="8"/>
  <c r="UF164" i="8" s="1"/>
  <c r="US163" i="8"/>
  <c r="UU163" i="8" l="1"/>
  <c r="UV163" i="8" s="1"/>
  <c r="UQ164" i="8" s="1"/>
  <c r="CY201" i="8"/>
  <c r="CL202" i="8"/>
  <c r="CM202" i="8" s="1"/>
  <c r="CJ203" i="8" l="1"/>
  <c r="CN202" i="8"/>
  <c r="CI203" i="8" s="1"/>
  <c r="UR164" i="8"/>
  <c r="UM164" i="8" s="1"/>
  <c r="UZ163" i="8"/>
  <c r="VB163" i="8" l="1"/>
  <c r="VC163" i="8"/>
  <c r="UX164" i="8" s="1"/>
  <c r="CR202" i="8"/>
  <c r="CE203" i="8"/>
  <c r="CF203" i="8" s="1"/>
  <c r="CC204" i="8" l="1"/>
  <c r="CG203" i="8"/>
  <c r="CB204" i="8" s="1"/>
  <c r="UY164" i="8"/>
  <c r="UT164" i="8" s="1"/>
  <c r="VG163" i="8"/>
  <c r="VI163" i="8" l="1"/>
  <c r="VJ163" i="8"/>
  <c r="VE164" i="8" s="1"/>
  <c r="CK203" i="8"/>
  <c r="BX204" i="8"/>
  <c r="BY204" i="8" s="1"/>
  <c r="BV205" i="8" l="1"/>
  <c r="BZ204" i="8"/>
  <c r="BU205" i="8" s="1"/>
  <c r="VF164" i="8"/>
  <c r="VA164" i="8" s="1"/>
  <c r="VN163" i="8"/>
  <c r="VP163" i="8" l="1"/>
  <c r="VQ163" i="8"/>
  <c r="VL164" i="8" s="1"/>
  <c r="CD204" i="8"/>
  <c r="BQ205" i="8"/>
  <c r="BR205" i="8" s="1"/>
  <c r="BO206" i="8" l="1"/>
  <c r="BS205" i="8"/>
  <c r="BN206" i="8" s="1"/>
  <c r="VM164" i="8"/>
  <c r="VH164" i="8" s="1"/>
  <c r="VU163" i="8"/>
  <c r="VW163" i="8" l="1"/>
  <c r="VX163" i="8"/>
  <c r="VS164" i="8" s="1"/>
  <c r="BW205" i="8"/>
  <c r="BJ206" i="8"/>
  <c r="BK206" i="8" s="1"/>
  <c r="BH207" i="8" l="1"/>
  <c r="BL206" i="8"/>
  <c r="BG207" i="8" s="1"/>
  <c r="VT164" i="8"/>
  <c r="VO164" i="8" s="1"/>
  <c r="WB163" i="8"/>
  <c r="WD163" i="8" l="1"/>
  <c r="WE163" i="8"/>
  <c r="VZ164" i="8" s="1"/>
  <c r="BP206" i="8"/>
  <c r="BC207" i="8"/>
  <c r="BD207" i="8" s="1"/>
  <c r="BA208" i="8" l="1"/>
  <c r="BE207" i="8"/>
  <c r="AZ208" i="8" s="1"/>
  <c r="WA164" i="8"/>
  <c r="VV164" i="8" s="1"/>
  <c r="WI163" i="8"/>
  <c r="WK163" i="8" l="1"/>
  <c r="WL163" i="8"/>
  <c r="WG164" i="8" s="1"/>
  <c r="BI207" i="8"/>
  <c r="AV208" i="8"/>
  <c r="AW208" i="8" s="1"/>
  <c r="AT209" i="8" l="1"/>
  <c r="AX208" i="8"/>
  <c r="AS209" i="8" s="1"/>
  <c r="WH164" i="8"/>
  <c r="WC164" i="8" s="1"/>
  <c r="WP163" i="8"/>
  <c r="WR163" i="8" l="1"/>
  <c r="WS163" i="8"/>
  <c r="WN164" i="8" s="1"/>
  <c r="AO209" i="8"/>
  <c r="AH209" i="8" s="1"/>
  <c r="AG209" i="8" s="1"/>
  <c r="AP209" i="8"/>
  <c r="BB208" i="8"/>
  <c r="AM210" i="8" l="1"/>
  <c r="AU209" i="8"/>
  <c r="WO164" i="8"/>
  <c r="WJ164" i="8" s="1"/>
  <c r="WW163" i="8"/>
  <c r="WY163" i="8" l="1"/>
  <c r="WZ163" i="8" s="1"/>
  <c r="WU164" i="8" s="1"/>
  <c r="WV164" i="8" l="1"/>
  <c r="WQ164" i="8" s="1"/>
  <c r="XD163" i="8"/>
  <c r="XF163" i="8" l="1"/>
  <c r="XG163" i="8"/>
  <c r="XB164" i="8" s="1"/>
  <c r="XC164" i="8" l="1"/>
  <c r="WX164" i="8" s="1"/>
  <c r="XK163" i="8"/>
  <c r="XM163" i="8" l="1"/>
  <c r="XN163" i="8" s="1"/>
  <c r="XI164" i="8" s="1"/>
  <c r="XJ164" i="8" l="1"/>
  <c r="XE164" i="8" s="1"/>
  <c r="XR163" i="8"/>
  <c r="XT163" i="8" l="1"/>
  <c r="XU163" i="8"/>
  <c r="XP164" i="8" s="1"/>
  <c r="XQ164" i="8" l="1"/>
  <c r="XL164" i="8" s="1"/>
  <c r="XY163" i="8"/>
  <c r="YA163" i="8" l="1"/>
  <c r="YB163" i="8" s="1"/>
  <c r="XW164" i="8" s="1"/>
  <c r="XX164" i="8" l="1"/>
  <c r="XS164" i="8" s="1"/>
  <c r="YF163" i="8"/>
  <c r="YH163" i="8" l="1"/>
  <c r="YI163" i="8"/>
  <c r="YD164" i="8" s="1"/>
  <c r="YE164" i="8" l="1"/>
  <c r="XZ164" i="8" s="1"/>
  <c r="YM163" i="8"/>
  <c r="YO163" i="8" l="1"/>
  <c r="YP163" i="8" s="1"/>
  <c r="YK164" i="8" s="1"/>
  <c r="YT163" i="8" l="1"/>
  <c r="YL164" i="8"/>
  <c r="YG164" i="8" s="1"/>
  <c r="YV163" i="8" l="1"/>
  <c r="YW163" i="8" s="1"/>
  <c r="YR164" i="8" s="1"/>
  <c r="YS164" i="8" l="1"/>
  <c r="YN164" i="8" s="1"/>
  <c r="ZA163" i="8"/>
  <c r="ZC163" i="8" l="1"/>
  <c r="ZD163" i="8" s="1"/>
  <c r="YY164" i="8" s="1"/>
  <c r="YZ164" i="8" l="1"/>
  <c r="YU164" i="8" s="1"/>
  <c r="ZH163" i="8"/>
  <c r="ZJ163" i="8" l="1"/>
  <c r="ZK163" i="8" s="1"/>
  <c r="ZF164" i="8" s="1"/>
  <c r="ZG164" i="8" l="1"/>
  <c r="ZB164" i="8" s="1"/>
  <c r="ZO163" i="8"/>
  <c r="ZQ163" i="8" l="1"/>
  <c r="ZR163" i="8" s="1"/>
  <c r="ZM164" i="8" s="1"/>
  <c r="ZN164" i="8" l="1"/>
  <c r="ZI164" i="8" s="1"/>
  <c r="ZV163" i="8"/>
  <c r="ZX163" i="8" l="1"/>
  <c r="ZY163" i="8"/>
  <c r="ZT164" i="8" s="1"/>
  <c r="ZU164" i="8" l="1"/>
  <c r="ZP164" i="8" s="1"/>
  <c r="AAC163" i="8"/>
  <c r="AAE163" i="8" l="1"/>
  <c r="AAF163" i="8" s="1"/>
  <c r="AAA164" i="8" s="1"/>
  <c r="AAB164" i="8" l="1"/>
  <c r="ZW164" i="8" s="1"/>
  <c r="AAJ163" i="8"/>
  <c r="AAL163" i="8" l="1"/>
  <c r="AAM163" i="8"/>
  <c r="AAH164" i="8" s="1"/>
  <c r="AAI164" i="8" l="1"/>
  <c r="AAD164" i="8" s="1"/>
  <c r="AAQ163" i="8"/>
  <c r="AAS163" i="8" l="1"/>
  <c r="AAT163" i="8" s="1"/>
  <c r="AAO164" i="8" s="1"/>
  <c r="AAP164" i="8" l="1"/>
  <c r="AAX163" i="8"/>
  <c r="AAZ163" i="8" l="1"/>
  <c r="ABA163" i="8"/>
  <c r="AAV164" i="8" s="1"/>
  <c r="MZ164" i="8"/>
  <c r="AAK164" i="8"/>
  <c r="MW165" i="8" l="1"/>
  <c r="NA164" i="8"/>
  <c r="MV165" i="8" s="1"/>
  <c r="AAW164" i="8"/>
  <c r="ABE163" i="8"/>
  <c r="ABG163" i="8" l="1"/>
  <c r="ABH163" i="8"/>
  <c r="ABC164" i="8" s="1"/>
  <c r="AAR164" i="8"/>
  <c r="NE164" i="8"/>
  <c r="MR165" i="8"/>
  <c r="MS165" i="8" s="1"/>
  <c r="MP166" i="8" l="1"/>
  <c r="MT165" i="8"/>
  <c r="MO166" i="8" s="1"/>
  <c r="NG164" i="8"/>
  <c r="NH164" i="8" s="1"/>
  <c r="NC165" i="8" s="1"/>
  <c r="ABD164" i="8"/>
  <c r="ABL163" i="8"/>
  <c r="ABO163" i="8" s="1"/>
  <c r="ABJ164" i="8" s="1"/>
  <c r="ABF164" i="8" l="1"/>
  <c r="AAY164" i="8"/>
  <c r="ND165" i="8"/>
  <c r="MY165" i="8" s="1"/>
  <c r="NL164" i="8"/>
  <c r="MX165" i="8"/>
  <c r="MK166" i="8"/>
  <c r="ML166" i="8" s="1"/>
  <c r="MI167" i="8" l="1"/>
  <c r="MM166" i="8"/>
  <c r="MH167" i="8" s="1"/>
  <c r="NN164" i="8"/>
  <c r="NO164" i="8" s="1"/>
  <c r="NJ165" i="8" s="1"/>
  <c r="NS164" i="8" l="1"/>
  <c r="NK165" i="8"/>
  <c r="NF165" i="8" s="1"/>
  <c r="MD167" i="8"/>
  <c r="ME167" i="8" s="1"/>
  <c r="MQ166" i="8"/>
  <c r="MB168" i="8" l="1"/>
  <c r="MF167" i="8"/>
  <c r="MA168" i="8" s="1"/>
  <c r="NU164" i="8"/>
  <c r="NV164" i="8" s="1"/>
  <c r="NQ165" i="8" s="1"/>
  <c r="NR165" i="8" l="1"/>
  <c r="NM165" i="8" s="1"/>
  <c r="NZ164" i="8"/>
  <c r="MJ167" i="8"/>
  <c r="LW168" i="8"/>
  <c r="LX168" i="8" s="1"/>
  <c r="LY168" i="8" l="1"/>
  <c r="LT169" i="8" s="1"/>
  <c r="LU169" i="8"/>
  <c r="MC168" i="8"/>
  <c r="OB164" i="8"/>
  <c r="OC164" i="8" s="1"/>
  <c r="NX165" i="8" s="1"/>
  <c r="LP169" i="8" l="1"/>
  <c r="LQ169" i="8" s="1"/>
  <c r="NY165" i="8"/>
  <c r="NT165" i="8" s="1"/>
  <c r="OG164" i="8"/>
  <c r="LR169" i="8"/>
  <c r="LM170" i="8" s="1"/>
  <c r="LN170" i="8"/>
  <c r="LI170" i="8" l="1"/>
  <c r="LJ170" i="8" s="1"/>
  <c r="LK170" i="8" s="1"/>
  <c r="LF171" i="8" s="1"/>
  <c r="LV169" i="8"/>
  <c r="LG171" i="8"/>
  <c r="OI164" i="8"/>
  <c r="OJ164" i="8" s="1"/>
  <c r="OE165" i="8" s="1"/>
  <c r="OF165" i="8" l="1"/>
  <c r="OA165" i="8" s="1"/>
  <c r="ON164" i="8"/>
  <c r="LO170" i="8"/>
  <c r="LB171" i="8"/>
  <c r="LC171" i="8" s="1"/>
  <c r="LD171" i="8" l="1"/>
  <c r="KY172" i="8" s="1"/>
  <c r="KZ172" i="8"/>
  <c r="KU172" i="8" s="1"/>
  <c r="KV172" i="8" s="1"/>
  <c r="LH171" i="8"/>
  <c r="OP164" i="8"/>
  <c r="OQ164" i="8" s="1"/>
  <c r="OL165" i="8" s="1"/>
  <c r="OM165" i="8" l="1"/>
  <c r="OH165" i="8" s="1"/>
  <c r="OU164" i="8"/>
  <c r="KS173" i="8"/>
  <c r="KW172" i="8"/>
  <c r="KR173" i="8" s="1"/>
  <c r="OW164" i="8" l="1"/>
  <c r="OX164" i="8"/>
  <c r="OS165" i="8" s="1"/>
  <c r="LA172" i="8"/>
  <c r="KN173" i="8"/>
  <c r="KO173" i="8" s="1"/>
  <c r="KP173" i="8" l="1"/>
  <c r="KK174" i="8" s="1"/>
  <c r="KL174" i="8"/>
  <c r="KT173" i="8"/>
  <c r="OT165" i="8"/>
  <c r="OO165" i="8" s="1"/>
  <c r="PB164" i="8"/>
  <c r="KG174" i="8" l="1"/>
  <c r="KH174" i="8" s="1"/>
  <c r="KE175" i="8" s="1"/>
  <c r="PD164" i="8"/>
  <c r="PE164" i="8"/>
  <c r="OZ165" i="8" s="1"/>
  <c r="KI174" i="8" l="1"/>
  <c r="KD175" i="8" s="1"/>
  <c r="PA165" i="8"/>
  <c r="OV165" i="8" s="1"/>
  <c r="PI164" i="8"/>
  <c r="KM174" i="8"/>
  <c r="JZ175" i="8"/>
  <c r="KA175" i="8" s="1"/>
  <c r="KB175" i="8" l="1"/>
  <c r="JW176" i="8" s="1"/>
  <c r="JX176" i="8"/>
  <c r="JS176" i="8" s="1"/>
  <c r="JT176" i="8" s="1"/>
  <c r="PK164" i="8"/>
  <c r="PL164" i="8" s="1"/>
  <c r="PG165" i="8" s="1"/>
  <c r="KF175" i="8" l="1"/>
  <c r="PH165" i="8"/>
  <c r="PC165" i="8" s="1"/>
  <c r="PP164" i="8"/>
  <c r="JU176" i="8"/>
  <c r="JP177" i="8" s="1"/>
  <c r="JQ177" i="8"/>
  <c r="JL177" i="8" l="1"/>
  <c r="JM177" i="8" s="1"/>
  <c r="JJ178" i="8" s="1"/>
  <c r="JY176" i="8"/>
  <c r="JN177" i="8"/>
  <c r="JI178" i="8" s="1"/>
  <c r="PR164" i="8"/>
  <c r="PS164" i="8" s="1"/>
  <c r="PN165" i="8" s="1"/>
  <c r="JR177" i="8" l="1"/>
  <c r="JE178" i="8"/>
  <c r="JF178" i="8" s="1"/>
  <c r="JG178" i="8" s="1"/>
  <c r="PO165" i="8"/>
  <c r="PJ165" i="8" s="1"/>
  <c r="PW164" i="8"/>
  <c r="JB179" i="8" l="1"/>
  <c r="JK178" i="8"/>
  <c r="JC179" i="8"/>
  <c r="IX179" i="8" s="1"/>
  <c r="IY179" i="8" s="1"/>
  <c r="IV180" i="8" s="1"/>
  <c r="PY164" i="8"/>
  <c r="PZ164" i="8" s="1"/>
  <c r="PU165" i="8" s="1"/>
  <c r="IZ179" i="8" l="1"/>
  <c r="IU180" i="8" s="1"/>
  <c r="IQ180" i="8" s="1"/>
  <c r="IR180" i="8" s="1"/>
  <c r="PV165" i="8"/>
  <c r="PQ165" i="8" s="1"/>
  <c r="QD164" i="8"/>
  <c r="IO181" i="8" l="1"/>
  <c r="IS180" i="8"/>
  <c r="IN181" i="8" s="1"/>
  <c r="IJ181" i="8" s="1"/>
  <c r="IK181" i="8" s="1"/>
  <c r="JD179" i="8"/>
  <c r="QF164" i="8"/>
  <c r="QG164" i="8" s="1"/>
  <c r="QB165" i="8" s="1"/>
  <c r="IW180" i="8" l="1"/>
  <c r="IL181" i="8"/>
  <c r="IG182" i="8" s="1"/>
  <c r="IH182" i="8"/>
  <c r="IC182" i="8" s="1"/>
  <c r="ID182" i="8" s="1"/>
  <c r="IP181" i="8"/>
  <c r="QC165" i="8"/>
  <c r="PX165" i="8" s="1"/>
  <c r="QK164" i="8"/>
  <c r="QM164" i="8" l="1"/>
  <c r="QN164" i="8"/>
  <c r="QI165" i="8" s="1"/>
  <c r="IE182" i="8"/>
  <c r="HZ183" i="8" s="1"/>
  <c r="IA183" i="8"/>
  <c r="HV183" i="8" l="1"/>
  <c r="HW183" i="8" s="1"/>
  <c r="HT184" i="8" s="1"/>
  <c r="HO184" i="8" s="1"/>
  <c r="HP184" i="8" s="1"/>
  <c r="II182" i="8"/>
  <c r="HX183" i="8"/>
  <c r="HS184" i="8" s="1"/>
  <c r="QR164" i="8"/>
  <c r="QJ165" i="8"/>
  <c r="QE165" i="8" s="1"/>
  <c r="IB183" i="8" l="1"/>
  <c r="QT164" i="8"/>
  <c r="QU164" i="8" s="1"/>
  <c r="QP165" i="8" s="1"/>
  <c r="HQ184" i="8"/>
  <c r="HL185" i="8" s="1"/>
  <c r="HM185" i="8"/>
  <c r="HU184" i="8" l="1"/>
  <c r="HH185" i="8"/>
  <c r="HI185" i="8" s="1"/>
  <c r="QQ165" i="8"/>
  <c r="QL165" i="8" s="1"/>
  <c r="QY164" i="8"/>
  <c r="HF186" i="8" l="1"/>
  <c r="HJ185" i="8"/>
  <c r="HE186" i="8" s="1"/>
  <c r="RA164" i="8"/>
  <c r="RB164" i="8" s="1"/>
  <c r="QW165" i="8" s="1"/>
  <c r="HA186" i="8" l="1"/>
  <c r="HB186" i="8" s="1"/>
  <c r="HN185" i="8"/>
  <c r="RF164" i="8"/>
  <c r="QX165" i="8"/>
  <c r="QS165" i="8" s="1"/>
  <c r="HC186" i="8" l="1"/>
  <c r="GX187" i="8" s="1"/>
  <c r="GY187" i="8"/>
  <c r="GT187" i="8" s="1"/>
  <c r="GU187" i="8" s="1"/>
  <c r="HG186" i="8"/>
  <c r="RH164" i="8"/>
  <c r="RI164" i="8" s="1"/>
  <c r="RD165" i="8" s="1"/>
  <c r="GR188" i="8" l="1"/>
  <c r="GV187" i="8"/>
  <c r="GQ188" i="8" s="1"/>
  <c r="RE165" i="8"/>
  <c r="QZ165" i="8" s="1"/>
  <c r="RM164" i="8"/>
  <c r="GZ187" i="8" l="1"/>
  <c r="GM188" i="8"/>
  <c r="GN188" i="8" s="1"/>
  <c r="RO164" i="8"/>
  <c r="RP164" i="8" s="1"/>
  <c r="RK165" i="8" s="1"/>
  <c r="GK189" i="8" l="1"/>
  <c r="GO188" i="8"/>
  <c r="GJ189" i="8" s="1"/>
  <c r="RL165" i="8"/>
  <c r="RG165" i="8" s="1"/>
  <c r="RT164" i="8"/>
  <c r="GS188" i="8" l="1"/>
  <c r="GF189" i="8"/>
  <c r="GG189" i="8" s="1"/>
  <c r="RV164" i="8"/>
  <c r="RW164" i="8"/>
  <c r="RR165" i="8" s="1"/>
  <c r="GD190" i="8" l="1"/>
  <c r="GH189" i="8"/>
  <c r="GC190" i="8" s="1"/>
  <c r="RS165" i="8"/>
  <c r="RN165" i="8" s="1"/>
  <c r="SA164" i="8"/>
  <c r="GL189" i="8" l="1"/>
  <c r="FY190" i="8"/>
  <c r="FZ190" i="8" s="1"/>
  <c r="SC164" i="8"/>
  <c r="SD164" i="8"/>
  <c r="RY165" i="8" s="1"/>
  <c r="FW191" i="8" l="1"/>
  <c r="GA190" i="8"/>
  <c r="FV191" i="8" s="1"/>
  <c r="RZ165" i="8"/>
  <c r="RU165" i="8" s="1"/>
  <c r="SH164" i="8"/>
  <c r="GE190" i="8" l="1"/>
  <c r="FR191" i="8"/>
  <c r="FS191" i="8" s="1"/>
  <c r="SJ164" i="8"/>
  <c r="SK164" i="8"/>
  <c r="SF165" i="8" s="1"/>
  <c r="FP192" i="8" l="1"/>
  <c r="FT191" i="8"/>
  <c r="FO192" i="8" s="1"/>
  <c r="SG165" i="8"/>
  <c r="SB165" i="8" s="1"/>
  <c r="SO164" i="8"/>
  <c r="FX191" i="8" l="1"/>
  <c r="FK192" i="8"/>
  <c r="FL192" i="8" s="1"/>
  <c r="SQ164" i="8"/>
  <c r="SR164" i="8"/>
  <c r="SM165" i="8" s="1"/>
  <c r="FI193" i="8" l="1"/>
  <c r="FM192" i="8"/>
  <c r="FH193" i="8" s="1"/>
  <c r="SN165" i="8"/>
  <c r="SI165" i="8" s="1"/>
  <c r="SV164" i="8"/>
  <c r="FQ192" i="8" l="1"/>
  <c r="FD193" i="8"/>
  <c r="FE193" i="8" s="1"/>
  <c r="SX164" i="8"/>
  <c r="SY164" i="8" s="1"/>
  <c r="ST165" i="8" s="1"/>
  <c r="FB194" i="8" l="1"/>
  <c r="FF193" i="8"/>
  <c r="FA194" i="8" s="1"/>
  <c r="SU165" i="8"/>
  <c r="SP165" i="8" s="1"/>
  <c r="TC164" i="8"/>
  <c r="FJ193" i="8" l="1"/>
  <c r="EW194" i="8"/>
  <c r="EX194" i="8" s="1"/>
  <c r="TE164" i="8"/>
  <c r="TF164" i="8"/>
  <c r="TA165" i="8" s="1"/>
  <c r="EU195" i="8" l="1"/>
  <c r="EY194" i="8"/>
  <c r="ET195" i="8" s="1"/>
  <c r="TB165" i="8"/>
  <c r="SW165" i="8" s="1"/>
  <c r="TJ164" i="8"/>
  <c r="FC194" i="8" l="1"/>
  <c r="EP195" i="8"/>
  <c r="EQ195" i="8" s="1"/>
  <c r="TL164" i="8"/>
  <c r="TM164" i="8" s="1"/>
  <c r="TH165" i="8" s="1"/>
  <c r="EN196" i="8" l="1"/>
  <c r="ER195" i="8"/>
  <c r="EM196" i="8" s="1"/>
  <c r="TI165" i="8"/>
  <c r="TD165" i="8" s="1"/>
  <c r="TQ164" i="8"/>
  <c r="EV195" i="8" l="1"/>
  <c r="EI196" i="8"/>
  <c r="EJ196" i="8" s="1"/>
  <c r="TS164" i="8"/>
  <c r="TT164" i="8"/>
  <c r="TO165" i="8" s="1"/>
  <c r="EG197" i="8" l="1"/>
  <c r="EK196" i="8"/>
  <c r="EF197" i="8" s="1"/>
  <c r="TP165" i="8"/>
  <c r="TK165" i="8" s="1"/>
  <c r="TX164" i="8"/>
  <c r="EO196" i="8" l="1"/>
  <c r="EB197" i="8"/>
  <c r="EC197" i="8" s="1"/>
  <c r="TZ164" i="8"/>
  <c r="UA164" i="8" s="1"/>
  <c r="TV165" i="8" s="1"/>
  <c r="DZ198" i="8" l="1"/>
  <c r="ED197" i="8"/>
  <c r="DY198" i="8" s="1"/>
  <c r="TW165" i="8"/>
  <c r="TR165" i="8" s="1"/>
  <c r="UE164" i="8"/>
  <c r="EH197" i="8" l="1"/>
  <c r="DU198" i="8"/>
  <c r="DV198" i="8" s="1"/>
  <c r="UG164" i="8"/>
  <c r="UH164" i="8"/>
  <c r="UC165" i="8" s="1"/>
  <c r="DS199" i="8" l="1"/>
  <c r="DW198" i="8"/>
  <c r="DR199" i="8" s="1"/>
  <c r="UD165" i="8"/>
  <c r="TY165" i="8" s="1"/>
  <c r="UL164" i="8"/>
  <c r="EA198" i="8" l="1"/>
  <c r="DN199" i="8"/>
  <c r="DO199" i="8" s="1"/>
  <c r="UN164" i="8"/>
  <c r="UO164" i="8"/>
  <c r="UJ165" i="8" s="1"/>
  <c r="DL200" i="8" l="1"/>
  <c r="DP199" i="8"/>
  <c r="DK200" i="8" s="1"/>
  <c r="UK165" i="8"/>
  <c r="UF165" i="8" s="1"/>
  <c r="US164" i="8"/>
  <c r="DT199" i="8" l="1"/>
  <c r="DG200" i="8"/>
  <c r="DH200" i="8" s="1"/>
  <c r="UU164" i="8"/>
  <c r="UV164" i="8"/>
  <c r="UQ165" i="8" s="1"/>
  <c r="DE201" i="8" l="1"/>
  <c r="DI200" i="8"/>
  <c r="DD201" i="8" s="1"/>
  <c r="UR165" i="8"/>
  <c r="UM165" i="8" s="1"/>
  <c r="UZ164" i="8"/>
  <c r="DM200" i="8" l="1"/>
  <c r="CZ201" i="8"/>
  <c r="DA201" i="8" s="1"/>
  <c r="VB164" i="8"/>
  <c r="VC164" i="8"/>
  <c r="UX165" i="8" s="1"/>
  <c r="CX202" i="8" l="1"/>
  <c r="DB201" i="8"/>
  <c r="CW202" i="8" s="1"/>
  <c r="UY165" i="8"/>
  <c r="UT165" i="8" s="1"/>
  <c r="VG164" i="8"/>
  <c r="DF201" i="8" l="1"/>
  <c r="CS202" i="8"/>
  <c r="CT202" i="8" s="1"/>
  <c r="VI164" i="8"/>
  <c r="VJ164" i="8"/>
  <c r="VE165" i="8" s="1"/>
  <c r="CQ203" i="8" l="1"/>
  <c r="CU202" i="8"/>
  <c r="CP203" i="8" s="1"/>
  <c r="VF165" i="8"/>
  <c r="VA165" i="8" s="1"/>
  <c r="VN164" i="8"/>
  <c r="CY202" i="8" l="1"/>
  <c r="CL203" i="8"/>
  <c r="CM203" i="8" s="1"/>
  <c r="VP164" i="8"/>
  <c r="VQ164" i="8" s="1"/>
  <c r="VL165" i="8" s="1"/>
  <c r="CJ204" i="8" l="1"/>
  <c r="CN203" i="8"/>
  <c r="CI204" i="8" s="1"/>
  <c r="VM165" i="8"/>
  <c r="VH165" i="8" s="1"/>
  <c r="VU164" i="8"/>
  <c r="CR203" i="8" l="1"/>
  <c r="CE204" i="8"/>
  <c r="CF204" i="8" s="1"/>
  <c r="VW164" i="8"/>
  <c r="VX164" i="8"/>
  <c r="VS165" i="8" s="1"/>
  <c r="CC205" i="8" l="1"/>
  <c r="CG204" i="8"/>
  <c r="CB205" i="8" s="1"/>
  <c r="VT165" i="8"/>
  <c r="VO165" i="8" s="1"/>
  <c r="WB164" i="8"/>
  <c r="CK204" i="8" l="1"/>
  <c r="BX205" i="8"/>
  <c r="BY205" i="8" s="1"/>
  <c r="WD164" i="8"/>
  <c r="WE164" i="8" s="1"/>
  <c r="VZ165" i="8" s="1"/>
  <c r="BV206" i="8" l="1"/>
  <c r="BZ205" i="8"/>
  <c r="BU206" i="8" s="1"/>
  <c r="WA165" i="8"/>
  <c r="VV165" i="8" s="1"/>
  <c r="WI164" i="8"/>
  <c r="CD205" i="8" l="1"/>
  <c r="BQ206" i="8"/>
  <c r="BR206" i="8" s="1"/>
  <c r="WK164" i="8"/>
  <c r="WL164" i="8" s="1"/>
  <c r="WG165" i="8" s="1"/>
  <c r="BO207" i="8" l="1"/>
  <c r="BS206" i="8"/>
  <c r="BN207" i="8" s="1"/>
  <c r="WH165" i="8"/>
  <c r="WC165" i="8" s="1"/>
  <c r="WP164" i="8"/>
  <c r="BW206" i="8" l="1"/>
  <c r="BJ207" i="8"/>
  <c r="BK207" i="8" s="1"/>
  <c r="WR164" i="8"/>
  <c r="WS164" i="8"/>
  <c r="WN165" i="8" s="1"/>
  <c r="BH208" i="8" l="1"/>
  <c r="BL207" i="8"/>
  <c r="BG208" i="8" s="1"/>
  <c r="WO165" i="8"/>
  <c r="WJ165" i="8" s="1"/>
  <c r="WW164" i="8"/>
  <c r="BP207" i="8" l="1"/>
  <c r="BC208" i="8"/>
  <c r="BD208" i="8" s="1"/>
  <c r="WY164" i="8"/>
  <c r="WZ164" i="8"/>
  <c r="WU165" i="8" s="1"/>
  <c r="BA209" i="8" l="1"/>
  <c r="BE208" i="8"/>
  <c r="AZ209" i="8" s="1"/>
  <c r="WV165" i="8"/>
  <c r="WQ165" i="8" s="1"/>
  <c r="XD164" i="8"/>
  <c r="BI208" i="8" l="1"/>
  <c r="AV209" i="8"/>
  <c r="AW209" i="8" s="1"/>
  <c r="XF164" i="8"/>
  <c r="XG164" i="8" s="1"/>
  <c r="XB165" i="8" s="1"/>
  <c r="AT210" i="8" l="1"/>
  <c r="AX209" i="8"/>
  <c r="AS210" i="8" s="1"/>
  <c r="XC165" i="8"/>
  <c r="WX165" i="8" s="1"/>
  <c r="XK164" i="8"/>
  <c r="BB209" i="8" l="1"/>
  <c r="AP210" i="8"/>
  <c r="AO210" i="8"/>
  <c r="AH210" i="8" s="1"/>
  <c r="AG210" i="8" s="1"/>
  <c r="XM164" i="8"/>
  <c r="XN164" i="8" s="1"/>
  <c r="XI165" i="8" s="1"/>
  <c r="AM211" i="8" l="1"/>
  <c r="AU210" i="8"/>
  <c r="XJ165" i="8"/>
  <c r="XE165" i="8" s="1"/>
  <c r="XR164" i="8"/>
  <c r="XT164" i="8" l="1"/>
  <c r="XU164" i="8" s="1"/>
  <c r="XP165" i="8" s="1"/>
  <c r="XQ165" i="8" l="1"/>
  <c r="XL165" i="8" s="1"/>
  <c r="XY164" i="8"/>
  <c r="YA164" i="8" l="1"/>
  <c r="YB164" i="8" s="1"/>
  <c r="XW165" i="8" s="1"/>
  <c r="XX165" i="8" l="1"/>
  <c r="XS165" i="8" s="1"/>
  <c r="YF164" i="8"/>
  <c r="YH164" i="8" l="1"/>
  <c r="YI164" i="8" s="1"/>
  <c r="YD165" i="8" s="1"/>
  <c r="YE165" i="8" l="1"/>
  <c r="XZ165" i="8" s="1"/>
  <c r="YM164" i="8"/>
  <c r="YO164" i="8" l="1"/>
  <c r="YP164" i="8" s="1"/>
  <c r="YK165" i="8" s="1"/>
  <c r="YT164" i="8" l="1"/>
  <c r="YL165" i="8"/>
  <c r="YG165" i="8" s="1"/>
  <c r="YV164" i="8" l="1"/>
  <c r="YW164" i="8" s="1"/>
  <c r="YR165" i="8" s="1"/>
  <c r="YS165" i="8" l="1"/>
  <c r="YN165" i="8" s="1"/>
  <c r="ZA164" i="8"/>
  <c r="ZC164" i="8" l="1"/>
  <c r="ZD164" i="8"/>
  <c r="YY165" i="8" s="1"/>
  <c r="YZ165" i="8" l="1"/>
  <c r="YU165" i="8" s="1"/>
  <c r="ZH164" i="8"/>
  <c r="ZJ164" i="8" l="1"/>
  <c r="ZK164" i="8" s="1"/>
  <c r="ZF165" i="8" s="1"/>
  <c r="ZG165" i="8" l="1"/>
  <c r="ZB165" i="8" s="1"/>
  <c r="ZO164" i="8"/>
  <c r="ZQ164" i="8" l="1"/>
  <c r="ZR164" i="8"/>
  <c r="ZM165" i="8" s="1"/>
  <c r="ZN165" i="8" l="1"/>
  <c r="ZI165" i="8" s="1"/>
  <c r="ZV164" i="8"/>
  <c r="ZX164" i="8" l="1"/>
  <c r="ZY164" i="8" s="1"/>
  <c r="ZT165" i="8" s="1"/>
  <c r="ZU165" i="8" l="1"/>
  <c r="ZP165" i="8" s="1"/>
  <c r="AAC164" i="8"/>
  <c r="AAE164" i="8" l="1"/>
  <c r="AAF164" i="8" s="1"/>
  <c r="AAA165" i="8" s="1"/>
  <c r="AAB165" i="8" l="1"/>
  <c r="ZW165" i="8" s="1"/>
  <c r="AAJ164" i="8"/>
  <c r="AAL164" i="8" l="1"/>
  <c r="AAM164" i="8"/>
  <c r="AAH165" i="8" s="1"/>
  <c r="AAI165" i="8" l="1"/>
  <c r="AAD165" i="8" s="1"/>
  <c r="AAQ164" i="8"/>
  <c r="AAS164" i="8" l="1"/>
  <c r="AAT164" i="8" s="1"/>
  <c r="AAO165" i="8" s="1"/>
  <c r="AAP165" i="8" l="1"/>
  <c r="AAX164" i="8"/>
  <c r="AAZ164" i="8" l="1"/>
  <c r="ABA164" i="8" s="1"/>
  <c r="AAV165" i="8" s="1"/>
  <c r="MZ165" i="8"/>
  <c r="AAK165" i="8"/>
  <c r="MW166" i="8" l="1"/>
  <c r="NA165" i="8"/>
  <c r="MV166" i="8" s="1"/>
  <c r="AAW165" i="8"/>
  <c r="ABE164" i="8"/>
  <c r="ABG164" i="8" l="1"/>
  <c r="ABH164" i="8" s="1"/>
  <c r="ABC165" i="8" s="1"/>
  <c r="AAR165" i="8"/>
  <c r="NE165" i="8"/>
  <c r="MR166" i="8"/>
  <c r="MS166" i="8" s="1"/>
  <c r="MP167" i="8" l="1"/>
  <c r="MT166" i="8"/>
  <c r="MO167" i="8" s="1"/>
  <c r="NG165" i="8"/>
  <c r="NH165" i="8"/>
  <c r="NC166" i="8" s="1"/>
  <c r="ABD165" i="8"/>
  <c r="ABL164" i="8"/>
  <c r="ABO164" i="8" s="1"/>
  <c r="ABJ165" i="8" s="1"/>
  <c r="ABF165" i="8" l="1"/>
  <c r="AAY165" i="8"/>
  <c r="ND166" i="8"/>
  <c r="MY166" i="8" s="1"/>
  <c r="NL165" i="8"/>
  <c r="MX166" i="8"/>
  <c r="MK167" i="8"/>
  <c r="ML167" i="8" s="1"/>
  <c r="MI168" i="8" l="1"/>
  <c r="MM167" i="8"/>
  <c r="MH168" i="8" s="1"/>
  <c r="NN165" i="8"/>
  <c r="NO165" i="8" s="1"/>
  <c r="NJ166" i="8" s="1"/>
  <c r="NS165" i="8" l="1"/>
  <c r="NK166" i="8"/>
  <c r="NF166" i="8" s="1"/>
  <c r="MD168" i="8"/>
  <c r="ME168" i="8" s="1"/>
  <c r="MQ167" i="8"/>
  <c r="MB169" i="8" l="1"/>
  <c r="MF168" i="8"/>
  <c r="MA169" i="8" s="1"/>
  <c r="NU165" i="8"/>
  <c r="NV165" i="8" s="1"/>
  <c r="NQ166" i="8" s="1"/>
  <c r="NR166" i="8" l="1"/>
  <c r="NM166" i="8" s="1"/>
  <c r="NZ165" i="8"/>
  <c r="MJ168" i="8"/>
  <c r="LW169" i="8"/>
  <c r="LX169" i="8" s="1"/>
  <c r="LY169" i="8" l="1"/>
  <c r="LT170" i="8" s="1"/>
  <c r="LU170" i="8"/>
  <c r="LP170" i="8" s="1"/>
  <c r="LQ170" i="8" s="1"/>
  <c r="OB165" i="8"/>
  <c r="OC165" i="8" s="1"/>
  <c r="NX166" i="8" s="1"/>
  <c r="MC169" i="8" l="1"/>
  <c r="NY166" i="8"/>
  <c r="NT166" i="8" s="1"/>
  <c r="OG165" i="8"/>
  <c r="LR170" i="8"/>
  <c r="LM171" i="8" s="1"/>
  <c r="LN171" i="8"/>
  <c r="LV170" i="8" l="1"/>
  <c r="LI171" i="8"/>
  <c r="LJ171" i="8" s="1"/>
  <c r="LG172" i="8" s="1"/>
  <c r="OI165" i="8"/>
  <c r="OJ165" i="8" s="1"/>
  <c r="OE166" i="8" s="1"/>
  <c r="LK171" i="8" l="1"/>
  <c r="LF172" i="8" s="1"/>
  <c r="LB172" i="8" s="1"/>
  <c r="LC172" i="8" s="1"/>
  <c r="OF166" i="8"/>
  <c r="OA166" i="8" s="1"/>
  <c r="ON165" i="8"/>
  <c r="LO171" i="8" l="1"/>
  <c r="LD172" i="8"/>
  <c r="KY173" i="8" s="1"/>
  <c r="KZ173" i="8"/>
  <c r="KU173" i="8" s="1"/>
  <c r="KV173" i="8" s="1"/>
  <c r="LH172" i="8"/>
  <c r="OP165" i="8"/>
  <c r="OQ165" i="8" s="1"/>
  <c r="OL166" i="8" s="1"/>
  <c r="OM166" i="8" l="1"/>
  <c r="OH166" i="8" s="1"/>
  <c r="OU165" i="8"/>
  <c r="KS174" i="8"/>
  <c r="KW173" i="8"/>
  <c r="KR174" i="8" s="1"/>
  <c r="OW165" i="8" l="1"/>
  <c r="OX165" i="8" s="1"/>
  <c r="OS166" i="8" s="1"/>
  <c r="LA173" i="8"/>
  <c r="KN174" i="8"/>
  <c r="KO174" i="8" s="1"/>
  <c r="KP174" i="8" l="1"/>
  <c r="KK175" i="8" s="1"/>
  <c r="KL175" i="8"/>
  <c r="KG175" i="8" s="1"/>
  <c r="KH175" i="8" s="1"/>
  <c r="OT166" i="8"/>
  <c r="OO166" i="8" s="1"/>
  <c r="PB165" i="8"/>
  <c r="KT174" i="8" l="1"/>
  <c r="PD165" i="8"/>
  <c r="PE165" i="8"/>
  <c r="OZ166" i="8" s="1"/>
  <c r="KI175" i="8"/>
  <c r="KD176" i="8" s="1"/>
  <c r="KE176" i="8"/>
  <c r="JZ176" i="8" s="1"/>
  <c r="KA176" i="8" s="1"/>
  <c r="KM175" i="8" l="1"/>
  <c r="JX177" i="8"/>
  <c r="KB176" i="8"/>
  <c r="JW177" i="8" s="1"/>
  <c r="PA166" i="8"/>
  <c r="OV166" i="8" s="1"/>
  <c r="PI165" i="8"/>
  <c r="PK165" i="8" l="1"/>
  <c r="PL165" i="8"/>
  <c r="PG166" i="8" s="1"/>
  <c r="KF176" i="8"/>
  <c r="JS177" i="8"/>
  <c r="JT177" i="8" s="1"/>
  <c r="JQ178" i="8" l="1"/>
  <c r="JU177" i="8"/>
  <c r="JP178" i="8" s="1"/>
  <c r="PH166" i="8"/>
  <c r="PC166" i="8" s="1"/>
  <c r="PP165" i="8"/>
  <c r="PR165" i="8" l="1"/>
  <c r="PS165" i="8" s="1"/>
  <c r="PN166" i="8" s="1"/>
  <c r="JY177" i="8"/>
  <c r="JL178" i="8"/>
  <c r="JM178" i="8" s="1"/>
  <c r="JN178" i="8" l="1"/>
  <c r="JI179" i="8" s="1"/>
  <c r="JJ179" i="8"/>
  <c r="JE179" i="8" s="1"/>
  <c r="JF179" i="8" s="1"/>
  <c r="JR178" i="8"/>
  <c r="PO166" i="8"/>
  <c r="PJ166" i="8" s="1"/>
  <c r="PW165" i="8"/>
  <c r="PY165" i="8" l="1"/>
  <c r="PZ165" i="8"/>
  <c r="PU166" i="8" s="1"/>
  <c r="JG179" i="8"/>
  <c r="JB180" i="8" s="1"/>
  <c r="JC180" i="8"/>
  <c r="IX180" i="8" l="1"/>
  <c r="IY180" i="8" s="1"/>
  <c r="IV181" i="8" s="1"/>
  <c r="JK179" i="8"/>
  <c r="IZ180" i="8"/>
  <c r="IU181" i="8" s="1"/>
  <c r="PV166" i="8"/>
  <c r="PQ166" i="8" s="1"/>
  <c r="QD165" i="8"/>
  <c r="IQ181" i="8" l="1"/>
  <c r="IR181" i="8" s="1"/>
  <c r="JD180" i="8"/>
  <c r="QF165" i="8"/>
  <c r="QG165" i="8"/>
  <c r="QB166" i="8" s="1"/>
  <c r="IS181" i="8"/>
  <c r="IN182" i="8" s="1"/>
  <c r="IO182" i="8"/>
  <c r="IJ182" i="8" s="1"/>
  <c r="IK182" i="8" s="1"/>
  <c r="IW181" i="8" l="1"/>
  <c r="IH183" i="8"/>
  <c r="IL182" i="8"/>
  <c r="IG183" i="8" s="1"/>
  <c r="QC166" i="8"/>
  <c r="PX166" i="8" s="1"/>
  <c r="QK165" i="8"/>
  <c r="QM165" i="8" l="1"/>
  <c r="QN165" i="8" s="1"/>
  <c r="QI166" i="8" s="1"/>
  <c r="IP182" i="8"/>
  <c r="IC183" i="8"/>
  <c r="ID183" i="8" s="1"/>
  <c r="IE183" i="8" l="1"/>
  <c r="HZ184" i="8" s="1"/>
  <c r="IA184" i="8"/>
  <c r="HV184" i="8" s="1"/>
  <c r="HW184" i="8" s="1"/>
  <c r="II183" i="8"/>
  <c r="QR165" i="8"/>
  <c r="QJ166" i="8"/>
  <c r="QE166" i="8" s="1"/>
  <c r="QT165" i="8" l="1"/>
  <c r="QU165" i="8"/>
  <c r="QP166" i="8" s="1"/>
  <c r="HX184" i="8"/>
  <c r="HS185" i="8" s="1"/>
  <c r="HT185" i="8"/>
  <c r="HO185" i="8" l="1"/>
  <c r="HP185" i="8" s="1"/>
  <c r="IB184" i="8"/>
  <c r="HQ185" i="8"/>
  <c r="HL186" i="8" s="1"/>
  <c r="HM186" i="8"/>
  <c r="QQ166" i="8"/>
  <c r="QL166" i="8" s="1"/>
  <c r="QY165" i="8"/>
  <c r="HU185" i="8" l="1"/>
  <c r="HH186" i="8"/>
  <c r="HI186" i="8" s="1"/>
  <c r="HF187" i="8" s="1"/>
  <c r="RA165" i="8"/>
  <c r="RB165" i="8"/>
  <c r="QW166" i="8" s="1"/>
  <c r="HJ186" i="8" l="1"/>
  <c r="HE187" i="8" s="1"/>
  <c r="RF165" i="8"/>
  <c r="QX166" i="8"/>
  <c r="QS166" i="8" s="1"/>
  <c r="HN186" i="8"/>
  <c r="HA187" i="8"/>
  <c r="HB187" i="8" s="1"/>
  <c r="HC187" i="8" l="1"/>
  <c r="GX188" i="8" s="1"/>
  <c r="GY188" i="8"/>
  <c r="GT188" i="8" s="1"/>
  <c r="GU188" i="8" s="1"/>
  <c r="HG187" i="8"/>
  <c r="RH165" i="8"/>
  <c r="RI165" i="8" s="1"/>
  <c r="RD166" i="8" s="1"/>
  <c r="RE166" i="8" l="1"/>
  <c r="QZ166" i="8" s="1"/>
  <c r="RM165" i="8"/>
  <c r="GV188" i="8"/>
  <c r="GQ189" i="8" s="1"/>
  <c r="GR189" i="8"/>
  <c r="GM189" i="8" s="1"/>
  <c r="GN189" i="8" s="1"/>
  <c r="GZ188" i="8" l="1"/>
  <c r="GK190" i="8"/>
  <c r="GO189" i="8"/>
  <c r="GJ190" i="8" s="1"/>
  <c r="RO165" i="8"/>
  <c r="RP165" i="8" s="1"/>
  <c r="RK166" i="8" s="1"/>
  <c r="RL166" i="8" l="1"/>
  <c r="RG166" i="8" s="1"/>
  <c r="RT165" i="8"/>
  <c r="GS189" i="8"/>
  <c r="GF190" i="8"/>
  <c r="GG190" i="8" s="1"/>
  <c r="GD191" i="8" l="1"/>
  <c r="GH190" i="8"/>
  <c r="GC191" i="8" s="1"/>
  <c r="RV165" i="8"/>
  <c r="RW165" i="8" s="1"/>
  <c r="RR166" i="8" s="1"/>
  <c r="RS166" i="8" l="1"/>
  <c r="RN166" i="8" s="1"/>
  <c r="SA165" i="8"/>
  <c r="GL190" i="8"/>
  <c r="FY191" i="8"/>
  <c r="FZ191" i="8" s="1"/>
  <c r="FW192" i="8" l="1"/>
  <c r="GA191" i="8"/>
  <c r="FV192" i="8" s="1"/>
  <c r="SC165" i="8"/>
  <c r="SD165" i="8" s="1"/>
  <c r="RY166" i="8" s="1"/>
  <c r="RZ166" i="8" l="1"/>
  <c r="RU166" i="8" s="1"/>
  <c r="SH165" i="8"/>
  <c r="GE191" i="8"/>
  <c r="FR192" i="8"/>
  <c r="FS192" i="8" s="1"/>
  <c r="FP193" i="8" l="1"/>
  <c r="FT192" i="8"/>
  <c r="FO193" i="8" s="1"/>
  <c r="SJ165" i="8"/>
  <c r="SK165" i="8" s="1"/>
  <c r="SF166" i="8" s="1"/>
  <c r="SG166" i="8" l="1"/>
  <c r="SB166" i="8" s="1"/>
  <c r="SO165" i="8"/>
  <c r="FX192" i="8"/>
  <c r="FK193" i="8"/>
  <c r="FL193" i="8" s="1"/>
  <c r="FI194" i="8" l="1"/>
  <c r="FM193" i="8"/>
  <c r="FH194" i="8" s="1"/>
  <c r="SQ165" i="8"/>
  <c r="SR165" i="8"/>
  <c r="SM166" i="8" s="1"/>
  <c r="SN166" i="8" l="1"/>
  <c r="SI166" i="8" s="1"/>
  <c r="SV165" i="8"/>
  <c r="FQ193" i="8"/>
  <c r="FD194" i="8"/>
  <c r="FE194" i="8" s="1"/>
  <c r="FB195" i="8" l="1"/>
  <c r="FF194" i="8"/>
  <c r="FA195" i="8" s="1"/>
  <c r="EW195" i="8" s="1"/>
  <c r="EX195" i="8" s="1"/>
  <c r="SX165" i="8"/>
  <c r="SY165" i="8" s="1"/>
  <c r="ST166" i="8" s="1"/>
  <c r="SU166" i="8" l="1"/>
  <c r="SP166" i="8" s="1"/>
  <c r="TC165" i="8"/>
  <c r="EU196" i="8"/>
  <c r="EY195" i="8"/>
  <c r="ET196" i="8" s="1"/>
  <c r="FJ194" i="8"/>
  <c r="TE165" i="8" l="1"/>
  <c r="TF165" i="8"/>
  <c r="TA166" i="8" s="1"/>
  <c r="FC195" i="8"/>
  <c r="EP196" i="8"/>
  <c r="EQ196" i="8" s="1"/>
  <c r="EN197" i="8" l="1"/>
  <c r="ER196" i="8"/>
  <c r="EM197" i="8" s="1"/>
  <c r="EI197" i="8" s="1"/>
  <c r="EJ197" i="8" s="1"/>
  <c r="TB166" i="8"/>
  <c r="SW166" i="8" s="1"/>
  <c r="TJ165" i="8"/>
  <c r="TL165" i="8" l="1"/>
  <c r="TM165" i="8"/>
  <c r="TH166" i="8" s="1"/>
  <c r="EG198" i="8"/>
  <c r="EK197" i="8"/>
  <c r="EF198" i="8" s="1"/>
  <c r="EV196" i="8"/>
  <c r="TI166" i="8" l="1"/>
  <c r="TD166" i="8" s="1"/>
  <c r="TQ165" i="8"/>
  <c r="EO197" i="8"/>
  <c r="EB198" i="8"/>
  <c r="EC198" i="8" s="1"/>
  <c r="ED198" i="8" l="1"/>
  <c r="DY199" i="8" s="1"/>
  <c r="DZ199" i="8"/>
  <c r="DU199" i="8" s="1"/>
  <c r="DV199" i="8" s="1"/>
  <c r="EH198" i="8"/>
  <c r="TS165" i="8"/>
  <c r="TT165" i="8" s="1"/>
  <c r="TO166" i="8" s="1"/>
  <c r="TP166" i="8" l="1"/>
  <c r="TK166" i="8" s="1"/>
  <c r="TX165" i="8"/>
  <c r="DS200" i="8"/>
  <c r="DW199" i="8"/>
  <c r="DR200" i="8" s="1"/>
  <c r="TZ165" i="8" l="1"/>
  <c r="UA165" i="8" s="1"/>
  <c r="TV166" i="8" s="1"/>
  <c r="EA199" i="8"/>
  <c r="DN200" i="8"/>
  <c r="DO200" i="8" s="1"/>
  <c r="DL201" i="8" l="1"/>
  <c r="DP200" i="8"/>
  <c r="DK201" i="8" s="1"/>
  <c r="DG201" i="8" s="1"/>
  <c r="DH201" i="8" s="1"/>
  <c r="TW166" i="8"/>
  <c r="TR166" i="8" s="1"/>
  <c r="UE165" i="8"/>
  <c r="UG165" i="8" l="1"/>
  <c r="UH165" i="8" s="1"/>
  <c r="UC166" i="8" s="1"/>
  <c r="DE202" i="8"/>
  <c r="DI201" i="8"/>
  <c r="DD202" i="8" s="1"/>
  <c r="DT200" i="8"/>
  <c r="UD166" i="8" l="1"/>
  <c r="TY166" i="8" s="1"/>
  <c r="UL165" i="8"/>
  <c r="DM201" i="8"/>
  <c r="CZ202" i="8"/>
  <c r="DA202" i="8" s="1"/>
  <c r="CX203" i="8" l="1"/>
  <c r="DB202" i="8"/>
  <c r="CW203" i="8" s="1"/>
  <c r="UN165" i="8"/>
  <c r="UO165" i="8" s="1"/>
  <c r="UJ166" i="8" s="1"/>
  <c r="UK166" i="8" l="1"/>
  <c r="UF166" i="8" s="1"/>
  <c r="US165" i="8"/>
  <c r="DF202" i="8"/>
  <c r="CS203" i="8"/>
  <c r="CT203" i="8" s="1"/>
  <c r="CQ204" i="8" l="1"/>
  <c r="CU203" i="8"/>
  <c r="CP204" i="8" s="1"/>
  <c r="UU165" i="8"/>
  <c r="UV165" i="8" s="1"/>
  <c r="UQ166" i="8" s="1"/>
  <c r="UR166" i="8" l="1"/>
  <c r="UM166" i="8" s="1"/>
  <c r="UZ165" i="8"/>
  <c r="CY203" i="8"/>
  <c r="CL204" i="8"/>
  <c r="CM204" i="8" s="1"/>
  <c r="CJ205" i="8" l="1"/>
  <c r="CN204" i="8"/>
  <c r="CI205" i="8" s="1"/>
  <c r="VB165" i="8"/>
  <c r="VC165" i="8" s="1"/>
  <c r="UX166" i="8" s="1"/>
  <c r="UY166" i="8" l="1"/>
  <c r="UT166" i="8" s="1"/>
  <c r="VG165" i="8"/>
  <c r="CR204" i="8"/>
  <c r="CE205" i="8"/>
  <c r="CF205" i="8" s="1"/>
  <c r="CC206" i="8" l="1"/>
  <c r="CG205" i="8"/>
  <c r="CB206" i="8" s="1"/>
  <c r="VI165" i="8"/>
  <c r="VJ165" i="8"/>
  <c r="VE166" i="8" s="1"/>
  <c r="VF166" i="8" l="1"/>
  <c r="VA166" i="8" s="1"/>
  <c r="VN165" i="8"/>
  <c r="CK205" i="8"/>
  <c r="BX206" i="8"/>
  <c r="BY206" i="8" s="1"/>
  <c r="BV207" i="8" l="1"/>
  <c r="BZ206" i="8"/>
  <c r="BU207" i="8" s="1"/>
  <c r="VP165" i="8"/>
  <c r="VQ165" i="8"/>
  <c r="VL166" i="8" s="1"/>
  <c r="VM166" i="8" l="1"/>
  <c r="VH166" i="8" s="1"/>
  <c r="VU165" i="8"/>
  <c r="CD206" i="8"/>
  <c r="BQ207" i="8"/>
  <c r="BR207" i="8" s="1"/>
  <c r="BO208" i="8" l="1"/>
  <c r="BS207" i="8"/>
  <c r="BN208" i="8" s="1"/>
  <c r="BJ208" i="8" s="1"/>
  <c r="BK208" i="8" s="1"/>
  <c r="VW165" i="8"/>
  <c r="VX165" i="8" s="1"/>
  <c r="VS166" i="8" s="1"/>
  <c r="VT166" i="8" l="1"/>
  <c r="VO166" i="8" s="1"/>
  <c r="WB165" i="8"/>
  <c r="BH209" i="8"/>
  <c r="BL208" i="8"/>
  <c r="BG209" i="8" s="1"/>
  <c r="BW207" i="8"/>
  <c r="WD165" i="8" l="1"/>
  <c r="WE165" i="8"/>
  <c r="VZ166" i="8" s="1"/>
  <c r="BP208" i="8"/>
  <c r="BC209" i="8"/>
  <c r="BD209" i="8" s="1"/>
  <c r="BA210" i="8" l="1"/>
  <c r="BE209" i="8"/>
  <c r="AZ210" i="8" s="1"/>
  <c r="AV210" i="8" s="1"/>
  <c r="AW210" i="8" s="1"/>
  <c r="WA166" i="8"/>
  <c r="VV166" i="8" s="1"/>
  <c r="WI165" i="8"/>
  <c r="WK165" i="8" l="1"/>
  <c r="WL165" i="8"/>
  <c r="WG166" i="8" s="1"/>
  <c r="AT211" i="8"/>
  <c r="AX210" i="8"/>
  <c r="AS211" i="8" s="1"/>
  <c r="BI209" i="8"/>
  <c r="AP211" i="8" l="1"/>
  <c r="AO211" i="8"/>
  <c r="AH211" i="8" s="1"/>
  <c r="AG211" i="8" s="1"/>
  <c r="WH166" i="8"/>
  <c r="WC166" i="8" s="1"/>
  <c r="WP165" i="8"/>
  <c r="BB210" i="8"/>
  <c r="WR165" i="8" l="1"/>
  <c r="WS165" i="8" s="1"/>
  <c r="WN166" i="8" s="1"/>
  <c r="AM212" i="8"/>
  <c r="AU211" i="8"/>
  <c r="WO166" i="8" l="1"/>
  <c r="WJ166" i="8" s="1"/>
  <c r="WW165" i="8"/>
  <c r="WY165" i="8" l="1"/>
  <c r="WZ165" i="8" s="1"/>
  <c r="WU166" i="8" s="1"/>
  <c r="WV166" i="8" l="1"/>
  <c r="WQ166" i="8" s="1"/>
  <c r="XD165" i="8"/>
  <c r="XF165" i="8" l="1"/>
  <c r="XG165" i="8" s="1"/>
  <c r="XB166" i="8" s="1"/>
  <c r="XC166" i="8" l="1"/>
  <c r="WX166" i="8" s="1"/>
  <c r="XK165" i="8"/>
  <c r="XM165" i="8" l="1"/>
  <c r="XN165" i="8" s="1"/>
  <c r="XI166" i="8" s="1"/>
  <c r="XJ166" i="8" l="1"/>
  <c r="XE166" i="8" s="1"/>
  <c r="XR165" i="8"/>
  <c r="XT165" i="8" l="1"/>
  <c r="XU165" i="8" s="1"/>
  <c r="XP166" i="8" s="1"/>
  <c r="XQ166" i="8" l="1"/>
  <c r="XL166" i="8" s="1"/>
  <c r="XY165" i="8"/>
  <c r="YA165" i="8" l="1"/>
  <c r="YB165" i="8" s="1"/>
  <c r="XW166" i="8" s="1"/>
  <c r="XX166" i="8" l="1"/>
  <c r="XS166" i="8" s="1"/>
  <c r="YF165" i="8"/>
  <c r="YH165" i="8" l="1"/>
  <c r="YI165" i="8" s="1"/>
  <c r="YD166" i="8" s="1"/>
  <c r="YE166" i="8" l="1"/>
  <c r="XZ166" i="8" s="1"/>
  <c r="YM165" i="8"/>
  <c r="YO165" i="8" l="1"/>
  <c r="YP165" i="8" s="1"/>
  <c r="YK166" i="8" s="1"/>
  <c r="YT165" i="8" l="1"/>
  <c r="YL166" i="8"/>
  <c r="YG166" i="8" s="1"/>
  <c r="YV165" i="8" l="1"/>
  <c r="YW165" i="8" s="1"/>
  <c r="YR166" i="8" s="1"/>
  <c r="YS166" i="8" l="1"/>
  <c r="YN166" i="8" s="1"/>
  <c r="ZA165" i="8"/>
  <c r="ZC165" i="8" l="1"/>
  <c r="ZD165" i="8"/>
  <c r="YY166" i="8" s="1"/>
  <c r="YZ166" i="8" l="1"/>
  <c r="YU166" i="8" s="1"/>
  <c r="ZH165" i="8"/>
  <c r="ZJ165" i="8" l="1"/>
  <c r="ZK165" i="8" s="1"/>
  <c r="ZF166" i="8" s="1"/>
  <c r="ZG166" i="8" l="1"/>
  <c r="ZB166" i="8" s="1"/>
  <c r="ZO165" i="8"/>
  <c r="ZQ165" i="8" l="1"/>
  <c r="ZR165" i="8" s="1"/>
  <c r="ZM166" i="8" s="1"/>
  <c r="ZN166" i="8" l="1"/>
  <c r="ZI166" i="8" s="1"/>
  <c r="ZV165" i="8"/>
  <c r="ZX165" i="8" l="1"/>
  <c r="ZY165" i="8" s="1"/>
  <c r="ZT166" i="8" s="1"/>
  <c r="ZU166" i="8" l="1"/>
  <c r="ZP166" i="8" s="1"/>
  <c r="AAC165" i="8"/>
  <c r="AAE165" i="8" l="1"/>
  <c r="AAF165" i="8" s="1"/>
  <c r="AAA166" i="8" s="1"/>
  <c r="AAB166" i="8" l="1"/>
  <c r="ZW166" i="8" s="1"/>
  <c r="AAJ165" i="8"/>
  <c r="AAL165" i="8" l="1"/>
  <c r="AAM165" i="8" s="1"/>
  <c r="AAH166" i="8" s="1"/>
  <c r="AAI166" i="8" l="1"/>
  <c r="AAD166" i="8" s="1"/>
  <c r="AAQ165" i="8"/>
  <c r="AAS165" i="8" l="1"/>
  <c r="AAT165" i="8" s="1"/>
  <c r="AAO166" i="8" s="1"/>
  <c r="AAP166" i="8" l="1"/>
  <c r="AAX165" i="8"/>
  <c r="AAZ165" i="8" l="1"/>
  <c r="ABA165" i="8"/>
  <c r="AAV166" i="8" s="1"/>
  <c r="MZ166" i="8"/>
  <c r="AAK166" i="8"/>
  <c r="MW167" i="8" l="1"/>
  <c r="NA166" i="8"/>
  <c r="MV167" i="8" s="1"/>
  <c r="AAW166" i="8"/>
  <c r="ABE165" i="8"/>
  <c r="ABG165" i="8" l="1"/>
  <c r="ABH165" i="8"/>
  <c r="ABC166" i="8" s="1"/>
  <c r="AAR166" i="8"/>
  <c r="NE166" i="8"/>
  <c r="MR167" i="8"/>
  <c r="MS167" i="8" s="1"/>
  <c r="MP168" i="8" l="1"/>
  <c r="MT167" i="8"/>
  <c r="MO168" i="8" s="1"/>
  <c r="NG166" i="8"/>
  <c r="NH166" i="8" s="1"/>
  <c r="NC167" i="8" s="1"/>
  <c r="ABD166" i="8"/>
  <c r="ABL165" i="8"/>
  <c r="ABO165" i="8" s="1"/>
  <c r="ABJ166" i="8" s="1"/>
  <c r="ABF166" i="8" l="1"/>
  <c r="AAY166" i="8"/>
  <c r="ND167" i="8"/>
  <c r="MY167" i="8" s="1"/>
  <c r="NL166" i="8"/>
  <c r="MX167" i="8"/>
  <c r="MK168" i="8"/>
  <c r="ML168" i="8" s="1"/>
  <c r="MI169" i="8" l="1"/>
  <c r="MM168" i="8"/>
  <c r="MH169" i="8" s="1"/>
  <c r="NN166" i="8"/>
  <c r="NO166" i="8" s="1"/>
  <c r="NJ167" i="8" s="1"/>
  <c r="NS166" i="8" l="1"/>
  <c r="NK167" i="8"/>
  <c r="NF167" i="8" s="1"/>
  <c r="MQ168" i="8"/>
  <c r="MD169" i="8"/>
  <c r="ME169" i="8" s="1"/>
  <c r="MB170" i="8" l="1"/>
  <c r="MF169" i="8"/>
  <c r="MA170" i="8" s="1"/>
  <c r="NU166" i="8"/>
  <c r="NV166" i="8" s="1"/>
  <c r="NQ167" i="8" s="1"/>
  <c r="NR167" i="8" l="1"/>
  <c r="NM167" i="8" s="1"/>
  <c r="NZ166" i="8"/>
  <c r="LW170" i="8"/>
  <c r="LX170" i="8" s="1"/>
  <c r="MJ169" i="8"/>
  <c r="LY170" i="8" l="1"/>
  <c r="LT171" i="8" s="1"/>
  <c r="LU171" i="8"/>
  <c r="LP171" i="8" s="1"/>
  <c r="LQ171" i="8" s="1"/>
  <c r="OB166" i="8"/>
  <c r="OC166" i="8" s="1"/>
  <c r="NX167" i="8" s="1"/>
  <c r="MC170" i="8" l="1"/>
  <c r="NY167" i="8"/>
  <c r="NT167" i="8" s="1"/>
  <c r="OG166" i="8"/>
  <c r="LR171" i="8"/>
  <c r="LM172" i="8" s="1"/>
  <c r="LN172" i="8"/>
  <c r="LI172" i="8" l="1"/>
  <c r="LJ172" i="8" s="1"/>
  <c r="LV171" i="8"/>
  <c r="LG173" i="8"/>
  <c r="LK172" i="8"/>
  <c r="LF173" i="8" s="1"/>
  <c r="OI166" i="8"/>
  <c r="OJ166" i="8" s="1"/>
  <c r="OE167" i="8" s="1"/>
  <c r="OF167" i="8" l="1"/>
  <c r="OA167" i="8" s="1"/>
  <c r="ON166" i="8"/>
  <c r="LO172" i="8"/>
  <c r="LB173" i="8"/>
  <c r="LC173" i="8" s="1"/>
  <c r="LD173" i="8" l="1"/>
  <c r="KY174" i="8" s="1"/>
  <c r="LH173" i="8"/>
  <c r="KZ174" i="8"/>
  <c r="KU174" i="8" s="1"/>
  <c r="KV174" i="8" s="1"/>
  <c r="OP166" i="8"/>
  <c r="OQ166" i="8" s="1"/>
  <c r="OL167" i="8" s="1"/>
  <c r="OM167" i="8" l="1"/>
  <c r="OH167" i="8" s="1"/>
  <c r="OU166" i="8"/>
  <c r="KW174" i="8"/>
  <c r="KR175" i="8" s="1"/>
  <c r="KS175" i="8"/>
  <c r="LA174" i="8" l="1"/>
  <c r="KN175" i="8"/>
  <c r="KO175" i="8" s="1"/>
  <c r="OW166" i="8"/>
  <c r="OX166" i="8"/>
  <c r="OS167" i="8" s="1"/>
  <c r="KL176" i="8" l="1"/>
  <c r="KP175" i="8"/>
  <c r="KK176" i="8" s="1"/>
  <c r="OT167" i="8"/>
  <c r="OO167" i="8" s="1"/>
  <c r="PB166" i="8"/>
  <c r="KG176" i="8" l="1"/>
  <c r="KH176" i="8" s="1"/>
  <c r="KT175" i="8"/>
  <c r="PD166" i="8"/>
  <c r="PE166" i="8"/>
  <c r="OZ167" i="8" s="1"/>
  <c r="KI176" i="8" l="1"/>
  <c r="KE177" i="8"/>
  <c r="PA167" i="8"/>
  <c r="OV167" i="8" s="1"/>
  <c r="PI166" i="8"/>
  <c r="KD177" i="8" l="1"/>
  <c r="JZ177" i="8" s="1"/>
  <c r="KA177" i="8" s="1"/>
  <c r="KM176" i="8"/>
  <c r="PK166" i="8"/>
  <c r="PL166" i="8" s="1"/>
  <c r="PG167" i="8" s="1"/>
  <c r="JX178" i="8" l="1"/>
  <c r="KB177" i="8"/>
  <c r="JW178" i="8" s="1"/>
  <c r="PH167" i="8"/>
  <c r="PC167" i="8" s="1"/>
  <c r="PP166" i="8"/>
  <c r="KF177" i="8" l="1"/>
  <c r="JS178" i="8"/>
  <c r="JT178" i="8" s="1"/>
  <c r="PR166" i="8"/>
  <c r="PS166" i="8" s="1"/>
  <c r="PN167" i="8" s="1"/>
  <c r="JU178" i="8" l="1"/>
  <c r="JQ179" i="8"/>
  <c r="PO167" i="8"/>
  <c r="PJ167" i="8" s="1"/>
  <c r="PW166" i="8"/>
  <c r="JP179" i="8" l="1"/>
  <c r="JL179" i="8" s="1"/>
  <c r="JM179" i="8" s="1"/>
  <c r="JY178" i="8"/>
  <c r="PY166" i="8"/>
  <c r="PZ166" i="8" s="1"/>
  <c r="PU167" i="8" s="1"/>
  <c r="JN179" i="8" l="1"/>
  <c r="JI180" i="8" s="1"/>
  <c r="JJ180" i="8"/>
  <c r="JE180" i="8" s="1"/>
  <c r="JF180" i="8" s="1"/>
  <c r="JR179" i="8"/>
  <c r="PV167" i="8"/>
  <c r="PQ167" i="8" s="1"/>
  <c r="QD166" i="8"/>
  <c r="JC181" i="8" l="1"/>
  <c r="JG180" i="8"/>
  <c r="QF166" i="8"/>
  <c r="QG166" i="8" s="1"/>
  <c r="QB167" i="8" s="1"/>
  <c r="JB181" i="8" l="1"/>
  <c r="JK180" i="8"/>
  <c r="IX181" i="8"/>
  <c r="IY181" i="8" s="1"/>
  <c r="QC167" i="8"/>
  <c r="PX167" i="8" s="1"/>
  <c r="QK166" i="8"/>
  <c r="IZ181" i="8" l="1"/>
  <c r="IU182" i="8" s="1"/>
  <c r="JD181" i="8"/>
  <c r="IV182" i="8"/>
  <c r="IQ182" i="8" s="1"/>
  <c r="IR182" i="8" s="1"/>
  <c r="IS182" i="8" s="1"/>
  <c r="IN183" i="8" s="1"/>
  <c r="IO183" i="8"/>
  <c r="IW182" i="8"/>
  <c r="QM166" i="8"/>
  <c r="QN166" i="8" s="1"/>
  <c r="QI167" i="8" s="1"/>
  <c r="IJ183" i="8" l="1"/>
  <c r="IK183" i="8" s="1"/>
  <c r="QR166" i="8"/>
  <c r="QJ167" i="8"/>
  <c r="QE167" i="8" s="1"/>
  <c r="IH184" i="8" l="1"/>
  <c r="IL183" i="8"/>
  <c r="IG184" i="8" s="1"/>
  <c r="QT166" i="8"/>
  <c r="QU166" i="8" s="1"/>
  <c r="QP167" i="8" s="1"/>
  <c r="IC184" i="8" l="1"/>
  <c r="ID184" i="8" s="1"/>
  <c r="IP183" i="8"/>
  <c r="QQ167" i="8"/>
  <c r="QL167" i="8" s="1"/>
  <c r="QY166" i="8"/>
  <c r="IE184" i="8" l="1"/>
  <c r="HZ185" i="8" s="1"/>
  <c r="IA185" i="8"/>
  <c r="II184" i="8"/>
  <c r="RA166" i="8"/>
  <c r="RB166" i="8"/>
  <c r="QW167" i="8" s="1"/>
  <c r="HV185" i="8" l="1"/>
  <c r="HW185" i="8" s="1"/>
  <c r="RF166" i="8"/>
  <c r="QX167" i="8"/>
  <c r="QS167" i="8" s="1"/>
  <c r="HX185" i="8" l="1"/>
  <c r="HS186" i="8" s="1"/>
  <c r="HT186" i="8"/>
  <c r="RH166" i="8"/>
  <c r="RI166" i="8" s="1"/>
  <c r="RD167" i="8" s="1"/>
  <c r="HO186" i="8" l="1"/>
  <c r="HP186" i="8" s="1"/>
  <c r="IB185" i="8"/>
  <c r="RE167" i="8"/>
  <c r="QZ167" i="8" s="1"/>
  <c r="RM166" i="8"/>
  <c r="HM187" i="8" l="1"/>
  <c r="HQ186" i="8"/>
  <c r="HL187" i="8" s="1"/>
  <c r="RO166" i="8"/>
  <c r="RP166" i="8" s="1"/>
  <c r="RK167" i="8" s="1"/>
  <c r="HU186" i="8" l="1"/>
  <c r="HH187" i="8"/>
  <c r="HI187" i="8" s="1"/>
  <c r="RL167" i="8"/>
  <c r="RG167" i="8" s="1"/>
  <c r="RT166" i="8"/>
  <c r="HF188" i="8" l="1"/>
  <c r="HJ187" i="8"/>
  <c r="HE188" i="8" s="1"/>
  <c r="HA188" i="8" s="1"/>
  <c r="HB188" i="8" s="1"/>
  <c r="RV166" i="8"/>
  <c r="RW166" i="8" s="1"/>
  <c r="RR167" i="8" s="1"/>
  <c r="HC188" i="8" l="1"/>
  <c r="GX189" i="8" s="1"/>
  <c r="GY189" i="8"/>
  <c r="GT189" i="8" s="1"/>
  <c r="GU189" i="8" s="1"/>
  <c r="HG188" i="8"/>
  <c r="HN187" i="8"/>
  <c r="RS167" i="8"/>
  <c r="RN167" i="8" s="1"/>
  <c r="SA166" i="8"/>
  <c r="GV189" i="8" l="1"/>
  <c r="GQ190" i="8" s="1"/>
  <c r="GR190" i="8"/>
  <c r="SC166" i="8"/>
  <c r="SD166" i="8" s="1"/>
  <c r="RY167" i="8" s="1"/>
  <c r="GM190" i="8" l="1"/>
  <c r="GZ189" i="8"/>
  <c r="RZ167" i="8"/>
  <c r="RU167" i="8" s="1"/>
  <c r="SH166" i="8"/>
  <c r="SJ166" i="8" l="1"/>
  <c r="SK166" i="8" s="1"/>
  <c r="SF167" i="8" s="1"/>
  <c r="SG167" i="8" l="1"/>
  <c r="SB167" i="8" s="1"/>
  <c r="SO166" i="8"/>
  <c r="SQ166" i="8" l="1"/>
  <c r="SR166" i="8" s="1"/>
  <c r="SM167" i="8" s="1"/>
  <c r="SN167" i="8" l="1"/>
  <c r="SI167" i="8" s="1"/>
  <c r="SV166" i="8"/>
  <c r="SX166" i="8" l="1"/>
  <c r="SY166" i="8" s="1"/>
  <c r="ST167" i="8" s="1"/>
  <c r="SU167" i="8" l="1"/>
  <c r="SP167" i="8" s="1"/>
  <c r="TC166" i="8"/>
  <c r="TE166" i="8" l="1"/>
  <c r="TF166" i="8" s="1"/>
  <c r="TA167" i="8" s="1"/>
  <c r="TB167" i="8" l="1"/>
  <c r="SW167" i="8" s="1"/>
  <c r="TJ166" i="8"/>
  <c r="TL166" i="8" l="1"/>
  <c r="TM166" i="8" s="1"/>
  <c r="TH167" i="8" s="1"/>
  <c r="TI167" i="8" l="1"/>
  <c r="TD167" i="8" s="1"/>
  <c r="TQ166" i="8"/>
  <c r="TS166" i="8" l="1"/>
  <c r="TT166" i="8" s="1"/>
  <c r="TO167" i="8" s="1"/>
  <c r="TP167" i="8" l="1"/>
  <c r="TK167" i="8" s="1"/>
  <c r="TX166" i="8"/>
  <c r="TZ166" i="8" l="1"/>
  <c r="UA166" i="8" s="1"/>
  <c r="TV167" i="8" s="1"/>
  <c r="TW167" i="8" l="1"/>
  <c r="TR167" i="8" s="1"/>
  <c r="UE166" i="8"/>
  <c r="UG166" i="8" l="1"/>
  <c r="UH166" i="8"/>
  <c r="UC167" i="8" s="1"/>
  <c r="UD167" i="8" l="1"/>
  <c r="TY167" i="8" s="1"/>
  <c r="UL166" i="8"/>
  <c r="UN166" i="8" l="1"/>
  <c r="UO166" i="8" s="1"/>
  <c r="UJ167" i="8" s="1"/>
  <c r="UK167" i="8" l="1"/>
  <c r="UF167" i="8" s="1"/>
  <c r="US166" i="8"/>
  <c r="UU166" i="8" l="1"/>
  <c r="UV166" i="8"/>
  <c r="UQ167" i="8" s="1"/>
  <c r="UR167" i="8" l="1"/>
  <c r="UM167" i="8" s="1"/>
  <c r="UZ166" i="8"/>
  <c r="VB166" i="8" l="1"/>
  <c r="VC166" i="8" s="1"/>
  <c r="UX167" i="8" s="1"/>
  <c r="UY167" i="8" l="1"/>
  <c r="UT167" i="8" s="1"/>
  <c r="VG166" i="8"/>
  <c r="VI166" i="8" l="1"/>
  <c r="VJ166" i="8" s="1"/>
  <c r="VE167" i="8" s="1"/>
  <c r="VF167" i="8" l="1"/>
  <c r="VA167" i="8" s="1"/>
  <c r="VN166" i="8"/>
  <c r="VP166" i="8" l="1"/>
  <c r="VQ166" i="8" s="1"/>
  <c r="VL167" i="8" s="1"/>
  <c r="VM167" i="8" l="1"/>
  <c r="VH167" i="8" s="1"/>
  <c r="VU166" i="8"/>
  <c r="VW166" i="8" l="1"/>
  <c r="VX166" i="8" s="1"/>
  <c r="VS167" i="8" s="1"/>
  <c r="VT167" i="8" l="1"/>
  <c r="VO167" i="8" s="1"/>
  <c r="WB166" i="8"/>
  <c r="WD166" i="8" l="1"/>
  <c r="WE166" i="8" s="1"/>
  <c r="VZ167" i="8" s="1"/>
  <c r="WA167" i="8" l="1"/>
  <c r="VV167" i="8" s="1"/>
  <c r="WI166" i="8"/>
  <c r="WK166" i="8" l="1"/>
  <c r="WL166" i="8"/>
  <c r="WG167" i="8" s="1"/>
  <c r="WH167" i="8" l="1"/>
  <c r="WC167" i="8" s="1"/>
  <c r="WP166" i="8"/>
  <c r="WR166" i="8" l="1"/>
  <c r="WS166" i="8" s="1"/>
  <c r="WN167" i="8" s="1"/>
  <c r="WO167" i="8" l="1"/>
  <c r="WJ167" i="8" s="1"/>
  <c r="WW166" i="8"/>
  <c r="WY166" i="8" l="1"/>
  <c r="WZ166" i="8" s="1"/>
  <c r="WU167" i="8" s="1"/>
  <c r="WV167" i="8" l="1"/>
  <c r="WQ167" i="8" s="1"/>
  <c r="XD166" i="8"/>
  <c r="XF166" i="8" l="1"/>
  <c r="XG166" i="8" s="1"/>
  <c r="XB167" i="8" s="1"/>
  <c r="XC167" i="8" l="1"/>
  <c r="WX167" i="8" s="1"/>
  <c r="XK166" i="8"/>
  <c r="XM166" i="8" l="1"/>
  <c r="XN166" i="8" s="1"/>
  <c r="XI167" i="8" s="1"/>
  <c r="XJ167" i="8" l="1"/>
  <c r="XE167" i="8" s="1"/>
  <c r="XR166" i="8"/>
  <c r="XT166" i="8" l="1"/>
  <c r="XU166" i="8" s="1"/>
  <c r="XP167" i="8" s="1"/>
  <c r="XQ167" i="8" l="1"/>
  <c r="XL167" i="8" s="1"/>
  <c r="XY166" i="8"/>
  <c r="YA166" i="8" l="1"/>
  <c r="YB166" i="8" s="1"/>
  <c r="XW167" i="8" s="1"/>
  <c r="XX167" i="8" l="1"/>
  <c r="XS167" i="8" s="1"/>
  <c r="YF166" i="8"/>
  <c r="YH166" i="8" l="1"/>
  <c r="YI166" i="8"/>
  <c r="YD167" i="8" s="1"/>
  <c r="YE167" i="8" l="1"/>
  <c r="XZ167" i="8" s="1"/>
  <c r="YM166" i="8"/>
  <c r="YO166" i="8" l="1"/>
  <c r="YP166" i="8" s="1"/>
  <c r="YK167" i="8" s="1"/>
  <c r="YT166" i="8" l="1"/>
  <c r="YL167" i="8"/>
  <c r="YG167" i="8" s="1"/>
  <c r="YV166" i="8" l="1"/>
  <c r="YW166" i="8"/>
  <c r="YR167" i="8" s="1"/>
  <c r="YS167" i="8" l="1"/>
  <c r="YN167" i="8" s="1"/>
  <c r="ZA166" i="8"/>
  <c r="ZC166" i="8" l="1"/>
  <c r="ZD166" i="8" s="1"/>
  <c r="YY167" i="8" s="1"/>
  <c r="YZ167" i="8" l="1"/>
  <c r="YU167" i="8" s="1"/>
  <c r="ZH166" i="8"/>
  <c r="ZJ166" i="8" l="1"/>
  <c r="ZK166" i="8" s="1"/>
  <c r="ZF167" i="8" s="1"/>
  <c r="ZG167" i="8" l="1"/>
  <c r="ZB167" i="8" s="1"/>
  <c r="ZO166" i="8"/>
  <c r="ZQ166" i="8" l="1"/>
  <c r="ZR166" i="8" s="1"/>
  <c r="ZM167" i="8" s="1"/>
  <c r="ZN167" i="8" l="1"/>
  <c r="ZI167" i="8" s="1"/>
  <c r="ZV166" i="8"/>
  <c r="ZX166" i="8" l="1"/>
  <c r="ZY166" i="8" s="1"/>
  <c r="ZT167" i="8" s="1"/>
  <c r="ZU167" i="8" l="1"/>
  <c r="ZP167" i="8" s="1"/>
  <c r="AAC166" i="8"/>
  <c r="AAE166" i="8" l="1"/>
  <c r="AAF166" i="8" s="1"/>
  <c r="AAA167" i="8" s="1"/>
  <c r="AAB167" i="8" l="1"/>
  <c r="ZW167" i="8" s="1"/>
  <c r="AAJ166" i="8"/>
  <c r="AAL166" i="8" l="1"/>
  <c r="AAM166" i="8" s="1"/>
  <c r="AAH167" i="8" s="1"/>
  <c r="AAI167" i="8" l="1"/>
  <c r="AAD167" i="8" s="1"/>
  <c r="AAQ166" i="8"/>
  <c r="AAS166" i="8" l="1"/>
  <c r="AAT166" i="8" s="1"/>
  <c r="AAO167" i="8" s="1"/>
  <c r="AAX166" i="8" l="1"/>
  <c r="AAP167" i="8"/>
  <c r="MZ167" i="8" l="1"/>
  <c r="AAK167" i="8"/>
  <c r="AAZ166" i="8"/>
  <c r="ABA166" i="8" s="1"/>
  <c r="AAV167" i="8" s="1"/>
  <c r="AAW167" i="8" l="1"/>
  <c r="ABE166" i="8"/>
  <c r="MW168" i="8"/>
  <c r="NA167" i="8"/>
  <c r="MV168" i="8" s="1"/>
  <c r="ABG166" i="8" l="1"/>
  <c r="ABH166" i="8"/>
  <c r="ABC167" i="8" s="1"/>
  <c r="AAR167" i="8"/>
  <c r="NE167" i="8"/>
  <c r="MR168" i="8"/>
  <c r="MS168" i="8" s="1"/>
  <c r="MP169" i="8" l="1"/>
  <c r="MT168" i="8"/>
  <c r="MO169" i="8" s="1"/>
  <c r="NG167" i="8"/>
  <c r="NH167" i="8"/>
  <c r="NC168" i="8" s="1"/>
  <c r="ABL166" i="8"/>
  <c r="ABO166" i="8" s="1"/>
  <c r="ABJ167" i="8" s="1"/>
  <c r="ABD167" i="8"/>
  <c r="AAY167" i="8" l="1"/>
  <c r="ABF167" i="8"/>
  <c r="ND168" i="8"/>
  <c r="MY168" i="8" s="1"/>
  <c r="NL167" i="8"/>
  <c r="MX168" i="8"/>
  <c r="MK169" i="8"/>
  <c r="ML169" i="8" s="1"/>
  <c r="MI170" i="8" l="1"/>
  <c r="MM169" i="8"/>
  <c r="MH170" i="8" s="1"/>
  <c r="NN167" i="8"/>
  <c r="NO167" i="8" s="1"/>
  <c r="NJ168" i="8" s="1"/>
  <c r="NS167" i="8" l="1"/>
  <c r="NK168" i="8"/>
  <c r="NF168" i="8" s="1"/>
  <c r="MQ169" i="8"/>
  <c r="MD170" i="8"/>
  <c r="ME170" i="8" s="1"/>
  <c r="MB171" i="8" l="1"/>
  <c r="MF170" i="8"/>
  <c r="MA171" i="8" s="1"/>
  <c r="NU167" i="8"/>
  <c r="NV167" i="8" s="1"/>
  <c r="NQ168" i="8" s="1"/>
  <c r="NR168" i="8" l="1"/>
  <c r="NM168" i="8" s="1"/>
  <c r="NZ167" i="8"/>
  <c r="LW171" i="8"/>
  <c r="LX171" i="8" s="1"/>
  <c r="MJ170" i="8"/>
  <c r="LY171" i="8" l="1"/>
  <c r="LT172" i="8" s="1"/>
  <c r="LU172" i="8"/>
  <c r="MC171" i="8"/>
  <c r="OB167" i="8"/>
  <c r="OC167" i="8" s="1"/>
  <c r="NX168" i="8" s="1"/>
  <c r="LP172" i="8" l="1"/>
  <c r="LQ172" i="8" s="1"/>
  <c r="LR172" i="8" s="1"/>
  <c r="LM173" i="8" s="1"/>
  <c r="NY168" i="8"/>
  <c r="NT168" i="8" s="1"/>
  <c r="OG167" i="8"/>
  <c r="LN173" i="8" l="1"/>
  <c r="LI173" i="8" s="1"/>
  <c r="LJ173" i="8" s="1"/>
  <c r="LG174" i="8" s="1"/>
  <c r="LV172" i="8"/>
  <c r="LK173" i="8"/>
  <c r="LF174" i="8" s="1"/>
  <c r="OI167" i="8"/>
  <c r="OJ167" i="8"/>
  <c r="OE168" i="8" s="1"/>
  <c r="LB174" i="8" l="1"/>
  <c r="LC174" i="8" s="1"/>
  <c r="LO173" i="8"/>
  <c r="OF168" i="8"/>
  <c r="OA168" i="8" s="1"/>
  <c r="ON167" i="8"/>
  <c r="LD174" i="8"/>
  <c r="KY175" i="8" s="1"/>
  <c r="KZ175" i="8"/>
  <c r="KU175" i="8" l="1"/>
  <c r="KV175" i="8" s="1"/>
  <c r="KS176" i="8" s="1"/>
  <c r="LH174" i="8"/>
  <c r="OP167" i="8"/>
  <c r="OQ167" i="8" s="1"/>
  <c r="OL168" i="8" s="1"/>
  <c r="KW175" i="8" l="1"/>
  <c r="KR176" i="8" s="1"/>
  <c r="KN176" i="8" s="1"/>
  <c r="KO176" i="8" s="1"/>
  <c r="OM168" i="8"/>
  <c r="OH168" i="8" s="1"/>
  <c r="OU167" i="8"/>
  <c r="LA175" i="8" l="1"/>
  <c r="KL177" i="8"/>
  <c r="KP176" i="8"/>
  <c r="KK177" i="8" s="1"/>
  <c r="OW167" i="8"/>
  <c r="OX167" i="8" s="1"/>
  <c r="OS168" i="8" s="1"/>
  <c r="KT176" i="8" l="1"/>
  <c r="KG177" i="8"/>
  <c r="KH177" i="8" s="1"/>
  <c r="OT168" i="8"/>
  <c r="OO168" i="8" s="1"/>
  <c r="PB167" i="8"/>
  <c r="KE178" i="8" l="1"/>
  <c r="KI177" i="8"/>
  <c r="PD167" i="8"/>
  <c r="PE167" i="8" s="1"/>
  <c r="OZ168" i="8" s="1"/>
  <c r="KD178" i="8" l="1"/>
  <c r="KM177" i="8"/>
  <c r="JZ178" i="8"/>
  <c r="KA178" i="8" s="1"/>
  <c r="PA168" i="8"/>
  <c r="OV168" i="8" s="1"/>
  <c r="PI167" i="8"/>
  <c r="KB178" i="8" l="1"/>
  <c r="JW179" i="8" s="1"/>
  <c r="JX179" i="8"/>
  <c r="JS179" i="8" s="1"/>
  <c r="JT179" i="8" s="1"/>
  <c r="PK167" i="8"/>
  <c r="PL167" i="8" s="1"/>
  <c r="PG168" i="8" s="1"/>
  <c r="JU179" i="8" l="1"/>
  <c r="JP180" i="8" s="1"/>
  <c r="JQ180" i="8"/>
  <c r="JL180" i="8" s="1"/>
  <c r="JM180" i="8" s="1"/>
  <c r="KF178" i="8"/>
  <c r="PH168" i="8"/>
  <c r="PC168" i="8" s="1"/>
  <c r="PP167" i="8"/>
  <c r="JN180" i="8" l="1"/>
  <c r="JI181" i="8" s="1"/>
  <c r="JJ181" i="8"/>
  <c r="JR180" i="8"/>
  <c r="JY179" i="8"/>
  <c r="PR167" i="8"/>
  <c r="PS167" i="8" s="1"/>
  <c r="PN168" i="8" s="1"/>
  <c r="JE181" i="8" l="1"/>
  <c r="JF181" i="8" s="1"/>
  <c r="PO168" i="8"/>
  <c r="PJ168" i="8" s="1"/>
  <c r="PW167" i="8"/>
  <c r="JG181" i="8" l="1"/>
  <c r="JB182" i="8" s="1"/>
  <c r="JC182" i="8"/>
  <c r="JK181" i="8"/>
  <c r="PY167" i="8"/>
  <c r="PZ167" i="8" s="1"/>
  <c r="PU168" i="8" s="1"/>
  <c r="IX182" i="8" l="1"/>
  <c r="IY182" i="8" s="1"/>
  <c r="PV168" i="8"/>
  <c r="PQ168" i="8" s="1"/>
  <c r="QD167" i="8"/>
  <c r="IZ182" i="8" l="1"/>
  <c r="IU183" i="8" s="1"/>
  <c r="IV183" i="8"/>
  <c r="JD182" i="8"/>
  <c r="QF167" i="8"/>
  <c r="QG167" i="8"/>
  <c r="QB168" i="8" s="1"/>
  <c r="IQ183" i="8" l="1"/>
  <c r="IR183" i="8" s="1"/>
  <c r="QC168" i="8"/>
  <c r="PX168" i="8" s="1"/>
  <c r="QK167" i="8"/>
  <c r="IO184" i="8" l="1"/>
  <c r="IS183" i="8"/>
  <c r="IN184" i="8" s="1"/>
  <c r="QM167" i="8"/>
  <c r="QN167" i="8" s="1"/>
  <c r="QI168" i="8" s="1"/>
  <c r="IW183" i="8" l="1"/>
  <c r="IJ184" i="8"/>
  <c r="IK184" i="8" s="1"/>
  <c r="QR167" i="8"/>
  <c r="QJ168" i="8"/>
  <c r="QE168" i="8" s="1"/>
  <c r="IH185" i="8" l="1"/>
  <c r="IL184" i="8"/>
  <c r="IG185" i="8" s="1"/>
  <c r="QT167" i="8"/>
  <c r="QU167" i="8" s="1"/>
  <c r="QP168" i="8" s="1"/>
  <c r="IP184" i="8" l="1"/>
  <c r="IC185" i="8"/>
  <c r="ID185" i="8" s="1"/>
  <c r="QQ168" i="8"/>
  <c r="QL168" i="8" s="1"/>
  <c r="QY167" i="8"/>
  <c r="IA186" i="8" l="1"/>
  <c r="IE185" i="8"/>
  <c r="HZ186" i="8" s="1"/>
  <c r="RA167" i="8"/>
  <c r="RB167" i="8" s="1"/>
  <c r="QW168" i="8" s="1"/>
  <c r="II185" i="8" l="1"/>
  <c r="HV186" i="8"/>
  <c r="HW186" i="8" s="1"/>
  <c r="RF167" i="8"/>
  <c r="QX168" i="8"/>
  <c r="QS168" i="8" s="1"/>
  <c r="HT187" i="8" l="1"/>
  <c r="HX186" i="8"/>
  <c r="HS187" i="8" s="1"/>
  <c r="RH167" i="8"/>
  <c r="RI167" i="8" s="1"/>
  <c r="RD168" i="8" s="1"/>
  <c r="IB186" i="8" l="1"/>
  <c r="HO187" i="8"/>
  <c r="HP187" i="8" s="1"/>
  <c r="RE168" i="8"/>
  <c r="QZ168" i="8" s="1"/>
  <c r="RM167" i="8"/>
  <c r="HM188" i="8" l="1"/>
  <c r="HQ187" i="8"/>
  <c r="HL188" i="8" s="1"/>
  <c r="RO167" i="8"/>
  <c r="RP167" i="8"/>
  <c r="RK168" i="8" s="1"/>
  <c r="HU187" i="8" l="1"/>
  <c r="HH188" i="8"/>
  <c r="HI188" i="8" s="1"/>
  <c r="RL168" i="8"/>
  <c r="RG168" i="8" s="1"/>
  <c r="RT167" i="8"/>
  <c r="HJ188" i="8" l="1"/>
  <c r="HE189" i="8" s="1"/>
  <c r="HF189" i="8"/>
  <c r="HA189" i="8" s="1"/>
  <c r="HB189" i="8" s="1"/>
  <c r="HN188" i="8"/>
  <c r="RV167" i="8"/>
  <c r="RW167" i="8" s="1"/>
  <c r="RR168" i="8" s="1"/>
  <c r="HC189" i="8" l="1"/>
  <c r="GX190" i="8" s="1"/>
  <c r="GY190" i="8"/>
  <c r="GT190" i="8" s="1"/>
  <c r="HG189" i="8"/>
  <c r="RS168" i="8"/>
  <c r="RN168" i="8" s="1"/>
  <c r="SA167" i="8"/>
  <c r="SC167" i="8" l="1"/>
  <c r="SD167" i="8" s="1"/>
  <c r="RY168" i="8" s="1"/>
  <c r="RZ168" i="8" l="1"/>
  <c r="RU168" i="8" s="1"/>
  <c r="SH167" i="8"/>
  <c r="SJ167" i="8" l="1"/>
  <c r="SK167" i="8"/>
  <c r="SF168" i="8" s="1"/>
  <c r="SG168" i="8" l="1"/>
  <c r="SB168" i="8" s="1"/>
  <c r="SO167" i="8"/>
  <c r="SQ167" i="8" l="1"/>
  <c r="SR167" i="8" s="1"/>
  <c r="SM168" i="8" s="1"/>
  <c r="SN168" i="8" l="1"/>
  <c r="SI168" i="8" s="1"/>
  <c r="SV167" i="8"/>
  <c r="SX167" i="8" l="1"/>
  <c r="SY167" i="8" s="1"/>
  <c r="ST168" i="8" s="1"/>
  <c r="SU168" i="8" l="1"/>
  <c r="SP168" i="8" s="1"/>
  <c r="TC167" i="8"/>
  <c r="TE167" i="8" l="1"/>
  <c r="TF167" i="8" s="1"/>
  <c r="TA168" i="8" s="1"/>
  <c r="TB168" i="8" l="1"/>
  <c r="SW168" i="8" s="1"/>
  <c r="TJ167" i="8"/>
  <c r="TL167" i="8" l="1"/>
  <c r="TM167" i="8"/>
  <c r="TH168" i="8" s="1"/>
  <c r="TI168" i="8" l="1"/>
  <c r="TD168" i="8" s="1"/>
  <c r="TQ167" i="8"/>
  <c r="TS167" i="8" l="1"/>
  <c r="TT167" i="8"/>
  <c r="TO168" i="8" s="1"/>
  <c r="TP168" i="8" l="1"/>
  <c r="TK168" i="8" s="1"/>
  <c r="TX167" i="8"/>
  <c r="TZ167" i="8" l="1"/>
  <c r="UA167" i="8"/>
  <c r="TV168" i="8" s="1"/>
  <c r="TW168" i="8" l="1"/>
  <c r="TR168" i="8" s="1"/>
  <c r="UE167" i="8"/>
  <c r="UG167" i="8" l="1"/>
  <c r="UH167" i="8" s="1"/>
  <c r="UC168" i="8" s="1"/>
  <c r="UD168" i="8" l="1"/>
  <c r="TY168" i="8" s="1"/>
  <c r="UL167" i="8"/>
  <c r="UN167" i="8" l="1"/>
  <c r="UO167" i="8"/>
  <c r="UJ168" i="8" s="1"/>
  <c r="UK168" i="8" l="1"/>
  <c r="UF168" i="8" s="1"/>
  <c r="US167" i="8"/>
  <c r="UU167" i="8" l="1"/>
  <c r="UV167" i="8" s="1"/>
  <c r="UQ168" i="8" s="1"/>
  <c r="UR168" i="8" l="1"/>
  <c r="UM168" i="8" s="1"/>
  <c r="UZ167" i="8"/>
  <c r="VB167" i="8" l="1"/>
  <c r="VC167" i="8"/>
  <c r="UX168" i="8" s="1"/>
  <c r="UY168" i="8" l="1"/>
  <c r="UT168" i="8" s="1"/>
  <c r="VG167" i="8"/>
  <c r="VI167" i="8" l="1"/>
  <c r="VJ167" i="8"/>
  <c r="VE168" i="8" s="1"/>
  <c r="VF168" i="8" l="1"/>
  <c r="VA168" i="8" s="1"/>
  <c r="VN167" i="8"/>
  <c r="VP167" i="8" l="1"/>
  <c r="VQ167" i="8" s="1"/>
  <c r="VL168" i="8" s="1"/>
  <c r="VM168" i="8" l="1"/>
  <c r="VH168" i="8" s="1"/>
  <c r="VU167" i="8"/>
  <c r="VW167" i="8" l="1"/>
  <c r="VX167" i="8" s="1"/>
  <c r="VS168" i="8" s="1"/>
  <c r="VT168" i="8" l="1"/>
  <c r="VO168" i="8" s="1"/>
  <c r="WB167" i="8"/>
  <c r="WD167" i="8" l="1"/>
  <c r="WE167" i="8" s="1"/>
  <c r="VZ168" i="8" s="1"/>
  <c r="WA168" i="8" l="1"/>
  <c r="VV168" i="8" s="1"/>
  <c r="WI167" i="8"/>
  <c r="WK167" i="8" l="1"/>
  <c r="WL167" i="8" s="1"/>
  <c r="WG168" i="8" s="1"/>
  <c r="WH168" i="8" l="1"/>
  <c r="WC168" i="8" s="1"/>
  <c r="WP167" i="8"/>
  <c r="WR167" i="8" l="1"/>
  <c r="WS167" i="8" s="1"/>
  <c r="WN168" i="8" s="1"/>
  <c r="WO168" i="8" l="1"/>
  <c r="WJ168" i="8" s="1"/>
  <c r="WW167" i="8"/>
  <c r="WY167" i="8" l="1"/>
  <c r="WZ167" i="8"/>
  <c r="WU168" i="8" s="1"/>
  <c r="WV168" i="8" l="1"/>
  <c r="WQ168" i="8" s="1"/>
  <c r="XD167" i="8"/>
  <c r="XF167" i="8" l="1"/>
  <c r="XG167" i="8" s="1"/>
  <c r="XB168" i="8" s="1"/>
  <c r="XC168" i="8" l="1"/>
  <c r="WX168" i="8" s="1"/>
  <c r="XK167" i="8"/>
  <c r="XM167" i="8" l="1"/>
  <c r="XN167" i="8"/>
  <c r="XI168" i="8" s="1"/>
  <c r="XJ168" i="8" l="1"/>
  <c r="XE168" i="8" s="1"/>
  <c r="XR167" i="8"/>
  <c r="XT167" i="8" l="1"/>
  <c r="XU167" i="8"/>
  <c r="XP168" i="8" s="1"/>
  <c r="XQ168" i="8" l="1"/>
  <c r="XL168" i="8" s="1"/>
  <c r="XY167" i="8"/>
  <c r="YA167" i="8" l="1"/>
  <c r="YB167" i="8" s="1"/>
  <c r="XW168" i="8" s="1"/>
  <c r="XX168" i="8" l="1"/>
  <c r="XS168" i="8" s="1"/>
  <c r="YF167" i="8"/>
  <c r="YH167" i="8" l="1"/>
  <c r="YI167" i="8" s="1"/>
  <c r="YD168" i="8" s="1"/>
  <c r="YE168" i="8" l="1"/>
  <c r="XZ168" i="8" s="1"/>
  <c r="YM167" i="8"/>
  <c r="YO167" i="8" l="1"/>
  <c r="YP167" i="8"/>
  <c r="YK168" i="8" s="1"/>
  <c r="YT167" i="8" l="1"/>
  <c r="YL168" i="8"/>
  <c r="YG168" i="8" s="1"/>
  <c r="YV167" i="8" l="1"/>
  <c r="YW167" i="8"/>
  <c r="YR168" i="8" s="1"/>
  <c r="YS168" i="8" l="1"/>
  <c r="YN168" i="8" s="1"/>
  <c r="ZA167" i="8"/>
  <c r="ZC167" i="8" l="1"/>
  <c r="ZD167" i="8"/>
  <c r="YY168" i="8" s="1"/>
  <c r="YZ168" i="8" l="1"/>
  <c r="YU168" i="8" s="1"/>
  <c r="ZH167" i="8"/>
  <c r="ZJ167" i="8" l="1"/>
  <c r="ZK167" i="8" s="1"/>
  <c r="ZF168" i="8" s="1"/>
  <c r="ZG168" i="8" l="1"/>
  <c r="ZB168" i="8" s="1"/>
  <c r="ZO167" i="8"/>
  <c r="ZQ167" i="8" l="1"/>
  <c r="ZR167" i="8"/>
  <c r="ZM168" i="8" s="1"/>
  <c r="ZN168" i="8" l="1"/>
  <c r="ZI168" i="8" s="1"/>
  <c r="ZV167" i="8"/>
  <c r="ZX167" i="8" l="1"/>
  <c r="ZY167" i="8" s="1"/>
  <c r="ZT168" i="8" s="1"/>
  <c r="ZU168" i="8" l="1"/>
  <c r="ZP168" i="8" s="1"/>
  <c r="AAC167" i="8"/>
  <c r="AAE167" i="8" l="1"/>
  <c r="AAF167" i="8"/>
  <c r="AAA168" i="8" s="1"/>
  <c r="AAB168" i="8" l="1"/>
  <c r="ZW168" i="8" s="1"/>
  <c r="AAJ167" i="8"/>
  <c r="AAL167" i="8" l="1"/>
  <c r="AAM167" i="8"/>
  <c r="AAH168" i="8" s="1"/>
  <c r="AAI168" i="8" l="1"/>
  <c r="AAD168" i="8" s="1"/>
  <c r="AAQ167" i="8"/>
  <c r="AAS167" i="8" l="1"/>
  <c r="AAT167" i="8" s="1"/>
  <c r="AAO168" i="8" s="1"/>
  <c r="AAP168" i="8" l="1"/>
  <c r="AAX167" i="8"/>
  <c r="AAZ167" i="8" l="1"/>
  <c r="ABA167" i="8" s="1"/>
  <c r="AAV168" i="8" s="1"/>
  <c r="MZ168" i="8"/>
  <c r="AAK168" i="8"/>
  <c r="MW169" i="8" l="1"/>
  <c r="NA168" i="8"/>
  <c r="MV169" i="8" s="1"/>
  <c r="AAW168" i="8"/>
  <c r="ABE167" i="8"/>
  <c r="ABG167" i="8" l="1"/>
  <c r="ABH167" i="8"/>
  <c r="ABC168" i="8" s="1"/>
  <c r="AAR168" i="8"/>
  <c r="NE168" i="8"/>
  <c r="MR169" i="8"/>
  <c r="MS169" i="8" s="1"/>
  <c r="MP170" i="8" l="1"/>
  <c r="MT169" i="8"/>
  <c r="MO170" i="8" s="1"/>
  <c r="NG168" i="8"/>
  <c r="NH168" i="8" s="1"/>
  <c r="NC169" i="8" s="1"/>
  <c r="ABD168" i="8"/>
  <c r="ABL167" i="8"/>
  <c r="ABO167" i="8" s="1"/>
  <c r="ABJ168" i="8" s="1"/>
  <c r="ABF168" i="8" l="1"/>
  <c r="AAY168" i="8"/>
  <c r="ND169" i="8"/>
  <c r="MY169" i="8" s="1"/>
  <c r="NL168" i="8"/>
  <c r="MX169" i="8"/>
  <c r="MK170" i="8"/>
  <c r="ML170" i="8" s="1"/>
  <c r="MI171" i="8" l="1"/>
  <c r="MM170" i="8"/>
  <c r="MH171" i="8" s="1"/>
  <c r="NN168" i="8"/>
  <c r="NO168" i="8" s="1"/>
  <c r="NJ169" i="8" s="1"/>
  <c r="NS168" i="8" l="1"/>
  <c r="NK169" i="8"/>
  <c r="NF169" i="8" s="1"/>
  <c r="MQ170" i="8"/>
  <c r="MD171" i="8"/>
  <c r="ME171" i="8" s="1"/>
  <c r="MB172" i="8" l="1"/>
  <c r="MF171" i="8"/>
  <c r="MA172" i="8" s="1"/>
  <c r="NU168" i="8"/>
  <c r="NV168" i="8" s="1"/>
  <c r="NQ169" i="8" s="1"/>
  <c r="NR169" i="8" l="1"/>
  <c r="NM169" i="8" s="1"/>
  <c r="NZ168" i="8"/>
  <c r="MJ171" i="8"/>
  <c r="LW172" i="8"/>
  <c r="LX172" i="8" s="1"/>
  <c r="LU173" i="8" l="1"/>
  <c r="LY172" i="8"/>
  <c r="LT173" i="8" s="1"/>
  <c r="OB168" i="8"/>
  <c r="OC168" i="8" s="1"/>
  <c r="NX169" i="8" s="1"/>
  <c r="NY169" i="8" l="1"/>
  <c r="NT169" i="8" s="1"/>
  <c r="OG168" i="8"/>
  <c r="MC172" i="8"/>
  <c r="LP173" i="8"/>
  <c r="LQ173" i="8" s="1"/>
  <c r="LR173" i="8" l="1"/>
  <c r="LM174" i="8" s="1"/>
  <c r="LV173" i="8"/>
  <c r="LN174" i="8"/>
  <c r="LI174" i="8" s="1"/>
  <c r="LJ174" i="8" s="1"/>
  <c r="OI168" i="8"/>
  <c r="OJ168" i="8" s="1"/>
  <c r="OE169" i="8" s="1"/>
  <c r="OF169" i="8" l="1"/>
  <c r="OA169" i="8" s="1"/>
  <c r="ON168" i="8"/>
  <c r="LK174" i="8"/>
  <c r="LF175" i="8" s="1"/>
  <c r="LG175" i="8"/>
  <c r="LB175" i="8" s="1"/>
  <c r="LC175" i="8" s="1"/>
  <c r="LO174" i="8" l="1"/>
  <c r="LD175" i="8"/>
  <c r="KY176" i="8" s="1"/>
  <c r="KZ176" i="8"/>
  <c r="OP168" i="8"/>
  <c r="OQ168" i="8"/>
  <c r="OL169" i="8" s="1"/>
  <c r="LH175" i="8" l="1"/>
  <c r="KU176" i="8"/>
  <c r="KV176" i="8" s="1"/>
  <c r="KW176" i="8" s="1"/>
  <c r="KR177" i="8" s="1"/>
  <c r="OM169" i="8"/>
  <c r="OH169" i="8" s="1"/>
  <c r="OU168" i="8"/>
  <c r="KS177" i="8"/>
  <c r="KN177" i="8" l="1"/>
  <c r="KO177" i="8" s="1"/>
  <c r="KP177" i="8" s="1"/>
  <c r="KK178" i="8" s="1"/>
  <c r="LA176" i="8"/>
  <c r="KL178" i="8"/>
  <c r="OW168" i="8"/>
  <c r="OX168" i="8" s="1"/>
  <c r="OS169" i="8" s="1"/>
  <c r="OT169" i="8" l="1"/>
  <c r="OO169" i="8" s="1"/>
  <c r="PB168" i="8"/>
  <c r="KT177" i="8"/>
  <c r="KG178" i="8"/>
  <c r="KH178" i="8" s="1"/>
  <c r="KI178" i="8" l="1"/>
  <c r="KD179" i="8" s="1"/>
  <c r="KE179" i="8"/>
  <c r="KM178" i="8"/>
  <c r="PD168" i="8"/>
  <c r="PE168" i="8" s="1"/>
  <c r="OZ169" i="8" s="1"/>
  <c r="JZ179" i="8" l="1"/>
  <c r="KA179" i="8" s="1"/>
  <c r="KB179" i="8" s="1"/>
  <c r="JW180" i="8" s="1"/>
  <c r="PA169" i="8"/>
  <c r="OV169" i="8" s="1"/>
  <c r="PI168" i="8"/>
  <c r="JX180" i="8" l="1"/>
  <c r="JS180" i="8" s="1"/>
  <c r="JT180" i="8" s="1"/>
  <c r="KF179" i="8"/>
  <c r="JU180" i="8"/>
  <c r="JP181" i="8" s="1"/>
  <c r="PK168" i="8"/>
  <c r="PL168" i="8"/>
  <c r="PG169" i="8" s="1"/>
  <c r="JY180" i="8" l="1"/>
  <c r="JQ181" i="8"/>
  <c r="JL181" i="8" s="1"/>
  <c r="JM181" i="8" s="1"/>
  <c r="JJ182" i="8" s="1"/>
  <c r="PH169" i="8"/>
  <c r="PC169" i="8" s="1"/>
  <c r="PP168" i="8"/>
  <c r="JN181" i="8" l="1"/>
  <c r="JI182" i="8" s="1"/>
  <c r="JE182" i="8" s="1"/>
  <c r="JF182" i="8" s="1"/>
  <c r="PR168" i="8"/>
  <c r="PS168" i="8"/>
  <c r="PN169" i="8" s="1"/>
  <c r="JR181" i="8" l="1"/>
  <c r="JG182" i="8"/>
  <c r="JB183" i="8" s="1"/>
  <c r="JK182" i="8"/>
  <c r="JC183" i="8"/>
  <c r="PO169" i="8"/>
  <c r="PJ169" i="8" s="1"/>
  <c r="PW168" i="8"/>
  <c r="IX183" i="8" l="1"/>
  <c r="IY183" i="8" s="1"/>
  <c r="IZ183" i="8" s="1"/>
  <c r="IU184" i="8" s="1"/>
  <c r="PY168" i="8"/>
  <c r="PZ168" i="8"/>
  <c r="PU169" i="8" s="1"/>
  <c r="IV184" i="8"/>
  <c r="IQ184" i="8" l="1"/>
  <c r="IR184" i="8" s="1"/>
  <c r="IO185" i="8" s="1"/>
  <c r="JD183" i="8"/>
  <c r="IS184" i="8"/>
  <c r="IN185" i="8" s="1"/>
  <c r="PV169" i="8"/>
  <c r="PQ169" i="8" s="1"/>
  <c r="QD168" i="8"/>
  <c r="IJ185" i="8" l="1"/>
  <c r="IK185" i="8" s="1"/>
  <c r="IW184" i="8"/>
  <c r="QF168" i="8"/>
  <c r="QG168" i="8" s="1"/>
  <c r="QB169" i="8" s="1"/>
  <c r="IL185" i="8"/>
  <c r="IG186" i="8" s="1"/>
  <c r="IH186" i="8"/>
  <c r="IC186" i="8" s="1"/>
  <c r="ID186" i="8" s="1"/>
  <c r="IP185" i="8"/>
  <c r="IE186" i="8" l="1"/>
  <c r="HZ187" i="8" s="1"/>
  <c r="II186" i="8"/>
  <c r="IA187" i="8"/>
  <c r="HV187" i="8" s="1"/>
  <c r="HW187" i="8" s="1"/>
  <c r="QC169" i="8"/>
  <c r="PX169" i="8" s="1"/>
  <c r="QK168" i="8"/>
  <c r="QM168" i="8" l="1"/>
  <c r="QN168" i="8" s="1"/>
  <c r="QI169" i="8" s="1"/>
  <c r="HX187" i="8"/>
  <c r="HS188" i="8" s="1"/>
  <c r="HT188" i="8"/>
  <c r="HO188" i="8" l="1"/>
  <c r="HP188" i="8" s="1"/>
  <c r="HM189" i="8" s="1"/>
  <c r="IB187" i="8"/>
  <c r="HQ188" i="8"/>
  <c r="HL189" i="8" s="1"/>
  <c r="QR168" i="8"/>
  <c r="QJ169" i="8"/>
  <c r="QE169" i="8" s="1"/>
  <c r="HH189" i="8" l="1"/>
  <c r="HI189" i="8" s="1"/>
  <c r="HU188" i="8"/>
  <c r="QT168" i="8"/>
  <c r="QU168" i="8" s="1"/>
  <c r="QP169" i="8" s="1"/>
  <c r="HJ189" i="8"/>
  <c r="HE190" i="8" s="1"/>
  <c r="HF190" i="8"/>
  <c r="HN189" i="8" l="1"/>
  <c r="HA190" i="8"/>
  <c r="QQ169" i="8"/>
  <c r="QL169" i="8" s="1"/>
  <c r="QY168" i="8"/>
  <c r="RA168" i="8" l="1"/>
  <c r="RB168" i="8" s="1"/>
  <c r="QW169" i="8" s="1"/>
  <c r="RF168" i="8" l="1"/>
  <c r="QX169" i="8"/>
  <c r="QS169" i="8" s="1"/>
  <c r="RH168" i="8" l="1"/>
  <c r="RI168" i="8" s="1"/>
  <c r="RD169" i="8" s="1"/>
  <c r="RE169" i="8" l="1"/>
  <c r="QZ169" i="8" s="1"/>
  <c r="RM168" i="8"/>
  <c r="RO168" i="8" l="1"/>
  <c r="RP168" i="8" s="1"/>
  <c r="RK169" i="8" s="1"/>
  <c r="RL169" i="8" l="1"/>
  <c r="RG169" i="8" s="1"/>
  <c r="RT168" i="8"/>
  <c r="RV168" i="8" l="1"/>
  <c r="RW168" i="8" s="1"/>
  <c r="RR169" i="8" s="1"/>
  <c r="RS169" i="8" l="1"/>
  <c r="RN169" i="8" s="1"/>
  <c r="SA168" i="8"/>
  <c r="SC168" i="8" l="1"/>
  <c r="SD168" i="8" s="1"/>
  <c r="RY169" i="8" s="1"/>
  <c r="RZ169" i="8" l="1"/>
  <c r="RU169" i="8" s="1"/>
  <c r="SH168" i="8"/>
  <c r="SJ168" i="8" l="1"/>
  <c r="SK168" i="8" s="1"/>
  <c r="SF169" i="8" s="1"/>
  <c r="SG169" i="8" l="1"/>
  <c r="SB169" i="8" s="1"/>
  <c r="SO168" i="8"/>
  <c r="SQ168" i="8" l="1"/>
  <c r="SR168" i="8"/>
  <c r="SM169" i="8" s="1"/>
  <c r="SN169" i="8" l="1"/>
  <c r="SI169" i="8" s="1"/>
  <c r="SV168" i="8"/>
  <c r="SX168" i="8" l="1"/>
  <c r="SY168" i="8" s="1"/>
  <c r="ST169" i="8" s="1"/>
  <c r="SU169" i="8" l="1"/>
  <c r="SP169" i="8" s="1"/>
  <c r="TC168" i="8"/>
  <c r="TE168" i="8" l="1"/>
  <c r="TF168" i="8" s="1"/>
  <c r="TA169" i="8" s="1"/>
  <c r="TB169" i="8" l="1"/>
  <c r="SW169" i="8" s="1"/>
  <c r="TJ168" i="8"/>
  <c r="TL168" i="8" l="1"/>
  <c r="TM168" i="8" s="1"/>
  <c r="TH169" i="8" s="1"/>
  <c r="TI169" i="8" l="1"/>
  <c r="TD169" i="8" s="1"/>
  <c r="TQ168" i="8"/>
  <c r="TS168" i="8" l="1"/>
  <c r="TT168" i="8"/>
  <c r="TO169" i="8" s="1"/>
  <c r="TP169" i="8" l="1"/>
  <c r="TK169" i="8" s="1"/>
  <c r="TX168" i="8"/>
  <c r="TZ168" i="8" l="1"/>
  <c r="UA168" i="8" s="1"/>
  <c r="TV169" i="8" s="1"/>
  <c r="TW169" i="8" l="1"/>
  <c r="TR169" i="8" s="1"/>
  <c r="UE168" i="8"/>
  <c r="UG168" i="8" l="1"/>
  <c r="UH168" i="8" s="1"/>
  <c r="UC169" i="8" s="1"/>
  <c r="UD169" i="8" l="1"/>
  <c r="TY169" i="8" s="1"/>
  <c r="UL168" i="8"/>
  <c r="UN168" i="8" l="1"/>
  <c r="UO168" i="8" s="1"/>
  <c r="UJ169" i="8" s="1"/>
  <c r="UK169" i="8" l="1"/>
  <c r="UF169" i="8" s="1"/>
  <c r="US168" i="8"/>
  <c r="UU168" i="8" l="1"/>
  <c r="UV168" i="8" s="1"/>
  <c r="UQ169" i="8" s="1"/>
  <c r="UR169" i="8" l="1"/>
  <c r="UM169" i="8" s="1"/>
  <c r="UZ168" i="8"/>
  <c r="VB168" i="8" l="1"/>
  <c r="VC168" i="8" s="1"/>
  <c r="UX169" i="8" s="1"/>
  <c r="UY169" i="8" l="1"/>
  <c r="UT169" i="8" s="1"/>
  <c r="VG168" i="8"/>
  <c r="VI168" i="8" l="1"/>
  <c r="VJ168" i="8" s="1"/>
  <c r="VE169" i="8" s="1"/>
  <c r="VF169" i="8" l="1"/>
  <c r="VA169" i="8" s="1"/>
  <c r="VN168" i="8"/>
  <c r="VP168" i="8" l="1"/>
  <c r="VQ168" i="8" s="1"/>
  <c r="VL169" i="8" s="1"/>
  <c r="VM169" i="8" l="1"/>
  <c r="VH169" i="8" s="1"/>
  <c r="VU168" i="8"/>
  <c r="VW168" i="8" l="1"/>
  <c r="VX168" i="8" s="1"/>
  <c r="VS169" i="8" s="1"/>
  <c r="VT169" i="8" l="1"/>
  <c r="VO169" i="8" s="1"/>
  <c r="WB168" i="8"/>
  <c r="WD168" i="8" l="1"/>
  <c r="WE168" i="8" s="1"/>
  <c r="VZ169" i="8" s="1"/>
  <c r="WA169" i="8" l="1"/>
  <c r="VV169" i="8" s="1"/>
  <c r="WI168" i="8"/>
  <c r="WK168" i="8" l="1"/>
  <c r="WL168" i="8" s="1"/>
  <c r="WG169" i="8" s="1"/>
  <c r="WH169" i="8" l="1"/>
  <c r="WC169" i="8" s="1"/>
  <c r="WP168" i="8"/>
  <c r="WR168" i="8" l="1"/>
  <c r="WS168" i="8"/>
  <c r="WN169" i="8" s="1"/>
  <c r="WO169" i="8" l="1"/>
  <c r="WJ169" i="8" s="1"/>
  <c r="WW168" i="8"/>
  <c r="WY168" i="8" l="1"/>
  <c r="WZ168" i="8" s="1"/>
  <c r="WU169" i="8" s="1"/>
  <c r="WV169" i="8" l="1"/>
  <c r="WQ169" i="8" s="1"/>
  <c r="XD168" i="8"/>
  <c r="XF168" i="8" l="1"/>
  <c r="XG168" i="8" s="1"/>
  <c r="XB169" i="8" s="1"/>
  <c r="XC169" i="8" l="1"/>
  <c r="WX169" i="8" s="1"/>
  <c r="XK168" i="8"/>
  <c r="XM168" i="8" l="1"/>
  <c r="XN168" i="8" s="1"/>
  <c r="XI169" i="8" s="1"/>
  <c r="XJ169" i="8" l="1"/>
  <c r="XE169" i="8" s="1"/>
  <c r="XR168" i="8"/>
  <c r="XT168" i="8" l="1"/>
  <c r="XU168" i="8" s="1"/>
  <c r="XP169" i="8" s="1"/>
  <c r="XQ169" i="8" l="1"/>
  <c r="XL169" i="8" s="1"/>
  <c r="XY168" i="8"/>
  <c r="YA168" i="8" l="1"/>
  <c r="YB168" i="8" s="1"/>
  <c r="XW169" i="8" s="1"/>
  <c r="XX169" i="8" l="1"/>
  <c r="XS169" i="8" s="1"/>
  <c r="YF168" i="8"/>
  <c r="YH168" i="8" l="1"/>
  <c r="YI168" i="8"/>
  <c r="YD169" i="8" s="1"/>
  <c r="YE169" i="8" l="1"/>
  <c r="XZ169" i="8" s="1"/>
  <c r="YM168" i="8"/>
  <c r="YO168" i="8" l="1"/>
  <c r="YP168" i="8" s="1"/>
  <c r="YK169" i="8" s="1"/>
  <c r="YT168" i="8" l="1"/>
  <c r="YL169" i="8"/>
  <c r="YG169" i="8" s="1"/>
  <c r="YV168" i="8" l="1"/>
  <c r="YW168" i="8" s="1"/>
  <c r="YR169" i="8" s="1"/>
  <c r="YS169" i="8" l="1"/>
  <c r="YN169" i="8" s="1"/>
  <c r="ZA168" i="8"/>
  <c r="ZC168" i="8" l="1"/>
  <c r="ZD168" i="8" s="1"/>
  <c r="YY169" i="8" s="1"/>
  <c r="YZ169" i="8" l="1"/>
  <c r="YU169" i="8" s="1"/>
  <c r="ZH168" i="8"/>
  <c r="ZJ168" i="8" l="1"/>
  <c r="ZK168" i="8" s="1"/>
  <c r="ZF169" i="8" s="1"/>
  <c r="ZG169" i="8" l="1"/>
  <c r="ZB169" i="8" s="1"/>
  <c r="ZO168" i="8"/>
  <c r="ZQ168" i="8" l="1"/>
  <c r="ZR168" i="8" s="1"/>
  <c r="ZM169" i="8" s="1"/>
  <c r="ZN169" i="8" l="1"/>
  <c r="ZI169" i="8" s="1"/>
  <c r="ZV168" i="8"/>
  <c r="ZX168" i="8" l="1"/>
  <c r="ZY168" i="8" s="1"/>
  <c r="ZT169" i="8" s="1"/>
  <c r="ZU169" i="8" l="1"/>
  <c r="ZP169" i="8" s="1"/>
  <c r="AAC168" i="8"/>
  <c r="AAE168" i="8" l="1"/>
  <c r="AAF168" i="8"/>
  <c r="AAA169" i="8" s="1"/>
  <c r="AAB169" i="8" l="1"/>
  <c r="ZW169" i="8" s="1"/>
  <c r="AAJ168" i="8"/>
  <c r="AAL168" i="8" l="1"/>
  <c r="AAM168" i="8" s="1"/>
  <c r="AAH169" i="8" s="1"/>
  <c r="AAI169" i="8" l="1"/>
  <c r="AAD169" i="8" s="1"/>
  <c r="AAQ168" i="8"/>
  <c r="AAS168" i="8" l="1"/>
  <c r="AAT168" i="8"/>
  <c r="AAO169" i="8" s="1"/>
  <c r="AAP169" i="8" l="1"/>
  <c r="AAX168" i="8"/>
  <c r="AAZ168" i="8" l="1"/>
  <c r="ABA168" i="8" s="1"/>
  <c r="AAV169" i="8" s="1"/>
  <c r="MZ169" i="8"/>
  <c r="AAK169" i="8"/>
  <c r="MW170" i="8" l="1"/>
  <c r="NA169" i="8"/>
  <c r="MV170" i="8" s="1"/>
  <c r="AAW169" i="8"/>
  <c r="ABE168" i="8"/>
  <c r="ABG168" i="8" l="1"/>
  <c r="ABH168" i="8" s="1"/>
  <c r="ABC169" i="8" s="1"/>
  <c r="AAR169" i="8"/>
  <c r="NE169" i="8"/>
  <c r="MR170" i="8"/>
  <c r="MS170" i="8" s="1"/>
  <c r="MP171" i="8" l="1"/>
  <c r="MT170" i="8"/>
  <c r="MO171" i="8" s="1"/>
  <c r="NG169" i="8"/>
  <c r="NH169" i="8" s="1"/>
  <c r="NC170" i="8" s="1"/>
  <c r="ABD169" i="8"/>
  <c r="ABL168" i="8"/>
  <c r="ABO168" i="8" s="1"/>
  <c r="ABJ169" i="8" s="1"/>
  <c r="ABF169" i="8" l="1"/>
  <c r="AAY169" i="8"/>
  <c r="ND170" i="8"/>
  <c r="MY170" i="8" s="1"/>
  <c r="NL169" i="8"/>
  <c r="MK171" i="8"/>
  <c r="ML171" i="8" s="1"/>
  <c r="MX170" i="8"/>
  <c r="MI172" i="8" l="1"/>
  <c r="MM171" i="8"/>
  <c r="MH172" i="8" s="1"/>
  <c r="NN169" i="8"/>
  <c r="NO169" i="8" s="1"/>
  <c r="NJ170" i="8" s="1"/>
  <c r="NS169" i="8" l="1"/>
  <c r="NK170" i="8"/>
  <c r="NF170" i="8" s="1"/>
  <c r="MQ171" i="8"/>
  <c r="MD172" i="8"/>
  <c r="ME172" i="8" s="1"/>
  <c r="MB173" i="8" l="1"/>
  <c r="MF172" i="8"/>
  <c r="MA173" i="8" s="1"/>
  <c r="NU169" i="8"/>
  <c r="NV169" i="8" s="1"/>
  <c r="NQ170" i="8" s="1"/>
  <c r="NR170" i="8" l="1"/>
  <c r="NM170" i="8" s="1"/>
  <c r="NZ169" i="8"/>
  <c r="MJ172" i="8"/>
  <c r="LW173" i="8"/>
  <c r="LX173" i="8" s="1"/>
  <c r="LU174" i="8" l="1"/>
  <c r="LY173" i="8"/>
  <c r="LT174" i="8" s="1"/>
  <c r="OB169" i="8"/>
  <c r="OC169" i="8"/>
  <c r="NX170" i="8" s="1"/>
  <c r="NY170" i="8" l="1"/>
  <c r="NT170" i="8" s="1"/>
  <c r="OG169" i="8"/>
  <c r="MC173" i="8"/>
  <c r="LP174" i="8"/>
  <c r="LQ174" i="8" s="1"/>
  <c r="LR174" i="8" l="1"/>
  <c r="LM175" i="8" s="1"/>
  <c r="LV174" i="8"/>
  <c r="LN175" i="8"/>
  <c r="LI175" i="8" s="1"/>
  <c r="LJ175" i="8" s="1"/>
  <c r="OI169" i="8"/>
  <c r="OJ169" i="8" s="1"/>
  <c r="OE170" i="8" s="1"/>
  <c r="OF170" i="8" l="1"/>
  <c r="OA170" i="8" s="1"/>
  <c r="ON169" i="8"/>
  <c r="LK175" i="8"/>
  <c r="LF176" i="8" s="1"/>
  <c r="LO175" i="8"/>
  <c r="LG176" i="8"/>
  <c r="LB176" i="8" l="1"/>
  <c r="LC176" i="8" s="1"/>
  <c r="OP169" i="8"/>
  <c r="OQ169" i="8" s="1"/>
  <c r="OL170" i="8" s="1"/>
  <c r="KZ177" i="8" l="1"/>
  <c r="LD176" i="8"/>
  <c r="KY177" i="8" s="1"/>
  <c r="OM170" i="8"/>
  <c r="OH170" i="8" s="1"/>
  <c r="OU169" i="8"/>
  <c r="KU177" i="8" l="1"/>
  <c r="KV177" i="8" s="1"/>
  <c r="LH176" i="8"/>
  <c r="OW169" i="8"/>
  <c r="OX169" i="8" s="1"/>
  <c r="OS170" i="8" s="1"/>
  <c r="KS178" i="8" l="1"/>
  <c r="KW177" i="8"/>
  <c r="OT170" i="8"/>
  <c r="OO170" i="8" s="1"/>
  <c r="PB169" i="8"/>
  <c r="KR178" i="8" l="1"/>
  <c r="LA177" i="8"/>
  <c r="KN178" i="8"/>
  <c r="KO178" i="8" s="1"/>
  <c r="PD169" i="8"/>
  <c r="PE169" i="8" s="1"/>
  <c r="OZ170" i="8" s="1"/>
  <c r="KP178" i="8" l="1"/>
  <c r="KK179" i="8" s="1"/>
  <c r="KL179" i="8"/>
  <c r="KT178" i="8"/>
  <c r="PA170" i="8"/>
  <c r="OV170" i="8" s="1"/>
  <c r="PI169" i="8"/>
  <c r="KG179" i="8" l="1"/>
  <c r="KH179" i="8" s="1"/>
  <c r="PK169" i="8"/>
  <c r="PL169" i="8"/>
  <c r="PG170" i="8" s="1"/>
  <c r="KI179" i="8" l="1"/>
  <c r="KD180" i="8" s="1"/>
  <c r="KE180" i="8"/>
  <c r="KM179" i="8"/>
  <c r="PH170" i="8"/>
  <c r="PC170" i="8" s="1"/>
  <c r="PP169" i="8"/>
  <c r="JZ180" i="8" l="1"/>
  <c r="KA180" i="8" s="1"/>
  <c r="PR169" i="8"/>
  <c r="PS169" i="8"/>
  <c r="PN170" i="8" s="1"/>
  <c r="KB180" i="8" l="1"/>
  <c r="JW181" i="8" s="1"/>
  <c r="JX181" i="8"/>
  <c r="KF180" i="8"/>
  <c r="PO170" i="8"/>
  <c r="PJ170" i="8" s="1"/>
  <c r="PW169" i="8"/>
  <c r="JS181" i="8" l="1"/>
  <c r="JT181" i="8" s="1"/>
  <c r="PY169" i="8"/>
  <c r="PZ169" i="8" s="1"/>
  <c r="PU170" i="8" s="1"/>
  <c r="JQ182" i="8" l="1"/>
  <c r="JU181" i="8"/>
  <c r="JP182" i="8" s="1"/>
  <c r="PV170" i="8"/>
  <c r="PQ170" i="8" s="1"/>
  <c r="QD169" i="8"/>
  <c r="JY181" i="8" l="1"/>
  <c r="JL182" i="8"/>
  <c r="JM182" i="8" s="1"/>
  <c r="QF169" i="8"/>
  <c r="QG169" i="8" s="1"/>
  <c r="QB170" i="8" s="1"/>
  <c r="JJ183" i="8" l="1"/>
  <c r="JN182" i="8"/>
  <c r="JI183" i="8" s="1"/>
  <c r="QC170" i="8"/>
  <c r="PX170" i="8" s="1"/>
  <c r="QK169" i="8"/>
  <c r="JR182" i="8" l="1"/>
  <c r="JE183" i="8"/>
  <c r="JF183" i="8" s="1"/>
  <c r="QM169" i="8"/>
  <c r="QN169" i="8" s="1"/>
  <c r="QI170" i="8" s="1"/>
  <c r="JG183" i="8" l="1"/>
  <c r="JB184" i="8" s="1"/>
  <c r="JC184" i="8"/>
  <c r="IX184" i="8" s="1"/>
  <c r="IY184" i="8" s="1"/>
  <c r="QR169" i="8"/>
  <c r="QJ170" i="8"/>
  <c r="QE170" i="8" s="1"/>
  <c r="IZ184" i="8" l="1"/>
  <c r="IU185" i="8" s="1"/>
  <c r="IV185" i="8"/>
  <c r="IQ185" i="8" s="1"/>
  <c r="IR185" i="8" s="1"/>
  <c r="JD184" i="8"/>
  <c r="JK183" i="8"/>
  <c r="QT169" i="8"/>
  <c r="QU169" i="8"/>
  <c r="QP170" i="8" s="1"/>
  <c r="IS185" i="8" l="1"/>
  <c r="IN186" i="8" s="1"/>
  <c r="IO186" i="8"/>
  <c r="QQ170" i="8"/>
  <c r="QL170" i="8" s="1"/>
  <c r="QY169" i="8"/>
  <c r="IJ186" i="8" l="1"/>
  <c r="IK186" i="8" s="1"/>
  <c r="IW185" i="8"/>
  <c r="RA169" i="8"/>
  <c r="RB169" i="8" s="1"/>
  <c r="QW170" i="8" s="1"/>
  <c r="IH187" i="8" l="1"/>
  <c r="IL186" i="8"/>
  <c r="IG187" i="8" s="1"/>
  <c r="RF169" i="8"/>
  <c r="QX170" i="8"/>
  <c r="QS170" i="8" s="1"/>
  <c r="IP186" i="8" l="1"/>
  <c r="IC187" i="8"/>
  <c r="ID187" i="8" s="1"/>
  <c r="RH169" i="8"/>
  <c r="RI169" i="8"/>
  <c r="RD170" i="8" s="1"/>
  <c r="IA188" i="8" l="1"/>
  <c r="IE187" i="8"/>
  <c r="HZ188" i="8" s="1"/>
  <c r="RE170" i="8"/>
  <c r="QZ170" i="8" s="1"/>
  <c r="RM169" i="8"/>
  <c r="II187" i="8" l="1"/>
  <c r="HV188" i="8"/>
  <c r="HW188" i="8" s="1"/>
  <c r="RO169" i="8"/>
  <c r="RP169" i="8"/>
  <c r="RK170" i="8" s="1"/>
  <c r="HT189" i="8" l="1"/>
  <c r="HX188" i="8"/>
  <c r="HS189" i="8" s="1"/>
  <c r="RL170" i="8"/>
  <c r="RG170" i="8" s="1"/>
  <c r="RT169" i="8"/>
  <c r="IB188" i="8" l="1"/>
  <c r="HO189" i="8"/>
  <c r="HP189" i="8" s="1"/>
  <c r="RV169" i="8"/>
  <c r="RW169" i="8"/>
  <c r="RR170" i="8" s="1"/>
  <c r="HQ189" i="8" l="1"/>
  <c r="HL190" i="8" s="1"/>
  <c r="HM190" i="8"/>
  <c r="HH190" i="8" s="1"/>
  <c r="HU189" i="8"/>
  <c r="RS170" i="8"/>
  <c r="RN170" i="8" s="1"/>
  <c r="SA169" i="8"/>
  <c r="SC169" i="8" l="1"/>
  <c r="SD169" i="8" s="1"/>
  <c r="RY170" i="8" s="1"/>
  <c r="RZ170" i="8" l="1"/>
  <c r="RU170" i="8" s="1"/>
  <c r="SH169" i="8"/>
  <c r="SJ169" i="8" l="1"/>
  <c r="SK169" i="8" s="1"/>
  <c r="SF170" i="8" s="1"/>
  <c r="SG170" i="8" l="1"/>
  <c r="SB170" i="8" s="1"/>
  <c r="SO169" i="8"/>
  <c r="SQ169" i="8" l="1"/>
  <c r="SR169" i="8"/>
  <c r="SM170" i="8" s="1"/>
  <c r="SN170" i="8" l="1"/>
  <c r="SI170" i="8" s="1"/>
  <c r="SV169" i="8"/>
  <c r="SX169" i="8" l="1"/>
  <c r="SY169" i="8"/>
  <c r="ST170" i="8" s="1"/>
  <c r="SU170" i="8" l="1"/>
  <c r="SP170" i="8" s="1"/>
  <c r="TC169" i="8"/>
  <c r="TE169" i="8" l="1"/>
  <c r="TF169" i="8"/>
  <c r="TA170" i="8" s="1"/>
  <c r="TB170" i="8" l="1"/>
  <c r="SW170" i="8" s="1"/>
  <c r="TJ169" i="8"/>
  <c r="TL169" i="8" l="1"/>
  <c r="TM169" i="8" s="1"/>
  <c r="TH170" i="8" s="1"/>
  <c r="TI170" i="8" l="1"/>
  <c r="TD170" i="8" s="1"/>
  <c r="TQ169" i="8"/>
  <c r="TS169" i="8" l="1"/>
  <c r="TT169" i="8" s="1"/>
  <c r="TO170" i="8" s="1"/>
  <c r="TP170" i="8" l="1"/>
  <c r="TK170" i="8" s="1"/>
  <c r="TX169" i="8"/>
  <c r="TZ169" i="8" l="1"/>
  <c r="UA169" i="8" s="1"/>
  <c r="TV170" i="8" s="1"/>
  <c r="TW170" i="8" l="1"/>
  <c r="TR170" i="8" s="1"/>
  <c r="UE169" i="8"/>
  <c r="UG169" i="8" l="1"/>
  <c r="UH169" i="8" s="1"/>
  <c r="UC170" i="8" s="1"/>
  <c r="UD170" i="8" l="1"/>
  <c r="TY170" i="8" s="1"/>
  <c r="UL169" i="8"/>
  <c r="UN169" i="8" l="1"/>
  <c r="UO169" i="8" s="1"/>
  <c r="UJ170" i="8" s="1"/>
  <c r="UK170" i="8" l="1"/>
  <c r="UF170" i="8" s="1"/>
  <c r="US169" i="8"/>
  <c r="UU169" i="8" l="1"/>
  <c r="UV169" i="8" s="1"/>
  <c r="UQ170" i="8" s="1"/>
  <c r="UR170" i="8" l="1"/>
  <c r="UM170" i="8" s="1"/>
  <c r="UZ169" i="8"/>
  <c r="VB169" i="8" l="1"/>
  <c r="VC169" i="8" s="1"/>
  <c r="UX170" i="8" s="1"/>
  <c r="UY170" i="8" l="1"/>
  <c r="UT170" i="8" s="1"/>
  <c r="VG169" i="8"/>
  <c r="VI169" i="8" l="1"/>
  <c r="VJ169" i="8" s="1"/>
  <c r="VE170" i="8" s="1"/>
  <c r="VF170" i="8" l="1"/>
  <c r="VA170" i="8" s="1"/>
  <c r="VN169" i="8"/>
  <c r="VP169" i="8" l="1"/>
  <c r="VQ169" i="8" s="1"/>
  <c r="VL170" i="8" s="1"/>
  <c r="VM170" i="8" l="1"/>
  <c r="VH170" i="8" s="1"/>
  <c r="VU169" i="8"/>
  <c r="VW169" i="8" l="1"/>
  <c r="VX169" i="8"/>
  <c r="VS170" i="8" s="1"/>
  <c r="VT170" i="8" l="1"/>
  <c r="VO170" i="8" s="1"/>
  <c r="WB169" i="8"/>
  <c r="WD169" i="8" l="1"/>
  <c r="WE169" i="8" s="1"/>
  <c r="VZ170" i="8" s="1"/>
  <c r="WA170" i="8" l="1"/>
  <c r="VV170" i="8" s="1"/>
  <c r="WI169" i="8"/>
  <c r="WK169" i="8" l="1"/>
  <c r="WL169" i="8" s="1"/>
  <c r="WG170" i="8" s="1"/>
  <c r="WH170" i="8" l="1"/>
  <c r="WC170" i="8" s="1"/>
  <c r="WP169" i="8"/>
  <c r="WR169" i="8" l="1"/>
  <c r="WS169" i="8" s="1"/>
  <c r="WN170" i="8" s="1"/>
  <c r="WO170" i="8" l="1"/>
  <c r="WJ170" i="8" s="1"/>
  <c r="WW169" i="8"/>
  <c r="WY169" i="8" l="1"/>
  <c r="WZ169" i="8" s="1"/>
  <c r="WU170" i="8" s="1"/>
  <c r="WV170" i="8" l="1"/>
  <c r="WQ170" i="8" s="1"/>
  <c r="XD169" i="8"/>
  <c r="XF169" i="8" l="1"/>
  <c r="XG169" i="8" s="1"/>
  <c r="XB170" i="8" s="1"/>
  <c r="XC170" i="8" l="1"/>
  <c r="WX170" i="8" s="1"/>
  <c r="XK169" i="8"/>
  <c r="XM169" i="8" l="1"/>
  <c r="XN169" i="8"/>
  <c r="XI170" i="8" s="1"/>
  <c r="XJ170" i="8" l="1"/>
  <c r="XE170" i="8" s="1"/>
  <c r="XR169" i="8"/>
  <c r="XT169" i="8" l="1"/>
  <c r="XU169" i="8"/>
  <c r="XP170" i="8" s="1"/>
  <c r="XQ170" i="8" l="1"/>
  <c r="XL170" i="8" s="1"/>
  <c r="XY169" i="8"/>
  <c r="YA169" i="8" l="1"/>
  <c r="YB169" i="8" s="1"/>
  <c r="XW170" i="8" s="1"/>
  <c r="XX170" i="8" l="1"/>
  <c r="XS170" i="8" s="1"/>
  <c r="YF169" i="8"/>
  <c r="YH169" i="8" l="1"/>
  <c r="YI169" i="8" s="1"/>
  <c r="YD170" i="8" s="1"/>
  <c r="YE170" i="8" l="1"/>
  <c r="XZ170" i="8" s="1"/>
  <c r="YM169" i="8"/>
  <c r="YO169" i="8" l="1"/>
  <c r="YP169" i="8" s="1"/>
  <c r="YK170" i="8" s="1"/>
  <c r="YT169" i="8" l="1"/>
  <c r="YL170" i="8"/>
  <c r="YG170" i="8" s="1"/>
  <c r="YV169" i="8" l="1"/>
  <c r="YW169" i="8" s="1"/>
  <c r="YR170" i="8" s="1"/>
  <c r="YS170" i="8" l="1"/>
  <c r="YN170" i="8" s="1"/>
  <c r="ZA169" i="8"/>
  <c r="ZC169" i="8" l="1"/>
  <c r="ZD169" i="8" s="1"/>
  <c r="YY170" i="8" s="1"/>
  <c r="YZ170" i="8" l="1"/>
  <c r="YU170" i="8" s="1"/>
  <c r="ZH169" i="8"/>
  <c r="ZJ169" i="8" l="1"/>
  <c r="ZK169" i="8" s="1"/>
  <c r="ZF170" i="8" s="1"/>
  <c r="ZG170" i="8" l="1"/>
  <c r="ZB170" i="8" s="1"/>
  <c r="ZO169" i="8"/>
  <c r="ZQ169" i="8" l="1"/>
  <c r="ZR169" i="8" s="1"/>
  <c r="ZM170" i="8" s="1"/>
  <c r="ZN170" i="8" l="1"/>
  <c r="ZI170" i="8" s="1"/>
  <c r="ZV169" i="8"/>
  <c r="ZX169" i="8" l="1"/>
  <c r="ZY169" i="8"/>
  <c r="ZT170" i="8" s="1"/>
  <c r="ZU170" i="8" l="1"/>
  <c r="ZP170" i="8" s="1"/>
  <c r="AAC169" i="8"/>
  <c r="AAE169" i="8" l="1"/>
  <c r="AAF169" i="8"/>
  <c r="AAA170" i="8" s="1"/>
  <c r="AAB170" i="8" l="1"/>
  <c r="ZW170" i="8" s="1"/>
  <c r="AAJ169" i="8"/>
  <c r="AAL169" i="8" l="1"/>
  <c r="AAM169" i="8" s="1"/>
  <c r="AAH170" i="8" s="1"/>
  <c r="AAI170" i="8" l="1"/>
  <c r="AAD170" i="8" s="1"/>
  <c r="AAQ169" i="8"/>
  <c r="AAS169" i="8" l="1"/>
  <c r="AAT169" i="8" s="1"/>
  <c r="AAO170" i="8" s="1"/>
  <c r="AAP170" i="8" l="1"/>
  <c r="AAX169" i="8"/>
  <c r="AAZ169" i="8" l="1"/>
  <c r="ABA169" i="8" s="1"/>
  <c r="AAV170" i="8" s="1"/>
  <c r="MZ170" i="8"/>
  <c r="AAK170" i="8"/>
  <c r="MW171" i="8" l="1"/>
  <c r="NA170" i="8"/>
  <c r="MV171" i="8" s="1"/>
  <c r="AAW170" i="8"/>
  <c r="ABE169" i="8"/>
  <c r="ABG169" i="8" l="1"/>
  <c r="ABH169" i="8" s="1"/>
  <c r="ABC170" i="8" s="1"/>
  <c r="AAR170" i="8"/>
  <c r="NE170" i="8"/>
  <c r="MR171" i="8"/>
  <c r="MS171" i="8" s="1"/>
  <c r="MP172" i="8" l="1"/>
  <c r="MT171" i="8"/>
  <c r="MO172" i="8" s="1"/>
  <c r="NG170" i="8"/>
  <c r="NH170" i="8" s="1"/>
  <c r="NC171" i="8" s="1"/>
  <c r="ABL169" i="8"/>
  <c r="ABO169" i="8" s="1"/>
  <c r="ABJ170" i="8" s="1"/>
  <c r="ABD170" i="8"/>
  <c r="AAY170" i="8" l="1"/>
  <c r="ABF170" i="8"/>
  <c r="ND171" i="8"/>
  <c r="MY171" i="8" s="1"/>
  <c r="NL170" i="8"/>
  <c r="MX171" i="8"/>
  <c r="MK172" i="8"/>
  <c r="ML172" i="8" s="1"/>
  <c r="MI173" i="8" l="1"/>
  <c r="MM172" i="8"/>
  <c r="MH173" i="8" s="1"/>
  <c r="NN170" i="8"/>
  <c r="NO170" i="8" s="1"/>
  <c r="NJ171" i="8" s="1"/>
  <c r="NS170" i="8" l="1"/>
  <c r="NK171" i="8"/>
  <c r="NF171" i="8" s="1"/>
  <c r="MQ172" i="8"/>
  <c r="MD173" i="8"/>
  <c r="ME173" i="8" s="1"/>
  <c r="MB174" i="8" l="1"/>
  <c r="MF173" i="8"/>
  <c r="MA174" i="8" s="1"/>
  <c r="NU170" i="8"/>
  <c r="NV170" i="8" s="1"/>
  <c r="NQ171" i="8" s="1"/>
  <c r="NR171" i="8" l="1"/>
  <c r="NM171" i="8" s="1"/>
  <c r="NZ170" i="8"/>
  <c r="MJ173" i="8"/>
  <c r="LW174" i="8"/>
  <c r="LX174" i="8" s="1"/>
  <c r="LY174" i="8" l="1"/>
  <c r="LT175" i="8" s="1"/>
  <c r="LU175" i="8"/>
  <c r="LP175" i="8" s="1"/>
  <c r="LQ175" i="8" s="1"/>
  <c r="MC174" i="8"/>
  <c r="OB170" i="8"/>
  <c r="OC170" i="8" s="1"/>
  <c r="NX171" i="8" s="1"/>
  <c r="NY171" i="8" l="1"/>
  <c r="NT171" i="8" s="1"/>
  <c r="OG170" i="8"/>
  <c r="LR175" i="8"/>
  <c r="LM176" i="8" s="1"/>
  <c r="LN176" i="8"/>
  <c r="LI176" i="8" l="1"/>
  <c r="LJ176" i="8" s="1"/>
  <c r="LV175" i="8"/>
  <c r="OI170" i="8"/>
  <c r="OJ170" i="8" s="1"/>
  <c r="OE171" i="8" s="1"/>
  <c r="LK176" i="8" l="1"/>
  <c r="LF177" i="8" s="1"/>
  <c r="LG177" i="8"/>
  <c r="LB177" i="8" s="1"/>
  <c r="LC177" i="8" s="1"/>
  <c r="LD177" i="8" s="1"/>
  <c r="KY178" i="8" s="1"/>
  <c r="OF171" i="8"/>
  <c r="OA171" i="8" s="1"/>
  <c r="ON170" i="8"/>
  <c r="KZ178" i="8" l="1"/>
  <c r="LO176" i="8"/>
  <c r="OP170" i="8"/>
  <c r="OQ170" i="8" s="1"/>
  <c r="OL171" i="8" s="1"/>
  <c r="LH177" i="8"/>
  <c r="KU178" i="8"/>
  <c r="KV178" i="8" s="1"/>
  <c r="KW178" i="8" l="1"/>
  <c r="KR179" i="8" s="1"/>
  <c r="KS179" i="8"/>
  <c r="LA178" i="8"/>
  <c r="OM171" i="8"/>
  <c r="OH171" i="8" s="1"/>
  <c r="OU170" i="8"/>
  <c r="KN179" i="8" l="1"/>
  <c r="KO179" i="8" s="1"/>
  <c r="KP179" i="8" s="1"/>
  <c r="KK180" i="8" s="1"/>
  <c r="OW170" i="8"/>
  <c r="OX170" i="8"/>
  <c r="OS171" i="8" s="1"/>
  <c r="KL180" i="8" l="1"/>
  <c r="KG180" i="8" s="1"/>
  <c r="KH180" i="8" s="1"/>
  <c r="KT179" i="8"/>
  <c r="KI180" i="8"/>
  <c r="KD181" i="8" s="1"/>
  <c r="KM180" i="8"/>
  <c r="KE181" i="8"/>
  <c r="OT171" i="8"/>
  <c r="OO171" i="8" s="1"/>
  <c r="PB170" i="8"/>
  <c r="JZ181" i="8" l="1"/>
  <c r="KA181" i="8" s="1"/>
  <c r="KB181" i="8" s="1"/>
  <c r="JW182" i="8" s="1"/>
  <c r="PD170" i="8"/>
  <c r="PE170" i="8"/>
  <c r="OZ171" i="8" s="1"/>
  <c r="JX182" i="8" l="1"/>
  <c r="JS182" i="8"/>
  <c r="JT182" i="8" s="1"/>
  <c r="JQ183" i="8" s="1"/>
  <c r="KF181" i="8"/>
  <c r="PA171" i="8"/>
  <c r="OV171" i="8" s="1"/>
  <c r="PI170" i="8"/>
  <c r="JU182" i="8" l="1"/>
  <c r="JP183" i="8" s="1"/>
  <c r="JL183" i="8" s="1"/>
  <c r="JM183" i="8" s="1"/>
  <c r="PK170" i="8"/>
  <c r="PL170" i="8" s="1"/>
  <c r="PG171" i="8" s="1"/>
  <c r="JJ184" i="8" l="1"/>
  <c r="JN183" i="8"/>
  <c r="JI184" i="8" s="1"/>
  <c r="JY182" i="8"/>
  <c r="PH171" i="8"/>
  <c r="PC171" i="8" s="1"/>
  <c r="PP170" i="8"/>
  <c r="JR183" i="8"/>
  <c r="JE184" i="8"/>
  <c r="JF184" i="8" s="1"/>
  <c r="JG184" i="8" l="1"/>
  <c r="JB185" i="8" s="1"/>
  <c r="JC185" i="8"/>
  <c r="JK184" i="8"/>
  <c r="PR170" i="8"/>
  <c r="PS170" i="8" s="1"/>
  <c r="PN171" i="8" s="1"/>
  <c r="IX185" i="8" l="1"/>
  <c r="IY185" i="8" s="1"/>
  <c r="PO171" i="8"/>
  <c r="PJ171" i="8" s="1"/>
  <c r="PW170" i="8"/>
  <c r="IV186" i="8"/>
  <c r="IZ185" i="8"/>
  <c r="IU186" i="8" s="1"/>
  <c r="PY170" i="8" l="1"/>
  <c r="PZ170" i="8" s="1"/>
  <c r="PU171" i="8" s="1"/>
  <c r="JD185" i="8"/>
  <c r="IQ186" i="8"/>
  <c r="IR186" i="8" s="1"/>
  <c r="IO187" i="8" l="1"/>
  <c r="IS186" i="8"/>
  <c r="IN187" i="8" s="1"/>
  <c r="PV171" i="8"/>
  <c r="PQ171" i="8" s="1"/>
  <c r="QD170" i="8"/>
  <c r="QF170" i="8" l="1"/>
  <c r="QG170" i="8"/>
  <c r="QB171" i="8" s="1"/>
  <c r="IW186" i="8"/>
  <c r="IJ187" i="8"/>
  <c r="IK187" i="8" s="1"/>
  <c r="IH188" i="8" l="1"/>
  <c r="IL187" i="8"/>
  <c r="IG188" i="8" s="1"/>
  <c r="QC171" i="8"/>
  <c r="PX171" i="8" s="1"/>
  <c r="QK170" i="8"/>
  <c r="QM170" i="8" l="1"/>
  <c r="QN170" i="8" s="1"/>
  <c r="QI171" i="8" s="1"/>
  <c r="IP187" i="8"/>
  <c r="IC188" i="8"/>
  <c r="ID188" i="8" s="1"/>
  <c r="IE188" i="8" l="1"/>
  <c r="HZ189" i="8" s="1"/>
  <c r="IA189" i="8"/>
  <c r="HV189" i="8" s="1"/>
  <c r="HW189" i="8" s="1"/>
  <c r="II188" i="8"/>
  <c r="QR170" i="8"/>
  <c r="QJ171" i="8"/>
  <c r="QE171" i="8" s="1"/>
  <c r="QT170" i="8" l="1"/>
  <c r="QU170" i="8"/>
  <c r="QP171" i="8" s="1"/>
  <c r="HX189" i="8"/>
  <c r="HS190" i="8" s="1"/>
  <c r="HT190" i="8"/>
  <c r="HO190" i="8" l="1"/>
  <c r="IB189" i="8"/>
  <c r="QQ171" i="8"/>
  <c r="QL171" i="8" s="1"/>
  <c r="QY170" i="8"/>
  <c r="RA170" i="8" l="1"/>
  <c r="RB170" i="8" s="1"/>
  <c r="QW171" i="8" s="1"/>
  <c r="RF170" i="8" l="1"/>
  <c r="QX171" i="8"/>
  <c r="QS171" i="8" s="1"/>
  <c r="RH170" i="8" l="1"/>
  <c r="RI170" i="8"/>
  <c r="RD171" i="8" s="1"/>
  <c r="RE171" i="8" l="1"/>
  <c r="QZ171" i="8" s="1"/>
  <c r="RM170" i="8"/>
  <c r="RO170" i="8" l="1"/>
  <c r="RP170" i="8" s="1"/>
  <c r="RK171" i="8" s="1"/>
  <c r="RL171" i="8" l="1"/>
  <c r="RG171" i="8" s="1"/>
  <c r="RT170" i="8"/>
  <c r="RV170" i="8" l="1"/>
  <c r="RW170" i="8" s="1"/>
  <c r="RR171" i="8" s="1"/>
  <c r="RS171" i="8" l="1"/>
  <c r="RN171" i="8" s="1"/>
  <c r="SA170" i="8"/>
  <c r="SC170" i="8" l="1"/>
  <c r="SD170" i="8" s="1"/>
  <c r="RY171" i="8" s="1"/>
  <c r="RZ171" i="8" l="1"/>
  <c r="RU171" i="8" s="1"/>
  <c r="SH170" i="8"/>
  <c r="SJ170" i="8" l="1"/>
  <c r="SK170" i="8" s="1"/>
  <c r="SF171" i="8" s="1"/>
  <c r="SG171" i="8" l="1"/>
  <c r="SB171" i="8" s="1"/>
  <c r="SO170" i="8"/>
  <c r="SQ170" i="8" l="1"/>
  <c r="SR170" i="8" s="1"/>
  <c r="SM171" i="8" s="1"/>
  <c r="SN171" i="8" l="1"/>
  <c r="SI171" i="8" s="1"/>
  <c r="SV170" i="8"/>
  <c r="SX170" i="8" l="1"/>
  <c r="SY170" i="8" s="1"/>
  <c r="ST171" i="8" s="1"/>
  <c r="SU171" i="8" l="1"/>
  <c r="SP171" i="8" s="1"/>
  <c r="TC170" i="8"/>
  <c r="TE170" i="8" l="1"/>
  <c r="TF170" i="8" s="1"/>
  <c r="TA171" i="8" s="1"/>
  <c r="TB171" i="8" l="1"/>
  <c r="SW171" i="8" s="1"/>
  <c r="TJ170" i="8"/>
  <c r="TL170" i="8" l="1"/>
  <c r="TM170" i="8" s="1"/>
  <c r="TH171" i="8" s="1"/>
  <c r="TI171" i="8" l="1"/>
  <c r="TD171" i="8" s="1"/>
  <c r="TQ170" i="8"/>
  <c r="TS170" i="8" l="1"/>
  <c r="TT170" i="8" s="1"/>
  <c r="TO171" i="8" s="1"/>
  <c r="TP171" i="8" l="1"/>
  <c r="TK171" i="8" s="1"/>
  <c r="TX170" i="8"/>
  <c r="TZ170" i="8" l="1"/>
  <c r="UA170" i="8" s="1"/>
  <c r="TV171" i="8" s="1"/>
  <c r="TW171" i="8" l="1"/>
  <c r="TR171" i="8" s="1"/>
  <c r="UE170" i="8"/>
  <c r="UG170" i="8" l="1"/>
  <c r="UH170" i="8" s="1"/>
  <c r="UC171" i="8" s="1"/>
  <c r="UD171" i="8" l="1"/>
  <c r="TY171" i="8" s="1"/>
  <c r="UL170" i="8"/>
  <c r="UN170" i="8" l="1"/>
  <c r="UO170" i="8" s="1"/>
  <c r="UJ171" i="8" s="1"/>
  <c r="UK171" i="8" l="1"/>
  <c r="UF171" i="8" s="1"/>
  <c r="US170" i="8"/>
  <c r="UU170" i="8" l="1"/>
  <c r="UV170" i="8" s="1"/>
  <c r="UQ171" i="8" s="1"/>
  <c r="UR171" i="8" l="1"/>
  <c r="UM171" i="8" s="1"/>
  <c r="UZ170" i="8"/>
  <c r="VB170" i="8" l="1"/>
  <c r="VC170" i="8" s="1"/>
  <c r="UX171" i="8" s="1"/>
  <c r="UY171" i="8" l="1"/>
  <c r="UT171" i="8" s="1"/>
  <c r="VG170" i="8"/>
  <c r="VI170" i="8" l="1"/>
  <c r="VJ170" i="8" s="1"/>
  <c r="VE171" i="8" s="1"/>
  <c r="VF171" i="8" l="1"/>
  <c r="VA171" i="8" s="1"/>
  <c r="VN170" i="8"/>
  <c r="VP170" i="8" l="1"/>
  <c r="VQ170" i="8" s="1"/>
  <c r="VL171" i="8" s="1"/>
  <c r="VM171" i="8" l="1"/>
  <c r="VH171" i="8" s="1"/>
  <c r="VU170" i="8"/>
  <c r="VW170" i="8" l="1"/>
  <c r="VX170" i="8"/>
  <c r="VS171" i="8" s="1"/>
  <c r="VT171" i="8" l="1"/>
  <c r="VO171" i="8" s="1"/>
  <c r="WB170" i="8"/>
  <c r="WD170" i="8" l="1"/>
  <c r="WE170" i="8" s="1"/>
  <c r="VZ171" i="8" s="1"/>
  <c r="WA171" i="8" l="1"/>
  <c r="VV171" i="8" s="1"/>
  <c r="WI170" i="8"/>
  <c r="WK170" i="8" l="1"/>
  <c r="WL170" i="8"/>
  <c r="WG171" i="8" s="1"/>
  <c r="WH171" i="8" l="1"/>
  <c r="WC171" i="8" s="1"/>
  <c r="WP170" i="8"/>
  <c r="WR170" i="8" l="1"/>
  <c r="WS170" i="8" s="1"/>
  <c r="WN171" i="8" s="1"/>
  <c r="WO171" i="8" l="1"/>
  <c r="WJ171" i="8" s="1"/>
  <c r="WW170" i="8"/>
  <c r="WY170" i="8" l="1"/>
  <c r="WZ170" i="8" s="1"/>
  <c r="WU171" i="8" s="1"/>
  <c r="WV171" i="8" l="1"/>
  <c r="WQ171" i="8" s="1"/>
  <c r="XD170" i="8"/>
  <c r="XF170" i="8" l="1"/>
  <c r="XG170" i="8" s="1"/>
  <c r="XB171" i="8" s="1"/>
  <c r="XC171" i="8" l="1"/>
  <c r="WX171" i="8" s="1"/>
  <c r="XK170" i="8"/>
  <c r="XM170" i="8" l="1"/>
  <c r="XN170" i="8" s="1"/>
  <c r="XI171" i="8" s="1"/>
  <c r="XJ171" i="8" l="1"/>
  <c r="XE171" i="8" s="1"/>
  <c r="XR170" i="8"/>
  <c r="XT170" i="8" l="1"/>
  <c r="XU170" i="8" s="1"/>
  <c r="XP171" i="8" s="1"/>
  <c r="XQ171" i="8" l="1"/>
  <c r="XL171" i="8" s="1"/>
  <c r="XY170" i="8"/>
  <c r="YA170" i="8" l="1"/>
  <c r="YB170" i="8" s="1"/>
  <c r="XW171" i="8" s="1"/>
  <c r="XX171" i="8" l="1"/>
  <c r="XS171" i="8" s="1"/>
  <c r="YF170" i="8"/>
  <c r="YH170" i="8" l="1"/>
  <c r="YI170" i="8"/>
  <c r="YD171" i="8" s="1"/>
  <c r="YE171" i="8" l="1"/>
  <c r="XZ171" i="8" s="1"/>
  <c r="YM170" i="8"/>
  <c r="YO170" i="8" l="1"/>
  <c r="YP170" i="8" s="1"/>
  <c r="YK171" i="8" s="1"/>
  <c r="YT170" i="8" l="1"/>
  <c r="YL171" i="8"/>
  <c r="YG171" i="8" s="1"/>
  <c r="YV170" i="8" l="1"/>
  <c r="YW170" i="8" s="1"/>
  <c r="YR171" i="8" s="1"/>
  <c r="YS171" i="8" l="1"/>
  <c r="YN171" i="8" s="1"/>
  <c r="ZA170" i="8"/>
  <c r="ZC170" i="8" l="1"/>
  <c r="ZD170" i="8"/>
  <c r="YY171" i="8" s="1"/>
  <c r="YZ171" i="8" l="1"/>
  <c r="YU171" i="8" s="1"/>
  <c r="ZH170" i="8"/>
  <c r="ZJ170" i="8" l="1"/>
  <c r="ZK170" i="8" s="1"/>
  <c r="ZF171" i="8" s="1"/>
  <c r="ZG171" i="8" l="1"/>
  <c r="ZB171" i="8" s="1"/>
  <c r="ZO170" i="8"/>
  <c r="ZQ170" i="8" l="1"/>
  <c r="ZR170" i="8" s="1"/>
  <c r="ZM171" i="8" s="1"/>
  <c r="ZN171" i="8" l="1"/>
  <c r="ZI171" i="8" s="1"/>
  <c r="ZV170" i="8"/>
  <c r="ZX170" i="8" l="1"/>
  <c r="ZY170" i="8" s="1"/>
  <c r="ZT171" i="8" s="1"/>
  <c r="ZU171" i="8" l="1"/>
  <c r="ZP171" i="8" s="1"/>
  <c r="AAC170" i="8"/>
  <c r="AAE170" i="8" l="1"/>
  <c r="AAF170" i="8" s="1"/>
  <c r="AAA171" i="8" s="1"/>
  <c r="AAB171" i="8" l="1"/>
  <c r="ZW171" i="8" s="1"/>
  <c r="AAJ170" i="8"/>
  <c r="AAL170" i="8" l="1"/>
  <c r="AAM170" i="8" s="1"/>
  <c r="AAH171" i="8" s="1"/>
  <c r="AAI171" i="8" l="1"/>
  <c r="AAD171" i="8" s="1"/>
  <c r="AAQ170" i="8"/>
  <c r="AAS170" i="8" l="1"/>
  <c r="AAT170" i="8" s="1"/>
  <c r="AAO171" i="8" s="1"/>
  <c r="AAP171" i="8" l="1"/>
  <c r="AAX170" i="8"/>
  <c r="AAZ170" i="8" l="1"/>
  <c r="ABA170" i="8" s="1"/>
  <c r="AAV171" i="8" s="1"/>
  <c r="MZ171" i="8"/>
  <c r="AAK171" i="8"/>
  <c r="MW172" i="8" l="1"/>
  <c r="NA171" i="8"/>
  <c r="MV172" i="8" s="1"/>
  <c r="AAW171" i="8"/>
  <c r="ABE170" i="8"/>
  <c r="ABG170" i="8" l="1"/>
  <c r="ABH170" i="8"/>
  <c r="ABC171" i="8" s="1"/>
  <c r="AAR171" i="8"/>
  <c r="NE171" i="8"/>
  <c r="MR172" i="8"/>
  <c r="MS172" i="8" s="1"/>
  <c r="MP173" i="8" l="1"/>
  <c r="MT172" i="8"/>
  <c r="MO173" i="8" s="1"/>
  <c r="NG171" i="8"/>
  <c r="NH171" i="8"/>
  <c r="NC172" i="8" s="1"/>
  <c r="ABD171" i="8"/>
  <c r="ABL170" i="8"/>
  <c r="ABO170" i="8" s="1"/>
  <c r="ABJ171" i="8" s="1"/>
  <c r="ABF171" i="8" l="1"/>
  <c r="AAY171" i="8"/>
  <c r="ND172" i="8"/>
  <c r="MY172" i="8" s="1"/>
  <c r="NL171" i="8"/>
  <c r="MX172" i="8"/>
  <c r="MK173" i="8"/>
  <c r="ML173" i="8" s="1"/>
  <c r="MI174" i="8" l="1"/>
  <c r="MM173" i="8"/>
  <c r="MH174" i="8" s="1"/>
  <c r="NN171" i="8"/>
  <c r="NO171" i="8" s="1"/>
  <c r="NJ172" i="8" s="1"/>
  <c r="NS171" i="8" l="1"/>
  <c r="NK172" i="8"/>
  <c r="NF172" i="8" s="1"/>
  <c r="MQ173" i="8"/>
  <c r="MD174" i="8"/>
  <c r="ME174" i="8" s="1"/>
  <c r="MB175" i="8" l="1"/>
  <c r="MF174" i="8"/>
  <c r="MA175" i="8" s="1"/>
  <c r="NU171" i="8"/>
  <c r="NV171" i="8" s="1"/>
  <c r="NQ172" i="8" s="1"/>
  <c r="NR172" i="8" l="1"/>
  <c r="NM172" i="8" s="1"/>
  <c r="NZ171" i="8"/>
  <c r="MJ174" i="8"/>
  <c r="LW175" i="8"/>
  <c r="LX175" i="8" s="1"/>
  <c r="LY175" i="8" l="1"/>
  <c r="LT176" i="8" s="1"/>
  <c r="LU176" i="8"/>
  <c r="LP176" i="8" s="1"/>
  <c r="LQ176" i="8" s="1"/>
  <c r="MC175" i="8"/>
  <c r="OB171" i="8"/>
  <c r="OC171" i="8" s="1"/>
  <c r="NX172" i="8" s="1"/>
  <c r="NY172" i="8" l="1"/>
  <c r="NT172" i="8" s="1"/>
  <c r="OG171" i="8"/>
  <c r="LR176" i="8"/>
  <c r="LM177" i="8" s="1"/>
  <c r="LN177" i="8"/>
  <c r="LI177" i="8" l="1"/>
  <c r="LJ177" i="8" s="1"/>
  <c r="LV176" i="8"/>
  <c r="LK177" i="8"/>
  <c r="LF178" i="8" s="1"/>
  <c r="LO177" i="8"/>
  <c r="LG178" i="8"/>
  <c r="OI171" i="8"/>
  <c r="OJ171" i="8" s="1"/>
  <c r="OE172" i="8" s="1"/>
  <c r="LB178" i="8" l="1"/>
  <c r="LC178" i="8" s="1"/>
  <c r="LD178" i="8" s="1"/>
  <c r="KY179" i="8" s="1"/>
  <c r="OF172" i="8"/>
  <c r="OA172" i="8" s="1"/>
  <c r="ON171" i="8"/>
  <c r="KZ179" i="8" l="1"/>
  <c r="KU179" i="8" s="1"/>
  <c r="KV179" i="8" s="1"/>
  <c r="KS180" i="8" s="1"/>
  <c r="LH178" i="8"/>
  <c r="KW179" i="8"/>
  <c r="KR180" i="8" s="1"/>
  <c r="OP171" i="8"/>
  <c r="OQ171" i="8" s="1"/>
  <c r="OL172" i="8" s="1"/>
  <c r="KN180" i="8" l="1"/>
  <c r="KO180" i="8" s="1"/>
  <c r="LA179" i="8"/>
  <c r="OM172" i="8"/>
  <c r="OH172" i="8" s="1"/>
  <c r="OU171" i="8"/>
  <c r="KP180" i="8"/>
  <c r="KK181" i="8" s="1"/>
  <c r="KL181" i="8"/>
  <c r="KT180" i="8"/>
  <c r="KG181" i="8" l="1"/>
  <c r="KH181" i="8" s="1"/>
  <c r="OW171" i="8"/>
  <c r="OX171" i="8" s="1"/>
  <c r="OS172" i="8" s="1"/>
  <c r="KE182" i="8" l="1"/>
  <c r="KI181" i="8"/>
  <c r="KD182" i="8" s="1"/>
  <c r="OT172" i="8"/>
  <c r="OO172" i="8" s="1"/>
  <c r="PB171" i="8"/>
  <c r="JZ182" i="8" l="1"/>
  <c r="KA182" i="8" s="1"/>
  <c r="KM181" i="8"/>
  <c r="PD171" i="8"/>
  <c r="PE171" i="8" s="1"/>
  <c r="OZ172" i="8" s="1"/>
  <c r="JX183" i="8" l="1"/>
  <c r="KB182" i="8"/>
  <c r="PA172" i="8"/>
  <c r="OV172" i="8" s="1"/>
  <c r="PI171" i="8"/>
  <c r="JW183" i="8" l="1"/>
  <c r="KF182" i="8"/>
  <c r="JS183" i="8"/>
  <c r="JT183" i="8" s="1"/>
  <c r="PK171" i="8"/>
  <c r="PL171" i="8" s="1"/>
  <c r="PG172" i="8" s="1"/>
  <c r="JU183" i="8" l="1"/>
  <c r="JP184" i="8" s="1"/>
  <c r="JQ184" i="8"/>
  <c r="JY183" i="8"/>
  <c r="PH172" i="8"/>
  <c r="PC172" i="8" s="1"/>
  <c r="PP171" i="8"/>
  <c r="JL184" i="8" l="1"/>
  <c r="JM184" i="8" s="1"/>
  <c r="PR171" i="8"/>
  <c r="PS171" i="8" s="1"/>
  <c r="PN172" i="8" s="1"/>
  <c r="JN184" i="8" l="1"/>
  <c r="JI185" i="8" s="1"/>
  <c r="JJ185" i="8"/>
  <c r="JR184" i="8"/>
  <c r="PO172" i="8"/>
  <c r="PJ172" i="8" s="1"/>
  <c r="PW171" i="8"/>
  <c r="JE185" i="8" l="1"/>
  <c r="JF185" i="8" s="1"/>
  <c r="PY171" i="8"/>
  <c r="PZ171" i="8" s="1"/>
  <c r="PU172" i="8" s="1"/>
  <c r="JG185" i="8" l="1"/>
  <c r="JB186" i="8" s="1"/>
  <c r="JC186" i="8"/>
  <c r="IX186" i="8" s="1"/>
  <c r="IY186" i="8" s="1"/>
  <c r="JK185" i="8"/>
  <c r="PV172" i="8"/>
  <c r="PQ172" i="8" s="1"/>
  <c r="QD171" i="8"/>
  <c r="IV187" i="8" l="1"/>
  <c r="IZ186" i="8"/>
  <c r="IU187" i="8" s="1"/>
  <c r="QF171" i="8"/>
  <c r="QG171" i="8" s="1"/>
  <c r="QB172" i="8" s="1"/>
  <c r="JD186" i="8" l="1"/>
  <c r="IQ187" i="8"/>
  <c r="IR187" i="8" s="1"/>
  <c r="QC172" i="8"/>
  <c r="PX172" i="8" s="1"/>
  <c r="QK171" i="8"/>
  <c r="IO188" i="8" l="1"/>
  <c r="IS187" i="8"/>
  <c r="IN188" i="8" s="1"/>
  <c r="QM171" i="8"/>
  <c r="QN171" i="8"/>
  <c r="QI172" i="8" s="1"/>
  <c r="IW187" i="8" l="1"/>
  <c r="IJ188" i="8"/>
  <c r="IK188" i="8" s="1"/>
  <c r="QR171" i="8"/>
  <c r="QJ172" i="8"/>
  <c r="QE172" i="8" s="1"/>
  <c r="IH189" i="8" l="1"/>
  <c r="IL188" i="8"/>
  <c r="IG189" i="8" s="1"/>
  <c r="QT171" i="8"/>
  <c r="QU171" i="8" s="1"/>
  <c r="QP172" i="8" s="1"/>
  <c r="IP188" i="8" l="1"/>
  <c r="IC189" i="8"/>
  <c r="ID189" i="8" s="1"/>
  <c r="QQ172" i="8"/>
  <c r="QL172" i="8" s="1"/>
  <c r="QY171" i="8"/>
  <c r="IE189" i="8" l="1"/>
  <c r="HZ190" i="8" s="1"/>
  <c r="IA190" i="8"/>
  <c r="II189" i="8"/>
  <c r="RA171" i="8"/>
  <c r="RB171" i="8" s="1"/>
  <c r="QW172" i="8" s="1"/>
  <c r="HV190" i="8" l="1"/>
  <c r="RF171" i="8"/>
  <c r="QX172" i="8"/>
  <c r="QS172" i="8" s="1"/>
  <c r="RH171" i="8" l="1"/>
  <c r="RI171" i="8" s="1"/>
  <c r="RD172" i="8" s="1"/>
  <c r="RE172" i="8" l="1"/>
  <c r="QZ172" i="8" s="1"/>
  <c r="RM171" i="8"/>
  <c r="RO171" i="8" l="1"/>
  <c r="RP171" i="8" s="1"/>
  <c r="RK172" i="8" s="1"/>
  <c r="RL172" i="8" l="1"/>
  <c r="RG172" i="8" s="1"/>
  <c r="RT171" i="8"/>
  <c r="RV171" i="8" l="1"/>
  <c r="RW171" i="8" s="1"/>
  <c r="RR172" i="8" s="1"/>
  <c r="RS172" i="8" l="1"/>
  <c r="RN172" i="8" s="1"/>
  <c r="SA171" i="8"/>
  <c r="SC171" i="8" l="1"/>
  <c r="SD171" i="8" s="1"/>
  <c r="RY172" i="8" s="1"/>
  <c r="RZ172" i="8" l="1"/>
  <c r="RU172" i="8" s="1"/>
  <c r="SH171" i="8"/>
  <c r="SJ171" i="8" l="1"/>
  <c r="SK171" i="8" s="1"/>
  <c r="SF172" i="8" s="1"/>
  <c r="SG172" i="8" l="1"/>
  <c r="SB172" i="8" s="1"/>
  <c r="SO171" i="8"/>
  <c r="SQ171" i="8" l="1"/>
  <c r="SR171" i="8"/>
  <c r="SM172" i="8" s="1"/>
  <c r="SN172" i="8" l="1"/>
  <c r="SI172" i="8" s="1"/>
  <c r="SV171" i="8"/>
  <c r="SX171" i="8" l="1"/>
  <c r="SY171" i="8" s="1"/>
  <c r="ST172" i="8" s="1"/>
  <c r="SU172" i="8" l="1"/>
  <c r="SP172" i="8" s="1"/>
  <c r="TC171" i="8"/>
  <c r="TE171" i="8" l="1"/>
  <c r="TF171" i="8" s="1"/>
  <c r="TA172" i="8" s="1"/>
  <c r="TB172" i="8" l="1"/>
  <c r="SW172" i="8" s="1"/>
  <c r="TJ171" i="8"/>
  <c r="TL171" i="8" l="1"/>
  <c r="TM171" i="8"/>
  <c r="TH172" i="8" s="1"/>
  <c r="TI172" i="8" l="1"/>
  <c r="TD172" i="8" s="1"/>
  <c r="TQ171" i="8"/>
  <c r="TS171" i="8" l="1"/>
  <c r="TT171" i="8" s="1"/>
  <c r="TO172" i="8" s="1"/>
  <c r="TP172" i="8" l="1"/>
  <c r="TK172" i="8" s="1"/>
  <c r="TX171" i="8"/>
  <c r="TZ171" i="8" l="1"/>
  <c r="UA171" i="8" s="1"/>
  <c r="TV172" i="8" s="1"/>
  <c r="TW172" i="8" l="1"/>
  <c r="TR172" i="8" s="1"/>
  <c r="UE171" i="8"/>
  <c r="UG171" i="8" l="1"/>
  <c r="UH171" i="8" s="1"/>
  <c r="UC172" i="8" s="1"/>
  <c r="UD172" i="8" l="1"/>
  <c r="TY172" i="8" s="1"/>
  <c r="UL171" i="8"/>
  <c r="UN171" i="8" l="1"/>
  <c r="UO171" i="8" s="1"/>
  <c r="UJ172" i="8" s="1"/>
  <c r="UK172" i="8" l="1"/>
  <c r="UF172" i="8" s="1"/>
  <c r="US171" i="8"/>
  <c r="UU171" i="8" l="1"/>
  <c r="UV171" i="8" s="1"/>
  <c r="UQ172" i="8" s="1"/>
  <c r="UR172" i="8" l="1"/>
  <c r="UM172" i="8" s="1"/>
  <c r="UZ171" i="8"/>
  <c r="VB171" i="8" l="1"/>
  <c r="VC171" i="8" s="1"/>
  <c r="UX172" i="8" s="1"/>
  <c r="UY172" i="8" l="1"/>
  <c r="UT172" i="8" s="1"/>
  <c r="VG171" i="8"/>
  <c r="VI171" i="8" l="1"/>
  <c r="VJ171" i="8"/>
  <c r="VE172" i="8" s="1"/>
  <c r="VF172" i="8" l="1"/>
  <c r="VA172" i="8" s="1"/>
  <c r="VN171" i="8"/>
  <c r="VP171" i="8" l="1"/>
  <c r="VQ171" i="8" s="1"/>
  <c r="VL172" i="8" s="1"/>
  <c r="VM172" i="8" l="1"/>
  <c r="VH172" i="8" s="1"/>
  <c r="VU171" i="8"/>
  <c r="VW171" i="8" l="1"/>
  <c r="VX171" i="8" s="1"/>
  <c r="VS172" i="8" s="1"/>
  <c r="VT172" i="8" l="1"/>
  <c r="VO172" i="8" s="1"/>
  <c r="WB171" i="8"/>
  <c r="WD171" i="8" l="1"/>
  <c r="WE171" i="8" s="1"/>
  <c r="VZ172" i="8" s="1"/>
  <c r="WA172" i="8" l="1"/>
  <c r="VV172" i="8" s="1"/>
  <c r="WI171" i="8"/>
  <c r="WK171" i="8" l="1"/>
  <c r="WL171" i="8" s="1"/>
  <c r="WG172" i="8" s="1"/>
  <c r="WH172" i="8" l="1"/>
  <c r="WC172" i="8" s="1"/>
  <c r="WP171" i="8"/>
  <c r="WR171" i="8" l="1"/>
  <c r="WS171" i="8" s="1"/>
  <c r="WN172" i="8" s="1"/>
  <c r="WO172" i="8" l="1"/>
  <c r="WJ172" i="8" s="1"/>
  <c r="WW171" i="8"/>
  <c r="WY171" i="8" l="1"/>
  <c r="WZ171" i="8" s="1"/>
  <c r="WU172" i="8" s="1"/>
  <c r="WV172" i="8" l="1"/>
  <c r="WQ172" i="8" s="1"/>
  <c r="XD171" i="8"/>
  <c r="XF171" i="8" l="1"/>
  <c r="XG171" i="8" s="1"/>
  <c r="XB172" i="8" s="1"/>
  <c r="XC172" i="8" l="1"/>
  <c r="WX172" i="8" s="1"/>
  <c r="XK171" i="8"/>
  <c r="XM171" i="8" l="1"/>
  <c r="XN171" i="8" s="1"/>
  <c r="XI172" i="8" s="1"/>
  <c r="XJ172" i="8" l="1"/>
  <c r="XE172" i="8" s="1"/>
  <c r="XR171" i="8"/>
  <c r="XT171" i="8" l="1"/>
  <c r="XU171" i="8" s="1"/>
  <c r="XP172" i="8" s="1"/>
  <c r="XQ172" i="8" l="1"/>
  <c r="XL172" i="8" s="1"/>
  <c r="XY171" i="8"/>
  <c r="YA171" i="8" l="1"/>
  <c r="YB171" i="8"/>
  <c r="XW172" i="8" s="1"/>
  <c r="XX172" i="8" l="1"/>
  <c r="XS172" i="8" s="1"/>
  <c r="YF171" i="8"/>
  <c r="YH171" i="8" l="1"/>
  <c r="YI171" i="8" s="1"/>
  <c r="YD172" i="8" s="1"/>
  <c r="YE172" i="8" l="1"/>
  <c r="XZ172" i="8" s="1"/>
  <c r="YM171" i="8"/>
  <c r="YO171" i="8" l="1"/>
  <c r="YP171" i="8" s="1"/>
  <c r="YK172" i="8" s="1"/>
  <c r="YT171" i="8" l="1"/>
  <c r="YL172" i="8"/>
  <c r="YG172" i="8" s="1"/>
  <c r="YV171" i="8" l="1"/>
  <c r="YW171" i="8"/>
  <c r="YR172" i="8" s="1"/>
  <c r="YS172" i="8" l="1"/>
  <c r="YN172" i="8" s="1"/>
  <c r="ZA171" i="8"/>
  <c r="ZC171" i="8" l="1"/>
  <c r="ZD171" i="8" s="1"/>
  <c r="YY172" i="8" s="1"/>
  <c r="YZ172" i="8" l="1"/>
  <c r="YU172" i="8" s="1"/>
  <c r="ZH171" i="8"/>
  <c r="ZJ171" i="8" l="1"/>
  <c r="ZK171" i="8" s="1"/>
  <c r="ZF172" i="8" s="1"/>
  <c r="ZG172" i="8" l="1"/>
  <c r="ZB172" i="8" s="1"/>
  <c r="ZO171" i="8"/>
  <c r="ZQ171" i="8" l="1"/>
  <c r="ZR171" i="8"/>
  <c r="ZM172" i="8" s="1"/>
  <c r="ZN172" i="8" l="1"/>
  <c r="ZI172" i="8" s="1"/>
  <c r="ZV171" i="8"/>
  <c r="ZX171" i="8" l="1"/>
  <c r="ZY171" i="8"/>
  <c r="ZT172" i="8" s="1"/>
  <c r="ZU172" i="8" l="1"/>
  <c r="ZP172" i="8" s="1"/>
  <c r="AAC171" i="8"/>
  <c r="AAE171" i="8" l="1"/>
  <c r="AAF171" i="8" s="1"/>
  <c r="AAA172" i="8" s="1"/>
  <c r="AAB172" i="8" l="1"/>
  <c r="ZW172" i="8" s="1"/>
  <c r="AAJ171" i="8"/>
  <c r="AAL171" i="8" l="1"/>
  <c r="AAM171" i="8"/>
  <c r="AAH172" i="8" s="1"/>
  <c r="AAI172" i="8" l="1"/>
  <c r="AAD172" i="8" s="1"/>
  <c r="AAQ171" i="8"/>
  <c r="AAS171" i="8" l="1"/>
  <c r="AAT171" i="8" s="1"/>
  <c r="AAO172" i="8" s="1"/>
  <c r="AAP172" i="8" l="1"/>
  <c r="AAX171" i="8"/>
  <c r="AAZ171" i="8" l="1"/>
  <c r="ABA171" i="8" s="1"/>
  <c r="AAV172" i="8" s="1"/>
  <c r="MZ172" i="8"/>
  <c r="AAK172" i="8"/>
  <c r="MW173" i="8" l="1"/>
  <c r="NA172" i="8"/>
  <c r="MV173" i="8" s="1"/>
  <c r="AAW172" i="8"/>
  <c r="ABE171" i="8"/>
  <c r="ABG171" i="8" l="1"/>
  <c r="ABH171" i="8" s="1"/>
  <c r="ABC172" i="8" s="1"/>
  <c r="AAR172" i="8"/>
  <c r="NE172" i="8"/>
  <c r="MR173" i="8"/>
  <c r="MS173" i="8" s="1"/>
  <c r="MP174" i="8" l="1"/>
  <c r="MT173" i="8"/>
  <c r="MO174" i="8" s="1"/>
  <c r="ABD172" i="8"/>
  <c r="ABL171" i="8"/>
  <c r="ABO171" i="8" s="1"/>
  <c r="ABJ172" i="8" s="1"/>
  <c r="NG172" i="8"/>
  <c r="ND173" i="8" l="1"/>
  <c r="ABF172" i="8"/>
  <c r="AAY172" i="8"/>
  <c r="NH172" i="8"/>
  <c r="NC173" i="8" s="1"/>
  <c r="MX173" i="8"/>
  <c r="MK174" i="8"/>
  <c r="ML174" i="8" s="1"/>
  <c r="MY173" i="8" l="1"/>
  <c r="MI175" i="8"/>
  <c r="MM174" i="8"/>
  <c r="MH175" i="8" s="1"/>
  <c r="NL172" i="8"/>
  <c r="NN172" i="8" l="1"/>
  <c r="NO172" i="8" s="1"/>
  <c r="NJ173" i="8" s="1"/>
  <c r="MQ174" i="8"/>
  <c r="MD175" i="8"/>
  <c r="ME175" i="8" s="1"/>
  <c r="MB176" i="8" l="1"/>
  <c r="MF175" i="8"/>
  <c r="MA176" i="8" s="1"/>
  <c r="NS172" i="8"/>
  <c r="NK173" i="8"/>
  <c r="NF173" i="8" s="1"/>
  <c r="NU172" i="8" l="1"/>
  <c r="NV172" i="8"/>
  <c r="NQ173" i="8" s="1"/>
  <c r="MJ175" i="8"/>
  <c r="LW176" i="8"/>
  <c r="LX176" i="8" s="1"/>
  <c r="LU177" i="8" l="1"/>
  <c r="LY176" i="8"/>
  <c r="LT177" i="8" s="1"/>
  <c r="NR173" i="8"/>
  <c r="NM173" i="8" s="1"/>
  <c r="NZ172" i="8"/>
  <c r="OB172" i="8" l="1"/>
  <c r="OC172" i="8"/>
  <c r="NX173" i="8" s="1"/>
  <c r="MC176" i="8"/>
  <c r="LP177" i="8"/>
  <c r="LQ177" i="8" s="1"/>
  <c r="LN178" i="8" l="1"/>
  <c r="LR177" i="8"/>
  <c r="LM178" i="8" s="1"/>
  <c r="NY173" i="8"/>
  <c r="NT173" i="8" s="1"/>
  <c r="OG172" i="8"/>
  <c r="OI172" i="8" l="1"/>
  <c r="OJ172" i="8"/>
  <c r="OE173" i="8" s="1"/>
  <c r="LV177" i="8"/>
  <c r="LI178" i="8"/>
  <c r="LJ178" i="8" s="1"/>
  <c r="LK178" i="8" l="1"/>
  <c r="LF179" i="8" s="1"/>
  <c r="LG179" i="8"/>
  <c r="LO178" i="8"/>
  <c r="OF173" i="8"/>
  <c r="OA173" i="8" s="1"/>
  <c r="ON172" i="8"/>
  <c r="LB179" i="8" l="1"/>
  <c r="LC179" i="8" s="1"/>
  <c r="LD179" i="8" s="1"/>
  <c r="KY180" i="8" s="1"/>
  <c r="OP172" i="8"/>
  <c r="OQ172" i="8" s="1"/>
  <c r="OL173" i="8" s="1"/>
  <c r="KZ180" i="8" l="1"/>
  <c r="KU180" i="8" s="1"/>
  <c r="KV180" i="8" s="1"/>
  <c r="KS181" i="8" s="1"/>
  <c r="LH179" i="8"/>
  <c r="KW180" i="8"/>
  <c r="KR181" i="8" s="1"/>
  <c r="OM173" i="8"/>
  <c r="OH173" i="8" s="1"/>
  <c r="OU172" i="8"/>
  <c r="KN181" i="8" l="1"/>
  <c r="KO181" i="8" s="1"/>
  <c r="LA180" i="8"/>
  <c r="OW172" i="8"/>
  <c r="OX172" i="8" s="1"/>
  <c r="OS173" i="8" s="1"/>
  <c r="KP181" i="8"/>
  <c r="KK182" i="8" s="1"/>
  <c r="KL182" i="8"/>
  <c r="KT181" i="8" l="1"/>
  <c r="KG182" i="8"/>
  <c r="KH182" i="8" s="1"/>
  <c r="KI182" i="8" s="1"/>
  <c r="OT173" i="8"/>
  <c r="OO173" i="8" s="1"/>
  <c r="PB172" i="8"/>
  <c r="KE183" i="8" l="1"/>
  <c r="KD183" i="8"/>
  <c r="KM182" i="8"/>
  <c r="JZ183" i="8"/>
  <c r="KA183" i="8" s="1"/>
  <c r="JX184" i="8" s="1"/>
  <c r="PD172" i="8"/>
  <c r="PE172" i="8" s="1"/>
  <c r="OZ173" i="8" s="1"/>
  <c r="KB183" i="8" l="1"/>
  <c r="JW184" i="8" s="1"/>
  <c r="JS184" i="8" s="1"/>
  <c r="JT184" i="8" s="1"/>
  <c r="PA173" i="8"/>
  <c r="OV173" i="8" s="1"/>
  <c r="PI172" i="8"/>
  <c r="JQ185" i="8" l="1"/>
  <c r="JU184" i="8"/>
  <c r="JP185" i="8" s="1"/>
  <c r="KF183" i="8"/>
  <c r="PK172" i="8"/>
  <c r="PL172" i="8"/>
  <c r="PG173" i="8" s="1"/>
  <c r="JY184" i="8" l="1"/>
  <c r="JL185" i="8"/>
  <c r="JM185" i="8" s="1"/>
  <c r="PH173" i="8"/>
  <c r="PC173" i="8" s="1"/>
  <c r="PP172" i="8"/>
  <c r="JN185" i="8" l="1"/>
  <c r="JI186" i="8" s="1"/>
  <c r="JJ186" i="8"/>
  <c r="JE186" i="8" s="1"/>
  <c r="JF186" i="8" s="1"/>
  <c r="PR172" i="8"/>
  <c r="PS172" i="8"/>
  <c r="PN173" i="8" s="1"/>
  <c r="JC187" i="8" l="1"/>
  <c r="JG186" i="8"/>
  <c r="JB187" i="8" s="1"/>
  <c r="JR185" i="8"/>
  <c r="PO173" i="8"/>
  <c r="PJ173" i="8" s="1"/>
  <c r="PW172" i="8"/>
  <c r="JK186" i="8" l="1"/>
  <c r="IX187" i="8"/>
  <c r="IY187" i="8" s="1"/>
  <c r="PY172" i="8"/>
  <c r="PZ172" i="8" s="1"/>
  <c r="PU173" i="8" s="1"/>
  <c r="IZ187" i="8" l="1"/>
  <c r="IU188" i="8" s="1"/>
  <c r="IV188" i="8"/>
  <c r="JD187" i="8"/>
  <c r="PV173" i="8"/>
  <c r="PQ173" i="8" s="1"/>
  <c r="QD172" i="8"/>
  <c r="IQ188" i="8" l="1"/>
  <c r="IR188" i="8" s="1"/>
  <c r="QF172" i="8"/>
  <c r="QG172" i="8" s="1"/>
  <c r="QB173" i="8" s="1"/>
  <c r="IS188" i="8" l="1"/>
  <c r="IN189" i="8" s="1"/>
  <c r="IO189" i="8"/>
  <c r="IJ189" i="8" s="1"/>
  <c r="IK189" i="8" s="1"/>
  <c r="IW188" i="8"/>
  <c r="QC173" i="8"/>
  <c r="PX173" i="8" s="1"/>
  <c r="QK172" i="8"/>
  <c r="IH190" i="8" l="1"/>
  <c r="IL189" i="8"/>
  <c r="IG190" i="8" s="1"/>
  <c r="QM172" i="8"/>
  <c r="QN172" i="8"/>
  <c r="QI173" i="8" s="1"/>
  <c r="IP189" i="8" l="1"/>
  <c r="IC190" i="8"/>
  <c r="QR172" i="8"/>
  <c r="QJ173" i="8"/>
  <c r="QE173" i="8" s="1"/>
  <c r="QT172" i="8" l="1"/>
  <c r="QU172" i="8"/>
  <c r="QP173" i="8" s="1"/>
  <c r="QQ173" i="8" l="1"/>
  <c r="QL173" i="8" s="1"/>
  <c r="QY172" i="8"/>
  <c r="RA172" i="8" l="1"/>
  <c r="RB172" i="8" s="1"/>
  <c r="QW173" i="8" s="1"/>
  <c r="QX173" i="8" l="1"/>
  <c r="QS173" i="8" s="1"/>
  <c r="RF172" i="8"/>
  <c r="RH172" i="8" l="1"/>
  <c r="RI172" i="8" s="1"/>
  <c r="RD173" i="8" s="1"/>
  <c r="RE173" i="8" l="1"/>
  <c r="QZ173" i="8" s="1"/>
  <c r="RM172" i="8"/>
  <c r="RO172" i="8" l="1"/>
  <c r="RP172" i="8" s="1"/>
  <c r="RK173" i="8" s="1"/>
  <c r="RL173" i="8" l="1"/>
  <c r="RG173" i="8" s="1"/>
  <c r="RT172" i="8"/>
  <c r="RV172" i="8" l="1"/>
  <c r="RW172" i="8" s="1"/>
  <c r="RR173" i="8" s="1"/>
  <c r="RS173" i="8" l="1"/>
  <c r="RN173" i="8" s="1"/>
  <c r="SA172" i="8"/>
  <c r="SC172" i="8" l="1"/>
  <c r="SD172" i="8" s="1"/>
  <c r="RY173" i="8" s="1"/>
  <c r="RZ173" i="8" l="1"/>
  <c r="RU173" i="8" s="1"/>
  <c r="SH172" i="8"/>
  <c r="SJ172" i="8" l="1"/>
  <c r="SK172" i="8" s="1"/>
  <c r="SF173" i="8" s="1"/>
  <c r="SG173" i="8" l="1"/>
  <c r="SB173" i="8" s="1"/>
  <c r="SO172" i="8"/>
  <c r="SQ172" i="8" l="1"/>
  <c r="SR172" i="8"/>
  <c r="SM173" i="8" s="1"/>
  <c r="SN173" i="8" l="1"/>
  <c r="SI173" i="8" s="1"/>
  <c r="SV172" i="8"/>
  <c r="SX172" i="8" l="1"/>
  <c r="SY172" i="8" s="1"/>
  <c r="ST173" i="8" s="1"/>
  <c r="SU173" i="8" l="1"/>
  <c r="SP173" i="8" s="1"/>
  <c r="TC172" i="8"/>
  <c r="TE172" i="8" l="1"/>
  <c r="TF172" i="8" s="1"/>
  <c r="TA173" i="8" s="1"/>
  <c r="TB173" i="8" l="1"/>
  <c r="SW173" i="8" s="1"/>
  <c r="TJ172" i="8"/>
  <c r="TL172" i="8" l="1"/>
  <c r="TM172" i="8" s="1"/>
  <c r="TH173" i="8" s="1"/>
  <c r="TI173" i="8" l="1"/>
  <c r="TD173" i="8" s="1"/>
  <c r="TQ172" i="8"/>
  <c r="TS172" i="8" l="1"/>
  <c r="TT172" i="8" s="1"/>
  <c r="TO173" i="8" s="1"/>
  <c r="TP173" i="8" l="1"/>
  <c r="TK173" i="8" s="1"/>
  <c r="TX172" i="8"/>
  <c r="TZ172" i="8" l="1"/>
  <c r="UA172" i="8"/>
  <c r="TV173" i="8" s="1"/>
  <c r="TW173" i="8" l="1"/>
  <c r="TR173" i="8" s="1"/>
  <c r="UE172" i="8"/>
  <c r="UG172" i="8" l="1"/>
  <c r="UH172" i="8" s="1"/>
  <c r="UC173" i="8" s="1"/>
  <c r="UD173" i="8" l="1"/>
  <c r="TY173" i="8" s="1"/>
  <c r="UL172" i="8"/>
  <c r="UN172" i="8" l="1"/>
  <c r="UO172" i="8" s="1"/>
  <c r="UJ173" i="8" s="1"/>
  <c r="UK173" i="8" l="1"/>
  <c r="UF173" i="8" s="1"/>
  <c r="US172" i="8"/>
  <c r="UU172" i="8" l="1"/>
  <c r="UV172" i="8" s="1"/>
  <c r="UQ173" i="8" s="1"/>
  <c r="UR173" i="8" l="1"/>
  <c r="UM173" i="8" s="1"/>
  <c r="UZ172" i="8"/>
  <c r="VB172" i="8" l="1"/>
  <c r="VC172" i="8" s="1"/>
  <c r="UX173" i="8" s="1"/>
  <c r="UY173" i="8" l="1"/>
  <c r="UT173" i="8" s="1"/>
  <c r="VG172" i="8"/>
  <c r="VI172" i="8" l="1"/>
  <c r="VJ172" i="8" s="1"/>
  <c r="VE173" i="8" s="1"/>
  <c r="VF173" i="8" l="1"/>
  <c r="VA173" i="8" s="1"/>
  <c r="VN172" i="8"/>
  <c r="VP172" i="8" l="1"/>
  <c r="VQ172" i="8"/>
  <c r="VL173" i="8" s="1"/>
  <c r="VM173" i="8" l="1"/>
  <c r="VH173" i="8" s="1"/>
  <c r="VU172" i="8"/>
  <c r="VW172" i="8" l="1"/>
  <c r="VX172" i="8" s="1"/>
  <c r="VS173" i="8" s="1"/>
  <c r="VT173" i="8" l="1"/>
  <c r="VO173" i="8" s="1"/>
  <c r="WB172" i="8"/>
  <c r="WD172" i="8" l="1"/>
  <c r="WE172" i="8"/>
  <c r="VZ173" i="8" s="1"/>
  <c r="WA173" i="8" l="1"/>
  <c r="VV173" i="8" s="1"/>
  <c r="WI172" i="8"/>
  <c r="WK172" i="8" l="1"/>
  <c r="WL172" i="8" s="1"/>
  <c r="WG173" i="8" s="1"/>
  <c r="WH173" i="8" l="1"/>
  <c r="WC173" i="8" s="1"/>
  <c r="WP172" i="8"/>
  <c r="WR172" i="8" l="1"/>
  <c r="WS172" i="8" s="1"/>
  <c r="WN173" i="8" s="1"/>
  <c r="WO173" i="8" l="1"/>
  <c r="WJ173" i="8" s="1"/>
  <c r="WW172" i="8"/>
  <c r="WY172" i="8" l="1"/>
  <c r="WZ172" i="8"/>
  <c r="WU173" i="8" s="1"/>
  <c r="WV173" i="8" l="1"/>
  <c r="WQ173" i="8" s="1"/>
  <c r="XD172" i="8"/>
  <c r="XF172" i="8" l="1"/>
  <c r="XG172" i="8" s="1"/>
  <c r="XB173" i="8" s="1"/>
  <c r="XC173" i="8" l="1"/>
  <c r="WX173" i="8" s="1"/>
  <c r="XK172" i="8"/>
  <c r="XM172" i="8" l="1"/>
  <c r="XN172" i="8" s="1"/>
  <c r="XI173" i="8" s="1"/>
  <c r="XJ173" i="8" l="1"/>
  <c r="XE173" i="8" s="1"/>
  <c r="XR172" i="8"/>
  <c r="XT172" i="8" l="1"/>
  <c r="XU172" i="8" s="1"/>
  <c r="XP173" i="8" s="1"/>
  <c r="XQ173" i="8" l="1"/>
  <c r="XL173" i="8" s="1"/>
  <c r="XY172" i="8"/>
  <c r="YA172" i="8" l="1"/>
  <c r="YB172" i="8" s="1"/>
  <c r="XW173" i="8" s="1"/>
  <c r="XX173" i="8" l="1"/>
  <c r="XS173" i="8" s="1"/>
  <c r="YF172" i="8"/>
  <c r="YH172" i="8" l="1"/>
  <c r="YI172" i="8" s="1"/>
  <c r="YD173" i="8" s="1"/>
  <c r="YE173" i="8" l="1"/>
  <c r="XZ173" i="8" s="1"/>
  <c r="YM172" i="8"/>
  <c r="YO172" i="8" l="1"/>
  <c r="YP172" i="8" s="1"/>
  <c r="YK173" i="8" s="1"/>
  <c r="YT172" i="8" l="1"/>
  <c r="YL173" i="8"/>
  <c r="YG173" i="8" s="1"/>
  <c r="YV172" i="8" l="1"/>
  <c r="YW172" i="8"/>
  <c r="YR173" i="8" s="1"/>
  <c r="YS173" i="8" l="1"/>
  <c r="YN173" i="8" s="1"/>
  <c r="ZA172" i="8"/>
  <c r="ZC172" i="8" l="1"/>
  <c r="ZD172" i="8"/>
  <c r="YY173" i="8" s="1"/>
  <c r="YZ173" i="8" l="1"/>
  <c r="YU173" i="8" s="1"/>
  <c r="ZH172" i="8"/>
  <c r="ZJ172" i="8" l="1"/>
  <c r="ZK172" i="8" s="1"/>
  <c r="ZF173" i="8" s="1"/>
  <c r="ZG173" i="8" l="1"/>
  <c r="ZB173" i="8" s="1"/>
  <c r="ZO172" i="8"/>
  <c r="ZQ172" i="8" l="1"/>
  <c r="ZR172" i="8" s="1"/>
  <c r="ZM173" i="8" s="1"/>
  <c r="ZN173" i="8" l="1"/>
  <c r="ZI173" i="8" s="1"/>
  <c r="ZV172" i="8"/>
  <c r="ZX172" i="8" l="1"/>
  <c r="ZY172" i="8" s="1"/>
  <c r="ZT173" i="8" s="1"/>
  <c r="ZU173" i="8" l="1"/>
  <c r="ZP173" i="8" s="1"/>
  <c r="AAC172" i="8"/>
  <c r="AAE172" i="8" l="1"/>
  <c r="AAF172" i="8"/>
  <c r="AAA173" i="8" s="1"/>
  <c r="AAB173" i="8" l="1"/>
  <c r="ZW173" i="8" s="1"/>
  <c r="AAJ172" i="8"/>
  <c r="AAL172" i="8" l="1"/>
  <c r="AAM172" i="8" s="1"/>
  <c r="AAH173" i="8" s="1"/>
  <c r="AAI173" i="8" l="1"/>
  <c r="AAD173" i="8" s="1"/>
  <c r="AAQ172" i="8"/>
  <c r="AAS172" i="8" l="1"/>
  <c r="AAT172" i="8" s="1"/>
  <c r="AAO173" i="8" s="1"/>
  <c r="AAP173" i="8" l="1"/>
  <c r="AAX172" i="8"/>
  <c r="AAZ172" i="8" l="1"/>
  <c r="ABA172" i="8" s="1"/>
  <c r="AAV173" i="8" s="1"/>
  <c r="MZ173" i="8"/>
  <c r="AAK173" i="8"/>
  <c r="MW174" i="8" l="1"/>
  <c r="NA173" i="8"/>
  <c r="MV174" i="8" s="1"/>
  <c r="AAW173" i="8"/>
  <c r="ABE172" i="8"/>
  <c r="ABG172" i="8" l="1"/>
  <c r="ABH172" i="8" s="1"/>
  <c r="ABC173" i="8" s="1"/>
  <c r="AAR173" i="8"/>
  <c r="NE173" i="8"/>
  <c r="MR174" i="8"/>
  <c r="MS174" i="8" s="1"/>
  <c r="MP175" i="8" l="1"/>
  <c r="MT174" i="8"/>
  <c r="MO175" i="8" s="1"/>
  <c r="ABD173" i="8"/>
  <c r="ABL172" i="8"/>
  <c r="ABO172" i="8" s="1"/>
  <c r="ABJ173" i="8" s="1"/>
  <c r="NG173" i="8"/>
  <c r="ND174" i="8" l="1"/>
  <c r="ABF173" i="8"/>
  <c r="AAY173" i="8"/>
  <c r="NH173" i="8"/>
  <c r="NC174" i="8" s="1"/>
  <c r="MK175" i="8"/>
  <c r="ML175" i="8" s="1"/>
  <c r="MX174" i="8"/>
  <c r="MY174" i="8" l="1"/>
  <c r="MI176" i="8"/>
  <c r="MM175" i="8"/>
  <c r="MH176" i="8" s="1"/>
  <c r="NL173" i="8"/>
  <c r="NN173" i="8" l="1"/>
  <c r="NO173" i="8" s="1"/>
  <c r="NJ174" i="8" s="1"/>
  <c r="MQ175" i="8"/>
  <c r="MD176" i="8"/>
  <c r="ME176" i="8" s="1"/>
  <c r="MB177" i="8" l="1"/>
  <c r="MF176" i="8"/>
  <c r="MA177" i="8" s="1"/>
  <c r="NS173" i="8"/>
  <c r="NK174" i="8"/>
  <c r="NF174" i="8" s="1"/>
  <c r="NU173" i="8" l="1"/>
  <c r="NV173" i="8" s="1"/>
  <c r="NQ174" i="8" s="1"/>
  <c r="MJ176" i="8"/>
  <c r="LW177" i="8"/>
  <c r="LX177" i="8" s="1"/>
  <c r="LU178" i="8" l="1"/>
  <c r="LY177" i="8"/>
  <c r="LT178" i="8" s="1"/>
  <c r="NR174" i="8"/>
  <c r="NM174" i="8" s="1"/>
  <c r="NZ173" i="8"/>
  <c r="OB173" i="8" l="1"/>
  <c r="OC173" i="8" s="1"/>
  <c r="NX174" i="8" s="1"/>
  <c r="MC177" i="8"/>
  <c r="LP178" i="8"/>
  <c r="LQ178" i="8" s="1"/>
  <c r="LR178" i="8" l="1"/>
  <c r="LM179" i="8" s="1"/>
  <c r="LN179" i="8"/>
  <c r="LI179" i="8" s="1"/>
  <c r="LJ179" i="8" s="1"/>
  <c r="LV178" i="8"/>
  <c r="NY174" i="8"/>
  <c r="NT174" i="8" s="1"/>
  <c r="OG173" i="8"/>
  <c r="OI173" i="8" l="1"/>
  <c r="OJ173" i="8"/>
  <c r="OE174" i="8" s="1"/>
  <c r="LG180" i="8"/>
  <c r="LK179" i="8"/>
  <c r="LF180" i="8" s="1"/>
  <c r="OF174" i="8" l="1"/>
  <c r="OA174" i="8" s="1"/>
  <c r="ON173" i="8"/>
  <c r="LO179" i="8"/>
  <c r="LB180" i="8"/>
  <c r="LC180" i="8" s="1"/>
  <c r="LD180" i="8" l="1"/>
  <c r="KY181" i="8" s="1"/>
  <c r="KZ181" i="8"/>
  <c r="KU181" i="8" s="1"/>
  <c r="KV181" i="8" s="1"/>
  <c r="LH180" i="8"/>
  <c r="OP173" i="8"/>
  <c r="OQ173" i="8" s="1"/>
  <c r="OL174" i="8" s="1"/>
  <c r="OM174" i="8" l="1"/>
  <c r="OH174" i="8" s="1"/>
  <c r="OU173" i="8"/>
  <c r="KW181" i="8"/>
  <c r="KR182" i="8" s="1"/>
  <c r="KS182" i="8"/>
  <c r="KN182" i="8" l="1"/>
  <c r="KO182" i="8" s="1"/>
  <c r="KL183" i="8" s="1"/>
  <c r="LA181" i="8"/>
  <c r="KP182" i="8"/>
  <c r="KK183" i="8" s="1"/>
  <c r="OW173" i="8"/>
  <c r="OX173" i="8" s="1"/>
  <c r="OS174" i="8" s="1"/>
  <c r="KG183" i="8" l="1"/>
  <c r="KH183" i="8" s="1"/>
  <c r="KT182" i="8"/>
  <c r="OT174" i="8"/>
  <c r="OO174" i="8" s="1"/>
  <c r="PB173" i="8"/>
  <c r="KI183" i="8"/>
  <c r="KD184" i="8" s="1"/>
  <c r="KE184" i="8"/>
  <c r="JZ184" i="8" l="1"/>
  <c r="KA184" i="8" s="1"/>
  <c r="JX185" i="8" s="1"/>
  <c r="KM183" i="8"/>
  <c r="PD173" i="8"/>
  <c r="PE173" i="8"/>
  <c r="OZ174" i="8" s="1"/>
  <c r="KB184" i="8" l="1"/>
  <c r="JW185" i="8" s="1"/>
  <c r="KF184" i="8"/>
  <c r="JS185" i="8"/>
  <c r="JT185" i="8" s="1"/>
  <c r="JQ186" i="8" s="1"/>
  <c r="PA174" i="8"/>
  <c r="OV174" i="8" s="1"/>
  <c r="PI173" i="8"/>
  <c r="JU185" i="8" l="1"/>
  <c r="JP186" i="8" s="1"/>
  <c r="JL186" i="8"/>
  <c r="JM186" i="8" s="1"/>
  <c r="JJ187" i="8" s="1"/>
  <c r="PK173" i="8"/>
  <c r="PL173" i="8"/>
  <c r="PG174" i="8" s="1"/>
  <c r="JY185" i="8" l="1"/>
  <c r="JN186" i="8"/>
  <c r="JI187" i="8" s="1"/>
  <c r="JE187" i="8" s="1"/>
  <c r="JF187" i="8" s="1"/>
  <c r="PH174" i="8"/>
  <c r="PC174" i="8" s="1"/>
  <c r="PP173" i="8"/>
  <c r="JC188" i="8" l="1"/>
  <c r="JG187" i="8"/>
  <c r="JB188" i="8" s="1"/>
  <c r="IX188" i="8" s="1"/>
  <c r="IY188" i="8" s="1"/>
  <c r="JR186" i="8"/>
  <c r="PR173" i="8"/>
  <c r="PS173" i="8"/>
  <c r="PN174" i="8" s="1"/>
  <c r="JK187" i="8" l="1"/>
  <c r="IZ188" i="8"/>
  <c r="IU189" i="8" s="1"/>
  <c r="IV189" i="8"/>
  <c r="JD188" i="8"/>
  <c r="PO174" i="8"/>
  <c r="PJ174" i="8" s="1"/>
  <c r="PW173" i="8"/>
  <c r="IQ189" i="8" l="1"/>
  <c r="IR189" i="8" s="1"/>
  <c r="PY173" i="8"/>
  <c r="PZ173" i="8" s="1"/>
  <c r="PU174" i="8" s="1"/>
  <c r="IO190" i="8" l="1"/>
  <c r="IS189" i="8"/>
  <c r="IN190" i="8" s="1"/>
  <c r="PV174" i="8"/>
  <c r="PQ174" i="8" s="1"/>
  <c r="QD173" i="8"/>
  <c r="IJ190" i="8" l="1"/>
  <c r="IW189" i="8"/>
  <c r="QF173" i="8"/>
  <c r="QG173" i="8"/>
  <c r="QB174" i="8" s="1"/>
  <c r="QC174" i="8" l="1"/>
  <c r="PX174" i="8" s="1"/>
  <c r="QK173" i="8"/>
  <c r="QM173" i="8" l="1"/>
  <c r="QN173" i="8" s="1"/>
  <c r="QI174" i="8" s="1"/>
  <c r="QR173" i="8" l="1"/>
  <c r="QJ174" i="8"/>
  <c r="QE174" i="8" s="1"/>
  <c r="QT173" i="8" l="1"/>
  <c r="QU173" i="8" s="1"/>
  <c r="QP174" i="8" s="1"/>
  <c r="QQ174" i="8" l="1"/>
  <c r="QL174" i="8" s="1"/>
  <c r="QY173" i="8"/>
  <c r="RA173" i="8" l="1"/>
  <c r="RB173" i="8" s="1"/>
  <c r="QW174" i="8" s="1"/>
  <c r="RF173" i="8" l="1"/>
  <c r="QX174" i="8"/>
  <c r="QS174" i="8" s="1"/>
  <c r="RH173" i="8" l="1"/>
  <c r="RI173" i="8" s="1"/>
  <c r="RD174" i="8" s="1"/>
  <c r="RE174" i="8" l="1"/>
  <c r="QZ174" i="8" s="1"/>
  <c r="RM173" i="8"/>
  <c r="RO173" i="8" l="1"/>
  <c r="RP173" i="8" s="1"/>
  <c r="RK174" i="8" s="1"/>
  <c r="RL174" i="8" l="1"/>
  <c r="RG174" i="8" s="1"/>
  <c r="RT173" i="8"/>
  <c r="RV173" i="8" l="1"/>
  <c r="RW173" i="8" s="1"/>
  <c r="RR174" i="8" s="1"/>
  <c r="RS174" i="8" l="1"/>
  <c r="RN174" i="8" s="1"/>
  <c r="SA173" i="8"/>
  <c r="SC173" i="8" l="1"/>
  <c r="SD173" i="8" s="1"/>
  <c r="RY174" i="8" s="1"/>
  <c r="RZ174" i="8" l="1"/>
  <c r="RU174" i="8" s="1"/>
  <c r="SH173" i="8"/>
  <c r="SJ173" i="8" l="1"/>
  <c r="SK173" i="8" s="1"/>
  <c r="SF174" i="8" s="1"/>
  <c r="SG174" i="8" l="1"/>
  <c r="SB174" i="8" s="1"/>
  <c r="SO173" i="8"/>
  <c r="SQ173" i="8" l="1"/>
  <c r="SR173" i="8" s="1"/>
  <c r="SM174" i="8" s="1"/>
  <c r="SN174" i="8" l="1"/>
  <c r="SI174" i="8" s="1"/>
  <c r="SV173" i="8"/>
  <c r="SX173" i="8" l="1"/>
  <c r="SY173" i="8" s="1"/>
  <c r="ST174" i="8" s="1"/>
  <c r="SU174" i="8" l="1"/>
  <c r="SP174" i="8" s="1"/>
  <c r="TC173" i="8"/>
  <c r="TE173" i="8" l="1"/>
  <c r="TF173" i="8" s="1"/>
  <c r="TA174" i="8" s="1"/>
  <c r="TB174" i="8" l="1"/>
  <c r="SW174" i="8" s="1"/>
  <c r="TJ173" i="8"/>
  <c r="TL173" i="8" l="1"/>
  <c r="TM173" i="8" s="1"/>
  <c r="TH174" i="8" s="1"/>
  <c r="TI174" i="8" l="1"/>
  <c r="TD174" i="8" s="1"/>
  <c r="TQ173" i="8"/>
  <c r="TS173" i="8" l="1"/>
  <c r="TT173" i="8" s="1"/>
  <c r="TO174" i="8" s="1"/>
  <c r="TP174" i="8" l="1"/>
  <c r="TK174" i="8" s="1"/>
  <c r="TX173" i="8"/>
  <c r="TZ173" i="8" l="1"/>
  <c r="UA173" i="8" s="1"/>
  <c r="TV174" i="8" s="1"/>
  <c r="TW174" i="8" l="1"/>
  <c r="TR174" i="8" s="1"/>
  <c r="UE173" i="8"/>
  <c r="UG173" i="8" l="1"/>
  <c r="UH173" i="8" s="1"/>
  <c r="UC174" i="8" s="1"/>
  <c r="UD174" i="8" l="1"/>
  <c r="TY174" i="8" s="1"/>
  <c r="UL173" i="8"/>
  <c r="UN173" i="8" l="1"/>
  <c r="UO173" i="8" s="1"/>
  <c r="UJ174" i="8" s="1"/>
  <c r="UK174" i="8" l="1"/>
  <c r="UF174" i="8" s="1"/>
  <c r="US173" i="8"/>
  <c r="UU173" i="8" l="1"/>
  <c r="UV173" i="8" s="1"/>
  <c r="UQ174" i="8" s="1"/>
  <c r="UR174" i="8" l="1"/>
  <c r="UM174" i="8" s="1"/>
  <c r="UZ173" i="8"/>
  <c r="VB173" i="8" l="1"/>
  <c r="VC173" i="8" s="1"/>
  <c r="UX174" i="8" s="1"/>
  <c r="UY174" i="8" l="1"/>
  <c r="UT174" i="8" s="1"/>
  <c r="VG173" i="8"/>
  <c r="VI173" i="8" l="1"/>
  <c r="VJ173" i="8" s="1"/>
  <c r="VE174" i="8" s="1"/>
  <c r="VF174" i="8" l="1"/>
  <c r="VA174" i="8" s="1"/>
  <c r="VN173" i="8"/>
  <c r="VP173" i="8" l="1"/>
  <c r="VQ173" i="8" s="1"/>
  <c r="VL174" i="8" s="1"/>
  <c r="VM174" i="8" l="1"/>
  <c r="VH174" i="8" s="1"/>
  <c r="VU173" i="8"/>
  <c r="VW173" i="8" l="1"/>
  <c r="VX173" i="8" s="1"/>
  <c r="VS174" i="8" s="1"/>
  <c r="VT174" i="8" l="1"/>
  <c r="VO174" i="8" s="1"/>
  <c r="WB173" i="8"/>
  <c r="WD173" i="8" l="1"/>
  <c r="WE173" i="8" s="1"/>
  <c r="VZ174" i="8" s="1"/>
  <c r="WA174" i="8" l="1"/>
  <c r="VV174" i="8" s="1"/>
  <c r="WI173" i="8"/>
  <c r="WK173" i="8" l="1"/>
  <c r="WL173" i="8" s="1"/>
  <c r="WG174" i="8" s="1"/>
  <c r="WH174" i="8" l="1"/>
  <c r="WC174" i="8" s="1"/>
  <c r="WP173" i="8"/>
  <c r="WR173" i="8" l="1"/>
  <c r="WS173" i="8" s="1"/>
  <c r="WN174" i="8" s="1"/>
  <c r="WO174" i="8" l="1"/>
  <c r="WJ174" i="8" s="1"/>
  <c r="WW173" i="8"/>
  <c r="WY173" i="8" l="1"/>
  <c r="WZ173" i="8" s="1"/>
  <c r="WU174" i="8" s="1"/>
  <c r="WV174" i="8" l="1"/>
  <c r="WQ174" i="8" s="1"/>
  <c r="XD173" i="8"/>
  <c r="XF173" i="8" l="1"/>
  <c r="XG173" i="8" s="1"/>
  <c r="XB174" i="8" s="1"/>
  <c r="XC174" i="8" l="1"/>
  <c r="WX174" i="8" s="1"/>
  <c r="XK173" i="8"/>
  <c r="XM173" i="8" l="1"/>
  <c r="XN173" i="8" s="1"/>
  <c r="XI174" i="8" s="1"/>
  <c r="XJ174" i="8" l="1"/>
  <c r="XE174" i="8" s="1"/>
  <c r="XR173" i="8"/>
  <c r="XT173" i="8" l="1"/>
  <c r="XU173" i="8" s="1"/>
  <c r="XP174" i="8" s="1"/>
  <c r="XQ174" i="8" l="1"/>
  <c r="XL174" i="8" s="1"/>
  <c r="XY173" i="8"/>
  <c r="YA173" i="8" l="1"/>
  <c r="YB173" i="8" s="1"/>
  <c r="XW174" i="8" s="1"/>
  <c r="XX174" i="8" l="1"/>
  <c r="XS174" i="8" s="1"/>
  <c r="YF173" i="8"/>
  <c r="YH173" i="8" l="1"/>
  <c r="YI173" i="8" s="1"/>
  <c r="YD174" i="8" s="1"/>
  <c r="YE174" i="8" l="1"/>
  <c r="XZ174" i="8" s="1"/>
  <c r="YM173" i="8"/>
  <c r="YO173" i="8" l="1"/>
  <c r="YP173" i="8" s="1"/>
  <c r="YK174" i="8" s="1"/>
  <c r="YT173" i="8" l="1"/>
  <c r="YL174" i="8"/>
  <c r="YG174" i="8" s="1"/>
  <c r="YV173" i="8" l="1"/>
  <c r="YW173" i="8"/>
  <c r="YR174" i="8" s="1"/>
  <c r="YS174" i="8" l="1"/>
  <c r="YN174" i="8" s="1"/>
  <c r="ZA173" i="8"/>
  <c r="ZC173" i="8" l="1"/>
  <c r="ZD173" i="8" s="1"/>
  <c r="YY174" i="8" s="1"/>
  <c r="YZ174" i="8" l="1"/>
  <c r="YU174" i="8" s="1"/>
  <c r="ZH173" i="8"/>
  <c r="ZJ173" i="8" l="1"/>
  <c r="ZK173" i="8"/>
  <c r="ZF174" i="8" s="1"/>
  <c r="ZG174" i="8" l="1"/>
  <c r="ZB174" i="8" s="1"/>
  <c r="ZO173" i="8"/>
  <c r="ZQ173" i="8" l="1"/>
  <c r="ZR173" i="8" s="1"/>
  <c r="ZM174" i="8" s="1"/>
  <c r="ZN174" i="8" l="1"/>
  <c r="ZI174" i="8" s="1"/>
  <c r="ZV173" i="8"/>
  <c r="ZX173" i="8" l="1"/>
  <c r="ZY173" i="8"/>
  <c r="ZT174" i="8" s="1"/>
  <c r="ZU174" i="8" l="1"/>
  <c r="ZP174" i="8" s="1"/>
  <c r="AAC173" i="8"/>
  <c r="AAE173" i="8" l="1"/>
  <c r="AAF173" i="8" s="1"/>
  <c r="AAA174" i="8" s="1"/>
  <c r="AAB174" i="8" l="1"/>
  <c r="ZW174" i="8" s="1"/>
  <c r="AAJ173" i="8"/>
  <c r="AAL173" i="8" l="1"/>
  <c r="AAM173" i="8" s="1"/>
  <c r="AAH174" i="8" s="1"/>
  <c r="AAI174" i="8" l="1"/>
  <c r="AAD174" i="8" s="1"/>
  <c r="AAQ173" i="8"/>
  <c r="AAS173" i="8" l="1"/>
  <c r="AAT173" i="8" s="1"/>
  <c r="AAO174" i="8" s="1"/>
  <c r="AAP174" i="8" l="1"/>
  <c r="AAX173" i="8"/>
  <c r="AAZ173" i="8" l="1"/>
  <c r="ABA173" i="8"/>
  <c r="AAV174" i="8" s="1"/>
  <c r="MZ174" i="8"/>
  <c r="AAK174" i="8"/>
  <c r="MW175" i="8" l="1"/>
  <c r="NA174" i="8"/>
  <c r="MV175" i="8" s="1"/>
  <c r="AAW174" i="8"/>
  <c r="ABE173" i="8"/>
  <c r="ABG173" i="8" l="1"/>
  <c r="ABH173" i="8"/>
  <c r="ABC174" i="8" s="1"/>
  <c r="AAR174" i="8"/>
  <c r="NE174" i="8"/>
  <c r="MR175" i="8"/>
  <c r="MS175" i="8" s="1"/>
  <c r="MP176" i="8" l="1"/>
  <c r="MT175" i="8"/>
  <c r="MO176" i="8" s="1"/>
  <c r="ABL173" i="8"/>
  <c r="ABO173" i="8" s="1"/>
  <c r="ABJ174" i="8" s="1"/>
  <c r="ABD174" i="8"/>
  <c r="NG174" i="8"/>
  <c r="ND175" i="8" l="1"/>
  <c r="AAY174" i="8"/>
  <c r="ABF174" i="8"/>
  <c r="NH174" i="8"/>
  <c r="NC175" i="8" s="1"/>
  <c r="MK176" i="8"/>
  <c r="ML176" i="8" s="1"/>
  <c r="MX175" i="8"/>
  <c r="MY175" i="8" l="1"/>
  <c r="MI177" i="8"/>
  <c r="MM176" i="8"/>
  <c r="MH177" i="8" s="1"/>
  <c r="NL174" i="8"/>
  <c r="NN174" i="8" l="1"/>
  <c r="NO174" i="8" s="1"/>
  <c r="NJ175" i="8" s="1"/>
  <c r="MQ176" i="8"/>
  <c r="MD177" i="8"/>
  <c r="ME177" i="8" s="1"/>
  <c r="MB178" i="8" l="1"/>
  <c r="MF177" i="8"/>
  <c r="MA178" i="8" s="1"/>
  <c r="NS174" i="8"/>
  <c r="NK175" i="8"/>
  <c r="NF175" i="8" s="1"/>
  <c r="NU174" i="8" l="1"/>
  <c r="NV174" i="8"/>
  <c r="NQ175" i="8" s="1"/>
  <c r="LW178" i="8"/>
  <c r="LX178" i="8" s="1"/>
  <c r="MJ177" i="8"/>
  <c r="LY178" i="8" l="1"/>
  <c r="LT179" i="8" s="1"/>
  <c r="LU179" i="8"/>
  <c r="MC178" i="8"/>
  <c r="NR175" i="8"/>
  <c r="NM175" i="8" s="1"/>
  <c r="NZ174" i="8"/>
  <c r="LP179" i="8" l="1"/>
  <c r="LQ179" i="8" s="1"/>
  <c r="LR179" i="8" s="1"/>
  <c r="LM180" i="8" s="1"/>
  <c r="OB174" i="8"/>
  <c r="OC174" i="8" s="1"/>
  <c r="NX175" i="8" s="1"/>
  <c r="LN180" i="8" l="1"/>
  <c r="LI180" i="8"/>
  <c r="LJ180" i="8" s="1"/>
  <c r="LG181" i="8" s="1"/>
  <c r="LV179" i="8"/>
  <c r="NY175" i="8"/>
  <c r="NT175" i="8" s="1"/>
  <c r="OG174" i="8"/>
  <c r="LK180" i="8" l="1"/>
  <c r="LF181" i="8" s="1"/>
  <c r="LB181" i="8" s="1"/>
  <c r="LC181" i="8" s="1"/>
  <c r="OI174" i="8"/>
  <c r="OJ174" i="8" s="1"/>
  <c r="OE175" i="8" s="1"/>
  <c r="LD181" i="8" l="1"/>
  <c r="KY182" i="8" s="1"/>
  <c r="KZ182" i="8"/>
  <c r="KU182" i="8" s="1"/>
  <c r="KV182" i="8" s="1"/>
  <c r="LO180" i="8"/>
  <c r="OF175" i="8"/>
  <c r="OA175" i="8" s="1"/>
  <c r="ON174" i="8"/>
  <c r="KW182" i="8" l="1"/>
  <c r="KR183" i="8" s="1"/>
  <c r="KS183" i="8"/>
  <c r="KN183" i="8" s="1"/>
  <c r="KO183" i="8" s="1"/>
  <c r="LH181" i="8"/>
  <c r="OP174" i="8"/>
  <c r="OQ174" i="8" s="1"/>
  <c r="OL175" i="8" s="1"/>
  <c r="LA182" i="8"/>
  <c r="KP183" i="8" l="1"/>
  <c r="KK184" i="8" s="1"/>
  <c r="KL184" i="8"/>
  <c r="KG184" i="8" s="1"/>
  <c r="KH184" i="8" s="1"/>
  <c r="KT183" i="8"/>
  <c r="OM175" i="8"/>
  <c r="OH175" i="8" s="1"/>
  <c r="OU174" i="8"/>
  <c r="OW174" i="8" l="1"/>
  <c r="OX174" i="8"/>
  <c r="OS175" i="8" s="1"/>
  <c r="KI184" i="8"/>
  <c r="KD185" i="8" s="1"/>
  <c r="KE185" i="8"/>
  <c r="JZ185" i="8" l="1"/>
  <c r="KA185" i="8" s="1"/>
  <c r="KM184" i="8"/>
  <c r="JX186" i="8"/>
  <c r="KB185" i="8"/>
  <c r="JW186" i="8" s="1"/>
  <c r="OT175" i="8"/>
  <c r="OO175" i="8" s="1"/>
  <c r="PB174" i="8"/>
  <c r="PD174" i="8" l="1"/>
  <c r="PE174" i="8"/>
  <c r="OZ175" i="8" s="1"/>
  <c r="KF185" i="8"/>
  <c r="JS186" i="8"/>
  <c r="JT186" i="8" s="1"/>
  <c r="JU186" i="8" l="1"/>
  <c r="JP187" i="8" s="1"/>
  <c r="JQ187" i="8"/>
  <c r="JL187" i="8" s="1"/>
  <c r="JM187" i="8" s="1"/>
  <c r="JY186" i="8"/>
  <c r="PA175" i="8"/>
  <c r="OV175" i="8" s="1"/>
  <c r="PI174" i="8"/>
  <c r="PK174" i="8" l="1"/>
  <c r="PL174" i="8"/>
  <c r="PG175" i="8" s="1"/>
  <c r="JN187" i="8"/>
  <c r="JI188" i="8" s="1"/>
  <c r="JJ188" i="8"/>
  <c r="JE188" i="8" l="1"/>
  <c r="JF188" i="8" s="1"/>
  <c r="JR187" i="8"/>
  <c r="JG188" i="8"/>
  <c r="JB189" i="8" s="1"/>
  <c r="JK188" i="8"/>
  <c r="JC189" i="8"/>
  <c r="PH175" i="8"/>
  <c r="PC175" i="8" s="1"/>
  <c r="PP174" i="8"/>
  <c r="IX189" i="8" l="1"/>
  <c r="IY189" i="8" s="1"/>
  <c r="IZ189" i="8" s="1"/>
  <c r="IU190" i="8" s="1"/>
  <c r="PR174" i="8"/>
  <c r="PS174" i="8" s="1"/>
  <c r="PN175" i="8" s="1"/>
  <c r="IV190" i="8" l="1"/>
  <c r="PO175" i="8"/>
  <c r="PJ175" i="8" s="1"/>
  <c r="PW174" i="8"/>
  <c r="JD189" i="8"/>
  <c r="IQ190" i="8"/>
  <c r="PY174" i="8" l="1"/>
  <c r="PZ174" i="8" s="1"/>
  <c r="PU175" i="8" s="1"/>
  <c r="PV175" i="8" l="1"/>
  <c r="PQ175" i="8" s="1"/>
  <c r="QD174" i="8"/>
  <c r="QF174" i="8" l="1"/>
  <c r="QG174" i="8" s="1"/>
  <c r="QB175" i="8" s="1"/>
  <c r="QC175" i="8" l="1"/>
  <c r="PX175" i="8" s="1"/>
  <c r="QK174" i="8"/>
  <c r="QM174" i="8" l="1"/>
  <c r="QN174" i="8" s="1"/>
  <c r="QI175" i="8" s="1"/>
  <c r="QR174" i="8" l="1"/>
  <c r="QJ175" i="8"/>
  <c r="QE175" i="8" s="1"/>
  <c r="QT174" i="8" l="1"/>
  <c r="QU174" i="8" s="1"/>
  <c r="QP175" i="8" s="1"/>
  <c r="QQ175" i="8" l="1"/>
  <c r="QL175" i="8" s="1"/>
  <c r="QY174" i="8"/>
  <c r="RA174" i="8" l="1"/>
  <c r="RB174" i="8" s="1"/>
  <c r="QW175" i="8" s="1"/>
  <c r="RF174" i="8" l="1"/>
  <c r="QX175" i="8"/>
  <c r="QS175" i="8" s="1"/>
  <c r="RH174" i="8" l="1"/>
  <c r="RI174" i="8" s="1"/>
  <c r="RD175" i="8" s="1"/>
  <c r="RE175" i="8" l="1"/>
  <c r="QZ175" i="8" s="1"/>
  <c r="RM174" i="8"/>
  <c r="RO174" i="8" l="1"/>
  <c r="RP174" i="8" s="1"/>
  <c r="RK175" i="8" s="1"/>
  <c r="RL175" i="8" l="1"/>
  <c r="RG175" i="8" s="1"/>
  <c r="RT174" i="8"/>
  <c r="RV174" i="8" l="1"/>
  <c r="RW174" i="8" s="1"/>
  <c r="RR175" i="8" s="1"/>
  <c r="RS175" i="8" l="1"/>
  <c r="RN175" i="8" s="1"/>
  <c r="SA174" i="8"/>
  <c r="SC174" i="8" l="1"/>
  <c r="SD174" i="8" s="1"/>
  <c r="RY175" i="8" s="1"/>
  <c r="RZ175" i="8" l="1"/>
  <c r="RU175" i="8" s="1"/>
  <c r="SH174" i="8"/>
  <c r="SJ174" i="8" l="1"/>
  <c r="SK174" i="8" s="1"/>
  <c r="SF175" i="8" s="1"/>
  <c r="SG175" i="8" l="1"/>
  <c r="SB175" i="8" s="1"/>
  <c r="SO174" i="8"/>
  <c r="SQ174" i="8" l="1"/>
  <c r="SR174" i="8" s="1"/>
  <c r="SM175" i="8" s="1"/>
  <c r="SN175" i="8" l="1"/>
  <c r="SI175" i="8" s="1"/>
  <c r="SV174" i="8"/>
  <c r="SX174" i="8" l="1"/>
  <c r="SY174" i="8" s="1"/>
  <c r="ST175" i="8" s="1"/>
  <c r="SU175" i="8" l="1"/>
  <c r="SP175" i="8" s="1"/>
  <c r="TC174" i="8"/>
  <c r="TE174" i="8" l="1"/>
  <c r="TF174" i="8"/>
  <c r="TA175" i="8" s="1"/>
  <c r="TB175" i="8" l="1"/>
  <c r="SW175" i="8" s="1"/>
  <c r="TJ174" i="8"/>
  <c r="TL174" i="8" l="1"/>
  <c r="TM174" i="8" s="1"/>
  <c r="TH175" i="8" s="1"/>
  <c r="TI175" i="8" l="1"/>
  <c r="TD175" i="8" s="1"/>
  <c r="TQ174" i="8"/>
  <c r="TS174" i="8" l="1"/>
  <c r="TT174" i="8"/>
  <c r="TO175" i="8" s="1"/>
  <c r="TP175" i="8" l="1"/>
  <c r="TK175" i="8" s="1"/>
  <c r="TX174" i="8"/>
  <c r="TZ174" i="8" l="1"/>
  <c r="UA174" i="8" s="1"/>
  <c r="TV175" i="8" s="1"/>
  <c r="TW175" i="8" l="1"/>
  <c r="TR175" i="8" s="1"/>
  <c r="UE174" i="8"/>
  <c r="UG174" i="8" l="1"/>
  <c r="UH174" i="8"/>
  <c r="UC175" i="8" s="1"/>
  <c r="UD175" i="8" l="1"/>
  <c r="TY175" i="8" s="1"/>
  <c r="UL174" i="8"/>
  <c r="UN174" i="8" l="1"/>
  <c r="UO174" i="8" s="1"/>
  <c r="UJ175" i="8" s="1"/>
  <c r="UK175" i="8" l="1"/>
  <c r="UF175" i="8" s="1"/>
  <c r="US174" i="8"/>
  <c r="UU174" i="8" l="1"/>
  <c r="UV174" i="8"/>
  <c r="UQ175" i="8" s="1"/>
  <c r="UR175" i="8" l="1"/>
  <c r="UM175" i="8" s="1"/>
  <c r="UZ174" i="8"/>
  <c r="VB174" i="8" l="1"/>
  <c r="VC174" i="8" s="1"/>
  <c r="UX175" i="8" s="1"/>
  <c r="UY175" i="8" l="1"/>
  <c r="UT175" i="8" s="1"/>
  <c r="VG174" i="8"/>
  <c r="VI174" i="8" l="1"/>
  <c r="VJ174" i="8" s="1"/>
  <c r="VE175" i="8" s="1"/>
  <c r="VF175" i="8" l="1"/>
  <c r="VA175" i="8" s="1"/>
  <c r="VN174" i="8"/>
  <c r="VP174" i="8" l="1"/>
  <c r="VQ174" i="8"/>
  <c r="VL175" i="8" s="1"/>
  <c r="VM175" i="8" l="1"/>
  <c r="VH175" i="8" s="1"/>
  <c r="VU174" i="8"/>
  <c r="VW174" i="8" l="1"/>
  <c r="VX174" i="8" s="1"/>
  <c r="VS175" i="8" s="1"/>
  <c r="VT175" i="8" l="1"/>
  <c r="VO175" i="8" s="1"/>
  <c r="WB174" i="8"/>
  <c r="WD174" i="8" l="1"/>
  <c r="WE174" i="8" s="1"/>
  <c r="VZ175" i="8" s="1"/>
  <c r="WA175" i="8" l="1"/>
  <c r="VV175" i="8" s="1"/>
  <c r="WI174" i="8"/>
  <c r="WK174" i="8" l="1"/>
  <c r="WL174" i="8" s="1"/>
  <c r="WG175" i="8" s="1"/>
  <c r="WH175" i="8" l="1"/>
  <c r="WC175" i="8" s="1"/>
  <c r="WP174" i="8"/>
  <c r="WR174" i="8" l="1"/>
  <c r="WS174" i="8" s="1"/>
  <c r="WN175" i="8" s="1"/>
  <c r="WO175" i="8" l="1"/>
  <c r="WJ175" i="8" s="1"/>
  <c r="WW174" i="8"/>
  <c r="WY174" i="8" l="1"/>
  <c r="WZ174" i="8" s="1"/>
  <c r="WU175" i="8" s="1"/>
  <c r="WV175" i="8" l="1"/>
  <c r="WQ175" i="8" s="1"/>
  <c r="XD174" i="8"/>
  <c r="XF174" i="8" l="1"/>
  <c r="XG174" i="8"/>
  <c r="XB175" i="8" s="1"/>
  <c r="XC175" i="8" l="1"/>
  <c r="WX175" i="8" s="1"/>
  <c r="XK174" i="8"/>
  <c r="XM174" i="8" l="1"/>
  <c r="XN174" i="8" s="1"/>
  <c r="XI175" i="8" s="1"/>
  <c r="XJ175" i="8" l="1"/>
  <c r="XE175" i="8" s="1"/>
  <c r="XR174" i="8"/>
  <c r="XT174" i="8" l="1"/>
  <c r="XU174" i="8" s="1"/>
  <c r="XP175" i="8" s="1"/>
  <c r="XQ175" i="8" l="1"/>
  <c r="XL175" i="8" s="1"/>
  <c r="XY174" i="8"/>
  <c r="YA174" i="8" l="1"/>
  <c r="YB174" i="8"/>
  <c r="XW175" i="8" s="1"/>
  <c r="XX175" i="8" l="1"/>
  <c r="XS175" i="8" s="1"/>
  <c r="YF174" i="8"/>
  <c r="YH174" i="8" l="1"/>
  <c r="YI174" i="8" s="1"/>
  <c r="YD175" i="8" s="1"/>
  <c r="YE175" i="8" l="1"/>
  <c r="XZ175" i="8" s="1"/>
  <c r="YM174" i="8"/>
  <c r="YO174" i="8" l="1"/>
  <c r="YP174" i="8" s="1"/>
  <c r="YK175" i="8" s="1"/>
  <c r="YT174" i="8" l="1"/>
  <c r="YL175" i="8"/>
  <c r="YG175" i="8" s="1"/>
  <c r="YV174" i="8" l="1"/>
  <c r="YW174" i="8" s="1"/>
  <c r="YR175" i="8" s="1"/>
  <c r="YS175" i="8" l="1"/>
  <c r="YN175" i="8" s="1"/>
  <c r="ZA174" i="8"/>
  <c r="ZC174" i="8" l="1"/>
  <c r="ZD174" i="8" s="1"/>
  <c r="YY175" i="8" s="1"/>
  <c r="YZ175" i="8" l="1"/>
  <c r="YU175" i="8" s="1"/>
  <c r="ZH174" i="8"/>
  <c r="ZJ174" i="8" l="1"/>
  <c r="ZK174" i="8" s="1"/>
  <c r="ZF175" i="8" s="1"/>
  <c r="ZG175" i="8" l="1"/>
  <c r="ZB175" i="8" s="1"/>
  <c r="ZO174" i="8"/>
  <c r="ZQ174" i="8" l="1"/>
  <c r="ZR174" i="8" s="1"/>
  <c r="ZM175" i="8" s="1"/>
  <c r="ZN175" i="8" l="1"/>
  <c r="ZI175" i="8" s="1"/>
  <c r="ZV174" i="8"/>
  <c r="ZX174" i="8" l="1"/>
  <c r="ZY174" i="8" s="1"/>
  <c r="ZT175" i="8" s="1"/>
  <c r="ZU175" i="8" l="1"/>
  <c r="ZP175" i="8" s="1"/>
  <c r="AAC174" i="8"/>
  <c r="AAE174" i="8" l="1"/>
  <c r="AAF174" i="8"/>
  <c r="AAA175" i="8" s="1"/>
  <c r="AAB175" i="8" l="1"/>
  <c r="ZW175" i="8" s="1"/>
  <c r="AAJ174" i="8"/>
  <c r="AAL174" i="8" l="1"/>
  <c r="AAM174" i="8" s="1"/>
  <c r="AAH175" i="8" s="1"/>
  <c r="AAI175" i="8" l="1"/>
  <c r="AAD175" i="8" s="1"/>
  <c r="AAQ174" i="8"/>
  <c r="AAS174" i="8" l="1"/>
  <c r="AAT174" i="8"/>
  <c r="AAO175" i="8" s="1"/>
  <c r="AAP175" i="8" l="1"/>
  <c r="AAX174" i="8"/>
  <c r="AAZ174" i="8" l="1"/>
  <c r="ABA174" i="8"/>
  <c r="AAV175" i="8" s="1"/>
  <c r="MZ175" i="8"/>
  <c r="AAK175" i="8"/>
  <c r="MW176" i="8" l="1"/>
  <c r="NA175" i="8"/>
  <c r="MV176" i="8" s="1"/>
  <c r="AAW175" i="8"/>
  <c r="ABE174" i="8"/>
  <c r="ABG174" i="8" l="1"/>
  <c r="ABH174" i="8"/>
  <c r="ABC175" i="8" s="1"/>
  <c r="AAR175" i="8"/>
  <c r="NE175" i="8"/>
  <c r="MR176" i="8"/>
  <c r="MS176" i="8" s="1"/>
  <c r="MP177" i="8" l="1"/>
  <c r="MT176" i="8"/>
  <c r="MO177" i="8" s="1"/>
  <c r="NG175" i="8"/>
  <c r="NH175" i="8"/>
  <c r="NC176" i="8" s="1"/>
  <c r="ABD175" i="8"/>
  <c r="ABL174" i="8"/>
  <c r="ABO174" i="8" s="1"/>
  <c r="ABJ175" i="8" s="1"/>
  <c r="ABF175" i="8" l="1"/>
  <c r="AAY175" i="8"/>
  <c r="ND176" i="8"/>
  <c r="MY176" i="8" s="1"/>
  <c r="NL175" i="8"/>
  <c r="MX176" i="8"/>
  <c r="MK177" i="8"/>
  <c r="ML177" i="8" s="1"/>
  <c r="MI178" i="8" l="1"/>
  <c r="MM177" i="8"/>
  <c r="MH178" i="8" s="1"/>
  <c r="NN175" i="8"/>
  <c r="NO175" i="8" s="1"/>
  <c r="NJ176" i="8" s="1"/>
  <c r="NS175" i="8" l="1"/>
  <c r="NK176" i="8"/>
  <c r="NF176" i="8" s="1"/>
  <c r="MQ177" i="8"/>
  <c r="MD178" i="8"/>
  <c r="ME178" i="8" s="1"/>
  <c r="MB179" i="8" l="1"/>
  <c r="MF178" i="8"/>
  <c r="MA179" i="8" s="1"/>
  <c r="NU175" i="8"/>
  <c r="NV175" i="8" s="1"/>
  <c r="NQ176" i="8" s="1"/>
  <c r="NR176" i="8" l="1"/>
  <c r="NM176" i="8" s="1"/>
  <c r="NZ175" i="8"/>
  <c r="MJ178" i="8"/>
  <c r="LW179" i="8"/>
  <c r="LX179" i="8" s="1"/>
  <c r="LY179" i="8" l="1"/>
  <c r="LT180" i="8" s="1"/>
  <c r="LU180" i="8"/>
  <c r="LP180" i="8" s="1"/>
  <c r="LQ180" i="8" s="1"/>
  <c r="MC179" i="8"/>
  <c r="OB175" i="8"/>
  <c r="OC175" i="8" s="1"/>
  <c r="NX176" i="8" s="1"/>
  <c r="NY176" i="8" l="1"/>
  <c r="NT176" i="8" s="1"/>
  <c r="OG175" i="8"/>
  <c r="LR180" i="8"/>
  <c r="LM181" i="8" s="1"/>
  <c r="LN181" i="8"/>
  <c r="LV180" i="8" l="1"/>
  <c r="LI181" i="8"/>
  <c r="LJ181" i="8" s="1"/>
  <c r="LK181" i="8" s="1"/>
  <c r="OI175" i="8"/>
  <c r="OJ175" i="8" s="1"/>
  <c r="OE176" i="8" s="1"/>
  <c r="LG182" i="8" l="1"/>
  <c r="LF182" i="8"/>
  <c r="LO181" i="8"/>
  <c r="LB182" i="8"/>
  <c r="LC182" i="8" s="1"/>
  <c r="LD182" i="8" s="1"/>
  <c r="OF176" i="8"/>
  <c r="OA176" i="8" s="1"/>
  <c r="ON175" i="8"/>
  <c r="KZ183" i="8" l="1"/>
  <c r="KY183" i="8"/>
  <c r="LH182" i="8"/>
  <c r="KU183" i="8"/>
  <c r="KV183" i="8" s="1"/>
  <c r="KS184" i="8" s="1"/>
  <c r="OP175" i="8"/>
  <c r="OQ175" i="8"/>
  <c r="OL176" i="8" s="1"/>
  <c r="KW183" i="8" l="1"/>
  <c r="KR184" i="8" s="1"/>
  <c r="KN184" i="8" s="1"/>
  <c r="KO184" i="8" s="1"/>
  <c r="OM176" i="8"/>
  <c r="OH176" i="8" s="1"/>
  <c r="OU175" i="8"/>
  <c r="KP184" i="8" l="1"/>
  <c r="KK185" i="8" s="1"/>
  <c r="KL185" i="8"/>
  <c r="KT184" i="8"/>
  <c r="LA183" i="8"/>
  <c r="OW175" i="8"/>
  <c r="OX175" i="8"/>
  <c r="OS176" i="8" s="1"/>
  <c r="KG185" i="8" l="1"/>
  <c r="KH185" i="8" s="1"/>
  <c r="OT176" i="8"/>
  <c r="OO176" i="8" s="1"/>
  <c r="PB175" i="8"/>
  <c r="KE186" i="8" l="1"/>
  <c r="KI185" i="8"/>
  <c r="PD175" i="8"/>
  <c r="PE175" i="8" s="1"/>
  <c r="OZ176" i="8" s="1"/>
  <c r="KD186" i="8" l="1"/>
  <c r="KM185" i="8"/>
  <c r="JZ186" i="8"/>
  <c r="KA186" i="8" s="1"/>
  <c r="PA176" i="8"/>
  <c r="OV176" i="8" s="1"/>
  <c r="PI175" i="8"/>
  <c r="KB186" i="8" l="1"/>
  <c r="JW187" i="8" s="1"/>
  <c r="JX187" i="8"/>
  <c r="JS187" i="8" s="1"/>
  <c r="JT187" i="8" s="1"/>
  <c r="PK175" i="8"/>
  <c r="PL175" i="8" s="1"/>
  <c r="PG176" i="8" s="1"/>
  <c r="JU187" i="8" l="1"/>
  <c r="JP188" i="8" s="1"/>
  <c r="JQ188" i="8"/>
  <c r="KF186" i="8"/>
  <c r="PH176" i="8"/>
  <c r="PC176" i="8" s="1"/>
  <c r="PP175" i="8"/>
  <c r="JL188" i="8" l="1"/>
  <c r="JM188" i="8" s="1"/>
  <c r="JN188" i="8" s="1"/>
  <c r="JI189" i="8" s="1"/>
  <c r="JJ189" i="8"/>
  <c r="JY187" i="8"/>
  <c r="PR175" i="8"/>
  <c r="PS175" i="8" s="1"/>
  <c r="PN176" i="8" s="1"/>
  <c r="JR188" i="8" l="1"/>
  <c r="JE189" i="8"/>
  <c r="JF189" i="8" s="1"/>
  <c r="PO176" i="8"/>
  <c r="PJ176" i="8" s="1"/>
  <c r="PW175" i="8"/>
  <c r="JC190" i="8" l="1"/>
  <c r="JG189" i="8"/>
  <c r="JB190" i="8" s="1"/>
  <c r="PY175" i="8"/>
  <c r="PZ175" i="8" s="1"/>
  <c r="PU176" i="8" s="1"/>
  <c r="JK189" i="8" l="1"/>
  <c r="IX190" i="8"/>
  <c r="PV176" i="8"/>
  <c r="PQ176" i="8" s="1"/>
  <c r="QD175" i="8"/>
  <c r="QF175" i="8" l="1"/>
  <c r="QG175" i="8" s="1"/>
  <c r="QB176" i="8" s="1"/>
  <c r="QC176" i="8" l="1"/>
  <c r="PX176" i="8" s="1"/>
  <c r="QK175" i="8"/>
  <c r="QM175" i="8" l="1"/>
  <c r="QN175" i="8" s="1"/>
  <c r="QI176" i="8" s="1"/>
  <c r="QR175" i="8" l="1"/>
  <c r="QJ176" i="8"/>
  <c r="QE176" i="8" s="1"/>
  <c r="QT175" i="8" l="1"/>
  <c r="QU175" i="8" s="1"/>
  <c r="QP176" i="8" s="1"/>
  <c r="QQ176" i="8" l="1"/>
  <c r="QL176" i="8" s="1"/>
  <c r="QY175" i="8"/>
  <c r="RA175" i="8" l="1"/>
  <c r="RB175" i="8" s="1"/>
  <c r="QW176" i="8" s="1"/>
  <c r="RF175" i="8" l="1"/>
  <c r="QX176" i="8"/>
  <c r="QS176" i="8" s="1"/>
  <c r="RH175" i="8" l="1"/>
  <c r="RI175" i="8" s="1"/>
  <c r="RD176" i="8" s="1"/>
  <c r="RE176" i="8" l="1"/>
  <c r="QZ176" i="8" s="1"/>
  <c r="RM175" i="8"/>
  <c r="RO175" i="8" l="1"/>
  <c r="RP175" i="8" s="1"/>
  <c r="RK176" i="8" s="1"/>
  <c r="RL176" i="8" l="1"/>
  <c r="RG176" i="8" s="1"/>
  <c r="RT175" i="8"/>
  <c r="RV175" i="8" l="1"/>
  <c r="RW175" i="8" s="1"/>
  <c r="RR176" i="8" s="1"/>
  <c r="RS176" i="8" l="1"/>
  <c r="RN176" i="8" s="1"/>
  <c r="SA175" i="8"/>
  <c r="SC175" i="8" l="1"/>
  <c r="SD175" i="8" s="1"/>
  <c r="RY176" i="8" s="1"/>
  <c r="RZ176" i="8" l="1"/>
  <c r="RU176" i="8" s="1"/>
  <c r="SH175" i="8"/>
  <c r="SJ175" i="8" l="1"/>
  <c r="SK175" i="8" s="1"/>
  <c r="SF176" i="8" s="1"/>
  <c r="SG176" i="8" l="1"/>
  <c r="SB176" i="8" s="1"/>
  <c r="SO175" i="8"/>
  <c r="SQ175" i="8" l="1"/>
  <c r="SR175" i="8" s="1"/>
  <c r="SM176" i="8" s="1"/>
  <c r="SN176" i="8" l="1"/>
  <c r="SI176" i="8" s="1"/>
  <c r="SV175" i="8"/>
  <c r="SX175" i="8" l="1"/>
  <c r="SY175" i="8" s="1"/>
  <c r="ST176" i="8" s="1"/>
  <c r="SU176" i="8" l="1"/>
  <c r="SP176" i="8" s="1"/>
  <c r="TC175" i="8"/>
  <c r="TE175" i="8" l="1"/>
  <c r="TF175" i="8" s="1"/>
  <c r="TA176" i="8" s="1"/>
  <c r="TB176" i="8" l="1"/>
  <c r="SW176" i="8" s="1"/>
  <c r="TJ175" i="8"/>
  <c r="TL175" i="8" l="1"/>
  <c r="TM175" i="8" s="1"/>
  <c r="TH176" i="8" s="1"/>
  <c r="TI176" i="8" l="1"/>
  <c r="TD176" i="8" s="1"/>
  <c r="TQ175" i="8"/>
  <c r="TS175" i="8" l="1"/>
  <c r="TT175" i="8" s="1"/>
  <c r="TO176" i="8" s="1"/>
  <c r="TP176" i="8" l="1"/>
  <c r="TK176" i="8" s="1"/>
  <c r="TX175" i="8"/>
  <c r="TZ175" i="8" l="1"/>
  <c r="UA175" i="8" s="1"/>
  <c r="TV176" i="8" s="1"/>
  <c r="TW176" i="8" l="1"/>
  <c r="TR176" i="8" s="1"/>
  <c r="UE175" i="8"/>
  <c r="UG175" i="8" l="1"/>
  <c r="UH175" i="8" s="1"/>
  <c r="UC176" i="8" s="1"/>
  <c r="UD176" i="8" l="1"/>
  <c r="TY176" i="8" s="1"/>
  <c r="UL175" i="8"/>
  <c r="UN175" i="8" l="1"/>
  <c r="UO175" i="8" s="1"/>
  <c r="UJ176" i="8" s="1"/>
  <c r="UK176" i="8" l="1"/>
  <c r="UF176" i="8" s="1"/>
  <c r="US175" i="8"/>
  <c r="UU175" i="8" l="1"/>
  <c r="UV175" i="8" s="1"/>
  <c r="UQ176" i="8" s="1"/>
  <c r="UR176" i="8" l="1"/>
  <c r="UM176" i="8" s="1"/>
  <c r="UZ175" i="8"/>
  <c r="VB175" i="8" l="1"/>
  <c r="VC175" i="8" s="1"/>
  <c r="UX176" i="8" s="1"/>
  <c r="UY176" i="8" l="1"/>
  <c r="UT176" i="8" s="1"/>
  <c r="VG175" i="8"/>
  <c r="VI175" i="8" l="1"/>
  <c r="VJ175" i="8" s="1"/>
  <c r="VE176" i="8" s="1"/>
  <c r="VF176" i="8" l="1"/>
  <c r="VA176" i="8" s="1"/>
  <c r="VN175" i="8"/>
  <c r="VP175" i="8" l="1"/>
  <c r="VQ175" i="8" s="1"/>
  <c r="VL176" i="8" s="1"/>
  <c r="VM176" i="8" l="1"/>
  <c r="VH176" i="8" s="1"/>
  <c r="VU175" i="8"/>
  <c r="VW175" i="8" l="1"/>
  <c r="VX175" i="8"/>
  <c r="VS176" i="8" s="1"/>
  <c r="VT176" i="8" l="1"/>
  <c r="VO176" i="8" s="1"/>
  <c r="WB175" i="8"/>
  <c r="WD175" i="8" l="1"/>
  <c r="WE175" i="8"/>
  <c r="VZ176" i="8" s="1"/>
  <c r="WA176" i="8" l="1"/>
  <c r="VV176" i="8" s="1"/>
  <c r="WI175" i="8"/>
  <c r="WK175" i="8" l="1"/>
  <c r="WL175" i="8" s="1"/>
  <c r="WG176" i="8" s="1"/>
  <c r="WH176" i="8" l="1"/>
  <c r="WC176" i="8" s="1"/>
  <c r="WP175" i="8"/>
  <c r="WR175" i="8" l="1"/>
  <c r="WS175" i="8" s="1"/>
  <c r="WN176" i="8" s="1"/>
  <c r="WO176" i="8" l="1"/>
  <c r="WJ176" i="8" s="1"/>
  <c r="WW175" i="8"/>
  <c r="WY175" i="8" l="1"/>
  <c r="WZ175" i="8" s="1"/>
  <c r="WU176" i="8" s="1"/>
  <c r="WV176" i="8" l="1"/>
  <c r="WQ176" i="8" s="1"/>
  <c r="XD175" i="8"/>
  <c r="XF175" i="8" l="1"/>
  <c r="XG175" i="8" s="1"/>
  <c r="XB176" i="8" s="1"/>
  <c r="XC176" i="8" l="1"/>
  <c r="WX176" i="8" s="1"/>
  <c r="XK175" i="8"/>
  <c r="XM175" i="8" l="1"/>
  <c r="XN175" i="8" s="1"/>
  <c r="XI176" i="8" s="1"/>
  <c r="XJ176" i="8" l="1"/>
  <c r="XE176" i="8" s="1"/>
  <c r="XR175" i="8"/>
  <c r="XT175" i="8" l="1"/>
  <c r="XU175" i="8" s="1"/>
  <c r="XP176" i="8" s="1"/>
  <c r="XQ176" i="8" l="1"/>
  <c r="XL176" i="8" s="1"/>
  <c r="XY175" i="8"/>
  <c r="YA175" i="8" l="1"/>
  <c r="YB175" i="8"/>
  <c r="XW176" i="8" s="1"/>
  <c r="XX176" i="8" l="1"/>
  <c r="XS176" i="8" s="1"/>
  <c r="YF175" i="8"/>
  <c r="YH175" i="8" l="1"/>
  <c r="YI175" i="8" s="1"/>
  <c r="YD176" i="8" s="1"/>
  <c r="YE176" i="8" l="1"/>
  <c r="XZ176" i="8" s="1"/>
  <c r="YM175" i="8"/>
  <c r="YO175" i="8" l="1"/>
  <c r="YP175" i="8"/>
  <c r="YK176" i="8" s="1"/>
  <c r="YT175" i="8" l="1"/>
  <c r="YL176" i="8"/>
  <c r="YG176" i="8" s="1"/>
  <c r="YV175" i="8" l="1"/>
  <c r="YW175" i="8"/>
  <c r="YR176" i="8" s="1"/>
  <c r="YS176" i="8" l="1"/>
  <c r="YN176" i="8" s="1"/>
  <c r="ZA175" i="8"/>
  <c r="ZC175" i="8" l="1"/>
  <c r="ZD175" i="8"/>
  <c r="YY176" i="8" s="1"/>
  <c r="YZ176" i="8" l="1"/>
  <c r="YU176" i="8" s="1"/>
  <c r="ZH175" i="8"/>
  <c r="ZJ175" i="8" l="1"/>
  <c r="ZK175" i="8" s="1"/>
  <c r="ZF176" i="8" s="1"/>
  <c r="ZG176" i="8" l="1"/>
  <c r="ZB176" i="8" s="1"/>
  <c r="ZO175" i="8"/>
  <c r="ZQ175" i="8" l="1"/>
  <c r="ZR175" i="8" s="1"/>
  <c r="ZM176" i="8" s="1"/>
  <c r="ZN176" i="8" l="1"/>
  <c r="ZI176" i="8" s="1"/>
  <c r="ZV175" i="8"/>
  <c r="ZX175" i="8" l="1"/>
  <c r="ZY175" i="8" s="1"/>
  <c r="ZT176" i="8" s="1"/>
  <c r="ZU176" i="8" l="1"/>
  <c r="ZP176" i="8" s="1"/>
  <c r="AAC175" i="8"/>
  <c r="AAE175" i="8" l="1"/>
  <c r="AAF175" i="8" s="1"/>
  <c r="AAA176" i="8" s="1"/>
  <c r="AAB176" i="8" l="1"/>
  <c r="ZW176" i="8" s="1"/>
  <c r="AAJ175" i="8"/>
  <c r="AAL175" i="8" l="1"/>
  <c r="AAM175" i="8"/>
  <c r="AAH176" i="8" s="1"/>
  <c r="AAI176" i="8" l="1"/>
  <c r="AAD176" i="8" s="1"/>
  <c r="AAQ175" i="8"/>
  <c r="AAS175" i="8" l="1"/>
  <c r="AAT175" i="8" s="1"/>
  <c r="AAO176" i="8" s="1"/>
  <c r="AAP176" i="8" l="1"/>
  <c r="AAX175" i="8"/>
  <c r="AAZ175" i="8" l="1"/>
  <c r="ABA175" i="8"/>
  <c r="AAV176" i="8" s="1"/>
  <c r="MZ176" i="8"/>
  <c r="AAK176" i="8"/>
  <c r="MW177" i="8" l="1"/>
  <c r="NA176" i="8"/>
  <c r="MV177" i="8" s="1"/>
  <c r="AAW176" i="8"/>
  <c r="ABE175" i="8"/>
  <c r="ABG175" i="8" l="1"/>
  <c r="ABH175" i="8"/>
  <c r="ABC176" i="8" s="1"/>
  <c r="AAR176" i="8"/>
  <c r="NE176" i="8"/>
  <c r="MR177" i="8"/>
  <c r="MS177" i="8" s="1"/>
  <c r="MP178" i="8" l="1"/>
  <c r="MT177" i="8"/>
  <c r="MO178" i="8" s="1"/>
  <c r="NG176" i="8"/>
  <c r="NH176" i="8"/>
  <c r="NC177" i="8" s="1"/>
  <c r="ABL175" i="8"/>
  <c r="ABO175" i="8" s="1"/>
  <c r="ABJ176" i="8" s="1"/>
  <c r="ABD176" i="8"/>
  <c r="AAY176" i="8" l="1"/>
  <c r="ABF176" i="8"/>
  <c r="ND177" i="8"/>
  <c r="MY177" i="8" s="1"/>
  <c r="NL176" i="8"/>
  <c r="MK178" i="8"/>
  <c r="ML178" i="8" s="1"/>
  <c r="MX177" i="8"/>
  <c r="MI179" i="8" l="1"/>
  <c r="MM178" i="8"/>
  <c r="MH179" i="8" s="1"/>
  <c r="NN176" i="8"/>
  <c r="NO176" i="8" s="1"/>
  <c r="NJ177" i="8" s="1"/>
  <c r="NS176" i="8" l="1"/>
  <c r="NK177" i="8"/>
  <c r="NF177" i="8" s="1"/>
  <c r="MQ178" i="8"/>
  <c r="MD179" i="8"/>
  <c r="ME179" i="8" s="1"/>
  <c r="MB180" i="8" l="1"/>
  <c r="MF179" i="8"/>
  <c r="MA180" i="8" s="1"/>
  <c r="NU176" i="8"/>
  <c r="NV176" i="8" s="1"/>
  <c r="NQ177" i="8" s="1"/>
  <c r="NR177" i="8" l="1"/>
  <c r="NM177" i="8" s="1"/>
  <c r="NZ176" i="8"/>
  <c r="MJ179" i="8"/>
  <c r="LW180" i="8"/>
  <c r="LX180" i="8" s="1"/>
  <c r="LY180" i="8" l="1"/>
  <c r="LT181" i="8" s="1"/>
  <c r="LU181" i="8"/>
  <c r="LP181" i="8" s="1"/>
  <c r="LQ181" i="8" s="1"/>
  <c r="OB176" i="8"/>
  <c r="OC176" i="8" s="1"/>
  <c r="NX177" i="8" s="1"/>
  <c r="MC180" i="8" l="1"/>
  <c r="NY177" i="8"/>
  <c r="NT177" i="8" s="1"/>
  <c r="OG176" i="8"/>
  <c r="LR181" i="8"/>
  <c r="LM182" i="8" s="1"/>
  <c r="LN182" i="8"/>
  <c r="LI182" i="8" l="1"/>
  <c r="LJ182" i="8" s="1"/>
  <c r="LV181" i="8"/>
  <c r="LK182" i="8"/>
  <c r="LF183" i="8" s="1"/>
  <c r="OI176" i="8"/>
  <c r="OJ176" i="8"/>
  <c r="OE177" i="8" s="1"/>
  <c r="LO182" i="8" l="1"/>
  <c r="LG183" i="8"/>
  <c r="LB183" i="8" s="1"/>
  <c r="LC183" i="8" s="1"/>
  <c r="LD183" i="8" s="1"/>
  <c r="KY184" i="8" s="1"/>
  <c r="OF177" i="8"/>
  <c r="OA177" i="8" s="1"/>
  <c r="ON176" i="8"/>
  <c r="KZ184" i="8" l="1"/>
  <c r="KU184" i="8" s="1"/>
  <c r="KV184" i="8" s="1"/>
  <c r="KW184" i="8" s="1"/>
  <c r="KR185" i="8" s="1"/>
  <c r="LH183" i="8"/>
  <c r="OP176" i="8"/>
  <c r="OQ176" i="8" s="1"/>
  <c r="OL177" i="8" s="1"/>
  <c r="KS185" i="8" l="1"/>
  <c r="KN185" i="8" s="1"/>
  <c r="KO185" i="8" s="1"/>
  <c r="KP185" i="8" s="1"/>
  <c r="KK186" i="8" s="1"/>
  <c r="LA184" i="8"/>
  <c r="OM177" i="8"/>
  <c r="OH177" i="8" s="1"/>
  <c r="OU176" i="8"/>
  <c r="KL186" i="8"/>
  <c r="OW176" i="8" l="1"/>
  <c r="OX176" i="8" s="1"/>
  <c r="OS177" i="8" s="1"/>
  <c r="KT185" i="8"/>
  <c r="KG186" i="8"/>
  <c r="KH186" i="8" s="1"/>
  <c r="KI186" i="8" l="1"/>
  <c r="KD187" i="8" s="1"/>
  <c r="KE187" i="8"/>
  <c r="JZ187" i="8" s="1"/>
  <c r="KA187" i="8" s="1"/>
  <c r="OT177" i="8"/>
  <c r="OO177" i="8" s="1"/>
  <c r="PB176" i="8"/>
  <c r="KM186" i="8" l="1"/>
  <c r="PD176" i="8"/>
  <c r="PE176" i="8"/>
  <c r="OZ177" i="8" s="1"/>
  <c r="KB187" i="8"/>
  <c r="JW188" i="8" s="1"/>
  <c r="JX188" i="8"/>
  <c r="JS188" i="8" l="1"/>
  <c r="JT188" i="8" s="1"/>
  <c r="JY188" i="8" s="1"/>
  <c r="KF187" i="8"/>
  <c r="JU188" i="8"/>
  <c r="JP189" i="8" s="1"/>
  <c r="JQ189" i="8"/>
  <c r="PA177" i="8"/>
  <c r="OV177" i="8" s="1"/>
  <c r="PI176" i="8"/>
  <c r="JL189" i="8" l="1"/>
  <c r="JM189" i="8" s="1"/>
  <c r="JJ190" i="8" s="1"/>
  <c r="PK176" i="8"/>
  <c r="PL176" i="8" s="1"/>
  <c r="PG177" i="8" s="1"/>
  <c r="JN189" i="8" l="1"/>
  <c r="JI190" i="8" s="1"/>
  <c r="JE190" i="8" s="1"/>
  <c r="PH177" i="8"/>
  <c r="PC177" i="8" s="1"/>
  <c r="PP176" i="8"/>
  <c r="JR189" i="8" l="1"/>
  <c r="PR176" i="8"/>
  <c r="PS176" i="8"/>
  <c r="PN177" i="8" s="1"/>
  <c r="PO177" i="8" l="1"/>
  <c r="PJ177" i="8" s="1"/>
  <c r="PW176" i="8"/>
  <c r="PY176" i="8" l="1"/>
  <c r="PZ176" i="8" s="1"/>
  <c r="PU177" i="8" s="1"/>
  <c r="PV177" i="8" l="1"/>
  <c r="PQ177" i="8" s="1"/>
  <c r="QD176" i="8"/>
  <c r="QF176" i="8" l="1"/>
  <c r="QG176" i="8"/>
  <c r="QB177" i="8" s="1"/>
  <c r="QC177" i="8" l="1"/>
  <c r="PX177" i="8" s="1"/>
  <c r="QK176" i="8"/>
  <c r="QM176" i="8" l="1"/>
  <c r="QN176" i="8" s="1"/>
  <c r="QI177" i="8" s="1"/>
  <c r="QR176" i="8" l="1"/>
  <c r="QJ177" i="8"/>
  <c r="QE177" i="8" s="1"/>
  <c r="QT176" i="8" l="1"/>
  <c r="QU176" i="8" s="1"/>
  <c r="QP177" i="8" s="1"/>
  <c r="QQ177" i="8" l="1"/>
  <c r="QL177" i="8" s="1"/>
  <c r="QY176" i="8"/>
  <c r="RA176" i="8" l="1"/>
  <c r="RB176" i="8"/>
  <c r="QW177" i="8" s="1"/>
  <c r="QX177" i="8" l="1"/>
  <c r="QS177" i="8" s="1"/>
  <c r="RF176" i="8"/>
  <c r="RH176" i="8" l="1"/>
  <c r="RI176" i="8" s="1"/>
  <c r="RD177" i="8" s="1"/>
  <c r="RE177" i="8" l="1"/>
  <c r="QZ177" i="8" s="1"/>
  <c r="RM176" i="8"/>
  <c r="RO176" i="8" l="1"/>
  <c r="RP176" i="8" s="1"/>
  <c r="RK177" i="8" s="1"/>
  <c r="RL177" i="8" l="1"/>
  <c r="RG177" i="8" s="1"/>
  <c r="RT176" i="8"/>
  <c r="RV176" i="8" l="1"/>
  <c r="RW176" i="8" s="1"/>
  <c r="RR177" i="8" s="1"/>
  <c r="RS177" i="8" l="1"/>
  <c r="RN177" i="8" s="1"/>
  <c r="SA176" i="8"/>
  <c r="SC176" i="8" l="1"/>
  <c r="SD176" i="8" s="1"/>
  <c r="RY177" i="8" s="1"/>
  <c r="RZ177" i="8" l="1"/>
  <c r="RU177" i="8" s="1"/>
  <c r="SH176" i="8"/>
  <c r="SJ176" i="8" l="1"/>
  <c r="SK176" i="8"/>
  <c r="SF177" i="8" s="1"/>
  <c r="SG177" i="8" l="1"/>
  <c r="SB177" i="8" s="1"/>
  <c r="SO176" i="8"/>
  <c r="SQ176" i="8" l="1"/>
  <c r="SR176" i="8" s="1"/>
  <c r="SM177" i="8" s="1"/>
  <c r="SN177" i="8" l="1"/>
  <c r="SI177" i="8" s="1"/>
  <c r="SV176" i="8"/>
  <c r="SX176" i="8" l="1"/>
  <c r="SY176" i="8" s="1"/>
  <c r="ST177" i="8" s="1"/>
  <c r="SU177" i="8" l="1"/>
  <c r="SP177" i="8" s="1"/>
  <c r="TC176" i="8"/>
  <c r="TE176" i="8" l="1"/>
  <c r="TF176" i="8" s="1"/>
  <c r="TA177" i="8" s="1"/>
  <c r="TB177" i="8" l="1"/>
  <c r="SW177" i="8" s="1"/>
  <c r="TJ176" i="8"/>
  <c r="TL176" i="8" l="1"/>
  <c r="TM176" i="8" s="1"/>
  <c r="TH177" i="8" s="1"/>
  <c r="TI177" i="8" l="1"/>
  <c r="TD177" i="8" s="1"/>
  <c r="TQ176" i="8"/>
  <c r="TS176" i="8" l="1"/>
  <c r="TT176" i="8" s="1"/>
  <c r="TO177" i="8" s="1"/>
  <c r="TP177" i="8" l="1"/>
  <c r="TK177" i="8" s="1"/>
  <c r="TX176" i="8"/>
  <c r="TZ176" i="8" l="1"/>
  <c r="UA176" i="8" s="1"/>
  <c r="TV177" i="8" s="1"/>
  <c r="TW177" i="8" l="1"/>
  <c r="TR177" i="8" s="1"/>
  <c r="UE176" i="8"/>
  <c r="UG176" i="8" l="1"/>
  <c r="UH176" i="8"/>
  <c r="UC177" i="8" s="1"/>
  <c r="UD177" i="8" l="1"/>
  <c r="TY177" i="8" s="1"/>
  <c r="UL176" i="8"/>
  <c r="UN176" i="8" l="1"/>
  <c r="UO176" i="8" s="1"/>
  <c r="UJ177" i="8" s="1"/>
  <c r="UK177" i="8" l="1"/>
  <c r="UF177" i="8" s="1"/>
  <c r="US176" i="8"/>
  <c r="UU176" i="8" l="1"/>
  <c r="UV176" i="8" s="1"/>
  <c r="UQ177" i="8" s="1"/>
  <c r="UR177" i="8" l="1"/>
  <c r="UM177" i="8" s="1"/>
  <c r="UZ176" i="8"/>
  <c r="VB176" i="8" l="1"/>
  <c r="VC176" i="8"/>
  <c r="UX177" i="8" s="1"/>
  <c r="UY177" i="8" l="1"/>
  <c r="UT177" i="8" s="1"/>
  <c r="VG176" i="8"/>
  <c r="VI176" i="8" l="1"/>
  <c r="VJ176" i="8" s="1"/>
  <c r="VE177" i="8" s="1"/>
  <c r="VF177" i="8" l="1"/>
  <c r="VA177" i="8" s="1"/>
  <c r="VN176" i="8"/>
  <c r="VP176" i="8" l="1"/>
  <c r="VQ176" i="8" s="1"/>
  <c r="VL177" i="8" s="1"/>
  <c r="VM177" i="8" l="1"/>
  <c r="VH177" i="8" s="1"/>
  <c r="VU176" i="8"/>
  <c r="VW176" i="8" l="1"/>
  <c r="VX176" i="8"/>
  <c r="VS177" i="8" s="1"/>
  <c r="VT177" i="8" l="1"/>
  <c r="VO177" i="8" s="1"/>
  <c r="WB176" i="8"/>
  <c r="WD176" i="8" l="1"/>
  <c r="WE176" i="8" s="1"/>
  <c r="VZ177" i="8" s="1"/>
  <c r="WA177" i="8" l="1"/>
  <c r="VV177" i="8" s="1"/>
  <c r="WI176" i="8"/>
  <c r="WK176" i="8" l="1"/>
  <c r="WL176" i="8"/>
  <c r="WG177" i="8" s="1"/>
  <c r="WH177" i="8" l="1"/>
  <c r="WC177" i="8" s="1"/>
  <c r="WP176" i="8"/>
  <c r="WR176" i="8" l="1"/>
  <c r="WS176" i="8"/>
  <c r="WN177" i="8" s="1"/>
  <c r="WO177" i="8" l="1"/>
  <c r="WJ177" i="8" s="1"/>
  <c r="WW176" i="8"/>
  <c r="WY176" i="8" l="1"/>
  <c r="WZ176" i="8"/>
  <c r="WU177" i="8" s="1"/>
  <c r="WV177" i="8" l="1"/>
  <c r="WQ177" i="8" s="1"/>
  <c r="XD176" i="8"/>
  <c r="XF176" i="8" l="1"/>
  <c r="XG176" i="8" s="1"/>
  <c r="XB177" i="8" s="1"/>
  <c r="XC177" i="8" l="1"/>
  <c r="WX177" i="8" s="1"/>
  <c r="XK176" i="8"/>
  <c r="XM176" i="8" l="1"/>
  <c r="XN176" i="8"/>
  <c r="XI177" i="8" s="1"/>
  <c r="XJ177" i="8" l="1"/>
  <c r="XE177" i="8" s="1"/>
  <c r="XR176" i="8"/>
  <c r="XT176" i="8" l="1"/>
  <c r="XU176" i="8" s="1"/>
  <c r="XP177" i="8" s="1"/>
  <c r="XQ177" i="8" l="1"/>
  <c r="XL177" i="8" s="1"/>
  <c r="XY176" i="8"/>
  <c r="YA176" i="8" l="1"/>
  <c r="YB176" i="8"/>
  <c r="XW177" i="8" s="1"/>
  <c r="XX177" i="8" l="1"/>
  <c r="XS177" i="8" s="1"/>
  <c r="YF176" i="8"/>
  <c r="YH176" i="8" l="1"/>
  <c r="YI176" i="8" s="1"/>
  <c r="YD177" i="8" s="1"/>
  <c r="YE177" i="8" l="1"/>
  <c r="XZ177" i="8" s="1"/>
  <c r="YM176" i="8"/>
  <c r="YO176" i="8" l="1"/>
  <c r="YP176" i="8" s="1"/>
  <c r="YK177" i="8" s="1"/>
  <c r="YT176" i="8" l="1"/>
  <c r="YL177" i="8"/>
  <c r="YG177" i="8" s="1"/>
  <c r="YV176" i="8" l="1"/>
  <c r="YW176" i="8"/>
  <c r="YR177" i="8" s="1"/>
  <c r="YS177" i="8" l="1"/>
  <c r="YN177" i="8" s="1"/>
  <c r="ZA176" i="8"/>
  <c r="ZC176" i="8" l="1"/>
  <c r="ZD176" i="8" s="1"/>
  <c r="YY177" i="8" s="1"/>
  <c r="YZ177" i="8" l="1"/>
  <c r="YU177" i="8" s="1"/>
  <c r="ZH176" i="8"/>
  <c r="ZJ176" i="8" l="1"/>
  <c r="ZK176" i="8"/>
  <c r="ZF177" i="8" s="1"/>
  <c r="ZG177" i="8" l="1"/>
  <c r="ZB177" i="8" s="1"/>
  <c r="ZO176" i="8"/>
  <c r="ZQ176" i="8" l="1"/>
  <c r="ZR176" i="8" s="1"/>
  <c r="ZM177" i="8" s="1"/>
  <c r="ZN177" i="8" l="1"/>
  <c r="ZI177" i="8" s="1"/>
  <c r="ZV176" i="8"/>
  <c r="ZX176" i="8" l="1"/>
  <c r="ZY176" i="8" s="1"/>
  <c r="ZT177" i="8" s="1"/>
  <c r="ZU177" i="8" l="1"/>
  <c r="ZP177" i="8" s="1"/>
  <c r="AAC176" i="8"/>
  <c r="AAE176" i="8" l="1"/>
  <c r="AAF176" i="8" s="1"/>
  <c r="AAA177" i="8" s="1"/>
  <c r="AAB177" i="8" l="1"/>
  <c r="ZW177" i="8" s="1"/>
  <c r="AAJ176" i="8"/>
  <c r="AAL176" i="8" l="1"/>
  <c r="AAM176" i="8" s="1"/>
  <c r="AAH177" i="8" s="1"/>
  <c r="AAI177" i="8" l="1"/>
  <c r="AAD177" i="8" s="1"/>
  <c r="AAQ176" i="8"/>
  <c r="AAS176" i="8" l="1"/>
  <c r="AAT176" i="8" s="1"/>
  <c r="AAO177" i="8" s="1"/>
  <c r="AAP177" i="8" l="1"/>
  <c r="AAX176" i="8"/>
  <c r="AAZ176" i="8" l="1"/>
  <c r="ABA176" i="8" s="1"/>
  <c r="AAV177" i="8" s="1"/>
  <c r="MZ177" i="8"/>
  <c r="AAK177" i="8"/>
  <c r="MW178" i="8" l="1"/>
  <c r="NA177" i="8"/>
  <c r="MV178" i="8" s="1"/>
  <c r="AAW177" i="8"/>
  <c r="ABE176" i="8"/>
  <c r="ABG176" i="8" l="1"/>
  <c r="ABH176" i="8"/>
  <c r="ABC177" i="8" s="1"/>
  <c r="AAR177" i="8"/>
  <c r="NE177" i="8"/>
  <c r="MR178" i="8"/>
  <c r="MS178" i="8" s="1"/>
  <c r="MP179" i="8" l="1"/>
  <c r="MT178" i="8"/>
  <c r="MO179" i="8" s="1"/>
  <c r="NG177" i="8"/>
  <c r="NH177" i="8" s="1"/>
  <c r="NC178" i="8" s="1"/>
  <c r="ABD177" i="8"/>
  <c r="ABL176" i="8"/>
  <c r="ABO176" i="8" s="1"/>
  <c r="ABJ177" i="8" s="1"/>
  <c r="ABF177" i="8" l="1"/>
  <c r="AAY177" i="8"/>
  <c r="ND178" i="8"/>
  <c r="MY178" i="8" s="1"/>
  <c r="NL177" i="8"/>
  <c r="MX178" i="8"/>
  <c r="MK179" i="8"/>
  <c r="ML179" i="8" s="1"/>
  <c r="MI180" i="8" l="1"/>
  <c r="MM179" i="8"/>
  <c r="MH180" i="8" s="1"/>
  <c r="NN177" i="8"/>
  <c r="NO177" i="8" s="1"/>
  <c r="NJ178" i="8" s="1"/>
  <c r="NS177" i="8" l="1"/>
  <c r="NK178" i="8"/>
  <c r="NF178" i="8" s="1"/>
  <c r="MQ179" i="8"/>
  <c r="MD180" i="8"/>
  <c r="ME180" i="8" s="1"/>
  <c r="MB181" i="8" l="1"/>
  <c r="MF180" i="8"/>
  <c r="MA181" i="8" s="1"/>
  <c r="NU177" i="8"/>
  <c r="NV177" i="8" s="1"/>
  <c r="NQ178" i="8" s="1"/>
  <c r="NR178" i="8" l="1"/>
  <c r="NM178" i="8" s="1"/>
  <c r="NZ177" i="8"/>
  <c r="MJ180" i="8"/>
  <c r="LW181" i="8"/>
  <c r="LX181" i="8" s="1"/>
  <c r="LU182" i="8" l="1"/>
  <c r="LY181" i="8"/>
  <c r="LT182" i="8" s="1"/>
  <c r="OB177" i="8"/>
  <c r="OC177" i="8"/>
  <c r="NX178" i="8" s="1"/>
  <c r="NY178" i="8" l="1"/>
  <c r="NT178" i="8" s="1"/>
  <c r="OG177" i="8"/>
  <c r="MC181" i="8"/>
  <c r="LP182" i="8"/>
  <c r="LQ182" i="8" s="1"/>
  <c r="LR182" i="8" l="1"/>
  <c r="LM183" i="8" s="1"/>
  <c r="LN183" i="8"/>
  <c r="LV182" i="8"/>
  <c r="OI177" i="8"/>
  <c r="OJ177" i="8" s="1"/>
  <c r="OE178" i="8" s="1"/>
  <c r="LI183" i="8" l="1"/>
  <c r="LJ183" i="8" s="1"/>
  <c r="LK183" i="8" s="1"/>
  <c r="LF184" i="8" s="1"/>
  <c r="OF178" i="8"/>
  <c r="OA178" i="8" s="1"/>
  <c r="ON177" i="8"/>
  <c r="LG184" i="8" l="1"/>
  <c r="LO183" i="8"/>
  <c r="LB184" i="8"/>
  <c r="LC184" i="8" s="1"/>
  <c r="LD184" i="8" s="1"/>
  <c r="OP177" i="8"/>
  <c r="OQ177" i="8" s="1"/>
  <c r="OL178" i="8" s="1"/>
  <c r="KZ185" i="8" l="1"/>
  <c r="KY185" i="8"/>
  <c r="LH184" i="8"/>
  <c r="KU185" i="8"/>
  <c r="KV185" i="8" s="1"/>
  <c r="KS186" i="8" s="1"/>
  <c r="OM178" i="8"/>
  <c r="OH178" i="8" s="1"/>
  <c r="OU177" i="8"/>
  <c r="KW185" i="8" l="1"/>
  <c r="KR186" i="8" s="1"/>
  <c r="OW177" i="8"/>
  <c r="OX177" i="8" s="1"/>
  <c r="OS178" i="8" s="1"/>
  <c r="LA185" i="8"/>
  <c r="KN186" i="8"/>
  <c r="KO186" i="8" s="1"/>
  <c r="KP186" i="8" l="1"/>
  <c r="KK187" i="8" s="1"/>
  <c r="KL187" i="8"/>
  <c r="KT186" i="8"/>
  <c r="OT178" i="8"/>
  <c r="OO178" i="8" s="1"/>
  <c r="PB177" i="8"/>
  <c r="KG187" i="8" l="1"/>
  <c r="KH187" i="8" s="1"/>
  <c r="KI187" i="8" s="1"/>
  <c r="KD188" i="8" s="1"/>
  <c r="PD177" i="8"/>
  <c r="PE177" i="8"/>
  <c r="OZ178" i="8" s="1"/>
  <c r="KE188" i="8" l="1"/>
  <c r="KM187" i="8"/>
  <c r="JZ188" i="8"/>
  <c r="KA188" i="8" s="1"/>
  <c r="PA178" i="8"/>
  <c r="OV178" i="8" s="1"/>
  <c r="PI177" i="8"/>
  <c r="KB188" i="8" l="1"/>
  <c r="JW189" i="8" s="1"/>
  <c r="JX189" i="8"/>
  <c r="JS189" i="8" s="1"/>
  <c r="JT189" i="8" s="1"/>
  <c r="JQ190" i="8" s="1"/>
  <c r="PK177" i="8"/>
  <c r="PL177" i="8" s="1"/>
  <c r="PG178" i="8" s="1"/>
  <c r="JU189" i="8" l="1"/>
  <c r="JP190" i="8" s="1"/>
  <c r="KF188" i="8"/>
  <c r="PH178" i="8"/>
  <c r="PC178" i="8" s="1"/>
  <c r="PP177" i="8"/>
  <c r="JY189" i="8"/>
  <c r="JL190" i="8"/>
  <c r="PR177" i="8" l="1"/>
  <c r="PS177" i="8"/>
  <c r="PN178" i="8" s="1"/>
  <c r="PO178" i="8" l="1"/>
  <c r="PJ178" i="8" s="1"/>
  <c r="PW177" i="8"/>
  <c r="PY177" i="8" l="1"/>
  <c r="PZ177" i="8"/>
  <c r="PU178" i="8" s="1"/>
  <c r="PV178" i="8" l="1"/>
  <c r="PQ178" i="8" s="1"/>
  <c r="QD177" i="8"/>
  <c r="QF177" i="8" l="1"/>
  <c r="QG177" i="8" s="1"/>
  <c r="QB178" i="8" s="1"/>
  <c r="QC178" i="8" l="1"/>
  <c r="PX178" i="8" s="1"/>
  <c r="QK177" i="8"/>
  <c r="QM177" i="8" l="1"/>
  <c r="QN177" i="8" s="1"/>
  <c r="QI178" i="8" s="1"/>
  <c r="QR177" i="8" l="1"/>
  <c r="QJ178" i="8"/>
  <c r="QE178" i="8" s="1"/>
  <c r="QT177" i="8" l="1"/>
  <c r="QU177" i="8" s="1"/>
  <c r="QP178" i="8" s="1"/>
  <c r="QQ178" i="8" l="1"/>
  <c r="QL178" i="8" s="1"/>
  <c r="QY177" i="8"/>
  <c r="RA177" i="8" l="1"/>
  <c r="RB177" i="8" s="1"/>
  <c r="QW178" i="8" s="1"/>
  <c r="RF177" i="8" l="1"/>
  <c r="QX178" i="8"/>
  <c r="QS178" i="8" s="1"/>
  <c r="RH177" i="8" l="1"/>
  <c r="RI177" i="8"/>
  <c r="RD178" i="8" s="1"/>
  <c r="RE178" i="8" l="1"/>
  <c r="QZ178" i="8" s="1"/>
  <c r="RM177" i="8"/>
  <c r="RO177" i="8" l="1"/>
  <c r="RP177" i="8" s="1"/>
  <c r="RK178" i="8" s="1"/>
  <c r="RL178" i="8" l="1"/>
  <c r="RG178" i="8" s="1"/>
  <c r="RT177" i="8"/>
  <c r="RV177" i="8" l="1"/>
  <c r="RW177" i="8"/>
  <c r="RR178" i="8" s="1"/>
  <c r="RS178" i="8" l="1"/>
  <c r="RN178" i="8" s="1"/>
  <c r="SA177" i="8"/>
  <c r="SC177" i="8" l="1"/>
  <c r="SD177" i="8"/>
  <c r="RY178" i="8" s="1"/>
  <c r="RZ178" i="8" l="1"/>
  <c r="RU178" i="8" s="1"/>
  <c r="SH177" i="8"/>
  <c r="SJ177" i="8" l="1"/>
  <c r="SK177" i="8" s="1"/>
  <c r="SF178" i="8" s="1"/>
  <c r="SG178" i="8" l="1"/>
  <c r="SB178" i="8" s="1"/>
  <c r="SO177" i="8"/>
  <c r="SQ177" i="8" l="1"/>
  <c r="SR177" i="8"/>
  <c r="SM178" i="8" s="1"/>
  <c r="SN178" i="8" l="1"/>
  <c r="SI178" i="8" s="1"/>
  <c r="SV177" i="8"/>
  <c r="SX177" i="8" l="1"/>
  <c r="SY177" i="8" s="1"/>
  <c r="ST178" i="8" s="1"/>
  <c r="SU178" i="8" l="1"/>
  <c r="SP178" i="8" s="1"/>
  <c r="TC177" i="8"/>
  <c r="TE177" i="8" l="1"/>
  <c r="TF177" i="8" s="1"/>
  <c r="TA178" i="8" s="1"/>
  <c r="TB178" i="8" l="1"/>
  <c r="SW178" i="8" s="1"/>
  <c r="TJ177" i="8"/>
  <c r="TL177" i="8" l="1"/>
  <c r="TM177" i="8" s="1"/>
  <c r="TH178" i="8" s="1"/>
  <c r="TI178" i="8" l="1"/>
  <c r="TD178" i="8" s="1"/>
  <c r="TQ177" i="8"/>
  <c r="TS177" i="8" l="1"/>
  <c r="TT177" i="8" s="1"/>
  <c r="TO178" i="8" s="1"/>
  <c r="TP178" i="8" l="1"/>
  <c r="TK178" i="8" s="1"/>
  <c r="TX177" i="8"/>
  <c r="TZ177" i="8" l="1"/>
  <c r="UA177" i="8" s="1"/>
  <c r="TV178" i="8" s="1"/>
  <c r="TW178" i="8" l="1"/>
  <c r="TR178" i="8" s="1"/>
  <c r="UE177" i="8"/>
  <c r="UG177" i="8" l="1"/>
  <c r="UH177" i="8" s="1"/>
  <c r="UC178" i="8" s="1"/>
  <c r="UD178" i="8" l="1"/>
  <c r="TY178" i="8" s="1"/>
  <c r="UL177" i="8"/>
  <c r="UN177" i="8" l="1"/>
  <c r="UO177" i="8" s="1"/>
  <c r="UJ178" i="8" s="1"/>
  <c r="UK178" i="8" l="1"/>
  <c r="UF178" i="8" s="1"/>
  <c r="US177" i="8"/>
  <c r="UU177" i="8" l="1"/>
  <c r="UV177" i="8"/>
  <c r="UQ178" i="8" s="1"/>
  <c r="UR178" i="8" l="1"/>
  <c r="UM178" i="8" s="1"/>
  <c r="UZ177" i="8"/>
  <c r="VB177" i="8" l="1"/>
  <c r="VC177" i="8" s="1"/>
  <c r="UX178" i="8" s="1"/>
  <c r="UY178" i="8" l="1"/>
  <c r="UT178" i="8" s="1"/>
  <c r="VG177" i="8"/>
  <c r="VI177" i="8" l="1"/>
  <c r="VJ177" i="8" s="1"/>
  <c r="VE178" i="8" s="1"/>
  <c r="VF178" i="8" l="1"/>
  <c r="VA178" i="8" s="1"/>
  <c r="VN177" i="8"/>
  <c r="VP177" i="8" l="1"/>
  <c r="VQ177" i="8"/>
  <c r="VL178" i="8" s="1"/>
  <c r="VM178" i="8" l="1"/>
  <c r="VH178" i="8" s="1"/>
  <c r="VU177" i="8"/>
  <c r="VW177" i="8" l="1"/>
  <c r="VX177" i="8" s="1"/>
  <c r="VS178" i="8" s="1"/>
  <c r="VT178" i="8" l="1"/>
  <c r="VO178" i="8" s="1"/>
  <c r="WB177" i="8"/>
  <c r="WD177" i="8" l="1"/>
  <c r="WE177" i="8" s="1"/>
  <c r="VZ178" i="8" s="1"/>
  <c r="WA178" i="8" l="1"/>
  <c r="VV178" i="8" s="1"/>
  <c r="WI177" i="8"/>
  <c r="WK177" i="8" l="1"/>
  <c r="WL177" i="8"/>
  <c r="WG178" i="8" s="1"/>
  <c r="WH178" i="8" l="1"/>
  <c r="WC178" i="8" s="1"/>
  <c r="WP177" i="8"/>
  <c r="WR177" i="8" l="1"/>
  <c r="WS177" i="8" s="1"/>
  <c r="WN178" i="8" s="1"/>
  <c r="WO178" i="8" l="1"/>
  <c r="WJ178" i="8" s="1"/>
  <c r="WW177" i="8"/>
  <c r="WY177" i="8" l="1"/>
  <c r="WZ177" i="8" s="1"/>
  <c r="WU178" i="8" s="1"/>
  <c r="WV178" i="8" l="1"/>
  <c r="WQ178" i="8" s="1"/>
  <c r="XD177" i="8"/>
  <c r="XF177" i="8" l="1"/>
  <c r="XG177" i="8" s="1"/>
  <c r="XB178" i="8" s="1"/>
  <c r="XC178" i="8" l="1"/>
  <c r="WX178" i="8" s="1"/>
  <c r="XK177" i="8"/>
  <c r="XM177" i="8" l="1"/>
  <c r="XN177" i="8" s="1"/>
  <c r="XI178" i="8" s="1"/>
  <c r="XJ178" i="8" l="1"/>
  <c r="XE178" i="8" s="1"/>
  <c r="XR177" i="8"/>
  <c r="XT177" i="8" l="1"/>
  <c r="XU177" i="8"/>
  <c r="XP178" i="8" s="1"/>
  <c r="XQ178" i="8" l="1"/>
  <c r="XL178" i="8" s="1"/>
  <c r="XY177" i="8"/>
  <c r="YA177" i="8" l="1"/>
  <c r="YB177" i="8" s="1"/>
  <c r="XW178" i="8" s="1"/>
  <c r="XX178" i="8" l="1"/>
  <c r="XS178" i="8" s="1"/>
  <c r="YF177" i="8"/>
  <c r="YH177" i="8" l="1"/>
  <c r="YI177" i="8" s="1"/>
  <c r="YD178" i="8" s="1"/>
  <c r="YE178" i="8" l="1"/>
  <c r="XZ178" i="8" s="1"/>
  <c r="YM177" i="8"/>
  <c r="YO177" i="8" l="1"/>
  <c r="YP177" i="8" s="1"/>
  <c r="YK178" i="8" s="1"/>
  <c r="YT177" i="8" l="1"/>
  <c r="YL178" i="8"/>
  <c r="YG178" i="8" s="1"/>
  <c r="YV177" i="8" l="1"/>
  <c r="YW177" i="8" s="1"/>
  <c r="YR178" i="8" s="1"/>
  <c r="YS178" i="8" l="1"/>
  <c r="YN178" i="8" s="1"/>
  <c r="ZA177" i="8"/>
  <c r="ZC177" i="8" l="1"/>
  <c r="ZD177" i="8" s="1"/>
  <c r="YY178" i="8" s="1"/>
  <c r="YZ178" i="8" l="1"/>
  <c r="YU178" i="8" s="1"/>
  <c r="ZH177" i="8"/>
  <c r="ZJ177" i="8" l="1"/>
  <c r="ZK177" i="8" s="1"/>
  <c r="ZF178" i="8" s="1"/>
  <c r="ZG178" i="8" l="1"/>
  <c r="ZB178" i="8" s="1"/>
  <c r="ZO177" i="8"/>
  <c r="ZQ177" i="8" l="1"/>
  <c r="ZR177" i="8" s="1"/>
  <c r="ZM178" i="8" s="1"/>
  <c r="ZN178" i="8" l="1"/>
  <c r="ZI178" i="8" s="1"/>
  <c r="ZV177" i="8"/>
  <c r="ZX177" i="8" l="1"/>
  <c r="ZY177" i="8" s="1"/>
  <c r="ZT178" i="8" s="1"/>
  <c r="ZU178" i="8" l="1"/>
  <c r="ZP178" i="8" s="1"/>
  <c r="AAC177" i="8"/>
  <c r="AAE177" i="8" l="1"/>
  <c r="AAF177" i="8" s="1"/>
  <c r="AAA178" i="8" s="1"/>
  <c r="AAB178" i="8" l="1"/>
  <c r="ZW178" i="8" s="1"/>
  <c r="AAJ177" i="8"/>
  <c r="AAL177" i="8" l="1"/>
  <c r="AAM177" i="8" s="1"/>
  <c r="AAH178" i="8" s="1"/>
  <c r="AAI178" i="8" l="1"/>
  <c r="AAD178" i="8" s="1"/>
  <c r="AAQ177" i="8"/>
  <c r="AAS177" i="8" l="1"/>
  <c r="AAT177" i="8"/>
  <c r="AAO178" i="8" s="1"/>
  <c r="AAX177" i="8" l="1"/>
  <c r="AAP178" i="8"/>
  <c r="MZ178" i="8" l="1"/>
  <c r="AAK178" i="8"/>
  <c r="AAZ177" i="8"/>
  <c r="ABA177" i="8"/>
  <c r="AAV178" i="8" s="1"/>
  <c r="AAW178" i="8" l="1"/>
  <c r="ABE177" i="8"/>
  <c r="MW179" i="8"/>
  <c r="NA178" i="8"/>
  <c r="MV179" i="8" s="1"/>
  <c r="ABG177" i="8" l="1"/>
  <c r="ABH177" i="8"/>
  <c r="ABC178" i="8" s="1"/>
  <c r="AAR178" i="8"/>
  <c r="NE178" i="8"/>
  <c r="MR179" i="8"/>
  <c r="MS179" i="8" s="1"/>
  <c r="MP180" i="8" l="1"/>
  <c r="MT179" i="8"/>
  <c r="MO180" i="8" s="1"/>
  <c r="NG178" i="8"/>
  <c r="NH178" i="8"/>
  <c r="NC179" i="8" s="1"/>
  <c r="ABD178" i="8"/>
  <c r="ABL177" i="8"/>
  <c r="ABO177" i="8" s="1"/>
  <c r="ABJ178" i="8" s="1"/>
  <c r="ABF178" i="8" l="1"/>
  <c r="AAY178" i="8"/>
  <c r="ND179" i="8"/>
  <c r="MY179" i="8" s="1"/>
  <c r="NL178" i="8"/>
  <c r="MX179" i="8"/>
  <c r="MK180" i="8"/>
  <c r="ML180" i="8" s="1"/>
  <c r="MI181" i="8" l="1"/>
  <c r="MM180" i="8"/>
  <c r="MH181" i="8" s="1"/>
  <c r="NN178" i="8"/>
  <c r="NO178" i="8" s="1"/>
  <c r="NJ179" i="8" s="1"/>
  <c r="NK179" i="8" l="1"/>
  <c r="NF179" i="8" s="1"/>
  <c r="NS178" i="8"/>
  <c r="MQ180" i="8"/>
  <c r="MD181" i="8"/>
  <c r="ME181" i="8" s="1"/>
  <c r="MB182" i="8" l="1"/>
  <c r="MF181" i="8"/>
  <c r="MA182" i="8" s="1"/>
  <c r="NU178" i="8"/>
  <c r="NV178" i="8" s="1"/>
  <c r="NQ179" i="8" s="1"/>
  <c r="NR179" i="8" l="1"/>
  <c r="NM179" i="8" s="1"/>
  <c r="NZ178" i="8"/>
  <c r="MJ181" i="8"/>
  <c r="LW182" i="8"/>
  <c r="LX182" i="8" s="1"/>
  <c r="LY182" i="8" l="1"/>
  <c r="LT183" i="8" s="1"/>
  <c r="LU183" i="8"/>
  <c r="LP183" i="8" s="1"/>
  <c r="LQ183" i="8" s="1"/>
  <c r="MC182" i="8"/>
  <c r="OB178" i="8"/>
  <c r="OC178" i="8" s="1"/>
  <c r="NX179" i="8" s="1"/>
  <c r="NY179" i="8" l="1"/>
  <c r="NT179" i="8" s="1"/>
  <c r="OG178" i="8"/>
  <c r="LR183" i="8"/>
  <c r="LM184" i="8" s="1"/>
  <c r="LN184" i="8"/>
  <c r="LV183" i="8" l="1"/>
  <c r="LI184" i="8"/>
  <c r="LJ184" i="8" s="1"/>
  <c r="LK184" i="8" s="1"/>
  <c r="OI178" i="8"/>
  <c r="OJ178" i="8" s="1"/>
  <c r="OE179" i="8" s="1"/>
  <c r="LG185" i="8" l="1"/>
  <c r="LF185" i="8"/>
  <c r="LO184" i="8"/>
  <c r="OF179" i="8"/>
  <c r="OA179" i="8" s="1"/>
  <c r="ON178" i="8"/>
  <c r="LB185" i="8" l="1"/>
  <c r="LC185" i="8" s="1"/>
  <c r="LD185" i="8" s="1"/>
  <c r="KY186" i="8" s="1"/>
  <c r="OP178" i="8"/>
  <c r="OQ178" i="8" s="1"/>
  <c r="OL179" i="8" s="1"/>
  <c r="LH185" i="8" l="1"/>
  <c r="KZ186" i="8"/>
  <c r="KU186" i="8" s="1"/>
  <c r="KV186" i="8" s="1"/>
  <c r="KW186" i="8" s="1"/>
  <c r="KR187" i="8" s="1"/>
  <c r="KS187" i="8"/>
  <c r="OM179" i="8"/>
  <c r="OH179" i="8" s="1"/>
  <c r="OU178" i="8"/>
  <c r="KN187" i="8" l="1"/>
  <c r="KO187" i="8" s="1"/>
  <c r="KP187" i="8" s="1"/>
  <c r="KK188" i="8" s="1"/>
  <c r="LA186" i="8"/>
  <c r="OW178" i="8"/>
  <c r="OX178" i="8" s="1"/>
  <c r="OS179" i="8" s="1"/>
  <c r="KT187" i="8" l="1"/>
  <c r="KL188" i="8"/>
  <c r="KG188" i="8" s="1"/>
  <c r="KH188" i="8" s="1"/>
  <c r="KE189" i="8" s="1"/>
  <c r="OT179" i="8"/>
  <c r="OO179" i="8" s="1"/>
  <c r="PB178" i="8"/>
  <c r="KI188" i="8" l="1"/>
  <c r="KD189" i="8" s="1"/>
  <c r="JZ189" i="8" s="1"/>
  <c r="KA189" i="8" s="1"/>
  <c r="KB189" i="8" s="1"/>
  <c r="JW190" i="8" s="1"/>
  <c r="JX190" i="8"/>
  <c r="KM188" i="8"/>
  <c r="PD178" i="8"/>
  <c r="PE178" i="8"/>
  <c r="OZ179" i="8" s="1"/>
  <c r="KF189" i="8" l="1"/>
  <c r="JS190" i="8"/>
  <c r="PA179" i="8"/>
  <c r="OV179" i="8" s="1"/>
  <c r="PI178" i="8"/>
  <c r="PK178" i="8" l="1"/>
  <c r="PL178" i="8" s="1"/>
  <c r="PG179" i="8" s="1"/>
  <c r="PH179" i="8" l="1"/>
  <c r="PC179" i="8" s="1"/>
  <c r="PP178" i="8"/>
  <c r="PR178" i="8" l="1"/>
  <c r="PS178" i="8" s="1"/>
  <c r="PN179" i="8" s="1"/>
  <c r="PO179" i="8" l="1"/>
  <c r="PJ179" i="8" s="1"/>
  <c r="PW178" i="8"/>
  <c r="PY178" i="8" l="1"/>
  <c r="PZ178" i="8" s="1"/>
  <c r="PU179" i="8" s="1"/>
  <c r="PV179" i="8" l="1"/>
  <c r="PQ179" i="8" s="1"/>
  <c r="QD178" i="8"/>
  <c r="QF178" i="8" l="1"/>
  <c r="QG178" i="8" s="1"/>
  <c r="QB179" i="8" s="1"/>
  <c r="QC179" i="8" l="1"/>
  <c r="PX179" i="8" s="1"/>
  <c r="QK178" i="8"/>
  <c r="QM178" i="8" l="1"/>
  <c r="QN178" i="8"/>
  <c r="QI179" i="8" s="1"/>
  <c r="QJ179" i="8" l="1"/>
  <c r="QE179" i="8" s="1"/>
  <c r="QR178" i="8"/>
  <c r="QT178" i="8" l="1"/>
  <c r="QU178" i="8" s="1"/>
  <c r="QP179" i="8" s="1"/>
  <c r="QQ179" i="8" l="1"/>
  <c r="QL179" i="8" s="1"/>
  <c r="QY178" i="8"/>
  <c r="RA178" i="8" l="1"/>
  <c r="RB178" i="8"/>
  <c r="QW179" i="8" s="1"/>
  <c r="QX179" i="8" l="1"/>
  <c r="QS179" i="8" s="1"/>
  <c r="RF178" i="8"/>
  <c r="RH178" i="8" l="1"/>
  <c r="RI178" i="8" s="1"/>
  <c r="RD179" i="8" s="1"/>
  <c r="RE179" i="8" l="1"/>
  <c r="QZ179" i="8" s="1"/>
  <c r="RM178" i="8"/>
  <c r="RO178" i="8" l="1"/>
  <c r="RP178" i="8" s="1"/>
  <c r="RK179" i="8" s="1"/>
  <c r="RL179" i="8" l="1"/>
  <c r="RG179" i="8" s="1"/>
  <c r="RT178" i="8"/>
  <c r="RV178" i="8" l="1"/>
  <c r="RW178" i="8"/>
  <c r="RR179" i="8" s="1"/>
  <c r="RS179" i="8" l="1"/>
  <c r="RN179" i="8" s="1"/>
  <c r="SA178" i="8"/>
  <c r="SC178" i="8" l="1"/>
  <c r="SD178" i="8"/>
  <c r="RY179" i="8" s="1"/>
  <c r="RZ179" i="8" l="1"/>
  <c r="RU179" i="8" s="1"/>
  <c r="SH178" i="8"/>
  <c r="SJ178" i="8" l="1"/>
  <c r="SK178" i="8" s="1"/>
  <c r="SF179" i="8" s="1"/>
  <c r="SG179" i="8" l="1"/>
  <c r="SB179" i="8" s="1"/>
  <c r="SO178" i="8"/>
  <c r="SQ178" i="8" l="1"/>
  <c r="SR178" i="8" s="1"/>
  <c r="SM179" i="8" s="1"/>
  <c r="SN179" i="8" l="1"/>
  <c r="SI179" i="8" s="1"/>
  <c r="SV178" i="8"/>
  <c r="SX178" i="8" l="1"/>
  <c r="SY178" i="8" s="1"/>
  <c r="ST179" i="8" s="1"/>
  <c r="SU179" i="8" l="1"/>
  <c r="SP179" i="8" s="1"/>
  <c r="TC178" i="8"/>
  <c r="TE178" i="8" l="1"/>
  <c r="TF178" i="8" s="1"/>
  <c r="TA179" i="8" s="1"/>
  <c r="TB179" i="8" l="1"/>
  <c r="SW179" i="8" s="1"/>
  <c r="TJ178" i="8"/>
  <c r="TL178" i="8" l="1"/>
  <c r="TM178" i="8" s="1"/>
  <c r="TH179" i="8" s="1"/>
  <c r="TI179" i="8" l="1"/>
  <c r="TD179" i="8" s="1"/>
  <c r="TQ178" i="8"/>
  <c r="TS178" i="8" l="1"/>
  <c r="TT178" i="8" s="1"/>
  <c r="TO179" i="8" s="1"/>
  <c r="TP179" i="8" l="1"/>
  <c r="TK179" i="8" s="1"/>
  <c r="TX178" i="8"/>
  <c r="TZ178" i="8" l="1"/>
  <c r="UA178" i="8" s="1"/>
  <c r="TV179" i="8" s="1"/>
  <c r="TW179" i="8" l="1"/>
  <c r="TR179" i="8" s="1"/>
  <c r="UE178" i="8"/>
  <c r="UG178" i="8" l="1"/>
  <c r="UH178" i="8" s="1"/>
  <c r="UC179" i="8" s="1"/>
  <c r="UD179" i="8" l="1"/>
  <c r="TY179" i="8" s="1"/>
  <c r="UL178" i="8"/>
  <c r="UN178" i="8" l="1"/>
  <c r="UO178" i="8" s="1"/>
  <c r="UJ179" i="8" s="1"/>
  <c r="UK179" i="8" l="1"/>
  <c r="UF179" i="8" s="1"/>
  <c r="US178" i="8"/>
  <c r="UU178" i="8" l="1"/>
  <c r="UV178" i="8" s="1"/>
  <c r="UQ179" i="8" s="1"/>
  <c r="UR179" i="8" l="1"/>
  <c r="UM179" i="8" s="1"/>
  <c r="UZ178" i="8"/>
  <c r="VB178" i="8" l="1"/>
  <c r="VC178" i="8" s="1"/>
  <c r="UX179" i="8" s="1"/>
  <c r="UY179" i="8" l="1"/>
  <c r="UT179" i="8" s="1"/>
  <c r="VG178" i="8"/>
  <c r="VI178" i="8" l="1"/>
  <c r="VJ178" i="8" s="1"/>
  <c r="VE179" i="8" s="1"/>
  <c r="VF179" i="8" l="1"/>
  <c r="VA179" i="8" s="1"/>
  <c r="VN178" i="8"/>
  <c r="VP178" i="8" l="1"/>
  <c r="VQ178" i="8"/>
  <c r="VL179" i="8" s="1"/>
  <c r="VM179" i="8" l="1"/>
  <c r="VH179" i="8" s="1"/>
  <c r="VU178" i="8"/>
  <c r="VW178" i="8" l="1"/>
  <c r="VX178" i="8"/>
  <c r="VS179" i="8" s="1"/>
  <c r="VT179" i="8" l="1"/>
  <c r="VO179" i="8" s="1"/>
  <c r="WB178" i="8"/>
  <c r="WD178" i="8" l="1"/>
  <c r="WE178" i="8" s="1"/>
  <c r="VZ179" i="8" s="1"/>
  <c r="WA179" i="8" l="1"/>
  <c r="VV179" i="8" s="1"/>
  <c r="WI178" i="8"/>
  <c r="WK178" i="8" l="1"/>
  <c r="WL178" i="8" s="1"/>
  <c r="WG179" i="8" s="1"/>
  <c r="WH179" i="8" l="1"/>
  <c r="WC179" i="8" s="1"/>
  <c r="WP178" i="8"/>
  <c r="WR178" i="8" l="1"/>
  <c r="WS178" i="8" s="1"/>
  <c r="WN179" i="8" s="1"/>
  <c r="WO179" i="8" l="1"/>
  <c r="WJ179" i="8" s="1"/>
  <c r="WW178" i="8"/>
  <c r="WY178" i="8" l="1"/>
  <c r="WZ178" i="8" s="1"/>
  <c r="WU179" i="8" s="1"/>
  <c r="WV179" i="8" l="1"/>
  <c r="WQ179" i="8" s="1"/>
  <c r="XD178" i="8"/>
  <c r="XF178" i="8" l="1"/>
  <c r="XG178" i="8" s="1"/>
  <c r="XB179" i="8" s="1"/>
  <c r="XC179" i="8" l="1"/>
  <c r="WX179" i="8" s="1"/>
  <c r="XK178" i="8"/>
  <c r="XM178" i="8" l="1"/>
  <c r="XN178" i="8" s="1"/>
  <c r="XI179" i="8" s="1"/>
  <c r="XJ179" i="8" l="1"/>
  <c r="XE179" i="8" s="1"/>
  <c r="XR178" i="8"/>
  <c r="XT178" i="8" l="1"/>
  <c r="XU178" i="8" s="1"/>
  <c r="XP179" i="8" s="1"/>
  <c r="XQ179" i="8" l="1"/>
  <c r="XL179" i="8" s="1"/>
  <c r="XY178" i="8"/>
  <c r="YA178" i="8" l="1"/>
  <c r="YB178" i="8"/>
  <c r="XW179" i="8" s="1"/>
  <c r="XX179" i="8" l="1"/>
  <c r="XS179" i="8" s="1"/>
  <c r="YF178" i="8"/>
  <c r="YH178" i="8" l="1"/>
  <c r="YI178" i="8"/>
  <c r="YD179" i="8" s="1"/>
  <c r="YE179" i="8" l="1"/>
  <c r="XZ179" i="8" s="1"/>
  <c r="YM178" i="8"/>
  <c r="YO178" i="8" l="1"/>
  <c r="YP178" i="8" s="1"/>
  <c r="YK179" i="8" s="1"/>
  <c r="YT178" i="8" l="1"/>
  <c r="YL179" i="8"/>
  <c r="YG179" i="8" s="1"/>
  <c r="YV178" i="8" l="1"/>
  <c r="YW178" i="8" s="1"/>
  <c r="YR179" i="8" s="1"/>
  <c r="YS179" i="8" l="1"/>
  <c r="YN179" i="8" s="1"/>
  <c r="ZA178" i="8"/>
  <c r="ZC178" i="8" l="1"/>
  <c r="ZD178" i="8" s="1"/>
  <c r="YY179" i="8" s="1"/>
  <c r="YZ179" i="8" l="1"/>
  <c r="YU179" i="8" s="1"/>
  <c r="ZH178" i="8"/>
  <c r="ZJ178" i="8" l="1"/>
  <c r="ZK178" i="8" s="1"/>
  <c r="ZF179" i="8" s="1"/>
  <c r="ZG179" i="8" l="1"/>
  <c r="ZB179" i="8" s="1"/>
  <c r="ZO178" i="8"/>
  <c r="ZQ178" i="8" l="1"/>
  <c r="ZR178" i="8" s="1"/>
  <c r="ZM179" i="8" s="1"/>
  <c r="ZN179" i="8" l="1"/>
  <c r="ZI179" i="8" s="1"/>
  <c r="ZV178" i="8"/>
  <c r="ZX178" i="8" l="1"/>
  <c r="ZY178" i="8" s="1"/>
  <c r="ZT179" i="8" s="1"/>
  <c r="ZU179" i="8" l="1"/>
  <c r="ZP179" i="8" s="1"/>
  <c r="AAC178" i="8"/>
  <c r="AAE178" i="8" l="1"/>
  <c r="AAF178" i="8" s="1"/>
  <c r="AAA179" i="8" s="1"/>
  <c r="AAB179" i="8" l="1"/>
  <c r="ZW179" i="8" s="1"/>
  <c r="AAJ178" i="8"/>
  <c r="AAL178" i="8" l="1"/>
  <c r="AAM178" i="8" s="1"/>
  <c r="AAH179" i="8" s="1"/>
  <c r="AAI179" i="8" l="1"/>
  <c r="AAD179" i="8" s="1"/>
  <c r="AAQ178" i="8"/>
  <c r="AAS178" i="8" l="1"/>
  <c r="AAT178" i="8" s="1"/>
  <c r="AAO179" i="8" s="1"/>
  <c r="AAP179" i="8" l="1"/>
  <c r="AAX178" i="8"/>
  <c r="AAZ178" i="8" l="1"/>
  <c r="ABA178" i="8" s="1"/>
  <c r="AAV179" i="8" s="1"/>
  <c r="MZ179" i="8"/>
  <c r="AAK179" i="8"/>
  <c r="MW180" i="8" l="1"/>
  <c r="NA179" i="8"/>
  <c r="MV180" i="8" s="1"/>
  <c r="AAW179" i="8"/>
  <c r="ABE178" i="8"/>
  <c r="ABG178" i="8" l="1"/>
  <c r="ABH178" i="8"/>
  <c r="ABC179" i="8" s="1"/>
  <c r="AAR179" i="8"/>
  <c r="NE179" i="8"/>
  <c r="MR180" i="8"/>
  <c r="MS180" i="8" s="1"/>
  <c r="MP181" i="8" l="1"/>
  <c r="MT180" i="8"/>
  <c r="MO181" i="8" s="1"/>
  <c r="NG179" i="8"/>
  <c r="NH179" i="8"/>
  <c r="NC180" i="8" s="1"/>
  <c r="ABD179" i="8"/>
  <c r="ABL178" i="8"/>
  <c r="ABO178" i="8" s="1"/>
  <c r="ABJ179" i="8" s="1"/>
  <c r="ABF179" i="8" l="1"/>
  <c r="AAY179" i="8"/>
  <c r="ND180" i="8"/>
  <c r="MY180" i="8" s="1"/>
  <c r="NL179" i="8"/>
  <c r="MX180" i="8"/>
  <c r="MK181" i="8"/>
  <c r="ML181" i="8" s="1"/>
  <c r="MI182" i="8" l="1"/>
  <c r="MM181" i="8"/>
  <c r="MH182" i="8" s="1"/>
  <c r="NN179" i="8"/>
  <c r="NO179" i="8" s="1"/>
  <c r="NJ180" i="8" s="1"/>
  <c r="NS179" i="8" l="1"/>
  <c r="NK180" i="8"/>
  <c r="NF180" i="8" s="1"/>
  <c r="MD182" i="8"/>
  <c r="ME182" i="8" s="1"/>
  <c r="MQ181" i="8"/>
  <c r="MB183" i="8" l="1"/>
  <c r="MF182" i="8"/>
  <c r="MA183" i="8" s="1"/>
  <c r="NU179" i="8"/>
  <c r="NV179" i="8" s="1"/>
  <c r="NQ180" i="8" s="1"/>
  <c r="NZ179" i="8" l="1"/>
  <c r="NR180" i="8"/>
  <c r="NM180" i="8" s="1"/>
  <c r="MJ182" i="8"/>
  <c r="LW183" i="8"/>
  <c r="LX183" i="8" s="1"/>
  <c r="LY183" i="8" l="1"/>
  <c r="LT184" i="8" s="1"/>
  <c r="LU184" i="8"/>
  <c r="LP184" i="8" s="1"/>
  <c r="LQ184" i="8" s="1"/>
  <c r="MC183" i="8"/>
  <c r="OB179" i="8"/>
  <c r="OC179" i="8" s="1"/>
  <c r="NX180" i="8" s="1"/>
  <c r="NY180" i="8" l="1"/>
  <c r="NT180" i="8" s="1"/>
  <c r="OG179" i="8"/>
  <c r="LR184" i="8"/>
  <c r="LM185" i="8" s="1"/>
  <c r="LN185" i="8"/>
  <c r="LI185" i="8" l="1"/>
  <c r="LJ185" i="8" s="1"/>
  <c r="LV184" i="8"/>
  <c r="LK185" i="8"/>
  <c r="LF186" i="8" s="1"/>
  <c r="OI179" i="8"/>
  <c r="OJ179" i="8"/>
  <c r="OE180" i="8" s="1"/>
  <c r="LO185" i="8" l="1"/>
  <c r="LG186" i="8"/>
  <c r="LB186" i="8" s="1"/>
  <c r="LC186" i="8" s="1"/>
  <c r="LD186" i="8" s="1"/>
  <c r="KY187" i="8" s="1"/>
  <c r="OF180" i="8"/>
  <c r="OA180" i="8" s="1"/>
  <c r="ON179" i="8"/>
  <c r="KZ187" i="8" l="1"/>
  <c r="KU187" i="8" s="1"/>
  <c r="KV187" i="8" s="1"/>
  <c r="KW187" i="8" s="1"/>
  <c r="KR188" i="8" s="1"/>
  <c r="LH186" i="8"/>
  <c r="KS188" i="8"/>
  <c r="OP179" i="8"/>
  <c r="OQ179" i="8" s="1"/>
  <c r="OL180" i="8" s="1"/>
  <c r="OM180" i="8" l="1"/>
  <c r="OH180" i="8" s="1"/>
  <c r="OU179" i="8"/>
  <c r="LA187" i="8"/>
  <c r="KN188" i="8"/>
  <c r="KO188" i="8" s="1"/>
  <c r="KL189" i="8" l="1"/>
  <c r="KP188" i="8"/>
  <c r="KK189" i="8" s="1"/>
  <c r="OW179" i="8"/>
  <c r="OX179" i="8" s="1"/>
  <c r="OS180" i="8" s="1"/>
  <c r="OT180" i="8" l="1"/>
  <c r="OO180" i="8" s="1"/>
  <c r="PB179" i="8"/>
  <c r="KT188" i="8"/>
  <c r="KG189" i="8"/>
  <c r="KH189" i="8" s="1"/>
  <c r="KE190" i="8" l="1"/>
  <c r="KI189" i="8"/>
  <c r="KD190" i="8" s="1"/>
  <c r="PD179" i="8"/>
  <c r="PE179" i="8" s="1"/>
  <c r="OZ180" i="8" s="1"/>
  <c r="PA180" i="8" l="1"/>
  <c r="OV180" i="8" s="1"/>
  <c r="PI179" i="8"/>
  <c r="KM189" i="8"/>
  <c r="JZ190" i="8"/>
  <c r="PK179" i="8" l="1"/>
  <c r="PL179" i="8" s="1"/>
  <c r="PG180" i="8" s="1"/>
  <c r="PH180" i="8" l="1"/>
  <c r="PC180" i="8" s="1"/>
  <c r="PP179" i="8"/>
  <c r="PR179" i="8" l="1"/>
  <c r="PS179" i="8" s="1"/>
  <c r="PN180" i="8" s="1"/>
  <c r="PO180" i="8" l="1"/>
  <c r="PJ180" i="8" s="1"/>
  <c r="PW179" i="8"/>
  <c r="PY179" i="8" l="1"/>
  <c r="PZ179" i="8" s="1"/>
  <c r="PU180" i="8" s="1"/>
  <c r="PV180" i="8" l="1"/>
  <c r="PQ180" i="8" s="1"/>
  <c r="QD179" i="8"/>
  <c r="QF179" i="8" l="1"/>
  <c r="QG179" i="8" s="1"/>
  <c r="QB180" i="8" s="1"/>
  <c r="QC180" i="8" l="1"/>
  <c r="PX180" i="8" s="1"/>
  <c r="QK179" i="8"/>
  <c r="QM179" i="8" l="1"/>
  <c r="QN179" i="8" s="1"/>
  <c r="QI180" i="8" s="1"/>
  <c r="QJ180" i="8" l="1"/>
  <c r="QE180" i="8" s="1"/>
  <c r="QR179" i="8"/>
  <c r="QT179" i="8" l="1"/>
  <c r="QU179" i="8" s="1"/>
  <c r="QP180" i="8" s="1"/>
  <c r="QQ180" i="8" l="1"/>
  <c r="QL180" i="8" s="1"/>
  <c r="QY179" i="8"/>
  <c r="RA179" i="8" l="1"/>
  <c r="RB179" i="8" s="1"/>
  <c r="QW180" i="8" s="1"/>
  <c r="QX180" i="8" l="1"/>
  <c r="QS180" i="8" s="1"/>
  <c r="RF179" i="8"/>
  <c r="RH179" i="8" l="1"/>
  <c r="RI179" i="8" s="1"/>
  <c r="RD180" i="8" s="1"/>
  <c r="RE180" i="8" l="1"/>
  <c r="QZ180" i="8" s="1"/>
  <c r="RM179" i="8"/>
  <c r="RO179" i="8" l="1"/>
  <c r="RP179" i="8"/>
  <c r="RK180" i="8" s="1"/>
  <c r="RL180" i="8" l="1"/>
  <c r="RG180" i="8" s="1"/>
  <c r="RT179" i="8"/>
  <c r="RV179" i="8" l="1"/>
  <c r="RW179" i="8" s="1"/>
  <c r="RR180" i="8" s="1"/>
  <c r="RS180" i="8" l="1"/>
  <c r="RN180" i="8" s="1"/>
  <c r="SA179" i="8"/>
  <c r="SC179" i="8" l="1"/>
  <c r="SD179" i="8" s="1"/>
  <c r="RY180" i="8" s="1"/>
  <c r="RZ180" i="8" l="1"/>
  <c r="RU180" i="8" s="1"/>
  <c r="SH179" i="8"/>
  <c r="SJ179" i="8" l="1"/>
  <c r="SK179" i="8" s="1"/>
  <c r="SF180" i="8" s="1"/>
  <c r="SG180" i="8" l="1"/>
  <c r="SB180" i="8" s="1"/>
  <c r="SO179" i="8"/>
  <c r="SQ179" i="8" l="1"/>
  <c r="SR179" i="8" s="1"/>
  <c r="SM180" i="8" s="1"/>
  <c r="SN180" i="8" l="1"/>
  <c r="SI180" i="8" s="1"/>
  <c r="SV179" i="8"/>
  <c r="SX179" i="8" l="1"/>
  <c r="SY179" i="8" s="1"/>
  <c r="ST180" i="8" s="1"/>
  <c r="SU180" i="8" l="1"/>
  <c r="SP180" i="8" s="1"/>
  <c r="TC179" i="8"/>
  <c r="TE179" i="8" l="1"/>
  <c r="TF179" i="8" s="1"/>
  <c r="TA180" i="8" s="1"/>
  <c r="TB180" i="8" l="1"/>
  <c r="SW180" i="8" s="1"/>
  <c r="TJ179" i="8"/>
  <c r="TL179" i="8" l="1"/>
  <c r="TM179" i="8"/>
  <c r="TH180" i="8" s="1"/>
  <c r="TI180" i="8" l="1"/>
  <c r="TD180" i="8" s="1"/>
  <c r="TQ179" i="8"/>
  <c r="TS179" i="8" l="1"/>
  <c r="TT179" i="8" s="1"/>
  <c r="TO180" i="8" s="1"/>
  <c r="TP180" i="8" l="1"/>
  <c r="TK180" i="8" s="1"/>
  <c r="TX179" i="8"/>
  <c r="TZ179" i="8" l="1"/>
  <c r="UA179" i="8" s="1"/>
  <c r="TV180" i="8" s="1"/>
  <c r="TW180" i="8" l="1"/>
  <c r="TR180" i="8" s="1"/>
  <c r="UE179" i="8"/>
  <c r="UG179" i="8" l="1"/>
  <c r="UH179" i="8" s="1"/>
  <c r="UC180" i="8" s="1"/>
  <c r="UD180" i="8" l="1"/>
  <c r="TY180" i="8" s="1"/>
  <c r="UL179" i="8"/>
  <c r="UN179" i="8" l="1"/>
  <c r="UO179" i="8"/>
  <c r="UJ180" i="8" s="1"/>
  <c r="UK180" i="8" l="1"/>
  <c r="UF180" i="8" s="1"/>
  <c r="US179" i="8"/>
  <c r="UU179" i="8" l="1"/>
  <c r="UV179" i="8" s="1"/>
  <c r="UQ180" i="8" s="1"/>
  <c r="UR180" i="8" l="1"/>
  <c r="UM180" i="8" s="1"/>
  <c r="UZ179" i="8"/>
  <c r="VB179" i="8" l="1"/>
  <c r="VC179" i="8" s="1"/>
  <c r="UX180" i="8" s="1"/>
  <c r="VG179" i="8" l="1"/>
  <c r="UY180" i="8"/>
  <c r="UT180" i="8" s="1"/>
  <c r="VI179" i="8" l="1"/>
  <c r="VJ179" i="8" s="1"/>
  <c r="VE180" i="8" s="1"/>
  <c r="VF180" i="8" l="1"/>
  <c r="VA180" i="8" s="1"/>
  <c r="VN179" i="8"/>
  <c r="VP179" i="8" l="1"/>
  <c r="VQ179" i="8" s="1"/>
  <c r="VL180" i="8" s="1"/>
  <c r="VM180" i="8" l="1"/>
  <c r="VH180" i="8" s="1"/>
  <c r="VU179" i="8"/>
  <c r="VW179" i="8" l="1"/>
  <c r="VX179" i="8" s="1"/>
  <c r="VS180" i="8" s="1"/>
  <c r="VT180" i="8" l="1"/>
  <c r="VO180" i="8" s="1"/>
  <c r="WB179" i="8"/>
  <c r="WD179" i="8" l="1"/>
  <c r="WE179" i="8" s="1"/>
  <c r="VZ180" i="8" s="1"/>
  <c r="WA180" i="8" l="1"/>
  <c r="VV180" i="8" s="1"/>
  <c r="WI179" i="8"/>
  <c r="WK179" i="8" l="1"/>
  <c r="WL179" i="8" s="1"/>
  <c r="WG180" i="8" s="1"/>
  <c r="WH180" i="8" l="1"/>
  <c r="WC180" i="8" s="1"/>
  <c r="WP179" i="8"/>
  <c r="WR179" i="8" l="1"/>
  <c r="WS179" i="8" s="1"/>
  <c r="WN180" i="8" s="1"/>
  <c r="WO180" i="8" l="1"/>
  <c r="WJ180" i="8" s="1"/>
  <c r="WW179" i="8"/>
  <c r="WY179" i="8" l="1"/>
  <c r="WZ179" i="8" s="1"/>
  <c r="WU180" i="8" s="1"/>
  <c r="WV180" i="8" l="1"/>
  <c r="WQ180" i="8" s="1"/>
  <c r="XD179" i="8"/>
  <c r="XF179" i="8" l="1"/>
  <c r="XG179" i="8" s="1"/>
  <c r="XB180" i="8" s="1"/>
  <c r="XC180" i="8" l="1"/>
  <c r="WX180" i="8" s="1"/>
  <c r="XK179" i="8"/>
  <c r="XM179" i="8" l="1"/>
  <c r="XN179" i="8" s="1"/>
  <c r="XI180" i="8" s="1"/>
  <c r="XJ180" i="8" l="1"/>
  <c r="XE180" i="8" s="1"/>
  <c r="XR179" i="8"/>
  <c r="XT179" i="8" l="1"/>
  <c r="XU179" i="8" s="1"/>
  <c r="XP180" i="8" s="1"/>
  <c r="XQ180" i="8" l="1"/>
  <c r="XL180" i="8" s="1"/>
  <c r="XY179" i="8"/>
  <c r="YA179" i="8" l="1"/>
  <c r="YB179" i="8" s="1"/>
  <c r="XW180" i="8" s="1"/>
  <c r="XX180" i="8" l="1"/>
  <c r="XS180" i="8" s="1"/>
  <c r="YF179" i="8"/>
  <c r="YH179" i="8" l="1"/>
  <c r="YI179" i="8" s="1"/>
  <c r="YD180" i="8" s="1"/>
  <c r="YE180" i="8" l="1"/>
  <c r="XZ180" i="8" s="1"/>
  <c r="YM179" i="8"/>
  <c r="YO179" i="8" l="1"/>
  <c r="YP179" i="8" s="1"/>
  <c r="YK180" i="8" s="1"/>
  <c r="YT179" i="8" l="1"/>
  <c r="YL180" i="8"/>
  <c r="YG180" i="8" s="1"/>
  <c r="YV179" i="8" l="1"/>
  <c r="YW179" i="8" s="1"/>
  <c r="YR180" i="8" s="1"/>
  <c r="YS180" i="8" l="1"/>
  <c r="YN180" i="8" s="1"/>
  <c r="ZA179" i="8"/>
  <c r="ZC179" i="8" l="1"/>
  <c r="ZD179" i="8" s="1"/>
  <c r="YY180" i="8" s="1"/>
  <c r="YZ180" i="8" l="1"/>
  <c r="YU180" i="8" s="1"/>
  <c r="ZH179" i="8"/>
  <c r="ZJ179" i="8" l="1"/>
  <c r="ZK179" i="8" s="1"/>
  <c r="ZF180" i="8" s="1"/>
  <c r="ZG180" i="8" l="1"/>
  <c r="ZB180" i="8" s="1"/>
  <c r="ZO179" i="8"/>
  <c r="ZQ179" i="8" l="1"/>
  <c r="ZR179" i="8" s="1"/>
  <c r="ZM180" i="8" s="1"/>
  <c r="ZN180" i="8" l="1"/>
  <c r="ZI180" i="8" s="1"/>
  <c r="ZV179" i="8"/>
  <c r="ZX179" i="8" l="1"/>
  <c r="ZY179" i="8" s="1"/>
  <c r="ZT180" i="8" s="1"/>
  <c r="ZU180" i="8" l="1"/>
  <c r="ZP180" i="8" s="1"/>
  <c r="AAC179" i="8"/>
  <c r="AAE179" i="8" l="1"/>
  <c r="AAF179" i="8" s="1"/>
  <c r="AAA180" i="8" s="1"/>
  <c r="AAB180" i="8" l="1"/>
  <c r="ZW180" i="8" s="1"/>
  <c r="AAJ179" i="8"/>
  <c r="AAL179" i="8" l="1"/>
  <c r="AAM179" i="8" s="1"/>
  <c r="AAH180" i="8" s="1"/>
  <c r="AAI180" i="8" l="1"/>
  <c r="AAD180" i="8" s="1"/>
  <c r="AAQ179" i="8"/>
  <c r="AAS179" i="8" l="1"/>
  <c r="AAT179" i="8" s="1"/>
  <c r="AAO180" i="8" s="1"/>
  <c r="AAP180" i="8" l="1"/>
  <c r="AAX179" i="8"/>
  <c r="AAZ179" i="8" l="1"/>
  <c r="ABA179" i="8"/>
  <c r="AAV180" i="8" s="1"/>
  <c r="MZ180" i="8"/>
  <c r="AAK180" i="8"/>
  <c r="MW181" i="8" l="1"/>
  <c r="NA180" i="8"/>
  <c r="MV181" i="8" s="1"/>
  <c r="AAW180" i="8"/>
  <c r="ABE179" i="8"/>
  <c r="ABG179" i="8" l="1"/>
  <c r="ABH179" i="8" s="1"/>
  <c r="ABC180" i="8" s="1"/>
  <c r="AAR180" i="8"/>
  <c r="NE180" i="8"/>
  <c r="MR181" i="8"/>
  <c r="MS181" i="8" s="1"/>
  <c r="MP182" i="8" l="1"/>
  <c r="MT181" i="8"/>
  <c r="MO182" i="8" s="1"/>
  <c r="NG180" i="8"/>
  <c r="NH180" i="8" s="1"/>
  <c r="NC181" i="8" s="1"/>
  <c r="ABD180" i="8"/>
  <c r="ABL179" i="8"/>
  <c r="ABO179" i="8" s="1"/>
  <c r="ABJ180" i="8" s="1"/>
  <c r="ABF180" i="8" l="1"/>
  <c r="AAY180" i="8"/>
  <c r="ND181" i="8"/>
  <c r="MY181" i="8" s="1"/>
  <c r="NL180" i="8"/>
  <c r="MX181" i="8"/>
  <c r="MK182" i="8"/>
  <c r="ML182" i="8" s="1"/>
  <c r="MI183" i="8" l="1"/>
  <c r="MM182" i="8"/>
  <c r="MH183" i="8" s="1"/>
  <c r="NN180" i="8"/>
  <c r="NO180" i="8" s="1"/>
  <c r="NJ181" i="8" s="1"/>
  <c r="NK181" i="8" l="1"/>
  <c r="NF181" i="8" s="1"/>
  <c r="NS180" i="8"/>
  <c r="MQ182" i="8"/>
  <c r="MD183" i="8"/>
  <c r="ME183" i="8" s="1"/>
  <c r="MB184" i="8" l="1"/>
  <c r="MF183" i="8"/>
  <c r="MA184" i="8" s="1"/>
  <c r="NU180" i="8"/>
  <c r="NV180" i="8" s="1"/>
  <c r="NQ181" i="8" s="1"/>
  <c r="NR181" i="8" l="1"/>
  <c r="NM181" i="8" s="1"/>
  <c r="NZ180" i="8"/>
  <c r="MJ183" i="8"/>
  <c r="LW184" i="8"/>
  <c r="LX184" i="8" s="1"/>
  <c r="LY184" i="8" l="1"/>
  <c r="LT185" i="8" s="1"/>
  <c r="LU185" i="8"/>
  <c r="LP185" i="8" s="1"/>
  <c r="LQ185" i="8" s="1"/>
  <c r="MC184" i="8"/>
  <c r="OB180" i="8"/>
  <c r="OC180" i="8" s="1"/>
  <c r="NX181" i="8" s="1"/>
  <c r="NY181" i="8" l="1"/>
  <c r="NT181" i="8" s="1"/>
  <c r="OG180" i="8"/>
  <c r="LR185" i="8"/>
  <c r="LM186" i="8" s="1"/>
  <c r="LN186" i="8"/>
  <c r="LV185" i="8" l="1"/>
  <c r="LI186" i="8"/>
  <c r="LJ186" i="8" s="1"/>
  <c r="LK186" i="8" s="1"/>
  <c r="OI180" i="8"/>
  <c r="OJ180" i="8" s="1"/>
  <c r="OE181" i="8" s="1"/>
  <c r="LG187" i="8" l="1"/>
  <c r="LF187" i="8"/>
  <c r="LO186" i="8"/>
  <c r="OF181" i="8"/>
  <c r="OA181" i="8" s="1"/>
  <c r="ON180" i="8"/>
  <c r="LB187" i="8" l="1"/>
  <c r="LC187" i="8" s="1"/>
  <c r="LD187" i="8" s="1"/>
  <c r="KY188" i="8" s="1"/>
  <c r="OP180" i="8"/>
  <c r="OQ180" i="8" s="1"/>
  <c r="OL181" i="8" s="1"/>
  <c r="LH187" i="8" l="1"/>
  <c r="KZ188" i="8"/>
  <c r="KU188" i="8" s="1"/>
  <c r="KV188" i="8" s="1"/>
  <c r="KW188" i="8" s="1"/>
  <c r="KR189" i="8" s="1"/>
  <c r="KS189" i="8"/>
  <c r="OM181" i="8"/>
  <c r="OH181" i="8" s="1"/>
  <c r="OU180" i="8"/>
  <c r="KN189" i="8" l="1"/>
  <c r="KO189" i="8" s="1"/>
  <c r="KL190" i="8" s="1"/>
  <c r="LA188" i="8"/>
  <c r="OW180" i="8"/>
  <c r="OX180" i="8"/>
  <c r="OS181" i="8" s="1"/>
  <c r="KP189" i="8" l="1"/>
  <c r="OT181" i="8"/>
  <c r="OO181" i="8" s="1"/>
  <c r="PB180" i="8"/>
  <c r="KK190" i="8" l="1"/>
  <c r="KG190" i="8" s="1"/>
  <c r="KT189" i="8"/>
  <c r="PD180" i="8"/>
  <c r="PE180" i="8"/>
  <c r="OZ181" i="8" s="1"/>
  <c r="PA181" i="8" l="1"/>
  <c r="OV181" i="8" s="1"/>
  <c r="PI180" i="8"/>
  <c r="PK180" i="8" l="1"/>
  <c r="PL180" i="8"/>
  <c r="PG181" i="8" s="1"/>
  <c r="PH181" i="8" l="1"/>
  <c r="PC181" i="8" s="1"/>
  <c r="PP180" i="8"/>
  <c r="PR180" i="8" l="1"/>
  <c r="PS180" i="8" s="1"/>
  <c r="PN181" i="8" s="1"/>
  <c r="PO181" i="8" l="1"/>
  <c r="PJ181" i="8" s="1"/>
  <c r="PW180" i="8"/>
  <c r="PY180" i="8" l="1"/>
  <c r="PZ180" i="8" s="1"/>
  <c r="PU181" i="8" s="1"/>
  <c r="PV181" i="8" l="1"/>
  <c r="PQ181" i="8" s="1"/>
  <c r="QD180" i="8"/>
  <c r="QF180" i="8" l="1"/>
  <c r="QG180" i="8" s="1"/>
  <c r="QB181" i="8" s="1"/>
  <c r="QC181" i="8" l="1"/>
  <c r="PX181" i="8" s="1"/>
  <c r="QK180" i="8"/>
  <c r="QM180" i="8" l="1"/>
  <c r="QN180" i="8" s="1"/>
  <c r="QI181" i="8" s="1"/>
  <c r="QJ181" i="8" l="1"/>
  <c r="QE181" i="8" s="1"/>
  <c r="QR180" i="8"/>
  <c r="QT180" i="8" l="1"/>
  <c r="QU180" i="8" s="1"/>
  <c r="QP181" i="8" s="1"/>
  <c r="QQ181" i="8" l="1"/>
  <c r="QL181" i="8" s="1"/>
  <c r="QY180" i="8"/>
  <c r="RA180" i="8" l="1"/>
  <c r="RB180" i="8" s="1"/>
  <c r="QW181" i="8" s="1"/>
  <c r="QX181" i="8" l="1"/>
  <c r="QS181" i="8" s="1"/>
  <c r="RF180" i="8"/>
  <c r="RH180" i="8" l="1"/>
  <c r="RI180" i="8" s="1"/>
  <c r="RD181" i="8" s="1"/>
  <c r="RE181" i="8" l="1"/>
  <c r="QZ181" i="8" s="1"/>
  <c r="RM180" i="8"/>
  <c r="RO180" i="8" l="1"/>
  <c r="RP180" i="8" s="1"/>
  <c r="RK181" i="8" s="1"/>
  <c r="RL181" i="8" l="1"/>
  <c r="RG181" i="8" s="1"/>
  <c r="RT180" i="8"/>
  <c r="RV180" i="8" l="1"/>
  <c r="RW180" i="8" s="1"/>
  <c r="RR181" i="8" s="1"/>
  <c r="RS181" i="8" l="1"/>
  <c r="RN181" i="8" s="1"/>
  <c r="SA180" i="8"/>
  <c r="SC180" i="8" l="1"/>
  <c r="SD180" i="8" s="1"/>
  <c r="RY181" i="8" s="1"/>
  <c r="RZ181" i="8" l="1"/>
  <c r="RU181" i="8" s="1"/>
  <c r="SH180" i="8"/>
  <c r="SJ180" i="8" l="1"/>
  <c r="SK180" i="8" s="1"/>
  <c r="SF181" i="8" s="1"/>
  <c r="SG181" i="8" l="1"/>
  <c r="SB181" i="8" s="1"/>
  <c r="SO180" i="8"/>
  <c r="SQ180" i="8" l="1"/>
  <c r="SR180" i="8" s="1"/>
  <c r="SM181" i="8" s="1"/>
  <c r="SN181" i="8" l="1"/>
  <c r="SI181" i="8" s="1"/>
  <c r="SV180" i="8"/>
  <c r="SX180" i="8" l="1"/>
  <c r="SY180" i="8" s="1"/>
  <c r="ST181" i="8" s="1"/>
  <c r="SU181" i="8" l="1"/>
  <c r="SP181" i="8" s="1"/>
  <c r="TC180" i="8"/>
  <c r="TE180" i="8" l="1"/>
  <c r="TF180" i="8" s="1"/>
  <c r="TA181" i="8" s="1"/>
  <c r="TB181" i="8" l="1"/>
  <c r="SW181" i="8" s="1"/>
  <c r="TJ180" i="8"/>
  <c r="TL180" i="8" l="1"/>
  <c r="TM180" i="8" s="1"/>
  <c r="TH181" i="8" s="1"/>
  <c r="TI181" i="8" l="1"/>
  <c r="TD181" i="8" s="1"/>
  <c r="TQ180" i="8"/>
  <c r="TS180" i="8" l="1"/>
  <c r="TT180" i="8" s="1"/>
  <c r="TO181" i="8" s="1"/>
  <c r="TP181" i="8" l="1"/>
  <c r="TK181" i="8" s="1"/>
  <c r="TX180" i="8"/>
  <c r="TZ180" i="8" l="1"/>
  <c r="UA180" i="8" s="1"/>
  <c r="TV181" i="8" s="1"/>
  <c r="TW181" i="8" l="1"/>
  <c r="TR181" i="8" s="1"/>
  <c r="UE180" i="8"/>
  <c r="UG180" i="8" l="1"/>
  <c r="UH180" i="8" s="1"/>
  <c r="UC181" i="8" s="1"/>
  <c r="UD181" i="8" l="1"/>
  <c r="TY181" i="8" s="1"/>
  <c r="UL180" i="8"/>
  <c r="UN180" i="8" l="1"/>
  <c r="UO180" i="8" s="1"/>
  <c r="UJ181" i="8" s="1"/>
  <c r="UK181" i="8" l="1"/>
  <c r="UF181" i="8" s="1"/>
  <c r="US180" i="8"/>
  <c r="UU180" i="8" l="1"/>
  <c r="UV180" i="8" s="1"/>
  <c r="UQ181" i="8" s="1"/>
  <c r="UR181" i="8" l="1"/>
  <c r="UM181" i="8" s="1"/>
  <c r="UZ180" i="8"/>
  <c r="VB180" i="8" l="1"/>
  <c r="VC180" i="8" s="1"/>
  <c r="UX181" i="8" s="1"/>
  <c r="VG180" i="8" l="1"/>
  <c r="UY181" i="8"/>
  <c r="UT181" i="8" s="1"/>
  <c r="VI180" i="8" l="1"/>
  <c r="VJ180" i="8" s="1"/>
  <c r="VE181" i="8" s="1"/>
  <c r="VF181" i="8" l="1"/>
  <c r="VA181" i="8" s="1"/>
  <c r="VN180" i="8"/>
  <c r="VP180" i="8" l="1"/>
  <c r="VQ180" i="8" s="1"/>
  <c r="VL181" i="8" s="1"/>
  <c r="VM181" i="8" l="1"/>
  <c r="VH181" i="8" s="1"/>
  <c r="VU180" i="8"/>
  <c r="VW180" i="8" l="1"/>
  <c r="VX180" i="8" s="1"/>
  <c r="VS181" i="8" s="1"/>
  <c r="VT181" i="8" l="1"/>
  <c r="VO181" i="8" s="1"/>
  <c r="WB180" i="8"/>
  <c r="WD180" i="8" l="1"/>
  <c r="WE180" i="8" s="1"/>
  <c r="VZ181" i="8" s="1"/>
  <c r="WA181" i="8" l="1"/>
  <c r="VV181" i="8" s="1"/>
  <c r="WI180" i="8"/>
  <c r="WK180" i="8" l="1"/>
  <c r="WL180" i="8" s="1"/>
  <c r="WG181" i="8" s="1"/>
  <c r="WH181" i="8" l="1"/>
  <c r="WC181" i="8" s="1"/>
  <c r="WP180" i="8"/>
  <c r="WR180" i="8" l="1"/>
  <c r="WS180" i="8" s="1"/>
  <c r="WN181" i="8" s="1"/>
  <c r="WO181" i="8" l="1"/>
  <c r="WJ181" i="8" s="1"/>
  <c r="WW180" i="8"/>
  <c r="WY180" i="8" l="1"/>
  <c r="WZ180" i="8" s="1"/>
  <c r="WU181" i="8" s="1"/>
  <c r="WV181" i="8" l="1"/>
  <c r="WQ181" i="8" s="1"/>
  <c r="XD180" i="8"/>
  <c r="XF180" i="8" l="1"/>
  <c r="XG180" i="8" s="1"/>
  <c r="XB181" i="8" s="1"/>
  <c r="XC181" i="8" l="1"/>
  <c r="WX181" i="8" s="1"/>
  <c r="XK180" i="8"/>
  <c r="XM180" i="8" l="1"/>
  <c r="XN180" i="8" s="1"/>
  <c r="XI181" i="8" s="1"/>
  <c r="XJ181" i="8" l="1"/>
  <c r="XE181" i="8" s="1"/>
  <c r="XR180" i="8"/>
  <c r="XT180" i="8" l="1"/>
  <c r="XU180" i="8" s="1"/>
  <c r="XP181" i="8" s="1"/>
  <c r="XQ181" i="8" l="1"/>
  <c r="XL181" i="8" s="1"/>
  <c r="XY180" i="8"/>
  <c r="YA180" i="8" l="1"/>
  <c r="YB180" i="8" s="1"/>
  <c r="XW181" i="8" s="1"/>
  <c r="XX181" i="8" l="1"/>
  <c r="XS181" i="8" s="1"/>
  <c r="YF180" i="8"/>
  <c r="YH180" i="8" l="1"/>
  <c r="YI180" i="8"/>
  <c r="YD181" i="8" s="1"/>
  <c r="YE181" i="8" l="1"/>
  <c r="XZ181" i="8" s="1"/>
  <c r="YM180" i="8"/>
  <c r="YO180" i="8" l="1"/>
  <c r="YP180" i="8" s="1"/>
  <c r="YK181" i="8" s="1"/>
  <c r="YT180" i="8" l="1"/>
  <c r="YL181" i="8"/>
  <c r="YG181" i="8" s="1"/>
  <c r="YV180" i="8" l="1"/>
  <c r="YW180" i="8" s="1"/>
  <c r="YR181" i="8" s="1"/>
  <c r="YS181" i="8" l="1"/>
  <c r="YN181" i="8" s="1"/>
  <c r="ZA180" i="8"/>
  <c r="ZC180" i="8" l="1"/>
  <c r="ZD180" i="8" s="1"/>
  <c r="YY181" i="8" s="1"/>
  <c r="YZ181" i="8" l="1"/>
  <c r="YU181" i="8" s="1"/>
  <c r="ZH180" i="8"/>
  <c r="ZJ180" i="8" l="1"/>
  <c r="ZK180" i="8" s="1"/>
  <c r="ZF181" i="8" s="1"/>
  <c r="ZG181" i="8" l="1"/>
  <c r="ZB181" i="8" s="1"/>
  <c r="ZO180" i="8"/>
  <c r="ZQ180" i="8" l="1"/>
  <c r="ZR180" i="8" s="1"/>
  <c r="ZM181" i="8" s="1"/>
  <c r="ZN181" i="8" l="1"/>
  <c r="ZI181" i="8" s="1"/>
  <c r="ZV180" i="8"/>
  <c r="ZX180" i="8" l="1"/>
  <c r="ZY180" i="8" s="1"/>
  <c r="ZT181" i="8" s="1"/>
  <c r="ZU181" i="8" l="1"/>
  <c r="ZP181" i="8" s="1"/>
  <c r="AAC180" i="8"/>
  <c r="AAE180" i="8" l="1"/>
  <c r="AAF180" i="8" s="1"/>
  <c r="AAA181" i="8" s="1"/>
  <c r="AAB181" i="8" l="1"/>
  <c r="ZW181" i="8" s="1"/>
  <c r="AAJ180" i="8"/>
  <c r="AAL180" i="8" l="1"/>
  <c r="AAM180" i="8" s="1"/>
  <c r="AAH181" i="8" s="1"/>
  <c r="AAI181" i="8" l="1"/>
  <c r="AAD181" i="8" s="1"/>
  <c r="AAQ180" i="8"/>
  <c r="AAS180" i="8" l="1"/>
  <c r="AAT180" i="8" s="1"/>
  <c r="AAO181" i="8" s="1"/>
  <c r="AAP181" i="8" l="1"/>
  <c r="AAX180" i="8"/>
  <c r="AAZ180" i="8" l="1"/>
  <c r="ABA180" i="8" s="1"/>
  <c r="AAV181" i="8" s="1"/>
  <c r="MZ181" i="8"/>
  <c r="AAK181" i="8"/>
  <c r="MW182" i="8" l="1"/>
  <c r="NA181" i="8"/>
  <c r="MV182" i="8" s="1"/>
  <c r="AAW181" i="8"/>
  <c r="ABE180" i="8"/>
  <c r="ABG180" i="8" l="1"/>
  <c r="ABH180" i="8"/>
  <c r="ABC181" i="8" s="1"/>
  <c r="AAR181" i="8"/>
  <c r="NE181" i="8"/>
  <c r="MR182" i="8"/>
  <c r="MS182" i="8" s="1"/>
  <c r="MP183" i="8" l="1"/>
  <c r="MT182" i="8"/>
  <c r="MO183" i="8" s="1"/>
  <c r="NG181" i="8"/>
  <c r="NH181" i="8" s="1"/>
  <c r="NC182" i="8" s="1"/>
  <c r="ABD181" i="8"/>
  <c r="ABL180" i="8"/>
  <c r="ABO180" i="8" s="1"/>
  <c r="ABJ181" i="8" s="1"/>
  <c r="ABF181" i="8" l="1"/>
  <c r="AAY181" i="8"/>
  <c r="ND182" i="8"/>
  <c r="MY182" i="8" s="1"/>
  <c r="NL181" i="8"/>
  <c r="MX182" i="8"/>
  <c r="MK183" i="8"/>
  <c r="ML183" i="8" s="1"/>
  <c r="MI184" i="8" l="1"/>
  <c r="MM183" i="8"/>
  <c r="MH184" i="8" s="1"/>
  <c r="NN181" i="8"/>
  <c r="NO181" i="8" s="1"/>
  <c r="NJ182" i="8" s="1"/>
  <c r="NS181" i="8" l="1"/>
  <c r="NK182" i="8"/>
  <c r="NF182" i="8" s="1"/>
  <c r="MQ183" i="8"/>
  <c r="MD184" i="8"/>
  <c r="ME184" i="8" s="1"/>
  <c r="MB185" i="8" l="1"/>
  <c r="MF184" i="8"/>
  <c r="MA185" i="8" s="1"/>
  <c r="NU181" i="8"/>
  <c r="NV181" i="8" s="1"/>
  <c r="NQ182" i="8" s="1"/>
  <c r="NZ181" i="8" l="1"/>
  <c r="NR182" i="8"/>
  <c r="NM182" i="8" s="1"/>
  <c r="LW185" i="8"/>
  <c r="LX185" i="8" s="1"/>
  <c r="MJ184" i="8"/>
  <c r="LU186" i="8" l="1"/>
  <c r="LY185" i="8"/>
  <c r="LT186" i="8" s="1"/>
  <c r="OB181" i="8"/>
  <c r="OC181" i="8" s="1"/>
  <c r="NX182" i="8" s="1"/>
  <c r="NY182" i="8" l="1"/>
  <c r="NT182" i="8" s="1"/>
  <c r="OG181" i="8"/>
  <c r="MC185" i="8"/>
  <c r="LP186" i="8"/>
  <c r="LQ186" i="8" s="1"/>
  <c r="LR186" i="8" l="1"/>
  <c r="LM187" i="8" s="1"/>
  <c r="LN187" i="8"/>
  <c r="LI187" i="8" s="1"/>
  <c r="LJ187" i="8" s="1"/>
  <c r="LV186" i="8"/>
  <c r="OI181" i="8"/>
  <c r="OJ181" i="8" s="1"/>
  <c r="OE182" i="8" s="1"/>
  <c r="OF182" i="8" l="1"/>
  <c r="OA182" i="8" s="1"/>
  <c r="ON181" i="8"/>
  <c r="LK187" i="8"/>
  <c r="LF188" i="8" s="1"/>
  <c r="LG188" i="8"/>
  <c r="LB188" i="8" s="1"/>
  <c r="LC188" i="8" s="1"/>
  <c r="LO187" i="8" l="1"/>
  <c r="LD188" i="8"/>
  <c r="KY189" i="8" s="1"/>
  <c r="KZ189" i="8"/>
  <c r="OP181" i="8"/>
  <c r="OQ181" i="8" s="1"/>
  <c r="OL182" i="8" s="1"/>
  <c r="LH188" i="8" l="1"/>
  <c r="KU189" i="8"/>
  <c r="KV189" i="8" s="1"/>
  <c r="OM182" i="8"/>
  <c r="OH182" i="8" s="1"/>
  <c r="OU181" i="8"/>
  <c r="KS190" i="8"/>
  <c r="KW189" i="8"/>
  <c r="KR190" i="8" s="1"/>
  <c r="OW181" i="8" l="1"/>
  <c r="OX181" i="8"/>
  <c r="OS182" i="8" s="1"/>
  <c r="LA189" i="8"/>
  <c r="KN190" i="8"/>
  <c r="OT182" i="8" l="1"/>
  <c r="OO182" i="8" s="1"/>
  <c r="PB181" i="8"/>
  <c r="PD181" i="8" l="1"/>
  <c r="PE181" i="8"/>
  <c r="OZ182" i="8" s="1"/>
  <c r="PA182" i="8" l="1"/>
  <c r="OV182" i="8" s="1"/>
  <c r="PI181" i="8"/>
  <c r="PK181" i="8" l="1"/>
  <c r="PL181" i="8" s="1"/>
  <c r="PG182" i="8" s="1"/>
  <c r="PH182" i="8" l="1"/>
  <c r="PC182" i="8" s="1"/>
  <c r="PP181" i="8"/>
  <c r="PR181" i="8" l="1"/>
  <c r="PS181" i="8" s="1"/>
  <c r="PN182" i="8" s="1"/>
  <c r="PO182" i="8" l="1"/>
  <c r="PJ182" i="8" s="1"/>
  <c r="PW181" i="8"/>
  <c r="PY181" i="8" l="1"/>
  <c r="PZ181" i="8" s="1"/>
  <c r="PU182" i="8" s="1"/>
  <c r="PV182" i="8" l="1"/>
  <c r="PQ182" i="8" s="1"/>
  <c r="QD181" i="8"/>
  <c r="QF181" i="8" l="1"/>
  <c r="QG181" i="8" s="1"/>
  <c r="QB182" i="8" s="1"/>
  <c r="QC182" i="8" l="1"/>
  <c r="PX182" i="8" s="1"/>
  <c r="QK181" i="8"/>
  <c r="QM181" i="8" l="1"/>
  <c r="QN181" i="8" s="1"/>
  <c r="QI182" i="8" s="1"/>
  <c r="QJ182" i="8" l="1"/>
  <c r="QE182" i="8" s="1"/>
  <c r="QR181" i="8"/>
  <c r="QT181" i="8" l="1"/>
  <c r="QU181" i="8" s="1"/>
  <c r="QP182" i="8" s="1"/>
  <c r="QQ182" i="8" l="1"/>
  <c r="QL182" i="8" s="1"/>
  <c r="QY181" i="8"/>
  <c r="RA181" i="8" l="1"/>
  <c r="RB181" i="8" s="1"/>
  <c r="QW182" i="8" s="1"/>
  <c r="QX182" i="8" l="1"/>
  <c r="QS182" i="8" s="1"/>
  <c r="RF181" i="8"/>
  <c r="RH181" i="8" l="1"/>
  <c r="RI181" i="8" s="1"/>
  <c r="RD182" i="8" s="1"/>
  <c r="RE182" i="8" l="1"/>
  <c r="QZ182" i="8" s="1"/>
  <c r="RM181" i="8"/>
  <c r="RO181" i="8" l="1"/>
  <c r="RP181" i="8" s="1"/>
  <c r="RK182" i="8" s="1"/>
  <c r="RL182" i="8" l="1"/>
  <c r="RG182" i="8" s="1"/>
  <c r="RT181" i="8"/>
  <c r="RV181" i="8" l="1"/>
  <c r="RW181" i="8" s="1"/>
  <c r="RR182" i="8" s="1"/>
  <c r="RS182" i="8" l="1"/>
  <c r="RN182" i="8" s="1"/>
  <c r="SA181" i="8"/>
  <c r="SC181" i="8" l="1"/>
  <c r="SD181" i="8" s="1"/>
  <c r="RY182" i="8" s="1"/>
  <c r="RZ182" i="8" l="1"/>
  <c r="RU182" i="8" s="1"/>
  <c r="SH181" i="8"/>
  <c r="SJ181" i="8" l="1"/>
  <c r="SK181" i="8" s="1"/>
  <c r="SF182" i="8" s="1"/>
  <c r="SG182" i="8" l="1"/>
  <c r="SB182" i="8" s="1"/>
  <c r="SO181" i="8"/>
  <c r="SQ181" i="8" l="1"/>
  <c r="SR181" i="8"/>
  <c r="SM182" i="8" s="1"/>
  <c r="SN182" i="8" l="1"/>
  <c r="SI182" i="8" s="1"/>
  <c r="SV181" i="8"/>
  <c r="SX181" i="8" l="1"/>
  <c r="SY181" i="8" s="1"/>
  <c r="ST182" i="8" s="1"/>
  <c r="SU182" i="8" l="1"/>
  <c r="SP182" i="8" s="1"/>
  <c r="TC181" i="8"/>
  <c r="TE181" i="8" l="1"/>
  <c r="TF181" i="8" s="1"/>
  <c r="TA182" i="8" s="1"/>
  <c r="TB182" i="8" l="1"/>
  <c r="SW182" i="8" s="1"/>
  <c r="TJ181" i="8"/>
  <c r="TL181" i="8" l="1"/>
  <c r="TM181" i="8" s="1"/>
  <c r="TH182" i="8" s="1"/>
  <c r="TI182" i="8" l="1"/>
  <c r="TD182" i="8" s="1"/>
  <c r="TQ181" i="8"/>
  <c r="TS181" i="8" l="1"/>
  <c r="TT181" i="8" s="1"/>
  <c r="TO182" i="8" s="1"/>
  <c r="TP182" i="8" l="1"/>
  <c r="TK182" i="8" s="1"/>
  <c r="TX181" i="8"/>
  <c r="TZ181" i="8" l="1"/>
  <c r="UA181" i="8" s="1"/>
  <c r="TV182" i="8" s="1"/>
  <c r="TW182" i="8" l="1"/>
  <c r="TR182" i="8" s="1"/>
  <c r="UE181" i="8"/>
  <c r="UG181" i="8" l="1"/>
  <c r="UH181" i="8" s="1"/>
  <c r="UC182" i="8" s="1"/>
  <c r="UD182" i="8" l="1"/>
  <c r="TY182" i="8" s="1"/>
  <c r="UL181" i="8"/>
  <c r="UN181" i="8" l="1"/>
  <c r="UO181" i="8" s="1"/>
  <c r="UJ182" i="8" s="1"/>
  <c r="UK182" i="8" l="1"/>
  <c r="UF182" i="8" s="1"/>
  <c r="US181" i="8"/>
  <c r="UU181" i="8" l="1"/>
  <c r="UV181" i="8" s="1"/>
  <c r="UQ182" i="8" s="1"/>
  <c r="UR182" i="8" l="1"/>
  <c r="UM182" i="8" s="1"/>
  <c r="UZ181" i="8"/>
  <c r="VB181" i="8" l="1"/>
  <c r="VC181" i="8" s="1"/>
  <c r="UX182" i="8" s="1"/>
  <c r="VG181" i="8" l="1"/>
  <c r="UY182" i="8"/>
  <c r="UT182" i="8" s="1"/>
  <c r="VI181" i="8" l="1"/>
  <c r="VJ181" i="8" s="1"/>
  <c r="VE182" i="8" s="1"/>
  <c r="VF182" i="8" l="1"/>
  <c r="VA182" i="8" s="1"/>
  <c r="VN181" i="8"/>
  <c r="VP181" i="8" l="1"/>
  <c r="VQ181" i="8" s="1"/>
  <c r="VL182" i="8" s="1"/>
  <c r="VM182" i="8" l="1"/>
  <c r="VH182" i="8" s="1"/>
  <c r="VU181" i="8"/>
  <c r="VW181" i="8" l="1"/>
  <c r="VX181" i="8" s="1"/>
  <c r="VS182" i="8" s="1"/>
  <c r="VT182" i="8" l="1"/>
  <c r="VO182" i="8" s="1"/>
  <c r="WB181" i="8"/>
  <c r="WD181" i="8" l="1"/>
  <c r="WE181" i="8"/>
  <c r="VZ182" i="8" s="1"/>
  <c r="WA182" i="8" l="1"/>
  <c r="VV182" i="8" s="1"/>
  <c r="WI181" i="8"/>
  <c r="WK181" i="8" l="1"/>
  <c r="WL181" i="8" s="1"/>
  <c r="WG182" i="8" s="1"/>
  <c r="WH182" i="8" l="1"/>
  <c r="WC182" i="8" s="1"/>
  <c r="WP181" i="8"/>
  <c r="WR181" i="8" l="1"/>
  <c r="WS181" i="8" s="1"/>
  <c r="WN182" i="8" s="1"/>
  <c r="WO182" i="8" l="1"/>
  <c r="WJ182" i="8" s="1"/>
  <c r="WW181" i="8"/>
  <c r="WY181" i="8" l="1"/>
  <c r="WZ181" i="8" s="1"/>
  <c r="WU182" i="8" s="1"/>
  <c r="WV182" i="8" l="1"/>
  <c r="WQ182" i="8" s="1"/>
  <c r="XD181" i="8"/>
  <c r="XF181" i="8" l="1"/>
  <c r="XG181" i="8" s="1"/>
  <c r="XB182" i="8" s="1"/>
  <c r="XC182" i="8" l="1"/>
  <c r="WX182" i="8" s="1"/>
  <c r="XK181" i="8"/>
  <c r="XM181" i="8" l="1"/>
  <c r="XN181" i="8" s="1"/>
  <c r="XI182" i="8" s="1"/>
  <c r="XJ182" i="8" l="1"/>
  <c r="XE182" i="8" s="1"/>
  <c r="XR181" i="8"/>
  <c r="XT181" i="8" l="1"/>
  <c r="XU181" i="8" s="1"/>
  <c r="XP182" i="8" s="1"/>
  <c r="XQ182" i="8" l="1"/>
  <c r="XL182" i="8" s="1"/>
  <c r="XY181" i="8"/>
  <c r="YA181" i="8" l="1"/>
  <c r="YB181" i="8" s="1"/>
  <c r="XW182" i="8" s="1"/>
  <c r="XX182" i="8" l="1"/>
  <c r="XS182" i="8" s="1"/>
  <c r="YF181" i="8"/>
  <c r="YH181" i="8" l="1"/>
  <c r="YI181" i="8" s="1"/>
  <c r="YD182" i="8" s="1"/>
  <c r="YE182" i="8" l="1"/>
  <c r="XZ182" i="8" s="1"/>
  <c r="YM181" i="8"/>
  <c r="YO181" i="8" l="1"/>
  <c r="YP181" i="8" s="1"/>
  <c r="YK182" i="8" s="1"/>
  <c r="YT181" i="8" l="1"/>
  <c r="YL182" i="8"/>
  <c r="YG182" i="8" s="1"/>
  <c r="YV181" i="8" l="1"/>
  <c r="YW181" i="8" s="1"/>
  <c r="YR182" i="8" s="1"/>
  <c r="YS182" i="8" l="1"/>
  <c r="YN182" i="8" s="1"/>
  <c r="ZA181" i="8"/>
  <c r="ZC181" i="8" l="1"/>
  <c r="ZD181" i="8" s="1"/>
  <c r="YY182" i="8" s="1"/>
  <c r="YZ182" i="8" l="1"/>
  <c r="YU182" i="8" s="1"/>
  <c r="ZH181" i="8"/>
  <c r="ZJ181" i="8" l="1"/>
  <c r="ZK181" i="8" s="1"/>
  <c r="ZF182" i="8" s="1"/>
  <c r="ZG182" i="8" l="1"/>
  <c r="ZB182" i="8" s="1"/>
  <c r="ZO181" i="8"/>
  <c r="ZQ181" i="8" l="1"/>
  <c r="ZR181" i="8"/>
  <c r="ZM182" i="8" s="1"/>
  <c r="ZN182" i="8" l="1"/>
  <c r="ZI182" i="8" s="1"/>
  <c r="ZV181" i="8"/>
  <c r="ZX181" i="8" l="1"/>
  <c r="ZY181" i="8" s="1"/>
  <c r="ZT182" i="8" s="1"/>
  <c r="ZU182" i="8" l="1"/>
  <c r="ZP182" i="8" s="1"/>
  <c r="AAC181" i="8"/>
  <c r="AAE181" i="8" l="1"/>
  <c r="AAF181" i="8" s="1"/>
  <c r="AAA182" i="8" s="1"/>
  <c r="AAB182" i="8" l="1"/>
  <c r="ZW182" i="8" s="1"/>
  <c r="AAJ181" i="8"/>
  <c r="AAL181" i="8" l="1"/>
  <c r="AAM181" i="8" s="1"/>
  <c r="AAH182" i="8" s="1"/>
  <c r="AAI182" i="8" l="1"/>
  <c r="AAD182" i="8" s="1"/>
  <c r="AAQ181" i="8"/>
  <c r="AAS181" i="8" l="1"/>
  <c r="AAT181" i="8" s="1"/>
  <c r="AAO182" i="8" s="1"/>
  <c r="AAP182" i="8" l="1"/>
  <c r="AAX181" i="8"/>
  <c r="AAZ181" i="8" l="1"/>
  <c r="ABA181" i="8" s="1"/>
  <c r="AAV182" i="8" s="1"/>
  <c r="MZ182" i="8"/>
  <c r="AAK182" i="8"/>
  <c r="MW183" i="8" l="1"/>
  <c r="NA182" i="8"/>
  <c r="MV183" i="8" s="1"/>
  <c r="AAW182" i="8"/>
  <c r="ABE181" i="8"/>
  <c r="ABG181" i="8" l="1"/>
  <c r="ABH181" i="8" s="1"/>
  <c r="ABC182" i="8" s="1"/>
  <c r="AAR182" i="8"/>
  <c r="NE182" i="8"/>
  <c r="MR183" i="8"/>
  <c r="MS183" i="8" s="1"/>
  <c r="MP184" i="8" l="1"/>
  <c r="MT183" i="8"/>
  <c r="MO184" i="8" s="1"/>
  <c r="NG182" i="8"/>
  <c r="NH182" i="8" s="1"/>
  <c r="NC183" i="8" s="1"/>
  <c r="ABD182" i="8"/>
  <c r="ABL181" i="8"/>
  <c r="ABO181" i="8" s="1"/>
  <c r="ABJ182" i="8" s="1"/>
  <c r="ABF182" i="8" l="1"/>
  <c r="AAY182" i="8"/>
  <c r="ND183" i="8"/>
  <c r="MY183" i="8" s="1"/>
  <c r="NL182" i="8"/>
  <c r="MX183" i="8"/>
  <c r="MK184" i="8"/>
  <c r="ML184" i="8" s="1"/>
  <c r="MI185" i="8" l="1"/>
  <c r="MM184" i="8"/>
  <c r="MH185" i="8" s="1"/>
  <c r="NN182" i="8"/>
  <c r="NO182" i="8" s="1"/>
  <c r="NJ183" i="8" s="1"/>
  <c r="NS182" i="8" l="1"/>
  <c r="NK183" i="8"/>
  <c r="NF183" i="8" s="1"/>
  <c r="MQ184" i="8"/>
  <c r="MD185" i="8"/>
  <c r="ME185" i="8" s="1"/>
  <c r="MB186" i="8" l="1"/>
  <c r="MF185" i="8"/>
  <c r="MA186" i="8" s="1"/>
  <c r="NU182" i="8"/>
  <c r="NV182" i="8" s="1"/>
  <c r="NQ183" i="8" s="1"/>
  <c r="NZ182" i="8" l="1"/>
  <c r="NR183" i="8"/>
  <c r="NM183" i="8" s="1"/>
  <c r="MJ185" i="8"/>
  <c r="LW186" i="8"/>
  <c r="LX186" i="8" s="1"/>
  <c r="LU187" i="8" l="1"/>
  <c r="LY186" i="8"/>
  <c r="LT187" i="8" s="1"/>
  <c r="OB182" i="8"/>
  <c r="OC182" i="8" s="1"/>
  <c r="NX183" i="8" s="1"/>
  <c r="NY183" i="8" l="1"/>
  <c r="NT183" i="8" s="1"/>
  <c r="OG182" i="8"/>
  <c r="MC186" i="8"/>
  <c r="LP187" i="8"/>
  <c r="LQ187" i="8" s="1"/>
  <c r="LR187" i="8" l="1"/>
  <c r="LM188" i="8" s="1"/>
  <c r="LN188" i="8"/>
  <c r="OI182" i="8"/>
  <c r="OJ182" i="8" s="1"/>
  <c r="OE183" i="8" s="1"/>
  <c r="LV187" i="8" l="1"/>
  <c r="LI188" i="8"/>
  <c r="LJ188" i="8" s="1"/>
  <c r="LK188" i="8" s="1"/>
  <c r="OF183" i="8"/>
  <c r="OA183" i="8" s="1"/>
  <c r="ON182" i="8"/>
  <c r="LF189" i="8" l="1"/>
  <c r="LO188" i="8"/>
  <c r="LG189" i="8"/>
  <c r="OP182" i="8"/>
  <c r="OQ182" i="8" s="1"/>
  <c r="OL183" i="8" s="1"/>
  <c r="LB189" i="8" l="1"/>
  <c r="LC189" i="8" s="1"/>
  <c r="OM183" i="8"/>
  <c r="OH183" i="8" s="1"/>
  <c r="OU182" i="8"/>
  <c r="KZ190" i="8" l="1"/>
  <c r="LD189" i="8"/>
  <c r="KY190" i="8" s="1"/>
  <c r="OW182" i="8"/>
  <c r="OX182" i="8" s="1"/>
  <c r="OS183" i="8" s="1"/>
  <c r="KU190" i="8" l="1"/>
  <c r="LH189" i="8"/>
  <c r="OT183" i="8"/>
  <c r="OO183" i="8" s="1"/>
  <c r="PB182" i="8"/>
  <c r="PD182" i="8" l="1"/>
  <c r="PE182" i="8" s="1"/>
  <c r="OZ183" i="8" s="1"/>
  <c r="PA183" i="8" l="1"/>
  <c r="OV183" i="8" s="1"/>
  <c r="PI182" i="8"/>
  <c r="PK182" i="8" l="1"/>
  <c r="PL182" i="8" s="1"/>
  <c r="PG183" i="8" s="1"/>
  <c r="PH183" i="8" l="1"/>
  <c r="PC183" i="8" s="1"/>
  <c r="PP182" i="8"/>
  <c r="PR182" i="8" l="1"/>
  <c r="PS182" i="8" s="1"/>
  <c r="PN183" i="8" s="1"/>
  <c r="PO183" i="8" l="1"/>
  <c r="PJ183" i="8" s="1"/>
  <c r="PW182" i="8"/>
  <c r="PY182" i="8" l="1"/>
  <c r="PZ182" i="8" s="1"/>
  <c r="PU183" i="8" s="1"/>
  <c r="PV183" i="8" l="1"/>
  <c r="PQ183" i="8" s="1"/>
  <c r="QD182" i="8"/>
  <c r="QF182" i="8" l="1"/>
  <c r="QG182" i="8" s="1"/>
  <c r="QB183" i="8" s="1"/>
  <c r="QC183" i="8" l="1"/>
  <c r="PX183" i="8" s="1"/>
  <c r="QK182" i="8"/>
  <c r="QM182" i="8" l="1"/>
  <c r="QN182" i="8" s="1"/>
  <c r="QI183" i="8" s="1"/>
  <c r="QJ183" i="8" l="1"/>
  <c r="QE183" i="8" s="1"/>
  <c r="QR182" i="8"/>
  <c r="QT182" i="8" l="1"/>
  <c r="QU182" i="8" s="1"/>
  <c r="QP183" i="8" s="1"/>
  <c r="QQ183" i="8" l="1"/>
  <c r="QL183" i="8" s="1"/>
  <c r="QY182" i="8"/>
  <c r="RA182" i="8" l="1"/>
  <c r="RB182" i="8" s="1"/>
  <c r="QW183" i="8" s="1"/>
  <c r="QX183" i="8" l="1"/>
  <c r="QS183" i="8" s="1"/>
  <c r="RF182" i="8"/>
  <c r="RH182" i="8" l="1"/>
  <c r="RI182" i="8" s="1"/>
  <c r="RD183" i="8" s="1"/>
  <c r="RE183" i="8" l="1"/>
  <c r="QZ183" i="8" s="1"/>
  <c r="RM182" i="8"/>
  <c r="RO182" i="8" l="1"/>
  <c r="RP182" i="8" s="1"/>
  <c r="RK183" i="8" s="1"/>
  <c r="RL183" i="8" l="1"/>
  <c r="RG183" i="8" s="1"/>
  <c r="RT182" i="8"/>
  <c r="RV182" i="8" l="1"/>
  <c r="RW182" i="8" s="1"/>
  <c r="RR183" i="8" s="1"/>
  <c r="RS183" i="8" l="1"/>
  <c r="RN183" i="8" s="1"/>
  <c r="SA182" i="8"/>
  <c r="SC182" i="8" l="1"/>
  <c r="SD182" i="8"/>
  <c r="RY183" i="8" s="1"/>
  <c r="RZ183" i="8" l="1"/>
  <c r="RU183" i="8" s="1"/>
  <c r="SH182" i="8"/>
  <c r="SJ182" i="8" l="1"/>
  <c r="SK182" i="8" s="1"/>
  <c r="SF183" i="8" s="1"/>
  <c r="SG183" i="8" l="1"/>
  <c r="SB183" i="8" s="1"/>
  <c r="SO182" i="8"/>
  <c r="SQ182" i="8" l="1"/>
  <c r="SR182" i="8" s="1"/>
  <c r="SM183" i="8" s="1"/>
  <c r="SN183" i="8" l="1"/>
  <c r="SI183" i="8" s="1"/>
  <c r="SV182" i="8"/>
  <c r="SX182" i="8" l="1"/>
  <c r="SY182" i="8"/>
  <c r="ST183" i="8" s="1"/>
  <c r="SU183" i="8" l="1"/>
  <c r="SP183" i="8" s="1"/>
  <c r="TC182" i="8"/>
  <c r="TE182" i="8" l="1"/>
  <c r="TF182" i="8" s="1"/>
  <c r="TA183" i="8" s="1"/>
  <c r="TB183" i="8" l="1"/>
  <c r="SW183" i="8" s="1"/>
  <c r="TJ182" i="8"/>
  <c r="TL182" i="8" l="1"/>
  <c r="TM182" i="8"/>
  <c r="TH183" i="8" s="1"/>
  <c r="TI183" i="8" l="1"/>
  <c r="TD183" i="8" s="1"/>
  <c r="TQ182" i="8"/>
  <c r="TS182" i="8" l="1"/>
  <c r="TT182" i="8"/>
  <c r="TO183" i="8" s="1"/>
  <c r="TP183" i="8" l="1"/>
  <c r="TK183" i="8" s="1"/>
  <c r="TX182" i="8"/>
  <c r="TZ182" i="8" l="1"/>
  <c r="UA182" i="8" s="1"/>
  <c r="TV183" i="8" s="1"/>
  <c r="TW183" i="8" l="1"/>
  <c r="TR183" i="8" s="1"/>
  <c r="UE182" i="8"/>
  <c r="UG182" i="8" l="1"/>
  <c r="UH182" i="8" s="1"/>
  <c r="UC183" i="8" s="1"/>
  <c r="UD183" i="8" l="1"/>
  <c r="TY183" i="8" s="1"/>
  <c r="UL182" i="8"/>
  <c r="UN182" i="8" l="1"/>
  <c r="UO182" i="8" s="1"/>
  <c r="UJ183" i="8" s="1"/>
  <c r="UK183" i="8" l="1"/>
  <c r="UF183" i="8" s="1"/>
  <c r="US182" i="8"/>
  <c r="UU182" i="8" l="1"/>
  <c r="UV182" i="8" s="1"/>
  <c r="UQ183" i="8" s="1"/>
  <c r="UR183" i="8" l="1"/>
  <c r="UM183" i="8" s="1"/>
  <c r="UZ182" i="8"/>
  <c r="VB182" i="8" l="1"/>
  <c r="VC182" i="8"/>
  <c r="UX183" i="8" s="1"/>
  <c r="VG182" i="8" l="1"/>
  <c r="UY183" i="8"/>
  <c r="UT183" i="8" s="1"/>
  <c r="VI182" i="8" l="1"/>
  <c r="VJ182" i="8" s="1"/>
  <c r="VE183" i="8" s="1"/>
  <c r="VF183" i="8" l="1"/>
  <c r="VA183" i="8" s="1"/>
  <c r="VN182" i="8"/>
  <c r="VP182" i="8" l="1"/>
  <c r="VQ182" i="8" s="1"/>
  <c r="VL183" i="8" s="1"/>
  <c r="VM183" i="8" l="1"/>
  <c r="VH183" i="8" s="1"/>
  <c r="VU182" i="8"/>
  <c r="VW182" i="8" l="1"/>
  <c r="VX182" i="8" s="1"/>
  <c r="VS183" i="8" s="1"/>
  <c r="VT183" i="8" l="1"/>
  <c r="VO183" i="8" s="1"/>
  <c r="WB182" i="8"/>
  <c r="WD182" i="8" l="1"/>
  <c r="WE182" i="8" s="1"/>
  <c r="VZ183" i="8" s="1"/>
  <c r="WA183" i="8" l="1"/>
  <c r="VV183" i="8" s="1"/>
  <c r="WI182" i="8"/>
  <c r="WK182" i="8" l="1"/>
  <c r="WL182" i="8" s="1"/>
  <c r="WG183" i="8" s="1"/>
  <c r="WH183" i="8" l="1"/>
  <c r="WC183" i="8" s="1"/>
  <c r="WP182" i="8"/>
  <c r="WR182" i="8" l="1"/>
  <c r="WS182" i="8"/>
  <c r="WN183" i="8" s="1"/>
  <c r="WO183" i="8" l="1"/>
  <c r="WJ183" i="8" s="1"/>
  <c r="WW182" i="8"/>
  <c r="WY182" i="8" l="1"/>
  <c r="WZ182" i="8" s="1"/>
  <c r="WU183" i="8" s="1"/>
  <c r="WV183" i="8" l="1"/>
  <c r="WQ183" i="8" s="1"/>
  <c r="XD182" i="8"/>
  <c r="XF182" i="8" l="1"/>
  <c r="XG182" i="8"/>
  <c r="XB183" i="8" s="1"/>
  <c r="XC183" i="8" l="1"/>
  <c r="WX183" i="8" s="1"/>
  <c r="XK182" i="8"/>
  <c r="XM182" i="8" l="1"/>
  <c r="XN182" i="8" s="1"/>
  <c r="XI183" i="8" s="1"/>
  <c r="XJ183" i="8" l="1"/>
  <c r="XE183" i="8" s="1"/>
  <c r="XR182" i="8"/>
  <c r="XT182" i="8" l="1"/>
  <c r="XU182" i="8" s="1"/>
  <c r="XP183" i="8" s="1"/>
  <c r="XQ183" i="8" l="1"/>
  <c r="XL183" i="8" s="1"/>
  <c r="XY182" i="8"/>
  <c r="YA182" i="8" l="1"/>
  <c r="YB182" i="8" s="1"/>
  <c r="XW183" i="8" s="1"/>
  <c r="XX183" i="8" l="1"/>
  <c r="XS183" i="8" s="1"/>
  <c r="YF182" i="8"/>
  <c r="YH182" i="8" l="1"/>
  <c r="YI182" i="8" s="1"/>
  <c r="YD183" i="8" s="1"/>
  <c r="YE183" i="8" l="1"/>
  <c r="XZ183" i="8" s="1"/>
  <c r="YM182" i="8"/>
  <c r="YO182" i="8" l="1"/>
  <c r="YP182" i="8" s="1"/>
  <c r="YK183" i="8" s="1"/>
  <c r="YT182" i="8" l="1"/>
  <c r="YL183" i="8"/>
  <c r="YG183" i="8" s="1"/>
  <c r="YV182" i="8" l="1"/>
  <c r="YW182" i="8" s="1"/>
  <c r="YR183" i="8" s="1"/>
  <c r="YS183" i="8" l="1"/>
  <c r="YN183" i="8" s="1"/>
  <c r="ZA182" i="8"/>
  <c r="ZC182" i="8" l="1"/>
  <c r="ZD182" i="8"/>
  <c r="YY183" i="8" s="1"/>
  <c r="YZ183" i="8" l="1"/>
  <c r="YU183" i="8" s="1"/>
  <c r="ZH182" i="8"/>
  <c r="ZJ182" i="8" l="1"/>
  <c r="ZK182" i="8" s="1"/>
  <c r="ZF183" i="8" s="1"/>
  <c r="ZG183" i="8" l="1"/>
  <c r="ZB183" i="8" s="1"/>
  <c r="ZO182" i="8"/>
  <c r="ZQ182" i="8" l="1"/>
  <c r="ZR182" i="8" s="1"/>
  <c r="ZM183" i="8" s="1"/>
  <c r="ZN183" i="8" l="1"/>
  <c r="ZI183" i="8" s="1"/>
  <c r="ZV182" i="8"/>
  <c r="ZX182" i="8" l="1"/>
  <c r="ZY182" i="8" s="1"/>
  <c r="ZT183" i="8" s="1"/>
  <c r="ZU183" i="8" l="1"/>
  <c r="ZP183" i="8" s="1"/>
  <c r="AAC182" i="8"/>
  <c r="AAE182" i="8" l="1"/>
  <c r="AAF182" i="8" s="1"/>
  <c r="AAA183" i="8" s="1"/>
  <c r="AAB183" i="8" l="1"/>
  <c r="ZW183" i="8" s="1"/>
  <c r="AAJ182" i="8"/>
  <c r="AAL182" i="8" l="1"/>
  <c r="AAM182" i="8" s="1"/>
  <c r="AAH183" i="8" s="1"/>
  <c r="AAI183" i="8" l="1"/>
  <c r="AAD183" i="8" s="1"/>
  <c r="AAQ182" i="8"/>
  <c r="AAS182" i="8" l="1"/>
  <c r="AAT182" i="8"/>
  <c r="AAO183" i="8" s="1"/>
  <c r="AAP183" i="8" l="1"/>
  <c r="AAX182" i="8"/>
  <c r="AAZ182" i="8" l="1"/>
  <c r="ABA182" i="8" s="1"/>
  <c r="AAV183" i="8" s="1"/>
  <c r="MZ183" i="8"/>
  <c r="AAK183" i="8"/>
  <c r="MW184" i="8" l="1"/>
  <c r="NA183" i="8"/>
  <c r="MV184" i="8" s="1"/>
  <c r="AAW183" i="8"/>
  <c r="ABE182" i="8"/>
  <c r="ABG182" i="8" l="1"/>
  <c r="ABH182" i="8" s="1"/>
  <c r="ABC183" i="8" s="1"/>
  <c r="AAR183" i="8"/>
  <c r="NE183" i="8"/>
  <c r="MR184" i="8"/>
  <c r="MS184" i="8" s="1"/>
  <c r="MP185" i="8" l="1"/>
  <c r="MT184" i="8"/>
  <c r="MO185" i="8" s="1"/>
  <c r="NG183" i="8"/>
  <c r="NH183" i="8"/>
  <c r="NC184" i="8" s="1"/>
  <c r="ABD183" i="8"/>
  <c r="ABL182" i="8"/>
  <c r="ABO182" i="8" s="1"/>
  <c r="ABJ183" i="8" s="1"/>
  <c r="ABF183" i="8" l="1"/>
  <c r="AAY183" i="8"/>
  <c r="ND184" i="8"/>
  <c r="MY184" i="8" s="1"/>
  <c r="NL183" i="8"/>
  <c r="MX184" i="8"/>
  <c r="MK185" i="8"/>
  <c r="ML185" i="8" s="1"/>
  <c r="MI186" i="8" l="1"/>
  <c r="MM185" i="8"/>
  <c r="MH186" i="8" s="1"/>
  <c r="NN183" i="8"/>
  <c r="NO183" i="8"/>
  <c r="NJ184" i="8" s="1"/>
  <c r="NK184" i="8" l="1"/>
  <c r="NF184" i="8" s="1"/>
  <c r="NS183" i="8"/>
  <c r="MQ185" i="8"/>
  <c r="MD186" i="8"/>
  <c r="ME186" i="8" s="1"/>
  <c r="MF186" i="8" l="1"/>
  <c r="MA187" i="8" s="1"/>
  <c r="MB187" i="8"/>
  <c r="MJ186" i="8"/>
  <c r="NU183" i="8"/>
  <c r="NV183" i="8" s="1"/>
  <c r="NQ184" i="8" s="1"/>
  <c r="LW187" i="8" l="1"/>
  <c r="LX187" i="8" s="1"/>
  <c r="NZ183" i="8"/>
  <c r="NR184" i="8"/>
  <c r="NM184" i="8" s="1"/>
  <c r="LU188" i="8" l="1"/>
  <c r="LY187" i="8"/>
  <c r="LT188" i="8" s="1"/>
  <c r="OB183" i="8"/>
  <c r="OC183" i="8"/>
  <c r="NX184" i="8" s="1"/>
  <c r="LP188" i="8" l="1"/>
  <c r="LQ188" i="8" s="1"/>
  <c r="MC187" i="8"/>
  <c r="NY184" i="8"/>
  <c r="NT184" i="8" s="1"/>
  <c r="OG183" i="8"/>
  <c r="LN189" i="8" l="1"/>
  <c r="LR188" i="8"/>
  <c r="LM189" i="8" s="1"/>
  <c r="OI183" i="8"/>
  <c r="OJ183" i="8" s="1"/>
  <c r="OE184" i="8" s="1"/>
  <c r="LI189" i="8" l="1"/>
  <c r="LJ189" i="8" s="1"/>
  <c r="LG190" i="8" s="1"/>
  <c r="LV188" i="8"/>
  <c r="LK189" i="8"/>
  <c r="LF190" i="8" s="1"/>
  <c r="OF184" i="8"/>
  <c r="OA184" i="8" s="1"/>
  <c r="ON183" i="8"/>
  <c r="LB190" i="8" l="1"/>
  <c r="LO189" i="8"/>
  <c r="OP183" i="8"/>
  <c r="OQ183" i="8"/>
  <c r="OL184" i="8" s="1"/>
  <c r="OM184" i="8" l="1"/>
  <c r="OH184" i="8" s="1"/>
  <c r="OU183" i="8"/>
  <c r="OW183" i="8" l="1"/>
  <c r="OX183" i="8" s="1"/>
  <c r="OS184" i="8" s="1"/>
  <c r="OT184" i="8" l="1"/>
  <c r="OO184" i="8" s="1"/>
  <c r="PB183" i="8"/>
  <c r="PD183" i="8" l="1"/>
  <c r="PE183" i="8"/>
  <c r="OZ184" i="8" s="1"/>
  <c r="PA184" i="8" l="1"/>
  <c r="OV184" i="8" s="1"/>
  <c r="PI183" i="8"/>
  <c r="PK183" i="8" l="1"/>
  <c r="PL183" i="8" s="1"/>
  <c r="PG184" i="8" s="1"/>
  <c r="PH184" i="8" l="1"/>
  <c r="PC184" i="8" s="1"/>
  <c r="PP183" i="8"/>
  <c r="PR183" i="8" l="1"/>
  <c r="PS183" i="8" s="1"/>
  <c r="PN184" i="8" s="1"/>
  <c r="PO184" i="8" l="1"/>
  <c r="PJ184" i="8" s="1"/>
  <c r="PW183" i="8"/>
  <c r="PY183" i="8" l="1"/>
  <c r="PZ183" i="8" s="1"/>
  <c r="PU184" i="8" s="1"/>
  <c r="PV184" i="8" l="1"/>
  <c r="PQ184" i="8" s="1"/>
  <c r="QD183" i="8"/>
  <c r="QF183" i="8" l="1"/>
  <c r="QG183" i="8" s="1"/>
  <c r="QB184" i="8" s="1"/>
  <c r="QC184" i="8" l="1"/>
  <c r="PX184" i="8" s="1"/>
  <c r="QK183" i="8"/>
  <c r="QM183" i="8" l="1"/>
  <c r="QN183" i="8"/>
  <c r="QI184" i="8" s="1"/>
  <c r="QJ184" i="8" l="1"/>
  <c r="QE184" i="8" s="1"/>
  <c r="QR183" i="8"/>
  <c r="QT183" i="8" l="1"/>
  <c r="QU183" i="8" s="1"/>
  <c r="QP184" i="8" s="1"/>
  <c r="QQ184" i="8" l="1"/>
  <c r="QL184" i="8" s="1"/>
  <c r="QY183" i="8"/>
  <c r="RA183" i="8" l="1"/>
  <c r="RB183" i="8" s="1"/>
  <c r="QW184" i="8" s="1"/>
  <c r="QX184" i="8" l="1"/>
  <c r="QS184" i="8" s="1"/>
  <c r="RF183" i="8"/>
  <c r="RH183" i="8" l="1"/>
  <c r="RI183" i="8" s="1"/>
  <c r="RD184" i="8" s="1"/>
  <c r="RE184" i="8" l="1"/>
  <c r="QZ184" i="8" s="1"/>
  <c r="RM183" i="8"/>
  <c r="RO183" i="8" l="1"/>
  <c r="RP183" i="8"/>
  <c r="RK184" i="8" s="1"/>
  <c r="RL184" i="8" l="1"/>
  <c r="RG184" i="8" s="1"/>
  <c r="RT183" i="8"/>
  <c r="RV183" i="8" l="1"/>
  <c r="RW183" i="8" s="1"/>
  <c r="RR184" i="8" s="1"/>
  <c r="RS184" i="8" l="1"/>
  <c r="RN184" i="8" s="1"/>
  <c r="SA183" i="8"/>
  <c r="SC183" i="8" l="1"/>
  <c r="SD183" i="8" s="1"/>
  <c r="RY184" i="8" s="1"/>
  <c r="RZ184" i="8" l="1"/>
  <c r="RU184" i="8" s="1"/>
  <c r="SH183" i="8"/>
  <c r="SJ183" i="8" l="1"/>
  <c r="SK183" i="8" s="1"/>
  <c r="SF184" i="8" s="1"/>
  <c r="SG184" i="8" l="1"/>
  <c r="SB184" i="8" s="1"/>
  <c r="SO183" i="8"/>
  <c r="SQ183" i="8" l="1"/>
  <c r="SR183" i="8" s="1"/>
  <c r="SM184" i="8" s="1"/>
  <c r="SN184" i="8" l="1"/>
  <c r="SI184" i="8" s="1"/>
  <c r="SV183" i="8"/>
  <c r="SX183" i="8" l="1"/>
  <c r="SY183" i="8" s="1"/>
  <c r="ST184" i="8" s="1"/>
  <c r="SU184" i="8" l="1"/>
  <c r="SP184" i="8" s="1"/>
  <c r="TC183" i="8"/>
  <c r="TE183" i="8" l="1"/>
  <c r="TF183" i="8" s="1"/>
  <c r="TA184" i="8" s="1"/>
  <c r="TB184" i="8" l="1"/>
  <c r="SW184" i="8" s="1"/>
  <c r="TJ183" i="8"/>
  <c r="TL183" i="8" l="1"/>
  <c r="TM183" i="8" s="1"/>
  <c r="TH184" i="8" s="1"/>
  <c r="TI184" i="8" l="1"/>
  <c r="TD184" i="8" s="1"/>
  <c r="TQ183" i="8"/>
  <c r="TS183" i="8" l="1"/>
  <c r="TT183" i="8" s="1"/>
  <c r="TO184" i="8" s="1"/>
  <c r="TP184" i="8" l="1"/>
  <c r="TK184" i="8" s="1"/>
  <c r="TX183" i="8"/>
  <c r="TZ183" i="8" l="1"/>
  <c r="UA183" i="8" s="1"/>
  <c r="TV184" i="8" s="1"/>
  <c r="TW184" i="8" l="1"/>
  <c r="TR184" i="8" s="1"/>
  <c r="UE183" i="8"/>
  <c r="UG183" i="8" l="1"/>
  <c r="UH183" i="8" s="1"/>
  <c r="UC184" i="8" s="1"/>
  <c r="UD184" i="8" l="1"/>
  <c r="TY184" i="8" s="1"/>
  <c r="UL183" i="8"/>
  <c r="UN183" i="8" l="1"/>
  <c r="UO183" i="8" s="1"/>
  <c r="UJ184" i="8" s="1"/>
  <c r="UK184" i="8" l="1"/>
  <c r="UF184" i="8" s="1"/>
  <c r="US183" i="8"/>
  <c r="UU183" i="8" l="1"/>
  <c r="UV183" i="8" s="1"/>
  <c r="UQ184" i="8" s="1"/>
  <c r="UR184" i="8" l="1"/>
  <c r="UM184" i="8" s="1"/>
  <c r="UZ183" i="8"/>
  <c r="VB183" i="8" l="1"/>
  <c r="VC183" i="8" s="1"/>
  <c r="UX184" i="8" s="1"/>
  <c r="VG183" i="8" l="1"/>
  <c r="UY184" i="8"/>
  <c r="UT184" i="8" s="1"/>
  <c r="VI183" i="8" l="1"/>
  <c r="VJ183" i="8" s="1"/>
  <c r="VE184" i="8" s="1"/>
  <c r="VF184" i="8" l="1"/>
  <c r="VA184" i="8" s="1"/>
  <c r="VN183" i="8"/>
  <c r="VP183" i="8" l="1"/>
  <c r="VQ183" i="8" s="1"/>
  <c r="VL184" i="8" s="1"/>
  <c r="VM184" i="8" l="1"/>
  <c r="VH184" i="8" s="1"/>
  <c r="VU183" i="8"/>
  <c r="VW183" i="8" l="1"/>
  <c r="VX183" i="8"/>
  <c r="VS184" i="8" s="1"/>
  <c r="VT184" i="8" l="1"/>
  <c r="VO184" i="8" s="1"/>
  <c r="WB183" i="8"/>
  <c r="WD183" i="8" l="1"/>
  <c r="WE183" i="8" s="1"/>
  <c r="VZ184" i="8" s="1"/>
  <c r="WA184" i="8" l="1"/>
  <c r="VV184" i="8" s="1"/>
  <c r="WI183" i="8"/>
  <c r="WK183" i="8" l="1"/>
  <c r="WL183" i="8" s="1"/>
  <c r="WG184" i="8" s="1"/>
  <c r="WH184" i="8" l="1"/>
  <c r="WC184" i="8" s="1"/>
  <c r="WP183" i="8"/>
  <c r="WR183" i="8" l="1"/>
  <c r="WS183" i="8" s="1"/>
  <c r="WN184" i="8" s="1"/>
  <c r="WO184" i="8" l="1"/>
  <c r="WJ184" i="8" s="1"/>
  <c r="WW183" i="8"/>
  <c r="WY183" i="8" l="1"/>
  <c r="WZ183" i="8" s="1"/>
  <c r="WU184" i="8" s="1"/>
  <c r="WV184" i="8" l="1"/>
  <c r="WQ184" i="8" s="1"/>
  <c r="XD183" i="8"/>
  <c r="XF183" i="8" l="1"/>
  <c r="XG183" i="8" s="1"/>
  <c r="XB184" i="8" s="1"/>
  <c r="XC184" i="8" l="1"/>
  <c r="WX184" i="8" s="1"/>
  <c r="XK183" i="8"/>
  <c r="XM183" i="8" l="1"/>
  <c r="XN183" i="8"/>
  <c r="XI184" i="8" s="1"/>
  <c r="XJ184" i="8" l="1"/>
  <c r="XE184" i="8" s="1"/>
  <c r="XR183" i="8"/>
  <c r="XT183" i="8" l="1"/>
  <c r="XU183" i="8" s="1"/>
  <c r="XP184" i="8" s="1"/>
  <c r="XQ184" i="8" l="1"/>
  <c r="XL184" i="8" s="1"/>
  <c r="XY183" i="8"/>
  <c r="YA183" i="8" l="1"/>
  <c r="YB183" i="8" s="1"/>
  <c r="XW184" i="8" s="1"/>
  <c r="XX184" i="8" l="1"/>
  <c r="XS184" i="8" s="1"/>
  <c r="YF183" i="8"/>
  <c r="YH183" i="8" l="1"/>
  <c r="YI183" i="8" s="1"/>
  <c r="YD184" i="8" s="1"/>
  <c r="YE184" i="8" l="1"/>
  <c r="XZ184" i="8" s="1"/>
  <c r="YM183" i="8"/>
  <c r="YO183" i="8" l="1"/>
  <c r="YP183" i="8"/>
  <c r="YK184" i="8" s="1"/>
  <c r="YT183" i="8" l="1"/>
  <c r="YL184" i="8"/>
  <c r="YG184" i="8" s="1"/>
  <c r="YV183" i="8" l="1"/>
  <c r="YW183" i="8" s="1"/>
  <c r="YR184" i="8" s="1"/>
  <c r="YS184" i="8" l="1"/>
  <c r="YN184" i="8" s="1"/>
  <c r="ZA183" i="8"/>
  <c r="ZC183" i="8" l="1"/>
  <c r="ZD183" i="8" s="1"/>
  <c r="YY184" i="8" s="1"/>
  <c r="YZ184" i="8" l="1"/>
  <c r="YU184" i="8" s="1"/>
  <c r="ZH183" i="8"/>
  <c r="ZJ183" i="8" l="1"/>
  <c r="ZK183" i="8" s="1"/>
  <c r="ZF184" i="8" s="1"/>
  <c r="ZG184" i="8" l="1"/>
  <c r="ZB184" i="8" s="1"/>
  <c r="ZO183" i="8"/>
  <c r="ZQ183" i="8" l="1"/>
  <c r="ZR183" i="8" s="1"/>
  <c r="ZM184" i="8" s="1"/>
  <c r="ZN184" i="8" l="1"/>
  <c r="ZI184" i="8" s="1"/>
  <c r="ZV183" i="8"/>
  <c r="ZX183" i="8" l="1"/>
  <c r="ZY183" i="8"/>
  <c r="ZT184" i="8" s="1"/>
  <c r="ZU184" i="8" l="1"/>
  <c r="ZP184" i="8" s="1"/>
  <c r="AAC183" i="8"/>
  <c r="AAE183" i="8" l="1"/>
  <c r="AAF183" i="8" s="1"/>
  <c r="AAA184" i="8" s="1"/>
  <c r="AAB184" i="8" l="1"/>
  <c r="ZW184" i="8" s="1"/>
  <c r="AAJ183" i="8"/>
  <c r="AAL183" i="8" l="1"/>
  <c r="AAM183" i="8" s="1"/>
  <c r="AAH184" i="8" s="1"/>
  <c r="AAI184" i="8" l="1"/>
  <c r="AAD184" i="8" s="1"/>
  <c r="AAQ183" i="8"/>
  <c r="AAS183" i="8" l="1"/>
  <c r="AAT183" i="8" s="1"/>
  <c r="AAO184" i="8" s="1"/>
  <c r="AAP184" i="8" l="1"/>
  <c r="AAX183" i="8"/>
  <c r="AAZ183" i="8" l="1"/>
  <c r="ABA183" i="8" s="1"/>
  <c r="AAV184" i="8" s="1"/>
  <c r="MZ184" i="8"/>
  <c r="AAK184" i="8"/>
  <c r="MW185" i="8" l="1"/>
  <c r="NA184" i="8"/>
  <c r="MV185" i="8" s="1"/>
  <c r="AAW184" i="8"/>
  <c r="ABE183" i="8"/>
  <c r="ABG183" i="8" l="1"/>
  <c r="ABH183" i="8" s="1"/>
  <c r="ABC184" i="8" s="1"/>
  <c r="AAR184" i="8"/>
  <c r="NE184" i="8"/>
  <c r="MR185" i="8"/>
  <c r="MS185" i="8" s="1"/>
  <c r="MP186" i="8" l="1"/>
  <c r="MT185" i="8"/>
  <c r="MO186" i="8" s="1"/>
  <c r="NG184" i="8"/>
  <c r="NH184" i="8" s="1"/>
  <c r="NC185" i="8" s="1"/>
  <c r="ABD184" i="8"/>
  <c r="ABL183" i="8"/>
  <c r="ABO183" i="8" s="1"/>
  <c r="ABJ184" i="8" s="1"/>
  <c r="ABF184" i="8" l="1"/>
  <c r="AAY184" i="8"/>
  <c r="ND185" i="8"/>
  <c r="MY185" i="8" s="1"/>
  <c r="NL184" i="8"/>
  <c r="MK186" i="8"/>
  <c r="ML186" i="8" s="1"/>
  <c r="MX185" i="8"/>
  <c r="MI187" i="8" l="1"/>
  <c r="MM186" i="8"/>
  <c r="MH187" i="8" s="1"/>
  <c r="NN184" i="8"/>
  <c r="NO184" i="8"/>
  <c r="NJ185" i="8" s="1"/>
  <c r="NS184" i="8" l="1"/>
  <c r="NK185" i="8"/>
  <c r="NF185" i="8" s="1"/>
  <c r="MQ186" i="8"/>
  <c r="MD187" i="8"/>
  <c r="ME187" i="8" s="1"/>
  <c r="MF187" i="8" l="1"/>
  <c r="MA188" i="8" s="1"/>
  <c r="MB188" i="8"/>
  <c r="NU184" i="8"/>
  <c r="NV184" i="8" s="1"/>
  <c r="NQ185" i="8" s="1"/>
  <c r="MJ187" i="8" l="1"/>
  <c r="LW188" i="8"/>
  <c r="LX188" i="8" s="1"/>
  <c r="LY188" i="8" s="1"/>
  <c r="LT189" i="8" s="1"/>
  <c r="NZ184" i="8"/>
  <c r="NR185" i="8"/>
  <c r="NM185" i="8" s="1"/>
  <c r="LU189" i="8" l="1"/>
  <c r="MC188" i="8"/>
  <c r="LP189" i="8"/>
  <c r="LQ189" i="8" s="1"/>
  <c r="LN190" i="8" s="1"/>
  <c r="OB184" i="8"/>
  <c r="OC184" i="8" s="1"/>
  <c r="NX185" i="8" s="1"/>
  <c r="LR189" i="8" l="1"/>
  <c r="LM190" i="8" s="1"/>
  <c r="NY185" i="8"/>
  <c r="NT185" i="8" s="1"/>
  <c r="OG184" i="8"/>
  <c r="LV189" i="8"/>
  <c r="LI190" i="8"/>
  <c r="OI184" i="8" l="1"/>
  <c r="OJ184" i="8" s="1"/>
  <c r="OE185" i="8" s="1"/>
  <c r="OF185" i="8" l="1"/>
  <c r="OA185" i="8" s="1"/>
  <c r="ON184" i="8"/>
  <c r="OP184" i="8" l="1"/>
  <c r="OQ184" i="8"/>
  <c r="OL185" i="8" s="1"/>
  <c r="OM185" i="8" l="1"/>
  <c r="OH185" i="8" s="1"/>
  <c r="OU184" i="8"/>
  <c r="OW184" i="8" l="1"/>
  <c r="OX184" i="8" s="1"/>
  <c r="OS185" i="8" s="1"/>
  <c r="OT185" i="8" l="1"/>
  <c r="OO185" i="8" s="1"/>
  <c r="PB184" i="8"/>
  <c r="PD184" i="8" l="1"/>
  <c r="PE184" i="8" s="1"/>
  <c r="OZ185" i="8" s="1"/>
  <c r="PA185" i="8" l="1"/>
  <c r="OV185" i="8" s="1"/>
  <c r="PI184" i="8"/>
  <c r="PK184" i="8" l="1"/>
  <c r="PL184" i="8" s="1"/>
  <c r="PG185" i="8" s="1"/>
  <c r="PH185" i="8" l="1"/>
  <c r="PC185" i="8" s="1"/>
  <c r="PP184" i="8"/>
  <c r="PR184" i="8" l="1"/>
  <c r="PS184" i="8" s="1"/>
  <c r="PN185" i="8" s="1"/>
  <c r="PO185" i="8" l="1"/>
  <c r="PJ185" i="8" s="1"/>
  <c r="PW184" i="8"/>
  <c r="PY184" i="8" l="1"/>
  <c r="PZ184" i="8" s="1"/>
  <c r="PU185" i="8" s="1"/>
  <c r="PV185" i="8" l="1"/>
  <c r="PQ185" i="8" s="1"/>
  <c r="QD184" i="8"/>
  <c r="QF184" i="8" l="1"/>
  <c r="QG184" i="8" s="1"/>
  <c r="QB185" i="8" s="1"/>
  <c r="QC185" i="8" l="1"/>
  <c r="PX185" i="8" s="1"/>
  <c r="QK184" i="8"/>
  <c r="QM184" i="8" l="1"/>
  <c r="QN184" i="8"/>
  <c r="QI185" i="8" s="1"/>
  <c r="QJ185" i="8" l="1"/>
  <c r="QE185" i="8" s="1"/>
  <c r="QR184" i="8"/>
  <c r="QT184" i="8" l="1"/>
  <c r="QU184" i="8" s="1"/>
  <c r="QP185" i="8" s="1"/>
  <c r="QQ185" i="8" l="1"/>
  <c r="QL185" i="8" s="1"/>
  <c r="QY184" i="8"/>
  <c r="RA184" i="8" l="1"/>
  <c r="RB184" i="8"/>
  <c r="QW185" i="8" s="1"/>
  <c r="QX185" i="8" l="1"/>
  <c r="QS185" i="8" s="1"/>
  <c r="RF184" i="8"/>
  <c r="RH184" i="8" l="1"/>
  <c r="RI184" i="8" s="1"/>
  <c r="RD185" i="8" s="1"/>
  <c r="RE185" i="8" l="1"/>
  <c r="QZ185" i="8" s="1"/>
  <c r="RM184" i="8"/>
  <c r="RO184" i="8" l="1"/>
  <c r="RP184" i="8"/>
  <c r="RK185" i="8" s="1"/>
  <c r="RL185" i="8" l="1"/>
  <c r="RG185" i="8" s="1"/>
  <c r="RT184" i="8"/>
  <c r="RV184" i="8" l="1"/>
  <c r="RW184" i="8" s="1"/>
  <c r="RR185" i="8" s="1"/>
  <c r="RS185" i="8" l="1"/>
  <c r="RN185" i="8" s="1"/>
  <c r="SA184" i="8"/>
  <c r="SC184" i="8" l="1"/>
  <c r="SD184" i="8"/>
  <c r="RY185" i="8" s="1"/>
  <c r="RZ185" i="8" l="1"/>
  <c r="RU185" i="8" s="1"/>
  <c r="SH184" i="8"/>
  <c r="SJ184" i="8" l="1"/>
  <c r="SK184" i="8" s="1"/>
  <c r="SF185" i="8" s="1"/>
  <c r="SG185" i="8" l="1"/>
  <c r="SB185" i="8" s="1"/>
  <c r="SO184" i="8"/>
  <c r="SQ184" i="8" l="1"/>
  <c r="SR184" i="8" s="1"/>
  <c r="SM185" i="8" s="1"/>
  <c r="SN185" i="8" l="1"/>
  <c r="SI185" i="8" s="1"/>
  <c r="SV184" i="8"/>
  <c r="SX184" i="8" l="1"/>
  <c r="SY184" i="8" s="1"/>
  <c r="ST185" i="8" s="1"/>
  <c r="SU185" i="8" l="1"/>
  <c r="SP185" i="8" s="1"/>
  <c r="TC184" i="8"/>
  <c r="TE184" i="8" l="1"/>
  <c r="TF184" i="8" s="1"/>
  <c r="TA185" i="8" s="1"/>
  <c r="TB185" i="8" l="1"/>
  <c r="SW185" i="8" s="1"/>
  <c r="TJ184" i="8"/>
  <c r="TL184" i="8" l="1"/>
  <c r="TM184" i="8"/>
  <c r="TH185" i="8" s="1"/>
  <c r="TI185" i="8" l="1"/>
  <c r="TD185" i="8" s="1"/>
  <c r="TQ184" i="8"/>
  <c r="TS184" i="8" l="1"/>
  <c r="TT184" i="8"/>
  <c r="TO185" i="8" s="1"/>
  <c r="TP185" i="8" l="1"/>
  <c r="TK185" i="8" s="1"/>
  <c r="TX184" i="8"/>
  <c r="TZ184" i="8" l="1"/>
  <c r="UA184" i="8" s="1"/>
  <c r="TV185" i="8" s="1"/>
  <c r="TW185" i="8" l="1"/>
  <c r="TR185" i="8" s="1"/>
  <c r="UE184" i="8"/>
  <c r="UG184" i="8" l="1"/>
  <c r="UH184" i="8" s="1"/>
  <c r="UC185" i="8" s="1"/>
  <c r="UD185" i="8" l="1"/>
  <c r="TY185" i="8" s="1"/>
  <c r="UL184" i="8"/>
  <c r="UN184" i="8" l="1"/>
  <c r="UO184" i="8"/>
  <c r="UJ185" i="8" s="1"/>
  <c r="UK185" i="8" l="1"/>
  <c r="UF185" i="8" s="1"/>
  <c r="US184" i="8"/>
  <c r="UU184" i="8" l="1"/>
  <c r="UV184" i="8" s="1"/>
  <c r="UQ185" i="8" s="1"/>
  <c r="UR185" i="8" l="1"/>
  <c r="UM185" i="8" s="1"/>
  <c r="UZ184" i="8"/>
  <c r="VB184" i="8" l="1"/>
  <c r="VC184" i="8"/>
  <c r="UX185" i="8" s="1"/>
  <c r="VG184" i="8" l="1"/>
  <c r="UY185" i="8"/>
  <c r="UT185" i="8" s="1"/>
  <c r="VI184" i="8" l="1"/>
  <c r="VJ184" i="8"/>
  <c r="VE185" i="8" s="1"/>
  <c r="VF185" i="8" l="1"/>
  <c r="VA185" i="8" s="1"/>
  <c r="VN184" i="8"/>
  <c r="VP184" i="8" l="1"/>
  <c r="VQ184" i="8" s="1"/>
  <c r="VL185" i="8" s="1"/>
  <c r="VM185" i="8" l="1"/>
  <c r="VH185" i="8" s="1"/>
  <c r="VU184" i="8"/>
  <c r="VW184" i="8" l="1"/>
  <c r="VX184" i="8" s="1"/>
  <c r="VS185" i="8" s="1"/>
  <c r="VT185" i="8" l="1"/>
  <c r="VO185" i="8" s="1"/>
  <c r="WB184" i="8"/>
  <c r="WD184" i="8" l="1"/>
  <c r="WE184" i="8"/>
  <c r="VZ185" i="8" s="1"/>
  <c r="WA185" i="8" l="1"/>
  <c r="VV185" i="8" s="1"/>
  <c r="WI184" i="8"/>
  <c r="WK184" i="8" l="1"/>
  <c r="WL184" i="8" s="1"/>
  <c r="WG185" i="8" s="1"/>
  <c r="WH185" i="8" l="1"/>
  <c r="WC185" i="8" s="1"/>
  <c r="WP184" i="8"/>
  <c r="WR184" i="8" l="1"/>
  <c r="WS184" i="8" s="1"/>
  <c r="WN185" i="8" s="1"/>
  <c r="WO185" i="8" l="1"/>
  <c r="WJ185" i="8" s="1"/>
  <c r="WW184" i="8"/>
  <c r="WY184" i="8" l="1"/>
  <c r="WZ184" i="8" s="1"/>
  <c r="WU185" i="8" s="1"/>
  <c r="WV185" i="8" l="1"/>
  <c r="WQ185" i="8" s="1"/>
  <c r="XD184" i="8"/>
  <c r="XF184" i="8" l="1"/>
  <c r="XG184" i="8"/>
  <c r="XB185" i="8" s="1"/>
  <c r="XC185" i="8" l="1"/>
  <c r="WX185" i="8" s="1"/>
  <c r="XK184" i="8"/>
  <c r="XM184" i="8" l="1"/>
  <c r="XN184" i="8" s="1"/>
  <c r="XI185" i="8" s="1"/>
  <c r="XJ185" i="8" l="1"/>
  <c r="XE185" i="8" s="1"/>
  <c r="XR184" i="8"/>
  <c r="XT184" i="8" l="1"/>
  <c r="XU184" i="8" s="1"/>
  <c r="XP185" i="8" s="1"/>
  <c r="XQ185" i="8" l="1"/>
  <c r="XL185" i="8" s="1"/>
  <c r="XY184" i="8"/>
  <c r="YA184" i="8" l="1"/>
  <c r="YB184" i="8" s="1"/>
  <c r="XW185" i="8" s="1"/>
  <c r="XX185" i="8" l="1"/>
  <c r="XS185" i="8" s="1"/>
  <c r="YF184" i="8"/>
  <c r="YH184" i="8" l="1"/>
  <c r="YI184" i="8"/>
  <c r="YD185" i="8" s="1"/>
  <c r="YE185" i="8" l="1"/>
  <c r="XZ185" i="8" s="1"/>
  <c r="YM184" i="8"/>
  <c r="YO184" i="8" l="1"/>
  <c r="YP184" i="8" s="1"/>
  <c r="YK185" i="8" s="1"/>
  <c r="YT184" i="8" l="1"/>
  <c r="YL185" i="8"/>
  <c r="YG185" i="8" s="1"/>
  <c r="YV184" i="8" l="1"/>
  <c r="YW184" i="8" s="1"/>
  <c r="YR185" i="8" s="1"/>
  <c r="YS185" i="8" l="1"/>
  <c r="YN185" i="8" s="1"/>
  <c r="ZA184" i="8"/>
  <c r="ZC184" i="8" l="1"/>
  <c r="ZD184" i="8" s="1"/>
  <c r="YY185" i="8" s="1"/>
  <c r="YZ185" i="8" l="1"/>
  <c r="YU185" i="8" s="1"/>
  <c r="ZH184" i="8"/>
  <c r="ZJ184" i="8" l="1"/>
  <c r="ZK184" i="8" s="1"/>
  <c r="ZF185" i="8" s="1"/>
  <c r="ZG185" i="8" l="1"/>
  <c r="ZB185" i="8" s="1"/>
  <c r="ZO184" i="8"/>
  <c r="ZQ184" i="8" l="1"/>
  <c r="ZR184" i="8" s="1"/>
  <c r="ZM185" i="8" s="1"/>
  <c r="ZN185" i="8" l="1"/>
  <c r="ZI185" i="8" s="1"/>
  <c r="ZV184" i="8"/>
  <c r="ZX184" i="8" l="1"/>
  <c r="ZY184" i="8" s="1"/>
  <c r="ZT185" i="8" s="1"/>
  <c r="ZU185" i="8" l="1"/>
  <c r="ZP185" i="8" s="1"/>
  <c r="AAC184" i="8"/>
  <c r="AAE184" i="8" l="1"/>
  <c r="AAF184" i="8" s="1"/>
  <c r="AAA185" i="8" s="1"/>
  <c r="AAB185" i="8" l="1"/>
  <c r="ZW185" i="8" s="1"/>
  <c r="AAJ184" i="8"/>
  <c r="AAL184" i="8" l="1"/>
  <c r="AAM184" i="8"/>
  <c r="AAH185" i="8" s="1"/>
  <c r="AAI185" i="8" l="1"/>
  <c r="AAD185" i="8" s="1"/>
  <c r="AAQ184" i="8"/>
  <c r="AAS184" i="8" l="1"/>
  <c r="AAT184" i="8" s="1"/>
  <c r="AAO185" i="8" s="1"/>
  <c r="AAP185" i="8" l="1"/>
  <c r="AAX184" i="8"/>
  <c r="AAZ184" i="8" l="1"/>
  <c r="ABA184" i="8" s="1"/>
  <c r="AAV185" i="8" s="1"/>
  <c r="MZ185" i="8"/>
  <c r="AAK185" i="8"/>
  <c r="MW186" i="8" l="1"/>
  <c r="NA185" i="8"/>
  <c r="MV186" i="8" s="1"/>
  <c r="AAW185" i="8"/>
  <c r="ABE184" i="8"/>
  <c r="ABG184" i="8" l="1"/>
  <c r="ABH184" i="8"/>
  <c r="ABC185" i="8" s="1"/>
  <c r="AAR185" i="8"/>
  <c r="NE185" i="8"/>
  <c r="MR186" i="8"/>
  <c r="MS186" i="8" s="1"/>
  <c r="MP187" i="8" l="1"/>
  <c r="MT186" i="8"/>
  <c r="MO187" i="8" s="1"/>
  <c r="NG185" i="8"/>
  <c r="NH185" i="8" s="1"/>
  <c r="NC186" i="8" s="1"/>
  <c r="ABL184" i="8"/>
  <c r="ABO184" i="8" s="1"/>
  <c r="ABJ185" i="8" s="1"/>
  <c r="ABD185" i="8"/>
  <c r="AAY185" i="8" l="1"/>
  <c r="ABF185" i="8"/>
  <c r="ND186" i="8"/>
  <c r="MY186" i="8" s="1"/>
  <c r="NL185" i="8"/>
  <c r="MX186" i="8"/>
  <c r="MK187" i="8"/>
  <c r="ML187" i="8" s="1"/>
  <c r="MI188" i="8" l="1"/>
  <c r="MM187" i="8"/>
  <c r="MH188" i="8" s="1"/>
  <c r="NN185" i="8"/>
  <c r="NO185" i="8" s="1"/>
  <c r="NJ186" i="8" s="1"/>
  <c r="NS185" i="8" l="1"/>
  <c r="NK186" i="8"/>
  <c r="NF186" i="8" s="1"/>
  <c r="MQ187" i="8"/>
  <c r="MD188" i="8"/>
  <c r="ME188" i="8" s="1"/>
  <c r="MF188" i="8" l="1"/>
  <c r="MA189" i="8" s="1"/>
  <c r="MB189" i="8"/>
  <c r="NU185" i="8"/>
  <c r="NV185" i="8" s="1"/>
  <c r="NQ186" i="8" s="1"/>
  <c r="MJ188" i="8" l="1"/>
  <c r="LW189" i="8"/>
  <c r="LX189" i="8" s="1"/>
  <c r="LU190" i="8" s="1"/>
  <c r="NZ185" i="8"/>
  <c r="NR186" i="8"/>
  <c r="NM186" i="8" s="1"/>
  <c r="LY189" i="8" l="1"/>
  <c r="LT190" i="8" s="1"/>
  <c r="OB185" i="8"/>
  <c r="OC185" i="8" s="1"/>
  <c r="NX186" i="8" s="1"/>
  <c r="MC189" i="8"/>
  <c r="LP190" i="8"/>
  <c r="NY186" i="8" l="1"/>
  <c r="NT186" i="8" s="1"/>
  <c r="OG185" i="8"/>
  <c r="OI185" i="8" l="1"/>
  <c r="OJ185" i="8" s="1"/>
  <c r="OE186" i="8" s="1"/>
  <c r="OF186" i="8" l="1"/>
  <c r="OA186" i="8" s="1"/>
  <c r="ON185" i="8"/>
  <c r="OP185" i="8" l="1"/>
  <c r="OQ185" i="8" s="1"/>
  <c r="OL186" i="8" s="1"/>
  <c r="OM186" i="8" l="1"/>
  <c r="OH186" i="8" s="1"/>
  <c r="OU185" i="8"/>
  <c r="OW185" i="8" l="1"/>
  <c r="OX185" i="8" s="1"/>
  <c r="OS186" i="8" s="1"/>
  <c r="OT186" i="8" l="1"/>
  <c r="OO186" i="8" s="1"/>
  <c r="PB185" i="8"/>
  <c r="PD185" i="8" l="1"/>
  <c r="PE185" i="8" s="1"/>
  <c r="OZ186" i="8" s="1"/>
  <c r="PA186" i="8" l="1"/>
  <c r="OV186" i="8" s="1"/>
  <c r="PI185" i="8"/>
  <c r="PK185" i="8" l="1"/>
  <c r="PL185" i="8" s="1"/>
  <c r="PG186" i="8" s="1"/>
  <c r="PH186" i="8" l="1"/>
  <c r="PC186" i="8" s="1"/>
  <c r="PP185" i="8"/>
  <c r="PR185" i="8" l="1"/>
  <c r="PS185" i="8" s="1"/>
  <c r="PN186" i="8" s="1"/>
  <c r="PO186" i="8" l="1"/>
  <c r="PJ186" i="8" s="1"/>
  <c r="PW185" i="8"/>
  <c r="PY185" i="8" l="1"/>
  <c r="PZ185" i="8" s="1"/>
  <c r="PU186" i="8" s="1"/>
  <c r="PV186" i="8" l="1"/>
  <c r="PQ186" i="8" s="1"/>
  <c r="QD185" i="8"/>
  <c r="QF185" i="8" l="1"/>
  <c r="QG185" i="8" s="1"/>
  <c r="QB186" i="8" s="1"/>
  <c r="QC186" i="8" l="1"/>
  <c r="PX186" i="8" s="1"/>
  <c r="QK185" i="8"/>
  <c r="QM185" i="8" l="1"/>
  <c r="QN185" i="8" s="1"/>
  <c r="QI186" i="8" s="1"/>
  <c r="QJ186" i="8" l="1"/>
  <c r="QE186" i="8" s="1"/>
  <c r="QR185" i="8"/>
  <c r="QT185" i="8" l="1"/>
  <c r="QU185" i="8" s="1"/>
  <c r="QP186" i="8" s="1"/>
  <c r="QQ186" i="8" l="1"/>
  <c r="QL186" i="8" s="1"/>
  <c r="QY185" i="8"/>
  <c r="RA185" i="8" l="1"/>
  <c r="RB185" i="8" s="1"/>
  <c r="QW186" i="8" s="1"/>
  <c r="QX186" i="8" l="1"/>
  <c r="QS186" i="8" s="1"/>
  <c r="RF185" i="8"/>
  <c r="RH185" i="8" l="1"/>
  <c r="RI185" i="8" s="1"/>
  <c r="RD186" i="8" s="1"/>
  <c r="RE186" i="8" l="1"/>
  <c r="QZ186" i="8" s="1"/>
  <c r="RM185" i="8"/>
  <c r="RO185" i="8" l="1"/>
  <c r="RP185" i="8" s="1"/>
  <c r="RK186" i="8" s="1"/>
  <c r="RL186" i="8" l="1"/>
  <c r="RG186" i="8" s="1"/>
  <c r="RT185" i="8"/>
  <c r="RV185" i="8" l="1"/>
  <c r="RW185" i="8" s="1"/>
  <c r="RR186" i="8" s="1"/>
  <c r="RS186" i="8" l="1"/>
  <c r="RN186" i="8" s="1"/>
  <c r="SA185" i="8"/>
  <c r="SC185" i="8" l="1"/>
  <c r="SD185" i="8"/>
  <c r="RY186" i="8" s="1"/>
  <c r="RZ186" i="8" l="1"/>
  <c r="RU186" i="8" s="1"/>
  <c r="SH185" i="8"/>
  <c r="SJ185" i="8" l="1"/>
  <c r="SK185" i="8" s="1"/>
  <c r="SF186" i="8" s="1"/>
  <c r="SG186" i="8" l="1"/>
  <c r="SB186" i="8" s="1"/>
  <c r="SO185" i="8"/>
  <c r="SQ185" i="8" l="1"/>
  <c r="SR185" i="8" s="1"/>
  <c r="SM186" i="8" s="1"/>
  <c r="SN186" i="8" l="1"/>
  <c r="SI186" i="8" s="1"/>
  <c r="SV185" i="8"/>
  <c r="SX185" i="8" l="1"/>
  <c r="SY185" i="8" s="1"/>
  <c r="ST186" i="8" s="1"/>
  <c r="SU186" i="8" l="1"/>
  <c r="SP186" i="8" s="1"/>
  <c r="TC185" i="8"/>
  <c r="TE185" i="8" l="1"/>
  <c r="TF185" i="8" s="1"/>
  <c r="TA186" i="8" s="1"/>
  <c r="TB186" i="8" l="1"/>
  <c r="SW186" i="8" s="1"/>
  <c r="TJ185" i="8"/>
  <c r="TL185" i="8" l="1"/>
  <c r="TM185" i="8"/>
  <c r="TH186" i="8" s="1"/>
  <c r="TI186" i="8" l="1"/>
  <c r="TD186" i="8" s="1"/>
  <c r="TQ185" i="8"/>
  <c r="TS185" i="8" l="1"/>
  <c r="TT185" i="8" s="1"/>
  <c r="TO186" i="8" s="1"/>
  <c r="TP186" i="8" l="1"/>
  <c r="TK186" i="8" s="1"/>
  <c r="TX185" i="8"/>
  <c r="TZ185" i="8" l="1"/>
  <c r="UA185" i="8"/>
  <c r="TV186" i="8" s="1"/>
  <c r="TW186" i="8" l="1"/>
  <c r="TR186" i="8" s="1"/>
  <c r="UE185" i="8"/>
  <c r="UG185" i="8" l="1"/>
  <c r="UH185" i="8" s="1"/>
  <c r="UC186" i="8" s="1"/>
  <c r="UD186" i="8" l="1"/>
  <c r="TY186" i="8" s="1"/>
  <c r="UL185" i="8"/>
  <c r="UN185" i="8" l="1"/>
  <c r="UO185" i="8" s="1"/>
  <c r="UJ186" i="8" s="1"/>
  <c r="UK186" i="8" l="1"/>
  <c r="UF186" i="8" s="1"/>
  <c r="US185" i="8"/>
  <c r="UU185" i="8" l="1"/>
  <c r="UV185" i="8" s="1"/>
  <c r="UQ186" i="8" s="1"/>
  <c r="UR186" i="8" l="1"/>
  <c r="UM186" i="8" s="1"/>
  <c r="UZ185" i="8"/>
  <c r="VB185" i="8" l="1"/>
  <c r="VC185" i="8" s="1"/>
  <c r="UX186" i="8" s="1"/>
  <c r="VG185" i="8" l="1"/>
  <c r="UY186" i="8"/>
  <c r="UT186" i="8" s="1"/>
  <c r="VI185" i="8" l="1"/>
  <c r="VJ185" i="8" s="1"/>
  <c r="VE186" i="8" s="1"/>
  <c r="VF186" i="8" l="1"/>
  <c r="VA186" i="8" s="1"/>
  <c r="VN185" i="8"/>
  <c r="VP185" i="8" l="1"/>
  <c r="VQ185" i="8" s="1"/>
  <c r="VL186" i="8" s="1"/>
  <c r="VM186" i="8" l="1"/>
  <c r="VH186" i="8" s="1"/>
  <c r="VU185" i="8"/>
  <c r="VW185" i="8" l="1"/>
  <c r="VX185" i="8" s="1"/>
  <c r="VS186" i="8" s="1"/>
  <c r="VT186" i="8" l="1"/>
  <c r="VO186" i="8" s="1"/>
  <c r="WB185" i="8"/>
  <c r="WD185" i="8" l="1"/>
  <c r="WE185" i="8" s="1"/>
  <c r="VZ186" i="8" s="1"/>
  <c r="WA186" i="8" l="1"/>
  <c r="VV186" i="8" s="1"/>
  <c r="WI185" i="8"/>
  <c r="WK185" i="8" l="1"/>
  <c r="WL185" i="8" s="1"/>
  <c r="WG186" i="8" s="1"/>
  <c r="WH186" i="8" l="1"/>
  <c r="WC186" i="8" s="1"/>
  <c r="WP185" i="8"/>
  <c r="WR185" i="8" l="1"/>
  <c r="WS185" i="8" s="1"/>
  <c r="WN186" i="8" s="1"/>
  <c r="WO186" i="8" l="1"/>
  <c r="WJ186" i="8" s="1"/>
  <c r="WW185" i="8"/>
  <c r="WY185" i="8" l="1"/>
  <c r="WZ185" i="8" s="1"/>
  <c r="WU186" i="8" s="1"/>
  <c r="WV186" i="8" l="1"/>
  <c r="WQ186" i="8" s="1"/>
  <c r="XD185" i="8"/>
  <c r="XF185" i="8" l="1"/>
  <c r="XG185" i="8" s="1"/>
  <c r="XB186" i="8" s="1"/>
  <c r="XC186" i="8" l="1"/>
  <c r="WX186" i="8" s="1"/>
  <c r="XK185" i="8"/>
  <c r="XM185" i="8" l="1"/>
  <c r="XN185" i="8" s="1"/>
  <c r="XI186" i="8" s="1"/>
  <c r="XJ186" i="8" l="1"/>
  <c r="XE186" i="8" s="1"/>
  <c r="XR185" i="8"/>
  <c r="XT185" i="8" l="1"/>
  <c r="XU185" i="8" s="1"/>
  <c r="XP186" i="8" s="1"/>
  <c r="XQ186" i="8" l="1"/>
  <c r="XL186" i="8" s="1"/>
  <c r="XY185" i="8"/>
  <c r="YA185" i="8" l="1"/>
  <c r="YB185" i="8"/>
  <c r="XW186" i="8" s="1"/>
  <c r="XX186" i="8" l="1"/>
  <c r="XS186" i="8" s="1"/>
  <c r="YF185" i="8"/>
  <c r="YH185" i="8" l="1"/>
  <c r="YI185" i="8" s="1"/>
  <c r="YD186" i="8" s="1"/>
  <c r="YE186" i="8" l="1"/>
  <c r="XZ186" i="8" s="1"/>
  <c r="YM185" i="8"/>
  <c r="YO185" i="8" l="1"/>
  <c r="YP185" i="8" s="1"/>
  <c r="YK186" i="8" s="1"/>
  <c r="YT185" i="8" l="1"/>
  <c r="YL186" i="8"/>
  <c r="YG186" i="8" s="1"/>
  <c r="YV185" i="8" l="1"/>
  <c r="YW185" i="8" s="1"/>
  <c r="YR186" i="8" s="1"/>
  <c r="YS186" i="8" l="1"/>
  <c r="YN186" i="8" s="1"/>
  <c r="ZA185" i="8"/>
  <c r="ZC185" i="8" l="1"/>
  <c r="ZD185" i="8"/>
  <c r="YY186" i="8" s="1"/>
  <c r="YZ186" i="8" l="1"/>
  <c r="YU186" i="8" s="1"/>
  <c r="ZH185" i="8"/>
  <c r="ZJ185" i="8" l="1"/>
  <c r="ZK185" i="8"/>
  <c r="ZF186" i="8" s="1"/>
  <c r="ZG186" i="8" l="1"/>
  <c r="ZB186" i="8" s="1"/>
  <c r="ZO185" i="8"/>
  <c r="ZQ185" i="8" l="1"/>
  <c r="ZR185" i="8" s="1"/>
  <c r="ZM186" i="8" s="1"/>
  <c r="ZN186" i="8" l="1"/>
  <c r="ZI186" i="8" s="1"/>
  <c r="ZV185" i="8"/>
  <c r="ZX185" i="8" l="1"/>
  <c r="ZY185" i="8"/>
  <c r="ZT186" i="8" s="1"/>
  <c r="ZU186" i="8" l="1"/>
  <c r="ZP186" i="8" s="1"/>
  <c r="AAC185" i="8"/>
  <c r="AAE185" i="8" l="1"/>
  <c r="AAF185" i="8"/>
  <c r="AAA186" i="8" s="1"/>
  <c r="AAB186" i="8" l="1"/>
  <c r="ZW186" i="8" s="1"/>
  <c r="AAJ185" i="8"/>
  <c r="AAL185" i="8" l="1"/>
  <c r="AAM185" i="8"/>
  <c r="AAH186" i="8" s="1"/>
  <c r="AAI186" i="8" l="1"/>
  <c r="AAD186" i="8" s="1"/>
  <c r="AAQ185" i="8"/>
  <c r="AAS185" i="8" l="1"/>
  <c r="AAT185" i="8"/>
  <c r="AAO186" i="8" s="1"/>
  <c r="AAP186" i="8" l="1"/>
  <c r="AAX185" i="8"/>
  <c r="AAZ185" i="8" l="1"/>
  <c r="ABA185" i="8" s="1"/>
  <c r="AAV186" i="8" s="1"/>
  <c r="MZ186" i="8"/>
  <c r="AAK186" i="8"/>
  <c r="MW187" i="8" l="1"/>
  <c r="NA186" i="8"/>
  <c r="MV187" i="8" s="1"/>
  <c r="AAW186" i="8"/>
  <c r="ABE185" i="8"/>
  <c r="ABG185" i="8" l="1"/>
  <c r="ABH185" i="8" s="1"/>
  <c r="ABC186" i="8" s="1"/>
  <c r="AAR186" i="8"/>
  <c r="NE186" i="8"/>
  <c r="MR187" i="8"/>
  <c r="MS187" i="8" s="1"/>
  <c r="MP188" i="8" l="1"/>
  <c r="MT187" i="8"/>
  <c r="MO188" i="8" s="1"/>
  <c r="NG186" i="8"/>
  <c r="NH186" i="8" s="1"/>
  <c r="NC187" i="8" s="1"/>
  <c r="ABD186" i="8"/>
  <c r="ABL185" i="8"/>
  <c r="ABO185" i="8" s="1"/>
  <c r="ABJ186" i="8" s="1"/>
  <c r="ABF186" i="8" l="1"/>
  <c r="AAY186" i="8"/>
  <c r="ND187" i="8"/>
  <c r="MY187" i="8" s="1"/>
  <c r="NL186" i="8"/>
  <c r="MK188" i="8"/>
  <c r="ML188" i="8" s="1"/>
  <c r="MX187" i="8"/>
  <c r="MI189" i="8" l="1"/>
  <c r="MM188" i="8"/>
  <c r="MH189" i="8" s="1"/>
  <c r="NN186" i="8"/>
  <c r="NO186" i="8" s="1"/>
  <c r="NJ187" i="8" s="1"/>
  <c r="NS186" i="8" l="1"/>
  <c r="NK187" i="8"/>
  <c r="NF187" i="8" s="1"/>
  <c r="MQ188" i="8"/>
  <c r="MD189" i="8"/>
  <c r="ME189" i="8" s="1"/>
  <c r="MB190" i="8" l="1"/>
  <c r="MF189" i="8"/>
  <c r="MA190" i="8" s="1"/>
  <c r="NU186" i="8"/>
  <c r="NV186" i="8"/>
  <c r="NQ187" i="8" s="1"/>
  <c r="NZ186" i="8" l="1"/>
  <c r="NR187" i="8"/>
  <c r="NM187" i="8" s="1"/>
  <c r="MJ189" i="8"/>
  <c r="LW190" i="8"/>
  <c r="OB186" i="8" l="1"/>
  <c r="OC186" i="8"/>
  <c r="NX187" i="8" s="1"/>
  <c r="NY187" i="8" l="1"/>
  <c r="NT187" i="8" s="1"/>
  <c r="OG186" i="8"/>
  <c r="OI186" i="8" l="1"/>
  <c r="OJ186" i="8"/>
  <c r="OE187" i="8" s="1"/>
  <c r="OF187" i="8" l="1"/>
  <c r="OA187" i="8" s="1"/>
  <c r="ON186" i="8"/>
  <c r="OP186" i="8" l="1"/>
  <c r="OQ186" i="8"/>
  <c r="OL187" i="8" s="1"/>
  <c r="OM187" i="8" l="1"/>
  <c r="OH187" i="8" s="1"/>
  <c r="OU186" i="8"/>
  <c r="OW186" i="8" l="1"/>
  <c r="OX186" i="8" s="1"/>
  <c r="OS187" i="8" s="1"/>
  <c r="OT187" i="8" l="1"/>
  <c r="OO187" i="8" s="1"/>
  <c r="PB186" i="8"/>
  <c r="PD186" i="8" l="1"/>
  <c r="PE186" i="8" s="1"/>
  <c r="OZ187" i="8" s="1"/>
  <c r="PA187" i="8" l="1"/>
  <c r="OV187" i="8" s="1"/>
  <c r="PI186" i="8"/>
  <c r="PK186" i="8" l="1"/>
  <c r="PL186" i="8"/>
  <c r="PG187" i="8" s="1"/>
  <c r="PH187" i="8" l="1"/>
  <c r="PC187" i="8" s="1"/>
  <c r="PP186" i="8"/>
  <c r="PR186" i="8" l="1"/>
  <c r="PS186" i="8"/>
  <c r="PN187" i="8" s="1"/>
  <c r="PO187" i="8" l="1"/>
  <c r="PJ187" i="8" s="1"/>
  <c r="PW186" i="8"/>
  <c r="PY186" i="8" l="1"/>
  <c r="PZ186" i="8"/>
  <c r="PU187" i="8" s="1"/>
  <c r="PV187" i="8" l="1"/>
  <c r="PQ187" i="8" s="1"/>
  <c r="QD186" i="8"/>
  <c r="QF186" i="8" l="1"/>
  <c r="QG186" i="8" s="1"/>
  <c r="QB187" i="8" s="1"/>
  <c r="QC187" i="8" l="1"/>
  <c r="PX187" i="8" s="1"/>
  <c r="QK186" i="8"/>
  <c r="QM186" i="8" l="1"/>
  <c r="QN186" i="8"/>
  <c r="QI187" i="8" s="1"/>
  <c r="QJ187" i="8" l="1"/>
  <c r="QE187" i="8" s="1"/>
  <c r="QR186" i="8"/>
  <c r="QT186" i="8" l="1"/>
  <c r="QU186" i="8"/>
  <c r="QP187" i="8" s="1"/>
  <c r="QQ187" i="8" l="1"/>
  <c r="QL187" i="8" s="1"/>
  <c r="QY186" i="8"/>
  <c r="RA186" i="8" l="1"/>
  <c r="RB186" i="8" s="1"/>
  <c r="QW187" i="8" s="1"/>
  <c r="QX187" i="8" l="1"/>
  <c r="QS187" i="8" s="1"/>
  <c r="RF186" i="8"/>
  <c r="RH186" i="8" l="1"/>
  <c r="RI186" i="8" s="1"/>
  <c r="RD187" i="8" s="1"/>
  <c r="RE187" i="8" l="1"/>
  <c r="QZ187" i="8" s="1"/>
  <c r="RM186" i="8"/>
  <c r="RO186" i="8" l="1"/>
  <c r="RP186" i="8" s="1"/>
  <c r="RK187" i="8" s="1"/>
  <c r="RL187" i="8" l="1"/>
  <c r="RG187" i="8" s="1"/>
  <c r="RT186" i="8"/>
  <c r="RV186" i="8" l="1"/>
  <c r="RW186" i="8" s="1"/>
  <c r="RR187" i="8" s="1"/>
  <c r="RS187" i="8" l="1"/>
  <c r="RN187" i="8" s="1"/>
  <c r="SA186" i="8"/>
  <c r="SC186" i="8" l="1"/>
  <c r="SD186" i="8"/>
  <c r="RY187" i="8" s="1"/>
  <c r="RZ187" i="8" l="1"/>
  <c r="RU187" i="8" s="1"/>
  <c r="SH186" i="8"/>
  <c r="SJ186" i="8" l="1"/>
  <c r="SK186" i="8"/>
  <c r="SF187" i="8" s="1"/>
  <c r="SG187" i="8" l="1"/>
  <c r="SB187" i="8" s="1"/>
  <c r="SO186" i="8"/>
  <c r="SQ186" i="8" l="1"/>
  <c r="SR186" i="8" s="1"/>
  <c r="SM187" i="8" s="1"/>
  <c r="SN187" i="8" l="1"/>
  <c r="SI187" i="8" s="1"/>
  <c r="SV186" i="8"/>
  <c r="SX186" i="8" l="1"/>
  <c r="SY186" i="8" s="1"/>
  <c r="ST187" i="8" s="1"/>
  <c r="SU187" i="8" l="1"/>
  <c r="SP187" i="8" s="1"/>
  <c r="TC186" i="8"/>
  <c r="TE186" i="8" l="1"/>
  <c r="TF186" i="8" s="1"/>
  <c r="TA187" i="8" s="1"/>
  <c r="TB187" i="8" l="1"/>
  <c r="SW187" i="8" s="1"/>
  <c r="TJ186" i="8"/>
  <c r="TL186" i="8" l="1"/>
  <c r="TM186" i="8" s="1"/>
  <c r="TH187" i="8" s="1"/>
  <c r="TI187" i="8" l="1"/>
  <c r="TD187" i="8" s="1"/>
  <c r="TQ186" i="8"/>
  <c r="TS186" i="8" l="1"/>
  <c r="TT186" i="8"/>
  <c r="TO187" i="8" s="1"/>
  <c r="TP187" i="8" l="1"/>
  <c r="TK187" i="8" s="1"/>
  <c r="TX186" i="8"/>
  <c r="TZ186" i="8" l="1"/>
  <c r="UA186" i="8"/>
  <c r="TV187" i="8" s="1"/>
  <c r="TW187" i="8" l="1"/>
  <c r="TR187" i="8" s="1"/>
  <c r="UE186" i="8"/>
  <c r="UG186" i="8" l="1"/>
  <c r="UH186" i="8"/>
  <c r="UC187" i="8" s="1"/>
  <c r="UD187" i="8" l="1"/>
  <c r="TY187" i="8" s="1"/>
  <c r="UL186" i="8"/>
  <c r="UN186" i="8" l="1"/>
  <c r="UO186" i="8" s="1"/>
  <c r="UJ187" i="8" s="1"/>
  <c r="UK187" i="8" l="1"/>
  <c r="UF187" i="8" s="1"/>
  <c r="US186" i="8"/>
  <c r="UU186" i="8" l="1"/>
  <c r="UV186" i="8" s="1"/>
  <c r="UQ187" i="8" s="1"/>
  <c r="UR187" i="8" l="1"/>
  <c r="UM187" i="8" s="1"/>
  <c r="UZ186" i="8"/>
  <c r="VB186" i="8" l="1"/>
  <c r="VC186" i="8"/>
  <c r="UX187" i="8" s="1"/>
  <c r="VG186" i="8" l="1"/>
  <c r="UY187" i="8"/>
  <c r="UT187" i="8" s="1"/>
  <c r="VI186" i="8" l="1"/>
  <c r="VJ186" i="8" s="1"/>
  <c r="VE187" i="8" s="1"/>
  <c r="VF187" i="8" l="1"/>
  <c r="VA187" i="8" s="1"/>
  <c r="VN186" i="8"/>
  <c r="VP186" i="8" l="1"/>
  <c r="VQ186" i="8" s="1"/>
  <c r="VL187" i="8" s="1"/>
  <c r="VM187" i="8" l="1"/>
  <c r="VH187" i="8" s="1"/>
  <c r="VU186" i="8"/>
  <c r="VW186" i="8" l="1"/>
  <c r="VX186" i="8" s="1"/>
  <c r="VS187" i="8" s="1"/>
  <c r="VT187" i="8" l="1"/>
  <c r="VO187" i="8" s="1"/>
  <c r="WB186" i="8"/>
  <c r="WD186" i="8" l="1"/>
  <c r="WE186" i="8" s="1"/>
  <c r="VZ187" i="8" s="1"/>
  <c r="WA187" i="8" l="1"/>
  <c r="VV187" i="8" s="1"/>
  <c r="WI186" i="8"/>
  <c r="WK186" i="8" l="1"/>
  <c r="WL186" i="8" s="1"/>
  <c r="WG187" i="8" s="1"/>
  <c r="WH187" i="8" l="1"/>
  <c r="WC187" i="8" s="1"/>
  <c r="WP186" i="8"/>
  <c r="WR186" i="8" l="1"/>
  <c r="WS186" i="8"/>
  <c r="WN187" i="8" s="1"/>
  <c r="WO187" i="8" l="1"/>
  <c r="WJ187" i="8" s="1"/>
  <c r="WW186" i="8"/>
  <c r="WY186" i="8" l="1"/>
  <c r="WZ186" i="8" s="1"/>
  <c r="WU187" i="8" s="1"/>
  <c r="WV187" i="8" l="1"/>
  <c r="WQ187" i="8" s="1"/>
  <c r="XD186" i="8"/>
  <c r="XF186" i="8" l="1"/>
  <c r="XG186" i="8"/>
  <c r="XB187" i="8" s="1"/>
  <c r="XC187" i="8" l="1"/>
  <c r="WX187" i="8" s="1"/>
  <c r="XK186" i="8"/>
  <c r="XM186" i="8" l="1"/>
  <c r="XN186" i="8" s="1"/>
  <c r="XI187" i="8" s="1"/>
  <c r="XJ187" i="8" l="1"/>
  <c r="XE187" i="8" s="1"/>
  <c r="XR186" i="8"/>
  <c r="XT186" i="8" l="1"/>
  <c r="XU186" i="8"/>
  <c r="XP187" i="8" s="1"/>
  <c r="XQ187" i="8" l="1"/>
  <c r="XL187" i="8" s="1"/>
  <c r="XY186" i="8"/>
  <c r="YA186" i="8" l="1"/>
  <c r="YB186" i="8"/>
  <c r="XW187" i="8" s="1"/>
  <c r="XX187" i="8" l="1"/>
  <c r="XS187" i="8" s="1"/>
  <c r="YF186" i="8"/>
  <c r="YH186" i="8" l="1"/>
  <c r="YI186" i="8" s="1"/>
  <c r="YD187" i="8" s="1"/>
  <c r="YE187" i="8" l="1"/>
  <c r="XZ187" i="8" s="1"/>
  <c r="YM186" i="8"/>
  <c r="YO186" i="8" l="1"/>
  <c r="YP186" i="8"/>
  <c r="YK187" i="8" s="1"/>
  <c r="YT186" i="8" l="1"/>
  <c r="YL187" i="8"/>
  <c r="YG187" i="8" s="1"/>
  <c r="YV186" i="8" l="1"/>
  <c r="YW186" i="8"/>
  <c r="YR187" i="8" s="1"/>
  <c r="YS187" i="8" l="1"/>
  <c r="YN187" i="8" s="1"/>
  <c r="ZA186" i="8"/>
  <c r="ZC186" i="8" l="1"/>
  <c r="ZD186" i="8"/>
  <c r="YY187" i="8" s="1"/>
  <c r="YZ187" i="8" l="1"/>
  <c r="YU187" i="8" s="1"/>
  <c r="ZH186" i="8"/>
  <c r="ZJ186" i="8" l="1"/>
  <c r="ZK186" i="8" s="1"/>
  <c r="ZF187" i="8" s="1"/>
  <c r="ZG187" i="8" l="1"/>
  <c r="ZB187" i="8" s="1"/>
  <c r="ZO186" i="8"/>
  <c r="ZQ186" i="8" l="1"/>
  <c r="ZR186" i="8" s="1"/>
  <c r="ZM187" i="8" s="1"/>
  <c r="ZN187" i="8" l="1"/>
  <c r="ZI187" i="8" s="1"/>
  <c r="ZV186" i="8"/>
  <c r="ZX186" i="8" l="1"/>
  <c r="ZY186" i="8" s="1"/>
  <c r="ZT187" i="8" s="1"/>
  <c r="ZU187" i="8" l="1"/>
  <c r="ZP187" i="8" s="1"/>
  <c r="AAC186" i="8"/>
  <c r="AAE186" i="8" l="1"/>
  <c r="AAF186" i="8" s="1"/>
  <c r="AAA187" i="8" s="1"/>
  <c r="AAB187" i="8" l="1"/>
  <c r="ZW187" i="8" s="1"/>
  <c r="AAJ186" i="8"/>
  <c r="AAL186" i="8" l="1"/>
  <c r="AAM186" i="8"/>
  <c r="AAH187" i="8" s="1"/>
  <c r="AAI187" i="8" l="1"/>
  <c r="AAD187" i="8" s="1"/>
  <c r="AAQ186" i="8"/>
  <c r="AAS186" i="8" l="1"/>
  <c r="AAT186" i="8" s="1"/>
  <c r="AAO187" i="8" s="1"/>
  <c r="AAP187" i="8" l="1"/>
  <c r="AAX186" i="8"/>
  <c r="AAZ186" i="8" l="1"/>
  <c r="ABA186" i="8" s="1"/>
  <c r="AAV187" i="8" s="1"/>
  <c r="MZ187" i="8"/>
  <c r="AAK187" i="8"/>
  <c r="MW188" i="8" l="1"/>
  <c r="NA187" i="8"/>
  <c r="MV188" i="8" s="1"/>
  <c r="AAW187" i="8"/>
  <c r="ABE186" i="8"/>
  <c r="ABG186" i="8" l="1"/>
  <c r="ABH186" i="8" s="1"/>
  <c r="ABC187" i="8" s="1"/>
  <c r="AAR187" i="8"/>
  <c r="NE187" i="8"/>
  <c r="MR188" i="8"/>
  <c r="MS188" i="8" s="1"/>
  <c r="MP189" i="8" l="1"/>
  <c r="MT188" i="8"/>
  <c r="MO189" i="8" s="1"/>
  <c r="NG187" i="8"/>
  <c r="NH187" i="8" s="1"/>
  <c r="NC188" i="8" s="1"/>
  <c r="ABD187" i="8"/>
  <c r="ABL186" i="8"/>
  <c r="ABO186" i="8" s="1"/>
  <c r="ABJ187" i="8" s="1"/>
  <c r="ABF187" i="8" l="1"/>
  <c r="AAY187" i="8"/>
  <c r="ND188" i="8"/>
  <c r="MY188" i="8" s="1"/>
  <c r="NL187" i="8"/>
  <c r="MX188" i="8"/>
  <c r="MK189" i="8"/>
  <c r="ML189" i="8" s="1"/>
  <c r="MI190" i="8" l="1"/>
  <c r="MM189" i="8"/>
  <c r="MH190" i="8" s="1"/>
  <c r="NN187" i="8"/>
  <c r="NO187" i="8" s="1"/>
  <c r="NJ188" i="8" s="1"/>
  <c r="NS187" i="8" l="1"/>
  <c r="NK188" i="8"/>
  <c r="NF188" i="8" s="1"/>
  <c r="MQ189" i="8"/>
  <c r="MD190" i="8"/>
  <c r="NU187" i="8" l="1"/>
  <c r="NV187" i="8" s="1"/>
  <c r="NQ188" i="8" s="1"/>
  <c r="NZ187" i="8" l="1"/>
  <c r="NR188" i="8"/>
  <c r="NM188" i="8" s="1"/>
  <c r="OB187" i="8" l="1"/>
  <c r="OC187" i="8"/>
  <c r="NX188" i="8" s="1"/>
  <c r="NY188" i="8" l="1"/>
  <c r="NT188" i="8" s="1"/>
  <c r="OG187" i="8"/>
  <c r="OI187" i="8" l="1"/>
  <c r="OJ187" i="8"/>
  <c r="OE188" i="8" s="1"/>
  <c r="OF188" i="8" l="1"/>
  <c r="OA188" i="8" s="1"/>
  <c r="ON187" i="8"/>
  <c r="OP187" i="8" l="1"/>
  <c r="OQ187" i="8" s="1"/>
  <c r="OL188" i="8" s="1"/>
  <c r="OM188" i="8" l="1"/>
  <c r="OH188" i="8" s="1"/>
  <c r="OU187" i="8"/>
  <c r="OW187" i="8" l="1"/>
  <c r="OX187" i="8"/>
  <c r="OS188" i="8" s="1"/>
  <c r="OT188" i="8" l="1"/>
  <c r="OO188" i="8" s="1"/>
  <c r="PB187" i="8"/>
  <c r="PD187" i="8" l="1"/>
  <c r="PE187" i="8"/>
  <c r="OZ188" i="8" s="1"/>
  <c r="PA188" i="8" l="1"/>
  <c r="OV188" i="8" s="1"/>
  <c r="PI187" i="8"/>
  <c r="PK187" i="8" l="1"/>
  <c r="PL187" i="8" s="1"/>
  <c r="PG188" i="8" s="1"/>
  <c r="PH188" i="8" l="1"/>
  <c r="PC188" i="8" s="1"/>
  <c r="PP187" i="8"/>
  <c r="PR187" i="8" l="1"/>
  <c r="PS187" i="8"/>
  <c r="PN188" i="8" s="1"/>
  <c r="PO188" i="8" l="1"/>
  <c r="PJ188" i="8" s="1"/>
  <c r="PW187" i="8"/>
  <c r="PY187" i="8" l="1"/>
  <c r="PZ187" i="8" s="1"/>
  <c r="PU188" i="8" s="1"/>
  <c r="PV188" i="8" l="1"/>
  <c r="PQ188" i="8" s="1"/>
  <c r="QD187" i="8"/>
  <c r="QF187" i="8" l="1"/>
  <c r="QG187" i="8" s="1"/>
  <c r="QB188" i="8" s="1"/>
  <c r="QC188" i="8" l="1"/>
  <c r="PX188" i="8" s="1"/>
  <c r="QK187" i="8"/>
  <c r="QM187" i="8" l="1"/>
  <c r="QN187" i="8" s="1"/>
  <c r="QI188" i="8" s="1"/>
  <c r="QJ188" i="8" l="1"/>
  <c r="QE188" i="8" s="1"/>
  <c r="QR187" i="8"/>
  <c r="QT187" i="8" l="1"/>
  <c r="QU187" i="8"/>
  <c r="QP188" i="8" s="1"/>
  <c r="QQ188" i="8" l="1"/>
  <c r="QL188" i="8" s="1"/>
  <c r="QY187" i="8"/>
  <c r="RA187" i="8" l="1"/>
  <c r="RB187" i="8" s="1"/>
  <c r="QW188" i="8" s="1"/>
  <c r="QX188" i="8" l="1"/>
  <c r="QS188" i="8" s="1"/>
  <c r="RF187" i="8"/>
  <c r="RH187" i="8" l="1"/>
  <c r="RI187" i="8" s="1"/>
  <c r="RD188" i="8" s="1"/>
  <c r="RE188" i="8" l="1"/>
  <c r="QZ188" i="8" s="1"/>
  <c r="RM187" i="8"/>
  <c r="RO187" i="8" l="1"/>
  <c r="RP187" i="8"/>
  <c r="RK188" i="8" s="1"/>
  <c r="RL188" i="8" l="1"/>
  <c r="RG188" i="8" s="1"/>
  <c r="RT187" i="8"/>
  <c r="RV187" i="8" l="1"/>
  <c r="RW187" i="8"/>
  <c r="RR188" i="8" s="1"/>
  <c r="RS188" i="8" l="1"/>
  <c r="RN188" i="8" s="1"/>
  <c r="SA187" i="8"/>
  <c r="SC187" i="8" l="1"/>
  <c r="SD187" i="8"/>
  <c r="RY188" i="8" s="1"/>
  <c r="RZ188" i="8" l="1"/>
  <c r="RU188" i="8" s="1"/>
  <c r="SH187" i="8"/>
  <c r="SJ187" i="8" l="1"/>
  <c r="SK187" i="8"/>
  <c r="SF188" i="8" s="1"/>
  <c r="SG188" i="8" l="1"/>
  <c r="SB188" i="8" s="1"/>
  <c r="SO187" i="8"/>
  <c r="SQ187" i="8" l="1"/>
  <c r="SR187" i="8"/>
  <c r="SM188" i="8" s="1"/>
  <c r="SN188" i="8" l="1"/>
  <c r="SI188" i="8" s="1"/>
  <c r="SV187" i="8"/>
  <c r="SX187" i="8" l="1"/>
  <c r="SY187" i="8" s="1"/>
  <c r="ST188" i="8" s="1"/>
  <c r="SU188" i="8" l="1"/>
  <c r="SP188" i="8" s="1"/>
  <c r="TC187" i="8"/>
  <c r="TE187" i="8" l="1"/>
  <c r="TF187" i="8" s="1"/>
  <c r="TA188" i="8" s="1"/>
  <c r="TB188" i="8" l="1"/>
  <c r="SW188" i="8" s="1"/>
  <c r="TJ187" i="8"/>
  <c r="TL187" i="8" l="1"/>
  <c r="TM187" i="8" s="1"/>
  <c r="TH188" i="8" s="1"/>
  <c r="TI188" i="8" l="1"/>
  <c r="TD188" i="8" s="1"/>
  <c r="TQ187" i="8"/>
  <c r="TS187" i="8" l="1"/>
  <c r="TT187" i="8"/>
  <c r="TO188" i="8" s="1"/>
  <c r="TP188" i="8" l="1"/>
  <c r="TK188" i="8" s="1"/>
  <c r="TX187" i="8"/>
  <c r="TZ187" i="8" l="1"/>
  <c r="UA187" i="8"/>
  <c r="TV188" i="8" s="1"/>
  <c r="TW188" i="8" l="1"/>
  <c r="TR188" i="8" s="1"/>
  <c r="UE187" i="8"/>
  <c r="UG187" i="8" l="1"/>
  <c r="UH187" i="8"/>
  <c r="UC188" i="8" s="1"/>
  <c r="UD188" i="8" l="1"/>
  <c r="TY188" i="8" s="1"/>
  <c r="UL187" i="8"/>
  <c r="UN187" i="8" l="1"/>
  <c r="UO187" i="8" s="1"/>
  <c r="UJ188" i="8" s="1"/>
  <c r="UK188" i="8" l="1"/>
  <c r="UF188" i="8" s="1"/>
  <c r="US187" i="8"/>
  <c r="UU187" i="8" l="1"/>
  <c r="UV187" i="8" s="1"/>
  <c r="UQ188" i="8" s="1"/>
  <c r="UR188" i="8" l="1"/>
  <c r="UM188" i="8" s="1"/>
  <c r="UZ187" i="8"/>
  <c r="VB187" i="8" l="1"/>
  <c r="VC187" i="8" s="1"/>
  <c r="UX188" i="8" s="1"/>
  <c r="VG187" i="8" l="1"/>
  <c r="UY188" i="8"/>
  <c r="UT188" i="8" s="1"/>
  <c r="VI187" i="8" l="1"/>
  <c r="VJ187" i="8"/>
  <c r="VE188" i="8" s="1"/>
  <c r="VF188" i="8" l="1"/>
  <c r="VA188" i="8" s="1"/>
  <c r="VN187" i="8"/>
  <c r="VP187" i="8" l="1"/>
  <c r="VQ187" i="8" s="1"/>
  <c r="VL188" i="8" s="1"/>
  <c r="VM188" i="8" l="1"/>
  <c r="VH188" i="8" s="1"/>
  <c r="VU187" i="8"/>
  <c r="VW187" i="8" l="1"/>
  <c r="VX187" i="8" s="1"/>
  <c r="VS188" i="8" s="1"/>
  <c r="VT188" i="8" l="1"/>
  <c r="VO188" i="8" s="1"/>
  <c r="WB187" i="8"/>
  <c r="WD187" i="8" l="1"/>
  <c r="WE187" i="8"/>
  <c r="VZ188" i="8" s="1"/>
  <c r="WA188" i="8" l="1"/>
  <c r="VV188" i="8" s="1"/>
  <c r="WI187" i="8"/>
  <c r="WK187" i="8" l="1"/>
  <c r="WL187" i="8"/>
  <c r="WG188" i="8" s="1"/>
  <c r="WH188" i="8" l="1"/>
  <c r="WC188" i="8" s="1"/>
  <c r="WP187" i="8"/>
  <c r="WR187" i="8" l="1"/>
  <c r="WS187" i="8" s="1"/>
  <c r="WN188" i="8" s="1"/>
  <c r="WO188" i="8" l="1"/>
  <c r="WJ188" i="8" s="1"/>
  <c r="WW187" i="8"/>
  <c r="WY187" i="8" l="1"/>
  <c r="WZ187" i="8"/>
  <c r="WU188" i="8" s="1"/>
  <c r="WV188" i="8" l="1"/>
  <c r="WQ188" i="8" s="1"/>
  <c r="XD187" i="8"/>
  <c r="XF187" i="8" l="1"/>
  <c r="XG187" i="8"/>
  <c r="XB188" i="8" s="1"/>
  <c r="XC188" i="8" l="1"/>
  <c r="WX188" i="8" s="1"/>
  <c r="XK187" i="8"/>
  <c r="XM187" i="8" l="1"/>
  <c r="XN187" i="8" s="1"/>
  <c r="XI188" i="8" s="1"/>
  <c r="XJ188" i="8" l="1"/>
  <c r="XE188" i="8" s="1"/>
  <c r="XR187" i="8"/>
  <c r="XT187" i="8" l="1"/>
  <c r="XU187" i="8"/>
  <c r="XP188" i="8" s="1"/>
  <c r="XQ188" i="8" l="1"/>
  <c r="XL188" i="8" s="1"/>
  <c r="XY187" i="8"/>
  <c r="YA187" i="8" l="1"/>
  <c r="YB187" i="8"/>
  <c r="XW188" i="8" s="1"/>
  <c r="XX188" i="8" l="1"/>
  <c r="XS188" i="8" s="1"/>
  <c r="YF187" i="8"/>
  <c r="YH187" i="8" l="1"/>
  <c r="YI187" i="8"/>
  <c r="YD188" i="8" s="1"/>
  <c r="YE188" i="8" l="1"/>
  <c r="XZ188" i="8" s="1"/>
  <c r="YM187" i="8"/>
  <c r="YO187" i="8" l="1"/>
  <c r="YP187" i="8" s="1"/>
  <c r="YK188" i="8" s="1"/>
  <c r="YT187" i="8" l="1"/>
  <c r="YL188" i="8"/>
  <c r="YG188" i="8" s="1"/>
  <c r="YV187" i="8" l="1"/>
  <c r="YW187" i="8"/>
  <c r="YR188" i="8" s="1"/>
  <c r="YS188" i="8" l="1"/>
  <c r="YN188" i="8" s="1"/>
  <c r="ZA187" i="8"/>
  <c r="ZC187" i="8" l="1"/>
  <c r="ZD187" i="8" s="1"/>
  <c r="YY188" i="8" s="1"/>
  <c r="YZ188" i="8" l="1"/>
  <c r="YU188" i="8" s="1"/>
  <c r="ZH187" i="8"/>
  <c r="ZJ187" i="8" l="1"/>
  <c r="ZK187" i="8"/>
  <c r="ZF188" i="8" s="1"/>
  <c r="ZG188" i="8" l="1"/>
  <c r="ZB188" i="8" s="1"/>
  <c r="ZO187" i="8"/>
  <c r="ZQ187" i="8" l="1"/>
  <c r="ZR187" i="8"/>
  <c r="ZM188" i="8" s="1"/>
  <c r="ZN188" i="8" l="1"/>
  <c r="ZI188" i="8" s="1"/>
  <c r="ZV187" i="8"/>
  <c r="ZX187" i="8" l="1"/>
  <c r="ZY187" i="8"/>
  <c r="ZT188" i="8" s="1"/>
  <c r="ZU188" i="8" l="1"/>
  <c r="ZP188" i="8" s="1"/>
  <c r="AAC187" i="8"/>
  <c r="AAE187" i="8" l="1"/>
  <c r="AAF187" i="8"/>
  <c r="AAA188" i="8" s="1"/>
  <c r="AAB188" i="8" l="1"/>
  <c r="ZW188" i="8" s="1"/>
  <c r="AAJ187" i="8"/>
  <c r="AAL187" i="8" l="1"/>
  <c r="AAM187" i="8" s="1"/>
  <c r="AAH188" i="8" s="1"/>
  <c r="AAI188" i="8" l="1"/>
  <c r="AAD188" i="8" s="1"/>
  <c r="AAQ187" i="8"/>
  <c r="AAS187" i="8" l="1"/>
  <c r="AAT187" i="8" s="1"/>
  <c r="AAO188" i="8" s="1"/>
  <c r="AAP188" i="8" l="1"/>
  <c r="AAX187" i="8"/>
  <c r="AAZ187" i="8" l="1"/>
  <c r="ABA187" i="8" s="1"/>
  <c r="AAV188" i="8" s="1"/>
  <c r="MZ188" i="8"/>
  <c r="AAK188" i="8"/>
  <c r="MW189" i="8" l="1"/>
  <c r="NA188" i="8"/>
  <c r="MV189" i="8" s="1"/>
  <c r="AAW188" i="8"/>
  <c r="ABE187" i="8"/>
  <c r="ABG187" i="8" l="1"/>
  <c r="ABH187" i="8" s="1"/>
  <c r="ABC188" i="8" s="1"/>
  <c r="AAR188" i="8"/>
  <c r="NE188" i="8"/>
  <c r="MR189" i="8"/>
  <c r="MS189" i="8" s="1"/>
  <c r="MP190" i="8" l="1"/>
  <c r="MT189" i="8"/>
  <c r="MO190" i="8" s="1"/>
  <c r="NG188" i="8"/>
  <c r="NH188" i="8" s="1"/>
  <c r="NC189" i="8" s="1"/>
  <c r="ABD188" i="8"/>
  <c r="ABL187" i="8"/>
  <c r="ABO187" i="8" s="1"/>
  <c r="ABJ188" i="8" s="1"/>
  <c r="ABF188" i="8" l="1"/>
  <c r="AAY188" i="8"/>
  <c r="ND189" i="8"/>
  <c r="MY189" i="8" s="1"/>
  <c r="NL188" i="8"/>
  <c r="MK190" i="8"/>
  <c r="MX189" i="8"/>
  <c r="NN188" i="8" l="1"/>
  <c r="NO188" i="8" s="1"/>
  <c r="NJ189" i="8" s="1"/>
  <c r="NS188" i="8" l="1"/>
  <c r="NK189" i="8"/>
  <c r="NF189" i="8" s="1"/>
  <c r="NU188" i="8" l="1"/>
  <c r="NV188" i="8"/>
  <c r="NQ189" i="8" s="1"/>
  <c r="NZ188" i="8" l="1"/>
  <c r="NR189" i="8"/>
  <c r="NM189" i="8" s="1"/>
  <c r="OB188" i="8" l="1"/>
  <c r="OC188" i="8"/>
  <c r="NX189" i="8" s="1"/>
  <c r="NY189" i="8" l="1"/>
  <c r="NT189" i="8" s="1"/>
  <c r="OG188" i="8"/>
  <c r="OI188" i="8" l="1"/>
  <c r="OJ188" i="8"/>
  <c r="OE189" i="8" s="1"/>
  <c r="OF189" i="8" l="1"/>
  <c r="OA189" i="8" s="1"/>
  <c r="ON188" i="8"/>
  <c r="OP188" i="8" l="1"/>
  <c r="OQ188" i="8" s="1"/>
  <c r="OL189" i="8" s="1"/>
  <c r="OM189" i="8" l="1"/>
  <c r="OH189" i="8" s="1"/>
  <c r="OU188" i="8"/>
  <c r="OW188" i="8" l="1"/>
  <c r="OX188" i="8" s="1"/>
  <c r="OS189" i="8" s="1"/>
  <c r="OT189" i="8" l="1"/>
  <c r="OO189" i="8" s="1"/>
  <c r="PB188" i="8"/>
  <c r="PD188" i="8" l="1"/>
  <c r="PE188" i="8"/>
  <c r="OZ189" i="8" s="1"/>
  <c r="PA189" i="8" l="1"/>
  <c r="OV189" i="8" s="1"/>
  <c r="PI188" i="8"/>
  <c r="PK188" i="8" l="1"/>
  <c r="PL188" i="8"/>
  <c r="PG189" i="8" s="1"/>
  <c r="PH189" i="8" l="1"/>
  <c r="PC189" i="8" s="1"/>
  <c r="PP188" i="8"/>
  <c r="PR188" i="8" l="1"/>
  <c r="PS188" i="8" s="1"/>
  <c r="PN189" i="8" s="1"/>
  <c r="PO189" i="8" l="1"/>
  <c r="PJ189" i="8" s="1"/>
  <c r="PW188" i="8"/>
  <c r="PY188" i="8" l="1"/>
  <c r="PZ188" i="8" s="1"/>
  <c r="PU189" i="8" s="1"/>
  <c r="PV189" i="8" l="1"/>
  <c r="PQ189" i="8" s="1"/>
  <c r="QD188" i="8"/>
  <c r="QF188" i="8" l="1"/>
  <c r="QG188" i="8"/>
  <c r="QB189" i="8" s="1"/>
  <c r="QC189" i="8" l="1"/>
  <c r="PX189" i="8" s="1"/>
  <c r="QK188" i="8"/>
  <c r="QM188" i="8" l="1"/>
  <c r="QN188" i="8"/>
  <c r="QI189" i="8" s="1"/>
  <c r="QJ189" i="8" l="1"/>
  <c r="QE189" i="8" s="1"/>
  <c r="QR188" i="8"/>
  <c r="QT188" i="8" l="1"/>
  <c r="QU188" i="8"/>
  <c r="QP189" i="8" s="1"/>
  <c r="QQ189" i="8" l="1"/>
  <c r="QL189" i="8" s="1"/>
  <c r="QY188" i="8"/>
  <c r="RA188" i="8" l="1"/>
  <c r="RB188" i="8" s="1"/>
  <c r="QW189" i="8" s="1"/>
  <c r="QX189" i="8" l="1"/>
  <c r="QS189" i="8" s="1"/>
  <c r="RF188" i="8"/>
  <c r="RH188" i="8" l="1"/>
  <c r="RI188" i="8" s="1"/>
  <c r="RD189" i="8" s="1"/>
  <c r="RE189" i="8" l="1"/>
  <c r="QZ189" i="8" s="1"/>
  <c r="RM188" i="8"/>
  <c r="RO188" i="8" l="1"/>
  <c r="RP188" i="8"/>
  <c r="RK189" i="8" s="1"/>
  <c r="RL189" i="8" l="1"/>
  <c r="RG189" i="8" s="1"/>
  <c r="RT188" i="8"/>
  <c r="RV188" i="8" l="1"/>
  <c r="RW188" i="8"/>
  <c r="RR189" i="8" s="1"/>
  <c r="RS189" i="8" l="1"/>
  <c r="RN189" i="8" s="1"/>
  <c r="SA188" i="8"/>
  <c r="SC188" i="8" l="1"/>
  <c r="SD188" i="8" s="1"/>
  <c r="RY189" i="8" s="1"/>
  <c r="RZ189" i="8" l="1"/>
  <c r="RU189" i="8" s="1"/>
  <c r="SH188" i="8"/>
  <c r="SJ188" i="8" l="1"/>
  <c r="SK188" i="8" s="1"/>
  <c r="SF189" i="8" s="1"/>
  <c r="SG189" i="8" l="1"/>
  <c r="SB189" i="8" s="1"/>
  <c r="SO188" i="8"/>
  <c r="SQ188" i="8" l="1"/>
  <c r="SR188" i="8"/>
  <c r="SM189" i="8" s="1"/>
  <c r="SN189" i="8" l="1"/>
  <c r="SI189" i="8" s="1"/>
  <c r="SV188" i="8"/>
  <c r="SX188" i="8" l="1"/>
  <c r="SY188" i="8" s="1"/>
  <c r="ST189" i="8" s="1"/>
  <c r="SU189" i="8" l="1"/>
  <c r="SP189" i="8" s="1"/>
  <c r="TC188" i="8"/>
  <c r="TE188" i="8" l="1"/>
  <c r="TF188" i="8"/>
  <c r="TA189" i="8" s="1"/>
  <c r="TB189" i="8" l="1"/>
  <c r="SW189" i="8" s="1"/>
  <c r="TJ188" i="8"/>
  <c r="TL188" i="8" l="1"/>
  <c r="TM188" i="8" s="1"/>
  <c r="TH189" i="8" s="1"/>
  <c r="TI189" i="8" l="1"/>
  <c r="TD189" i="8" s="1"/>
  <c r="TQ188" i="8"/>
  <c r="TS188" i="8" l="1"/>
  <c r="TT188" i="8" s="1"/>
  <c r="TO189" i="8" s="1"/>
  <c r="TP189" i="8" l="1"/>
  <c r="TK189" i="8" s="1"/>
  <c r="TX188" i="8"/>
  <c r="TZ188" i="8" l="1"/>
  <c r="UA188" i="8" s="1"/>
  <c r="TV189" i="8" s="1"/>
  <c r="TW189" i="8" l="1"/>
  <c r="TR189" i="8" s="1"/>
  <c r="UE188" i="8"/>
  <c r="UG188" i="8" l="1"/>
  <c r="UH188" i="8" s="1"/>
  <c r="UC189" i="8" s="1"/>
  <c r="UD189" i="8" l="1"/>
  <c r="TY189" i="8" s="1"/>
  <c r="UL188" i="8"/>
  <c r="UN188" i="8" l="1"/>
  <c r="UO188" i="8"/>
  <c r="UJ189" i="8" s="1"/>
  <c r="UK189" i="8" l="1"/>
  <c r="UF189" i="8" s="1"/>
  <c r="US188" i="8"/>
  <c r="UU188" i="8" l="1"/>
  <c r="UV188" i="8" s="1"/>
  <c r="UQ189" i="8" s="1"/>
  <c r="UR189" i="8" l="1"/>
  <c r="UM189" i="8" s="1"/>
  <c r="UZ188" i="8"/>
  <c r="VB188" i="8" l="1"/>
  <c r="VC188" i="8" s="1"/>
  <c r="UX189" i="8" s="1"/>
  <c r="VG188" i="8" l="1"/>
  <c r="UY189" i="8"/>
  <c r="UT189" i="8" s="1"/>
  <c r="VI188" i="8" l="1"/>
  <c r="VJ188" i="8" s="1"/>
  <c r="VE189" i="8" s="1"/>
  <c r="VF189" i="8" l="1"/>
  <c r="VA189" i="8" s="1"/>
  <c r="VN188" i="8"/>
  <c r="VP188" i="8" l="1"/>
  <c r="VQ188" i="8" s="1"/>
  <c r="VL189" i="8" s="1"/>
  <c r="VM189" i="8" l="1"/>
  <c r="VH189" i="8" s="1"/>
  <c r="VU188" i="8"/>
  <c r="VW188" i="8" l="1"/>
  <c r="VX188" i="8" s="1"/>
  <c r="VS189" i="8" s="1"/>
  <c r="VT189" i="8" l="1"/>
  <c r="VO189" i="8" s="1"/>
  <c r="WB188" i="8"/>
  <c r="WD188" i="8" l="1"/>
  <c r="WE188" i="8" s="1"/>
  <c r="VZ189" i="8" s="1"/>
  <c r="WA189" i="8" l="1"/>
  <c r="VV189" i="8" s="1"/>
  <c r="WI188" i="8"/>
  <c r="WK188" i="8" l="1"/>
  <c r="WL188" i="8"/>
  <c r="WG189" i="8" s="1"/>
  <c r="WH189" i="8" l="1"/>
  <c r="WC189" i="8" s="1"/>
  <c r="WP188" i="8"/>
  <c r="WR188" i="8" l="1"/>
  <c r="WS188" i="8" s="1"/>
  <c r="WN189" i="8" s="1"/>
  <c r="WO189" i="8" l="1"/>
  <c r="WJ189" i="8" s="1"/>
  <c r="WW188" i="8"/>
  <c r="WY188" i="8" l="1"/>
  <c r="WZ188" i="8"/>
  <c r="WU189" i="8" s="1"/>
  <c r="WV189" i="8" l="1"/>
  <c r="WQ189" i="8" s="1"/>
  <c r="XD188" i="8"/>
  <c r="XF188" i="8" l="1"/>
  <c r="XG188" i="8"/>
  <c r="XB189" i="8" s="1"/>
  <c r="XC189" i="8" l="1"/>
  <c r="WX189" i="8" s="1"/>
  <c r="XK188" i="8"/>
  <c r="XM188" i="8" l="1"/>
  <c r="XN188" i="8"/>
  <c r="XI189" i="8" s="1"/>
  <c r="XJ189" i="8" l="1"/>
  <c r="XE189" i="8" s="1"/>
  <c r="XR188" i="8"/>
  <c r="XT188" i="8" l="1"/>
  <c r="XU188" i="8" s="1"/>
  <c r="XP189" i="8" s="1"/>
  <c r="XQ189" i="8" l="1"/>
  <c r="XL189" i="8" s="1"/>
  <c r="XY188" i="8"/>
  <c r="YA188" i="8" l="1"/>
  <c r="YB188" i="8" s="1"/>
  <c r="XW189" i="8" s="1"/>
  <c r="XX189" i="8" l="1"/>
  <c r="XS189" i="8" s="1"/>
  <c r="YF188" i="8"/>
  <c r="YH188" i="8" l="1"/>
  <c r="YI188" i="8" s="1"/>
  <c r="YD189" i="8" s="1"/>
  <c r="YE189" i="8" l="1"/>
  <c r="XZ189" i="8" s="1"/>
  <c r="YM188" i="8"/>
  <c r="YO188" i="8" l="1"/>
  <c r="YP188" i="8"/>
  <c r="YK189" i="8" s="1"/>
  <c r="YT188" i="8" l="1"/>
  <c r="YL189" i="8"/>
  <c r="YG189" i="8" s="1"/>
  <c r="YV188" i="8" l="1"/>
  <c r="YW188" i="8" s="1"/>
  <c r="YR189" i="8" s="1"/>
  <c r="YS189" i="8" l="1"/>
  <c r="YN189" i="8" s="1"/>
  <c r="ZA188" i="8"/>
  <c r="ZC188" i="8" l="1"/>
  <c r="ZD188" i="8" s="1"/>
  <c r="YY189" i="8" s="1"/>
  <c r="YZ189" i="8" l="1"/>
  <c r="YU189" i="8" s="1"/>
  <c r="ZH188" i="8"/>
  <c r="ZJ188" i="8" l="1"/>
  <c r="ZK188" i="8" s="1"/>
  <c r="ZF189" i="8" s="1"/>
  <c r="ZG189" i="8" l="1"/>
  <c r="ZB189" i="8" s="1"/>
  <c r="ZO188" i="8"/>
  <c r="ZQ188" i="8" l="1"/>
  <c r="ZR188" i="8"/>
  <c r="ZM189" i="8" s="1"/>
  <c r="ZN189" i="8" l="1"/>
  <c r="ZI189" i="8" s="1"/>
  <c r="ZV188" i="8"/>
  <c r="ZX188" i="8" l="1"/>
  <c r="ZY188" i="8" s="1"/>
  <c r="ZT189" i="8" s="1"/>
  <c r="ZU189" i="8" l="1"/>
  <c r="ZP189" i="8" s="1"/>
  <c r="AAC188" i="8"/>
  <c r="AAE188" i="8" l="1"/>
  <c r="AAF188" i="8" s="1"/>
  <c r="AAA189" i="8" s="1"/>
  <c r="AAB189" i="8" l="1"/>
  <c r="ZW189" i="8" s="1"/>
  <c r="AAJ188" i="8"/>
  <c r="AAL188" i="8" l="1"/>
  <c r="AAM188" i="8"/>
  <c r="AAH189" i="8" s="1"/>
  <c r="AAI189" i="8" l="1"/>
  <c r="AAD189" i="8" s="1"/>
  <c r="AAQ188" i="8"/>
  <c r="AAS188" i="8" l="1"/>
  <c r="AAT188" i="8" s="1"/>
  <c r="AAO189" i="8" s="1"/>
  <c r="AAP189" i="8" l="1"/>
  <c r="AAX188" i="8"/>
  <c r="AAZ188" i="8" l="1"/>
  <c r="ABA188" i="8" s="1"/>
  <c r="AAV189" i="8" s="1"/>
  <c r="MZ189" i="8"/>
  <c r="AAK189" i="8"/>
  <c r="MW190" i="8" l="1"/>
  <c r="NA189" i="8"/>
  <c r="MV190" i="8" s="1"/>
  <c r="AAW189" i="8"/>
  <c r="ABE188" i="8"/>
  <c r="ABG188" i="8" l="1"/>
  <c r="ABH188" i="8" s="1"/>
  <c r="ABC189" i="8" s="1"/>
  <c r="AAR189" i="8"/>
  <c r="NE189" i="8"/>
  <c r="MR190" i="8"/>
  <c r="ABD189" i="8" l="1"/>
  <c r="ABL188" i="8"/>
  <c r="ABO188" i="8" s="1"/>
  <c r="ABJ189" i="8" s="1"/>
  <c r="NG189" i="8"/>
  <c r="ND190" i="8" l="1"/>
  <c r="ABF189" i="8"/>
  <c r="AAY189" i="8"/>
  <c r="NH189" i="8"/>
  <c r="NC190" i="8" s="1"/>
  <c r="MY190" i="8" l="1"/>
  <c r="NL189" i="8"/>
  <c r="NN189" i="8" l="1"/>
  <c r="NO189" i="8"/>
  <c r="NJ190" i="8" s="1"/>
  <c r="NS189" i="8" l="1"/>
  <c r="NK190" i="8"/>
  <c r="NF190" i="8" s="1"/>
  <c r="NU189" i="8" l="1"/>
  <c r="NV189" i="8"/>
  <c r="NQ190" i="8" s="1"/>
  <c r="NZ189" i="8" l="1"/>
  <c r="NR190" i="8"/>
  <c r="NM190" i="8" s="1"/>
  <c r="OB189" i="8" l="1"/>
  <c r="OC189" i="8" s="1"/>
  <c r="NX190" i="8" s="1"/>
  <c r="NY190" i="8" l="1"/>
  <c r="NT190" i="8" s="1"/>
  <c r="OG189" i="8"/>
  <c r="OI189" i="8" l="1"/>
  <c r="OJ189" i="8" s="1"/>
  <c r="OE190" i="8" s="1"/>
  <c r="OF190" i="8" l="1"/>
  <c r="OA190" i="8" s="1"/>
  <c r="ON189" i="8"/>
  <c r="OP189" i="8" l="1"/>
  <c r="OQ189" i="8" s="1"/>
  <c r="OL190" i="8" s="1"/>
  <c r="OM190" i="8" l="1"/>
  <c r="OH190" i="8" s="1"/>
  <c r="OU189" i="8"/>
  <c r="OW189" i="8" l="1"/>
  <c r="OX189" i="8" s="1"/>
  <c r="OS190" i="8" s="1"/>
  <c r="OT190" i="8" l="1"/>
  <c r="OO190" i="8" s="1"/>
  <c r="PB189" i="8"/>
  <c r="PD189" i="8" l="1"/>
  <c r="PE189" i="8" s="1"/>
  <c r="OZ190" i="8" s="1"/>
  <c r="PA190" i="8" l="1"/>
  <c r="OV190" i="8" s="1"/>
  <c r="PI189" i="8"/>
  <c r="PK189" i="8" l="1"/>
  <c r="PL189" i="8" s="1"/>
  <c r="PG190" i="8" s="1"/>
  <c r="PH190" i="8" l="1"/>
  <c r="PC190" i="8" s="1"/>
  <c r="PP189" i="8"/>
  <c r="PR189" i="8" l="1"/>
  <c r="PS189" i="8" s="1"/>
  <c r="PN190" i="8" s="1"/>
  <c r="PO190" i="8" l="1"/>
  <c r="PJ190" i="8" s="1"/>
  <c r="PW189" i="8"/>
  <c r="PY189" i="8" l="1"/>
  <c r="PZ189" i="8"/>
  <c r="PU190" i="8" s="1"/>
  <c r="PV190" i="8" l="1"/>
  <c r="PQ190" i="8" s="1"/>
  <c r="QD189" i="8"/>
  <c r="QF189" i="8" l="1"/>
  <c r="QG189" i="8" s="1"/>
  <c r="QB190" i="8" s="1"/>
  <c r="QC190" i="8" l="1"/>
  <c r="PX190" i="8" s="1"/>
  <c r="QK189" i="8"/>
  <c r="QM189" i="8" l="1"/>
  <c r="QN189" i="8" s="1"/>
  <c r="QI190" i="8" s="1"/>
  <c r="QJ190" i="8" l="1"/>
  <c r="QE190" i="8" s="1"/>
  <c r="QR189" i="8"/>
  <c r="QT189" i="8" l="1"/>
  <c r="QU189" i="8"/>
  <c r="QP190" i="8" s="1"/>
  <c r="QQ190" i="8" l="1"/>
  <c r="QL190" i="8" s="1"/>
  <c r="QY189" i="8"/>
  <c r="RA189" i="8" l="1"/>
  <c r="RB189" i="8" s="1"/>
  <c r="QW190" i="8" s="1"/>
  <c r="QX190" i="8" l="1"/>
  <c r="QS190" i="8" s="1"/>
  <c r="RF189" i="8"/>
  <c r="RH189" i="8" l="1"/>
  <c r="RI189" i="8"/>
  <c r="RD190" i="8" s="1"/>
  <c r="RE190" i="8" l="1"/>
  <c r="QZ190" i="8" s="1"/>
  <c r="RM189" i="8"/>
  <c r="RO189" i="8" l="1"/>
  <c r="RP189" i="8" s="1"/>
  <c r="RK190" i="8" s="1"/>
  <c r="RL190" i="8" l="1"/>
  <c r="RG190" i="8" s="1"/>
  <c r="RT189" i="8"/>
  <c r="RV189" i="8" l="1"/>
  <c r="RW189" i="8" s="1"/>
  <c r="RR190" i="8" s="1"/>
  <c r="RS190" i="8" l="1"/>
  <c r="RN190" i="8" s="1"/>
  <c r="SA189" i="8"/>
  <c r="SC189" i="8" l="1"/>
  <c r="SD189" i="8" s="1"/>
  <c r="RY190" i="8" s="1"/>
  <c r="RZ190" i="8" l="1"/>
  <c r="RU190" i="8" s="1"/>
  <c r="SH189" i="8"/>
  <c r="SJ189" i="8" l="1"/>
  <c r="SK189" i="8"/>
  <c r="SF190" i="8" s="1"/>
  <c r="SG190" i="8" l="1"/>
  <c r="SB190" i="8" s="1"/>
  <c r="SO189" i="8"/>
  <c r="SQ189" i="8" l="1"/>
  <c r="SR189" i="8"/>
  <c r="SM190" i="8" s="1"/>
  <c r="SN190" i="8" l="1"/>
  <c r="SI190" i="8" s="1"/>
  <c r="SV189" i="8"/>
  <c r="SX189" i="8" l="1"/>
  <c r="SY189" i="8"/>
  <c r="ST190" i="8" s="1"/>
  <c r="SU190" i="8" l="1"/>
  <c r="SP190" i="8" s="1"/>
  <c r="TC189" i="8"/>
  <c r="TE189" i="8" l="1"/>
  <c r="TF189" i="8"/>
  <c r="TA190" i="8" s="1"/>
  <c r="TB190" i="8" l="1"/>
  <c r="SW190" i="8" s="1"/>
  <c r="TJ189" i="8"/>
  <c r="TL189" i="8" l="1"/>
  <c r="TM189" i="8"/>
  <c r="TH190" i="8" s="1"/>
  <c r="TI190" i="8" l="1"/>
  <c r="TD190" i="8" s="1"/>
  <c r="TQ189" i="8"/>
  <c r="TS189" i="8" l="1"/>
  <c r="TT189" i="8" s="1"/>
  <c r="TO190" i="8" s="1"/>
  <c r="TP190" i="8" l="1"/>
  <c r="TK190" i="8" s="1"/>
  <c r="TX189" i="8"/>
  <c r="TZ189" i="8" l="1"/>
  <c r="UA189" i="8" s="1"/>
  <c r="TV190" i="8" s="1"/>
  <c r="TW190" i="8" l="1"/>
  <c r="TR190" i="8" s="1"/>
  <c r="UE189" i="8"/>
  <c r="UG189" i="8" l="1"/>
  <c r="UH189" i="8"/>
  <c r="UC190" i="8" s="1"/>
  <c r="UD190" i="8" l="1"/>
  <c r="TY190" i="8" s="1"/>
  <c r="UL189" i="8"/>
  <c r="UN189" i="8" l="1"/>
  <c r="UO189" i="8" s="1"/>
  <c r="UJ190" i="8" s="1"/>
  <c r="UK190" i="8" l="1"/>
  <c r="UF190" i="8" s="1"/>
  <c r="US189" i="8"/>
  <c r="UU189" i="8" l="1"/>
  <c r="UV189" i="8" s="1"/>
  <c r="UQ190" i="8" s="1"/>
  <c r="UR190" i="8" l="1"/>
  <c r="UM190" i="8" s="1"/>
  <c r="UZ189" i="8"/>
  <c r="VB189" i="8" l="1"/>
  <c r="VC189" i="8"/>
  <c r="UX190" i="8" s="1"/>
  <c r="VG189" i="8" l="1"/>
  <c r="UY190" i="8"/>
  <c r="UT190" i="8" s="1"/>
  <c r="VI189" i="8" l="1"/>
  <c r="VJ189" i="8" s="1"/>
  <c r="VE190" i="8" s="1"/>
  <c r="VF190" i="8" l="1"/>
  <c r="VA190" i="8" s="1"/>
  <c r="VN189" i="8"/>
  <c r="VP189" i="8" l="1"/>
  <c r="VQ189" i="8" s="1"/>
  <c r="VL190" i="8" s="1"/>
  <c r="VM190" i="8" l="1"/>
  <c r="VH190" i="8" s="1"/>
  <c r="VU189" i="8"/>
  <c r="VW189" i="8" l="1"/>
  <c r="VX189" i="8" s="1"/>
  <c r="VS190" i="8" s="1"/>
  <c r="VT190" i="8" l="1"/>
  <c r="VO190" i="8" s="1"/>
  <c r="WB189" i="8"/>
  <c r="WD189" i="8" l="1"/>
  <c r="WE189" i="8"/>
  <c r="VZ190" i="8" s="1"/>
  <c r="WA190" i="8" l="1"/>
  <c r="VV190" i="8" s="1"/>
  <c r="WI189" i="8"/>
  <c r="WK189" i="8" l="1"/>
  <c r="WL189" i="8"/>
  <c r="WG190" i="8" s="1"/>
  <c r="WH190" i="8" l="1"/>
  <c r="WC190" i="8" s="1"/>
  <c r="WP189" i="8"/>
  <c r="WR189" i="8" l="1"/>
  <c r="WS189" i="8" s="1"/>
  <c r="WN190" i="8" s="1"/>
  <c r="WO190" i="8" l="1"/>
  <c r="WJ190" i="8" s="1"/>
  <c r="WW189" i="8"/>
  <c r="WY189" i="8" l="1"/>
  <c r="WZ189" i="8" s="1"/>
  <c r="WU190" i="8" s="1"/>
  <c r="WV190" i="8" l="1"/>
  <c r="WQ190" i="8" s="1"/>
  <c r="XD189" i="8"/>
  <c r="XF189" i="8" l="1"/>
  <c r="XG189" i="8" s="1"/>
  <c r="XB190" i="8" s="1"/>
  <c r="XC190" i="8" l="1"/>
  <c r="WX190" i="8" s="1"/>
  <c r="XK189" i="8"/>
  <c r="XM189" i="8" l="1"/>
  <c r="XN189" i="8"/>
  <c r="XI190" i="8" s="1"/>
  <c r="XJ190" i="8" l="1"/>
  <c r="XE190" i="8" s="1"/>
  <c r="XR189" i="8"/>
  <c r="XT189" i="8" l="1"/>
  <c r="XU189" i="8" s="1"/>
  <c r="XP190" i="8" s="1"/>
  <c r="XQ190" i="8" l="1"/>
  <c r="XL190" i="8" s="1"/>
  <c r="XY189" i="8"/>
  <c r="YA189" i="8" l="1"/>
  <c r="YB189" i="8"/>
  <c r="XW190" i="8" s="1"/>
  <c r="XX190" i="8" l="1"/>
  <c r="XS190" i="8" s="1"/>
  <c r="YF189" i="8"/>
  <c r="YH189" i="8" l="1"/>
  <c r="YI189" i="8" s="1"/>
  <c r="YD190" i="8" s="1"/>
  <c r="YE190" i="8" l="1"/>
  <c r="XZ190" i="8" s="1"/>
  <c r="YM189" i="8"/>
  <c r="YO189" i="8" l="1"/>
  <c r="YP189" i="8"/>
  <c r="YK190" i="8" s="1"/>
  <c r="YT189" i="8" l="1"/>
  <c r="YL190" i="8"/>
  <c r="YG190" i="8" s="1"/>
  <c r="YV189" i="8" l="1"/>
  <c r="YW189" i="8" s="1"/>
  <c r="YR190" i="8" s="1"/>
  <c r="YS190" i="8" l="1"/>
  <c r="YN190" i="8" s="1"/>
  <c r="ZA189" i="8"/>
  <c r="ZC189" i="8" l="1"/>
  <c r="ZD189" i="8"/>
  <c r="YY190" i="8" s="1"/>
  <c r="YZ190" i="8" l="1"/>
  <c r="YU190" i="8" s="1"/>
  <c r="ZH189" i="8"/>
  <c r="ZJ189" i="8" l="1"/>
  <c r="ZK189" i="8"/>
  <c r="ZF190" i="8" s="1"/>
  <c r="ZG190" i="8" l="1"/>
  <c r="ZB190" i="8" s="1"/>
  <c r="ZO189" i="8"/>
  <c r="ZQ189" i="8" l="1"/>
  <c r="ZR189" i="8" s="1"/>
  <c r="ZM190" i="8" s="1"/>
  <c r="ZN190" i="8" l="1"/>
  <c r="ZI190" i="8" s="1"/>
  <c r="ZV189" i="8"/>
  <c r="ZX189" i="8" l="1"/>
  <c r="ZY189" i="8" s="1"/>
  <c r="ZT190" i="8" s="1"/>
  <c r="ZU190" i="8" l="1"/>
  <c r="ZP190" i="8" s="1"/>
  <c r="AAC189" i="8"/>
  <c r="AAE189" i="8" l="1"/>
  <c r="AAF189" i="8"/>
  <c r="AAA190" i="8" s="1"/>
  <c r="AAB190" i="8" l="1"/>
  <c r="ZW190" i="8" s="1"/>
  <c r="AAJ189" i="8"/>
  <c r="AAL189" i="8" l="1"/>
  <c r="AAM189" i="8"/>
  <c r="AAH190" i="8" s="1"/>
  <c r="AAI190" i="8" l="1"/>
  <c r="AAD190" i="8" s="1"/>
  <c r="AAQ189" i="8"/>
  <c r="AAS189" i="8" l="1"/>
  <c r="AAT189" i="8" s="1"/>
  <c r="AAO190" i="8" s="1"/>
  <c r="AAP190" i="8" l="1"/>
  <c r="AAX189" i="8"/>
  <c r="AAZ189" i="8" l="1"/>
  <c r="ABA189" i="8" s="1"/>
  <c r="AAV190" i="8" s="1"/>
  <c r="AAK190" i="8"/>
  <c r="AAW190" i="8" l="1"/>
  <c r="ABE189" i="8"/>
  <c r="ABG189" i="8" l="1"/>
  <c r="ABH189" i="8" s="1"/>
  <c r="ABC190" i="8" s="1"/>
  <c r="GN190" i="8" s="1"/>
  <c r="AAR190" i="8"/>
  <c r="GK191" i="8" l="1"/>
  <c r="GO190" i="8"/>
  <c r="GJ191" i="8" s="1"/>
  <c r="ABD190" i="8"/>
  <c r="ABL189" i="8"/>
  <c r="ABO189" i="8" s="1"/>
  <c r="ABJ190" i="8" s="1"/>
  <c r="ABF190" i="8" l="1"/>
  <c r="AAY190" i="8"/>
  <c r="GS190" i="8"/>
  <c r="GF191" i="8"/>
  <c r="GG191" i="8" s="1"/>
  <c r="GD192" i="8" l="1"/>
  <c r="GH191" i="8"/>
  <c r="GC192" i="8" s="1"/>
  <c r="GU190" i="8"/>
  <c r="GV190" i="8"/>
  <c r="GQ191" i="8" s="1"/>
  <c r="GZ190" i="8" l="1"/>
  <c r="GR191" i="8"/>
  <c r="GM191" i="8" s="1"/>
  <c r="GL191" i="8"/>
  <c r="FY192" i="8"/>
  <c r="FZ192" i="8" s="1"/>
  <c r="FW193" i="8" l="1"/>
  <c r="GA192" i="8"/>
  <c r="FV193" i="8" s="1"/>
  <c r="GN191" i="8"/>
  <c r="GO191" i="8"/>
  <c r="GJ192" i="8" s="1"/>
  <c r="HB190" i="8"/>
  <c r="HC190" i="8"/>
  <c r="GX191" i="8" s="1"/>
  <c r="GY191" i="8" l="1"/>
  <c r="GT191" i="8" s="1"/>
  <c r="HG190" i="8"/>
  <c r="GK192" i="8"/>
  <c r="GF192" i="8" s="1"/>
  <c r="GS191" i="8"/>
  <c r="GE192" i="8"/>
  <c r="FR193" i="8"/>
  <c r="FS193" i="8" s="1"/>
  <c r="FP194" i="8" l="1"/>
  <c r="FT193" i="8"/>
  <c r="FO194" i="8" s="1"/>
  <c r="GU191" i="8"/>
  <c r="GV191" i="8"/>
  <c r="GQ192" i="8" s="1"/>
  <c r="HI190" i="8"/>
  <c r="HJ190" i="8" s="1"/>
  <c r="HE191" i="8" s="1"/>
  <c r="GG192" i="8"/>
  <c r="GD193" i="8" l="1"/>
  <c r="HN190" i="8"/>
  <c r="HF191" i="8"/>
  <c r="HA191" i="8" s="1"/>
  <c r="GR192" i="8"/>
  <c r="GM192" i="8" s="1"/>
  <c r="GZ191" i="8"/>
  <c r="GH192" i="8"/>
  <c r="GC193" i="8" s="1"/>
  <c r="FX193" i="8"/>
  <c r="FK194" i="8"/>
  <c r="FL194" i="8" s="1"/>
  <c r="FI195" i="8" l="1"/>
  <c r="FM194" i="8"/>
  <c r="FH195" i="8" s="1"/>
  <c r="HB191" i="8"/>
  <c r="HC191" i="8"/>
  <c r="GX192" i="8" s="1"/>
  <c r="HP190" i="8"/>
  <c r="HQ190" i="8"/>
  <c r="HL191" i="8" s="1"/>
  <c r="GL192" i="8"/>
  <c r="FY193" i="8"/>
  <c r="FZ193" i="8" s="1"/>
  <c r="FW194" i="8" l="1"/>
  <c r="GN192" i="8"/>
  <c r="GO192" i="8" s="1"/>
  <c r="GJ193" i="8" s="1"/>
  <c r="HM191" i="8"/>
  <c r="HH191" i="8" s="1"/>
  <c r="HU190" i="8"/>
  <c r="GY192" i="8"/>
  <c r="GT192" i="8" s="1"/>
  <c r="HG191" i="8"/>
  <c r="GA193" i="8"/>
  <c r="FV194" i="8" s="1"/>
  <c r="FQ194" i="8"/>
  <c r="FD195" i="8"/>
  <c r="FE195" i="8" s="1"/>
  <c r="FB196" i="8" l="1"/>
  <c r="FF195" i="8"/>
  <c r="FA196" i="8" s="1"/>
  <c r="HI191" i="8"/>
  <c r="HJ191" i="8" s="1"/>
  <c r="HE192" i="8" s="1"/>
  <c r="HW190" i="8"/>
  <c r="HX190" i="8" s="1"/>
  <c r="HS191" i="8" s="1"/>
  <c r="GK193" i="8"/>
  <c r="GF193" i="8" s="1"/>
  <c r="GS192" i="8"/>
  <c r="GE193" i="8"/>
  <c r="FR194" i="8"/>
  <c r="FS194" i="8" s="1"/>
  <c r="FP195" i="8" l="1"/>
  <c r="GG193" i="8"/>
  <c r="GH193" i="8" s="1"/>
  <c r="GC194" i="8" s="1"/>
  <c r="GU192" i="8"/>
  <c r="GV192" i="8" s="1"/>
  <c r="GQ193" i="8" s="1"/>
  <c r="HT191" i="8"/>
  <c r="HO191" i="8" s="1"/>
  <c r="IB190" i="8"/>
  <c r="HF192" i="8"/>
  <c r="HA192" i="8" s="1"/>
  <c r="HN191" i="8"/>
  <c r="FT194" i="8"/>
  <c r="FO195" i="8" s="1"/>
  <c r="FJ195" i="8"/>
  <c r="EW196" i="8"/>
  <c r="EX196" i="8" s="1"/>
  <c r="EU197" i="8" l="1"/>
  <c r="EY196" i="8"/>
  <c r="ET197" i="8" s="1"/>
  <c r="HP191" i="8"/>
  <c r="HQ191" i="8"/>
  <c r="HL192" i="8" s="1"/>
  <c r="ID190" i="8"/>
  <c r="IE190" i="8"/>
  <c r="HZ191" i="8" s="1"/>
  <c r="GZ192" i="8"/>
  <c r="GR193" i="8"/>
  <c r="GM193" i="8" s="1"/>
  <c r="GD194" i="8"/>
  <c r="FY194" i="8" s="1"/>
  <c r="GL193" i="8"/>
  <c r="FX194" i="8"/>
  <c r="FK195" i="8"/>
  <c r="FL195" i="8" s="1"/>
  <c r="FI196" i="8" l="1"/>
  <c r="GN193" i="8"/>
  <c r="GO193" i="8" s="1"/>
  <c r="GJ194" i="8" s="1"/>
  <c r="HB192" i="8"/>
  <c r="HC192" i="8" s="1"/>
  <c r="GX193" i="8" s="1"/>
  <c r="IA191" i="8"/>
  <c r="HV191" i="8" s="1"/>
  <c r="II190" i="8"/>
  <c r="HM192" i="8"/>
  <c r="HH192" i="8" s="1"/>
  <c r="HU191" i="8"/>
  <c r="FM195" i="8"/>
  <c r="FH196" i="8" s="1"/>
  <c r="FZ194" i="8"/>
  <c r="FC196" i="8"/>
  <c r="EP197" i="8"/>
  <c r="EQ197" i="8" s="1"/>
  <c r="EN198" i="8" l="1"/>
  <c r="ER197" i="8"/>
  <c r="EM198" i="8" s="1"/>
  <c r="FW195" i="8"/>
  <c r="HW191" i="8"/>
  <c r="HX191" i="8" s="1"/>
  <c r="HS192" i="8" s="1"/>
  <c r="IK190" i="8"/>
  <c r="IL190" i="8" s="1"/>
  <c r="IG191" i="8" s="1"/>
  <c r="GY193" i="8"/>
  <c r="GT193" i="8" s="1"/>
  <c r="HG192" i="8"/>
  <c r="GK194" i="8"/>
  <c r="GF194" i="8" s="1"/>
  <c r="GS193" i="8"/>
  <c r="GA194" i="8"/>
  <c r="FV195" i="8" s="1"/>
  <c r="FQ195" i="8"/>
  <c r="FD196" i="8"/>
  <c r="FE196" i="8" s="1"/>
  <c r="FB197" i="8" l="1"/>
  <c r="GU193" i="8"/>
  <c r="GV193" i="8" s="1"/>
  <c r="GQ194" i="8" s="1"/>
  <c r="HI192" i="8"/>
  <c r="HJ192" i="8" s="1"/>
  <c r="HE193" i="8" s="1"/>
  <c r="IH191" i="8"/>
  <c r="IC191" i="8" s="1"/>
  <c r="IP190" i="8"/>
  <c r="HT192" i="8"/>
  <c r="HO192" i="8" s="1"/>
  <c r="IB191" i="8"/>
  <c r="FF196" i="8"/>
  <c r="FA197" i="8" s="1"/>
  <c r="GE194" i="8"/>
  <c r="FR195" i="8"/>
  <c r="FS195" i="8" s="1"/>
  <c r="EV197" i="8"/>
  <c r="EI198" i="8"/>
  <c r="EJ198" i="8" s="1"/>
  <c r="EG199" i="8" l="1"/>
  <c r="EK198" i="8"/>
  <c r="EF199" i="8" s="1"/>
  <c r="FP196" i="8"/>
  <c r="GG194" i="8"/>
  <c r="GH194" i="8" s="1"/>
  <c r="GC195" i="8" s="1"/>
  <c r="ID191" i="8"/>
  <c r="IE191" i="8"/>
  <c r="HZ192" i="8" s="1"/>
  <c r="IR190" i="8"/>
  <c r="IS190" i="8" s="1"/>
  <c r="IN191" i="8" s="1"/>
  <c r="HF193" i="8"/>
  <c r="HA193" i="8" s="1"/>
  <c r="HN192" i="8"/>
  <c r="GR194" i="8"/>
  <c r="GM194" i="8" s="1"/>
  <c r="GZ193" i="8"/>
  <c r="FT195" i="8"/>
  <c r="FO196" i="8" s="1"/>
  <c r="FJ196" i="8"/>
  <c r="EW197" i="8"/>
  <c r="EX197" i="8" s="1"/>
  <c r="EU198" i="8" l="1"/>
  <c r="HB193" i="8"/>
  <c r="HC193" i="8" s="1"/>
  <c r="GX194" i="8" s="1"/>
  <c r="HP192" i="8"/>
  <c r="HQ192" i="8" s="1"/>
  <c r="HL193" i="8" s="1"/>
  <c r="IW190" i="8"/>
  <c r="IO191" i="8"/>
  <c r="IJ191" i="8" s="1"/>
  <c r="IA192" i="8"/>
  <c r="HV192" i="8" s="1"/>
  <c r="II191" i="8"/>
  <c r="GD195" i="8"/>
  <c r="FY195" i="8" s="1"/>
  <c r="GL194" i="8"/>
  <c r="EY197" i="8"/>
  <c r="ET198" i="8" s="1"/>
  <c r="FX195" i="8"/>
  <c r="FK196" i="8"/>
  <c r="FL196" i="8" s="1"/>
  <c r="EO198" i="8"/>
  <c r="EB199" i="8"/>
  <c r="EC199" i="8" s="1"/>
  <c r="DZ200" i="8" l="1"/>
  <c r="ED199" i="8"/>
  <c r="DY200" i="8" s="1"/>
  <c r="FI197" i="8"/>
  <c r="GN194" i="8"/>
  <c r="GO194" i="8" s="1"/>
  <c r="GJ195" i="8" s="1"/>
  <c r="IK191" i="8"/>
  <c r="IL191" i="8" s="1"/>
  <c r="IG192" i="8" s="1"/>
  <c r="IY190" i="8"/>
  <c r="IZ190" i="8" s="1"/>
  <c r="IU191" i="8" s="1"/>
  <c r="HM193" i="8"/>
  <c r="HH193" i="8" s="1"/>
  <c r="HU192" i="8"/>
  <c r="GY194" i="8"/>
  <c r="GT194" i="8" s="1"/>
  <c r="HG193" i="8"/>
  <c r="FM196" i="8"/>
  <c r="FH197" i="8" s="1"/>
  <c r="FZ195" i="8"/>
  <c r="FC197" i="8"/>
  <c r="EP198" i="8"/>
  <c r="EQ198" i="8" s="1"/>
  <c r="EN199" i="8" l="1"/>
  <c r="FW196" i="8"/>
  <c r="HI193" i="8"/>
  <c r="HJ193" i="8"/>
  <c r="HE194" i="8" s="1"/>
  <c r="HW192" i="8"/>
  <c r="HX192" i="8" s="1"/>
  <c r="HS193" i="8" s="1"/>
  <c r="IV191" i="8"/>
  <c r="IQ191" i="8" s="1"/>
  <c r="JD190" i="8"/>
  <c r="IP191" i="8"/>
  <c r="IH192" i="8"/>
  <c r="IC192" i="8" s="1"/>
  <c r="GK195" i="8"/>
  <c r="GF195" i="8" s="1"/>
  <c r="GS194" i="8"/>
  <c r="GU194" i="8" s="1"/>
  <c r="GA195" i="8"/>
  <c r="FV196" i="8" s="1"/>
  <c r="ER198" i="8"/>
  <c r="EM199" i="8" s="1"/>
  <c r="FQ196" i="8"/>
  <c r="FD197" i="8"/>
  <c r="FE197" i="8" s="1"/>
  <c r="EH199" i="8"/>
  <c r="DU200" i="8"/>
  <c r="DV200" i="8" s="1"/>
  <c r="DS201" i="8" l="1"/>
  <c r="DW200" i="8"/>
  <c r="DR201" i="8" s="1"/>
  <c r="FB198" i="8"/>
  <c r="GV194" i="8"/>
  <c r="GQ195" i="8" s="1"/>
  <c r="GR195" i="8"/>
  <c r="IR191" i="8"/>
  <c r="IS191" i="8" s="1"/>
  <c r="IN192" i="8" s="1"/>
  <c r="JF190" i="8"/>
  <c r="JG190" i="8" s="1"/>
  <c r="JB191" i="8" s="1"/>
  <c r="HT193" i="8"/>
  <c r="HO193" i="8" s="1"/>
  <c r="IB192" i="8"/>
  <c r="HN193" i="8"/>
  <c r="HF194" i="8"/>
  <c r="HA194" i="8" s="1"/>
  <c r="FF197" i="8"/>
  <c r="FA198" i="8" s="1"/>
  <c r="GE195" i="8"/>
  <c r="FR196" i="8"/>
  <c r="FS196" i="8" s="1"/>
  <c r="EV198" i="8"/>
  <c r="EI199" i="8"/>
  <c r="EJ199" i="8" s="1"/>
  <c r="GZ194" i="8" l="1"/>
  <c r="HB194" i="8" s="1"/>
  <c r="GM195" i="8"/>
  <c r="EG200" i="8"/>
  <c r="FP197" i="8"/>
  <c r="HP193" i="8"/>
  <c r="HQ193" i="8" s="1"/>
  <c r="HL194" i="8" s="1"/>
  <c r="ID192" i="8"/>
  <c r="IE192" i="8" s="1"/>
  <c r="HZ193" i="8" s="1"/>
  <c r="JC191" i="8"/>
  <c r="IX191" i="8" s="1"/>
  <c r="JK190" i="8"/>
  <c r="IO192" i="8"/>
  <c r="IJ192" i="8" s="1"/>
  <c r="IW191" i="8"/>
  <c r="GG195" i="8"/>
  <c r="FT196" i="8"/>
  <c r="FO197" i="8" s="1"/>
  <c r="EK199" i="8"/>
  <c r="EF200" i="8" s="1"/>
  <c r="FJ197" i="8"/>
  <c r="EW198" i="8"/>
  <c r="EX198" i="8" s="1"/>
  <c r="EA200" i="8"/>
  <c r="DN201" i="8"/>
  <c r="DO201" i="8" s="1"/>
  <c r="DL202" i="8" l="1"/>
  <c r="DP201" i="8"/>
  <c r="DK202" i="8" s="1"/>
  <c r="EU199" i="8"/>
  <c r="HC194" i="8"/>
  <c r="GX195" i="8" s="1"/>
  <c r="GY195" i="8"/>
  <c r="GD196" i="8"/>
  <c r="IY191" i="8"/>
  <c r="IZ191" i="8" s="1"/>
  <c r="IU192" i="8" s="1"/>
  <c r="JM190" i="8"/>
  <c r="JN190" i="8" s="1"/>
  <c r="JI191" i="8" s="1"/>
  <c r="IA193" i="8"/>
  <c r="HV193" i="8" s="1"/>
  <c r="II192" i="8"/>
  <c r="HM194" i="8"/>
  <c r="HH194" i="8" s="1"/>
  <c r="HU193" i="8"/>
  <c r="GH195" i="8"/>
  <c r="GC196" i="8" s="1"/>
  <c r="EY198" i="8"/>
  <c r="ET199" i="8" s="1"/>
  <c r="FX196" i="8"/>
  <c r="FK197" i="8"/>
  <c r="FL197" i="8" s="1"/>
  <c r="EO199" i="8"/>
  <c r="EB200" i="8"/>
  <c r="EC200" i="8" s="1"/>
  <c r="HG194" i="8" l="1"/>
  <c r="GT195" i="8"/>
  <c r="DZ201" i="8"/>
  <c r="FI198" i="8"/>
  <c r="HW193" i="8"/>
  <c r="HX193" i="8" s="1"/>
  <c r="HS194" i="8" s="1"/>
  <c r="IK192" i="8"/>
  <c r="IL192" i="8" s="1"/>
  <c r="IG193" i="8" s="1"/>
  <c r="JJ191" i="8"/>
  <c r="JE191" i="8" s="1"/>
  <c r="JR190" i="8"/>
  <c r="IV192" i="8"/>
  <c r="IQ192" i="8" s="1"/>
  <c r="JD191" i="8"/>
  <c r="HI194" i="8"/>
  <c r="HJ194" i="8" s="1"/>
  <c r="HE195" i="8" s="1"/>
  <c r="FM197" i="8"/>
  <c r="FH198" i="8" s="1"/>
  <c r="ED200" i="8"/>
  <c r="DY201" i="8" s="1"/>
  <c r="GL195" i="8"/>
  <c r="FY196" i="8"/>
  <c r="FZ196" i="8" s="1"/>
  <c r="FC198" i="8"/>
  <c r="EP199" i="8"/>
  <c r="EQ199" i="8" s="1"/>
  <c r="DT201" i="8"/>
  <c r="DG202" i="8"/>
  <c r="DH202" i="8" s="1"/>
  <c r="DE203" i="8" l="1"/>
  <c r="DI202" i="8"/>
  <c r="DD203" i="8" s="1"/>
  <c r="EN200" i="8"/>
  <c r="FW197" i="8"/>
  <c r="GN195" i="8"/>
  <c r="GO195" i="8"/>
  <c r="GJ196" i="8" s="1"/>
  <c r="HF195" i="8"/>
  <c r="HA195" i="8" s="1"/>
  <c r="HN194" i="8"/>
  <c r="JF191" i="8"/>
  <c r="JG191" i="8"/>
  <c r="JB192" i="8" s="1"/>
  <c r="JT190" i="8"/>
  <c r="JU190" i="8" s="1"/>
  <c r="JP191" i="8" s="1"/>
  <c r="IH193" i="8"/>
  <c r="IC193" i="8" s="1"/>
  <c r="IP192" i="8"/>
  <c r="HT194" i="8"/>
  <c r="HO194" i="8" s="1"/>
  <c r="IB193" i="8"/>
  <c r="GA196" i="8"/>
  <c r="FV197" i="8" s="1"/>
  <c r="ER199" i="8"/>
  <c r="EM200" i="8" s="1"/>
  <c r="FQ197" i="8"/>
  <c r="FD198" i="8"/>
  <c r="FE198" i="8" s="1"/>
  <c r="EH200" i="8"/>
  <c r="DU201" i="8"/>
  <c r="DV201" i="8" s="1"/>
  <c r="DS202" i="8" l="1"/>
  <c r="FB199" i="8"/>
  <c r="ID193" i="8"/>
  <c r="IE193" i="8"/>
  <c r="HZ194" i="8" s="1"/>
  <c r="IR192" i="8"/>
  <c r="IS192" i="8" s="1"/>
  <c r="IN193" i="8" s="1"/>
  <c r="JY190" i="8"/>
  <c r="JQ191" i="8"/>
  <c r="JL191" i="8" s="1"/>
  <c r="JC192" i="8"/>
  <c r="IX192" i="8" s="1"/>
  <c r="JK191" i="8"/>
  <c r="GK196" i="8"/>
  <c r="GF196" i="8" s="1"/>
  <c r="GS195" i="8"/>
  <c r="FF198" i="8"/>
  <c r="FA199" i="8" s="1"/>
  <c r="DW201" i="8"/>
  <c r="DR202" i="8" s="1"/>
  <c r="HP194" i="8"/>
  <c r="GE196" i="8"/>
  <c r="FR197" i="8"/>
  <c r="FS197" i="8" s="1"/>
  <c r="EV199" i="8"/>
  <c r="EI200" i="8"/>
  <c r="EJ200" i="8" s="1"/>
  <c r="DM202" i="8"/>
  <c r="CZ203" i="8"/>
  <c r="DA203" i="8" s="1"/>
  <c r="CX204" i="8" l="1"/>
  <c r="DB203" i="8"/>
  <c r="CW204" i="8" s="1"/>
  <c r="EG201" i="8"/>
  <c r="FP198" i="8"/>
  <c r="HQ194" i="8"/>
  <c r="HL195" i="8" s="1"/>
  <c r="HU194" i="8"/>
  <c r="HM195" i="8"/>
  <c r="GU195" i="8"/>
  <c r="GV195" i="8" s="1"/>
  <c r="GQ196" i="8" s="1"/>
  <c r="JM191" i="8"/>
  <c r="JN191" i="8"/>
  <c r="JI192" i="8" s="1"/>
  <c r="KA190" i="8"/>
  <c r="KB190" i="8" s="1"/>
  <c r="JW191" i="8" s="1"/>
  <c r="IO193" i="8"/>
  <c r="IJ193" i="8" s="1"/>
  <c r="IW192" i="8"/>
  <c r="IA194" i="8"/>
  <c r="HV194" i="8" s="1"/>
  <c r="II193" i="8"/>
  <c r="FT197" i="8"/>
  <c r="FO198" i="8" s="1"/>
  <c r="EK200" i="8"/>
  <c r="EF201" i="8" s="1"/>
  <c r="GG196" i="8"/>
  <c r="FJ198" i="8"/>
  <c r="EW199" i="8"/>
  <c r="EX199" i="8" s="1"/>
  <c r="EA201" i="8"/>
  <c r="DN202" i="8"/>
  <c r="DO202" i="8" s="1"/>
  <c r="HH195" i="8" l="1"/>
  <c r="DL203" i="8"/>
  <c r="EU200" i="8"/>
  <c r="GD197" i="8"/>
  <c r="IK193" i="8"/>
  <c r="IL193" i="8" s="1"/>
  <c r="IG194" i="8" s="1"/>
  <c r="IY192" i="8"/>
  <c r="IZ192" i="8"/>
  <c r="IU193" i="8" s="1"/>
  <c r="JX191" i="8"/>
  <c r="JS191" i="8" s="1"/>
  <c r="KF190" i="8"/>
  <c r="JR191" i="8"/>
  <c r="JJ192" i="8"/>
  <c r="JE192" i="8" s="1"/>
  <c r="GR196" i="8"/>
  <c r="GM196" i="8" s="1"/>
  <c r="GZ195" i="8"/>
  <c r="HB195" i="8" s="1"/>
  <c r="GH196" i="8"/>
  <c r="GC197" i="8" s="1"/>
  <c r="EY199" i="8"/>
  <c r="ET200" i="8" s="1"/>
  <c r="DP202" i="8"/>
  <c r="DK203" i="8" s="1"/>
  <c r="HW194" i="8"/>
  <c r="FX197" i="8"/>
  <c r="FK198" i="8"/>
  <c r="FL198" i="8" s="1"/>
  <c r="EO200" i="8"/>
  <c r="EB201" i="8"/>
  <c r="EC201" i="8" s="1"/>
  <c r="DF203" i="8"/>
  <c r="CS204" i="8"/>
  <c r="CT204" i="8" s="1"/>
  <c r="CQ205" i="8" l="1"/>
  <c r="CU204" i="8"/>
  <c r="CP205" i="8" s="1"/>
  <c r="CL205" i="8" s="1"/>
  <c r="CM205" i="8" s="1"/>
  <c r="DZ202" i="8"/>
  <c r="FI199" i="8"/>
  <c r="HX194" i="8"/>
  <c r="HS195" i="8" s="1"/>
  <c r="HT195" i="8"/>
  <c r="HO195" i="8" s="1"/>
  <c r="HC195" i="8"/>
  <c r="GX196" i="8" s="1"/>
  <c r="GY196" i="8"/>
  <c r="HG195" i="8"/>
  <c r="HI195" i="8" s="1"/>
  <c r="JT191" i="8"/>
  <c r="JU191" i="8" s="1"/>
  <c r="JP192" i="8" s="1"/>
  <c r="KH190" i="8"/>
  <c r="KI190" i="8"/>
  <c r="KD191" i="8" s="1"/>
  <c r="IV193" i="8"/>
  <c r="IQ193" i="8" s="1"/>
  <c r="JD192" i="8"/>
  <c r="IP193" i="8"/>
  <c r="IH194" i="8"/>
  <c r="IC194" i="8" s="1"/>
  <c r="FM198" i="8"/>
  <c r="FH199" i="8" s="1"/>
  <c r="ED201" i="8"/>
  <c r="DY202" i="8" s="1"/>
  <c r="GL196" i="8"/>
  <c r="FY197" i="8"/>
  <c r="FZ197" i="8" s="1"/>
  <c r="FC199" i="8"/>
  <c r="EP200" i="8"/>
  <c r="EQ200" i="8" s="1"/>
  <c r="DT202" i="8"/>
  <c r="DG203" i="8"/>
  <c r="DH203" i="8" s="1"/>
  <c r="IB194" i="8" l="1"/>
  <c r="GT196" i="8"/>
  <c r="DE204" i="8"/>
  <c r="EN201" i="8"/>
  <c r="FW198" i="8"/>
  <c r="GN196" i="8"/>
  <c r="GO196" i="8" s="1"/>
  <c r="GJ197" i="8" s="1"/>
  <c r="IR193" i="8"/>
  <c r="IS193" i="8" s="1"/>
  <c r="IN194" i="8" s="1"/>
  <c r="JF192" i="8"/>
  <c r="JG192" i="8" s="1"/>
  <c r="JB193" i="8" s="1"/>
  <c r="KE191" i="8"/>
  <c r="JZ191" i="8" s="1"/>
  <c r="KM190" i="8"/>
  <c r="JQ192" i="8"/>
  <c r="JL192" i="8" s="1"/>
  <c r="JY191" i="8"/>
  <c r="HJ195" i="8"/>
  <c r="HE196" i="8" s="1"/>
  <c r="HF196" i="8"/>
  <c r="CJ206" i="8"/>
  <c r="CN205" i="8"/>
  <c r="CI206" i="8" s="1"/>
  <c r="GA197" i="8"/>
  <c r="FV198" i="8" s="1"/>
  <c r="ER200" i="8"/>
  <c r="EM201" i="8" s="1"/>
  <c r="DI203" i="8"/>
  <c r="DD204" i="8" s="1"/>
  <c r="ID194" i="8"/>
  <c r="FQ198" i="8"/>
  <c r="FD199" i="8"/>
  <c r="FE199" i="8" s="1"/>
  <c r="EH201" i="8"/>
  <c r="DU202" i="8"/>
  <c r="DV202" i="8" s="1"/>
  <c r="CY204" i="8"/>
  <c r="HA196" i="8" l="1"/>
  <c r="HN195" i="8"/>
  <c r="DS203" i="8"/>
  <c r="FB200" i="8"/>
  <c r="IE194" i="8"/>
  <c r="HZ195" i="8" s="1"/>
  <c r="IA195" i="8"/>
  <c r="HP195" i="8"/>
  <c r="HQ195" i="8" s="1"/>
  <c r="HL196" i="8" s="1"/>
  <c r="KA191" i="8"/>
  <c r="KB191" i="8"/>
  <c r="JW192" i="8" s="1"/>
  <c r="KO190" i="8"/>
  <c r="KP190" i="8" s="1"/>
  <c r="KK191" i="8" s="1"/>
  <c r="JC193" i="8"/>
  <c r="IX193" i="8" s="1"/>
  <c r="JK192" i="8"/>
  <c r="IW193" i="8"/>
  <c r="IO194" i="8"/>
  <c r="IJ194" i="8" s="1"/>
  <c r="GK197" i="8"/>
  <c r="GF197" i="8" s="1"/>
  <c r="GS196" i="8"/>
  <c r="FF199" i="8"/>
  <c r="FA200" i="8" s="1"/>
  <c r="DW202" i="8"/>
  <c r="DR203" i="8" s="1"/>
  <c r="CR205" i="8"/>
  <c r="CE206" i="8"/>
  <c r="CF206" i="8" s="1"/>
  <c r="GE197" i="8"/>
  <c r="FR198" i="8"/>
  <c r="FS198" i="8" s="1"/>
  <c r="EV200" i="8"/>
  <c r="EI201" i="8"/>
  <c r="EJ201" i="8" s="1"/>
  <c r="DM203" i="8"/>
  <c r="CZ204" i="8"/>
  <c r="DA204" i="8" s="1"/>
  <c r="II194" i="8" l="1"/>
  <c r="HV195" i="8"/>
  <c r="CX205" i="8"/>
  <c r="EG202" i="8"/>
  <c r="FP199" i="8"/>
  <c r="CC207" i="8"/>
  <c r="CG206" i="8"/>
  <c r="CB207" i="8" s="1"/>
  <c r="GU196" i="8"/>
  <c r="GV196" i="8" s="1"/>
  <c r="GQ197" i="8" s="1"/>
  <c r="IY193" i="8"/>
  <c r="IZ193" i="8" s="1"/>
  <c r="IU194" i="8" s="1"/>
  <c r="JM192" i="8"/>
  <c r="JN192" i="8" s="1"/>
  <c r="JI193" i="8" s="1"/>
  <c r="KL191" i="8"/>
  <c r="KG191" i="8" s="1"/>
  <c r="KT190" i="8"/>
  <c r="JX192" i="8"/>
  <c r="JS192" i="8" s="1"/>
  <c r="KF191" i="8"/>
  <c r="HM196" i="8"/>
  <c r="HH196" i="8" s="1"/>
  <c r="HU195" i="8"/>
  <c r="HW195" i="8" s="1"/>
  <c r="FT198" i="8"/>
  <c r="FO199" i="8" s="1"/>
  <c r="EK201" i="8"/>
  <c r="EF202" i="8" s="1"/>
  <c r="DB204" i="8"/>
  <c r="CW205" i="8" s="1"/>
  <c r="GG197" i="8"/>
  <c r="IK194" i="8"/>
  <c r="FJ199" i="8"/>
  <c r="EW200" i="8"/>
  <c r="EX200" i="8" s="1"/>
  <c r="EA202" i="8"/>
  <c r="DN203" i="8"/>
  <c r="DO203" i="8" s="1"/>
  <c r="DL204" i="8" l="1"/>
  <c r="EU201" i="8"/>
  <c r="IL194" i="8"/>
  <c r="IG195" i="8" s="1"/>
  <c r="IH195" i="8"/>
  <c r="GD198" i="8"/>
  <c r="HX195" i="8"/>
  <c r="HS196" i="8" s="1"/>
  <c r="HT196" i="8"/>
  <c r="KH191" i="8"/>
  <c r="KI191" i="8" s="1"/>
  <c r="KD192" i="8" s="1"/>
  <c r="KV190" i="8"/>
  <c r="KW190" i="8" s="1"/>
  <c r="KR191" i="8" s="1"/>
  <c r="JJ193" i="8"/>
  <c r="JE193" i="8" s="1"/>
  <c r="JR192" i="8"/>
  <c r="IV194" i="8"/>
  <c r="IQ194" i="8" s="1"/>
  <c r="JD193" i="8"/>
  <c r="GR197" i="8"/>
  <c r="GM197" i="8" s="1"/>
  <c r="GZ196" i="8"/>
  <c r="HB196" i="8" s="1"/>
  <c r="GH197" i="8"/>
  <c r="GC198" i="8" s="1"/>
  <c r="EY200" i="8"/>
  <c r="ET201" i="8" s="1"/>
  <c r="DP203" i="8"/>
  <c r="DK204" i="8" s="1"/>
  <c r="CK206" i="8"/>
  <c r="BX207" i="8"/>
  <c r="BY207" i="8" s="1"/>
  <c r="FX198" i="8"/>
  <c r="FK199" i="8"/>
  <c r="FL199" i="8" s="1"/>
  <c r="EO201" i="8"/>
  <c r="EB202" i="8"/>
  <c r="EC202" i="8" s="1"/>
  <c r="DF204" i="8"/>
  <c r="CS205" i="8"/>
  <c r="CT205" i="8" s="1"/>
  <c r="HO196" i="8" l="1"/>
  <c r="IC195" i="8"/>
  <c r="IB195" i="8"/>
  <c r="IP194" i="8"/>
  <c r="CQ206" i="8"/>
  <c r="CU205" i="8"/>
  <c r="CP206" i="8" s="1"/>
  <c r="DZ203" i="8"/>
  <c r="FI200" i="8"/>
  <c r="BV208" i="8"/>
  <c r="BZ207" i="8"/>
  <c r="BU208" i="8" s="1"/>
  <c r="HC196" i="8"/>
  <c r="GX197" i="8" s="1"/>
  <c r="GY197" i="8"/>
  <c r="JF193" i="8"/>
  <c r="JG193" i="8"/>
  <c r="JB194" i="8" s="1"/>
  <c r="JT192" i="8"/>
  <c r="JU192" i="8" s="1"/>
  <c r="JP193" i="8" s="1"/>
  <c r="KS191" i="8"/>
  <c r="KN191" i="8" s="1"/>
  <c r="LA190" i="8"/>
  <c r="KM191" i="8"/>
  <c r="KE192" i="8"/>
  <c r="JZ192" i="8" s="1"/>
  <c r="ID195" i="8"/>
  <c r="IE195" i="8" s="1"/>
  <c r="HZ196" i="8" s="1"/>
  <c r="FM199" i="8"/>
  <c r="FH200" i="8" s="1"/>
  <c r="ED202" i="8"/>
  <c r="DY203" i="8" s="1"/>
  <c r="GL197" i="8"/>
  <c r="FY198" i="8"/>
  <c r="FZ198" i="8" s="1"/>
  <c r="IR194" i="8"/>
  <c r="FC200" i="8"/>
  <c r="EP201" i="8"/>
  <c r="EQ201" i="8" s="1"/>
  <c r="DT203" i="8"/>
  <c r="DG204" i="8"/>
  <c r="DH204" i="8" s="1"/>
  <c r="GT197" i="8" l="1"/>
  <c r="HG196" i="8"/>
  <c r="HI196" i="8" s="1"/>
  <c r="DE205" i="8"/>
  <c r="EN202" i="8"/>
  <c r="IS194" i="8"/>
  <c r="IN195" i="8" s="1"/>
  <c r="IO195" i="8"/>
  <c r="FW199" i="8"/>
  <c r="GN197" i="8"/>
  <c r="GO197" i="8" s="1"/>
  <c r="GJ198" i="8" s="1"/>
  <c r="IA196" i="8"/>
  <c r="HV196" i="8" s="1"/>
  <c r="II195" i="8"/>
  <c r="KO191" i="8"/>
  <c r="KP191" i="8" s="1"/>
  <c r="KK192" i="8" s="1"/>
  <c r="LC190" i="8"/>
  <c r="LD190" i="8" s="1"/>
  <c r="KY191" i="8" s="1"/>
  <c r="JQ193" i="8"/>
  <c r="JL193" i="8" s="1"/>
  <c r="JY192" i="8"/>
  <c r="JC194" i="8"/>
  <c r="IX194" i="8" s="1"/>
  <c r="JK193" i="8"/>
  <c r="HJ196" i="8"/>
  <c r="HE197" i="8" s="1"/>
  <c r="HF197" i="8"/>
  <c r="GA198" i="8"/>
  <c r="FV199" i="8" s="1"/>
  <c r="ER201" i="8"/>
  <c r="EM202" i="8" s="1"/>
  <c r="DI204" i="8"/>
  <c r="DD205" i="8" s="1"/>
  <c r="CD207" i="8"/>
  <c r="BQ208" i="8"/>
  <c r="BR208" i="8" s="1"/>
  <c r="FQ199" i="8"/>
  <c r="FD200" i="8"/>
  <c r="FE200" i="8" s="1"/>
  <c r="EH202" i="8"/>
  <c r="DU203" i="8"/>
  <c r="DV203" i="8" s="1"/>
  <c r="CY205" i="8"/>
  <c r="CL206" i="8"/>
  <c r="CM206" i="8" s="1"/>
  <c r="HA197" i="8" l="1"/>
  <c r="IJ195" i="8"/>
  <c r="IK195" i="8" s="1"/>
  <c r="HN196" i="8"/>
  <c r="HP196" i="8" s="1"/>
  <c r="HM197" i="8" s="1"/>
  <c r="IW194" i="8"/>
  <c r="CJ207" i="8"/>
  <c r="CN206" i="8"/>
  <c r="CI207" i="8" s="1"/>
  <c r="DS204" i="8"/>
  <c r="FB201" i="8"/>
  <c r="BO209" i="8"/>
  <c r="BS208" i="8"/>
  <c r="BN209" i="8" s="1"/>
  <c r="JM193" i="8"/>
  <c r="JN193" i="8" s="1"/>
  <c r="JI194" i="8" s="1"/>
  <c r="KA192" i="8"/>
  <c r="KB192" i="8" s="1"/>
  <c r="JW193" i="8" s="1"/>
  <c r="KZ191" i="8"/>
  <c r="KU191" i="8" s="1"/>
  <c r="LH190" i="8"/>
  <c r="KL192" i="8"/>
  <c r="KG192" i="8" s="1"/>
  <c r="KT191" i="8"/>
  <c r="GK198" i="8"/>
  <c r="GF198" i="8" s="1"/>
  <c r="GS197" i="8"/>
  <c r="GU197" i="8" s="1"/>
  <c r="FF200" i="8"/>
  <c r="FA201" i="8" s="1"/>
  <c r="DW203" i="8"/>
  <c r="DR204" i="8" s="1"/>
  <c r="GE198" i="8"/>
  <c r="FR199" i="8"/>
  <c r="FS199" i="8" s="1"/>
  <c r="IY194" i="8"/>
  <c r="EV201" i="8"/>
  <c r="EI202" i="8"/>
  <c r="EJ202" i="8" s="1"/>
  <c r="DM204" i="8"/>
  <c r="CZ205" i="8"/>
  <c r="DA205" i="8" s="1"/>
  <c r="IL195" i="8" l="1"/>
  <c r="IG196" i="8" s="1"/>
  <c r="IH196" i="8"/>
  <c r="HQ196" i="8"/>
  <c r="HL197" i="8" s="1"/>
  <c r="HH197" i="8" s="1"/>
  <c r="CX206" i="8"/>
  <c r="EG203" i="8"/>
  <c r="IZ194" i="8"/>
  <c r="IU195" i="8" s="1"/>
  <c r="JD194" i="8"/>
  <c r="IV195" i="8"/>
  <c r="FP200" i="8"/>
  <c r="GV197" i="8"/>
  <c r="GQ198" i="8" s="1"/>
  <c r="GR198" i="8"/>
  <c r="GM198" i="8" s="1"/>
  <c r="KV191" i="8"/>
  <c r="KW191" i="8"/>
  <c r="KR192" i="8" s="1"/>
  <c r="LJ190" i="8"/>
  <c r="LK190" i="8" s="1"/>
  <c r="LF191" i="8" s="1"/>
  <c r="JX193" i="8"/>
  <c r="JS193" i="8" s="1"/>
  <c r="KF192" i="8"/>
  <c r="JR193" i="8"/>
  <c r="JJ194" i="8"/>
  <c r="JE194" i="8" s="1"/>
  <c r="FT199" i="8"/>
  <c r="FO200" i="8" s="1"/>
  <c r="EK202" i="8"/>
  <c r="EF203" i="8" s="1"/>
  <c r="DB205" i="8"/>
  <c r="CW206" i="8" s="1"/>
  <c r="GG198" i="8"/>
  <c r="BW208" i="8"/>
  <c r="BJ209" i="8"/>
  <c r="BK209" i="8" s="1"/>
  <c r="FJ200" i="8"/>
  <c r="EW201" i="8"/>
  <c r="EX201" i="8" s="1"/>
  <c r="EA203" i="8"/>
  <c r="DN204" i="8"/>
  <c r="DO204" i="8" s="1"/>
  <c r="CR206" i="8"/>
  <c r="CE207" i="8"/>
  <c r="CF207" i="8" s="1"/>
  <c r="IC196" i="8" l="1"/>
  <c r="GZ197" i="8"/>
  <c r="HB197" i="8" s="1"/>
  <c r="IQ195" i="8"/>
  <c r="IP195" i="8"/>
  <c r="HU196" i="8"/>
  <c r="CC208" i="8"/>
  <c r="CG207" i="8"/>
  <c r="CB208" i="8" s="1"/>
  <c r="DL205" i="8"/>
  <c r="EU202" i="8"/>
  <c r="BH210" i="8"/>
  <c r="BL209" i="8"/>
  <c r="BG210" i="8" s="1"/>
  <c r="BC210" i="8" s="1"/>
  <c r="BD210" i="8" s="1"/>
  <c r="GD199" i="8"/>
  <c r="JT193" i="8"/>
  <c r="JU193" i="8" s="1"/>
  <c r="JP194" i="8" s="1"/>
  <c r="KH192" i="8"/>
  <c r="KI192" i="8" s="1"/>
  <c r="KD193" i="8" s="1"/>
  <c r="LO190" i="8"/>
  <c r="LG191" i="8"/>
  <c r="LB191" i="8" s="1"/>
  <c r="KS192" i="8"/>
  <c r="KN192" i="8" s="1"/>
  <c r="LA191" i="8"/>
  <c r="HC197" i="8"/>
  <c r="GX198" i="8" s="1"/>
  <c r="GY198" i="8"/>
  <c r="HG197" i="8"/>
  <c r="HI197" i="8" s="1"/>
  <c r="GH198" i="8"/>
  <c r="GC199" i="8" s="1"/>
  <c r="EY201" i="8"/>
  <c r="ET202" i="8" s="1"/>
  <c r="DP204" i="8"/>
  <c r="DK205" i="8" s="1"/>
  <c r="FX199" i="8"/>
  <c r="FK200" i="8"/>
  <c r="FL200" i="8" s="1"/>
  <c r="JF194" i="8"/>
  <c r="EO202" i="8"/>
  <c r="EB203" i="8"/>
  <c r="EC203" i="8" s="1"/>
  <c r="DF205" i="8"/>
  <c r="CS206" i="8"/>
  <c r="CT206" i="8" s="1"/>
  <c r="GT198" i="8" l="1"/>
  <c r="IR195" i="8"/>
  <c r="HW196" i="8"/>
  <c r="HX196" i="8" s="1"/>
  <c r="HS197" i="8" s="1"/>
  <c r="CQ207" i="8"/>
  <c r="DZ204" i="8"/>
  <c r="JG194" i="8"/>
  <c r="JB195" i="8" s="1"/>
  <c r="JC195" i="8"/>
  <c r="FI201" i="8"/>
  <c r="HJ197" i="8"/>
  <c r="HE198" i="8" s="1"/>
  <c r="HF198" i="8"/>
  <c r="HA198" i="8" s="1"/>
  <c r="LC191" i="8"/>
  <c r="LD191" i="8" s="1"/>
  <c r="KY192" i="8" s="1"/>
  <c r="LQ190" i="8"/>
  <c r="LR190" i="8" s="1"/>
  <c r="LM191" i="8" s="1"/>
  <c r="KM192" i="8"/>
  <c r="KE193" i="8"/>
  <c r="JZ193" i="8" s="1"/>
  <c r="JY193" i="8"/>
  <c r="JQ194" i="8"/>
  <c r="JL194" i="8" s="1"/>
  <c r="BA211" i="8"/>
  <c r="BE210" i="8"/>
  <c r="AZ211" i="8" s="1"/>
  <c r="FM200" i="8"/>
  <c r="FH201" i="8" s="1"/>
  <c r="ED203" i="8"/>
  <c r="DY204" i="8" s="1"/>
  <c r="CU206" i="8"/>
  <c r="CP207" i="8" s="1"/>
  <c r="GL198" i="8"/>
  <c r="FY199" i="8"/>
  <c r="FZ199" i="8" s="1"/>
  <c r="BP209" i="8"/>
  <c r="FC201" i="8"/>
  <c r="EP202" i="8"/>
  <c r="EQ202" i="8" s="1"/>
  <c r="DT204" i="8"/>
  <c r="DG205" i="8"/>
  <c r="DH205" i="8" s="1"/>
  <c r="CK207" i="8"/>
  <c r="BX208" i="8"/>
  <c r="BY208" i="8" s="1"/>
  <c r="IX195" i="8" l="1"/>
  <c r="IO196" i="8"/>
  <c r="IS195" i="8"/>
  <c r="IN196" i="8" s="1"/>
  <c r="HN197" i="8"/>
  <c r="JK194" i="8"/>
  <c r="IB196" i="8"/>
  <c r="HT197" i="8"/>
  <c r="HO197" i="8" s="1"/>
  <c r="BV209" i="8"/>
  <c r="BZ208" i="8"/>
  <c r="BU209" i="8" s="1"/>
  <c r="DE206" i="8"/>
  <c r="EN203" i="8"/>
  <c r="FW200" i="8"/>
  <c r="GN198" i="8"/>
  <c r="GO198" i="8" s="1"/>
  <c r="GJ199" i="8" s="1"/>
  <c r="KA193" i="8"/>
  <c r="KB193" i="8"/>
  <c r="JW194" i="8" s="1"/>
  <c r="KO192" i="8"/>
  <c r="KP192" i="8" s="1"/>
  <c r="KK193" i="8" s="1"/>
  <c r="LV190" i="8"/>
  <c r="LN191" i="8"/>
  <c r="LI191" i="8" s="1"/>
  <c r="LH191" i="8"/>
  <c r="KZ192" i="8"/>
  <c r="KU192" i="8" s="1"/>
  <c r="GA199" i="8"/>
  <c r="FV200" i="8" s="1"/>
  <c r="ER202" i="8"/>
  <c r="EM203" i="8" s="1"/>
  <c r="DI205" i="8"/>
  <c r="DD206" i="8" s="1"/>
  <c r="BI210" i="8"/>
  <c r="AV211" i="8"/>
  <c r="AW211" i="8" s="1"/>
  <c r="FQ200" i="8"/>
  <c r="FD201" i="8"/>
  <c r="FE201" i="8" s="1"/>
  <c r="JM194" i="8"/>
  <c r="EH203" i="8"/>
  <c r="DU204" i="8"/>
  <c r="DV204" i="8" s="1"/>
  <c r="CY206" i="8"/>
  <c r="CL207" i="8"/>
  <c r="CM207" i="8" s="1"/>
  <c r="IJ196" i="8" l="1"/>
  <c r="IW195" i="8"/>
  <c r="ID196" i="8"/>
  <c r="IE196" i="8" s="1"/>
  <c r="HZ197" i="8" s="1"/>
  <c r="HP197" i="8"/>
  <c r="CJ208" i="8"/>
  <c r="DS205" i="8"/>
  <c r="JN194" i="8"/>
  <c r="JI195" i="8" s="1"/>
  <c r="JJ195" i="8"/>
  <c r="FB202" i="8"/>
  <c r="AT212" i="8"/>
  <c r="AX211" i="8"/>
  <c r="AS212" i="8" s="1"/>
  <c r="LJ191" i="8"/>
  <c r="LK191" i="8" s="1"/>
  <c r="LF192" i="8" s="1"/>
  <c r="LX190" i="8"/>
  <c r="LY190" i="8"/>
  <c r="LT191" i="8" s="1"/>
  <c r="KL193" i="8"/>
  <c r="KG193" i="8" s="1"/>
  <c r="KT192" i="8"/>
  <c r="KF193" i="8"/>
  <c r="JX194" i="8"/>
  <c r="JS194" i="8" s="1"/>
  <c r="GK199" i="8"/>
  <c r="GF199" i="8" s="1"/>
  <c r="GS198" i="8"/>
  <c r="GU198" i="8" s="1"/>
  <c r="FF201" i="8"/>
  <c r="FA202" i="8" s="1"/>
  <c r="DW204" i="8"/>
  <c r="DR205" i="8" s="1"/>
  <c r="CN207" i="8"/>
  <c r="CI208" i="8" s="1"/>
  <c r="GE199" i="8"/>
  <c r="FR200" i="8"/>
  <c r="FS200" i="8" s="1"/>
  <c r="EV202" i="8"/>
  <c r="EI203" i="8"/>
  <c r="EJ203" i="8" s="1"/>
  <c r="DM205" i="8"/>
  <c r="CZ206" i="8"/>
  <c r="DA206" i="8" s="1"/>
  <c r="CD208" i="8"/>
  <c r="BQ209" i="8"/>
  <c r="BR209" i="8" s="1"/>
  <c r="JE195" i="8" l="1"/>
  <c r="IY195" i="8"/>
  <c r="IZ195" i="8" s="1"/>
  <c r="IU196" i="8" s="1"/>
  <c r="JR194" i="8"/>
  <c r="HQ197" i="8"/>
  <c r="HL198" i="8" s="1"/>
  <c r="HM198" i="8"/>
  <c r="IA197" i="8"/>
  <c r="HV197" i="8" s="1"/>
  <c r="II196" i="8"/>
  <c r="BO210" i="8"/>
  <c r="BS209" i="8"/>
  <c r="BN210" i="8" s="1"/>
  <c r="CX207" i="8"/>
  <c r="EG204" i="8"/>
  <c r="FP201" i="8"/>
  <c r="GV198" i="8"/>
  <c r="GQ199" i="8" s="1"/>
  <c r="GR199" i="8"/>
  <c r="KH193" i="8"/>
  <c r="KI193" i="8" s="1"/>
  <c r="KD194" i="8" s="1"/>
  <c r="KV192" i="8"/>
  <c r="KW192" i="8" s="1"/>
  <c r="KR193" i="8" s="1"/>
  <c r="LU191" i="8"/>
  <c r="LP191" i="8" s="1"/>
  <c r="MC190" i="8"/>
  <c r="LO191" i="8"/>
  <c r="LG192" i="8"/>
  <c r="LB192" i="8" s="1"/>
  <c r="AO212" i="8"/>
  <c r="AH212" i="8" s="1"/>
  <c r="AG212" i="8" s="1"/>
  <c r="AP212" i="8"/>
  <c r="FT200" i="8"/>
  <c r="FO201" i="8" s="1"/>
  <c r="EK203" i="8"/>
  <c r="EF204" i="8" s="1"/>
  <c r="DB206" i="8"/>
  <c r="CW207" i="8" s="1"/>
  <c r="GG199" i="8"/>
  <c r="BB211" i="8"/>
  <c r="FJ201" i="8"/>
  <c r="EW202" i="8"/>
  <c r="EX202" i="8" s="1"/>
  <c r="JT194" i="8"/>
  <c r="EA204" i="8"/>
  <c r="DN205" i="8"/>
  <c r="DO205" i="8" s="1"/>
  <c r="CR207" i="8"/>
  <c r="CE208" i="8"/>
  <c r="CF208" i="8" s="1"/>
  <c r="GM199" i="8" l="1"/>
  <c r="GZ198" i="8"/>
  <c r="HB198" i="8" s="1"/>
  <c r="BJ210" i="8"/>
  <c r="BK210" i="8" s="1"/>
  <c r="HH198" i="8"/>
  <c r="JD195" i="8"/>
  <c r="JF195" i="8" s="1"/>
  <c r="IV196" i="8"/>
  <c r="IQ196" i="8" s="1"/>
  <c r="HU197" i="8"/>
  <c r="IK196" i="8"/>
  <c r="IL196" i="8" s="1"/>
  <c r="IG197" i="8" s="1"/>
  <c r="CC209" i="8"/>
  <c r="DL206" i="8"/>
  <c r="JU194" i="8"/>
  <c r="JP195" i="8" s="1"/>
  <c r="JQ195" i="8"/>
  <c r="EY202" i="8"/>
  <c r="ET203" i="8" s="1"/>
  <c r="EU203" i="8"/>
  <c r="EP203" i="8" s="1"/>
  <c r="FC202" i="8"/>
  <c r="GD200" i="8"/>
  <c r="AU212" i="8"/>
  <c r="AM213" i="8"/>
  <c r="LQ191" i="8"/>
  <c r="LR191" i="8" s="1"/>
  <c r="LM192" i="8" s="1"/>
  <c r="ME190" i="8"/>
  <c r="MF190" i="8" s="1"/>
  <c r="MA191" i="8" s="1"/>
  <c r="KS193" i="8"/>
  <c r="KN193" i="8" s="1"/>
  <c r="LA192" i="8"/>
  <c r="KE194" i="8"/>
  <c r="JZ194" i="8" s="1"/>
  <c r="KM193" i="8"/>
  <c r="HC198" i="8"/>
  <c r="GX199" i="8" s="1"/>
  <c r="GY199" i="8"/>
  <c r="BH211" i="8"/>
  <c r="BL210" i="8"/>
  <c r="BG211" i="8" s="1"/>
  <c r="GH199" i="8"/>
  <c r="GC200" i="8" s="1"/>
  <c r="DP205" i="8"/>
  <c r="DK206" i="8" s="1"/>
  <c r="CG208" i="8"/>
  <c r="CB209" i="8" s="1"/>
  <c r="FX200" i="8"/>
  <c r="FK201" i="8"/>
  <c r="FL201" i="8" s="1"/>
  <c r="EO203" i="8"/>
  <c r="EB204" i="8"/>
  <c r="EC204" i="8" s="1"/>
  <c r="DF206" i="8"/>
  <c r="CS207" i="8"/>
  <c r="CT207" i="8" s="1"/>
  <c r="BW209" i="8"/>
  <c r="JC196" i="8" l="1"/>
  <c r="HG198" i="8"/>
  <c r="HI198" i="8" s="1"/>
  <c r="JY194" i="8"/>
  <c r="GT199" i="8"/>
  <c r="JL195" i="8"/>
  <c r="JG195" i="8"/>
  <c r="JB196" i="8" s="1"/>
  <c r="IP196" i="8"/>
  <c r="IH197" i="8"/>
  <c r="IC197" i="8" s="1"/>
  <c r="HW197" i="8"/>
  <c r="HX197" i="8" s="1"/>
  <c r="HS198" i="8" s="1"/>
  <c r="CQ208" i="8"/>
  <c r="DZ205" i="8"/>
  <c r="FI202" i="8"/>
  <c r="HJ198" i="8"/>
  <c r="HE199" i="8" s="1"/>
  <c r="HF199" i="8"/>
  <c r="KO193" i="8"/>
  <c r="KP193" i="8"/>
  <c r="KK194" i="8" s="1"/>
  <c r="LC192" i="8"/>
  <c r="LD192" i="8" s="1"/>
  <c r="KY193" i="8" s="1"/>
  <c r="MB191" i="8"/>
  <c r="LW191" i="8" s="1"/>
  <c r="MJ190" i="8"/>
  <c r="LV191" i="8"/>
  <c r="LN192" i="8"/>
  <c r="LI192" i="8" s="1"/>
  <c r="FM201" i="8"/>
  <c r="FH202" i="8" s="1"/>
  <c r="ED204" i="8"/>
  <c r="DY205" i="8" s="1"/>
  <c r="CU207" i="8"/>
  <c r="CP208" i="8" s="1"/>
  <c r="BP210" i="8"/>
  <c r="BC211" i="8"/>
  <c r="BD211" i="8" s="1"/>
  <c r="GL199" i="8"/>
  <c r="FY200" i="8"/>
  <c r="FZ200" i="8" s="1"/>
  <c r="EQ203" i="8"/>
  <c r="KA194" i="8"/>
  <c r="DT205" i="8"/>
  <c r="DG206" i="8"/>
  <c r="DH206" i="8" s="1"/>
  <c r="CK208" i="8"/>
  <c r="BX209" i="8"/>
  <c r="BY209" i="8" s="1"/>
  <c r="IX196" i="8" l="1"/>
  <c r="JK195" i="8"/>
  <c r="HN198" i="8"/>
  <c r="HT198" i="8"/>
  <c r="HO198" i="8" s="1"/>
  <c r="IB197" i="8"/>
  <c r="HA199" i="8"/>
  <c r="IR196" i="8"/>
  <c r="IS196" i="8" s="1"/>
  <c r="IN197" i="8" s="1"/>
  <c r="BV210" i="8"/>
  <c r="DE207" i="8"/>
  <c r="KB194" i="8"/>
  <c r="JW195" i="8" s="1"/>
  <c r="JX195" i="8"/>
  <c r="EN204" i="8"/>
  <c r="FW201" i="8"/>
  <c r="GN199" i="8"/>
  <c r="GO199" i="8" s="1"/>
  <c r="GJ200" i="8" s="1"/>
  <c r="BA212" i="8"/>
  <c r="BE211" i="8"/>
  <c r="AZ212" i="8" s="1"/>
  <c r="LX191" i="8"/>
  <c r="LY191" i="8" s="1"/>
  <c r="LT192" i="8" s="1"/>
  <c r="ML190" i="8"/>
  <c r="MM190" i="8" s="1"/>
  <c r="MH191" i="8" s="1"/>
  <c r="LH192" i="8"/>
  <c r="KZ193" i="8"/>
  <c r="KU193" i="8" s="1"/>
  <c r="KT193" i="8"/>
  <c r="KL194" i="8"/>
  <c r="KG194" i="8" s="1"/>
  <c r="GA200" i="8"/>
  <c r="FV201" i="8" s="1"/>
  <c r="ER203" i="8"/>
  <c r="EM204" i="8" s="1"/>
  <c r="DI206" i="8"/>
  <c r="DD207" i="8" s="1"/>
  <c r="BZ209" i="8"/>
  <c r="BU210" i="8" s="1"/>
  <c r="BQ210" i="8" s="1"/>
  <c r="BR210" i="8" s="1"/>
  <c r="FQ201" i="8"/>
  <c r="FD202" i="8"/>
  <c r="FE202" i="8" s="1"/>
  <c r="EH204" i="8"/>
  <c r="DU205" i="8"/>
  <c r="DV205" i="8" s="1"/>
  <c r="CY207" i="8"/>
  <c r="CL208" i="8"/>
  <c r="CM208" i="8" s="1"/>
  <c r="JS195" i="8" l="1"/>
  <c r="KF194" i="8"/>
  <c r="JM195" i="8"/>
  <c r="JN195" i="8"/>
  <c r="JI196" i="8" s="1"/>
  <c r="ID197" i="8"/>
  <c r="IE197" i="8"/>
  <c r="HZ198" i="8" s="1"/>
  <c r="IW196" i="8"/>
  <c r="IO197" i="8"/>
  <c r="IJ197" i="8" s="1"/>
  <c r="HP198" i="8"/>
  <c r="CJ209" i="8"/>
  <c r="DS206" i="8"/>
  <c r="FB203" i="8"/>
  <c r="FF202" i="8"/>
  <c r="FA203" i="8" s="1"/>
  <c r="BO211" i="8"/>
  <c r="KV193" i="8"/>
  <c r="KW193" i="8" s="1"/>
  <c r="KR194" i="8" s="1"/>
  <c r="LJ192" i="8"/>
  <c r="LK192" i="8" s="1"/>
  <c r="LF193" i="8" s="1"/>
  <c r="MQ190" i="8"/>
  <c r="MI191" i="8"/>
  <c r="MD191" i="8" s="1"/>
  <c r="MC191" i="8"/>
  <c r="LU192" i="8"/>
  <c r="LP192" i="8" s="1"/>
  <c r="GK200" i="8"/>
  <c r="GF200" i="8" s="1"/>
  <c r="GS199" i="8"/>
  <c r="GU199" i="8" s="1"/>
  <c r="KH194" i="8"/>
  <c r="KI194" i="8" s="1"/>
  <c r="KD195" i="8" s="1"/>
  <c r="BS210" i="8"/>
  <c r="BN211" i="8" s="1"/>
  <c r="DW205" i="8"/>
  <c r="DR206" i="8" s="1"/>
  <c r="CN208" i="8"/>
  <c r="CI209" i="8" s="1"/>
  <c r="BI211" i="8"/>
  <c r="AV212" i="8"/>
  <c r="AW212" i="8" s="1"/>
  <c r="GE200" i="8"/>
  <c r="FR201" i="8"/>
  <c r="FS201" i="8" s="1"/>
  <c r="EV203" i="8"/>
  <c r="EI204" i="8"/>
  <c r="EJ204" i="8" s="1"/>
  <c r="DM206" i="8"/>
  <c r="CZ207" i="8"/>
  <c r="DA207" i="8" s="1"/>
  <c r="CD209" i="8"/>
  <c r="JJ196" i="8" l="1"/>
  <c r="JE196" i="8" s="1"/>
  <c r="JR195" i="8"/>
  <c r="IY196" i="8"/>
  <c r="IZ196" i="8" s="1"/>
  <c r="IU197" i="8" s="1"/>
  <c r="HM199" i="8"/>
  <c r="HQ198" i="8"/>
  <c r="HL199" i="8" s="1"/>
  <c r="II197" i="8"/>
  <c r="IA198" i="8"/>
  <c r="HV198" i="8" s="1"/>
  <c r="CX208" i="8"/>
  <c r="EG205" i="8"/>
  <c r="FP202" i="8"/>
  <c r="AT213" i="8"/>
  <c r="AX212" i="8"/>
  <c r="AS213" i="8" s="1"/>
  <c r="AP213" i="8" s="1"/>
  <c r="KE195" i="8"/>
  <c r="JZ195" i="8" s="1"/>
  <c r="KM194" i="8"/>
  <c r="GV199" i="8"/>
  <c r="GQ200" i="8" s="1"/>
  <c r="GR200" i="8"/>
  <c r="ME191" i="8"/>
  <c r="MF191" i="8" s="1"/>
  <c r="MA192" i="8" s="1"/>
  <c r="MS190" i="8"/>
  <c r="MT190" i="8" s="1"/>
  <c r="MO191" i="8" s="1"/>
  <c r="LG193" i="8"/>
  <c r="LB193" i="8" s="1"/>
  <c r="LO192" i="8"/>
  <c r="KS194" i="8"/>
  <c r="KN194" i="8" s="1"/>
  <c r="LA193" i="8"/>
  <c r="FT201" i="8"/>
  <c r="FO202" i="8" s="1"/>
  <c r="EK204" i="8"/>
  <c r="EF205" i="8" s="1"/>
  <c r="DB207" i="8"/>
  <c r="CW208" i="8" s="1"/>
  <c r="GG200" i="8"/>
  <c r="BW210" i="8"/>
  <c r="BJ211" i="8"/>
  <c r="BK211" i="8" s="1"/>
  <c r="FJ202" i="8"/>
  <c r="EW203" i="8"/>
  <c r="EX203" i="8" s="1"/>
  <c r="EA205" i="8"/>
  <c r="DN206" i="8"/>
  <c r="DO206" i="8" s="1"/>
  <c r="CR208" i="8"/>
  <c r="CE209" i="8"/>
  <c r="CF209" i="8" s="1"/>
  <c r="JT195" i="8" l="1"/>
  <c r="JU195" i="8" s="1"/>
  <c r="JP196" i="8" s="1"/>
  <c r="GZ199" i="8"/>
  <c r="HB199" i="8" s="1"/>
  <c r="IK197" i="8"/>
  <c r="IL197" i="8" s="1"/>
  <c r="IG198" i="8" s="1"/>
  <c r="HH199" i="8"/>
  <c r="JD196" i="8"/>
  <c r="IV197" i="8"/>
  <c r="IQ197" i="8" s="1"/>
  <c r="GM200" i="8"/>
  <c r="HU198" i="8"/>
  <c r="CC210" i="8"/>
  <c r="DL207" i="8"/>
  <c r="EU204" i="8"/>
  <c r="BH212" i="8"/>
  <c r="GD201" i="8"/>
  <c r="LC193" i="8"/>
  <c r="LD193" i="8" s="1"/>
  <c r="KY194" i="8" s="1"/>
  <c r="LQ192" i="8"/>
  <c r="LR192" i="8" s="1"/>
  <c r="LM193" i="8" s="1"/>
  <c r="MP191" i="8"/>
  <c r="MK191" i="8" s="1"/>
  <c r="MX190" i="8"/>
  <c r="MB192" i="8"/>
  <c r="LW192" i="8" s="1"/>
  <c r="MJ191" i="8"/>
  <c r="HC199" i="8"/>
  <c r="GX200" i="8" s="1"/>
  <c r="GY200" i="8"/>
  <c r="HG199" i="8"/>
  <c r="KO194" i="8"/>
  <c r="KP194" i="8" s="1"/>
  <c r="KK195" i="8" s="1"/>
  <c r="AU213" i="8"/>
  <c r="AM214" i="8"/>
  <c r="BL211" i="8"/>
  <c r="BG212" i="8" s="1"/>
  <c r="GH200" i="8"/>
  <c r="GC201" i="8" s="1"/>
  <c r="EY203" i="8"/>
  <c r="ET204" i="8" s="1"/>
  <c r="DP206" i="8"/>
  <c r="DK207" i="8" s="1"/>
  <c r="CG209" i="8"/>
  <c r="CB210" i="8" s="1"/>
  <c r="BX210" i="8" s="1"/>
  <c r="BY210" i="8" s="1"/>
  <c r="BB212" i="8"/>
  <c r="AO213" i="8"/>
  <c r="AH213" i="8" s="1"/>
  <c r="AG213" i="8" s="1"/>
  <c r="FX201" i="8"/>
  <c r="FK202" i="8"/>
  <c r="FL202" i="8" s="1"/>
  <c r="EO204" i="8"/>
  <c r="EB205" i="8"/>
  <c r="EC205" i="8" s="1"/>
  <c r="DF207" i="8"/>
  <c r="CS208" i="8"/>
  <c r="CT208" i="8" s="1"/>
  <c r="GT200" i="8" l="1"/>
  <c r="JQ196" i="8"/>
  <c r="JL196" i="8" s="1"/>
  <c r="JY195" i="8"/>
  <c r="HW198" i="8"/>
  <c r="HX198" i="8" s="1"/>
  <c r="HS199" i="8" s="1"/>
  <c r="IP197" i="8"/>
  <c r="IH198" i="8"/>
  <c r="IC198" i="8" s="1"/>
  <c r="HI199" i="8"/>
  <c r="JF196" i="8"/>
  <c r="JG196" i="8" s="1"/>
  <c r="JB197" i="8" s="1"/>
  <c r="CQ209" i="8"/>
  <c r="DZ206" i="8"/>
  <c r="FI203" i="8"/>
  <c r="BV211" i="8"/>
  <c r="KL195" i="8"/>
  <c r="KG195" i="8" s="1"/>
  <c r="KT194" i="8"/>
  <c r="HJ199" i="8"/>
  <c r="HE200" i="8" s="1"/>
  <c r="HF200" i="8"/>
  <c r="ML191" i="8"/>
  <c r="MM191" i="8" s="1"/>
  <c r="MH192" i="8" s="1"/>
  <c r="MZ190" i="8"/>
  <c r="NA190" i="8" s="1"/>
  <c r="MV191" i="8" s="1"/>
  <c r="LN193" i="8"/>
  <c r="LI193" i="8" s="1"/>
  <c r="LV192" i="8"/>
  <c r="KZ194" i="8"/>
  <c r="KU194" i="8" s="1"/>
  <c r="LH193" i="8"/>
  <c r="BZ210" i="8"/>
  <c r="BU211" i="8" s="1"/>
  <c r="FM202" i="8"/>
  <c r="FH203" i="8" s="1"/>
  <c r="ED205" i="8"/>
  <c r="DY206" i="8" s="1"/>
  <c r="CU208" i="8"/>
  <c r="CP209" i="8" s="1"/>
  <c r="GL200" i="8"/>
  <c r="FY201" i="8"/>
  <c r="FZ201" i="8" s="1"/>
  <c r="BP211" i="8"/>
  <c r="BC212" i="8"/>
  <c r="BD212" i="8" s="1"/>
  <c r="FC203" i="8"/>
  <c r="EP204" i="8"/>
  <c r="EQ204" i="8" s="1"/>
  <c r="DT206" i="8"/>
  <c r="DG207" i="8"/>
  <c r="DH207" i="8" s="1"/>
  <c r="CK209" i="8"/>
  <c r="HA200" i="8" l="1"/>
  <c r="KA195" i="8"/>
  <c r="KB195" i="8" s="1"/>
  <c r="JW196" i="8" s="1"/>
  <c r="HN199" i="8"/>
  <c r="JK196" i="8"/>
  <c r="JC197" i="8"/>
  <c r="IX197" i="8" s="1"/>
  <c r="IR197" i="8"/>
  <c r="IB198" i="8"/>
  <c r="HT199" i="8"/>
  <c r="HO199" i="8" s="1"/>
  <c r="HP199" i="8" s="1"/>
  <c r="DE208" i="8"/>
  <c r="EN205" i="8"/>
  <c r="BA213" i="8"/>
  <c r="FW202" i="8"/>
  <c r="GN200" i="8"/>
  <c r="GO200" i="8" s="1"/>
  <c r="GJ201" i="8" s="1"/>
  <c r="LJ193" i="8"/>
  <c r="LK193" i="8" s="1"/>
  <c r="LF194" i="8" s="1"/>
  <c r="LX192" i="8"/>
  <c r="LY192" i="8" s="1"/>
  <c r="LT193" i="8" s="1"/>
  <c r="MW191" i="8"/>
  <c r="MR191" i="8" s="1"/>
  <c r="NE190" i="8"/>
  <c r="MI192" i="8"/>
  <c r="MD192" i="8" s="1"/>
  <c r="MQ191" i="8"/>
  <c r="KV194" i="8"/>
  <c r="KW194" i="8" s="1"/>
  <c r="KR195" i="8" s="1"/>
  <c r="BE212" i="8"/>
  <c r="AZ213" i="8" s="1"/>
  <c r="GA201" i="8"/>
  <c r="FV202" i="8" s="1"/>
  <c r="ER204" i="8"/>
  <c r="EM205" i="8" s="1"/>
  <c r="DI207" i="8"/>
  <c r="DD208" i="8" s="1"/>
  <c r="CD210" i="8"/>
  <c r="BQ211" i="8"/>
  <c r="BR211" i="8" s="1"/>
  <c r="FQ202" i="8"/>
  <c r="FD203" i="8"/>
  <c r="FE203" i="8" s="1"/>
  <c r="EH205" i="8"/>
  <c r="DU206" i="8"/>
  <c r="DV206" i="8" s="1"/>
  <c r="CY208" i="8"/>
  <c r="CL209" i="8"/>
  <c r="CM209" i="8" s="1"/>
  <c r="JX196" i="8" l="1"/>
  <c r="JS196" i="8" s="1"/>
  <c r="KF195" i="8"/>
  <c r="KH195" i="8" s="1"/>
  <c r="HQ199" i="8"/>
  <c r="HL200" i="8" s="1"/>
  <c r="HM200" i="8"/>
  <c r="IO198" i="8"/>
  <c r="ID198" i="8"/>
  <c r="IE198" i="8" s="1"/>
  <c r="HZ199" i="8" s="1"/>
  <c r="JM196" i="8"/>
  <c r="IS197" i="8"/>
  <c r="IN198" i="8" s="1"/>
  <c r="CJ210" i="8"/>
  <c r="DS207" i="8"/>
  <c r="FB204" i="8"/>
  <c r="BO212" i="8"/>
  <c r="KS195" i="8"/>
  <c r="KN195" i="8" s="1"/>
  <c r="LA194" i="8"/>
  <c r="MS191" i="8"/>
  <c r="MT191" i="8"/>
  <c r="MO192" i="8" s="1"/>
  <c r="NG190" i="8"/>
  <c r="NH190" i="8" s="1"/>
  <c r="NC191" i="8" s="1"/>
  <c r="LU193" i="8"/>
  <c r="LP193" i="8" s="1"/>
  <c r="MC192" i="8"/>
  <c r="LG194" i="8"/>
  <c r="LB194" i="8" s="1"/>
  <c r="LO193" i="8"/>
  <c r="GK201" i="8"/>
  <c r="GF201" i="8" s="1"/>
  <c r="GS200" i="8"/>
  <c r="GU200" i="8" s="1"/>
  <c r="BS211" i="8"/>
  <c r="BN212" i="8" s="1"/>
  <c r="FF203" i="8"/>
  <c r="FA204" i="8" s="1"/>
  <c r="DW206" i="8"/>
  <c r="DR207" i="8" s="1"/>
  <c r="CN209" i="8"/>
  <c r="CI210" i="8" s="1"/>
  <c r="CE210" i="8" s="1"/>
  <c r="CF210" i="8" s="1"/>
  <c r="GE201" i="8"/>
  <c r="FR202" i="8"/>
  <c r="FS202" i="8" s="1"/>
  <c r="BI212" i="8"/>
  <c r="AV213" i="8"/>
  <c r="AW213" i="8" s="1"/>
  <c r="EV204" i="8"/>
  <c r="EI205" i="8"/>
  <c r="EJ205" i="8" s="1"/>
  <c r="DM207" i="8"/>
  <c r="CZ208" i="8"/>
  <c r="DA208" i="8" s="1"/>
  <c r="IJ198" i="8" l="1"/>
  <c r="KI195" i="8"/>
  <c r="KD196" i="8" s="1"/>
  <c r="KE196" i="8"/>
  <c r="HU199" i="8"/>
  <c r="JJ197" i="8"/>
  <c r="IA199" i="8"/>
  <c r="HV199" i="8" s="1"/>
  <c r="II198" i="8"/>
  <c r="HH200" i="8"/>
  <c r="JN196" i="8"/>
  <c r="JI197" i="8" s="1"/>
  <c r="IW197" i="8"/>
  <c r="CX209" i="8"/>
  <c r="EG206" i="8"/>
  <c r="AT214" i="8"/>
  <c r="AX213" i="8"/>
  <c r="AS214" i="8" s="1"/>
  <c r="FP203" i="8"/>
  <c r="CC211" i="8"/>
  <c r="GV200" i="8"/>
  <c r="GQ201" i="8" s="1"/>
  <c r="GR201" i="8"/>
  <c r="GM201" i="8" s="1"/>
  <c r="GZ200" i="8"/>
  <c r="HB200" i="8" s="1"/>
  <c r="LQ193" i="8"/>
  <c r="LR193" i="8" s="1"/>
  <c r="LM194" i="8" s="1"/>
  <c r="ME192" i="8"/>
  <c r="MF192" i="8" s="1"/>
  <c r="MA193" i="8" s="1"/>
  <c r="ND191" i="8"/>
  <c r="MY191" i="8" s="1"/>
  <c r="NL190" i="8"/>
  <c r="MP192" i="8"/>
  <c r="MK192" i="8" s="1"/>
  <c r="MX191" i="8"/>
  <c r="LC194" i="8"/>
  <c r="LD194" i="8"/>
  <c r="KY195" i="8" s="1"/>
  <c r="CG210" i="8"/>
  <c r="CB211" i="8" s="1"/>
  <c r="FT202" i="8"/>
  <c r="FO203" i="8" s="1"/>
  <c r="EK205" i="8"/>
  <c r="EF206" i="8" s="1"/>
  <c r="DB208" i="8"/>
  <c r="CW209" i="8" s="1"/>
  <c r="GG201" i="8"/>
  <c r="BW211" i="8"/>
  <c r="BJ212" i="8"/>
  <c r="BK212" i="8" s="1"/>
  <c r="FJ203" i="8"/>
  <c r="EW204" i="8"/>
  <c r="EX204" i="8" s="1"/>
  <c r="EA206" i="8"/>
  <c r="DN207" i="8"/>
  <c r="DO207" i="8" s="1"/>
  <c r="CR209" i="8"/>
  <c r="HW199" i="8" l="1"/>
  <c r="KM195" i="8"/>
  <c r="KO195" i="8" s="1"/>
  <c r="JZ196" i="8"/>
  <c r="IY197" i="8"/>
  <c r="IZ197" i="8" s="1"/>
  <c r="IU198" i="8" s="1"/>
  <c r="HT200" i="8"/>
  <c r="IB199" i="8"/>
  <c r="HX199" i="8"/>
  <c r="HS200" i="8" s="1"/>
  <c r="JR196" i="8"/>
  <c r="IK198" i="8"/>
  <c r="IL198" i="8" s="1"/>
  <c r="IG199" i="8" s="1"/>
  <c r="JE197" i="8"/>
  <c r="DL208" i="8"/>
  <c r="EU205" i="8"/>
  <c r="BH213" i="8"/>
  <c r="GD202" i="8"/>
  <c r="KZ195" i="8"/>
  <c r="KU195" i="8" s="1"/>
  <c r="LH194" i="8"/>
  <c r="NN190" i="8"/>
  <c r="NO190" i="8"/>
  <c r="NJ191" i="8" s="1"/>
  <c r="MB193" i="8"/>
  <c r="LW193" i="8" s="1"/>
  <c r="MJ192" i="8"/>
  <c r="LN194" i="8"/>
  <c r="LI194" i="8" s="1"/>
  <c r="LV193" i="8"/>
  <c r="HC200" i="8"/>
  <c r="GX201" i="8" s="1"/>
  <c r="GY201" i="8"/>
  <c r="HG200" i="8"/>
  <c r="HI200" i="8" s="1"/>
  <c r="AP214" i="8"/>
  <c r="AO214" i="8"/>
  <c r="AH214" i="8" s="1"/>
  <c r="AG214" i="8" s="1"/>
  <c r="GH201" i="8"/>
  <c r="GC202" i="8" s="1"/>
  <c r="BL212" i="8"/>
  <c r="BG213" i="8" s="1"/>
  <c r="EY204" i="8"/>
  <c r="ET205" i="8" s="1"/>
  <c r="DP207" i="8"/>
  <c r="DK208" i="8" s="1"/>
  <c r="CK210" i="8"/>
  <c r="BX211" i="8"/>
  <c r="BY211" i="8" s="1"/>
  <c r="FX202" i="8"/>
  <c r="FK203" i="8"/>
  <c r="FL203" i="8" s="1"/>
  <c r="BB213" i="8"/>
  <c r="EO205" i="8"/>
  <c r="EB206" i="8"/>
  <c r="EC206" i="8" s="1"/>
  <c r="DF208" i="8"/>
  <c r="CS209" i="8"/>
  <c r="CT209" i="8" s="1"/>
  <c r="GT201" i="8" l="1"/>
  <c r="HO200" i="8"/>
  <c r="KP195" i="8"/>
  <c r="KK196" i="8" s="1"/>
  <c r="KL196" i="8"/>
  <c r="KG196" i="8" s="1"/>
  <c r="KT195" i="8"/>
  <c r="KV195" i="8" s="1"/>
  <c r="KW195" i="8" s="1"/>
  <c r="KR196" i="8" s="1"/>
  <c r="IH199" i="8"/>
  <c r="IC199" i="8" s="1"/>
  <c r="ID199" i="8" s="1"/>
  <c r="IP198" i="8"/>
  <c r="JT196" i="8"/>
  <c r="JU196" i="8" s="1"/>
  <c r="JP197" i="8" s="1"/>
  <c r="IV198" i="8"/>
  <c r="IQ198" i="8" s="1"/>
  <c r="JD197" i="8"/>
  <c r="CQ210" i="8"/>
  <c r="DZ207" i="8"/>
  <c r="FI204" i="8"/>
  <c r="BV212" i="8"/>
  <c r="AU214" i="8"/>
  <c r="AM215" i="8"/>
  <c r="HJ200" i="8"/>
  <c r="HE201" i="8" s="1"/>
  <c r="HF201" i="8"/>
  <c r="KS196" i="8"/>
  <c r="KN196" i="8" s="1"/>
  <c r="LA195" i="8"/>
  <c r="LX193" i="8"/>
  <c r="LY193" i="8" s="1"/>
  <c r="LT194" i="8" s="1"/>
  <c r="ML192" i="8"/>
  <c r="MM192" i="8" s="1"/>
  <c r="MH193" i="8" s="1"/>
  <c r="NS190" i="8"/>
  <c r="NK191" i="8"/>
  <c r="NF191" i="8" s="1"/>
  <c r="LJ194" i="8"/>
  <c r="LK194" i="8"/>
  <c r="LF195" i="8" s="1"/>
  <c r="BZ211" i="8"/>
  <c r="BU212" i="8" s="1"/>
  <c r="FM203" i="8"/>
  <c r="FH204" i="8" s="1"/>
  <c r="ED206" i="8"/>
  <c r="DY207" i="8" s="1"/>
  <c r="CU209" i="8"/>
  <c r="CP210" i="8" s="1"/>
  <c r="CL210" i="8" s="1"/>
  <c r="CM210" i="8" s="1"/>
  <c r="GL201" i="8"/>
  <c r="FY202" i="8"/>
  <c r="FZ202" i="8" s="1"/>
  <c r="BP212" i="8"/>
  <c r="BC213" i="8"/>
  <c r="BD213" i="8" s="1"/>
  <c r="FC204" i="8"/>
  <c r="EP205" i="8"/>
  <c r="EQ205" i="8" s="1"/>
  <c r="DT207" i="8"/>
  <c r="DG208" i="8"/>
  <c r="DH208" i="8" s="1"/>
  <c r="HN200" i="8" l="1"/>
  <c r="HP200" i="8" s="1"/>
  <c r="IA200" i="8"/>
  <c r="IE199" i="8"/>
  <c r="HZ200" i="8" s="1"/>
  <c r="IR198" i="8"/>
  <c r="HA201" i="8"/>
  <c r="JF197" i="8"/>
  <c r="JG197" i="8" s="1"/>
  <c r="JB198" i="8" s="1"/>
  <c r="JQ197" i="8"/>
  <c r="JL197" i="8" s="1"/>
  <c r="JY196" i="8"/>
  <c r="DE209" i="8"/>
  <c r="EN206" i="8"/>
  <c r="BA214" i="8"/>
  <c r="FW203" i="8"/>
  <c r="GN201" i="8"/>
  <c r="GO201" i="8" s="1"/>
  <c r="GJ202" i="8" s="1"/>
  <c r="CJ211" i="8"/>
  <c r="LG195" i="8"/>
  <c r="LB195" i="8" s="1"/>
  <c r="LC195" i="8" s="1"/>
  <c r="LO194" i="8"/>
  <c r="NU190" i="8"/>
  <c r="NV190" i="8" s="1"/>
  <c r="NQ191" i="8" s="1"/>
  <c r="MI193" i="8"/>
  <c r="MD193" i="8" s="1"/>
  <c r="MQ192" i="8"/>
  <c r="LU194" i="8"/>
  <c r="LP194" i="8" s="1"/>
  <c r="MC193" i="8"/>
  <c r="HQ200" i="8"/>
  <c r="HL201" i="8" s="1"/>
  <c r="HM201" i="8"/>
  <c r="HU200" i="8"/>
  <c r="CN210" i="8"/>
  <c r="CI211" i="8" s="1"/>
  <c r="GA202" i="8"/>
  <c r="FV203" i="8" s="1"/>
  <c r="BE213" i="8"/>
  <c r="AZ214" i="8" s="1"/>
  <c r="AV214" i="8" s="1"/>
  <c r="AW214" i="8" s="1"/>
  <c r="AX214" i="8" s="1"/>
  <c r="AS215" i="8" s="1"/>
  <c r="ER205" i="8"/>
  <c r="EM206" i="8" s="1"/>
  <c r="DI208" i="8"/>
  <c r="DD209" i="8" s="1"/>
  <c r="CD211" i="8"/>
  <c r="BQ212" i="8"/>
  <c r="BR212" i="8" s="1"/>
  <c r="FQ203" i="8"/>
  <c r="FD204" i="8"/>
  <c r="FE204" i="8" s="1"/>
  <c r="EH206" i="8"/>
  <c r="DU207" i="8"/>
  <c r="DV207" i="8" s="1"/>
  <c r="CY209" i="8"/>
  <c r="IO199" i="8" l="1"/>
  <c r="HH201" i="8"/>
  <c r="JK197" i="8"/>
  <c r="JC198" i="8"/>
  <c r="IX198" i="8" s="1"/>
  <c r="KA196" i="8"/>
  <c r="KB196" i="8" s="1"/>
  <c r="JW197" i="8" s="1"/>
  <c r="II199" i="8"/>
  <c r="IS198" i="8"/>
  <c r="IN199" i="8" s="1"/>
  <c r="HV200" i="8"/>
  <c r="HW200" i="8" s="1"/>
  <c r="DS208" i="8"/>
  <c r="FB205" i="8"/>
  <c r="BO213" i="8"/>
  <c r="LD195" i="8"/>
  <c r="KY196" i="8" s="1"/>
  <c r="KZ196" i="8"/>
  <c r="AT215" i="8"/>
  <c r="BB214" i="8"/>
  <c r="ME193" i="8"/>
  <c r="MF193" i="8" s="1"/>
  <c r="MA194" i="8" s="1"/>
  <c r="NZ190" i="8"/>
  <c r="NR191" i="8"/>
  <c r="NM191" i="8" s="1"/>
  <c r="GK202" i="8"/>
  <c r="GF202" i="8" s="1"/>
  <c r="GS201" i="8"/>
  <c r="GU201" i="8" s="1"/>
  <c r="BS212" i="8"/>
  <c r="BN213" i="8" s="1"/>
  <c r="FF204" i="8"/>
  <c r="FA205" i="8" s="1"/>
  <c r="DW207" i="8"/>
  <c r="DR208" i="8" s="1"/>
  <c r="LQ194" i="8"/>
  <c r="CR210" i="8"/>
  <c r="CE211" i="8"/>
  <c r="CF211" i="8" s="1"/>
  <c r="GE202" i="8"/>
  <c r="FR203" i="8"/>
  <c r="FS203" i="8" s="1"/>
  <c r="BI213" i="8"/>
  <c r="EV205" i="8"/>
  <c r="EI206" i="8"/>
  <c r="EJ206" i="8" s="1"/>
  <c r="DM208" i="8"/>
  <c r="CZ209" i="8"/>
  <c r="DA209" i="8" s="1"/>
  <c r="IW198" i="8" l="1"/>
  <c r="HX200" i="8"/>
  <c r="HS201" i="8" s="1"/>
  <c r="HT201" i="8"/>
  <c r="LH195" i="8"/>
  <c r="IY198" i="8"/>
  <c r="IZ198" i="8" s="1"/>
  <c r="IU199" i="8" s="1"/>
  <c r="IJ199" i="8"/>
  <c r="JX197" i="8"/>
  <c r="JS197" i="8" s="1"/>
  <c r="KF196" i="8"/>
  <c r="KU196" i="8"/>
  <c r="IK199" i="8"/>
  <c r="IL199" i="8" s="1"/>
  <c r="IG200" i="8" s="1"/>
  <c r="JM197" i="8"/>
  <c r="JN197" i="8"/>
  <c r="JI198" i="8" s="1"/>
  <c r="CX210" i="8"/>
  <c r="EG207" i="8"/>
  <c r="FP204" i="8"/>
  <c r="CC212" i="8"/>
  <c r="LR194" i="8"/>
  <c r="LM195" i="8" s="1"/>
  <c r="LN195" i="8"/>
  <c r="GV201" i="8"/>
  <c r="GQ202" i="8" s="1"/>
  <c r="GR202" i="8"/>
  <c r="GM202" i="8" s="1"/>
  <c r="GZ201" i="8"/>
  <c r="HB201" i="8" s="1"/>
  <c r="OB190" i="8"/>
  <c r="OC190" i="8" s="1"/>
  <c r="NX191" i="8" s="1"/>
  <c r="MJ193" i="8"/>
  <c r="MB194" i="8"/>
  <c r="LW194" i="8" s="1"/>
  <c r="AP215" i="8"/>
  <c r="AO215" i="8"/>
  <c r="AH215" i="8" s="1"/>
  <c r="AG215" i="8" s="1"/>
  <c r="CG211" i="8"/>
  <c r="CB212" i="8" s="1"/>
  <c r="FT203" i="8"/>
  <c r="FO204" i="8" s="1"/>
  <c r="EK206" i="8"/>
  <c r="EF207" i="8" s="1"/>
  <c r="DB209" i="8"/>
  <c r="CW210" i="8" s="1"/>
  <c r="GG202" i="8"/>
  <c r="BW212" i="8"/>
  <c r="BJ213" i="8"/>
  <c r="BK213" i="8" s="1"/>
  <c r="FJ204" i="8"/>
  <c r="EW205" i="8"/>
  <c r="EX205" i="8" s="1"/>
  <c r="EA207" i="8"/>
  <c r="DN208" i="8"/>
  <c r="DO208" i="8" s="1"/>
  <c r="HO201" i="8" l="1"/>
  <c r="LV194" i="8"/>
  <c r="IP199" i="8"/>
  <c r="IH200" i="8"/>
  <c r="IC200" i="8" s="1"/>
  <c r="IB200" i="8"/>
  <c r="CS210" i="8"/>
  <c r="CT210" i="8" s="1"/>
  <c r="LI195" i="8"/>
  <c r="LJ195" i="8" s="1"/>
  <c r="JR197" i="8"/>
  <c r="JJ198" i="8"/>
  <c r="JE198" i="8" s="1"/>
  <c r="KH196" i="8"/>
  <c r="KI196" i="8" s="1"/>
  <c r="KD197" i="8" s="1"/>
  <c r="JD198" i="8"/>
  <c r="IV199" i="8"/>
  <c r="IQ199" i="8" s="1"/>
  <c r="DL209" i="8"/>
  <c r="EU206" i="8"/>
  <c r="BH214" i="8"/>
  <c r="LK195" i="8"/>
  <c r="LF196" i="8" s="1"/>
  <c r="LG196" i="8"/>
  <c r="GD203" i="8"/>
  <c r="CQ211" i="8"/>
  <c r="AM216" i="8"/>
  <c r="AU215" i="8"/>
  <c r="NY191" i="8"/>
  <c r="NT191" i="8" s="1"/>
  <c r="OG190" i="8"/>
  <c r="HC201" i="8"/>
  <c r="GX202" i="8" s="1"/>
  <c r="GY202" i="8"/>
  <c r="GT202" i="8" s="1"/>
  <c r="HG201" i="8"/>
  <c r="HI201" i="8" s="1"/>
  <c r="CU210" i="8"/>
  <c r="CP211" i="8" s="1"/>
  <c r="GH202" i="8"/>
  <c r="GC203" i="8" s="1"/>
  <c r="BL213" i="8"/>
  <c r="BG214" i="8" s="1"/>
  <c r="EY205" i="8"/>
  <c r="ET206" i="8" s="1"/>
  <c r="DP208" i="8"/>
  <c r="DK209" i="8" s="1"/>
  <c r="LX194" i="8"/>
  <c r="CK211" i="8"/>
  <c r="BX212" i="8"/>
  <c r="BY212" i="8" s="1"/>
  <c r="FX203" i="8"/>
  <c r="FK204" i="8"/>
  <c r="FL204" i="8" s="1"/>
  <c r="EO206" i="8"/>
  <c r="EB207" i="8"/>
  <c r="EC207" i="8" s="1"/>
  <c r="DF209" i="8"/>
  <c r="LO195" i="8" l="1"/>
  <c r="ID200" i="8"/>
  <c r="IE200" i="8"/>
  <c r="HZ201" i="8" s="1"/>
  <c r="LB196" i="8"/>
  <c r="IR199" i="8"/>
  <c r="JF198" i="8"/>
  <c r="JG198" i="8" s="1"/>
  <c r="JB199" i="8" s="1"/>
  <c r="JT197" i="8"/>
  <c r="KE197" i="8"/>
  <c r="JZ197" i="8" s="1"/>
  <c r="KM196" i="8"/>
  <c r="DZ208" i="8"/>
  <c r="FI205" i="8"/>
  <c r="BV213" i="8"/>
  <c r="LY194" i="8"/>
  <c r="LT195" i="8" s="1"/>
  <c r="LU195" i="8"/>
  <c r="HJ201" i="8"/>
  <c r="HE202" i="8" s="1"/>
  <c r="HF202" i="8"/>
  <c r="OI190" i="8"/>
  <c r="OJ190" i="8" s="1"/>
  <c r="OE191" i="8" s="1"/>
  <c r="BZ212" i="8"/>
  <c r="BU213" i="8" s="1"/>
  <c r="FM204" i="8"/>
  <c r="FH205" i="8" s="1"/>
  <c r="ED207" i="8"/>
  <c r="DY208" i="8" s="1"/>
  <c r="CY210" i="8"/>
  <c r="CL211" i="8"/>
  <c r="CM211" i="8" s="1"/>
  <c r="GL202" i="8"/>
  <c r="FY203" i="8"/>
  <c r="FZ203" i="8" s="1"/>
  <c r="BP213" i="8"/>
  <c r="BC214" i="8"/>
  <c r="BD214" i="8" s="1"/>
  <c r="FC205" i="8"/>
  <c r="EP206" i="8"/>
  <c r="EQ206" i="8" s="1"/>
  <c r="DT208" i="8"/>
  <c r="DG209" i="8"/>
  <c r="DH209" i="8" s="1"/>
  <c r="HA202" i="8" l="1"/>
  <c r="HN201" i="8"/>
  <c r="HP201" i="8" s="1"/>
  <c r="LP195" i="8"/>
  <c r="LQ195" i="8" s="1"/>
  <c r="LR195" i="8" s="1"/>
  <c r="LM196" i="8" s="1"/>
  <c r="JQ198" i="8"/>
  <c r="IO200" i="8"/>
  <c r="KO196" i="8"/>
  <c r="KP196" i="8"/>
  <c r="KK197" i="8" s="1"/>
  <c r="JK198" i="8"/>
  <c r="JC199" i="8"/>
  <c r="IX199" i="8" s="1"/>
  <c r="MC194" i="8"/>
  <c r="JU197" i="8"/>
  <c r="JP198" i="8" s="1"/>
  <c r="IS199" i="8"/>
  <c r="IN200" i="8" s="1"/>
  <c r="IA201" i="8"/>
  <c r="HV201" i="8" s="1"/>
  <c r="II200" i="8"/>
  <c r="DE210" i="8"/>
  <c r="EN207" i="8"/>
  <c r="BA215" i="8"/>
  <c r="BE214" i="8"/>
  <c r="AZ215" i="8" s="1"/>
  <c r="FW204" i="8"/>
  <c r="GN202" i="8"/>
  <c r="GO202" i="8" s="1"/>
  <c r="GJ203" i="8" s="1"/>
  <c r="CJ212" i="8"/>
  <c r="LN196" i="8"/>
  <c r="LI196" i="8" s="1"/>
  <c r="LV195" i="8"/>
  <c r="OF191" i="8"/>
  <c r="OA191" i="8" s="1"/>
  <c r="ON190" i="8"/>
  <c r="HQ201" i="8"/>
  <c r="HL202" i="8" s="1"/>
  <c r="HM202" i="8"/>
  <c r="CN211" i="8"/>
  <c r="CI212" i="8" s="1"/>
  <c r="GA203" i="8"/>
  <c r="FV204" i="8" s="1"/>
  <c r="ER206" i="8"/>
  <c r="EM207" i="8" s="1"/>
  <c r="DI209" i="8"/>
  <c r="DD210" i="8" s="1"/>
  <c r="CZ210" i="8" s="1"/>
  <c r="DA210" i="8" s="1"/>
  <c r="CD212" i="8"/>
  <c r="BQ213" i="8"/>
  <c r="BR213" i="8" s="1"/>
  <c r="FQ204" i="8"/>
  <c r="FD205" i="8"/>
  <c r="FE205" i="8" s="1"/>
  <c r="EH207" i="8"/>
  <c r="DU208" i="8"/>
  <c r="DV208" i="8" s="1"/>
  <c r="HH202" i="8" l="1"/>
  <c r="HU201" i="8"/>
  <c r="IW199" i="8"/>
  <c r="KL197" i="8"/>
  <c r="KG197" i="8" s="1"/>
  <c r="KT196" i="8"/>
  <c r="JY197" i="8"/>
  <c r="JL198" i="8"/>
  <c r="JM198" i="8" s="1"/>
  <c r="IJ200" i="8"/>
  <c r="IK200" i="8" s="1"/>
  <c r="DS209" i="8"/>
  <c r="FB206" i="8"/>
  <c r="BO214" i="8"/>
  <c r="CX211" i="8"/>
  <c r="HW201" i="8"/>
  <c r="HX201" i="8"/>
  <c r="HS202" i="8" s="1"/>
  <c r="OP190" i="8"/>
  <c r="OQ190" i="8" s="1"/>
  <c r="OL191" i="8" s="1"/>
  <c r="GK203" i="8"/>
  <c r="GF203" i="8" s="1"/>
  <c r="GS202" i="8"/>
  <c r="GU202" i="8" s="1"/>
  <c r="DB210" i="8"/>
  <c r="CW211" i="8" s="1"/>
  <c r="BS213" i="8"/>
  <c r="BN214" i="8" s="1"/>
  <c r="BJ214" i="8" s="1"/>
  <c r="FF205" i="8"/>
  <c r="FA206" i="8" s="1"/>
  <c r="EW206" i="8" s="1"/>
  <c r="DW208" i="8"/>
  <c r="DR209" i="8" s="1"/>
  <c r="CR211" i="8"/>
  <c r="CE212" i="8"/>
  <c r="CF212" i="8" s="1"/>
  <c r="GE203" i="8"/>
  <c r="FR204" i="8"/>
  <c r="FS204" i="8" s="1"/>
  <c r="BI214" i="8"/>
  <c r="AV215" i="8"/>
  <c r="AW215" i="8" s="1"/>
  <c r="EV206" i="8"/>
  <c r="EI207" i="8"/>
  <c r="EJ207" i="8" s="1"/>
  <c r="DM209" i="8"/>
  <c r="IH201" i="8" l="1"/>
  <c r="IL200" i="8"/>
  <c r="IG201" i="8" s="1"/>
  <c r="JJ199" i="8"/>
  <c r="JN198" i="8"/>
  <c r="JI199" i="8" s="1"/>
  <c r="KA197" i="8"/>
  <c r="KB197" i="8" s="1"/>
  <c r="JW198" i="8" s="1"/>
  <c r="KV196" i="8"/>
  <c r="IY199" i="8"/>
  <c r="IZ199" i="8" s="1"/>
  <c r="IU200" i="8" s="1"/>
  <c r="EG208" i="8"/>
  <c r="AT216" i="8"/>
  <c r="AX215" i="8"/>
  <c r="AS216" i="8" s="1"/>
  <c r="FP205" i="8"/>
  <c r="CC213" i="8"/>
  <c r="GV202" i="8"/>
  <c r="GQ203" i="8" s="1"/>
  <c r="GR203" i="8"/>
  <c r="GM203" i="8" s="1"/>
  <c r="GZ202" i="8"/>
  <c r="HB202" i="8" s="1"/>
  <c r="OM191" i="8"/>
  <c r="OH191" i="8" s="1"/>
  <c r="OU190" i="8"/>
  <c r="HT202" i="8"/>
  <c r="HO202" i="8" s="1"/>
  <c r="IB201" i="8"/>
  <c r="EX206" i="8"/>
  <c r="BK214" i="8"/>
  <c r="CG212" i="8"/>
  <c r="CB213" i="8" s="1"/>
  <c r="FT204" i="8"/>
  <c r="FO205" i="8" s="1"/>
  <c r="EK207" i="8"/>
  <c r="EF208" i="8" s="1"/>
  <c r="GG203" i="8"/>
  <c r="DF210" i="8"/>
  <c r="CS211" i="8"/>
  <c r="CT211" i="8" s="1"/>
  <c r="BW213" i="8"/>
  <c r="FJ205" i="8"/>
  <c r="EA208" i="8"/>
  <c r="DN209" i="8"/>
  <c r="DO209" i="8" s="1"/>
  <c r="JE199" i="8" l="1"/>
  <c r="JD199" i="8"/>
  <c r="IV200" i="8"/>
  <c r="IQ200" i="8" s="1"/>
  <c r="KS197" i="8"/>
  <c r="IP200" i="8"/>
  <c r="JX198" i="8"/>
  <c r="JS198" i="8" s="1"/>
  <c r="KF197" i="8"/>
  <c r="KW196" i="8"/>
  <c r="KR197" i="8" s="1"/>
  <c r="JR198" i="8"/>
  <c r="IC201" i="8"/>
  <c r="ID201" i="8" s="1"/>
  <c r="DL210" i="8"/>
  <c r="CQ212" i="8"/>
  <c r="GD204" i="8"/>
  <c r="BH215" i="8"/>
  <c r="EU207" i="8"/>
  <c r="OW190" i="8"/>
  <c r="OX190" i="8" s="1"/>
  <c r="OS191" i="8" s="1"/>
  <c r="HC202" i="8"/>
  <c r="GX203" i="8" s="1"/>
  <c r="GY203" i="8"/>
  <c r="GT203" i="8" s="1"/>
  <c r="HG202" i="8"/>
  <c r="HI202" i="8" s="1"/>
  <c r="AP216" i="8"/>
  <c r="AO216" i="8"/>
  <c r="AH216" i="8" s="1"/>
  <c r="AG216" i="8" s="1"/>
  <c r="CU211" i="8"/>
  <c r="CP212" i="8" s="1"/>
  <c r="GH203" i="8"/>
  <c r="GC204" i="8" s="1"/>
  <c r="BL214" i="8"/>
  <c r="BG215" i="8" s="1"/>
  <c r="EY206" i="8"/>
  <c r="ET207" i="8" s="1"/>
  <c r="DP209" i="8"/>
  <c r="DK210" i="8" s="1"/>
  <c r="DG210" i="8" s="1"/>
  <c r="DH210" i="8" s="1"/>
  <c r="CK212" i="8"/>
  <c r="BX213" i="8"/>
  <c r="BY213" i="8" s="1"/>
  <c r="FX204" i="8"/>
  <c r="FK205" i="8"/>
  <c r="FL205" i="8" s="1"/>
  <c r="BB215" i="8"/>
  <c r="EO207" i="8"/>
  <c r="EB208" i="8"/>
  <c r="EC208" i="8" s="1"/>
  <c r="KN197" i="8" l="1"/>
  <c r="IE201" i="8"/>
  <c r="HZ202" i="8" s="1"/>
  <c r="IA202" i="8"/>
  <c r="II201" i="8"/>
  <c r="LA196" i="8"/>
  <c r="JT198" i="8"/>
  <c r="JU198" i="8" s="1"/>
  <c r="JP199" i="8" s="1"/>
  <c r="KH197" i="8"/>
  <c r="KI197" i="8" s="1"/>
  <c r="KD198" i="8" s="1"/>
  <c r="IR200" i="8"/>
  <c r="IS200" i="8" s="1"/>
  <c r="IN201" i="8" s="1"/>
  <c r="JF199" i="8"/>
  <c r="JG199" i="8" s="1"/>
  <c r="JB200" i="8" s="1"/>
  <c r="DZ209" i="8"/>
  <c r="FI206" i="8"/>
  <c r="BV214" i="8"/>
  <c r="DE211" i="8"/>
  <c r="AM217" i="8"/>
  <c r="AU216" i="8"/>
  <c r="HJ202" i="8"/>
  <c r="HE203" i="8" s="1"/>
  <c r="HF203" i="8"/>
  <c r="OT191" i="8"/>
  <c r="OO191" i="8" s="1"/>
  <c r="PB190" i="8"/>
  <c r="DI210" i="8"/>
  <c r="DD211" i="8" s="1"/>
  <c r="BZ213" i="8"/>
  <c r="BU214" i="8" s="1"/>
  <c r="FM205" i="8"/>
  <c r="FH206" i="8" s="1"/>
  <c r="ED208" i="8"/>
  <c r="DY209" i="8" s="1"/>
  <c r="FC206" i="8"/>
  <c r="EP207" i="8"/>
  <c r="EQ207" i="8" s="1"/>
  <c r="BP214" i="8"/>
  <c r="BC215" i="8"/>
  <c r="BD215" i="8" s="1"/>
  <c r="GL203" i="8"/>
  <c r="FY204" i="8"/>
  <c r="FZ204" i="8" s="1"/>
  <c r="CY211" i="8"/>
  <c r="CL212" i="8"/>
  <c r="CM212" i="8" s="1"/>
  <c r="DT209" i="8"/>
  <c r="HV202" i="8" l="1"/>
  <c r="HA203" i="8"/>
  <c r="LC196" i="8"/>
  <c r="LD196" i="8" s="1"/>
  <c r="KY197" i="8" s="1"/>
  <c r="JK199" i="8"/>
  <c r="JC200" i="8"/>
  <c r="IX200" i="8" s="1"/>
  <c r="KM197" i="8"/>
  <c r="KE198" i="8"/>
  <c r="JZ198" i="8" s="1"/>
  <c r="HN202" i="8"/>
  <c r="HP202" i="8" s="1"/>
  <c r="IW200" i="8"/>
  <c r="IO201" i="8"/>
  <c r="IJ201" i="8" s="1"/>
  <c r="IK201" i="8" s="1"/>
  <c r="JY198" i="8"/>
  <c r="JQ199" i="8"/>
  <c r="JL199" i="8" s="1"/>
  <c r="CJ213" i="8"/>
  <c r="FW205" i="8"/>
  <c r="GN203" i="8"/>
  <c r="GO203" i="8"/>
  <c r="GJ204" i="8" s="1"/>
  <c r="BA216" i="8"/>
  <c r="EN208" i="8"/>
  <c r="PD190" i="8"/>
  <c r="PE190" i="8"/>
  <c r="OZ191" i="8" s="1"/>
  <c r="HQ202" i="8"/>
  <c r="HL203" i="8" s="1"/>
  <c r="HM203" i="8"/>
  <c r="HH203" i="8" s="1"/>
  <c r="CN212" i="8"/>
  <c r="CI213" i="8" s="1"/>
  <c r="GA204" i="8"/>
  <c r="FV205" i="8" s="1"/>
  <c r="BE215" i="8"/>
  <c r="AZ216" i="8" s="1"/>
  <c r="ER207" i="8"/>
  <c r="EM208" i="8" s="1"/>
  <c r="DM210" i="8"/>
  <c r="CZ211" i="8"/>
  <c r="DA211" i="8" s="1"/>
  <c r="CD213" i="8"/>
  <c r="BQ214" i="8"/>
  <c r="BR214" i="8" s="1"/>
  <c r="FQ205" i="8"/>
  <c r="FD206" i="8"/>
  <c r="FE206" i="8" s="1"/>
  <c r="EH208" i="8"/>
  <c r="DU209" i="8"/>
  <c r="DV209" i="8" s="1"/>
  <c r="IH202" i="8" l="1"/>
  <c r="IL201" i="8"/>
  <c r="IG202" i="8" s="1"/>
  <c r="HU202" i="8"/>
  <c r="HW202" i="8" s="1"/>
  <c r="HT203" i="8" s="1"/>
  <c r="IY200" i="8"/>
  <c r="IZ200" i="8" s="1"/>
  <c r="IU201" i="8" s="1"/>
  <c r="KO197" i="8"/>
  <c r="KP197" i="8" s="1"/>
  <c r="KK198" i="8" s="1"/>
  <c r="KZ197" i="8"/>
  <c r="KU197" i="8" s="1"/>
  <c r="LH196" i="8"/>
  <c r="CE213" i="8"/>
  <c r="CF213" i="8" s="1"/>
  <c r="KA198" i="8"/>
  <c r="JM199" i="8"/>
  <c r="JN199" i="8" s="1"/>
  <c r="JI200" i="8" s="1"/>
  <c r="DS210" i="8"/>
  <c r="FB207" i="8"/>
  <c r="BO215" i="8"/>
  <c r="CX212" i="8"/>
  <c r="PA191" i="8"/>
  <c r="OV191" i="8" s="1"/>
  <c r="PI190" i="8"/>
  <c r="GK204" i="8"/>
  <c r="GF204" i="8" s="1"/>
  <c r="GS203" i="8"/>
  <c r="GU203" i="8" s="1"/>
  <c r="FF206" i="8"/>
  <c r="FA207" i="8" s="1"/>
  <c r="BS214" i="8"/>
  <c r="BN215" i="8" s="1"/>
  <c r="DB211" i="8"/>
  <c r="CW212" i="8" s="1"/>
  <c r="DW209" i="8"/>
  <c r="DR210" i="8" s="1"/>
  <c r="DN210" i="8" s="1"/>
  <c r="DO210" i="8" s="1"/>
  <c r="EV207" i="8"/>
  <c r="EI208" i="8"/>
  <c r="EJ208" i="8" s="1"/>
  <c r="BI215" i="8"/>
  <c r="AV216" i="8"/>
  <c r="AW216" i="8" s="1"/>
  <c r="GE204" i="8"/>
  <c r="FR205" i="8"/>
  <c r="FS205" i="8" s="1"/>
  <c r="CR212" i="8"/>
  <c r="HX202" i="8" l="1"/>
  <c r="HS203" i="8" s="1"/>
  <c r="HO203" i="8" s="1"/>
  <c r="JX199" i="8"/>
  <c r="KL198" i="8"/>
  <c r="KG198" i="8" s="1"/>
  <c r="KT197" i="8"/>
  <c r="IB202" i="8"/>
  <c r="JJ200" i="8"/>
  <c r="JE200" i="8" s="1"/>
  <c r="JR199" i="8"/>
  <c r="LJ196" i="8"/>
  <c r="IP201" i="8"/>
  <c r="KB198" i="8"/>
  <c r="JW199" i="8" s="1"/>
  <c r="JD200" i="8"/>
  <c r="IV201" i="8"/>
  <c r="IQ201" i="8" s="1"/>
  <c r="IC202" i="8"/>
  <c r="FP206" i="8"/>
  <c r="AT217" i="8"/>
  <c r="AX216" i="8"/>
  <c r="AS217" i="8" s="1"/>
  <c r="EG209" i="8"/>
  <c r="DL211" i="8"/>
  <c r="CC214" i="8"/>
  <c r="GV203" i="8"/>
  <c r="GQ204" i="8" s="1"/>
  <c r="GR204" i="8"/>
  <c r="PK190" i="8"/>
  <c r="PL190" i="8"/>
  <c r="PG191" i="8" s="1"/>
  <c r="DP210" i="8"/>
  <c r="DK211" i="8" s="1"/>
  <c r="CG213" i="8"/>
  <c r="CB214" i="8" s="1"/>
  <c r="FT205" i="8"/>
  <c r="FO206" i="8" s="1"/>
  <c r="EK208" i="8"/>
  <c r="EF209" i="8" s="1"/>
  <c r="GG204" i="8"/>
  <c r="DF211" i="8"/>
  <c r="CS212" i="8"/>
  <c r="CT212" i="8" s="1"/>
  <c r="BW214" i="8"/>
  <c r="BJ215" i="8"/>
  <c r="BK215" i="8" s="1"/>
  <c r="FJ206" i="8"/>
  <c r="EW207" i="8"/>
  <c r="EX207" i="8" s="1"/>
  <c r="EA209" i="8"/>
  <c r="JF200" i="8" l="1"/>
  <c r="JG200" i="8" s="1"/>
  <c r="JB201" i="8" s="1"/>
  <c r="LG197" i="8"/>
  <c r="KV197" i="8"/>
  <c r="KW197" i="8" s="1"/>
  <c r="KR198" i="8" s="1"/>
  <c r="GZ203" i="8"/>
  <c r="HB203" i="8" s="1"/>
  <c r="GY204" i="8" s="1"/>
  <c r="GM204" i="8"/>
  <c r="IR201" i="8"/>
  <c r="KF198" i="8"/>
  <c r="LK196" i="8"/>
  <c r="LF197" i="8" s="1"/>
  <c r="ID202" i="8"/>
  <c r="JS199" i="8"/>
  <c r="JT199" i="8" s="1"/>
  <c r="EY207" i="8"/>
  <c r="ET208" i="8" s="1"/>
  <c r="EU208" i="8"/>
  <c r="FC207" i="8"/>
  <c r="BH216" i="8"/>
  <c r="CQ213" i="8"/>
  <c r="GD205" i="8"/>
  <c r="PH191" i="8"/>
  <c r="PC191" i="8" s="1"/>
  <c r="PP190" i="8"/>
  <c r="AP217" i="8"/>
  <c r="AO217" i="8"/>
  <c r="AH217" i="8" s="1"/>
  <c r="AG217" i="8" s="1"/>
  <c r="BL215" i="8"/>
  <c r="BG216" i="8" s="1"/>
  <c r="GH204" i="8"/>
  <c r="GC205" i="8" s="1"/>
  <c r="CU212" i="8"/>
  <c r="CP213" i="8" s="1"/>
  <c r="CL213" i="8" s="1"/>
  <c r="CK213" i="8"/>
  <c r="BX214" i="8"/>
  <c r="BY214" i="8" s="1"/>
  <c r="DT210" i="8"/>
  <c r="DG211" i="8"/>
  <c r="DH211" i="8" s="1"/>
  <c r="EO208" i="8"/>
  <c r="EB209" i="8"/>
  <c r="EC209" i="8" s="1"/>
  <c r="BB216" i="8"/>
  <c r="FX205" i="8"/>
  <c r="FK206" i="8"/>
  <c r="FL206" i="8" s="1"/>
  <c r="EP208" i="8" l="1"/>
  <c r="LB197" i="8"/>
  <c r="JQ200" i="8"/>
  <c r="JU199" i="8"/>
  <c r="JP200" i="8" s="1"/>
  <c r="IO202" i="8"/>
  <c r="IS201" i="8"/>
  <c r="IN202" i="8" s="1"/>
  <c r="LO196" i="8"/>
  <c r="HC203" i="8"/>
  <c r="GX204" i="8" s="1"/>
  <c r="GT204" i="8" s="1"/>
  <c r="IE202" i="8"/>
  <c r="HZ203" i="8" s="1"/>
  <c r="IA203" i="8"/>
  <c r="KH198" i="8"/>
  <c r="KI198" i="8" s="1"/>
  <c r="KD199" i="8" s="1"/>
  <c r="KS198" i="8"/>
  <c r="KN198" i="8" s="1"/>
  <c r="LA197" i="8"/>
  <c r="JC201" i="8"/>
  <c r="IX201" i="8" s="1"/>
  <c r="JK200" i="8"/>
  <c r="FI207" i="8"/>
  <c r="DZ210" i="8"/>
  <c r="DE212" i="8"/>
  <c r="BV215" i="8"/>
  <c r="AM218" i="8"/>
  <c r="AU217" i="8"/>
  <c r="PR190" i="8"/>
  <c r="PS190" i="8" s="1"/>
  <c r="PN191" i="8" s="1"/>
  <c r="CM213" i="8"/>
  <c r="DI211" i="8"/>
  <c r="DD212" i="8" s="1"/>
  <c r="CZ212" i="8" s="1"/>
  <c r="BZ214" i="8"/>
  <c r="BU215" i="8" s="1"/>
  <c r="FM206" i="8"/>
  <c r="FH207" i="8" s="1"/>
  <c r="ED209" i="8"/>
  <c r="DY210" i="8" s="1"/>
  <c r="DU210" i="8" s="1"/>
  <c r="DV210" i="8" s="1"/>
  <c r="GL204" i="8"/>
  <c r="FY205" i="8"/>
  <c r="FZ205" i="8" s="1"/>
  <c r="CY212" i="8"/>
  <c r="BP215" i="8"/>
  <c r="BC216" i="8"/>
  <c r="BD216" i="8" s="1"/>
  <c r="EQ208" i="8"/>
  <c r="II202" i="8" l="1"/>
  <c r="HG203" i="8"/>
  <c r="HI203" i="8" s="1"/>
  <c r="HF204" i="8" s="1"/>
  <c r="KM198" i="8"/>
  <c r="KE199" i="8"/>
  <c r="JZ199" i="8" s="1"/>
  <c r="IW201" i="8"/>
  <c r="JY199" i="8"/>
  <c r="HJ203" i="8"/>
  <c r="LC197" i="8"/>
  <c r="LD197" i="8" s="1"/>
  <c r="KY198" i="8" s="1"/>
  <c r="HV203" i="8"/>
  <c r="IJ202" i="8"/>
  <c r="IK202" i="8" s="1"/>
  <c r="JL200" i="8"/>
  <c r="JM200" i="8" s="1"/>
  <c r="EN209" i="8"/>
  <c r="BA217" i="8"/>
  <c r="FW206" i="8"/>
  <c r="GN204" i="8"/>
  <c r="GO204" i="8" s="1"/>
  <c r="GJ205" i="8" s="1"/>
  <c r="DS211" i="8"/>
  <c r="CJ214" i="8"/>
  <c r="PO191" i="8"/>
  <c r="PJ191" i="8" s="1"/>
  <c r="PW190" i="8"/>
  <c r="DA212" i="8"/>
  <c r="CN213" i="8"/>
  <c r="CI214" i="8" s="1"/>
  <c r="DW210" i="8"/>
  <c r="DR211" i="8" s="1"/>
  <c r="ER208" i="8"/>
  <c r="EM209" i="8" s="1"/>
  <c r="BE216" i="8"/>
  <c r="AZ217" i="8" s="1"/>
  <c r="GA205" i="8"/>
  <c r="FV206" i="8" s="1"/>
  <c r="CD214" i="8"/>
  <c r="BQ215" i="8"/>
  <c r="BR215" i="8" s="1"/>
  <c r="DM211" i="8"/>
  <c r="EH209" i="8"/>
  <c r="FQ206" i="8"/>
  <c r="FD207" i="8"/>
  <c r="FE207" i="8" s="1"/>
  <c r="IH203" i="8" l="1"/>
  <c r="IL202" i="8"/>
  <c r="IG203" i="8" s="1"/>
  <c r="JJ201" i="8"/>
  <c r="JN200" i="8"/>
  <c r="JI201" i="8" s="1"/>
  <c r="KO198" i="8"/>
  <c r="KP198" i="8" s="1"/>
  <c r="KK199" i="8" s="1"/>
  <c r="KZ198" i="8"/>
  <c r="KU198" i="8" s="1"/>
  <c r="LH197" i="8"/>
  <c r="HE204" i="8"/>
  <c r="HA204" i="8" s="1"/>
  <c r="HN203" i="8"/>
  <c r="IY201" i="8"/>
  <c r="IZ201" i="8" s="1"/>
  <c r="IU202" i="8" s="1"/>
  <c r="KA199" i="8"/>
  <c r="KB199" i="8" s="1"/>
  <c r="JW200" i="8" s="1"/>
  <c r="FB208" i="8"/>
  <c r="FF207" i="8"/>
  <c r="FA208" i="8" s="1"/>
  <c r="EW208" i="8" s="1"/>
  <c r="BO216" i="8"/>
  <c r="CX213" i="8"/>
  <c r="PY190" i="8"/>
  <c r="PZ190" i="8"/>
  <c r="PU191" i="8" s="1"/>
  <c r="GK205" i="8"/>
  <c r="GF205" i="8" s="1"/>
  <c r="GS204" i="8"/>
  <c r="GU204" i="8" s="1"/>
  <c r="DB212" i="8"/>
  <c r="CW213" i="8" s="1"/>
  <c r="BS215" i="8"/>
  <c r="BN216" i="8" s="1"/>
  <c r="CR213" i="8"/>
  <c r="CE214" i="8"/>
  <c r="CF214" i="8" s="1"/>
  <c r="EA210" i="8"/>
  <c r="DN211" i="8"/>
  <c r="DO211" i="8" s="1"/>
  <c r="GE205" i="8"/>
  <c r="FR206" i="8"/>
  <c r="FS206" i="8" s="1"/>
  <c r="BI216" i="8"/>
  <c r="AV217" i="8"/>
  <c r="AW217" i="8" s="1"/>
  <c r="EV208" i="8"/>
  <c r="EI209" i="8"/>
  <c r="EJ209" i="8" s="1"/>
  <c r="JR200" i="8" l="1"/>
  <c r="HP203" i="8"/>
  <c r="HQ203" i="8" s="1"/>
  <c r="HL204" i="8" s="1"/>
  <c r="IC203" i="8"/>
  <c r="JX200" i="8"/>
  <c r="JS200" i="8" s="1"/>
  <c r="JT200" i="8" s="1"/>
  <c r="JU200" i="8" s="1"/>
  <c r="JP201" i="8" s="1"/>
  <c r="KF199" i="8"/>
  <c r="KT198" i="8"/>
  <c r="KL199" i="8"/>
  <c r="KG199" i="8" s="1"/>
  <c r="IV202" i="8"/>
  <c r="IQ202" i="8" s="1"/>
  <c r="JD201" i="8"/>
  <c r="JE201" i="8"/>
  <c r="IP202" i="8"/>
  <c r="EG210" i="8"/>
  <c r="AT218" i="8"/>
  <c r="AX217" i="8"/>
  <c r="AS218" i="8" s="1"/>
  <c r="FP207" i="8"/>
  <c r="DL212" i="8"/>
  <c r="CC215" i="8"/>
  <c r="GV204" i="8"/>
  <c r="GQ205" i="8" s="1"/>
  <c r="GR205" i="8"/>
  <c r="PV191" i="8"/>
  <c r="PQ191" i="8" s="1"/>
  <c r="QD190" i="8"/>
  <c r="CG214" i="8"/>
  <c r="CB215" i="8" s="1"/>
  <c r="DP211" i="8"/>
  <c r="DK212" i="8" s="1"/>
  <c r="EK209" i="8"/>
  <c r="EF210" i="8" s="1"/>
  <c r="EB210" i="8" s="1"/>
  <c r="EC210" i="8" s="1"/>
  <c r="FT206" i="8"/>
  <c r="FO207" i="8" s="1"/>
  <c r="GG205" i="8"/>
  <c r="DF212" i="8"/>
  <c r="CS213" i="8"/>
  <c r="CT213" i="8" s="1"/>
  <c r="BW215" i="8"/>
  <c r="BJ216" i="8"/>
  <c r="BK216" i="8" s="1"/>
  <c r="EX208" i="8"/>
  <c r="FJ207" i="8"/>
  <c r="KV198" i="8" l="1"/>
  <c r="KW198" i="8" s="1"/>
  <c r="KR199" i="8" s="1"/>
  <c r="JF201" i="8"/>
  <c r="JG201" i="8"/>
  <c r="JB202" i="8" s="1"/>
  <c r="JQ201" i="8"/>
  <c r="JL201" i="8" s="1"/>
  <c r="JY200" i="8"/>
  <c r="GZ204" i="8"/>
  <c r="HB204" i="8" s="1"/>
  <c r="KH199" i="8"/>
  <c r="KI199" i="8" s="1"/>
  <c r="KD200" i="8" s="1"/>
  <c r="GM205" i="8"/>
  <c r="IR202" i="8"/>
  <c r="HM204" i="8"/>
  <c r="HH204" i="8" s="1"/>
  <c r="HU203" i="8"/>
  <c r="EU209" i="8"/>
  <c r="BH217" i="8"/>
  <c r="CQ214" i="8"/>
  <c r="GD206" i="8"/>
  <c r="DZ211" i="8"/>
  <c r="QF190" i="8"/>
  <c r="QG190" i="8" s="1"/>
  <c r="QB191" i="8" s="1"/>
  <c r="HC204" i="8"/>
  <c r="GX205" i="8" s="1"/>
  <c r="GY205" i="8"/>
  <c r="AO218" i="8"/>
  <c r="AH218" i="8" s="1"/>
  <c r="AG218" i="8" s="1"/>
  <c r="AP218" i="8"/>
  <c r="CU213" i="8"/>
  <c r="CP214" i="8" s="1"/>
  <c r="ED210" i="8"/>
  <c r="DY211" i="8" s="1"/>
  <c r="GH205" i="8"/>
  <c r="GC206" i="8" s="1"/>
  <c r="BL216" i="8"/>
  <c r="BG217" i="8" s="1"/>
  <c r="EY208" i="8"/>
  <c r="ET209" i="8" s="1"/>
  <c r="CK214" i="8"/>
  <c r="BX215" i="8"/>
  <c r="BY215" i="8" s="1"/>
  <c r="DT211" i="8"/>
  <c r="DG212" i="8"/>
  <c r="DH212" i="8" s="1"/>
  <c r="FX206" i="8"/>
  <c r="FK207" i="8"/>
  <c r="FL207" i="8" s="1"/>
  <c r="BB217" i="8"/>
  <c r="EO209" i="8"/>
  <c r="IO203" i="8" l="1"/>
  <c r="HG204" i="8"/>
  <c r="HI204" i="8" s="1"/>
  <c r="IS202" i="8"/>
  <c r="IN203" i="8" s="1"/>
  <c r="JC202" i="8"/>
  <c r="IX202" i="8" s="1"/>
  <c r="JK201" i="8"/>
  <c r="GT205" i="8"/>
  <c r="HW203" i="8"/>
  <c r="KM199" i="8"/>
  <c r="KE200" i="8"/>
  <c r="JZ200" i="8" s="1"/>
  <c r="KA200" i="8" s="1"/>
  <c r="LA198" i="8"/>
  <c r="KS199" i="8"/>
  <c r="KN199" i="8" s="1"/>
  <c r="FI208" i="8"/>
  <c r="DE213" i="8"/>
  <c r="BZ215" i="8"/>
  <c r="BU216" i="8" s="1"/>
  <c r="BV216" i="8"/>
  <c r="AM219" i="8"/>
  <c r="AU218" i="8"/>
  <c r="HJ204" i="8"/>
  <c r="HE205" i="8" s="1"/>
  <c r="HF205" i="8"/>
  <c r="HN204" i="8"/>
  <c r="QC191" i="8"/>
  <c r="PX191" i="8" s="1"/>
  <c r="QK190" i="8"/>
  <c r="DI212" i="8"/>
  <c r="DD213" i="8" s="1"/>
  <c r="FM207" i="8"/>
  <c r="FH208" i="8" s="1"/>
  <c r="EH210" i="8"/>
  <c r="DU211" i="8"/>
  <c r="DV211" i="8" s="1"/>
  <c r="GL205" i="8"/>
  <c r="FY206" i="8"/>
  <c r="FZ206" i="8" s="1"/>
  <c r="CY213" i="8"/>
  <c r="CL214" i="8"/>
  <c r="CM214" i="8" s="1"/>
  <c r="BP216" i="8"/>
  <c r="BC217" i="8"/>
  <c r="BD217" i="8" s="1"/>
  <c r="FC208" i="8"/>
  <c r="EP209" i="8"/>
  <c r="EQ209" i="8" s="1"/>
  <c r="HA205" i="8" l="1"/>
  <c r="CD215" i="8"/>
  <c r="BQ216" i="8"/>
  <c r="JX201" i="8"/>
  <c r="KB200" i="8"/>
  <c r="JW201" i="8" s="1"/>
  <c r="KO199" i="8"/>
  <c r="HT204" i="8"/>
  <c r="JM201" i="8"/>
  <c r="IW202" i="8"/>
  <c r="HX203" i="8"/>
  <c r="HS204" i="8" s="1"/>
  <c r="IJ203" i="8"/>
  <c r="EN210" i="8"/>
  <c r="BA218" i="8"/>
  <c r="CJ215" i="8"/>
  <c r="FW207" i="8"/>
  <c r="GN205" i="8"/>
  <c r="GO205" i="8" s="1"/>
  <c r="GJ206" i="8" s="1"/>
  <c r="DS212" i="8"/>
  <c r="QM190" i="8"/>
  <c r="QN190" i="8" s="1"/>
  <c r="QI191" i="8" s="1"/>
  <c r="CN214" i="8"/>
  <c r="CI215" i="8" s="1"/>
  <c r="CE215" i="8" s="1"/>
  <c r="CF215" i="8" s="1"/>
  <c r="CG215" i="8" s="1"/>
  <c r="CB216" i="8" s="1"/>
  <c r="DW211" i="8"/>
  <c r="DR212" i="8" s="1"/>
  <c r="GA206" i="8"/>
  <c r="FV207" i="8" s="1"/>
  <c r="BE217" i="8"/>
  <c r="AZ218" i="8" s="1"/>
  <c r="ER209" i="8"/>
  <c r="EM210" i="8" s="1"/>
  <c r="EI210" i="8" s="1"/>
  <c r="EJ210" i="8" s="1"/>
  <c r="BR216" i="8"/>
  <c r="DM212" i="8"/>
  <c r="CZ213" i="8"/>
  <c r="DA213" i="8" s="1"/>
  <c r="FQ207" i="8"/>
  <c r="FD208" i="8"/>
  <c r="FE208" i="8" s="1"/>
  <c r="IB203" i="8" l="1"/>
  <c r="JJ202" i="8"/>
  <c r="KL200" i="8"/>
  <c r="IY202" i="8"/>
  <c r="IZ202" i="8" s="1"/>
  <c r="IU203" i="8" s="1"/>
  <c r="HO204" i="8"/>
  <c r="HP204" i="8" s="1"/>
  <c r="KF200" i="8"/>
  <c r="ID203" i="8"/>
  <c r="IE203" i="8" s="1"/>
  <c r="HZ204" i="8" s="1"/>
  <c r="JN201" i="8"/>
  <c r="JI202" i="8" s="1"/>
  <c r="KP199" i="8"/>
  <c r="KK200" i="8" s="1"/>
  <c r="JS201" i="8"/>
  <c r="FB209" i="8"/>
  <c r="DB213" i="8"/>
  <c r="CW214" i="8" s="1"/>
  <c r="CX214" i="8"/>
  <c r="BO217" i="8"/>
  <c r="EG211" i="8"/>
  <c r="CC216" i="8"/>
  <c r="BX216" i="8" s="1"/>
  <c r="CK215" i="8"/>
  <c r="QJ191" i="8"/>
  <c r="QE191" i="8" s="1"/>
  <c r="QR190" i="8"/>
  <c r="GK206" i="8"/>
  <c r="GF206" i="8" s="1"/>
  <c r="GS205" i="8"/>
  <c r="EK210" i="8"/>
  <c r="EF211" i="8" s="1"/>
  <c r="BS216" i="8"/>
  <c r="BN217" i="8" s="1"/>
  <c r="FF208" i="8"/>
  <c r="FA209" i="8" s="1"/>
  <c r="EA211" i="8"/>
  <c r="DN212" i="8"/>
  <c r="DO212" i="8" s="1"/>
  <c r="GE206" i="8"/>
  <c r="FR207" i="8"/>
  <c r="FS207" i="8" s="1"/>
  <c r="CR214" i="8"/>
  <c r="BI217" i="8"/>
  <c r="AV218" i="8"/>
  <c r="AW218" i="8" s="1"/>
  <c r="EV209" i="8"/>
  <c r="KT199" i="8" l="1"/>
  <c r="CS214" i="8"/>
  <c r="KG200" i="8"/>
  <c r="KH200" i="8" s="1"/>
  <c r="HQ204" i="8"/>
  <c r="HL205" i="8" s="1"/>
  <c r="HM205" i="8"/>
  <c r="JR201" i="8"/>
  <c r="DF213" i="8"/>
  <c r="IA204" i="8"/>
  <c r="HV204" i="8" s="1"/>
  <c r="II203" i="8"/>
  <c r="JD202" i="8"/>
  <c r="IV203" i="8"/>
  <c r="IQ203" i="8" s="1"/>
  <c r="JE202" i="8"/>
  <c r="AT219" i="8"/>
  <c r="AX218" i="8"/>
  <c r="AS219" i="8" s="1"/>
  <c r="FP208" i="8"/>
  <c r="DL213" i="8"/>
  <c r="GU205" i="8"/>
  <c r="GV205" i="8" s="1"/>
  <c r="GQ206" i="8" s="1"/>
  <c r="QT190" i="8"/>
  <c r="QU190" i="8" s="1"/>
  <c r="QP191" i="8" s="1"/>
  <c r="DP212" i="8"/>
  <c r="DK213" i="8" s="1"/>
  <c r="FT207" i="8"/>
  <c r="FO208" i="8" s="1"/>
  <c r="GG206" i="8"/>
  <c r="EO210" i="8"/>
  <c r="EB211" i="8"/>
  <c r="EC211" i="8" s="1"/>
  <c r="BW216" i="8"/>
  <c r="BJ217" i="8"/>
  <c r="BK217" i="8" s="1"/>
  <c r="CT214" i="8"/>
  <c r="FJ208" i="8"/>
  <c r="EW209" i="8"/>
  <c r="EX209" i="8" s="1"/>
  <c r="HH205" i="8" l="1"/>
  <c r="KE201" i="8"/>
  <c r="KI200" i="8"/>
  <c r="KD201" i="8" s="1"/>
  <c r="JF202" i="8"/>
  <c r="JT201" i="8"/>
  <c r="IK203" i="8"/>
  <c r="DG213" i="8"/>
  <c r="DH213" i="8" s="1"/>
  <c r="DI213" i="8" s="1"/>
  <c r="DD214" i="8" s="1"/>
  <c r="HU204" i="8"/>
  <c r="EU210" i="8"/>
  <c r="CQ215" i="8"/>
  <c r="BH218" i="8"/>
  <c r="DZ212" i="8"/>
  <c r="GD207" i="8"/>
  <c r="DE214" i="8"/>
  <c r="DM213" i="8"/>
  <c r="QQ191" i="8"/>
  <c r="QL191" i="8" s="1"/>
  <c r="QY190" i="8"/>
  <c r="GR206" i="8"/>
  <c r="GM206" i="8" s="1"/>
  <c r="GZ205" i="8"/>
  <c r="HB205" i="8" s="1"/>
  <c r="AP219" i="8"/>
  <c r="AO219" i="8"/>
  <c r="AH219" i="8" s="1"/>
  <c r="AG219" i="8" s="1"/>
  <c r="CZ214" i="8"/>
  <c r="BY216" i="8"/>
  <c r="ED211" i="8"/>
  <c r="DY212" i="8" s="1"/>
  <c r="GH206" i="8"/>
  <c r="GC207" i="8" s="1"/>
  <c r="CU214" i="8"/>
  <c r="CP215" i="8" s="1"/>
  <c r="CL215" i="8" s="1"/>
  <c r="CM215" i="8" s="1"/>
  <c r="BL217" i="8"/>
  <c r="BG218" i="8" s="1"/>
  <c r="EY209" i="8"/>
  <c r="ET210" i="8" s="1"/>
  <c r="EP210" i="8" s="1"/>
  <c r="EQ210" i="8" s="1"/>
  <c r="DT212" i="8"/>
  <c r="FX207" i="8"/>
  <c r="FK208" i="8"/>
  <c r="FL208" i="8" s="1"/>
  <c r="BB218" i="8"/>
  <c r="JZ201" i="8" l="1"/>
  <c r="IH204" i="8"/>
  <c r="JC203" i="8"/>
  <c r="HW204" i="8"/>
  <c r="JQ202" i="8"/>
  <c r="JU201" i="8"/>
  <c r="JP202" i="8" s="1"/>
  <c r="KM200" i="8"/>
  <c r="IL203" i="8"/>
  <c r="IG204" i="8" s="1"/>
  <c r="JG202" i="8"/>
  <c r="JB203" i="8" s="1"/>
  <c r="FM208" i="8"/>
  <c r="FH209" i="8" s="1"/>
  <c r="FI209" i="8"/>
  <c r="FD209" i="8" s="1"/>
  <c r="FQ208" i="8"/>
  <c r="EN211" i="8"/>
  <c r="CJ216" i="8"/>
  <c r="CN215" i="8"/>
  <c r="CI216" i="8" s="1"/>
  <c r="BV217" i="8"/>
  <c r="AM220" i="8"/>
  <c r="AU219" i="8"/>
  <c r="HC205" i="8"/>
  <c r="GX206" i="8" s="1"/>
  <c r="GY206" i="8"/>
  <c r="RA190" i="8"/>
  <c r="RB190" i="8" s="1"/>
  <c r="QW191" i="8" s="1"/>
  <c r="ER210" i="8"/>
  <c r="EM211" i="8" s="1"/>
  <c r="BZ216" i="8"/>
  <c r="BU217" i="8" s="1"/>
  <c r="GL206" i="8"/>
  <c r="FY207" i="8"/>
  <c r="FZ207" i="8" s="1"/>
  <c r="EH211" i="8"/>
  <c r="DU212" i="8"/>
  <c r="DV212" i="8" s="1"/>
  <c r="BP217" i="8"/>
  <c r="BC218" i="8"/>
  <c r="BD218" i="8" s="1"/>
  <c r="CY214" i="8"/>
  <c r="FC209" i="8"/>
  <c r="GT206" i="8" l="1"/>
  <c r="JL202" i="8"/>
  <c r="IX203" i="8"/>
  <c r="JY201" i="8"/>
  <c r="KA201" i="8" s="1"/>
  <c r="HG205" i="8"/>
  <c r="HI205" i="8" s="1"/>
  <c r="JK202" i="8"/>
  <c r="HT205" i="8"/>
  <c r="IP203" i="8"/>
  <c r="HX204" i="8"/>
  <c r="HS205" i="8" s="1"/>
  <c r="IC204" i="8"/>
  <c r="BA219" i="8"/>
  <c r="DS213" i="8"/>
  <c r="FW208" i="8"/>
  <c r="GN206" i="8"/>
  <c r="GO206" i="8" s="1"/>
  <c r="GJ207" i="8" s="1"/>
  <c r="QX191" i="8"/>
  <c r="QS191" i="8" s="1"/>
  <c r="RF190" i="8"/>
  <c r="HJ205" i="8"/>
  <c r="HE206" i="8" s="1"/>
  <c r="HN205" i="8"/>
  <c r="HF206" i="8"/>
  <c r="HA206" i="8" s="1"/>
  <c r="DA214" i="8"/>
  <c r="DW212" i="8"/>
  <c r="DR213" i="8" s="1"/>
  <c r="GA207" i="8"/>
  <c r="FV208" i="8" s="1"/>
  <c r="BE218" i="8"/>
  <c r="AZ219" i="8" s="1"/>
  <c r="CD216" i="8"/>
  <c r="BQ217" i="8"/>
  <c r="BR217" i="8" s="1"/>
  <c r="CR215" i="8"/>
  <c r="CE216" i="8"/>
  <c r="EV210" i="8"/>
  <c r="EI211" i="8"/>
  <c r="EJ211" i="8" s="1"/>
  <c r="FE209" i="8"/>
  <c r="CF216" i="8" l="1"/>
  <c r="KB201" i="8"/>
  <c r="JW202" i="8" s="1"/>
  <c r="JM202" i="8"/>
  <c r="JN202" i="8" s="1"/>
  <c r="JI203" i="8" s="1"/>
  <c r="IR203" i="8"/>
  <c r="HO205" i="8"/>
  <c r="HP205" i="8" s="1"/>
  <c r="KF201" i="8"/>
  <c r="JX202" i="8"/>
  <c r="JS202" i="8" s="1"/>
  <c r="IB204" i="8"/>
  <c r="FB210" i="8"/>
  <c r="EG212" i="8"/>
  <c r="CC217" i="8"/>
  <c r="BO218" i="8"/>
  <c r="CX215" i="8"/>
  <c r="RH190" i="8"/>
  <c r="RI190" i="8" s="1"/>
  <c r="RD191" i="8" s="1"/>
  <c r="GK207" i="8"/>
  <c r="GF207" i="8" s="1"/>
  <c r="GS206" i="8"/>
  <c r="CG216" i="8"/>
  <c r="CB217" i="8" s="1"/>
  <c r="EK211" i="8"/>
  <c r="EF212" i="8" s="1"/>
  <c r="BS217" i="8"/>
  <c r="BN218" i="8" s="1"/>
  <c r="DB214" i="8"/>
  <c r="CW215" i="8" s="1"/>
  <c r="FF209" i="8"/>
  <c r="FA210" i="8" s="1"/>
  <c r="EW210" i="8" s="1"/>
  <c r="EX210" i="8" s="1"/>
  <c r="GE207" i="8"/>
  <c r="FR208" i="8"/>
  <c r="FS208" i="8" s="1"/>
  <c r="EA212" i="8"/>
  <c r="DN213" i="8"/>
  <c r="DO213" i="8" s="1"/>
  <c r="BI218" i="8"/>
  <c r="AV219" i="8"/>
  <c r="AW219" i="8" s="1"/>
  <c r="HM206" i="8" l="1"/>
  <c r="HQ205" i="8"/>
  <c r="HL206" i="8" s="1"/>
  <c r="IO204" i="8"/>
  <c r="IS203" i="8"/>
  <c r="IN204" i="8" s="1"/>
  <c r="ID204" i="8"/>
  <c r="IE204" i="8" s="1"/>
  <c r="HZ205" i="8" s="1"/>
  <c r="JR202" i="8"/>
  <c r="JJ203" i="8"/>
  <c r="JE203" i="8" s="1"/>
  <c r="AT220" i="8"/>
  <c r="AX219" i="8"/>
  <c r="AS220" i="8" s="1"/>
  <c r="DL214" i="8"/>
  <c r="DP213" i="8"/>
  <c r="DK214" i="8" s="1"/>
  <c r="FP209" i="8"/>
  <c r="FT208" i="8"/>
  <c r="FO209" i="8" s="1"/>
  <c r="EU211" i="8"/>
  <c r="GU206" i="8"/>
  <c r="GV206" i="8" s="1"/>
  <c r="GQ207" i="8" s="1"/>
  <c r="RE191" i="8"/>
  <c r="QZ191" i="8" s="1"/>
  <c r="RM190" i="8"/>
  <c r="EY210" i="8"/>
  <c r="ET211" i="8" s="1"/>
  <c r="GG207" i="8"/>
  <c r="DF214" i="8"/>
  <c r="CS215" i="8"/>
  <c r="CT215" i="8" s="1"/>
  <c r="BW217" i="8"/>
  <c r="BJ218" i="8"/>
  <c r="BK218" i="8" s="1"/>
  <c r="CK216" i="8"/>
  <c r="BX217" i="8"/>
  <c r="BY217" i="8" s="1"/>
  <c r="EO211" i="8"/>
  <c r="EB212" i="8"/>
  <c r="EC212" i="8" s="1"/>
  <c r="FJ209" i="8"/>
  <c r="IJ204" i="8" l="1"/>
  <c r="HU205" i="8"/>
  <c r="IA205" i="8"/>
  <c r="HV205" i="8" s="1"/>
  <c r="II204" i="8"/>
  <c r="JT202" i="8"/>
  <c r="IW203" i="8"/>
  <c r="HH206" i="8"/>
  <c r="DZ213" i="8"/>
  <c r="BV218" i="8"/>
  <c r="BL218" i="8"/>
  <c r="BG219" i="8" s="1"/>
  <c r="BH219" i="8"/>
  <c r="CQ216" i="8"/>
  <c r="CU215" i="8"/>
  <c r="CP216" i="8" s="1"/>
  <c r="GD208" i="8"/>
  <c r="RO190" i="8"/>
  <c r="RP190" i="8" s="1"/>
  <c r="RK191" i="8" s="1"/>
  <c r="GR207" i="8"/>
  <c r="GM207" i="8" s="1"/>
  <c r="GZ206" i="8"/>
  <c r="HB206" i="8" s="1"/>
  <c r="AP220" i="8"/>
  <c r="P8" i="8" s="1"/>
  <c r="AO220" i="8"/>
  <c r="AH220" i="8" s="1"/>
  <c r="AG220" i="8" s="1"/>
  <c r="BZ217" i="8"/>
  <c r="BU218" i="8" s="1"/>
  <c r="GH207" i="8"/>
  <c r="GC208" i="8" s="1"/>
  <c r="ED212" i="8"/>
  <c r="DY213" i="8" s="1"/>
  <c r="FC210" i="8"/>
  <c r="EP211" i="8"/>
  <c r="EQ211" i="8" s="1"/>
  <c r="FX208" i="8"/>
  <c r="FK209" i="8"/>
  <c r="FL209" i="8" s="1"/>
  <c r="DT213" i="8"/>
  <c r="DG214" i="8"/>
  <c r="DH214" i="8" s="1"/>
  <c r="BB219" i="8"/>
  <c r="BC219" i="8" l="1"/>
  <c r="BP218" i="8"/>
  <c r="JQ203" i="8"/>
  <c r="IY203" i="8"/>
  <c r="IK204" i="8"/>
  <c r="IL204" i="8" s="1"/>
  <c r="IG205" i="8" s="1"/>
  <c r="JU202" i="8"/>
  <c r="JP203" i="8" s="1"/>
  <c r="HW205" i="8"/>
  <c r="HX205" i="8" s="1"/>
  <c r="HS206" i="8" s="1"/>
  <c r="DE215" i="8"/>
  <c r="FI210" i="8"/>
  <c r="EN212" i="8"/>
  <c r="AU220" i="8"/>
  <c r="E9" i="8"/>
  <c r="D9" i="8"/>
  <c r="HC206" i="8"/>
  <c r="GX207" i="8" s="1"/>
  <c r="GY207" i="8"/>
  <c r="GT207" i="8" s="1"/>
  <c r="HG206" i="8"/>
  <c r="RL191" i="8"/>
  <c r="RG191" i="8" s="1"/>
  <c r="RT190" i="8"/>
  <c r="DI214" i="8"/>
  <c r="DD215" i="8" s="1"/>
  <c r="ER211" i="8"/>
  <c r="EM212" i="8" s="1"/>
  <c r="FM209" i="8"/>
  <c r="FH210" i="8" s="1"/>
  <c r="FD210" i="8" s="1"/>
  <c r="FE210" i="8" s="1"/>
  <c r="GL207" i="8"/>
  <c r="FY208" i="8"/>
  <c r="FZ208" i="8" s="1"/>
  <c r="CY215" i="8"/>
  <c r="CL216" i="8"/>
  <c r="CM216" i="8" s="1"/>
  <c r="BD219" i="8"/>
  <c r="CD217" i="8"/>
  <c r="BQ218" i="8"/>
  <c r="BR218" i="8" s="1"/>
  <c r="EH212" i="8"/>
  <c r="DU213" i="8"/>
  <c r="DV213" i="8" s="1"/>
  <c r="JY202" i="8" l="1"/>
  <c r="IV204" i="8"/>
  <c r="IH205" i="8"/>
  <c r="IC205" i="8" s="1"/>
  <c r="IP204" i="8"/>
  <c r="JL203" i="8"/>
  <c r="IB205" i="8"/>
  <c r="HT206" i="8"/>
  <c r="HO206" i="8" s="1"/>
  <c r="IZ203" i="8"/>
  <c r="IU204" i="8" s="1"/>
  <c r="DS214" i="8"/>
  <c r="BO219" i="8"/>
  <c r="BA220" i="8"/>
  <c r="CJ217" i="8"/>
  <c r="CN216" i="8"/>
  <c r="CI217" i="8" s="1"/>
  <c r="FW209" i="8"/>
  <c r="GN207" i="8"/>
  <c r="GO207" i="8" s="1"/>
  <c r="GJ208" i="8" s="1"/>
  <c r="FB211" i="8"/>
  <c r="RV190" i="8"/>
  <c r="RW190" i="8" s="1"/>
  <c r="RR191" i="8" s="1"/>
  <c r="HI206" i="8"/>
  <c r="HJ206" i="8" s="1"/>
  <c r="HE207" i="8" s="1"/>
  <c r="O8" i="8"/>
  <c r="G9" i="8"/>
  <c r="N8" i="8"/>
  <c r="H9" i="8"/>
  <c r="BS218" i="8"/>
  <c r="BN219" i="8" s="1"/>
  <c r="FF210" i="8"/>
  <c r="FA211" i="8" s="1"/>
  <c r="GA208" i="8"/>
  <c r="FV209" i="8" s="1"/>
  <c r="DW213" i="8"/>
  <c r="DR214" i="8" s="1"/>
  <c r="BE219" i="8"/>
  <c r="AZ220" i="8" s="1"/>
  <c r="EV211" i="8"/>
  <c r="EI212" i="8"/>
  <c r="EJ212" i="8" s="1"/>
  <c r="FQ209" i="8"/>
  <c r="DM214" i="8"/>
  <c r="CZ215" i="8"/>
  <c r="DA215" i="8" s="1"/>
  <c r="ID205" i="8" l="1"/>
  <c r="IE205" i="8" s="1"/>
  <c r="HZ206" i="8" s="1"/>
  <c r="JD203" i="8"/>
  <c r="IQ204" i="8"/>
  <c r="IR204" i="8" s="1"/>
  <c r="CX216" i="8"/>
  <c r="EG213" i="8"/>
  <c r="HF207" i="8"/>
  <c r="HA207" i="8" s="1"/>
  <c r="HN206" i="8"/>
  <c r="RS191" i="8"/>
  <c r="RN191" i="8" s="1"/>
  <c r="SA190" i="8"/>
  <c r="GK208" i="8"/>
  <c r="GF208" i="8" s="1"/>
  <c r="GS207" i="8"/>
  <c r="GU207" i="8" s="1"/>
  <c r="DB215" i="8"/>
  <c r="CW216" i="8" s="1"/>
  <c r="EK212" i="8"/>
  <c r="EF213" i="8" s="1"/>
  <c r="EB213" i="8" s="1"/>
  <c r="FJ210" i="8"/>
  <c r="EW211" i="8"/>
  <c r="EX211" i="8" s="1"/>
  <c r="GE208" i="8"/>
  <c r="FR209" i="8"/>
  <c r="FS209" i="8" s="1"/>
  <c r="CR216" i="8"/>
  <c r="CE217" i="8"/>
  <c r="CF217" i="8" s="1"/>
  <c r="BI219" i="8"/>
  <c r="AV220" i="8"/>
  <c r="AW220" i="8" s="1"/>
  <c r="P9" i="8" s="1"/>
  <c r="BW218" i="8"/>
  <c r="BJ219" i="8"/>
  <c r="BK219" i="8" s="1"/>
  <c r="EA213" i="8"/>
  <c r="DN214" i="8"/>
  <c r="DO214" i="8" s="1"/>
  <c r="IO205" i="8" l="1"/>
  <c r="IS204" i="8"/>
  <c r="IN205" i="8" s="1"/>
  <c r="IA206" i="8"/>
  <c r="HV206" i="8" s="1"/>
  <c r="II205" i="8"/>
  <c r="JF203" i="8"/>
  <c r="JG203" i="8"/>
  <c r="JB204" i="8" s="1"/>
  <c r="DL215" i="8"/>
  <c r="BH220" i="8"/>
  <c r="D10" i="8"/>
  <c r="E10" i="8"/>
  <c r="AX220" i="8"/>
  <c r="BB220" i="8" s="1"/>
  <c r="CC218" i="8"/>
  <c r="CG217" i="8"/>
  <c r="CB218" i="8" s="1"/>
  <c r="FP210" i="8"/>
  <c r="EU212" i="8"/>
  <c r="GV207" i="8"/>
  <c r="GQ208" i="8" s="1"/>
  <c r="GR208" i="8"/>
  <c r="GM208" i="8" s="1"/>
  <c r="GZ207" i="8"/>
  <c r="HB207" i="8" s="1"/>
  <c r="SC190" i="8"/>
  <c r="SD190" i="8" s="1"/>
  <c r="RY191" i="8" s="1"/>
  <c r="HP206" i="8"/>
  <c r="HQ206" i="8" s="1"/>
  <c r="HL207" i="8" s="1"/>
  <c r="BL219" i="8"/>
  <c r="BG220" i="8" s="1"/>
  <c r="EC213" i="8"/>
  <c r="EY211" i="8"/>
  <c r="ET212" i="8" s="1"/>
  <c r="FT209" i="8"/>
  <c r="FO210" i="8" s="1"/>
  <c r="DP214" i="8"/>
  <c r="DK215" i="8" s="1"/>
  <c r="GG208" i="8"/>
  <c r="EO212" i="8"/>
  <c r="DF215" i="8"/>
  <c r="CS216" i="8"/>
  <c r="CT216" i="8" s="1"/>
  <c r="JC204" i="8" l="1"/>
  <c r="IX204" i="8" s="1"/>
  <c r="JK203" i="8"/>
  <c r="IJ205" i="8"/>
  <c r="IK205" i="8" s="1"/>
  <c r="FK210" i="8"/>
  <c r="FL210" i="8" s="1"/>
  <c r="FI211" i="8" s="1"/>
  <c r="IW204" i="8"/>
  <c r="CU216" i="8"/>
  <c r="CP217" i="8" s="1"/>
  <c r="CQ217" i="8"/>
  <c r="GD209" i="8"/>
  <c r="ED213" i="8"/>
  <c r="DY214" i="8" s="1"/>
  <c r="DZ214" i="8"/>
  <c r="EH213" i="8"/>
  <c r="HM207" i="8"/>
  <c r="HH207" i="8" s="1"/>
  <c r="HU206" i="8"/>
  <c r="HW206" i="8" s="1"/>
  <c r="RZ191" i="8"/>
  <c r="RU191" i="8" s="1"/>
  <c r="SH190" i="8"/>
  <c r="HC207" i="8"/>
  <c r="GX208" i="8" s="1"/>
  <c r="GY208" i="8"/>
  <c r="H10" i="8"/>
  <c r="N9" i="8"/>
  <c r="G10" i="8"/>
  <c r="O9" i="8"/>
  <c r="FM210" i="8"/>
  <c r="FH211" i="8" s="1"/>
  <c r="GH208" i="8"/>
  <c r="GC209" i="8" s="1"/>
  <c r="FC211" i="8"/>
  <c r="EP212" i="8"/>
  <c r="EQ212" i="8" s="1"/>
  <c r="FX209" i="8"/>
  <c r="CK217" i="8"/>
  <c r="BX218" i="8"/>
  <c r="BY218" i="8" s="1"/>
  <c r="BP219" i="8"/>
  <c r="BC220" i="8"/>
  <c r="BD220" i="8" s="1"/>
  <c r="P10" i="8" s="1"/>
  <c r="DT214" i="8"/>
  <c r="DG215" i="8"/>
  <c r="DH215" i="8" s="1"/>
  <c r="IH206" i="8" l="1"/>
  <c r="IL205" i="8"/>
  <c r="IG206" i="8" s="1"/>
  <c r="GT208" i="8"/>
  <c r="DU214" i="8"/>
  <c r="CY216" i="8"/>
  <c r="JM203" i="8"/>
  <c r="JN203" i="8" s="1"/>
  <c r="JI204" i="8" s="1"/>
  <c r="IY204" i="8"/>
  <c r="HG207" i="8"/>
  <c r="HI207" i="8" s="1"/>
  <c r="HF208" i="8" s="1"/>
  <c r="CL217" i="8"/>
  <c r="DE216" i="8"/>
  <c r="E11" i="8"/>
  <c r="D11" i="8"/>
  <c r="BV219" i="8"/>
  <c r="BZ218" i="8"/>
  <c r="BU219" i="8" s="1"/>
  <c r="EN213" i="8"/>
  <c r="HJ207" i="8"/>
  <c r="HE208" i="8" s="1"/>
  <c r="SJ190" i="8"/>
  <c r="SK190" i="8" s="1"/>
  <c r="SF191" i="8" s="1"/>
  <c r="HX206" i="8"/>
  <c r="HS207" i="8" s="1"/>
  <c r="HT207" i="8"/>
  <c r="BE220" i="8"/>
  <c r="BI220" i="8" s="1"/>
  <c r="ER212" i="8"/>
  <c r="EM213" i="8" s="1"/>
  <c r="DI215" i="8"/>
  <c r="DD216" i="8" s="1"/>
  <c r="DV214" i="8"/>
  <c r="FQ210" i="8"/>
  <c r="FD211" i="8"/>
  <c r="FE211" i="8" s="1"/>
  <c r="GL208" i="8"/>
  <c r="FY209" i="8"/>
  <c r="FZ209" i="8" s="1"/>
  <c r="CM217" i="8"/>
  <c r="HO207" i="8" l="1"/>
  <c r="HA208" i="8"/>
  <c r="IB206" i="8"/>
  <c r="HN207" i="8"/>
  <c r="IV205" i="8"/>
  <c r="IC206" i="8"/>
  <c r="JR203" i="8"/>
  <c r="JJ204" i="8"/>
  <c r="JE204" i="8" s="1"/>
  <c r="IZ204" i="8"/>
  <c r="IU205" i="8" s="1"/>
  <c r="IP205" i="8"/>
  <c r="CJ218" i="8"/>
  <c r="FW210" i="8"/>
  <c r="GN208" i="8"/>
  <c r="GO208" i="8" s="1"/>
  <c r="GJ209" i="8" s="1"/>
  <c r="FB212" i="8"/>
  <c r="DS215" i="8"/>
  <c r="SG191" i="8"/>
  <c r="SB191" i="8" s="1"/>
  <c r="SO190" i="8"/>
  <c r="HP207" i="8"/>
  <c r="HQ207" i="8" s="1"/>
  <c r="HL208" i="8" s="1"/>
  <c r="O10" i="8"/>
  <c r="G11" i="8"/>
  <c r="N10" i="8"/>
  <c r="H11" i="8"/>
  <c r="FF211" i="8"/>
  <c r="FA212" i="8" s="1"/>
  <c r="GA209" i="8"/>
  <c r="FV210" i="8" s="1"/>
  <c r="FR210" i="8" s="1"/>
  <c r="FS210" i="8" s="1"/>
  <c r="CN217" i="8"/>
  <c r="CI218" i="8" s="1"/>
  <c r="DW214" i="8"/>
  <c r="DR215" i="8" s="1"/>
  <c r="EV212" i="8"/>
  <c r="EI213" i="8"/>
  <c r="EJ213" i="8" s="1"/>
  <c r="CD218" i="8"/>
  <c r="BQ219" i="8"/>
  <c r="BR219" i="8" s="1"/>
  <c r="DM215" i="8"/>
  <c r="CZ216" i="8"/>
  <c r="DA216" i="8" s="1"/>
  <c r="IQ205" i="8" l="1"/>
  <c r="IR205" i="8" s="1"/>
  <c r="JD204" i="8"/>
  <c r="ID206" i="8"/>
  <c r="CX217" i="8"/>
  <c r="DB216" i="8"/>
  <c r="CW217" i="8" s="1"/>
  <c r="BO220" i="8"/>
  <c r="BS219" i="8"/>
  <c r="BN220" i="8" s="1"/>
  <c r="EG214" i="8"/>
  <c r="EK213" i="8"/>
  <c r="EF214" i="8" s="1"/>
  <c r="FP211" i="8"/>
  <c r="HM208" i="8"/>
  <c r="HH208" i="8" s="1"/>
  <c r="HU207" i="8"/>
  <c r="SQ190" i="8"/>
  <c r="SR190" i="8" s="1"/>
  <c r="SM191" i="8" s="1"/>
  <c r="GK209" i="8"/>
  <c r="GF209" i="8" s="1"/>
  <c r="GS208" i="8"/>
  <c r="GU208" i="8" s="1"/>
  <c r="FT210" i="8"/>
  <c r="FO211" i="8" s="1"/>
  <c r="EA214" i="8"/>
  <c r="DN215" i="8"/>
  <c r="DO215" i="8" s="1"/>
  <c r="FJ211" i="8"/>
  <c r="EW212" i="8"/>
  <c r="EX212" i="8" s="1"/>
  <c r="GE209" i="8"/>
  <c r="CR217" i="8"/>
  <c r="CE218" i="8"/>
  <c r="CF218" i="8" s="1"/>
  <c r="IO206" i="8" l="1"/>
  <c r="IS205" i="8"/>
  <c r="IN206" i="8" s="1"/>
  <c r="JF204" i="8"/>
  <c r="IA207" i="8"/>
  <c r="HV207" i="8" s="1"/>
  <c r="HW207" i="8" s="1"/>
  <c r="HX207" i="8" s="1"/>
  <c r="HS208" i="8" s="1"/>
  <c r="IE206" i="8"/>
  <c r="HZ207" i="8" s="1"/>
  <c r="CG218" i="8"/>
  <c r="CB219" i="8" s="1"/>
  <c r="CC219" i="8"/>
  <c r="CK218" i="8"/>
  <c r="EU213" i="8"/>
  <c r="DL216" i="8"/>
  <c r="GV208" i="8"/>
  <c r="GQ209" i="8" s="1"/>
  <c r="GZ208" i="8"/>
  <c r="GR209" i="8"/>
  <c r="SN191" i="8"/>
  <c r="SI191" i="8" s="1"/>
  <c r="SV190" i="8"/>
  <c r="EY212" i="8"/>
  <c r="ET213" i="8" s="1"/>
  <c r="DP215" i="8"/>
  <c r="DK216" i="8" s="1"/>
  <c r="GG209" i="8"/>
  <c r="FX210" i="8"/>
  <c r="FK211" i="8"/>
  <c r="FL211" i="8" s="1"/>
  <c r="EO213" i="8"/>
  <c r="EB214" i="8"/>
  <c r="EC214" i="8" s="1"/>
  <c r="BW219" i="8"/>
  <c r="BJ220" i="8"/>
  <c r="BK220" i="8" s="1"/>
  <c r="P11" i="8" s="1"/>
  <c r="DF216" i="8"/>
  <c r="CS217" i="8"/>
  <c r="CT217" i="8" s="1"/>
  <c r="BX219" i="8" l="1"/>
  <c r="GM209" i="8"/>
  <c r="JC205" i="8"/>
  <c r="II206" i="8"/>
  <c r="IW205" i="8"/>
  <c r="JG204" i="8"/>
  <c r="JB205" i="8" s="1"/>
  <c r="IJ206" i="8"/>
  <c r="CQ218" i="8"/>
  <c r="D12" i="8"/>
  <c r="E12" i="8"/>
  <c r="BL220" i="8"/>
  <c r="BP220" i="8" s="1"/>
  <c r="DZ215" i="8"/>
  <c r="FI212" i="8"/>
  <c r="GD210" i="8"/>
  <c r="HT208" i="8"/>
  <c r="HO208" i="8" s="1"/>
  <c r="IB207" i="8"/>
  <c r="SX190" i="8"/>
  <c r="SY190" i="8" s="1"/>
  <c r="ST191" i="8" s="1"/>
  <c r="HB208" i="8"/>
  <c r="HC208" i="8" s="1"/>
  <c r="GX209" i="8" s="1"/>
  <c r="ED214" i="8"/>
  <c r="DY215" i="8" s="1"/>
  <c r="FM211" i="8"/>
  <c r="FH212" i="8" s="1"/>
  <c r="GH209" i="8"/>
  <c r="GC210" i="8" s="1"/>
  <c r="CU217" i="8"/>
  <c r="CP218" i="8" s="1"/>
  <c r="DT215" i="8"/>
  <c r="DG216" i="8"/>
  <c r="DH216" i="8" s="1"/>
  <c r="FC212" i="8"/>
  <c r="EP213" i="8"/>
  <c r="EQ213" i="8" s="1"/>
  <c r="BY219" i="8"/>
  <c r="IK206" i="8" l="1"/>
  <c r="IL206" i="8" s="1"/>
  <c r="IG207" i="8" s="1"/>
  <c r="FY210" i="8"/>
  <c r="FZ210" i="8" s="1"/>
  <c r="IX205" i="8"/>
  <c r="IY205" i="8" s="1"/>
  <c r="JK204" i="8"/>
  <c r="BV220" i="8"/>
  <c r="EN214" i="8"/>
  <c r="DI216" i="8"/>
  <c r="DD217" i="8" s="1"/>
  <c r="DE217" i="8"/>
  <c r="CZ217" i="8" s="1"/>
  <c r="FW211" i="8"/>
  <c r="GY209" i="8"/>
  <c r="GT209" i="8" s="1"/>
  <c r="HG208" i="8"/>
  <c r="SU191" i="8"/>
  <c r="SP191" i="8" s="1"/>
  <c r="TC190" i="8"/>
  <c r="N11" i="8"/>
  <c r="H12" i="8"/>
  <c r="O11" i="8"/>
  <c r="G12" i="8"/>
  <c r="GA210" i="8"/>
  <c r="FV211" i="8" s="1"/>
  <c r="ER213" i="8"/>
  <c r="EM214" i="8" s="1"/>
  <c r="BZ219" i="8"/>
  <c r="BU220" i="8" s="1"/>
  <c r="GL209" i="8"/>
  <c r="FQ211" i="8"/>
  <c r="FD212" i="8"/>
  <c r="FE212" i="8" s="1"/>
  <c r="EH214" i="8"/>
  <c r="DU215" i="8"/>
  <c r="DV215" i="8" s="1"/>
  <c r="CY217" i="8"/>
  <c r="CL218" i="8"/>
  <c r="CM218" i="8" s="1"/>
  <c r="DM216" i="8" l="1"/>
  <c r="IV206" i="8"/>
  <c r="IZ205" i="8"/>
  <c r="IU206" i="8" s="1"/>
  <c r="IH207" i="8"/>
  <c r="IC207" i="8" s="1"/>
  <c r="ID207" i="8" s="1"/>
  <c r="IE207" i="8" s="1"/>
  <c r="HZ208" i="8" s="1"/>
  <c r="IP206" i="8"/>
  <c r="CJ219" i="8"/>
  <c r="CN218" i="8"/>
  <c r="CI219" i="8" s="1"/>
  <c r="DS216" i="8"/>
  <c r="FB213" i="8"/>
  <c r="GN209" i="8"/>
  <c r="GO209" i="8" s="1"/>
  <c r="GJ210" i="8" s="1"/>
  <c r="IA208" i="8"/>
  <c r="HV208" i="8" s="1"/>
  <c r="TE190" i="8"/>
  <c r="TF190" i="8" s="1"/>
  <c r="TA191" i="8" s="1"/>
  <c r="HI208" i="8"/>
  <c r="HJ208" i="8" s="1"/>
  <c r="HE209" i="8" s="1"/>
  <c r="DW215" i="8"/>
  <c r="DR216" i="8" s="1"/>
  <c r="FF212" i="8"/>
  <c r="FA213" i="8" s="1"/>
  <c r="GE210" i="8"/>
  <c r="FR211" i="8"/>
  <c r="FS211" i="8" s="1"/>
  <c r="DA217" i="8"/>
  <c r="EV213" i="8"/>
  <c r="EI214" i="8"/>
  <c r="EJ214" i="8" s="1"/>
  <c r="CD219" i="8"/>
  <c r="BQ220" i="8"/>
  <c r="BR220" i="8" s="1"/>
  <c r="P12" i="8" s="1"/>
  <c r="CE219" i="8" l="1"/>
  <c r="JD205" i="8"/>
  <c r="II207" i="8"/>
  <c r="IQ206" i="8"/>
  <c r="IR206" i="8" s="1"/>
  <c r="IS206" i="8" s="1"/>
  <c r="IN207" i="8" s="1"/>
  <c r="E13" i="8"/>
  <c r="D13" i="8"/>
  <c r="BS220" i="8"/>
  <c r="BW220" i="8" s="1"/>
  <c r="EG215" i="8"/>
  <c r="DB217" i="8"/>
  <c r="CW218" i="8" s="1"/>
  <c r="CX218" i="8"/>
  <c r="FP212" i="8"/>
  <c r="HF209" i="8"/>
  <c r="HA209" i="8" s="1"/>
  <c r="HN208" i="8"/>
  <c r="HP208" i="8" s="1"/>
  <c r="TB191" i="8"/>
  <c r="SW191" i="8" s="1"/>
  <c r="TJ190" i="8"/>
  <c r="GK210" i="8"/>
  <c r="GS209" i="8"/>
  <c r="FT211" i="8"/>
  <c r="FO212" i="8" s="1"/>
  <c r="EK214" i="8"/>
  <c r="EF215" i="8" s="1"/>
  <c r="GF210" i="8"/>
  <c r="GG210" i="8" s="1"/>
  <c r="FJ212" i="8"/>
  <c r="EW213" i="8"/>
  <c r="EX213" i="8" s="1"/>
  <c r="EA215" i="8"/>
  <c r="DN216" i="8"/>
  <c r="DO216" i="8" s="1"/>
  <c r="CF219" i="8"/>
  <c r="CR218" i="8"/>
  <c r="CS218" i="8" l="1"/>
  <c r="DF217" i="8"/>
  <c r="IO207" i="8"/>
  <c r="IJ207" i="8" s="1"/>
  <c r="IK207" i="8" s="1"/>
  <c r="IL207" i="8" s="1"/>
  <c r="IG208" i="8" s="1"/>
  <c r="IW206" i="8"/>
  <c r="CC220" i="8"/>
  <c r="DP216" i="8"/>
  <c r="DK217" i="8" s="1"/>
  <c r="DL217" i="8"/>
  <c r="DG217" i="8" s="1"/>
  <c r="DH217" i="8" s="1"/>
  <c r="EU214" i="8"/>
  <c r="GD211" i="8"/>
  <c r="GU209" i="8"/>
  <c r="GV209" i="8" s="1"/>
  <c r="GQ210" i="8" s="1"/>
  <c r="TL190" i="8"/>
  <c r="TM190" i="8" s="1"/>
  <c r="TH191" i="8" s="1"/>
  <c r="HQ208" i="8"/>
  <c r="HL209" i="8" s="1"/>
  <c r="HM209" i="8"/>
  <c r="HU208" i="8"/>
  <c r="G13" i="8"/>
  <c r="O12" i="8"/>
  <c r="H13" i="8"/>
  <c r="N12" i="8"/>
  <c r="GH210" i="8"/>
  <c r="GC211" i="8" s="1"/>
  <c r="EY213" i="8"/>
  <c r="ET214" i="8" s="1"/>
  <c r="EP214" i="8" s="1"/>
  <c r="CG219" i="8"/>
  <c r="CB220" i="8" s="1"/>
  <c r="FX211" i="8"/>
  <c r="FK212" i="8"/>
  <c r="FL212" i="8" s="1"/>
  <c r="DI217" i="8"/>
  <c r="DD218" i="8" s="1"/>
  <c r="CT218" i="8"/>
  <c r="EO214" i="8"/>
  <c r="EB215" i="8"/>
  <c r="EC215" i="8" s="1"/>
  <c r="IH208" i="8" l="1"/>
  <c r="IC208" i="8" s="1"/>
  <c r="DT216" i="8"/>
  <c r="HH209" i="8"/>
  <c r="IP207" i="8"/>
  <c r="DZ216" i="8"/>
  <c r="CQ219" i="8"/>
  <c r="FM212" i="8"/>
  <c r="FH213" i="8" s="1"/>
  <c r="FI213" i="8"/>
  <c r="HW208" i="8"/>
  <c r="HX208" i="8" s="1"/>
  <c r="HS209" i="8" s="1"/>
  <c r="TI191" i="8"/>
  <c r="TD191" i="8" s="1"/>
  <c r="TQ190" i="8"/>
  <c r="GR210" i="8"/>
  <c r="GM210" i="8" s="1"/>
  <c r="GZ209" i="8"/>
  <c r="DE218" i="8"/>
  <c r="CZ218" i="8" s="1"/>
  <c r="DM217" i="8"/>
  <c r="EQ214" i="8"/>
  <c r="ED215" i="8"/>
  <c r="DY216" i="8" s="1"/>
  <c r="CU218" i="8"/>
  <c r="CP219" i="8" s="1"/>
  <c r="GL210" i="8"/>
  <c r="FY211" i="8"/>
  <c r="FZ211" i="8" s="1"/>
  <c r="FC213" i="8"/>
  <c r="CK219" i="8"/>
  <c r="BX220" i="8"/>
  <c r="BY220" i="8" s="1"/>
  <c r="P13" i="8" s="1"/>
  <c r="GN210" i="8" l="1"/>
  <c r="FQ212" i="8"/>
  <c r="FD213" i="8"/>
  <c r="E14" i="8"/>
  <c r="D14" i="8"/>
  <c r="BZ220" i="8"/>
  <c r="CD220" i="8" s="1"/>
  <c r="FW212" i="8"/>
  <c r="GO210" i="8"/>
  <c r="GJ211" i="8" s="1"/>
  <c r="GK211" i="8"/>
  <c r="EN215" i="8"/>
  <c r="HB209" i="8"/>
  <c r="HC209" i="8"/>
  <c r="GX210" i="8" s="1"/>
  <c r="TS190" i="8"/>
  <c r="TT190" i="8" s="1"/>
  <c r="TO191" i="8" s="1"/>
  <c r="HT209" i="8"/>
  <c r="HO209" i="8" s="1"/>
  <c r="IB208" i="8"/>
  <c r="GA211" i="8"/>
  <c r="FV212" i="8" s="1"/>
  <c r="ER214" i="8"/>
  <c r="EM215" i="8" s="1"/>
  <c r="FE213" i="8"/>
  <c r="CY218" i="8"/>
  <c r="CL219" i="8"/>
  <c r="CM219" i="8" s="1"/>
  <c r="EH215" i="8"/>
  <c r="DU216" i="8"/>
  <c r="DV216" i="8" s="1"/>
  <c r="GF211" i="8" l="1"/>
  <c r="GS210" i="8"/>
  <c r="DS217" i="8"/>
  <c r="DW216" i="8"/>
  <c r="DR217" i="8" s="1"/>
  <c r="CJ220" i="8"/>
  <c r="FB214" i="8"/>
  <c r="ID208" i="8"/>
  <c r="IE208" i="8"/>
  <c r="HZ209" i="8" s="1"/>
  <c r="TP191" i="8"/>
  <c r="TK191" i="8" s="1"/>
  <c r="TX190" i="8"/>
  <c r="GY210" i="8"/>
  <c r="GT210" i="8" s="1"/>
  <c r="HG209" i="8"/>
  <c r="G14" i="8"/>
  <c r="O13" i="8"/>
  <c r="H14" i="8"/>
  <c r="N13" i="8"/>
  <c r="DA218" i="8"/>
  <c r="FF213" i="8"/>
  <c r="FA214" i="8" s="1"/>
  <c r="CN219" i="8"/>
  <c r="CI220" i="8" s="1"/>
  <c r="EV214" i="8"/>
  <c r="EI215" i="8"/>
  <c r="EJ215" i="8" s="1"/>
  <c r="GU210" i="8"/>
  <c r="GE211" i="8"/>
  <c r="FR212" i="8"/>
  <c r="FS212" i="8" s="1"/>
  <c r="FP213" i="8" l="1"/>
  <c r="FT212" i="8"/>
  <c r="FO213" i="8" s="1"/>
  <c r="FK213" i="8" s="1"/>
  <c r="GG211" i="8"/>
  <c r="GH211" i="8"/>
  <c r="GC212" i="8" s="1"/>
  <c r="GV210" i="8"/>
  <c r="GQ211" i="8" s="1"/>
  <c r="GZ210" i="8"/>
  <c r="GR211" i="8"/>
  <c r="EG216" i="8"/>
  <c r="CX219" i="8"/>
  <c r="HI209" i="8"/>
  <c r="HJ209" i="8" s="1"/>
  <c r="HE210" i="8" s="1"/>
  <c r="TZ190" i="8"/>
  <c r="UA190" i="8" s="1"/>
  <c r="TV191" i="8" s="1"/>
  <c r="IA209" i="8"/>
  <c r="HV209" i="8" s="1"/>
  <c r="II208" i="8"/>
  <c r="DB218" i="8"/>
  <c r="CW219" i="8" s="1"/>
  <c r="EK215" i="8"/>
  <c r="EF216" i="8" s="1"/>
  <c r="FJ213" i="8"/>
  <c r="EW214" i="8"/>
  <c r="EX214" i="8" s="1"/>
  <c r="CR219" i="8"/>
  <c r="CE220" i="8"/>
  <c r="CF220" i="8" s="1"/>
  <c r="P14" i="8" s="1"/>
  <c r="EA216" i="8"/>
  <c r="DN217" i="8"/>
  <c r="DO217" i="8" s="1"/>
  <c r="GM211" i="8" l="1"/>
  <c r="DL218" i="8"/>
  <c r="DP217" i="8"/>
  <c r="DK218" i="8" s="1"/>
  <c r="E15" i="8"/>
  <c r="D15" i="8"/>
  <c r="CG220" i="8"/>
  <c r="CK220" i="8" s="1"/>
  <c r="EU215" i="8"/>
  <c r="TW191" i="8"/>
  <c r="TR191" i="8" s="1"/>
  <c r="UE190" i="8"/>
  <c r="HF210" i="8"/>
  <c r="HA210" i="8" s="1"/>
  <c r="HB210" i="8" s="1"/>
  <c r="HN209" i="8"/>
  <c r="GD212" i="8"/>
  <c r="FY212" i="8" s="1"/>
  <c r="GL211" i="8"/>
  <c r="GN211" i="8" s="1"/>
  <c r="EY214" i="8"/>
  <c r="ET215" i="8" s="1"/>
  <c r="DF218" i="8"/>
  <c r="CS219" i="8"/>
  <c r="CT219" i="8" s="1"/>
  <c r="EO215" i="8"/>
  <c r="EB216" i="8"/>
  <c r="EC216" i="8" s="1"/>
  <c r="FL213" i="8"/>
  <c r="FX212" i="8"/>
  <c r="GY211" i="8" l="1"/>
  <c r="HC210" i="8"/>
  <c r="GX211" i="8" s="1"/>
  <c r="FI214" i="8"/>
  <c r="DZ217" i="8"/>
  <c r="CQ220" i="8"/>
  <c r="GO211" i="8"/>
  <c r="GJ212" i="8" s="1"/>
  <c r="GK212" i="8"/>
  <c r="GS211" i="8"/>
  <c r="HP209" i="8"/>
  <c r="HQ209" i="8"/>
  <c r="HL210" i="8" s="1"/>
  <c r="UG190" i="8"/>
  <c r="UH190" i="8"/>
  <c r="UC191" i="8" s="1"/>
  <c r="O14" i="8"/>
  <c r="G15" i="8"/>
  <c r="H15" i="8"/>
  <c r="N14" i="8"/>
  <c r="FZ212" i="8"/>
  <c r="FM213" i="8"/>
  <c r="FH214" i="8" s="1"/>
  <c r="CU219" i="8"/>
  <c r="CP220" i="8" s="1"/>
  <c r="ED216" i="8"/>
  <c r="DY217" i="8" s="1"/>
  <c r="DU217" i="8" s="1"/>
  <c r="FC214" i="8"/>
  <c r="EP215" i="8"/>
  <c r="EQ215" i="8" s="1"/>
  <c r="DT217" i="8"/>
  <c r="DG218" i="8"/>
  <c r="DH218" i="8" s="1"/>
  <c r="GF212" i="8" l="1"/>
  <c r="DE219" i="8"/>
  <c r="EN216" i="8"/>
  <c r="FW213" i="8"/>
  <c r="UD191" i="8"/>
  <c r="TY191" i="8" s="1"/>
  <c r="UL190" i="8"/>
  <c r="HM210" i="8"/>
  <c r="HU209" i="8"/>
  <c r="DV217" i="8"/>
  <c r="DI218" i="8"/>
  <c r="DD219" i="8" s="1"/>
  <c r="ER215" i="8"/>
  <c r="EM216" i="8" s="1"/>
  <c r="GA212" i="8"/>
  <c r="FV213" i="8" s="1"/>
  <c r="HH210" i="8"/>
  <c r="CY219" i="8"/>
  <c r="CL220" i="8"/>
  <c r="CM220" i="8" s="1"/>
  <c r="P15" i="8" s="1"/>
  <c r="EH216" i="8"/>
  <c r="FQ213" i="8"/>
  <c r="FD214" i="8"/>
  <c r="FE214" i="8" s="1"/>
  <c r="HG210" i="8"/>
  <c r="GT211" i="8"/>
  <c r="GU211" i="8" s="1"/>
  <c r="HI210" i="8" l="1"/>
  <c r="GV211" i="8"/>
  <c r="GQ212" i="8" s="1"/>
  <c r="GR212" i="8"/>
  <c r="GM212" i="8" s="1"/>
  <c r="HJ210" i="8"/>
  <c r="HE211" i="8" s="1"/>
  <c r="HN210" i="8"/>
  <c r="HF211" i="8"/>
  <c r="HA211" i="8" s="1"/>
  <c r="FB215" i="8"/>
  <c r="E16" i="8"/>
  <c r="D16" i="8"/>
  <c r="CN220" i="8"/>
  <c r="CR220" i="8" s="1"/>
  <c r="DS218" i="8"/>
  <c r="HW209" i="8"/>
  <c r="HX209" i="8"/>
  <c r="HS210" i="8" s="1"/>
  <c r="UN190" i="8"/>
  <c r="UO190" i="8" s="1"/>
  <c r="UJ191" i="8" s="1"/>
  <c r="FF214" i="8"/>
  <c r="FA215" i="8" s="1"/>
  <c r="DW217" i="8"/>
  <c r="DR218" i="8" s="1"/>
  <c r="GE212" i="8"/>
  <c r="GG212" i="8" s="1"/>
  <c r="FR213" i="8"/>
  <c r="FS213" i="8" s="1"/>
  <c r="EV215" i="8"/>
  <c r="EI216" i="8"/>
  <c r="EJ216" i="8" s="1"/>
  <c r="DM218" i="8"/>
  <c r="CZ219" i="8"/>
  <c r="DA219" i="8" s="1"/>
  <c r="GZ211" i="8" l="1"/>
  <c r="CX220" i="8"/>
  <c r="EG217" i="8"/>
  <c r="FP214" i="8"/>
  <c r="GH212" i="8"/>
  <c r="GC213" i="8" s="1"/>
  <c r="GD213" i="8"/>
  <c r="UK191" i="8"/>
  <c r="UF191" i="8" s="1"/>
  <c r="US190" i="8"/>
  <c r="HT210" i="8"/>
  <c r="IB209" i="8"/>
  <c r="O15" i="8"/>
  <c r="G16" i="8"/>
  <c r="N15" i="8"/>
  <c r="H16" i="8"/>
  <c r="HB211" i="8"/>
  <c r="HC211" i="8"/>
  <c r="GX212" i="8" s="1"/>
  <c r="DB219" i="8"/>
  <c r="CW220" i="8" s="1"/>
  <c r="EK216" i="8"/>
  <c r="EF217" i="8" s="1"/>
  <c r="FT213" i="8"/>
  <c r="FO214" i="8" s="1"/>
  <c r="HO210" i="8"/>
  <c r="HP210" i="8" s="1"/>
  <c r="EA217" i="8"/>
  <c r="DN218" i="8"/>
  <c r="DO218" i="8" s="1"/>
  <c r="FJ214" i="8"/>
  <c r="EW215" i="8"/>
  <c r="EX215" i="8" s="1"/>
  <c r="GL212" i="8" l="1"/>
  <c r="GN212" i="8" s="1"/>
  <c r="FY213" i="8"/>
  <c r="HQ210" i="8"/>
  <c r="HL211" i="8" s="1"/>
  <c r="HM211" i="8"/>
  <c r="EU216" i="8"/>
  <c r="DP218" i="8"/>
  <c r="DK219" i="8" s="1"/>
  <c r="DL219" i="8"/>
  <c r="GY212" i="8"/>
  <c r="GT212" i="8" s="1"/>
  <c r="HG211" i="8"/>
  <c r="UU190" i="8"/>
  <c r="UV190" i="8" s="1"/>
  <c r="UQ191" i="8" s="1"/>
  <c r="GK213" i="8"/>
  <c r="EY215" i="8"/>
  <c r="ET216" i="8" s="1"/>
  <c r="FX213" i="8"/>
  <c r="FZ213" i="8" s="1"/>
  <c r="FK214" i="8"/>
  <c r="FL214" i="8" s="1"/>
  <c r="EO216" i="8"/>
  <c r="EB217" i="8"/>
  <c r="EC217" i="8" s="1"/>
  <c r="DF219" i="8"/>
  <c r="CS220" i="8"/>
  <c r="CT220" i="8" s="1"/>
  <c r="P16" i="8" s="1"/>
  <c r="GO212" i="8" l="1"/>
  <c r="GJ213" i="8" s="1"/>
  <c r="GF213" i="8" s="1"/>
  <c r="DG219" i="8"/>
  <c r="HU210" i="8"/>
  <c r="DT218" i="8"/>
  <c r="HH211" i="8"/>
  <c r="HI211" i="8" s="1"/>
  <c r="HF212" i="8" s="1"/>
  <c r="D17" i="8"/>
  <c r="E17" i="8"/>
  <c r="CU220" i="8"/>
  <c r="CY220" i="8" s="1"/>
  <c r="DZ218" i="8"/>
  <c r="FI215" i="8"/>
  <c r="GA213" i="8"/>
  <c r="FV214" i="8" s="1"/>
  <c r="FW214" i="8"/>
  <c r="UR191" i="8"/>
  <c r="UM191" i="8" s="1"/>
  <c r="UZ190" i="8"/>
  <c r="ED217" i="8"/>
  <c r="DY218" i="8" s="1"/>
  <c r="DU218" i="8" s="1"/>
  <c r="DV218" i="8" s="1"/>
  <c r="FM214" i="8"/>
  <c r="FH215" i="8" s="1"/>
  <c r="DW218" i="8"/>
  <c r="DR219" i="8" s="1"/>
  <c r="DH219" i="8"/>
  <c r="FC215" i="8"/>
  <c r="EP216" i="8"/>
  <c r="EQ216" i="8" s="1"/>
  <c r="GS212" i="8" l="1"/>
  <c r="GE213" i="8"/>
  <c r="GG213" i="8" s="1"/>
  <c r="GH213" i="8" s="1"/>
  <c r="GC214" i="8" s="1"/>
  <c r="HJ211" i="8"/>
  <c r="FR214" i="8"/>
  <c r="EN217" i="8"/>
  <c r="DE220" i="8"/>
  <c r="DS219" i="8"/>
  <c r="DN219" i="8" s="1"/>
  <c r="EA218" i="8"/>
  <c r="VB190" i="8"/>
  <c r="VC190" i="8"/>
  <c r="UX191" i="8" s="1"/>
  <c r="N16" i="8"/>
  <c r="H17" i="8"/>
  <c r="G17" i="8"/>
  <c r="O16" i="8"/>
  <c r="ER216" i="8"/>
  <c r="EM217" i="8" s="1"/>
  <c r="DI219" i="8"/>
  <c r="DD220" i="8" s="1"/>
  <c r="CZ220" i="8" s="1"/>
  <c r="DA220" i="8" s="1"/>
  <c r="FQ214" i="8"/>
  <c r="FD215" i="8"/>
  <c r="FE215" i="8" s="1"/>
  <c r="EH217" i="8"/>
  <c r="DB220" i="8" l="1"/>
  <c r="DF220" i="8" s="1"/>
  <c r="P17" i="8"/>
  <c r="GU212" i="8"/>
  <c r="HE212" i="8"/>
  <c r="HA212" i="8" s="1"/>
  <c r="HN211" i="8"/>
  <c r="FF215" i="8"/>
  <c r="FA216" i="8" s="1"/>
  <c r="FB216" i="8"/>
  <c r="D18" i="8"/>
  <c r="E18" i="8"/>
  <c r="GD214" i="8"/>
  <c r="FY214" i="8" s="1"/>
  <c r="GL213" i="8"/>
  <c r="VG190" i="8"/>
  <c r="UY191" i="8"/>
  <c r="UT191" i="8" s="1"/>
  <c r="FS214" i="8"/>
  <c r="DM219" i="8"/>
  <c r="EV216" i="8"/>
  <c r="EI217" i="8"/>
  <c r="EJ217" i="8" s="1"/>
  <c r="EW216" i="8" l="1"/>
  <c r="EX216" i="8" s="1"/>
  <c r="GR213" i="8"/>
  <c r="GV212" i="8"/>
  <c r="GQ213" i="8" s="1"/>
  <c r="FJ215" i="8"/>
  <c r="EG218" i="8"/>
  <c r="FP215" i="8"/>
  <c r="VI190" i="8"/>
  <c r="VJ190" i="8"/>
  <c r="VE191" i="8" s="1"/>
  <c r="N17" i="8"/>
  <c r="H18" i="8"/>
  <c r="O17" i="8"/>
  <c r="G18" i="8"/>
  <c r="DO219" i="8"/>
  <c r="FT214" i="8"/>
  <c r="FO215" i="8" s="1"/>
  <c r="EK217" i="8"/>
  <c r="EF218" i="8" s="1"/>
  <c r="GM213" i="8" l="1"/>
  <c r="GN213" i="8" s="1"/>
  <c r="GO213" i="8" s="1"/>
  <c r="GJ214" i="8" s="1"/>
  <c r="EY216" i="8"/>
  <c r="ET217" i="8" s="1"/>
  <c r="EU217" i="8"/>
  <c r="GZ212" i="8"/>
  <c r="DL220" i="8"/>
  <c r="GK214" i="8"/>
  <c r="GF214" i="8" s="1"/>
  <c r="GS213" i="8"/>
  <c r="VF191" i="8"/>
  <c r="VA191" i="8" s="1"/>
  <c r="VN190" i="8"/>
  <c r="DP219" i="8"/>
  <c r="DK220" i="8" s="1"/>
  <c r="DG220" i="8" s="1"/>
  <c r="DH220" i="8" s="1"/>
  <c r="P18" i="8" s="1"/>
  <c r="FX214" i="8"/>
  <c r="FZ214" i="8" s="1"/>
  <c r="FK215" i="8"/>
  <c r="FL215" i="8" s="1"/>
  <c r="EO217" i="8"/>
  <c r="EB218" i="8"/>
  <c r="EC218" i="8" s="1"/>
  <c r="HB212" i="8" l="1"/>
  <c r="HC212" i="8"/>
  <c r="GX213" i="8" s="1"/>
  <c r="EP217" i="8"/>
  <c r="FC216" i="8"/>
  <c r="DZ219" i="8"/>
  <c r="ED218" i="8"/>
  <c r="DY219" i="8" s="1"/>
  <c r="FI216" i="8"/>
  <c r="FM215" i="8"/>
  <c r="FH216" i="8" s="1"/>
  <c r="FD216" i="8" s="1"/>
  <c r="FE216" i="8" s="1"/>
  <c r="GA214" i="8"/>
  <c r="FV215" i="8" s="1"/>
  <c r="FW215" i="8"/>
  <c r="GE214" i="8"/>
  <c r="GG214" i="8" s="1"/>
  <c r="E19" i="8"/>
  <c r="D19" i="8"/>
  <c r="DI220" i="8"/>
  <c r="DM220" i="8" s="1"/>
  <c r="VP190" i="8"/>
  <c r="VQ190" i="8"/>
  <c r="VL191" i="8" s="1"/>
  <c r="EQ217" i="8"/>
  <c r="DT219" i="8"/>
  <c r="GY213" i="8" l="1"/>
  <c r="GT213" i="8" s="1"/>
  <c r="GU213" i="8" s="1"/>
  <c r="HG212" i="8"/>
  <c r="FR215" i="8"/>
  <c r="EN218" i="8"/>
  <c r="VM191" i="8"/>
  <c r="VH191" i="8" s="1"/>
  <c r="VU190" i="8"/>
  <c r="G19" i="8"/>
  <c r="O18" i="8"/>
  <c r="H19" i="8"/>
  <c r="N18" i="8"/>
  <c r="GH214" i="8"/>
  <c r="GC215" i="8" s="1"/>
  <c r="GD215" i="8"/>
  <c r="FB217" i="8"/>
  <c r="FF216" i="8"/>
  <c r="FA217" i="8" s="1"/>
  <c r="ER217" i="8"/>
  <c r="EM218" i="8" s="1"/>
  <c r="FQ215" i="8"/>
  <c r="EH218" i="8"/>
  <c r="DU219" i="8"/>
  <c r="DV219" i="8" s="1"/>
  <c r="GL214" i="8" l="1"/>
  <c r="FY215" i="8"/>
  <c r="GR214" i="8"/>
  <c r="GV213" i="8"/>
  <c r="GQ214" i="8" s="1"/>
  <c r="DS220" i="8"/>
  <c r="VW190" i="8"/>
  <c r="VX190" i="8" s="1"/>
  <c r="VS191" i="8" s="1"/>
  <c r="FS215" i="8"/>
  <c r="DW219" i="8"/>
  <c r="DR220" i="8" s="1"/>
  <c r="FJ216" i="8"/>
  <c r="EW217" i="8"/>
  <c r="EV217" i="8"/>
  <c r="EI218" i="8"/>
  <c r="EJ218" i="8" s="1"/>
  <c r="GM214" i="8" l="1"/>
  <c r="GN214" i="8" s="1"/>
  <c r="EX217" i="8"/>
  <c r="GZ213" i="8"/>
  <c r="EG219" i="8"/>
  <c r="EY217" i="8"/>
  <c r="ET218" i="8" s="1"/>
  <c r="EU218" i="8"/>
  <c r="FC217" i="8"/>
  <c r="FP216" i="8"/>
  <c r="VT191" i="8"/>
  <c r="VO191" i="8" s="1"/>
  <c r="WB190" i="8"/>
  <c r="FT215" i="8"/>
  <c r="FO216" i="8" s="1"/>
  <c r="EK218" i="8"/>
  <c r="EF219" i="8" s="1"/>
  <c r="EB219" i="8" s="1"/>
  <c r="EA219" i="8"/>
  <c r="DN220" i="8"/>
  <c r="DO220" i="8" s="1"/>
  <c r="P19" i="8" s="1"/>
  <c r="GO214" i="8" l="1"/>
  <c r="GK215" i="8"/>
  <c r="GJ215" i="8"/>
  <c r="GF215" i="8" s="1"/>
  <c r="GS214" i="8"/>
  <c r="EP218" i="8"/>
  <c r="D20" i="8"/>
  <c r="E20" i="8"/>
  <c r="DP220" i="8"/>
  <c r="DT220" i="8" s="1"/>
  <c r="WD190" i="8"/>
  <c r="WE190" i="8"/>
  <c r="VZ191" i="8" s="1"/>
  <c r="EC219" i="8"/>
  <c r="FX215" i="8"/>
  <c r="FZ215" i="8" s="1"/>
  <c r="FK216" i="8"/>
  <c r="FL216" i="8" s="1"/>
  <c r="EO218" i="8"/>
  <c r="FI217" i="8" l="1"/>
  <c r="FM216" i="8"/>
  <c r="FH217" i="8" s="1"/>
  <c r="GA215" i="8"/>
  <c r="FV216" i="8" s="1"/>
  <c r="FW216" i="8"/>
  <c r="FR216" i="8" s="1"/>
  <c r="GE215" i="8"/>
  <c r="GG215" i="8" s="1"/>
  <c r="DZ220" i="8"/>
  <c r="WA191" i="8"/>
  <c r="VV191" i="8" s="1"/>
  <c r="WI190" i="8"/>
  <c r="H20" i="8"/>
  <c r="N19" i="8"/>
  <c r="G20" i="8"/>
  <c r="O19" i="8"/>
  <c r="EQ218" i="8"/>
  <c r="ED219" i="8"/>
  <c r="DY220" i="8" s="1"/>
  <c r="DU220" i="8" s="1"/>
  <c r="DV220" i="8" s="1"/>
  <c r="DW220" i="8" l="1"/>
  <c r="EA220" i="8" s="1"/>
  <c r="P20" i="8"/>
  <c r="D21" i="8"/>
  <c r="E21" i="8"/>
  <c r="EN219" i="8"/>
  <c r="WK190" i="8"/>
  <c r="WL190" i="8" s="1"/>
  <c r="WG191" i="8" s="1"/>
  <c r="GH215" i="8"/>
  <c r="GC216" i="8" s="1"/>
  <c r="GD216" i="8"/>
  <c r="ER218" i="8"/>
  <c r="EM219" i="8" s="1"/>
  <c r="EH219" i="8"/>
  <c r="FQ216" i="8"/>
  <c r="FS216" i="8" s="1"/>
  <c r="FD217" i="8"/>
  <c r="FE217" i="8" s="1"/>
  <c r="FY216" i="8" l="1"/>
  <c r="GL215" i="8"/>
  <c r="FB218" i="8"/>
  <c r="FF217" i="8"/>
  <c r="FA218" i="8" s="1"/>
  <c r="FT216" i="8"/>
  <c r="FO217" i="8" s="1"/>
  <c r="FP217" i="8"/>
  <c r="WH191" i="8"/>
  <c r="WC191" i="8" s="1"/>
  <c r="WP190" i="8"/>
  <c r="N20" i="8"/>
  <c r="H21" i="8"/>
  <c r="G21" i="8"/>
  <c r="O20" i="8"/>
  <c r="EV218" i="8"/>
  <c r="EI219" i="8"/>
  <c r="EJ219" i="8" s="1"/>
  <c r="FK217" i="8" l="1"/>
  <c r="FX216" i="8"/>
  <c r="FZ216" i="8" s="1"/>
  <c r="FW217" i="8" s="1"/>
  <c r="EG220" i="8"/>
  <c r="WR190" i="8"/>
  <c r="WS190" i="8" s="1"/>
  <c r="WN191" i="8" s="1"/>
  <c r="EK219" i="8"/>
  <c r="EF220" i="8" s="1"/>
  <c r="FJ217" i="8"/>
  <c r="EW218" i="8"/>
  <c r="EX218" i="8" s="1"/>
  <c r="GA216" i="8" l="1"/>
  <c r="FV217" i="8" s="1"/>
  <c r="FR217" i="8" s="1"/>
  <c r="EU219" i="8"/>
  <c r="FL217" i="8"/>
  <c r="FM217" i="8" s="1"/>
  <c r="FH218" i="8" s="1"/>
  <c r="WO191" i="8"/>
  <c r="WJ191" i="8" s="1"/>
  <c r="WW190" i="8"/>
  <c r="EY218" i="8"/>
  <c r="ET219" i="8" s="1"/>
  <c r="EO219" i="8"/>
  <c r="EB220" i="8"/>
  <c r="EC220" i="8" s="1"/>
  <c r="P21" i="8" s="1"/>
  <c r="GE216" i="8" l="1"/>
  <c r="D22" i="8"/>
  <c r="E22" i="8"/>
  <c r="ED220" i="8"/>
  <c r="EH220" i="8" s="1"/>
  <c r="WY190" i="8"/>
  <c r="WZ190" i="8"/>
  <c r="WU191" i="8" s="1"/>
  <c r="FI218" i="8"/>
  <c r="FD218" i="8" s="1"/>
  <c r="FQ217" i="8"/>
  <c r="FS217" i="8" s="1"/>
  <c r="FC218" i="8"/>
  <c r="EP219" i="8"/>
  <c r="EQ219" i="8" s="1"/>
  <c r="FE218" i="8" l="1"/>
  <c r="FF218" i="8" s="1"/>
  <c r="EN220" i="8"/>
  <c r="FT217" i="8"/>
  <c r="FO218" i="8" s="1"/>
  <c r="FP218" i="8"/>
  <c r="WV191" i="8"/>
  <c r="WQ191" i="8" s="1"/>
  <c r="XD190" i="8"/>
  <c r="N21" i="8"/>
  <c r="H22" i="8"/>
  <c r="G22" i="8"/>
  <c r="O21" i="8"/>
  <c r="ER219" i="8"/>
  <c r="EM220" i="8" s="1"/>
  <c r="FB219" i="8" l="1"/>
  <c r="FX217" i="8"/>
  <c r="FA219" i="8"/>
  <c r="EW219" i="8" s="1"/>
  <c r="FJ218" i="8"/>
  <c r="FK218" i="8"/>
  <c r="XF190" i="8"/>
  <c r="XG190" i="8" s="1"/>
  <c r="XB191" i="8" s="1"/>
  <c r="EV219" i="8"/>
  <c r="EI220" i="8"/>
  <c r="EJ220" i="8" s="1"/>
  <c r="P22" i="8" s="1"/>
  <c r="FL218" i="8" l="1"/>
  <c r="D23" i="8"/>
  <c r="E23" i="8"/>
  <c r="EK220" i="8"/>
  <c r="EO220" i="8" s="1"/>
  <c r="EX219" i="8"/>
  <c r="EY219" i="8"/>
  <c r="ET220" i="8" s="1"/>
  <c r="XC191" i="8"/>
  <c r="WX191" i="8" s="1"/>
  <c r="XK190" i="8"/>
  <c r="FI219" i="8" l="1"/>
  <c r="FM218" i="8"/>
  <c r="FH219" i="8" s="1"/>
  <c r="XM190" i="8"/>
  <c r="XN190" i="8" s="1"/>
  <c r="XI191" i="8" s="1"/>
  <c r="EU220" i="8"/>
  <c r="EP220" i="8" s="1"/>
  <c r="EQ220" i="8" s="1"/>
  <c r="FC219" i="8"/>
  <c r="N22" i="8"/>
  <c r="H23" i="8"/>
  <c r="O22" i="8"/>
  <c r="G23" i="8"/>
  <c r="ER220" i="8" l="1"/>
  <c r="EV220" i="8" s="1"/>
  <c r="P23" i="8"/>
  <c r="FD219" i="8"/>
  <c r="FE219" i="8" s="1"/>
  <c r="FQ218" i="8"/>
  <c r="D24" i="8"/>
  <c r="E24" i="8"/>
  <c r="XJ191" i="8"/>
  <c r="XE191" i="8" s="1"/>
  <c r="XR190" i="8"/>
  <c r="FB220" i="8" l="1"/>
  <c r="FF219" i="8"/>
  <c r="FA220" i="8" s="1"/>
  <c r="XT190" i="8"/>
  <c r="XU190" i="8" s="1"/>
  <c r="XP191" i="8" s="1"/>
  <c r="N23" i="8"/>
  <c r="H24" i="8"/>
  <c r="O23" i="8"/>
  <c r="G24" i="8"/>
  <c r="EW220" i="8" l="1"/>
  <c r="EX220" i="8" s="1"/>
  <c r="P24" i="8" s="1"/>
  <c r="E25" i="8"/>
  <c r="H25" i="8" s="1"/>
  <c r="D25" i="8"/>
  <c r="O24" i="8" s="1"/>
  <c r="FJ219" i="8"/>
  <c r="XQ191" i="8"/>
  <c r="XL191" i="8" s="1"/>
  <c r="XY190" i="8"/>
  <c r="EY220" i="8" l="1"/>
  <c r="FC220" i="8" s="1"/>
  <c r="N24" i="8"/>
  <c r="G25" i="8"/>
  <c r="YA190" i="8"/>
  <c r="YB190" i="8" s="1"/>
  <c r="XW191" i="8" s="1"/>
  <c r="XX191" i="8" l="1"/>
  <c r="XS191" i="8" s="1"/>
  <c r="YF190" i="8"/>
  <c r="YH190" i="8" l="1"/>
  <c r="YI190" i="8" s="1"/>
  <c r="YD191" i="8" s="1"/>
  <c r="YE191" i="8" l="1"/>
  <c r="XZ191" i="8" s="1"/>
  <c r="YM190" i="8"/>
  <c r="YO190" i="8" l="1"/>
  <c r="YP190" i="8" s="1"/>
  <c r="YK191" i="8" s="1"/>
  <c r="YT190" i="8" l="1"/>
  <c r="YL191" i="8"/>
  <c r="YG191" i="8" s="1"/>
  <c r="YV190" i="8" l="1"/>
  <c r="YW190" i="8" s="1"/>
  <c r="YR191" i="8" s="1"/>
  <c r="YS191" i="8" l="1"/>
  <c r="YN191" i="8" s="1"/>
  <c r="ZA190" i="8"/>
  <c r="ZC190" i="8" l="1"/>
  <c r="ZD190" i="8"/>
  <c r="YY191" i="8" s="1"/>
  <c r="YZ191" i="8" l="1"/>
  <c r="YU191" i="8" s="1"/>
  <c r="ZH190" i="8"/>
  <c r="ZJ190" i="8" l="1"/>
  <c r="ZK190" i="8" s="1"/>
  <c r="ZF191" i="8" s="1"/>
  <c r="ZG191" i="8" l="1"/>
  <c r="ZB191" i="8" s="1"/>
  <c r="ZO190" i="8"/>
  <c r="ZQ190" i="8" l="1"/>
  <c r="ZR190" i="8" s="1"/>
  <c r="ZM191" i="8" s="1"/>
  <c r="ZN191" i="8" l="1"/>
  <c r="ZI191" i="8" s="1"/>
  <c r="ZV190" i="8"/>
  <c r="ZX190" i="8" l="1"/>
  <c r="ZY190" i="8" s="1"/>
  <c r="ZT191" i="8" s="1"/>
  <c r="ZU191" i="8" l="1"/>
  <c r="ZP191" i="8" s="1"/>
  <c r="AAC190" i="8"/>
  <c r="AAE190" i="8" l="1"/>
  <c r="AAF190" i="8"/>
  <c r="AAA191" i="8" s="1"/>
  <c r="AAB191" i="8" l="1"/>
  <c r="ZW191" i="8" s="1"/>
  <c r="AAJ190" i="8"/>
  <c r="AAL190" i="8" l="1"/>
  <c r="AAM190" i="8"/>
  <c r="AAH191" i="8" s="1"/>
  <c r="AAI191" i="8" l="1"/>
  <c r="AAD191" i="8" s="1"/>
  <c r="AAQ190" i="8"/>
  <c r="AAS190" i="8" l="1"/>
  <c r="AAT190" i="8"/>
  <c r="AAO191" i="8" s="1"/>
  <c r="AAP191" i="8" l="1"/>
  <c r="AAX190" i="8"/>
  <c r="AAZ190" i="8" l="1"/>
  <c r="ABA190" i="8" s="1"/>
  <c r="AAV191" i="8" s="1"/>
  <c r="MZ191" i="8"/>
  <c r="AAK191" i="8"/>
  <c r="MW192" i="8" l="1"/>
  <c r="NA191" i="8"/>
  <c r="MV192" i="8" s="1"/>
  <c r="AAW191" i="8"/>
  <c r="ABE190" i="8"/>
  <c r="ABG190" i="8" l="1"/>
  <c r="ABH190" i="8" s="1"/>
  <c r="ABC191" i="8" s="1"/>
  <c r="AAR191" i="8"/>
  <c r="NE191" i="8"/>
  <c r="MR192" i="8"/>
  <c r="MS192" i="8" s="1"/>
  <c r="MP193" i="8" l="1"/>
  <c r="MT192" i="8"/>
  <c r="MO193" i="8" s="1"/>
  <c r="NG191" i="8"/>
  <c r="NH191" i="8"/>
  <c r="NC192" i="8" s="1"/>
  <c r="ABD191" i="8"/>
  <c r="ABL190" i="8"/>
  <c r="ABO190" i="8" s="1"/>
  <c r="ABJ191" i="8" s="1"/>
  <c r="ABF191" i="8" l="1"/>
  <c r="AAY191" i="8"/>
  <c r="ND192" i="8"/>
  <c r="MY192" i="8" s="1"/>
  <c r="NL191" i="8"/>
  <c r="MX192" i="8"/>
  <c r="MK193" i="8"/>
  <c r="ML193" i="8" s="1"/>
  <c r="MI194" i="8" l="1"/>
  <c r="MM193" i="8"/>
  <c r="MH194" i="8" s="1"/>
  <c r="NN191" i="8"/>
  <c r="NO191" i="8"/>
  <c r="NJ192" i="8" s="1"/>
  <c r="NS191" i="8" l="1"/>
  <c r="NK192" i="8"/>
  <c r="NF192" i="8" s="1"/>
  <c r="MQ193" i="8"/>
  <c r="MD194" i="8"/>
  <c r="ME194" i="8" s="1"/>
  <c r="MB195" i="8" l="1"/>
  <c r="MF194" i="8"/>
  <c r="MA195" i="8" s="1"/>
  <c r="NU191" i="8"/>
  <c r="NV191" i="8"/>
  <c r="NQ192" i="8" s="1"/>
  <c r="NZ191" i="8" l="1"/>
  <c r="NR192" i="8"/>
  <c r="NM192" i="8" s="1"/>
  <c r="LW195" i="8"/>
  <c r="LX195" i="8" s="1"/>
  <c r="MJ194" i="8"/>
  <c r="LU196" i="8" l="1"/>
  <c r="LY195" i="8"/>
  <c r="LT196" i="8" s="1"/>
  <c r="OB191" i="8"/>
  <c r="OC191" i="8" s="1"/>
  <c r="NX192" i="8" s="1"/>
  <c r="NY192" i="8" l="1"/>
  <c r="NT192" i="8" s="1"/>
  <c r="OG191" i="8"/>
  <c r="MC195" i="8"/>
  <c r="LP196" i="8"/>
  <c r="LQ196" i="8" s="1"/>
  <c r="LR196" i="8" l="1"/>
  <c r="LM197" i="8" s="1"/>
  <c r="LN197" i="8"/>
  <c r="OI191" i="8"/>
  <c r="OJ191" i="8"/>
  <c r="OE192" i="8" s="1"/>
  <c r="LV196" i="8" l="1"/>
  <c r="LI197" i="8"/>
  <c r="LJ197" i="8" s="1"/>
  <c r="LG198" i="8" s="1"/>
  <c r="OF192" i="8"/>
  <c r="OA192" i="8" s="1"/>
  <c r="ON191" i="8"/>
  <c r="LK197" i="8" l="1"/>
  <c r="LF198" i="8" s="1"/>
  <c r="LB198" i="8" s="1"/>
  <c r="LC198" i="8" s="1"/>
  <c r="OP191" i="8"/>
  <c r="OQ191" i="8" s="1"/>
  <c r="OL192" i="8" s="1"/>
  <c r="LO197" i="8" l="1"/>
  <c r="KZ199" i="8"/>
  <c r="LD198" i="8"/>
  <c r="KY199" i="8" s="1"/>
  <c r="OM192" i="8"/>
  <c r="OH192" i="8" s="1"/>
  <c r="OU191" i="8"/>
  <c r="OW191" i="8" l="1"/>
  <c r="OX191" i="8" s="1"/>
  <c r="OS192" i="8" s="1"/>
  <c r="LH198" i="8"/>
  <c r="KU199" i="8"/>
  <c r="KV199" i="8" s="1"/>
  <c r="KS200" i="8" l="1"/>
  <c r="KW199" i="8"/>
  <c r="KR200" i="8" s="1"/>
  <c r="OT192" i="8"/>
  <c r="OO192" i="8" s="1"/>
  <c r="PB191" i="8"/>
  <c r="PD191" i="8" l="1"/>
  <c r="PE191" i="8" s="1"/>
  <c r="OZ192" i="8" s="1"/>
  <c r="LA199" i="8"/>
  <c r="KN200" i="8"/>
  <c r="KO200" i="8" s="1"/>
  <c r="KP200" i="8" l="1"/>
  <c r="KK201" i="8" s="1"/>
  <c r="KL201" i="8"/>
  <c r="KT200" i="8"/>
  <c r="PA192" i="8"/>
  <c r="OV192" i="8" s="1"/>
  <c r="PI191" i="8"/>
  <c r="KG201" i="8" l="1"/>
  <c r="KH201" i="8" s="1"/>
  <c r="KE202" i="8" s="1"/>
  <c r="PK191" i="8"/>
  <c r="PL191" i="8" s="1"/>
  <c r="PG192" i="8" s="1"/>
  <c r="KI201" i="8" l="1"/>
  <c r="KD202" i="8" s="1"/>
  <c r="JZ202" i="8" s="1"/>
  <c r="KA202" i="8" s="1"/>
  <c r="PH192" i="8"/>
  <c r="PC192" i="8" s="1"/>
  <c r="PP191" i="8"/>
  <c r="KM201" i="8" l="1"/>
  <c r="KB202" i="8"/>
  <c r="JW203" i="8" s="1"/>
  <c r="JS203" i="8" s="1"/>
  <c r="JT203" i="8" s="1"/>
  <c r="JX203" i="8"/>
  <c r="PR191" i="8"/>
  <c r="PS191" i="8" s="1"/>
  <c r="PN192" i="8" s="1"/>
  <c r="KF202" i="8"/>
  <c r="JQ204" i="8" l="1"/>
  <c r="JU203" i="8"/>
  <c r="JP204" i="8" s="1"/>
  <c r="PO192" i="8"/>
  <c r="PJ192" i="8" s="1"/>
  <c r="PW191" i="8"/>
  <c r="PY191" i="8" l="1"/>
  <c r="PZ191" i="8" s="1"/>
  <c r="PU192" i="8" s="1"/>
  <c r="JY203" i="8"/>
  <c r="JL204" i="8"/>
  <c r="JM204" i="8" s="1"/>
  <c r="JN204" i="8" l="1"/>
  <c r="JI205" i="8" s="1"/>
  <c r="JJ205" i="8"/>
  <c r="JE205" i="8" s="1"/>
  <c r="JF205" i="8" s="1"/>
  <c r="PV192" i="8"/>
  <c r="PQ192" i="8" s="1"/>
  <c r="QD191" i="8"/>
  <c r="JR204" i="8" l="1"/>
  <c r="QF191" i="8"/>
  <c r="QG191" i="8" s="1"/>
  <c r="QB192" i="8" s="1"/>
  <c r="JG205" i="8"/>
  <c r="JB206" i="8" s="1"/>
  <c r="JC206" i="8"/>
  <c r="IX206" i="8" l="1"/>
  <c r="IY206" i="8" s="1"/>
  <c r="IZ206" i="8" s="1"/>
  <c r="IU207" i="8" s="1"/>
  <c r="JK205" i="8"/>
  <c r="QC192" i="8"/>
  <c r="PX192" i="8" s="1"/>
  <c r="QK191" i="8"/>
  <c r="IV207" i="8" l="1"/>
  <c r="JD206" i="8"/>
  <c r="IQ207" i="8"/>
  <c r="IR207" i="8" s="1"/>
  <c r="IO208" i="8" s="1"/>
  <c r="QM191" i="8"/>
  <c r="QN191" i="8" s="1"/>
  <c r="QI192" i="8" s="1"/>
  <c r="IS207" i="8" l="1"/>
  <c r="IN208" i="8" s="1"/>
  <c r="QJ192" i="8"/>
  <c r="QE192" i="8" s="1"/>
  <c r="QR191" i="8"/>
  <c r="IW207" i="8"/>
  <c r="IJ208" i="8"/>
  <c r="IK208" i="8" s="1"/>
  <c r="IH209" i="8" l="1"/>
  <c r="IL208" i="8"/>
  <c r="IG209" i="8" s="1"/>
  <c r="QT191" i="8"/>
  <c r="QU191" i="8"/>
  <c r="QP192" i="8" s="1"/>
  <c r="QQ192" i="8" l="1"/>
  <c r="QL192" i="8" s="1"/>
  <c r="QY191" i="8"/>
  <c r="IP208" i="8"/>
  <c r="IC209" i="8"/>
  <c r="ID209" i="8" s="1"/>
  <c r="IA210" i="8" l="1"/>
  <c r="IE209" i="8"/>
  <c r="HZ210" i="8" s="1"/>
  <c r="HV210" i="8" s="1"/>
  <c r="HW210" i="8" s="1"/>
  <c r="RA191" i="8"/>
  <c r="RB191" i="8"/>
  <c r="QW192" i="8" s="1"/>
  <c r="QX192" i="8" l="1"/>
  <c r="QS192" i="8" s="1"/>
  <c r="RF191" i="8"/>
  <c r="HX210" i="8"/>
  <c r="HS211" i="8" s="1"/>
  <c r="IB210" i="8"/>
  <c r="HT211" i="8"/>
  <c r="HO211" i="8" s="1"/>
  <c r="HP211" i="8" s="1"/>
  <c r="II209" i="8"/>
  <c r="HQ211" i="8" l="1"/>
  <c r="HL212" i="8" s="1"/>
  <c r="HM212" i="8"/>
  <c r="HH212" i="8" s="1"/>
  <c r="HI212" i="8" s="1"/>
  <c r="RH191" i="8"/>
  <c r="RI191" i="8" s="1"/>
  <c r="RD192" i="8" s="1"/>
  <c r="HU211" i="8" l="1"/>
  <c r="RE192" i="8"/>
  <c r="QZ192" i="8" s="1"/>
  <c r="RM191" i="8"/>
  <c r="HF213" i="8"/>
  <c r="HJ212" i="8"/>
  <c r="HE213" i="8" s="1"/>
  <c r="RO191" i="8" l="1"/>
  <c r="RP191" i="8" s="1"/>
  <c r="RK192" i="8" s="1"/>
  <c r="HN212" i="8"/>
  <c r="HA213" i="8"/>
  <c r="HB213" i="8" s="1"/>
  <c r="HC213" i="8" l="1"/>
  <c r="GX214" i="8" s="1"/>
  <c r="GY214" i="8"/>
  <c r="RL192" i="8"/>
  <c r="RG192" i="8" s="1"/>
  <c r="RT191" i="8"/>
  <c r="HG213" i="8" l="1"/>
  <c r="GT214" i="8"/>
  <c r="GU214" i="8" s="1"/>
  <c r="GR215" i="8" s="1"/>
  <c r="RV191" i="8"/>
  <c r="RW191" i="8" s="1"/>
  <c r="RR192" i="8" s="1"/>
  <c r="GV214" i="8" l="1"/>
  <c r="GQ215" i="8" s="1"/>
  <c r="RS192" i="8"/>
  <c r="RN192" i="8" s="1"/>
  <c r="SA191" i="8"/>
  <c r="GZ214" i="8"/>
  <c r="GM215" i="8"/>
  <c r="GN215" i="8" s="1"/>
  <c r="GK216" i="8" l="1"/>
  <c r="GO215" i="8"/>
  <c r="GJ216" i="8" s="1"/>
  <c r="SC191" i="8"/>
  <c r="SD191" i="8" s="1"/>
  <c r="RY192" i="8" s="1"/>
  <c r="RZ192" i="8" l="1"/>
  <c r="RU192" i="8" s="1"/>
  <c r="SH191" i="8"/>
  <c r="GS215" i="8"/>
  <c r="GF216" i="8"/>
  <c r="GG216" i="8" s="1"/>
  <c r="GH216" i="8" l="1"/>
  <c r="GC217" i="8" s="1"/>
  <c r="GD217" i="8"/>
  <c r="SJ191" i="8"/>
  <c r="SK191" i="8" s="1"/>
  <c r="SF192" i="8" s="1"/>
  <c r="FY217" i="8" l="1"/>
  <c r="FZ217" i="8" s="1"/>
  <c r="GA217" i="8" s="1"/>
  <c r="FV218" i="8" s="1"/>
  <c r="GL216" i="8"/>
  <c r="SG192" i="8"/>
  <c r="SB192" i="8" s="1"/>
  <c r="SO191" i="8"/>
  <c r="FW218" i="8" l="1"/>
  <c r="FR218" i="8" s="1"/>
  <c r="FS218" i="8" s="1"/>
  <c r="SQ191" i="8"/>
  <c r="SR191" i="8" s="1"/>
  <c r="SM192" i="8" s="1"/>
  <c r="GE217" i="8"/>
  <c r="FT218" i="8" l="1"/>
  <c r="FO219" i="8" s="1"/>
  <c r="FP219" i="8"/>
  <c r="SN192" i="8"/>
  <c r="SI192" i="8" s="1"/>
  <c r="SV191" i="8"/>
  <c r="FX218" i="8" l="1"/>
  <c r="FK219" i="8"/>
  <c r="FL219" i="8" s="1"/>
  <c r="FM219" i="8" s="1"/>
  <c r="SX191" i="8"/>
  <c r="SY191" i="8" s="1"/>
  <c r="ST192" i="8" s="1"/>
  <c r="FH220" i="8" l="1"/>
  <c r="FQ219" i="8"/>
  <c r="FI220" i="8"/>
  <c r="FD220" i="8" s="1"/>
  <c r="FE220" i="8" s="1"/>
  <c r="D26" i="8"/>
  <c r="E26" i="8"/>
  <c r="SU192" i="8"/>
  <c r="SP192" i="8" s="1"/>
  <c r="TC191" i="8"/>
  <c r="FF220" i="8" l="1"/>
  <c r="FJ220" i="8" s="1"/>
  <c r="P25" i="8"/>
  <c r="TE191" i="8"/>
  <c r="TF191" i="8" s="1"/>
  <c r="TA192" i="8" s="1"/>
  <c r="N25" i="8"/>
  <c r="H26" i="8"/>
  <c r="O25" i="8"/>
  <c r="G26" i="8"/>
  <c r="TB192" i="8" l="1"/>
  <c r="SW192" i="8" s="1"/>
  <c r="TJ191" i="8"/>
  <c r="TL191" i="8" l="1"/>
  <c r="TM191" i="8"/>
  <c r="TH192" i="8" s="1"/>
  <c r="TI192" i="8" l="1"/>
  <c r="TD192" i="8" s="1"/>
  <c r="TQ191" i="8"/>
  <c r="TS191" i="8" l="1"/>
  <c r="TT191" i="8" s="1"/>
  <c r="TO192" i="8" s="1"/>
  <c r="TP192" i="8" l="1"/>
  <c r="TK192" i="8" s="1"/>
  <c r="TX191" i="8"/>
  <c r="TZ191" i="8" l="1"/>
  <c r="UA191" i="8" s="1"/>
  <c r="TV192" i="8" s="1"/>
  <c r="TW192" i="8" l="1"/>
  <c r="TR192" i="8" s="1"/>
  <c r="UE191" i="8"/>
  <c r="UG191" i="8" l="1"/>
  <c r="UH191" i="8" s="1"/>
  <c r="UC192" i="8" s="1"/>
  <c r="UD192" i="8" l="1"/>
  <c r="TY192" i="8" s="1"/>
  <c r="UL191" i="8"/>
  <c r="UN191" i="8" l="1"/>
  <c r="UO191" i="8" s="1"/>
  <c r="UJ192" i="8" s="1"/>
  <c r="UK192" i="8" l="1"/>
  <c r="UF192" i="8" s="1"/>
  <c r="US191" i="8"/>
  <c r="UU191" i="8" l="1"/>
  <c r="UV191" i="8"/>
  <c r="UQ192" i="8" s="1"/>
  <c r="UR192" i="8" l="1"/>
  <c r="UM192" i="8" s="1"/>
  <c r="UZ191" i="8"/>
  <c r="VB191" i="8" l="1"/>
  <c r="VC191" i="8"/>
  <c r="UX192" i="8" s="1"/>
  <c r="UY192" i="8" l="1"/>
  <c r="UT192" i="8" s="1"/>
  <c r="VG191" i="8"/>
  <c r="VI191" i="8" l="1"/>
  <c r="VJ191" i="8"/>
  <c r="VE192" i="8" s="1"/>
  <c r="VF192" i="8" l="1"/>
  <c r="VA192" i="8" s="1"/>
  <c r="VN191" i="8"/>
  <c r="VP191" i="8" l="1"/>
  <c r="VQ191" i="8"/>
  <c r="VL192" i="8" s="1"/>
  <c r="VM192" i="8" l="1"/>
  <c r="VH192" i="8" s="1"/>
  <c r="VU191" i="8"/>
  <c r="VW191" i="8" l="1"/>
  <c r="VX191" i="8"/>
  <c r="VS192" i="8" s="1"/>
  <c r="VT192" i="8" l="1"/>
  <c r="VO192" i="8" s="1"/>
  <c r="WB191" i="8"/>
  <c r="WD191" i="8" l="1"/>
  <c r="WE191" i="8"/>
  <c r="VZ192" i="8" s="1"/>
  <c r="WA192" i="8" l="1"/>
  <c r="VV192" i="8" s="1"/>
  <c r="WI191" i="8"/>
  <c r="WK191" i="8" l="1"/>
  <c r="WL191" i="8" s="1"/>
  <c r="WG192" i="8" s="1"/>
  <c r="WH192" i="8" l="1"/>
  <c r="WC192" i="8" s="1"/>
  <c r="WP191" i="8"/>
  <c r="WR191" i="8" l="1"/>
  <c r="WS191" i="8" s="1"/>
  <c r="WN192" i="8" s="1"/>
  <c r="WO192" i="8" l="1"/>
  <c r="WJ192" i="8" s="1"/>
  <c r="WW191" i="8"/>
  <c r="WY191" i="8" l="1"/>
  <c r="WZ191" i="8" s="1"/>
  <c r="WU192" i="8" s="1"/>
  <c r="WV192" i="8" l="1"/>
  <c r="WQ192" i="8" s="1"/>
  <c r="XD191" i="8"/>
  <c r="XF191" i="8" l="1"/>
  <c r="XG191" i="8" s="1"/>
  <c r="XB192" i="8" s="1"/>
  <c r="XC192" i="8" l="1"/>
  <c r="WX192" i="8" s="1"/>
  <c r="XK191" i="8"/>
  <c r="XM191" i="8" l="1"/>
  <c r="XN191" i="8"/>
  <c r="XI192" i="8" s="1"/>
  <c r="XJ192" i="8" l="1"/>
  <c r="XE192" i="8" s="1"/>
  <c r="XR191" i="8"/>
  <c r="XT191" i="8" l="1"/>
  <c r="XU191" i="8"/>
  <c r="XP192" i="8" s="1"/>
  <c r="XQ192" i="8" l="1"/>
  <c r="XL192" i="8" s="1"/>
  <c r="XY191" i="8"/>
  <c r="YA191" i="8" l="1"/>
  <c r="YB191" i="8" s="1"/>
  <c r="XW192" i="8" s="1"/>
  <c r="XX192" i="8" l="1"/>
  <c r="XS192" i="8" s="1"/>
  <c r="YF191" i="8"/>
  <c r="YH191" i="8" l="1"/>
  <c r="YI191" i="8" s="1"/>
  <c r="YD192" i="8" s="1"/>
  <c r="YE192" i="8" l="1"/>
  <c r="XZ192" i="8" s="1"/>
  <c r="YM191" i="8"/>
  <c r="YO191" i="8" l="1"/>
  <c r="YP191" i="8" s="1"/>
  <c r="YK192" i="8" s="1"/>
  <c r="YT191" i="8" l="1"/>
  <c r="YL192" i="8"/>
  <c r="YG192" i="8" s="1"/>
  <c r="YV191" i="8" l="1"/>
  <c r="YW191" i="8" s="1"/>
  <c r="YR192" i="8" s="1"/>
  <c r="YS192" i="8" l="1"/>
  <c r="YN192" i="8" s="1"/>
  <c r="ZA191" i="8"/>
  <c r="ZC191" i="8" l="1"/>
  <c r="ZD191" i="8" s="1"/>
  <c r="YY192" i="8" s="1"/>
  <c r="YZ192" i="8" l="1"/>
  <c r="YU192" i="8" s="1"/>
  <c r="ZH191" i="8"/>
  <c r="ZJ191" i="8" l="1"/>
  <c r="ZK191" i="8"/>
  <c r="ZF192" i="8" s="1"/>
  <c r="ZG192" i="8" l="1"/>
  <c r="ZB192" i="8" s="1"/>
  <c r="ZO191" i="8"/>
  <c r="ZQ191" i="8" l="1"/>
  <c r="ZR191" i="8" s="1"/>
  <c r="ZM192" i="8" s="1"/>
  <c r="ZN192" i="8" l="1"/>
  <c r="ZI192" i="8" s="1"/>
  <c r="ZV191" i="8"/>
  <c r="ZX191" i="8" l="1"/>
  <c r="ZY191" i="8" s="1"/>
  <c r="ZT192" i="8" s="1"/>
  <c r="ZU192" i="8" l="1"/>
  <c r="ZP192" i="8" s="1"/>
  <c r="AAC191" i="8"/>
  <c r="AAE191" i="8" l="1"/>
  <c r="AAF191" i="8" s="1"/>
  <c r="AAA192" i="8" s="1"/>
  <c r="AAB192" i="8" l="1"/>
  <c r="ZW192" i="8" s="1"/>
  <c r="AAJ191" i="8"/>
  <c r="AAL191" i="8" l="1"/>
  <c r="AAM191" i="8" s="1"/>
  <c r="AAH192" i="8" s="1"/>
  <c r="AAI192" i="8" l="1"/>
  <c r="AAD192" i="8" s="1"/>
  <c r="AAQ191" i="8"/>
  <c r="AAS191" i="8" l="1"/>
  <c r="AAT191" i="8" s="1"/>
  <c r="AAO192" i="8" s="1"/>
  <c r="AAP192" i="8" l="1"/>
  <c r="AAX191" i="8"/>
  <c r="AAZ191" i="8" l="1"/>
  <c r="ABA191" i="8" s="1"/>
  <c r="AAV192" i="8" s="1"/>
  <c r="MZ192" i="8"/>
  <c r="AAK192" i="8"/>
  <c r="MW193" i="8" l="1"/>
  <c r="NA192" i="8"/>
  <c r="MV193" i="8" s="1"/>
  <c r="AAW192" i="8"/>
  <c r="ABE191" i="8"/>
  <c r="ABG191" i="8" l="1"/>
  <c r="ABH191" i="8" s="1"/>
  <c r="ABC192" i="8" s="1"/>
  <c r="AAR192" i="8"/>
  <c r="NE192" i="8"/>
  <c r="MR193" i="8"/>
  <c r="MS193" i="8" s="1"/>
  <c r="MP194" i="8" l="1"/>
  <c r="MT193" i="8"/>
  <c r="MO194" i="8" s="1"/>
  <c r="ABD192" i="8"/>
  <c r="ABL191" i="8"/>
  <c r="ABO191" i="8" s="1"/>
  <c r="ABJ192" i="8" s="1"/>
  <c r="NG192" i="8"/>
  <c r="ND193" i="8" l="1"/>
  <c r="ABF192" i="8"/>
  <c r="AAY192" i="8"/>
  <c r="NH192" i="8"/>
  <c r="NC193" i="8" s="1"/>
  <c r="MX193" i="8"/>
  <c r="MK194" i="8"/>
  <c r="ML194" i="8" s="1"/>
  <c r="MY193" i="8" l="1"/>
  <c r="MI195" i="8"/>
  <c r="MM194" i="8"/>
  <c r="MH195" i="8" s="1"/>
  <c r="NL192" i="8"/>
  <c r="NN192" i="8" l="1"/>
  <c r="NO192" i="8" s="1"/>
  <c r="NJ193" i="8" s="1"/>
  <c r="MQ194" i="8"/>
  <c r="MD195" i="8"/>
  <c r="ME195" i="8" s="1"/>
  <c r="MB196" i="8" l="1"/>
  <c r="MF195" i="8"/>
  <c r="MA196" i="8" s="1"/>
  <c r="NK193" i="8"/>
  <c r="NF193" i="8" s="1"/>
  <c r="NS192" i="8"/>
  <c r="NU192" i="8" l="1"/>
  <c r="NV192" i="8" s="1"/>
  <c r="NQ193" i="8" s="1"/>
  <c r="MJ195" i="8"/>
  <c r="LW196" i="8"/>
  <c r="LX196" i="8" s="1"/>
  <c r="LU197" i="8" l="1"/>
  <c r="LY196" i="8"/>
  <c r="LT197" i="8" s="1"/>
  <c r="NR193" i="8"/>
  <c r="NM193" i="8" s="1"/>
  <c r="NZ192" i="8"/>
  <c r="OB192" i="8" l="1"/>
  <c r="OC192" i="8" s="1"/>
  <c r="NX193" i="8" s="1"/>
  <c r="MC196" i="8"/>
  <c r="LP197" i="8"/>
  <c r="LQ197" i="8" s="1"/>
  <c r="LN198" i="8" l="1"/>
  <c r="LR197" i="8"/>
  <c r="LM198" i="8" s="1"/>
  <c r="NY193" i="8"/>
  <c r="NT193" i="8" s="1"/>
  <c r="OG192" i="8"/>
  <c r="OI192" i="8" l="1"/>
  <c r="OJ192" i="8"/>
  <c r="OE193" i="8" s="1"/>
  <c r="LV197" i="8"/>
  <c r="LI198" i="8"/>
  <c r="LJ198" i="8" s="1"/>
  <c r="LG199" i="8" l="1"/>
  <c r="LK198" i="8"/>
  <c r="LF199" i="8" s="1"/>
  <c r="OF193" i="8"/>
  <c r="OA193" i="8" s="1"/>
  <c r="ON192" i="8"/>
  <c r="OP192" i="8" l="1"/>
  <c r="OQ192" i="8" s="1"/>
  <c r="OL193" i="8" s="1"/>
  <c r="LO198" i="8"/>
  <c r="LB199" i="8"/>
  <c r="LC199" i="8" s="1"/>
  <c r="KZ200" i="8" l="1"/>
  <c r="LD199" i="8"/>
  <c r="KY200" i="8" s="1"/>
  <c r="OM193" i="8"/>
  <c r="OH193" i="8" s="1"/>
  <c r="OU192" i="8"/>
  <c r="OW192" i="8" l="1"/>
  <c r="OX192" i="8" s="1"/>
  <c r="OS193" i="8" s="1"/>
  <c r="LH199" i="8"/>
  <c r="KU200" i="8"/>
  <c r="KV200" i="8" s="1"/>
  <c r="KW200" i="8" l="1"/>
  <c r="KR201" i="8" s="1"/>
  <c r="KS201" i="8"/>
  <c r="OT193" i="8"/>
  <c r="OO193" i="8" s="1"/>
  <c r="PB192" i="8"/>
  <c r="LA200" i="8" l="1"/>
  <c r="KN201" i="8"/>
  <c r="KO201" i="8" s="1"/>
  <c r="KP201" i="8" s="1"/>
  <c r="PD192" i="8"/>
  <c r="PE192" i="8" s="1"/>
  <c r="OZ193" i="8" s="1"/>
  <c r="KL202" i="8" l="1"/>
  <c r="KK202" i="8"/>
  <c r="KT201" i="8"/>
  <c r="KG202" i="8"/>
  <c r="KH202" i="8" s="1"/>
  <c r="KE203" i="8" s="1"/>
  <c r="PA193" i="8"/>
  <c r="OV193" i="8" s="1"/>
  <c r="PI192" i="8"/>
  <c r="KI202" i="8" l="1"/>
  <c r="KD203" i="8" s="1"/>
  <c r="JZ203" i="8" s="1"/>
  <c r="KA203" i="8" s="1"/>
  <c r="PK192" i="8"/>
  <c r="PL192" i="8" s="1"/>
  <c r="PG193" i="8" s="1"/>
  <c r="JX204" i="8" l="1"/>
  <c r="KB203" i="8"/>
  <c r="JW204" i="8" s="1"/>
  <c r="KM202" i="8"/>
  <c r="PH193" i="8"/>
  <c r="PC193" i="8" s="1"/>
  <c r="PP192" i="8"/>
  <c r="KF203" i="8"/>
  <c r="JS204" i="8"/>
  <c r="JT204" i="8" s="1"/>
  <c r="JQ205" i="8" l="1"/>
  <c r="JU204" i="8"/>
  <c r="JP205" i="8" s="1"/>
  <c r="PR192" i="8"/>
  <c r="PS192" i="8"/>
  <c r="PN193" i="8" s="1"/>
  <c r="PO193" i="8" l="1"/>
  <c r="PJ193" i="8" s="1"/>
  <c r="PW192" i="8"/>
  <c r="JY204" i="8"/>
  <c r="JL205" i="8"/>
  <c r="JM205" i="8" s="1"/>
  <c r="JJ206" i="8" l="1"/>
  <c r="JN205" i="8"/>
  <c r="JI206" i="8" s="1"/>
  <c r="PY192" i="8"/>
  <c r="PZ192" i="8"/>
  <c r="PU193" i="8" s="1"/>
  <c r="PV193" i="8" l="1"/>
  <c r="PQ193" i="8" s="1"/>
  <c r="QD192" i="8"/>
  <c r="JR205" i="8"/>
  <c r="JE206" i="8"/>
  <c r="JF206" i="8" s="1"/>
  <c r="JC207" i="8" l="1"/>
  <c r="JG206" i="8"/>
  <c r="JB207" i="8" s="1"/>
  <c r="QF192" i="8"/>
  <c r="QG192" i="8"/>
  <c r="QB193" i="8" s="1"/>
  <c r="QC193" i="8" l="1"/>
  <c r="PX193" i="8" s="1"/>
  <c r="QK192" i="8"/>
  <c r="JK206" i="8"/>
  <c r="IX207" i="8"/>
  <c r="IY207" i="8" s="1"/>
  <c r="IV208" i="8" l="1"/>
  <c r="IZ207" i="8"/>
  <c r="IU208" i="8" s="1"/>
  <c r="QM192" i="8"/>
  <c r="QN192" i="8"/>
  <c r="QI193" i="8" s="1"/>
  <c r="QJ193" i="8" l="1"/>
  <c r="QE193" i="8" s="1"/>
  <c r="QR192" i="8"/>
  <c r="JD207" i="8"/>
  <c r="IQ208" i="8"/>
  <c r="IR208" i="8" s="1"/>
  <c r="IO209" i="8" l="1"/>
  <c r="IS208" i="8"/>
  <c r="IN209" i="8" s="1"/>
  <c r="QT192" i="8"/>
  <c r="QU192" i="8"/>
  <c r="QP193" i="8" s="1"/>
  <c r="QQ193" i="8" l="1"/>
  <c r="QL193" i="8" s="1"/>
  <c r="QY192" i="8"/>
  <c r="IW208" i="8"/>
  <c r="IJ209" i="8"/>
  <c r="IK209" i="8" s="1"/>
  <c r="IH210" i="8" l="1"/>
  <c r="IL209" i="8"/>
  <c r="IG210" i="8" s="1"/>
  <c r="IC210" i="8" s="1"/>
  <c r="ID210" i="8" s="1"/>
  <c r="RA192" i="8"/>
  <c r="RB192" i="8"/>
  <c r="QW193" i="8" s="1"/>
  <c r="QX193" i="8" l="1"/>
  <c r="QS193" i="8" s="1"/>
  <c r="RF192" i="8"/>
  <c r="IA211" i="8"/>
  <c r="IE210" i="8"/>
  <c r="HZ211" i="8" s="1"/>
  <c r="IP209" i="8"/>
  <c r="RH192" i="8" l="1"/>
  <c r="RI192" i="8" s="1"/>
  <c r="RD193" i="8" s="1"/>
  <c r="II210" i="8"/>
  <c r="HV211" i="8"/>
  <c r="HW211" i="8" s="1"/>
  <c r="HT212" i="8" l="1"/>
  <c r="HX211" i="8"/>
  <c r="HS212" i="8" s="1"/>
  <c r="RE193" i="8"/>
  <c r="QZ193" i="8" s="1"/>
  <c r="RM192" i="8"/>
  <c r="RO192" i="8" l="1"/>
  <c r="RP192" i="8" s="1"/>
  <c r="RK193" i="8" s="1"/>
  <c r="IB211" i="8"/>
  <c r="HO212" i="8"/>
  <c r="HP212" i="8" s="1"/>
  <c r="HM213" i="8" l="1"/>
  <c r="HQ212" i="8"/>
  <c r="HL213" i="8" s="1"/>
  <c r="RL193" i="8"/>
  <c r="RG193" i="8" s="1"/>
  <c r="RT192" i="8"/>
  <c r="RV192" i="8" l="1"/>
  <c r="RW192" i="8"/>
  <c r="RR193" i="8" s="1"/>
  <c r="HU212" i="8"/>
  <c r="HH213" i="8"/>
  <c r="HI213" i="8" s="1"/>
  <c r="HF214" i="8" l="1"/>
  <c r="HJ213" i="8"/>
  <c r="HE214" i="8" s="1"/>
  <c r="RS193" i="8"/>
  <c r="RN193" i="8" s="1"/>
  <c r="SA192" i="8"/>
  <c r="SC192" i="8" l="1"/>
  <c r="SD192" i="8" s="1"/>
  <c r="RY193" i="8" s="1"/>
  <c r="HN213" i="8"/>
  <c r="HA214" i="8"/>
  <c r="HB214" i="8" s="1"/>
  <c r="HC214" i="8" l="1"/>
  <c r="GX215" i="8" s="1"/>
  <c r="GY215" i="8"/>
  <c r="RZ193" i="8"/>
  <c r="RU193" i="8" s="1"/>
  <c r="SH192" i="8"/>
  <c r="GT215" i="8" l="1"/>
  <c r="GU215" i="8" s="1"/>
  <c r="GR216" i="8" s="1"/>
  <c r="HG214" i="8"/>
  <c r="SJ192" i="8"/>
  <c r="SK192" i="8" s="1"/>
  <c r="SF193" i="8" s="1"/>
  <c r="GV215" i="8" l="1"/>
  <c r="GQ216" i="8" s="1"/>
  <c r="GM216" i="8" s="1"/>
  <c r="GN216" i="8" s="1"/>
  <c r="SG193" i="8"/>
  <c r="SB193" i="8" s="1"/>
  <c r="SO192" i="8"/>
  <c r="GZ215" i="8" l="1"/>
  <c r="GK217" i="8"/>
  <c r="GO216" i="8"/>
  <c r="GJ217" i="8" s="1"/>
  <c r="SQ192" i="8"/>
  <c r="SR192" i="8" s="1"/>
  <c r="SM193" i="8" s="1"/>
  <c r="SN193" i="8" l="1"/>
  <c r="SI193" i="8" s="1"/>
  <c r="SV192" i="8"/>
  <c r="GS216" i="8"/>
  <c r="GF217" i="8"/>
  <c r="GG217" i="8" s="1"/>
  <c r="GH217" i="8" l="1"/>
  <c r="GC218" i="8" s="1"/>
  <c r="GD218" i="8"/>
  <c r="SX192" i="8"/>
  <c r="SY192" i="8"/>
  <c r="ST193" i="8" s="1"/>
  <c r="GL217" i="8" l="1"/>
  <c r="FY218" i="8"/>
  <c r="FZ218" i="8" s="1"/>
  <c r="FW219" i="8" s="1"/>
  <c r="SU193" i="8"/>
  <c r="SP193" i="8" s="1"/>
  <c r="TC192" i="8"/>
  <c r="GA218" i="8" l="1"/>
  <c r="FV219" i="8" s="1"/>
  <c r="TE192" i="8"/>
  <c r="TF192" i="8"/>
  <c r="TA193" i="8" s="1"/>
  <c r="GE218" i="8"/>
  <c r="FR219" i="8"/>
  <c r="FS219" i="8" s="1"/>
  <c r="FP220" i="8" l="1"/>
  <c r="FT219" i="8"/>
  <c r="FO220" i="8" s="1"/>
  <c r="TB193" i="8"/>
  <c r="SW193" i="8" s="1"/>
  <c r="TJ192" i="8"/>
  <c r="TL192" i="8" l="1"/>
  <c r="TM192" i="8" s="1"/>
  <c r="TH193" i="8" s="1"/>
  <c r="FX219" i="8"/>
  <c r="FK220" i="8"/>
  <c r="FL220" i="8" s="1"/>
  <c r="P26" i="8" s="1"/>
  <c r="E27" i="8" l="1"/>
  <c r="D27" i="8"/>
  <c r="FM220" i="8"/>
  <c r="FQ220" i="8" s="1"/>
  <c r="TI193" i="8"/>
  <c r="TD193" i="8" s="1"/>
  <c r="TQ192" i="8"/>
  <c r="TS192" i="8" l="1"/>
  <c r="TT192" i="8" s="1"/>
  <c r="TO193" i="8" s="1"/>
  <c r="G27" i="8"/>
  <c r="O26" i="8"/>
  <c r="N26" i="8"/>
  <c r="H27" i="8"/>
  <c r="TP193" i="8" l="1"/>
  <c r="TK193" i="8" s="1"/>
  <c r="TX192" i="8"/>
  <c r="TZ192" i="8" l="1"/>
  <c r="UA192" i="8"/>
  <c r="TV193" i="8" s="1"/>
  <c r="TW193" i="8" l="1"/>
  <c r="TR193" i="8" s="1"/>
  <c r="UE192" i="8"/>
  <c r="UG192" i="8" l="1"/>
  <c r="UH192" i="8"/>
  <c r="UC193" i="8" s="1"/>
  <c r="UD193" i="8" l="1"/>
  <c r="TY193" i="8" s="1"/>
  <c r="UL192" i="8"/>
  <c r="UN192" i="8" l="1"/>
  <c r="UO192" i="8" s="1"/>
  <c r="UJ193" i="8" s="1"/>
  <c r="UK193" i="8" l="1"/>
  <c r="UF193" i="8" s="1"/>
  <c r="US192" i="8"/>
  <c r="UU192" i="8" l="1"/>
  <c r="UV192" i="8" s="1"/>
  <c r="UQ193" i="8" s="1"/>
  <c r="UR193" i="8" l="1"/>
  <c r="UM193" i="8" s="1"/>
  <c r="UZ192" i="8"/>
  <c r="VB192" i="8" l="1"/>
  <c r="VC192" i="8"/>
  <c r="UX193" i="8" s="1"/>
  <c r="UY193" i="8" l="1"/>
  <c r="UT193" i="8" s="1"/>
  <c r="VG192" i="8"/>
  <c r="VI192" i="8" l="1"/>
  <c r="VJ192" i="8"/>
  <c r="VE193" i="8" s="1"/>
  <c r="VF193" i="8" l="1"/>
  <c r="VA193" i="8" s="1"/>
  <c r="VN192" i="8"/>
  <c r="VP192" i="8" l="1"/>
  <c r="VQ192" i="8" s="1"/>
  <c r="VL193" i="8" s="1"/>
  <c r="VM193" i="8" l="1"/>
  <c r="VH193" i="8" s="1"/>
  <c r="VU192" i="8"/>
  <c r="VW192" i="8" l="1"/>
  <c r="VX192" i="8"/>
  <c r="VS193" i="8" s="1"/>
  <c r="VT193" i="8" l="1"/>
  <c r="VO193" i="8" s="1"/>
  <c r="WB192" i="8"/>
  <c r="WD192" i="8" l="1"/>
  <c r="WE192" i="8" s="1"/>
  <c r="VZ193" i="8" s="1"/>
  <c r="WA193" i="8" l="1"/>
  <c r="VV193" i="8" s="1"/>
  <c r="WI192" i="8"/>
  <c r="WK192" i="8" l="1"/>
  <c r="WL192" i="8"/>
  <c r="WG193" i="8" s="1"/>
  <c r="WH193" i="8" l="1"/>
  <c r="WC193" i="8" s="1"/>
  <c r="WP192" i="8"/>
  <c r="WR192" i="8" l="1"/>
  <c r="WS192" i="8"/>
  <c r="WN193" i="8" s="1"/>
  <c r="WO193" i="8" l="1"/>
  <c r="WJ193" i="8" s="1"/>
  <c r="WW192" i="8"/>
  <c r="WY192" i="8" l="1"/>
  <c r="WZ192" i="8" s="1"/>
  <c r="WU193" i="8" s="1"/>
  <c r="WV193" i="8" l="1"/>
  <c r="WQ193" i="8" s="1"/>
  <c r="XD192" i="8"/>
  <c r="XF192" i="8" l="1"/>
  <c r="XG192" i="8"/>
  <c r="XB193" i="8" s="1"/>
  <c r="XC193" i="8" l="1"/>
  <c r="WX193" i="8" s="1"/>
  <c r="XK192" i="8"/>
  <c r="XM192" i="8" l="1"/>
  <c r="XN192" i="8" s="1"/>
  <c r="XI193" i="8" s="1"/>
  <c r="XJ193" i="8" l="1"/>
  <c r="XE193" i="8" s="1"/>
  <c r="XR192" i="8"/>
  <c r="XT192" i="8" l="1"/>
  <c r="XU192" i="8" s="1"/>
  <c r="XP193" i="8" s="1"/>
  <c r="XQ193" i="8" l="1"/>
  <c r="XL193" i="8" s="1"/>
  <c r="XY192" i="8"/>
  <c r="YA192" i="8" l="1"/>
  <c r="YB192" i="8" s="1"/>
  <c r="XW193" i="8" s="1"/>
  <c r="XX193" i="8" l="1"/>
  <c r="XS193" i="8" s="1"/>
  <c r="YF192" i="8"/>
  <c r="YH192" i="8" l="1"/>
  <c r="YI192" i="8" s="1"/>
  <c r="YD193" i="8" s="1"/>
  <c r="YE193" i="8" l="1"/>
  <c r="XZ193" i="8" s="1"/>
  <c r="YM192" i="8"/>
  <c r="YO192" i="8" l="1"/>
  <c r="YP192" i="8" s="1"/>
  <c r="YK193" i="8" s="1"/>
  <c r="YT192" i="8" l="1"/>
  <c r="YL193" i="8"/>
  <c r="YG193" i="8" s="1"/>
  <c r="YV192" i="8" l="1"/>
  <c r="YW192" i="8" s="1"/>
  <c r="YR193" i="8" s="1"/>
  <c r="YS193" i="8" l="1"/>
  <c r="YN193" i="8" s="1"/>
  <c r="ZA192" i="8"/>
  <c r="ZC192" i="8" l="1"/>
  <c r="ZD192" i="8" s="1"/>
  <c r="YY193" i="8" s="1"/>
  <c r="YZ193" i="8" l="1"/>
  <c r="YU193" i="8" s="1"/>
  <c r="ZH192" i="8"/>
  <c r="ZJ192" i="8" l="1"/>
  <c r="ZK192" i="8" s="1"/>
  <c r="ZF193" i="8" s="1"/>
  <c r="ZG193" i="8" l="1"/>
  <c r="ZB193" i="8" s="1"/>
  <c r="ZO192" i="8"/>
  <c r="ZQ192" i="8" l="1"/>
  <c r="ZR192" i="8" s="1"/>
  <c r="ZM193" i="8" s="1"/>
  <c r="ZN193" i="8" l="1"/>
  <c r="ZI193" i="8" s="1"/>
  <c r="ZV192" i="8"/>
  <c r="ZX192" i="8" l="1"/>
  <c r="ZY192" i="8"/>
  <c r="ZT193" i="8" s="1"/>
  <c r="ZU193" i="8" l="1"/>
  <c r="ZP193" i="8" s="1"/>
  <c r="AAC192" i="8"/>
  <c r="AAE192" i="8" l="1"/>
  <c r="AAF192" i="8" s="1"/>
  <c r="AAA193" i="8" s="1"/>
  <c r="AAB193" i="8" l="1"/>
  <c r="ZW193" i="8" s="1"/>
  <c r="AAJ192" i="8"/>
  <c r="AAL192" i="8" l="1"/>
  <c r="AAM192" i="8" s="1"/>
  <c r="AAH193" i="8" s="1"/>
  <c r="AAI193" i="8" l="1"/>
  <c r="AAD193" i="8" s="1"/>
  <c r="AAQ192" i="8"/>
  <c r="AAS192" i="8" l="1"/>
  <c r="AAT192" i="8" s="1"/>
  <c r="AAO193" i="8" s="1"/>
  <c r="AAP193" i="8" l="1"/>
  <c r="AAX192" i="8"/>
  <c r="AAZ192" i="8" l="1"/>
  <c r="ABA192" i="8" s="1"/>
  <c r="AAV193" i="8" s="1"/>
  <c r="MZ193" i="8"/>
  <c r="AAK193" i="8"/>
  <c r="MW194" i="8" l="1"/>
  <c r="NA193" i="8"/>
  <c r="MV194" i="8" s="1"/>
  <c r="AAW193" i="8"/>
  <c r="ABE192" i="8"/>
  <c r="ABG192" i="8" l="1"/>
  <c r="ABH192" i="8" s="1"/>
  <c r="ABC193" i="8" s="1"/>
  <c r="AAR193" i="8"/>
  <c r="NE193" i="8"/>
  <c r="MR194" i="8"/>
  <c r="MS194" i="8" s="1"/>
  <c r="MP195" i="8" l="1"/>
  <c r="MT194" i="8"/>
  <c r="MO195" i="8" s="1"/>
  <c r="ABD193" i="8"/>
  <c r="ABL192" i="8"/>
  <c r="ABO192" i="8" s="1"/>
  <c r="ABJ193" i="8" s="1"/>
  <c r="NG193" i="8"/>
  <c r="ND194" i="8" l="1"/>
  <c r="ABF193" i="8"/>
  <c r="AAY193" i="8"/>
  <c r="NH193" i="8"/>
  <c r="NC194" i="8" s="1"/>
  <c r="MX194" i="8"/>
  <c r="MK195" i="8"/>
  <c r="ML195" i="8" s="1"/>
  <c r="MY194" i="8" l="1"/>
  <c r="MI196" i="8"/>
  <c r="MM195" i="8"/>
  <c r="MH196" i="8" s="1"/>
  <c r="NL193" i="8"/>
  <c r="NN193" i="8" l="1"/>
  <c r="NO193" i="8" s="1"/>
  <c r="NJ194" i="8" s="1"/>
  <c r="MQ195" i="8"/>
  <c r="MD196" i="8"/>
  <c r="ME196" i="8" s="1"/>
  <c r="MB197" i="8" l="1"/>
  <c r="MF196" i="8"/>
  <c r="MA197" i="8" s="1"/>
  <c r="NK194" i="8"/>
  <c r="NF194" i="8" s="1"/>
  <c r="NS193" i="8"/>
  <c r="NU193" i="8" l="1"/>
  <c r="NV193" i="8" s="1"/>
  <c r="NQ194" i="8" s="1"/>
  <c r="MJ196" i="8"/>
  <c r="LW197" i="8"/>
  <c r="LX197" i="8" s="1"/>
  <c r="LU198" i="8" l="1"/>
  <c r="LY197" i="8"/>
  <c r="LT198" i="8" s="1"/>
  <c r="NR194" i="8"/>
  <c r="NM194" i="8" s="1"/>
  <c r="NZ193" i="8"/>
  <c r="OB193" i="8" l="1"/>
  <c r="OC193" i="8" s="1"/>
  <c r="NX194" i="8" s="1"/>
  <c r="MC197" i="8"/>
  <c r="LP198" i="8"/>
  <c r="LQ198" i="8" s="1"/>
  <c r="LN199" i="8" l="1"/>
  <c r="LR198" i="8"/>
  <c r="LM199" i="8" s="1"/>
  <c r="NY194" i="8"/>
  <c r="NT194" i="8" s="1"/>
  <c r="OG193" i="8"/>
  <c r="OI193" i="8" l="1"/>
  <c r="OJ193" i="8"/>
  <c r="OE194" i="8" s="1"/>
  <c r="LV198" i="8"/>
  <c r="LI199" i="8"/>
  <c r="LJ199" i="8" s="1"/>
  <c r="LG200" i="8" l="1"/>
  <c r="LK199" i="8"/>
  <c r="LF200" i="8" s="1"/>
  <c r="OF194" i="8"/>
  <c r="OA194" i="8" s="1"/>
  <c r="ON193" i="8"/>
  <c r="OP193" i="8" l="1"/>
  <c r="OQ193" i="8" s="1"/>
  <c r="OL194" i="8" s="1"/>
  <c r="LO199" i="8"/>
  <c r="LB200" i="8"/>
  <c r="LC200" i="8" s="1"/>
  <c r="LD200" i="8" l="1"/>
  <c r="KY201" i="8" s="1"/>
  <c r="KZ201" i="8"/>
  <c r="LH200" i="8"/>
  <c r="OM194" i="8"/>
  <c r="OH194" i="8" s="1"/>
  <c r="OU193" i="8"/>
  <c r="KU201" i="8" l="1"/>
  <c r="KV201" i="8" s="1"/>
  <c r="KW201" i="8" s="1"/>
  <c r="KR202" i="8" s="1"/>
  <c r="OW193" i="8"/>
  <c r="OX193" i="8" s="1"/>
  <c r="OS194" i="8" s="1"/>
  <c r="KS202" i="8" l="1"/>
  <c r="OT194" i="8"/>
  <c r="OO194" i="8" s="1"/>
  <c r="PB193" i="8"/>
  <c r="LA201" i="8"/>
  <c r="KN202" i="8"/>
  <c r="KO202" i="8" s="1"/>
  <c r="KL203" i="8" l="1"/>
  <c r="KP202" i="8"/>
  <c r="KK203" i="8" s="1"/>
  <c r="PD193" i="8"/>
  <c r="PE193" i="8"/>
  <c r="OZ194" i="8" s="1"/>
  <c r="PA194" i="8" l="1"/>
  <c r="OV194" i="8" s="1"/>
  <c r="PI193" i="8"/>
  <c r="KT202" i="8"/>
  <c r="KG203" i="8"/>
  <c r="KH203" i="8" s="1"/>
  <c r="KI203" i="8" l="1"/>
  <c r="KD204" i="8" s="1"/>
  <c r="KE204" i="8"/>
  <c r="KM203" i="8"/>
  <c r="PK193" i="8"/>
  <c r="PL193" i="8" s="1"/>
  <c r="PG194" i="8" s="1"/>
  <c r="JZ204" i="8" l="1"/>
  <c r="KA204" i="8" s="1"/>
  <c r="JX205" i="8" s="1"/>
  <c r="PH194" i="8"/>
  <c r="PC194" i="8" s="1"/>
  <c r="PP193" i="8"/>
  <c r="KB204" i="8" l="1"/>
  <c r="JW205" i="8" s="1"/>
  <c r="JS205" i="8" s="1"/>
  <c r="JT205" i="8" s="1"/>
  <c r="PR193" i="8"/>
  <c r="PS193" i="8" s="1"/>
  <c r="PN194" i="8" s="1"/>
  <c r="KF204" i="8" l="1"/>
  <c r="JQ206" i="8"/>
  <c r="JU205" i="8"/>
  <c r="JP206" i="8" s="1"/>
  <c r="PO194" i="8"/>
  <c r="PJ194" i="8" s="1"/>
  <c r="PW193" i="8"/>
  <c r="PY193" i="8" l="1"/>
  <c r="PZ193" i="8" s="1"/>
  <c r="PU194" i="8" s="1"/>
  <c r="JY205" i="8"/>
  <c r="JL206" i="8"/>
  <c r="JM206" i="8" s="1"/>
  <c r="JN206" i="8" l="1"/>
  <c r="JI207" i="8" s="1"/>
  <c r="JJ207" i="8"/>
  <c r="PV194" i="8"/>
  <c r="PQ194" i="8" s="1"/>
  <c r="QD193" i="8"/>
  <c r="JR206" i="8" l="1"/>
  <c r="JE207" i="8"/>
  <c r="JF207" i="8" s="1"/>
  <c r="JC208" i="8" s="1"/>
  <c r="QF193" i="8"/>
  <c r="QG193" i="8"/>
  <c r="QB194" i="8" s="1"/>
  <c r="JG207" i="8" l="1"/>
  <c r="JB208" i="8" s="1"/>
  <c r="IX208" i="8" s="1"/>
  <c r="IY208" i="8" s="1"/>
  <c r="QC194" i="8"/>
  <c r="PX194" i="8" s="1"/>
  <c r="QK193" i="8"/>
  <c r="JK207" i="8" l="1"/>
  <c r="IV209" i="8"/>
  <c r="IZ208" i="8"/>
  <c r="IU209" i="8" s="1"/>
  <c r="QM193" i="8"/>
  <c r="QN193" i="8"/>
  <c r="QI194" i="8" s="1"/>
  <c r="QJ194" i="8" l="1"/>
  <c r="QE194" i="8" s="1"/>
  <c r="QR193" i="8"/>
  <c r="JD208" i="8"/>
  <c r="IQ209" i="8"/>
  <c r="IR209" i="8" s="1"/>
  <c r="IO210" i="8" l="1"/>
  <c r="IS209" i="8"/>
  <c r="IN210" i="8" s="1"/>
  <c r="IJ210" i="8" s="1"/>
  <c r="IK210" i="8" s="1"/>
  <c r="QT193" i="8"/>
  <c r="QU193" i="8"/>
  <c r="QP194" i="8" s="1"/>
  <c r="QQ194" i="8" l="1"/>
  <c r="QL194" i="8" s="1"/>
  <c r="QY193" i="8"/>
  <c r="IL210" i="8"/>
  <c r="IG211" i="8" s="1"/>
  <c r="IH211" i="8"/>
  <c r="IC211" i="8" s="1"/>
  <c r="ID211" i="8" s="1"/>
  <c r="IW209" i="8"/>
  <c r="IP210" i="8" l="1"/>
  <c r="IA212" i="8"/>
  <c r="IE211" i="8"/>
  <c r="HZ212" i="8" s="1"/>
  <c r="RA193" i="8"/>
  <c r="RB193" i="8" s="1"/>
  <c r="QW194" i="8" s="1"/>
  <c r="QX194" i="8" l="1"/>
  <c r="QS194" i="8" s="1"/>
  <c r="RF193" i="8"/>
  <c r="II211" i="8"/>
  <c r="HV212" i="8"/>
  <c r="HW212" i="8" s="1"/>
  <c r="HT213" i="8" l="1"/>
  <c r="HX212" i="8"/>
  <c r="HS213" i="8" s="1"/>
  <c r="RH193" i="8"/>
  <c r="RI193" i="8"/>
  <c r="RD194" i="8" s="1"/>
  <c r="RE194" i="8" l="1"/>
  <c r="QZ194" i="8" s="1"/>
  <c r="RM193" i="8"/>
  <c r="IB212" i="8"/>
  <c r="HO213" i="8"/>
  <c r="HP213" i="8" s="1"/>
  <c r="HQ213" i="8" l="1"/>
  <c r="HL214" i="8" s="1"/>
  <c r="HM214" i="8"/>
  <c r="RO193" i="8"/>
  <c r="RP193" i="8" s="1"/>
  <c r="RK194" i="8" s="1"/>
  <c r="HH214" i="8" l="1"/>
  <c r="HI214" i="8" s="1"/>
  <c r="HU213" i="8"/>
  <c r="RL194" i="8"/>
  <c r="RG194" i="8" s="1"/>
  <c r="RT193" i="8"/>
  <c r="HF215" i="8"/>
  <c r="HJ214" i="8"/>
  <c r="HE215" i="8" s="1"/>
  <c r="RV193" i="8" l="1"/>
  <c r="RW193" i="8" s="1"/>
  <c r="RR194" i="8" s="1"/>
  <c r="HN214" i="8"/>
  <c r="HA215" i="8"/>
  <c r="HB215" i="8" s="1"/>
  <c r="GY216" i="8" l="1"/>
  <c r="HC215" i="8"/>
  <c r="GX216" i="8" s="1"/>
  <c r="RS194" i="8"/>
  <c r="RN194" i="8" s="1"/>
  <c r="SA193" i="8"/>
  <c r="SC193" i="8" l="1"/>
  <c r="SD193" i="8" s="1"/>
  <c r="RY194" i="8" s="1"/>
  <c r="HG215" i="8"/>
  <c r="GT216" i="8"/>
  <c r="GU216" i="8" s="1"/>
  <c r="GV216" i="8" l="1"/>
  <c r="GQ217" i="8" s="1"/>
  <c r="GR217" i="8"/>
  <c r="RZ194" i="8"/>
  <c r="RU194" i="8" s="1"/>
  <c r="SH193" i="8"/>
  <c r="GZ216" i="8" l="1"/>
  <c r="GM217" i="8"/>
  <c r="GN217" i="8" s="1"/>
  <c r="SJ193" i="8"/>
  <c r="SK193" i="8" s="1"/>
  <c r="SF194" i="8" s="1"/>
  <c r="GK218" i="8" l="1"/>
  <c r="GO217" i="8"/>
  <c r="GJ218" i="8" s="1"/>
  <c r="SG194" i="8"/>
  <c r="SB194" i="8" s="1"/>
  <c r="SO193" i="8"/>
  <c r="GS217" i="8" l="1"/>
  <c r="GF218" i="8"/>
  <c r="GG218" i="8" s="1"/>
  <c r="SQ193" i="8"/>
  <c r="SR193" i="8"/>
  <c r="SM194" i="8" s="1"/>
  <c r="GH218" i="8" l="1"/>
  <c r="GC219" i="8" s="1"/>
  <c r="GD219" i="8"/>
  <c r="SN194" i="8"/>
  <c r="SI194" i="8" s="1"/>
  <c r="SV193" i="8"/>
  <c r="FY219" i="8" l="1"/>
  <c r="FZ219" i="8" s="1"/>
  <c r="GL218" i="8"/>
  <c r="SX193" i="8"/>
  <c r="SY193" i="8"/>
  <c r="ST194" i="8" s="1"/>
  <c r="FW220" i="8" l="1"/>
  <c r="GA219" i="8"/>
  <c r="FV220" i="8" s="1"/>
  <c r="SU194" i="8"/>
  <c r="SP194" i="8" s="1"/>
  <c r="TC193" i="8"/>
  <c r="GE219" i="8" l="1"/>
  <c r="FR220" i="8"/>
  <c r="FS220" i="8" s="1"/>
  <c r="P27" i="8" s="1"/>
  <c r="TE193" i="8"/>
  <c r="TF193" i="8"/>
  <c r="TA194" i="8" s="1"/>
  <c r="D28" i="8" l="1"/>
  <c r="E28" i="8"/>
  <c r="FT220" i="8"/>
  <c r="FX220" i="8" s="1"/>
  <c r="TB194" i="8"/>
  <c r="SW194" i="8" s="1"/>
  <c r="TJ193" i="8"/>
  <c r="N27" i="8" l="1"/>
  <c r="H28" i="8"/>
  <c r="G28" i="8"/>
  <c r="O27" i="8"/>
  <c r="TL193" i="8"/>
  <c r="TM193" i="8" s="1"/>
  <c r="TH194" i="8" s="1"/>
  <c r="TI194" i="8" l="1"/>
  <c r="TD194" i="8" s="1"/>
  <c r="TQ193" i="8"/>
  <c r="TS193" i="8" l="1"/>
  <c r="TT193" i="8" s="1"/>
  <c r="TO194" i="8" s="1"/>
  <c r="TP194" i="8" l="1"/>
  <c r="TK194" i="8" s="1"/>
  <c r="TX193" i="8"/>
  <c r="TZ193" i="8" l="1"/>
  <c r="UA193" i="8" s="1"/>
  <c r="TV194" i="8" s="1"/>
  <c r="TW194" i="8" l="1"/>
  <c r="TR194" i="8" s="1"/>
  <c r="UE193" i="8"/>
  <c r="UG193" i="8" l="1"/>
  <c r="UH193" i="8" s="1"/>
  <c r="UC194" i="8" s="1"/>
  <c r="UD194" i="8" l="1"/>
  <c r="TY194" i="8" s="1"/>
  <c r="UL193" i="8"/>
  <c r="UN193" i="8" l="1"/>
  <c r="UO193" i="8"/>
  <c r="UJ194" i="8" s="1"/>
  <c r="UK194" i="8" l="1"/>
  <c r="UF194" i="8" s="1"/>
  <c r="US193" i="8"/>
  <c r="UU193" i="8" l="1"/>
  <c r="UV193" i="8"/>
  <c r="UQ194" i="8" s="1"/>
  <c r="UR194" i="8" l="1"/>
  <c r="UM194" i="8" s="1"/>
  <c r="UZ193" i="8"/>
  <c r="VB193" i="8" l="1"/>
  <c r="VC193" i="8"/>
  <c r="UX194" i="8" s="1"/>
  <c r="UY194" i="8" l="1"/>
  <c r="UT194" i="8" s="1"/>
  <c r="VG193" i="8"/>
  <c r="VI193" i="8" l="1"/>
  <c r="VJ193" i="8"/>
  <c r="VE194" i="8" s="1"/>
  <c r="VF194" i="8" l="1"/>
  <c r="VA194" i="8" s="1"/>
  <c r="VN193" i="8"/>
  <c r="VP193" i="8" l="1"/>
  <c r="VQ193" i="8"/>
  <c r="VL194" i="8" s="1"/>
  <c r="VM194" i="8" l="1"/>
  <c r="VH194" i="8" s="1"/>
  <c r="VU193" i="8"/>
  <c r="VW193" i="8" l="1"/>
  <c r="VX193" i="8"/>
  <c r="VS194" i="8" s="1"/>
  <c r="VT194" i="8" l="1"/>
  <c r="VO194" i="8" s="1"/>
  <c r="WB193" i="8"/>
  <c r="WD193" i="8" l="1"/>
  <c r="WE193" i="8" s="1"/>
  <c r="VZ194" i="8" s="1"/>
  <c r="WA194" i="8" l="1"/>
  <c r="VV194" i="8" s="1"/>
  <c r="WI193" i="8"/>
  <c r="WK193" i="8" l="1"/>
  <c r="WL193" i="8" s="1"/>
  <c r="WG194" i="8" s="1"/>
  <c r="WH194" i="8" l="1"/>
  <c r="WC194" i="8" s="1"/>
  <c r="WP193" i="8"/>
  <c r="WR193" i="8" l="1"/>
  <c r="WS193" i="8" s="1"/>
  <c r="WN194" i="8" s="1"/>
  <c r="WO194" i="8" l="1"/>
  <c r="WJ194" i="8" s="1"/>
  <c r="WW193" i="8"/>
  <c r="WY193" i="8" l="1"/>
  <c r="WZ193" i="8" s="1"/>
  <c r="WU194" i="8" s="1"/>
  <c r="WV194" i="8" l="1"/>
  <c r="WQ194" i="8" s="1"/>
  <c r="XD193" i="8"/>
  <c r="XF193" i="8" l="1"/>
  <c r="XG193" i="8" s="1"/>
  <c r="XB194" i="8" s="1"/>
  <c r="XC194" i="8" l="1"/>
  <c r="WX194" i="8" s="1"/>
  <c r="XK193" i="8"/>
  <c r="XM193" i="8" l="1"/>
  <c r="XN193" i="8" s="1"/>
  <c r="XI194" i="8" s="1"/>
  <c r="XJ194" i="8" l="1"/>
  <c r="XE194" i="8" s="1"/>
  <c r="XR193" i="8"/>
  <c r="XT193" i="8" l="1"/>
  <c r="XU193" i="8" s="1"/>
  <c r="XP194" i="8" s="1"/>
  <c r="XQ194" i="8" l="1"/>
  <c r="XL194" i="8" s="1"/>
  <c r="XY193" i="8"/>
  <c r="YA193" i="8" l="1"/>
  <c r="YB193" i="8"/>
  <c r="XW194" i="8" s="1"/>
  <c r="XX194" i="8" l="1"/>
  <c r="XS194" i="8" s="1"/>
  <c r="YF193" i="8"/>
  <c r="YH193" i="8" l="1"/>
  <c r="YI193" i="8"/>
  <c r="YD194" i="8" s="1"/>
  <c r="YE194" i="8" l="1"/>
  <c r="XZ194" i="8" s="1"/>
  <c r="YM193" i="8"/>
  <c r="YO193" i="8" l="1"/>
  <c r="YP193" i="8" s="1"/>
  <c r="YK194" i="8" s="1"/>
  <c r="YT193" i="8" l="1"/>
  <c r="YL194" i="8"/>
  <c r="YG194" i="8" s="1"/>
  <c r="YV193" i="8" l="1"/>
  <c r="YW193" i="8"/>
  <c r="YR194" i="8" s="1"/>
  <c r="YS194" i="8" l="1"/>
  <c r="YN194" i="8" s="1"/>
  <c r="ZA193" i="8"/>
  <c r="ZC193" i="8" l="1"/>
  <c r="ZD193" i="8" s="1"/>
  <c r="YY194" i="8" s="1"/>
  <c r="YZ194" i="8" l="1"/>
  <c r="YU194" i="8" s="1"/>
  <c r="ZH193" i="8"/>
  <c r="ZJ193" i="8" l="1"/>
  <c r="ZK193" i="8" s="1"/>
  <c r="ZF194" i="8" s="1"/>
  <c r="ZG194" i="8" l="1"/>
  <c r="ZB194" i="8" s="1"/>
  <c r="ZO193" i="8"/>
  <c r="ZQ193" i="8" l="1"/>
  <c r="ZR193" i="8"/>
  <c r="ZM194" i="8" s="1"/>
  <c r="ZN194" i="8" l="1"/>
  <c r="ZI194" i="8" s="1"/>
  <c r="ZV193" i="8"/>
  <c r="ZX193" i="8" l="1"/>
  <c r="ZY193" i="8" s="1"/>
  <c r="ZT194" i="8" s="1"/>
  <c r="ZU194" i="8" l="1"/>
  <c r="ZP194" i="8" s="1"/>
  <c r="AAC193" i="8"/>
  <c r="AAE193" i="8" l="1"/>
  <c r="AAF193" i="8" s="1"/>
  <c r="AAA194" i="8" s="1"/>
  <c r="AAB194" i="8" l="1"/>
  <c r="ZW194" i="8" s="1"/>
  <c r="AAJ193" i="8"/>
  <c r="AAL193" i="8" l="1"/>
  <c r="AAM193" i="8"/>
  <c r="AAH194" i="8" s="1"/>
  <c r="AAI194" i="8" l="1"/>
  <c r="AAD194" i="8" s="1"/>
  <c r="AAQ193" i="8"/>
  <c r="AAS193" i="8" l="1"/>
  <c r="AAT193" i="8"/>
  <c r="AAO194" i="8" s="1"/>
  <c r="AAP194" i="8" l="1"/>
  <c r="AAX193" i="8"/>
  <c r="AAZ193" i="8" l="1"/>
  <c r="ABA193" i="8" s="1"/>
  <c r="AAV194" i="8" s="1"/>
  <c r="MZ194" i="8"/>
  <c r="AAK194" i="8"/>
  <c r="MW195" i="8" l="1"/>
  <c r="NA194" i="8"/>
  <c r="MV195" i="8" s="1"/>
  <c r="AAW194" i="8"/>
  <c r="ABE193" i="8"/>
  <c r="ABG193" i="8" l="1"/>
  <c r="ABH193" i="8" s="1"/>
  <c r="ABC194" i="8" s="1"/>
  <c r="AAR194" i="8"/>
  <c r="NE194" i="8"/>
  <c r="MR195" i="8"/>
  <c r="MS195" i="8" s="1"/>
  <c r="MP196" i="8" l="1"/>
  <c r="MT195" i="8"/>
  <c r="MO196" i="8" s="1"/>
  <c r="ABD194" i="8"/>
  <c r="ABL193" i="8"/>
  <c r="ABO193" i="8" s="1"/>
  <c r="ABJ194" i="8" s="1"/>
  <c r="NG194" i="8"/>
  <c r="ND195" i="8" l="1"/>
  <c r="ABF194" i="8"/>
  <c r="AAY194" i="8"/>
  <c r="NH194" i="8"/>
  <c r="NC195" i="8" s="1"/>
  <c r="MX195" i="8"/>
  <c r="MK196" i="8"/>
  <c r="ML196" i="8" s="1"/>
  <c r="MY195" i="8" l="1"/>
  <c r="MI197" i="8"/>
  <c r="MM196" i="8"/>
  <c r="MH197" i="8" s="1"/>
  <c r="NL194" i="8"/>
  <c r="NN194" i="8" l="1"/>
  <c r="NO194" i="8" s="1"/>
  <c r="NJ195" i="8" s="1"/>
  <c r="MQ196" i="8"/>
  <c r="MD197" i="8"/>
  <c r="ME197" i="8" s="1"/>
  <c r="MB198" i="8" l="1"/>
  <c r="MF197" i="8"/>
  <c r="MA198" i="8" s="1"/>
  <c r="NK195" i="8"/>
  <c r="NF195" i="8" s="1"/>
  <c r="NS194" i="8"/>
  <c r="NU194" i="8" l="1"/>
  <c r="NV194" i="8" s="1"/>
  <c r="NQ195" i="8" s="1"/>
  <c r="LW198" i="8"/>
  <c r="LX198" i="8" s="1"/>
  <c r="MJ197" i="8"/>
  <c r="LU199" i="8" l="1"/>
  <c r="LY198" i="8"/>
  <c r="LT199" i="8" s="1"/>
  <c r="NR195" i="8"/>
  <c r="NM195" i="8" s="1"/>
  <c r="NZ194" i="8"/>
  <c r="OB194" i="8" l="1"/>
  <c r="OC194" i="8" s="1"/>
  <c r="NX195" i="8" s="1"/>
  <c r="MC198" i="8"/>
  <c r="LP199" i="8"/>
  <c r="LQ199" i="8" s="1"/>
  <c r="LR199" i="8" l="1"/>
  <c r="LM200" i="8" s="1"/>
  <c r="LN200" i="8"/>
  <c r="LV199" i="8"/>
  <c r="NY195" i="8"/>
  <c r="NT195" i="8" s="1"/>
  <c r="OG194" i="8"/>
  <c r="LI200" i="8" l="1"/>
  <c r="LJ200" i="8" s="1"/>
  <c r="LG201" i="8" s="1"/>
  <c r="OI194" i="8"/>
  <c r="OJ194" i="8"/>
  <c r="OE195" i="8" s="1"/>
  <c r="LK200" i="8"/>
  <c r="LF201" i="8" s="1"/>
  <c r="OF195" i="8" l="1"/>
  <c r="OA195" i="8" s="1"/>
  <c r="ON194" i="8"/>
  <c r="LO200" i="8"/>
  <c r="LB201" i="8"/>
  <c r="LC201" i="8" s="1"/>
  <c r="KZ202" i="8" l="1"/>
  <c r="LD201" i="8"/>
  <c r="KY202" i="8" s="1"/>
  <c r="OP194" i="8"/>
  <c r="OQ194" i="8"/>
  <c r="OL195" i="8" s="1"/>
  <c r="OM195" i="8" l="1"/>
  <c r="OH195" i="8" s="1"/>
  <c r="OU194" i="8"/>
  <c r="LH201" i="8"/>
  <c r="KU202" i="8"/>
  <c r="KV202" i="8" s="1"/>
  <c r="KW202" i="8" l="1"/>
  <c r="KR203" i="8" s="1"/>
  <c r="KS203" i="8"/>
  <c r="OW194" i="8"/>
  <c r="OX194" i="8" s="1"/>
  <c r="OS195" i="8" s="1"/>
  <c r="KN203" i="8" l="1"/>
  <c r="KO203" i="8" s="1"/>
  <c r="LA202" i="8"/>
  <c r="OT195" i="8"/>
  <c r="OO195" i="8" s="1"/>
  <c r="PB194" i="8"/>
  <c r="KP203" i="8" l="1"/>
  <c r="KK204" i="8" s="1"/>
  <c r="KL204" i="8"/>
  <c r="PD194" i="8"/>
  <c r="PE194" i="8" s="1"/>
  <c r="OZ195" i="8" s="1"/>
  <c r="KG204" i="8" l="1"/>
  <c r="KH204" i="8" s="1"/>
  <c r="KI204" i="8" s="1"/>
  <c r="KD205" i="8" s="1"/>
  <c r="KT203" i="8"/>
  <c r="PA195" i="8"/>
  <c r="OV195" i="8" s="1"/>
  <c r="PI194" i="8"/>
  <c r="KE205" i="8" l="1"/>
  <c r="JZ205" i="8" s="1"/>
  <c r="KA205" i="8" s="1"/>
  <c r="JX206" i="8" s="1"/>
  <c r="KM204" i="8"/>
  <c r="PK194" i="8"/>
  <c r="PL194" i="8" s="1"/>
  <c r="PG195" i="8" s="1"/>
  <c r="KB205" i="8" l="1"/>
  <c r="JW206" i="8" s="1"/>
  <c r="JS206" i="8" s="1"/>
  <c r="JT206" i="8" s="1"/>
  <c r="KF205" i="8"/>
  <c r="PH195" i="8"/>
  <c r="PC195" i="8" s="1"/>
  <c r="PP194" i="8"/>
  <c r="JQ207" i="8" l="1"/>
  <c r="JU206" i="8"/>
  <c r="JP207" i="8" s="1"/>
  <c r="PR194" i="8"/>
  <c r="PS194" i="8"/>
  <c r="PN195" i="8" s="1"/>
  <c r="JL207" i="8" l="1"/>
  <c r="JM207" i="8" s="1"/>
  <c r="JY206" i="8"/>
  <c r="PO195" i="8"/>
  <c r="PJ195" i="8" s="1"/>
  <c r="PW194" i="8"/>
  <c r="JN207" i="8" l="1"/>
  <c r="JI208" i="8" s="1"/>
  <c r="JJ208" i="8"/>
  <c r="PY194" i="8"/>
  <c r="PZ194" i="8" s="1"/>
  <c r="PU195" i="8" s="1"/>
  <c r="JE208" i="8" l="1"/>
  <c r="JF208" i="8" s="1"/>
  <c r="JR207" i="8"/>
  <c r="PV195" i="8"/>
  <c r="PQ195" i="8" s="1"/>
  <c r="QD194" i="8"/>
  <c r="JC209" i="8" l="1"/>
  <c r="JG208" i="8"/>
  <c r="JB209" i="8" s="1"/>
  <c r="QF194" i="8"/>
  <c r="QG194" i="8" s="1"/>
  <c r="QB195" i="8" s="1"/>
  <c r="IX209" i="8" l="1"/>
  <c r="IY209" i="8" s="1"/>
  <c r="JK208" i="8"/>
  <c r="QC195" i="8"/>
  <c r="PX195" i="8" s="1"/>
  <c r="QK194" i="8"/>
  <c r="IV210" i="8" l="1"/>
  <c r="IZ209" i="8"/>
  <c r="IU210" i="8" s="1"/>
  <c r="QM194" i="8"/>
  <c r="QN194" i="8"/>
  <c r="QI195" i="8" s="1"/>
  <c r="JD209" i="8" l="1"/>
  <c r="IQ210" i="8"/>
  <c r="IR210" i="8" s="1"/>
  <c r="QJ195" i="8"/>
  <c r="QE195" i="8" s="1"/>
  <c r="QR194" i="8"/>
  <c r="IO211" i="8" l="1"/>
  <c r="IS210" i="8"/>
  <c r="IN211" i="8" s="1"/>
  <c r="QT194" i="8"/>
  <c r="QU194" i="8" s="1"/>
  <c r="QP195" i="8" s="1"/>
  <c r="IW210" i="8" l="1"/>
  <c r="IJ211" i="8"/>
  <c r="IK211" i="8" s="1"/>
  <c r="QQ195" i="8"/>
  <c r="QL195" i="8" s="1"/>
  <c r="QY194" i="8"/>
  <c r="IH212" i="8" l="1"/>
  <c r="IL211" i="8"/>
  <c r="IG212" i="8" s="1"/>
  <c r="RA194" i="8"/>
  <c r="RB194" i="8" s="1"/>
  <c r="QW195" i="8" s="1"/>
  <c r="IP211" i="8" l="1"/>
  <c r="IC212" i="8"/>
  <c r="ID212" i="8" s="1"/>
  <c r="QX195" i="8"/>
  <c r="QS195" i="8" s="1"/>
  <c r="RF194" i="8"/>
  <c r="IA213" i="8" l="1"/>
  <c r="IE212" i="8"/>
  <c r="HZ213" i="8" s="1"/>
  <c r="RH194" i="8"/>
  <c r="RI194" i="8"/>
  <c r="RD195" i="8" s="1"/>
  <c r="II212" i="8" l="1"/>
  <c r="HV213" i="8"/>
  <c r="HW213" i="8" s="1"/>
  <c r="RE195" i="8"/>
  <c r="QZ195" i="8" s="1"/>
  <c r="RM194" i="8"/>
  <c r="HX213" i="8" l="1"/>
  <c r="HS214" i="8" s="1"/>
  <c r="HT214" i="8"/>
  <c r="RO194" i="8"/>
  <c r="RP194" i="8" s="1"/>
  <c r="RK195" i="8" s="1"/>
  <c r="IB213" i="8" l="1"/>
  <c r="HO214" i="8"/>
  <c r="HP214" i="8" s="1"/>
  <c r="RL195" i="8"/>
  <c r="RG195" i="8" s="1"/>
  <c r="RT194" i="8"/>
  <c r="HQ214" i="8" l="1"/>
  <c r="HL215" i="8" s="1"/>
  <c r="HM215" i="8"/>
  <c r="RV194" i="8"/>
  <c r="RW194" i="8" s="1"/>
  <c r="RR195" i="8" s="1"/>
  <c r="HU214" i="8" l="1"/>
  <c r="HH215" i="8"/>
  <c r="HI215" i="8" s="1"/>
  <c r="RS195" i="8"/>
  <c r="RN195" i="8" s="1"/>
  <c r="SA194" i="8"/>
  <c r="HJ215" i="8" l="1"/>
  <c r="HE216" i="8" s="1"/>
  <c r="HF216" i="8"/>
  <c r="SC194" i="8"/>
  <c r="SD194" i="8" s="1"/>
  <c r="RY195" i="8" s="1"/>
  <c r="HA216" i="8" l="1"/>
  <c r="HB216" i="8" s="1"/>
  <c r="HN215" i="8"/>
  <c r="RZ195" i="8"/>
  <c r="RU195" i="8" s="1"/>
  <c r="SH194" i="8"/>
  <c r="GY217" i="8" l="1"/>
  <c r="HC216" i="8"/>
  <c r="GX217" i="8" s="1"/>
  <c r="SJ194" i="8"/>
  <c r="SK194" i="8" s="1"/>
  <c r="SF195" i="8" s="1"/>
  <c r="HG216" i="8" l="1"/>
  <c r="GT217" i="8"/>
  <c r="GU217" i="8" s="1"/>
  <c r="GR218" i="8" s="1"/>
  <c r="GV217" i="8"/>
  <c r="GQ218" i="8" s="1"/>
  <c r="SG195" i="8"/>
  <c r="SB195" i="8" s="1"/>
  <c r="SO194" i="8"/>
  <c r="GZ217" i="8" l="1"/>
  <c r="GM218" i="8"/>
  <c r="GN218" i="8" s="1"/>
  <c r="SQ194" i="8"/>
  <c r="SR194" i="8" s="1"/>
  <c r="SM195" i="8" s="1"/>
  <c r="GO218" i="8" l="1"/>
  <c r="GJ219" i="8" s="1"/>
  <c r="GK219" i="8"/>
  <c r="SN195" i="8"/>
  <c r="SI195" i="8" s="1"/>
  <c r="SV194" i="8"/>
  <c r="GF219" i="8" l="1"/>
  <c r="GG219" i="8" s="1"/>
  <c r="GH219" i="8" s="1"/>
  <c r="GC220" i="8" s="1"/>
  <c r="GS218" i="8"/>
  <c r="SX194" i="8"/>
  <c r="SY194" i="8" s="1"/>
  <c r="ST195" i="8" s="1"/>
  <c r="GD220" i="8" l="1"/>
  <c r="FY220" i="8" s="1"/>
  <c r="FZ220" i="8" s="1"/>
  <c r="P28" i="8" s="1"/>
  <c r="GL219" i="8"/>
  <c r="SU195" i="8"/>
  <c r="SP195" i="8" s="1"/>
  <c r="TC194" i="8"/>
  <c r="GA220" i="8" l="1"/>
  <c r="GE220" i="8" s="1"/>
  <c r="E29" i="8"/>
  <c r="D29" i="8"/>
  <c r="TE194" i="8"/>
  <c r="TF194" i="8" s="1"/>
  <c r="TA195" i="8" s="1"/>
  <c r="H29" i="8" l="1"/>
  <c r="N28" i="8"/>
  <c r="O28" i="8"/>
  <c r="G29" i="8"/>
  <c r="TB195" i="8"/>
  <c r="SW195" i="8" s="1"/>
  <c r="TJ194" i="8"/>
  <c r="TL194" i="8" l="1"/>
  <c r="TM194" i="8" s="1"/>
  <c r="TH195" i="8" s="1"/>
  <c r="TI195" i="8" l="1"/>
  <c r="TD195" i="8" s="1"/>
  <c r="TQ194" i="8"/>
  <c r="TS194" i="8" l="1"/>
  <c r="TT194" i="8" s="1"/>
  <c r="TO195" i="8" s="1"/>
  <c r="TP195" i="8" l="1"/>
  <c r="TK195" i="8" s="1"/>
  <c r="TX194" i="8"/>
  <c r="TZ194" i="8" l="1"/>
  <c r="UA194" i="8"/>
  <c r="TV195" i="8" s="1"/>
  <c r="TW195" i="8" l="1"/>
  <c r="TR195" i="8" s="1"/>
  <c r="UE194" i="8"/>
  <c r="UG194" i="8" l="1"/>
  <c r="UH194" i="8"/>
  <c r="UC195" i="8" s="1"/>
  <c r="UD195" i="8" l="1"/>
  <c r="TY195" i="8" s="1"/>
  <c r="UL194" i="8"/>
  <c r="UN194" i="8" l="1"/>
  <c r="UO194" i="8"/>
  <c r="UJ195" i="8" s="1"/>
  <c r="UK195" i="8" l="1"/>
  <c r="UF195" i="8" s="1"/>
  <c r="US194" i="8"/>
  <c r="UU194" i="8" l="1"/>
  <c r="UV194" i="8" s="1"/>
  <c r="UQ195" i="8" s="1"/>
  <c r="UR195" i="8" l="1"/>
  <c r="UM195" i="8" s="1"/>
  <c r="UZ194" i="8"/>
  <c r="VB194" i="8" l="1"/>
  <c r="VC194" i="8"/>
  <c r="UX195" i="8" s="1"/>
  <c r="UY195" i="8" l="1"/>
  <c r="UT195" i="8" s="1"/>
  <c r="VG194" i="8"/>
  <c r="VI194" i="8" l="1"/>
  <c r="VJ194" i="8" s="1"/>
  <c r="VE195" i="8" s="1"/>
  <c r="VF195" i="8" l="1"/>
  <c r="VA195" i="8" s="1"/>
  <c r="VN194" i="8"/>
  <c r="VP194" i="8" l="1"/>
  <c r="VQ194" i="8" s="1"/>
  <c r="VL195" i="8" s="1"/>
  <c r="VM195" i="8" l="1"/>
  <c r="VH195" i="8" s="1"/>
  <c r="VU194" i="8"/>
  <c r="VW194" i="8" l="1"/>
  <c r="VX194" i="8" s="1"/>
  <c r="VS195" i="8" s="1"/>
  <c r="VT195" i="8" l="1"/>
  <c r="VO195" i="8" s="1"/>
  <c r="WB194" i="8"/>
  <c r="WD194" i="8" l="1"/>
  <c r="WE194" i="8" s="1"/>
  <c r="VZ195" i="8" s="1"/>
  <c r="WA195" i="8" l="1"/>
  <c r="VV195" i="8" s="1"/>
  <c r="WI194" i="8"/>
  <c r="WK194" i="8" l="1"/>
  <c r="WL194" i="8" s="1"/>
  <c r="WG195" i="8" s="1"/>
  <c r="WH195" i="8" l="1"/>
  <c r="WC195" i="8" s="1"/>
  <c r="WP194" i="8"/>
  <c r="WR194" i="8" l="1"/>
  <c r="WS194" i="8" s="1"/>
  <c r="WN195" i="8" s="1"/>
  <c r="WO195" i="8" l="1"/>
  <c r="WJ195" i="8" s="1"/>
  <c r="WW194" i="8"/>
  <c r="WY194" i="8" l="1"/>
  <c r="WZ194" i="8"/>
  <c r="WU195" i="8" s="1"/>
  <c r="WV195" i="8" l="1"/>
  <c r="WQ195" i="8" s="1"/>
  <c r="XD194" i="8"/>
  <c r="XF194" i="8" l="1"/>
  <c r="XG194" i="8" s="1"/>
  <c r="XB195" i="8" s="1"/>
  <c r="XC195" i="8" l="1"/>
  <c r="WX195" i="8" s="1"/>
  <c r="XK194" i="8"/>
  <c r="XM194" i="8" l="1"/>
  <c r="XN194" i="8" s="1"/>
  <c r="XI195" i="8" s="1"/>
  <c r="XJ195" i="8" l="1"/>
  <c r="XE195" i="8" s="1"/>
  <c r="XR194" i="8"/>
  <c r="XT194" i="8" l="1"/>
  <c r="XU194" i="8" s="1"/>
  <c r="XP195" i="8" s="1"/>
  <c r="XQ195" i="8" l="1"/>
  <c r="XL195" i="8" s="1"/>
  <c r="XY194" i="8"/>
  <c r="YA194" i="8" l="1"/>
  <c r="YB194" i="8" s="1"/>
  <c r="XW195" i="8" s="1"/>
  <c r="XX195" i="8" l="1"/>
  <c r="XS195" i="8" s="1"/>
  <c r="YF194" i="8"/>
  <c r="YH194" i="8" l="1"/>
  <c r="YI194" i="8" s="1"/>
  <c r="YD195" i="8" s="1"/>
  <c r="YE195" i="8" l="1"/>
  <c r="XZ195" i="8" s="1"/>
  <c r="YM194" i="8"/>
  <c r="YO194" i="8" l="1"/>
  <c r="YP194" i="8" s="1"/>
  <c r="YK195" i="8" s="1"/>
  <c r="YT194" i="8" l="1"/>
  <c r="YL195" i="8"/>
  <c r="YG195" i="8" s="1"/>
  <c r="YV194" i="8" l="1"/>
  <c r="YW194" i="8" s="1"/>
  <c r="YR195" i="8" s="1"/>
  <c r="YS195" i="8" l="1"/>
  <c r="YN195" i="8" s="1"/>
  <c r="ZA194" i="8"/>
  <c r="ZC194" i="8" l="1"/>
  <c r="ZD194" i="8" s="1"/>
  <c r="YY195" i="8" s="1"/>
  <c r="YZ195" i="8" l="1"/>
  <c r="YU195" i="8" s="1"/>
  <c r="ZH194" i="8"/>
  <c r="ZJ194" i="8" l="1"/>
  <c r="ZK194" i="8" s="1"/>
  <c r="ZF195" i="8" s="1"/>
  <c r="ZG195" i="8" l="1"/>
  <c r="ZB195" i="8" s="1"/>
  <c r="ZO194" i="8"/>
  <c r="ZQ194" i="8" l="1"/>
  <c r="ZR194" i="8"/>
  <c r="ZM195" i="8" s="1"/>
  <c r="ZN195" i="8" l="1"/>
  <c r="ZI195" i="8" s="1"/>
  <c r="ZV194" i="8"/>
  <c r="ZX194" i="8" l="1"/>
  <c r="ZY194" i="8"/>
  <c r="ZT195" i="8" s="1"/>
  <c r="ZU195" i="8" l="1"/>
  <c r="ZP195" i="8" s="1"/>
  <c r="AAC194" i="8"/>
  <c r="AAE194" i="8" l="1"/>
  <c r="AAF194" i="8"/>
  <c r="AAA195" i="8" s="1"/>
  <c r="AAB195" i="8" l="1"/>
  <c r="ZW195" i="8" s="1"/>
  <c r="AAJ194" i="8"/>
  <c r="AAL194" i="8" l="1"/>
  <c r="AAM194" i="8"/>
  <c r="AAH195" i="8" s="1"/>
  <c r="AAI195" i="8" l="1"/>
  <c r="AAD195" i="8" s="1"/>
  <c r="AAQ194" i="8"/>
  <c r="AAS194" i="8" l="1"/>
  <c r="AAT194" i="8" s="1"/>
  <c r="AAO195" i="8" s="1"/>
  <c r="AAP195" i="8" l="1"/>
  <c r="AAX194" i="8"/>
  <c r="AAZ194" i="8" l="1"/>
  <c r="ABA194" i="8" s="1"/>
  <c r="AAV195" i="8" s="1"/>
  <c r="MZ195" i="8"/>
  <c r="AAK195" i="8"/>
  <c r="MW196" i="8" l="1"/>
  <c r="NA195" i="8"/>
  <c r="MV196" i="8" s="1"/>
  <c r="AAW195" i="8"/>
  <c r="ABE194" i="8"/>
  <c r="ABG194" i="8" l="1"/>
  <c r="ABH194" i="8" s="1"/>
  <c r="ABC195" i="8" s="1"/>
  <c r="AAR195" i="8"/>
  <c r="NE195" i="8"/>
  <c r="MR196" i="8"/>
  <c r="MS196" i="8" s="1"/>
  <c r="MP197" i="8" l="1"/>
  <c r="MT196" i="8"/>
  <c r="MO197" i="8" s="1"/>
  <c r="ABD195" i="8"/>
  <c r="ABL194" i="8"/>
  <c r="ABO194" i="8" s="1"/>
  <c r="ABJ195" i="8" s="1"/>
  <c r="NG195" i="8"/>
  <c r="ND196" i="8" l="1"/>
  <c r="ABF195" i="8"/>
  <c r="AAY195" i="8"/>
  <c r="NH195" i="8"/>
  <c r="NC196" i="8" s="1"/>
  <c r="MX196" i="8"/>
  <c r="MK197" i="8"/>
  <c r="ML197" i="8" s="1"/>
  <c r="MY196" i="8" l="1"/>
  <c r="MI198" i="8"/>
  <c r="MM197" i="8"/>
  <c r="MH198" i="8" s="1"/>
  <c r="NL195" i="8"/>
  <c r="NN195" i="8" l="1"/>
  <c r="NO195" i="8" s="1"/>
  <c r="NJ196" i="8" s="1"/>
  <c r="MQ197" i="8"/>
  <c r="MD198" i="8"/>
  <c r="ME198" i="8" s="1"/>
  <c r="MB199" i="8" l="1"/>
  <c r="MF198" i="8"/>
  <c r="MA199" i="8" s="1"/>
  <c r="NK196" i="8"/>
  <c r="NF196" i="8" s="1"/>
  <c r="NS195" i="8"/>
  <c r="NU195" i="8" l="1"/>
  <c r="NV195" i="8"/>
  <c r="NQ196" i="8" s="1"/>
  <c r="MJ198" i="8"/>
  <c r="LW199" i="8"/>
  <c r="LX199" i="8" s="1"/>
  <c r="LU200" i="8" l="1"/>
  <c r="LY199" i="8"/>
  <c r="LT200" i="8" s="1"/>
  <c r="NZ195" i="8"/>
  <c r="NR196" i="8"/>
  <c r="NM196" i="8" s="1"/>
  <c r="OB195" i="8" l="1"/>
  <c r="OC195" i="8" s="1"/>
  <c r="NX196" i="8" s="1"/>
  <c r="MC199" i="8"/>
  <c r="LP200" i="8"/>
  <c r="LQ200" i="8" s="1"/>
  <c r="LN201" i="8" l="1"/>
  <c r="LR200" i="8"/>
  <c r="LM201" i="8" s="1"/>
  <c r="NY196" i="8"/>
  <c r="NT196" i="8" s="1"/>
  <c r="OG195" i="8"/>
  <c r="OI195" i="8" l="1"/>
  <c r="OJ195" i="8"/>
  <c r="OE196" i="8" s="1"/>
  <c r="LV200" i="8"/>
  <c r="LI201" i="8"/>
  <c r="LJ201" i="8" s="1"/>
  <c r="LG202" i="8" l="1"/>
  <c r="LK201" i="8"/>
  <c r="LF202" i="8" s="1"/>
  <c r="OF196" i="8"/>
  <c r="OA196" i="8" s="1"/>
  <c r="ON195" i="8"/>
  <c r="OP195" i="8" l="1"/>
  <c r="OQ195" i="8" s="1"/>
  <c r="OL196" i="8" s="1"/>
  <c r="LO201" i="8"/>
  <c r="LB202" i="8"/>
  <c r="LC202" i="8" s="1"/>
  <c r="LD202" i="8" l="1"/>
  <c r="KY203" i="8" s="1"/>
  <c r="KZ203" i="8"/>
  <c r="LH202" i="8"/>
  <c r="OM196" i="8"/>
  <c r="OH196" i="8" s="1"/>
  <c r="OU195" i="8"/>
  <c r="KU203" i="8" l="1"/>
  <c r="KV203" i="8" s="1"/>
  <c r="KS204" i="8" s="1"/>
  <c r="OW195" i="8"/>
  <c r="OX195" i="8" s="1"/>
  <c r="OS196" i="8" s="1"/>
  <c r="KW203" i="8" l="1"/>
  <c r="KR204" i="8" s="1"/>
  <c r="KN204" i="8" s="1"/>
  <c r="KO204" i="8" s="1"/>
  <c r="OT196" i="8"/>
  <c r="OO196" i="8" s="1"/>
  <c r="PB195" i="8"/>
  <c r="LA203" i="8" l="1"/>
  <c r="KP204" i="8"/>
  <c r="KK205" i="8" s="1"/>
  <c r="KL205" i="8"/>
  <c r="PD195" i="8"/>
  <c r="PE195" i="8" s="1"/>
  <c r="OZ196" i="8" s="1"/>
  <c r="KT204" i="8" l="1"/>
  <c r="KG205" i="8"/>
  <c r="KH205" i="8" s="1"/>
  <c r="KE206" i="8" s="1"/>
  <c r="PA196" i="8"/>
  <c r="OV196" i="8" s="1"/>
  <c r="PI195" i="8"/>
  <c r="KI205" i="8" l="1"/>
  <c r="KD206" i="8" s="1"/>
  <c r="JZ206" i="8" s="1"/>
  <c r="KA206" i="8" s="1"/>
  <c r="PK195" i="8"/>
  <c r="PL195" i="8" s="1"/>
  <c r="PG196" i="8" s="1"/>
  <c r="KM205" i="8" l="1"/>
  <c r="JX207" i="8"/>
  <c r="KB206" i="8"/>
  <c r="JW207" i="8" s="1"/>
  <c r="PH196" i="8"/>
  <c r="PC196" i="8" s="1"/>
  <c r="PP195" i="8"/>
  <c r="PR195" i="8" l="1"/>
  <c r="PS195" i="8" s="1"/>
  <c r="PN196" i="8" s="1"/>
  <c r="KF206" i="8"/>
  <c r="JS207" i="8"/>
  <c r="JT207" i="8" s="1"/>
  <c r="JU207" i="8" l="1"/>
  <c r="JP208" i="8" s="1"/>
  <c r="JQ208" i="8"/>
  <c r="JY207" i="8"/>
  <c r="PO196" i="8"/>
  <c r="PJ196" i="8" s="1"/>
  <c r="PW195" i="8"/>
  <c r="JL208" i="8" l="1"/>
  <c r="JM208" i="8" s="1"/>
  <c r="PY195" i="8"/>
  <c r="PZ195" i="8" s="1"/>
  <c r="PU196" i="8" s="1"/>
  <c r="JJ209" i="8"/>
  <c r="JN208" i="8"/>
  <c r="JI209" i="8" s="1"/>
  <c r="PV196" i="8" l="1"/>
  <c r="PQ196" i="8" s="1"/>
  <c r="QD195" i="8"/>
  <c r="JR208" i="8"/>
  <c r="JE209" i="8"/>
  <c r="JF209" i="8" s="1"/>
  <c r="JC210" i="8" l="1"/>
  <c r="JG209" i="8"/>
  <c r="JB210" i="8" s="1"/>
  <c r="IX210" i="8" s="1"/>
  <c r="IY210" i="8" s="1"/>
  <c r="QF195" i="8"/>
  <c r="QG195" i="8"/>
  <c r="QB196" i="8" s="1"/>
  <c r="QC196" i="8" l="1"/>
  <c r="PX196" i="8" s="1"/>
  <c r="QK195" i="8"/>
  <c r="IZ210" i="8"/>
  <c r="IU211" i="8" s="1"/>
  <c r="IV211" i="8"/>
  <c r="JK209" i="8"/>
  <c r="IQ211" i="8" l="1"/>
  <c r="IR211" i="8" s="1"/>
  <c r="IO212" i="8" s="1"/>
  <c r="JD210" i="8"/>
  <c r="QM195" i="8"/>
  <c r="QN195" i="8" s="1"/>
  <c r="QI196" i="8" s="1"/>
  <c r="IS211" i="8" l="1"/>
  <c r="IN212" i="8" s="1"/>
  <c r="QJ196" i="8"/>
  <c r="QE196" i="8" s="1"/>
  <c r="QR195" i="8"/>
  <c r="IW211" i="8"/>
  <c r="IJ212" i="8"/>
  <c r="IK212" i="8" s="1"/>
  <c r="IL212" i="8" l="1"/>
  <c r="IG213" i="8" s="1"/>
  <c r="IH213" i="8"/>
  <c r="QT195" i="8"/>
  <c r="QU195" i="8" s="1"/>
  <c r="QP196" i="8" s="1"/>
  <c r="IC213" i="8" l="1"/>
  <c r="ID213" i="8" s="1"/>
  <c r="IP212" i="8"/>
  <c r="QQ196" i="8"/>
  <c r="QL196" i="8" s="1"/>
  <c r="QY195" i="8"/>
  <c r="IE213" i="8"/>
  <c r="HZ214" i="8" s="1"/>
  <c r="IA214" i="8"/>
  <c r="HV214" i="8" l="1"/>
  <c r="HW214" i="8" s="1"/>
  <c r="HX214" i="8" s="1"/>
  <c r="HS215" i="8" s="1"/>
  <c r="II213" i="8"/>
  <c r="RA195" i="8"/>
  <c r="RB195" i="8"/>
  <c r="QW196" i="8" s="1"/>
  <c r="HT215" i="8" l="1"/>
  <c r="IB214" i="8"/>
  <c r="HO215" i="8"/>
  <c r="HP215" i="8" s="1"/>
  <c r="HQ215" i="8" s="1"/>
  <c r="QX196" i="8"/>
  <c r="QS196" i="8" s="1"/>
  <c r="RF195" i="8"/>
  <c r="HM216" i="8" l="1"/>
  <c r="HH216" i="8" s="1"/>
  <c r="HI216" i="8" s="1"/>
  <c r="HJ216" i="8" s="1"/>
  <c r="HE217" i="8" s="1"/>
  <c r="HL216" i="8"/>
  <c r="HU215" i="8"/>
  <c r="RH195" i="8"/>
  <c r="RI195" i="8" s="1"/>
  <c r="RD196" i="8" s="1"/>
  <c r="HF217" i="8" l="1"/>
  <c r="RE196" i="8"/>
  <c r="QZ196" i="8" s="1"/>
  <c r="RM195" i="8"/>
  <c r="HN216" i="8"/>
  <c r="HA217" i="8"/>
  <c r="HB217" i="8" s="1"/>
  <c r="HC217" i="8" l="1"/>
  <c r="GX218" i="8" s="1"/>
  <c r="GY218" i="8"/>
  <c r="RO195" i="8"/>
  <c r="RP195" i="8" s="1"/>
  <c r="RK196" i="8" s="1"/>
  <c r="HG217" i="8" l="1"/>
  <c r="GT218" i="8"/>
  <c r="GU218" i="8" s="1"/>
  <c r="GV218" i="8" s="1"/>
  <c r="RL196" i="8"/>
  <c r="RG196" i="8" s="1"/>
  <c r="RT195" i="8"/>
  <c r="GR219" i="8" l="1"/>
  <c r="GQ219" i="8"/>
  <c r="GZ218" i="8"/>
  <c r="GM219" i="8"/>
  <c r="GN219" i="8" s="1"/>
  <c r="GK220" i="8" s="1"/>
  <c r="RV195" i="8"/>
  <c r="RW195" i="8" s="1"/>
  <c r="RR196" i="8" s="1"/>
  <c r="GO219" i="8" l="1"/>
  <c r="GJ220" i="8" s="1"/>
  <c r="GF220" i="8" s="1"/>
  <c r="GG220" i="8" s="1"/>
  <c r="P29" i="8" s="1"/>
  <c r="RS196" i="8"/>
  <c r="RN196" i="8" s="1"/>
  <c r="SA195" i="8"/>
  <c r="GH220" i="8" l="1"/>
  <c r="GL220" i="8" s="1"/>
  <c r="D30" i="8"/>
  <c r="O29" i="8" s="1"/>
  <c r="E30" i="8"/>
  <c r="H30" i="8" s="1"/>
  <c r="GS219" i="8"/>
  <c r="SC195" i="8"/>
  <c r="SD195" i="8" s="1"/>
  <c r="RY196" i="8" s="1"/>
  <c r="G30" i="8" l="1"/>
  <c r="N29" i="8"/>
  <c r="RZ196" i="8"/>
  <c r="RU196" i="8" s="1"/>
  <c r="SH195" i="8"/>
  <c r="SJ195" i="8" l="1"/>
  <c r="SK195" i="8" s="1"/>
  <c r="SF196" i="8" s="1"/>
  <c r="SG196" i="8" l="1"/>
  <c r="SB196" i="8" s="1"/>
  <c r="SO195" i="8"/>
  <c r="SQ195" i="8" l="1"/>
  <c r="SR195" i="8" s="1"/>
  <c r="SM196" i="8" s="1"/>
  <c r="SN196" i="8" l="1"/>
  <c r="SI196" i="8" s="1"/>
  <c r="SV195" i="8"/>
  <c r="SX195" i="8" l="1"/>
  <c r="SY195" i="8" s="1"/>
  <c r="ST196" i="8" s="1"/>
  <c r="SU196" i="8" l="1"/>
  <c r="SP196" i="8" s="1"/>
  <c r="TC195" i="8"/>
  <c r="TE195" i="8" l="1"/>
  <c r="TF195" i="8" s="1"/>
  <c r="TA196" i="8" s="1"/>
  <c r="TB196" i="8" l="1"/>
  <c r="SW196" i="8" s="1"/>
  <c r="TJ195" i="8"/>
  <c r="TL195" i="8" l="1"/>
  <c r="TM195" i="8" s="1"/>
  <c r="TH196" i="8" s="1"/>
  <c r="TI196" i="8" l="1"/>
  <c r="TD196" i="8" s="1"/>
  <c r="TQ195" i="8"/>
  <c r="TS195" i="8" l="1"/>
  <c r="TT195" i="8" s="1"/>
  <c r="TO196" i="8" s="1"/>
  <c r="TP196" i="8" l="1"/>
  <c r="TK196" i="8" s="1"/>
  <c r="TX195" i="8"/>
  <c r="TZ195" i="8" l="1"/>
  <c r="UA195" i="8" s="1"/>
  <c r="TV196" i="8" s="1"/>
  <c r="TW196" i="8" l="1"/>
  <c r="TR196" i="8" s="1"/>
  <c r="UE195" i="8"/>
  <c r="UG195" i="8" l="1"/>
  <c r="UH195" i="8" s="1"/>
  <c r="UC196" i="8" s="1"/>
  <c r="UD196" i="8" l="1"/>
  <c r="TY196" i="8" s="1"/>
  <c r="UL195" i="8"/>
  <c r="UN195" i="8" l="1"/>
  <c r="UO195" i="8" s="1"/>
  <c r="UJ196" i="8" s="1"/>
  <c r="UK196" i="8" l="1"/>
  <c r="UF196" i="8" s="1"/>
  <c r="US195" i="8"/>
  <c r="UU195" i="8" l="1"/>
  <c r="UV195" i="8" s="1"/>
  <c r="UQ196" i="8" s="1"/>
  <c r="UR196" i="8" l="1"/>
  <c r="UM196" i="8" s="1"/>
  <c r="UZ195" i="8"/>
  <c r="VB195" i="8" l="1"/>
  <c r="VC195" i="8" s="1"/>
  <c r="UX196" i="8" s="1"/>
  <c r="VG195" i="8" l="1"/>
  <c r="UY196" i="8"/>
  <c r="UT196" i="8" s="1"/>
  <c r="VI195" i="8" l="1"/>
  <c r="VJ195" i="8" s="1"/>
  <c r="VE196" i="8" s="1"/>
  <c r="VF196" i="8" l="1"/>
  <c r="VA196" i="8" s="1"/>
  <c r="VN195" i="8"/>
  <c r="VP195" i="8" l="1"/>
  <c r="VQ195" i="8" s="1"/>
  <c r="VL196" i="8" s="1"/>
  <c r="VM196" i="8" l="1"/>
  <c r="VH196" i="8" s="1"/>
  <c r="VU195" i="8"/>
  <c r="VW195" i="8" l="1"/>
  <c r="VX195" i="8"/>
  <c r="VS196" i="8" s="1"/>
  <c r="VT196" i="8" l="1"/>
  <c r="VO196" i="8" s="1"/>
  <c r="WB195" i="8"/>
  <c r="WD195" i="8" l="1"/>
  <c r="WE195" i="8" s="1"/>
  <c r="VZ196" i="8" s="1"/>
  <c r="WA196" i="8" l="1"/>
  <c r="VV196" i="8" s="1"/>
  <c r="WI195" i="8"/>
  <c r="WK195" i="8" l="1"/>
  <c r="WL195" i="8"/>
  <c r="WG196" i="8" s="1"/>
  <c r="WH196" i="8" l="1"/>
  <c r="WC196" i="8" s="1"/>
  <c r="WP195" i="8"/>
  <c r="WR195" i="8" l="1"/>
  <c r="WS195" i="8"/>
  <c r="WN196" i="8" s="1"/>
  <c r="WO196" i="8" l="1"/>
  <c r="WJ196" i="8" s="1"/>
  <c r="WW195" i="8"/>
  <c r="WY195" i="8" l="1"/>
  <c r="WZ195" i="8"/>
  <c r="WU196" i="8" s="1"/>
  <c r="WV196" i="8" l="1"/>
  <c r="WQ196" i="8" s="1"/>
  <c r="XD195" i="8"/>
  <c r="XF195" i="8" l="1"/>
  <c r="XG195" i="8"/>
  <c r="XB196" i="8" s="1"/>
  <c r="XC196" i="8" l="1"/>
  <c r="WX196" i="8" s="1"/>
  <c r="XK195" i="8"/>
  <c r="XM195" i="8" l="1"/>
  <c r="XN195" i="8"/>
  <c r="XI196" i="8" s="1"/>
  <c r="XJ196" i="8" l="1"/>
  <c r="XE196" i="8" s="1"/>
  <c r="XR195" i="8"/>
  <c r="XT195" i="8" l="1"/>
  <c r="XU195" i="8"/>
  <c r="XP196" i="8" s="1"/>
  <c r="XQ196" i="8" l="1"/>
  <c r="XL196" i="8" s="1"/>
  <c r="XY195" i="8"/>
  <c r="YA195" i="8" l="1"/>
  <c r="YB195" i="8"/>
  <c r="XW196" i="8" s="1"/>
  <c r="XX196" i="8" l="1"/>
  <c r="XS196" i="8" s="1"/>
  <c r="YF195" i="8"/>
  <c r="YH195" i="8" l="1"/>
  <c r="YI195" i="8"/>
  <c r="YD196" i="8" s="1"/>
  <c r="YE196" i="8" l="1"/>
  <c r="XZ196" i="8" s="1"/>
  <c r="YM195" i="8"/>
  <c r="YO195" i="8" l="1"/>
  <c r="YP195" i="8"/>
  <c r="YK196" i="8" s="1"/>
  <c r="YT195" i="8" l="1"/>
  <c r="YL196" i="8"/>
  <c r="YG196" i="8" s="1"/>
  <c r="YV195" i="8" l="1"/>
  <c r="YW195" i="8" s="1"/>
  <c r="YR196" i="8" s="1"/>
  <c r="YS196" i="8" l="1"/>
  <c r="YN196" i="8" s="1"/>
  <c r="ZA195" i="8"/>
  <c r="ZC195" i="8" l="1"/>
  <c r="ZD195" i="8" s="1"/>
  <c r="YY196" i="8" s="1"/>
  <c r="YZ196" i="8" l="1"/>
  <c r="YU196" i="8" s="1"/>
  <c r="ZH195" i="8"/>
  <c r="ZJ195" i="8" l="1"/>
  <c r="ZK195" i="8" s="1"/>
  <c r="ZF196" i="8" s="1"/>
  <c r="ZG196" i="8" l="1"/>
  <c r="ZB196" i="8" s="1"/>
  <c r="ZO195" i="8"/>
  <c r="ZQ195" i="8" l="1"/>
  <c r="ZR195" i="8"/>
  <c r="ZM196" i="8" s="1"/>
  <c r="ZN196" i="8" l="1"/>
  <c r="ZI196" i="8" s="1"/>
  <c r="ZV195" i="8"/>
  <c r="ZX195" i="8" l="1"/>
  <c r="ZY195" i="8" s="1"/>
  <c r="ZT196" i="8" s="1"/>
  <c r="ZU196" i="8" l="1"/>
  <c r="ZP196" i="8" s="1"/>
  <c r="AAC195" i="8"/>
  <c r="AAE195" i="8" l="1"/>
  <c r="AAF195" i="8"/>
  <c r="AAA196" i="8" s="1"/>
  <c r="AAB196" i="8" l="1"/>
  <c r="ZW196" i="8" s="1"/>
  <c r="AAJ195" i="8"/>
  <c r="AAL195" i="8" l="1"/>
  <c r="AAM195" i="8" s="1"/>
  <c r="AAH196" i="8" s="1"/>
  <c r="AAI196" i="8" l="1"/>
  <c r="AAD196" i="8" s="1"/>
  <c r="AAQ195" i="8"/>
  <c r="AAS195" i="8" l="1"/>
  <c r="AAT195" i="8"/>
  <c r="AAO196" i="8" s="1"/>
  <c r="AAP196" i="8" l="1"/>
  <c r="AAX195" i="8"/>
  <c r="AAZ195" i="8" l="1"/>
  <c r="ABA195" i="8" s="1"/>
  <c r="AAV196" i="8" s="1"/>
  <c r="MZ196" i="8"/>
  <c r="AAK196" i="8"/>
  <c r="MW197" i="8" l="1"/>
  <c r="NA196" i="8"/>
  <c r="MV197" i="8" s="1"/>
  <c r="AAW196" i="8"/>
  <c r="ABE195" i="8"/>
  <c r="ABG195" i="8" l="1"/>
  <c r="ABH195" i="8" s="1"/>
  <c r="ABC196" i="8" s="1"/>
  <c r="AAR196" i="8"/>
  <c r="NE196" i="8"/>
  <c r="MR197" i="8"/>
  <c r="MS197" i="8" s="1"/>
  <c r="MP198" i="8" l="1"/>
  <c r="MT197" i="8"/>
  <c r="MO198" i="8" s="1"/>
  <c r="NG196" i="8"/>
  <c r="NH196" i="8"/>
  <c r="NC197" i="8" s="1"/>
  <c r="ABD196" i="8"/>
  <c r="ABL195" i="8"/>
  <c r="ABO195" i="8" s="1"/>
  <c r="ABJ196" i="8" s="1"/>
  <c r="ABF196" i="8" l="1"/>
  <c r="AAY196" i="8"/>
  <c r="ND197" i="8"/>
  <c r="MY197" i="8" s="1"/>
  <c r="NL196" i="8"/>
  <c r="MK198" i="8"/>
  <c r="ML198" i="8" s="1"/>
  <c r="MX197" i="8"/>
  <c r="MI199" i="8" l="1"/>
  <c r="MM198" i="8"/>
  <c r="MH199" i="8" s="1"/>
  <c r="NN196" i="8"/>
  <c r="NO196" i="8"/>
  <c r="NJ197" i="8" s="1"/>
  <c r="NK197" i="8" l="1"/>
  <c r="NF197" i="8" s="1"/>
  <c r="NS196" i="8"/>
  <c r="MQ198" i="8"/>
  <c r="MD199" i="8"/>
  <c r="ME199" i="8" s="1"/>
  <c r="MB200" i="8" l="1"/>
  <c r="MF199" i="8"/>
  <c r="MA200" i="8" s="1"/>
  <c r="NU196" i="8"/>
  <c r="NV196" i="8"/>
  <c r="NQ197" i="8" s="1"/>
  <c r="NZ196" i="8" l="1"/>
  <c r="NR197" i="8"/>
  <c r="NM197" i="8" s="1"/>
  <c r="MJ199" i="8"/>
  <c r="LW200" i="8"/>
  <c r="LX200" i="8" s="1"/>
  <c r="LU201" i="8" l="1"/>
  <c r="LY200" i="8"/>
  <c r="LT201" i="8" s="1"/>
  <c r="OB196" i="8"/>
  <c r="OC196" i="8"/>
  <c r="NX197" i="8" s="1"/>
  <c r="NY197" i="8" l="1"/>
  <c r="NT197" i="8" s="1"/>
  <c r="OG196" i="8"/>
  <c r="MC200" i="8"/>
  <c r="LP201" i="8"/>
  <c r="LQ201" i="8" s="1"/>
  <c r="LN202" i="8" l="1"/>
  <c r="LR201" i="8"/>
  <c r="LM202" i="8" s="1"/>
  <c r="OI196" i="8"/>
  <c r="OJ196" i="8"/>
  <c r="OE197" i="8" s="1"/>
  <c r="OF197" i="8" l="1"/>
  <c r="OA197" i="8" s="1"/>
  <c r="ON196" i="8"/>
  <c r="LV201" i="8"/>
  <c r="LI202" i="8"/>
  <c r="LJ202" i="8" s="1"/>
  <c r="LG203" i="8" l="1"/>
  <c r="LK202" i="8"/>
  <c r="LF203" i="8" s="1"/>
  <c r="OP196" i="8"/>
  <c r="OQ196" i="8"/>
  <c r="OL197" i="8" s="1"/>
  <c r="OM197" i="8" l="1"/>
  <c r="OH197" i="8" s="1"/>
  <c r="OU196" i="8"/>
  <c r="LO202" i="8"/>
  <c r="LB203" i="8"/>
  <c r="LC203" i="8" s="1"/>
  <c r="LD203" i="8" l="1"/>
  <c r="KY204" i="8" s="1"/>
  <c r="KZ204" i="8"/>
  <c r="OW196" i="8"/>
  <c r="OX196" i="8" s="1"/>
  <c r="OS197" i="8" s="1"/>
  <c r="LH203" i="8" l="1"/>
  <c r="KU204" i="8"/>
  <c r="KV204" i="8" s="1"/>
  <c r="KW204" i="8" s="1"/>
  <c r="KR205" i="8" s="1"/>
  <c r="OT197" i="8"/>
  <c r="OO197" i="8" s="1"/>
  <c r="PB196" i="8"/>
  <c r="KS205" i="8" l="1"/>
  <c r="PD196" i="8"/>
  <c r="PE196" i="8" s="1"/>
  <c r="OZ197" i="8" s="1"/>
  <c r="LA204" i="8"/>
  <c r="KN205" i="8"/>
  <c r="KO205" i="8" s="1"/>
  <c r="KL206" i="8" l="1"/>
  <c r="KP205" i="8"/>
  <c r="KK206" i="8" s="1"/>
  <c r="PA197" i="8"/>
  <c r="OV197" i="8" s="1"/>
  <c r="PI196" i="8"/>
  <c r="PK196" i="8" l="1"/>
  <c r="PL196" i="8"/>
  <c r="PG197" i="8" s="1"/>
  <c r="KT205" i="8"/>
  <c r="KG206" i="8"/>
  <c r="KH206" i="8" s="1"/>
  <c r="KE207" i="8" l="1"/>
  <c r="KI206" i="8"/>
  <c r="KD207" i="8" s="1"/>
  <c r="PH197" i="8"/>
  <c r="PC197" i="8" s="1"/>
  <c r="PP196" i="8"/>
  <c r="PR196" i="8" l="1"/>
  <c r="PS196" i="8" s="1"/>
  <c r="PN197" i="8" s="1"/>
  <c r="KM206" i="8"/>
  <c r="JZ207" i="8"/>
  <c r="KA207" i="8" s="1"/>
  <c r="JX208" i="8" l="1"/>
  <c r="KB207" i="8"/>
  <c r="JW208" i="8" s="1"/>
  <c r="PO197" i="8"/>
  <c r="PJ197" i="8" s="1"/>
  <c r="PW196" i="8"/>
  <c r="PY196" i="8" l="1"/>
  <c r="PZ196" i="8" s="1"/>
  <c r="PU197" i="8" s="1"/>
  <c r="KF207" i="8"/>
  <c r="JS208" i="8"/>
  <c r="JT208" i="8" s="1"/>
  <c r="JQ209" i="8" l="1"/>
  <c r="JU208" i="8"/>
  <c r="JP209" i="8" s="1"/>
  <c r="PV197" i="8"/>
  <c r="PQ197" i="8" s="1"/>
  <c r="QD196" i="8"/>
  <c r="QF196" i="8" l="1"/>
  <c r="QG196" i="8" s="1"/>
  <c r="QB197" i="8" s="1"/>
  <c r="JY208" i="8"/>
  <c r="JL209" i="8"/>
  <c r="JM209" i="8" s="1"/>
  <c r="JJ210" i="8" l="1"/>
  <c r="JN209" i="8"/>
  <c r="JI210" i="8" s="1"/>
  <c r="JE210" i="8" s="1"/>
  <c r="JF210" i="8" s="1"/>
  <c r="QC197" i="8"/>
  <c r="PX197" i="8" s="1"/>
  <c r="QK196" i="8"/>
  <c r="QM196" i="8" l="1"/>
  <c r="QN196" i="8" s="1"/>
  <c r="QI197" i="8" s="1"/>
  <c r="JG210" i="8"/>
  <c r="JB211" i="8" s="1"/>
  <c r="JC211" i="8"/>
  <c r="JR209" i="8"/>
  <c r="JK210" i="8" l="1"/>
  <c r="IX211" i="8"/>
  <c r="IY211" i="8" s="1"/>
  <c r="IV212" i="8" s="1"/>
  <c r="QJ197" i="8"/>
  <c r="QE197" i="8" s="1"/>
  <c r="QR196" i="8"/>
  <c r="IZ211" i="8" l="1"/>
  <c r="IU212" i="8" s="1"/>
  <c r="IQ212" i="8" s="1"/>
  <c r="IR212" i="8" s="1"/>
  <c r="QT196" i="8"/>
  <c r="QU196" i="8" s="1"/>
  <c r="QP197" i="8" s="1"/>
  <c r="JD211" i="8" l="1"/>
  <c r="IO213" i="8"/>
  <c r="IS212" i="8"/>
  <c r="IN213" i="8" s="1"/>
  <c r="QQ197" i="8"/>
  <c r="QL197" i="8" s="1"/>
  <c r="QY196" i="8"/>
  <c r="RA196" i="8" l="1"/>
  <c r="RB196" i="8"/>
  <c r="QW197" i="8" s="1"/>
  <c r="IW212" i="8"/>
  <c r="IJ213" i="8"/>
  <c r="IK213" i="8" s="1"/>
  <c r="IL213" i="8" l="1"/>
  <c r="IG214" i="8" s="1"/>
  <c r="IH214" i="8"/>
  <c r="QX197" i="8"/>
  <c r="QS197" i="8" s="1"/>
  <c r="RF196" i="8"/>
  <c r="IP213" i="8" l="1"/>
  <c r="IC214" i="8"/>
  <c r="ID214" i="8" s="1"/>
  <c r="IE214" i="8" s="1"/>
  <c r="HZ215" i="8" s="1"/>
  <c r="RH196" i="8"/>
  <c r="RI196" i="8"/>
  <c r="RD197" i="8" s="1"/>
  <c r="IA215" i="8" l="1"/>
  <c r="II214" i="8"/>
  <c r="HV215" i="8"/>
  <c r="HW215" i="8" s="1"/>
  <c r="HT216" i="8" s="1"/>
  <c r="RE197" i="8"/>
  <c r="QZ197" i="8" s="1"/>
  <c r="RM196" i="8"/>
  <c r="HX215" i="8" l="1"/>
  <c r="HS216" i="8" s="1"/>
  <c r="RO196" i="8"/>
  <c r="RP196" i="8"/>
  <c r="RK197" i="8" s="1"/>
  <c r="IB215" i="8"/>
  <c r="HO216" i="8"/>
  <c r="HP216" i="8" s="1"/>
  <c r="HM217" i="8" l="1"/>
  <c r="HQ216" i="8"/>
  <c r="HL217" i="8" s="1"/>
  <c r="RL197" i="8"/>
  <c r="RG197" i="8" s="1"/>
  <c r="RT196" i="8"/>
  <c r="RV196" i="8" l="1"/>
  <c r="RW196" i="8" s="1"/>
  <c r="RR197" i="8" s="1"/>
  <c r="HU216" i="8"/>
  <c r="HH217" i="8"/>
  <c r="HI217" i="8" s="1"/>
  <c r="HF218" i="8" l="1"/>
  <c r="HJ217" i="8"/>
  <c r="HE218" i="8" s="1"/>
  <c r="RS197" i="8"/>
  <c r="RN197" i="8" s="1"/>
  <c r="SA196" i="8"/>
  <c r="SC196" i="8" l="1"/>
  <c r="SD196" i="8" s="1"/>
  <c r="RY197" i="8" s="1"/>
  <c r="HN217" i="8"/>
  <c r="HA218" i="8"/>
  <c r="HB218" i="8" s="1"/>
  <c r="HC218" i="8" l="1"/>
  <c r="GX219" i="8" s="1"/>
  <c r="GY219" i="8"/>
  <c r="RZ197" i="8"/>
  <c r="RU197" i="8" s="1"/>
  <c r="SH196" i="8"/>
  <c r="HG218" i="8" l="1"/>
  <c r="GT219" i="8"/>
  <c r="GU219" i="8" s="1"/>
  <c r="SJ196" i="8"/>
  <c r="SK196" i="8"/>
  <c r="SF197" i="8" s="1"/>
  <c r="GR220" i="8" l="1"/>
  <c r="GV219" i="8"/>
  <c r="GQ220" i="8" s="1"/>
  <c r="SG197" i="8"/>
  <c r="SB197" i="8" s="1"/>
  <c r="SO196" i="8"/>
  <c r="GZ219" i="8" l="1"/>
  <c r="GM220" i="8"/>
  <c r="GN220" i="8" s="1"/>
  <c r="P30" i="8" s="1"/>
  <c r="SQ196" i="8"/>
  <c r="SR196" i="8" s="1"/>
  <c r="SM197" i="8" s="1"/>
  <c r="D31" i="8" l="1"/>
  <c r="GO220" i="8"/>
  <c r="GS220" i="8" s="1"/>
  <c r="E31" i="8"/>
  <c r="SN197" i="8"/>
  <c r="SI197" i="8" s="1"/>
  <c r="SV196" i="8"/>
  <c r="H31" i="8" l="1"/>
  <c r="N30" i="8"/>
  <c r="G31" i="8"/>
  <c r="O30" i="8"/>
  <c r="SX196" i="8"/>
  <c r="SY196" i="8" s="1"/>
  <c r="ST197" i="8" s="1"/>
  <c r="SU197" i="8" l="1"/>
  <c r="SP197" i="8" s="1"/>
  <c r="TC196" i="8"/>
  <c r="TE196" i="8" l="1"/>
  <c r="TF196" i="8" s="1"/>
  <c r="TA197" i="8" s="1"/>
  <c r="TB197" i="8" l="1"/>
  <c r="SW197" i="8" s="1"/>
  <c r="TJ196" i="8"/>
  <c r="TL196" i="8" l="1"/>
  <c r="TM196" i="8" s="1"/>
  <c r="TH197" i="8" s="1"/>
  <c r="TI197" i="8" l="1"/>
  <c r="TD197" i="8" s="1"/>
  <c r="TQ196" i="8"/>
  <c r="TS196" i="8" l="1"/>
  <c r="TT196" i="8" s="1"/>
  <c r="TO197" i="8" s="1"/>
  <c r="TP197" i="8" l="1"/>
  <c r="TK197" i="8" s="1"/>
  <c r="TX196" i="8"/>
  <c r="TZ196" i="8" l="1"/>
  <c r="UA196" i="8"/>
  <c r="TV197" i="8" s="1"/>
  <c r="TW197" i="8" l="1"/>
  <c r="TR197" i="8" s="1"/>
  <c r="UE196" i="8"/>
  <c r="UG196" i="8" l="1"/>
  <c r="UH196" i="8" s="1"/>
  <c r="UC197" i="8" s="1"/>
  <c r="UD197" i="8" l="1"/>
  <c r="TY197" i="8" s="1"/>
  <c r="UL196" i="8"/>
  <c r="UN196" i="8" l="1"/>
  <c r="UO196" i="8" s="1"/>
  <c r="UJ197" i="8" s="1"/>
  <c r="UK197" i="8" l="1"/>
  <c r="UF197" i="8" s="1"/>
  <c r="US196" i="8"/>
  <c r="UU196" i="8" l="1"/>
  <c r="UV196" i="8"/>
  <c r="UQ197" i="8" s="1"/>
  <c r="UR197" i="8" l="1"/>
  <c r="UM197" i="8" s="1"/>
  <c r="UZ196" i="8"/>
  <c r="VB196" i="8" l="1"/>
  <c r="VC196" i="8" s="1"/>
  <c r="UX197" i="8" s="1"/>
  <c r="VG196" i="8" l="1"/>
  <c r="UY197" i="8"/>
  <c r="UT197" i="8" s="1"/>
  <c r="VI196" i="8" l="1"/>
  <c r="VJ196" i="8" s="1"/>
  <c r="VE197" i="8" s="1"/>
  <c r="VF197" i="8" l="1"/>
  <c r="VA197" i="8" s="1"/>
  <c r="VN196" i="8"/>
  <c r="VP196" i="8" l="1"/>
  <c r="VQ196" i="8" s="1"/>
  <c r="VL197" i="8" s="1"/>
  <c r="VM197" i="8" l="1"/>
  <c r="VH197" i="8" s="1"/>
  <c r="VU196" i="8"/>
  <c r="VW196" i="8" l="1"/>
  <c r="VX196" i="8" s="1"/>
  <c r="VS197" i="8" s="1"/>
  <c r="VT197" i="8" l="1"/>
  <c r="VO197" i="8" s="1"/>
  <c r="WB196" i="8"/>
  <c r="WD196" i="8" l="1"/>
  <c r="WE196" i="8"/>
  <c r="VZ197" i="8" s="1"/>
  <c r="WA197" i="8" l="1"/>
  <c r="VV197" i="8" s="1"/>
  <c r="WI196" i="8"/>
  <c r="WK196" i="8" l="1"/>
  <c r="WL196" i="8" s="1"/>
  <c r="WG197" i="8" s="1"/>
  <c r="WH197" i="8" l="1"/>
  <c r="WC197" i="8" s="1"/>
  <c r="WP196" i="8"/>
  <c r="WR196" i="8" l="1"/>
  <c r="WS196" i="8"/>
  <c r="WN197" i="8" s="1"/>
  <c r="WO197" i="8" l="1"/>
  <c r="WJ197" i="8" s="1"/>
  <c r="WW196" i="8"/>
  <c r="WY196" i="8" l="1"/>
  <c r="WZ196" i="8"/>
  <c r="WU197" i="8" s="1"/>
  <c r="WV197" i="8" l="1"/>
  <c r="WQ197" i="8" s="1"/>
  <c r="XD196" i="8"/>
  <c r="XF196" i="8" l="1"/>
  <c r="XG196" i="8"/>
  <c r="XB197" i="8" s="1"/>
  <c r="XC197" i="8" l="1"/>
  <c r="WX197" i="8" s="1"/>
  <c r="XK196" i="8"/>
  <c r="XM196" i="8" l="1"/>
  <c r="XN196" i="8" s="1"/>
  <c r="XI197" i="8" s="1"/>
  <c r="XJ197" i="8" l="1"/>
  <c r="XE197" i="8" s="1"/>
  <c r="XR196" i="8"/>
  <c r="XT196" i="8" l="1"/>
  <c r="XU196" i="8" s="1"/>
  <c r="XP197" i="8" s="1"/>
  <c r="XQ197" i="8" l="1"/>
  <c r="XL197" i="8" s="1"/>
  <c r="XY196" i="8"/>
  <c r="YA196" i="8" l="1"/>
  <c r="YB196" i="8"/>
  <c r="XW197" i="8" s="1"/>
  <c r="XX197" i="8" l="1"/>
  <c r="XS197" i="8" s="1"/>
  <c r="YF196" i="8"/>
  <c r="YH196" i="8" l="1"/>
  <c r="YI196" i="8" s="1"/>
  <c r="YD197" i="8" s="1"/>
  <c r="YE197" i="8" l="1"/>
  <c r="XZ197" i="8" s="1"/>
  <c r="YM196" i="8"/>
  <c r="YO196" i="8" l="1"/>
  <c r="YP196" i="8" s="1"/>
  <c r="YK197" i="8" s="1"/>
  <c r="YT196" i="8" l="1"/>
  <c r="YL197" i="8"/>
  <c r="YG197" i="8" s="1"/>
  <c r="YV196" i="8" l="1"/>
  <c r="YW196" i="8" s="1"/>
  <c r="YR197" i="8" s="1"/>
  <c r="YS197" i="8" l="1"/>
  <c r="YN197" i="8" s="1"/>
  <c r="ZA196" i="8"/>
  <c r="ZC196" i="8" l="1"/>
  <c r="ZD196" i="8" s="1"/>
  <c r="YY197" i="8" s="1"/>
  <c r="YZ197" i="8" l="1"/>
  <c r="YU197" i="8" s="1"/>
  <c r="ZH196" i="8"/>
  <c r="ZJ196" i="8" l="1"/>
  <c r="ZK196" i="8"/>
  <c r="ZF197" i="8" s="1"/>
  <c r="ZG197" i="8" l="1"/>
  <c r="ZB197" i="8" s="1"/>
  <c r="ZO196" i="8"/>
  <c r="ZQ196" i="8" l="1"/>
  <c r="ZR196" i="8" s="1"/>
  <c r="ZM197" i="8" s="1"/>
  <c r="ZN197" i="8" l="1"/>
  <c r="ZI197" i="8" s="1"/>
  <c r="ZV196" i="8"/>
  <c r="ZX196" i="8" l="1"/>
  <c r="ZY196" i="8" s="1"/>
  <c r="ZT197" i="8" s="1"/>
  <c r="ZU197" i="8" l="1"/>
  <c r="ZP197" i="8" s="1"/>
  <c r="AAC196" i="8"/>
  <c r="AAE196" i="8" l="1"/>
  <c r="AAF196" i="8" s="1"/>
  <c r="AAA197" i="8" s="1"/>
  <c r="AAB197" i="8" l="1"/>
  <c r="ZW197" i="8" s="1"/>
  <c r="AAJ196" i="8"/>
  <c r="AAL196" i="8" l="1"/>
  <c r="AAM196" i="8"/>
  <c r="AAH197" i="8" s="1"/>
  <c r="AAI197" i="8" l="1"/>
  <c r="AAD197" i="8" s="1"/>
  <c r="AAQ196" i="8"/>
  <c r="AAS196" i="8" l="1"/>
  <c r="AAT196" i="8"/>
  <c r="AAO197" i="8" s="1"/>
  <c r="AAP197" i="8" l="1"/>
  <c r="AAX196" i="8"/>
  <c r="AAZ196" i="8" l="1"/>
  <c r="ABA196" i="8" s="1"/>
  <c r="AAV197" i="8" s="1"/>
  <c r="MZ197" i="8"/>
  <c r="AAK197" i="8"/>
  <c r="MW198" i="8" l="1"/>
  <c r="NA197" i="8"/>
  <c r="MV198" i="8" s="1"/>
  <c r="AAW197" i="8"/>
  <c r="ABE196" i="8"/>
  <c r="ABG196" i="8" l="1"/>
  <c r="ABH196" i="8" s="1"/>
  <c r="ABC197" i="8" s="1"/>
  <c r="AAR197" i="8"/>
  <c r="NE197" i="8"/>
  <c r="MR198" i="8"/>
  <c r="MS198" i="8" s="1"/>
  <c r="MP199" i="8" l="1"/>
  <c r="MT198" i="8"/>
  <c r="MO199" i="8" s="1"/>
  <c r="NG197" i="8"/>
  <c r="NH197" i="8" s="1"/>
  <c r="NC198" i="8" s="1"/>
  <c r="ABD197" i="8"/>
  <c r="ABL196" i="8"/>
  <c r="ABO196" i="8" s="1"/>
  <c r="ABJ197" i="8" s="1"/>
  <c r="ABF197" i="8" l="1"/>
  <c r="AAY197" i="8"/>
  <c r="ND198" i="8"/>
  <c r="MY198" i="8" s="1"/>
  <c r="NL197" i="8"/>
  <c r="MX198" i="8"/>
  <c r="MK199" i="8"/>
  <c r="ML199" i="8" s="1"/>
  <c r="MI200" i="8" l="1"/>
  <c r="MM199" i="8"/>
  <c r="MH200" i="8" s="1"/>
  <c r="NN197" i="8"/>
  <c r="NO197" i="8"/>
  <c r="NJ198" i="8" s="1"/>
  <c r="NK198" i="8" l="1"/>
  <c r="NF198" i="8" s="1"/>
  <c r="NS197" i="8"/>
  <c r="MQ199" i="8"/>
  <c r="MD200" i="8"/>
  <c r="ME200" i="8" s="1"/>
  <c r="MB201" i="8" l="1"/>
  <c r="MF200" i="8"/>
  <c r="MA201" i="8" s="1"/>
  <c r="NU197" i="8"/>
  <c r="NV197" i="8"/>
  <c r="NQ198" i="8" s="1"/>
  <c r="NZ197" i="8" l="1"/>
  <c r="NR198" i="8"/>
  <c r="NM198" i="8" s="1"/>
  <c r="MJ200" i="8"/>
  <c r="LW201" i="8"/>
  <c r="LX201" i="8" s="1"/>
  <c r="LY201" i="8" l="1"/>
  <c r="LT202" i="8" s="1"/>
  <c r="LU202" i="8"/>
  <c r="OB197" i="8"/>
  <c r="OC197" i="8" s="1"/>
  <c r="NX198" i="8" s="1"/>
  <c r="MC201" i="8" l="1"/>
  <c r="LP202" i="8"/>
  <c r="LQ202" i="8" s="1"/>
  <c r="LN203" i="8" s="1"/>
  <c r="NY198" i="8"/>
  <c r="NT198" i="8" s="1"/>
  <c r="OG197" i="8"/>
  <c r="LR202" i="8" l="1"/>
  <c r="LM203" i="8" s="1"/>
  <c r="LI203" i="8" s="1"/>
  <c r="LJ203" i="8" s="1"/>
  <c r="OI197" i="8"/>
  <c r="OJ197" i="8" s="1"/>
  <c r="OE198" i="8" s="1"/>
  <c r="LV202" i="8" l="1"/>
  <c r="LG204" i="8"/>
  <c r="LK203" i="8"/>
  <c r="LF204" i="8" s="1"/>
  <c r="OF198" i="8"/>
  <c r="OA198" i="8" s="1"/>
  <c r="ON197" i="8"/>
  <c r="OP197" i="8" l="1"/>
  <c r="OQ197" i="8" s="1"/>
  <c r="OL198" i="8" s="1"/>
  <c r="LO203" i="8"/>
  <c r="LB204" i="8"/>
  <c r="LC204" i="8" s="1"/>
  <c r="LD204" i="8" l="1"/>
  <c r="KY205" i="8" s="1"/>
  <c r="KZ205" i="8"/>
  <c r="LH204" i="8"/>
  <c r="OM198" i="8"/>
  <c r="OH198" i="8" s="1"/>
  <c r="OU197" i="8"/>
  <c r="KU205" i="8" l="1"/>
  <c r="KV205" i="8" s="1"/>
  <c r="OW197" i="8"/>
  <c r="OX197" i="8"/>
  <c r="OS198" i="8" s="1"/>
  <c r="KS206" i="8"/>
  <c r="KW205" i="8"/>
  <c r="KR206" i="8" s="1"/>
  <c r="OT198" i="8" l="1"/>
  <c r="OO198" i="8" s="1"/>
  <c r="PB197" i="8"/>
  <c r="LA205" i="8"/>
  <c r="KN206" i="8"/>
  <c r="KO206" i="8" s="1"/>
  <c r="KP206" i="8" l="1"/>
  <c r="KK207" i="8" s="1"/>
  <c r="KL207" i="8"/>
  <c r="KT206" i="8"/>
  <c r="PD197" i="8"/>
  <c r="PE197" i="8" s="1"/>
  <c r="OZ198" i="8" s="1"/>
  <c r="KG207" i="8" l="1"/>
  <c r="KH207" i="8" s="1"/>
  <c r="KI207" i="8" s="1"/>
  <c r="KD208" i="8" s="1"/>
  <c r="PA198" i="8"/>
  <c r="OV198" i="8" s="1"/>
  <c r="PI197" i="8"/>
  <c r="KE208" i="8" l="1"/>
  <c r="JZ208" i="8" s="1"/>
  <c r="KA208" i="8" s="1"/>
  <c r="PK197" i="8"/>
  <c r="PL197" i="8" s="1"/>
  <c r="PG198" i="8" s="1"/>
  <c r="KM207" i="8"/>
  <c r="JX209" i="8" l="1"/>
  <c r="KB208" i="8"/>
  <c r="JW209" i="8" s="1"/>
  <c r="PH198" i="8"/>
  <c r="PC198" i="8" s="1"/>
  <c r="PP197" i="8"/>
  <c r="PR197" i="8" l="1"/>
  <c r="PS197" i="8" s="1"/>
  <c r="PN198" i="8" s="1"/>
  <c r="KF208" i="8"/>
  <c r="JS209" i="8"/>
  <c r="JT209" i="8" s="1"/>
  <c r="JQ210" i="8" l="1"/>
  <c r="JU209" i="8"/>
  <c r="JP210" i="8" s="1"/>
  <c r="PO198" i="8"/>
  <c r="PJ198" i="8" s="1"/>
  <c r="PW197" i="8"/>
  <c r="PY197" i="8" l="1"/>
  <c r="PZ197" i="8" s="1"/>
  <c r="PU198" i="8" s="1"/>
  <c r="JY209" i="8"/>
  <c r="JL210" i="8"/>
  <c r="JM210" i="8" s="1"/>
  <c r="JJ211" i="8" l="1"/>
  <c r="JN210" i="8"/>
  <c r="JI211" i="8" s="1"/>
  <c r="JE211" i="8" s="1"/>
  <c r="JF211" i="8" s="1"/>
  <c r="PV198" i="8"/>
  <c r="PQ198" i="8" s="1"/>
  <c r="QD197" i="8"/>
  <c r="QF197" i="8" l="1"/>
  <c r="QG197" i="8" s="1"/>
  <c r="QB198" i="8" s="1"/>
  <c r="JC212" i="8"/>
  <c r="JG211" i="8"/>
  <c r="JB212" i="8" s="1"/>
  <c r="JR210" i="8"/>
  <c r="QC198" i="8" l="1"/>
  <c r="PX198" i="8" s="1"/>
  <c r="QK197" i="8"/>
  <c r="JK211" i="8"/>
  <c r="IX212" i="8"/>
  <c r="IY212" i="8" s="1"/>
  <c r="IV213" i="8" l="1"/>
  <c r="IZ212" i="8"/>
  <c r="IU213" i="8" s="1"/>
  <c r="QM197" i="8"/>
  <c r="QN197" i="8"/>
  <c r="QI198" i="8" s="1"/>
  <c r="QJ198" i="8" l="1"/>
  <c r="QE198" i="8" s="1"/>
  <c r="QR197" i="8"/>
  <c r="JD212" i="8"/>
  <c r="IQ213" i="8"/>
  <c r="IR213" i="8" s="1"/>
  <c r="IS213" i="8" l="1"/>
  <c r="IN214" i="8" s="1"/>
  <c r="IO214" i="8"/>
  <c r="IW213" i="8"/>
  <c r="QT197" i="8"/>
  <c r="QU197" i="8" s="1"/>
  <c r="QP198" i="8" s="1"/>
  <c r="IJ214" i="8" l="1"/>
  <c r="IK214" i="8" s="1"/>
  <c r="QQ198" i="8"/>
  <c r="QL198" i="8" s="1"/>
  <c r="QY197" i="8"/>
  <c r="IH215" i="8"/>
  <c r="IL214" i="8" l="1"/>
  <c r="IG215" i="8" s="1"/>
  <c r="IC215" i="8" s="1"/>
  <c r="ID215" i="8" s="1"/>
  <c r="RA197" i="8"/>
  <c r="RB197" i="8" s="1"/>
  <c r="QW198" i="8" s="1"/>
  <c r="IE215" i="8" l="1"/>
  <c r="HZ216" i="8" s="1"/>
  <c r="HV216" i="8" s="1"/>
  <c r="HW216" i="8" s="1"/>
  <c r="IA216" i="8"/>
  <c r="IP214" i="8"/>
  <c r="QX198" i="8"/>
  <c r="QS198" i="8" s="1"/>
  <c r="RF197" i="8"/>
  <c r="II215" i="8" l="1"/>
  <c r="HT217" i="8"/>
  <c r="HX216" i="8"/>
  <c r="HS217" i="8" s="1"/>
  <c r="RH197" i="8"/>
  <c r="RI197" i="8" s="1"/>
  <c r="RD198" i="8" s="1"/>
  <c r="RE198" i="8" l="1"/>
  <c r="QZ198" i="8" s="1"/>
  <c r="RM197" i="8"/>
  <c r="IB216" i="8"/>
  <c r="HO217" i="8"/>
  <c r="HP217" i="8" s="1"/>
  <c r="HQ217" i="8" l="1"/>
  <c r="HL218" i="8" s="1"/>
  <c r="HM218" i="8"/>
  <c r="RO197" i="8"/>
  <c r="RP197" i="8"/>
  <c r="RK198" i="8" s="1"/>
  <c r="HH218" i="8" l="1"/>
  <c r="HI218" i="8" s="1"/>
  <c r="HJ218" i="8" s="1"/>
  <c r="HE219" i="8" s="1"/>
  <c r="HU217" i="8"/>
  <c r="RL198" i="8"/>
  <c r="RG198" i="8" s="1"/>
  <c r="RT197" i="8"/>
  <c r="HF219" i="8" l="1"/>
  <c r="HN218" i="8"/>
  <c r="HA219" i="8"/>
  <c r="HB219" i="8" s="1"/>
  <c r="GY220" i="8" s="1"/>
  <c r="RV197" i="8"/>
  <c r="RW197" i="8" s="1"/>
  <c r="RR198" i="8" s="1"/>
  <c r="HC219" i="8" l="1"/>
  <c r="GX220" i="8" s="1"/>
  <c r="GT220" i="8" s="1"/>
  <c r="GU220" i="8" s="1"/>
  <c r="P31" i="8" s="1"/>
  <c r="RS198" i="8"/>
  <c r="RN198" i="8" s="1"/>
  <c r="SA197" i="8"/>
  <c r="HG219" i="8" l="1"/>
  <c r="E32" i="8"/>
  <c r="D32" i="8"/>
  <c r="GV220" i="8"/>
  <c r="GZ220" i="8" s="1"/>
  <c r="SC197" i="8"/>
  <c r="SD197" i="8"/>
  <c r="RY198" i="8" s="1"/>
  <c r="RZ198" i="8" l="1"/>
  <c r="RU198" i="8" s="1"/>
  <c r="SH197" i="8"/>
  <c r="O31" i="8"/>
  <c r="G32" i="8"/>
  <c r="N31" i="8"/>
  <c r="H32" i="8"/>
  <c r="SJ197" i="8" l="1"/>
  <c r="SK197" i="8" s="1"/>
  <c r="SF198" i="8" s="1"/>
  <c r="SG198" i="8" l="1"/>
  <c r="SB198" i="8" s="1"/>
  <c r="SO197" i="8"/>
  <c r="SQ197" i="8" l="1"/>
  <c r="SR197" i="8" s="1"/>
  <c r="SM198" i="8" s="1"/>
  <c r="SN198" i="8" l="1"/>
  <c r="SI198" i="8" s="1"/>
  <c r="SV197" i="8"/>
  <c r="SX197" i="8" l="1"/>
  <c r="SY197" i="8" s="1"/>
  <c r="ST198" i="8" s="1"/>
  <c r="SU198" i="8" l="1"/>
  <c r="SP198" i="8" s="1"/>
  <c r="TC197" i="8"/>
  <c r="TE197" i="8" l="1"/>
  <c r="TF197" i="8" s="1"/>
  <c r="TA198" i="8" s="1"/>
  <c r="TB198" i="8" l="1"/>
  <c r="SW198" i="8" s="1"/>
  <c r="TJ197" i="8"/>
  <c r="TL197" i="8" l="1"/>
  <c r="TM197" i="8" s="1"/>
  <c r="TH198" i="8" s="1"/>
  <c r="TI198" i="8" l="1"/>
  <c r="TD198" i="8" s="1"/>
  <c r="TQ197" i="8"/>
  <c r="TS197" i="8" l="1"/>
  <c r="TT197" i="8" s="1"/>
  <c r="TO198" i="8" s="1"/>
  <c r="TP198" i="8" l="1"/>
  <c r="TK198" i="8" s="1"/>
  <c r="TX197" i="8"/>
  <c r="TZ197" i="8" l="1"/>
  <c r="UA197" i="8" s="1"/>
  <c r="TV198" i="8" s="1"/>
  <c r="TW198" i="8" l="1"/>
  <c r="TR198" i="8" s="1"/>
  <c r="UE197" i="8"/>
  <c r="UG197" i="8" l="1"/>
  <c r="UH197" i="8" s="1"/>
  <c r="UC198" i="8" s="1"/>
  <c r="UD198" i="8" l="1"/>
  <c r="TY198" i="8" s="1"/>
  <c r="UL197" i="8"/>
  <c r="UN197" i="8" l="1"/>
  <c r="UO197" i="8" s="1"/>
  <c r="UJ198" i="8" s="1"/>
  <c r="UK198" i="8" l="1"/>
  <c r="UF198" i="8" s="1"/>
  <c r="US197" i="8"/>
  <c r="UU197" i="8" l="1"/>
  <c r="UV197" i="8"/>
  <c r="UQ198" i="8" s="1"/>
  <c r="UR198" i="8" l="1"/>
  <c r="UM198" i="8" s="1"/>
  <c r="UZ197" i="8"/>
  <c r="VB197" i="8" l="1"/>
  <c r="VC197" i="8" s="1"/>
  <c r="UX198" i="8" s="1"/>
  <c r="VG197" i="8" l="1"/>
  <c r="UY198" i="8"/>
  <c r="UT198" i="8" s="1"/>
  <c r="VI197" i="8" l="1"/>
  <c r="VJ197" i="8"/>
  <c r="VE198" i="8" s="1"/>
  <c r="VF198" i="8" l="1"/>
  <c r="VA198" i="8" s="1"/>
  <c r="VN197" i="8"/>
  <c r="VP197" i="8" l="1"/>
  <c r="VQ197" i="8" s="1"/>
  <c r="VL198" i="8" s="1"/>
  <c r="VM198" i="8" l="1"/>
  <c r="VH198" i="8" s="1"/>
  <c r="VU197" i="8"/>
  <c r="VW197" i="8" l="1"/>
  <c r="VX197" i="8" s="1"/>
  <c r="VS198" i="8" s="1"/>
  <c r="VT198" i="8" l="1"/>
  <c r="VO198" i="8" s="1"/>
  <c r="WB197" i="8"/>
  <c r="WD197" i="8" l="1"/>
  <c r="WE197" i="8"/>
  <c r="VZ198" i="8" s="1"/>
  <c r="WA198" i="8" l="1"/>
  <c r="VV198" i="8" s="1"/>
  <c r="WI197" i="8"/>
  <c r="WK197" i="8" l="1"/>
  <c r="WL197" i="8" s="1"/>
  <c r="WG198" i="8" s="1"/>
  <c r="WH198" i="8" l="1"/>
  <c r="WC198" i="8" s="1"/>
  <c r="WP197" i="8"/>
  <c r="WR197" i="8" l="1"/>
  <c r="WS197" i="8" s="1"/>
  <c r="WN198" i="8" s="1"/>
  <c r="WO198" i="8" l="1"/>
  <c r="WJ198" i="8" s="1"/>
  <c r="WW197" i="8"/>
  <c r="WY197" i="8" l="1"/>
  <c r="WZ197" i="8" s="1"/>
  <c r="WU198" i="8" s="1"/>
  <c r="WV198" i="8" l="1"/>
  <c r="WQ198" i="8" s="1"/>
  <c r="XD197" i="8"/>
  <c r="XF197" i="8" l="1"/>
  <c r="XG197" i="8"/>
  <c r="XB198" i="8" s="1"/>
  <c r="XC198" i="8" l="1"/>
  <c r="WX198" i="8" s="1"/>
  <c r="XK197" i="8"/>
  <c r="XM197" i="8" l="1"/>
  <c r="XN197" i="8"/>
  <c r="XI198" i="8" s="1"/>
  <c r="XJ198" i="8" l="1"/>
  <c r="XE198" i="8" s="1"/>
  <c r="XR197" i="8"/>
  <c r="XT197" i="8" l="1"/>
  <c r="XU197" i="8"/>
  <c r="XP198" i="8" s="1"/>
  <c r="XQ198" i="8" l="1"/>
  <c r="XL198" i="8" s="1"/>
  <c r="XY197" i="8"/>
  <c r="YA197" i="8" l="1"/>
  <c r="YB197" i="8"/>
  <c r="XW198" i="8" s="1"/>
  <c r="XX198" i="8" l="1"/>
  <c r="XS198" i="8" s="1"/>
  <c r="YF197" i="8"/>
  <c r="YH197" i="8" l="1"/>
  <c r="YI197" i="8" s="1"/>
  <c r="YD198" i="8" s="1"/>
  <c r="YE198" i="8" l="1"/>
  <c r="XZ198" i="8" s="1"/>
  <c r="YM197" i="8"/>
  <c r="YO197" i="8" l="1"/>
  <c r="YP197" i="8" s="1"/>
  <c r="YK198" i="8" s="1"/>
  <c r="YT197" i="8" l="1"/>
  <c r="YL198" i="8"/>
  <c r="YG198" i="8" s="1"/>
  <c r="YV197" i="8" l="1"/>
  <c r="YW197" i="8"/>
  <c r="YR198" i="8" s="1"/>
  <c r="YS198" i="8" l="1"/>
  <c r="YN198" i="8" s="1"/>
  <c r="ZA197" i="8"/>
  <c r="ZC197" i="8" l="1"/>
  <c r="ZD197" i="8"/>
  <c r="YY198" i="8" s="1"/>
  <c r="YZ198" i="8" l="1"/>
  <c r="YU198" i="8" s="1"/>
  <c r="ZH197" i="8"/>
  <c r="ZJ197" i="8" l="1"/>
  <c r="ZK197" i="8" s="1"/>
  <c r="ZF198" i="8" s="1"/>
  <c r="ZG198" i="8" l="1"/>
  <c r="ZB198" i="8" s="1"/>
  <c r="ZO197" i="8"/>
  <c r="ZQ197" i="8" l="1"/>
  <c r="ZR197" i="8" s="1"/>
  <c r="ZM198" i="8" s="1"/>
  <c r="ZN198" i="8" l="1"/>
  <c r="ZI198" i="8" s="1"/>
  <c r="ZV197" i="8"/>
  <c r="ZX197" i="8" l="1"/>
  <c r="ZY197" i="8" s="1"/>
  <c r="ZT198" i="8" s="1"/>
  <c r="ZU198" i="8" l="1"/>
  <c r="ZP198" i="8" s="1"/>
  <c r="AAC197" i="8"/>
  <c r="AAE197" i="8" l="1"/>
  <c r="AAF197" i="8"/>
  <c r="AAA198" i="8" s="1"/>
  <c r="AAB198" i="8" l="1"/>
  <c r="ZW198" i="8" s="1"/>
  <c r="AAJ197" i="8"/>
  <c r="AAL197" i="8" l="1"/>
  <c r="AAM197" i="8" s="1"/>
  <c r="AAH198" i="8" s="1"/>
  <c r="AAI198" i="8" l="1"/>
  <c r="AAD198" i="8" s="1"/>
  <c r="AAQ197" i="8"/>
  <c r="AAS197" i="8" l="1"/>
  <c r="AAT197" i="8" s="1"/>
  <c r="AAO198" i="8" s="1"/>
  <c r="AAP198" i="8" l="1"/>
  <c r="AAX197" i="8"/>
  <c r="AAZ197" i="8" l="1"/>
  <c r="ABA197" i="8" s="1"/>
  <c r="AAV198" i="8" s="1"/>
  <c r="MZ198" i="8"/>
  <c r="AAK198" i="8"/>
  <c r="MW199" i="8" l="1"/>
  <c r="NA198" i="8"/>
  <c r="MV199" i="8" s="1"/>
  <c r="AAW198" i="8"/>
  <c r="ABE197" i="8"/>
  <c r="ABG197" i="8" l="1"/>
  <c r="ABH197" i="8" s="1"/>
  <c r="ABC198" i="8" s="1"/>
  <c r="AAR198" i="8"/>
  <c r="NE198" i="8"/>
  <c r="MR199" i="8"/>
  <c r="MS199" i="8" s="1"/>
  <c r="MP200" i="8" l="1"/>
  <c r="MT199" i="8"/>
  <c r="MO200" i="8" s="1"/>
  <c r="NG198" i="8"/>
  <c r="NH198" i="8"/>
  <c r="NC199" i="8" s="1"/>
  <c r="ABD198" i="8"/>
  <c r="ABL197" i="8"/>
  <c r="ABO197" i="8" s="1"/>
  <c r="ABJ198" i="8" s="1"/>
  <c r="ABF198" i="8" l="1"/>
  <c r="AAY198" i="8"/>
  <c r="ND199" i="8"/>
  <c r="MY199" i="8" s="1"/>
  <c r="NL198" i="8"/>
  <c r="MK200" i="8"/>
  <c r="ML200" i="8" s="1"/>
  <c r="MX199" i="8"/>
  <c r="MI201" i="8" l="1"/>
  <c r="MM200" i="8"/>
  <c r="MH201" i="8" s="1"/>
  <c r="NN198" i="8"/>
  <c r="NO198" i="8"/>
  <c r="NJ199" i="8" s="1"/>
  <c r="NK199" i="8" l="1"/>
  <c r="NF199" i="8" s="1"/>
  <c r="NS198" i="8"/>
  <c r="MQ200" i="8"/>
  <c r="MD201" i="8"/>
  <c r="ME201" i="8" s="1"/>
  <c r="MB202" i="8" l="1"/>
  <c r="MF201" i="8"/>
  <c r="MA202" i="8" s="1"/>
  <c r="NU198" i="8"/>
  <c r="NV198" i="8"/>
  <c r="NQ199" i="8" s="1"/>
  <c r="NZ198" i="8" l="1"/>
  <c r="NR199" i="8"/>
  <c r="NM199" i="8" s="1"/>
  <c r="MJ201" i="8"/>
  <c r="LW202" i="8"/>
  <c r="LX202" i="8" s="1"/>
  <c r="LU203" i="8" l="1"/>
  <c r="LY202" i="8"/>
  <c r="LT203" i="8" s="1"/>
  <c r="OB198" i="8"/>
  <c r="OC198" i="8"/>
  <c r="NX199" i="8" s="1"/>
  <c r="NY199" i="8" l="1"/>
  <c r="NT199" i="8" s="1"/>
  <c r="OG198" i="8"/>
  <c r="MC202" i="8"/>
  <c r="LP203" i="8"/>
  <c r="LQ203" i="8" s="1"/>
  <c r="LN204" i="8" l="1"/>
  <c r="LR203" i="8"/>
  <c r="LM204" i="8" s="1"/>
  <c r="OI198" i="8"/>
  <c r="OJ198" i="8"/>
  <c r="OE199" i="8" s="1"/>
  <c r="OF199" i="8" l="1"/>
  <c r="OA199" i="8" s="1"/>
  <c r="ON198" i="8"/>
  <c r="LV203" i="8"/>
  <c r="LI204" i="8"/>
  <c r="LJ204" i="8" s="1"/>
  <c r="LK204" i="8" l="1"/>
  <c r="LF205" i="8" s="1"/>
  <c r="LG205" i="8"/>
  <c r="OP198" i="8"/>
  <c r="OQ198" i="8" s="1"/>
  <c r="OL199" i="8" s="1"/>
  <c r="LO204" i="8" l="1"/>
  <c r="LB205" i="8"/>
  <c r="LC205" i="8" s="1"/>
  <c r="LD205" i="8" s="1"/>
  <c r="OM199" i="8"/>
  <c r="OH199" i="8" s="1"/>
  <c r="OU198" i="8"/>
  <c r="KZ206" i="8"/>
  <c r="KY206" i="8" l="1"/>
  <c r="KU206" i="8" s="1"/>
  <c r="KV206" i="8" s="1"/>
  <c r="KS207" i="8" s="1"/>
  <c r="LH205" i="8"/>
  <c r="OW198" i="8"/>
  <c r="OX198" i="8" s="1"/>
  <c r="OS199" i="8" s="1"/>
  <c r="KW206" i="8" l="1"/>
  <c r="KR207" i="8" s="1"/>
  <c r="KN207" i="8" s="1"/>
  <c r="KO207" i="8" s="1"/>
  <c r="OT199" i="8"/>
  <c r="OO199" i="8" s="1"/>
  <c r="PB198" i="8"/>
  <c r="LA206" i="8" l="1"/>
  <c r="KL208" i="8"/>
  <c r="KP207" i="8"/>
  <c r="KK208" i="8" s="1"/>
  <c r="PD198" i="8"/>
  <c r="PE198" i="8" s="1"/>
  <c r="OZ199" i="8" s="1"/>
  <c r="PA199" i="8" l="1"/>
  <c r="OV199" i="8" s="1"/>
  <c r="PI198" i="8"/>
  <c r="KT207" i="8"/>
  <c r="KG208" i="8"/>
  <c r="KH208" i="8" s="1"/>
  <c r="KI208" i="8" l="1"/>
  <c r="KD209" i="8" s="1"/>
  <c r="KE209" i="8"/>
  <c r="PK198" i="8"/>
  <c r="PL198" i="8" s="1"/>
  <c r="PG199" i="8" s="1"/>
  <c r="JZ209" i="8" l="1"/>
  <c r="KA209" i="8" s="1"/>
  <c r="JX210" i="8" s="1"/>
  <c r="KM208" i="8"/>
  <c r="PH199" i="8"/>
  <c r="PC199" i="8" s="1"/>
  <c r="PP198" i="8"/>
  <c r="KB209" i="8" l="1"/>
  <c r="JW210" i="8" s="1"/>
  <c r="JS210" i="8" s="1"/>
  <c r="JT210" i="8" s="1"/>
  <c r="PR198" i="8"/>
  <c r="PS198" i="8" s="1"/>
  <c r="PN199" i="8" s="1"/>
  <c r="JQ211" i="8" l="1"/>
  <c r="JU210" i="8"/>
  <c r="JP211" i="8" s="1"/>
  <c r="KF209" i="8"/>
  <c r="PO199" i="8"/>
  <c r="PJ199" i="8" s="1"/>
  <c r="PW198" i="8"/>
  <c r="JY210" i="8"/>
  <c r="JL211" i="8"/>
  <c r="JM211" i="8" s="1"/>
  <c r="JJ212" i="8" l="1"/>
  <c r="JN211" i="8"/>
  <c r="JI212" i="8" s="1"/>
  <c r="PY198" i="8"/>
  <c r="PZ198" i="8" s="1"/>
  <c r="PU199" i="8" s="1"/>
  <c r="PV199" i="8" l="1"/>
  <c r="PQ199" i="8" s="1"/>
  <c r="QD198" i="8"/>
  <c r="JR211" i="8"/>
  <c r="JE212" i="8"/>
  <c r="JF212" i="8" s="1"/>
  <c r="JC213" i="8" l="1"/>
  <c r="JG212" i="8"/>
  <c r="JB213" i="8" s="1"/>
  <c r="QF198" i="8"/>
  <c r="QG198" i="8" s="1"/>
  <c r="QB199" i="8" s="1"/>
  <c r="QC199" i="8" l="1"/>
  <c r="PX199" i="8" s="1"/>
  <c r="QK198" i="8"/>
  <c r="JK212" i="8"/>
  <c r="IX213" i="8"/>
  <c r="IY213" i="8" s="1"/>
  <c r="IZ213" i="8" l="1"/>
  <c r="IU214" i="8" s="1"/>
  <c r="IV214" i="8"/>
  <c r="QM198" i="8"/>
  <c r="QN198" i="8" s="1"/>
  <c r="QI199" i="8" s="1"/>
  <c r="IQ214" i="8" l="1"/>
  <c r="IR214" i="8" s="1"/>
  <c r="JD213" i="8"/>
  <c r="QJ199" i="8"/>
  <c r="QE199" i="8" s="1"/>
  <c r="QR198" i="8"/>
  <c r="IO215" i="8"/>
  <c r="IS214" i="8"/>
  <c r="IN215" i="8" s="1"/>
  <c r="QT198" i="8" l="1"/>
  <c r="QU198" i="8" s="1"/>
  <c r="QP199" i="8" s="1"/>
  <c r="IW214" i="8"/>
  <c r="IJ215" i="8"/>
  <c r="IK215" i="8" s="1"/>
  <c r="IL215" i="8" l="1"/>
  <c r="IG216" i="8" s="1"/>
  <c r="IH216" i="8"/>
  <c r="QQ199" i="8"/>
  <c r="QL199" i="8" s="1"/>
  <c r="QY198" i="8"/>
  <c r="IP215" i="8" l="1"/>
  <c r="IC216" i="8"/>
  <c r="ID216" i="8" s="1"/>
  <c r="IE216" i="8" s="1"/>
  <c r="HZ217" i="8" s="1"/>
  <c r="RA198" i="8"/>
  <c r="RB198" i="8" s="1"/>
  <c r="QW199" i="8" s="1"/>
  <c r="II216" i="8" l="1"/>
  <c r="IA217" i="8"/>
  <c r="HV217" i="8" s="1"/>
  <c r="HW217" i="8" s="1"/>
  <c r="HT218" i="8" s="1"/>
  <c r="QX199" i="8"/>
  <c r="QS199" i="8" s="1"/>
  <c r="RF198" i="8"/>
  <c r="HX217" i="8" l="1"/>
  <c r="HS218" i="8" s="1"/>
  <c r="HO218" i="8" s="1"/>
  <c r="HP218" i="8" s="1"/>
  <c r="RH198" i="8"/>
  <c r="RI198" i="8"/>
  <c r="RD199" i="8" s="1"/>
  <c r="IB217" i="8" l="1"/>
  <c r="HQ218" i="8"/>
  <c r="HL219" i="8" s="1"/>
  <c r="HM219" i="8"/>
  <c r="RE199" i="8"/>
  <c r="QZ199" i="8" s="1"/>
  <c r="RM198" i="8"/>
  <c r="HH219" i="8" l="1"/>
  <c r="HI219" i="8" s="1"/>
  <c r="HU218" i="8"/>
  <c r="RO198" i="8"/>
  <c r="RP198" i="8" s="1"/>
  <c r="RK199" i="8" s="1"/>
  <c r="HJ219" i="8"/>
  <c r="HE220" i="8" s="1"/>
  <c r="HF220" i="8"/>
  <c r="HN219" i="8" l="1"/>
  <c r="HA220" i="8"/>
  <c r="HB220" i="8" s="1"/>
  <c r="E33" i="8"/>
  <c r="D33" i="8"/>
  <c r="RL199" i="8"/>
  <c r="RG199" i="8" s="1"/>
  <c r="RT198" i="8"/>
  <c r="HC220" i="8" l="1"/>
  <c r="HG220" i="8" s="1"/>
  <c r="P32" i="8"/>
  <c r="RV198" i="8"/>
  <c r="RW198" i="8"/>
  <c r="RR199" i="8" s="1"/>
  <c r="O32" i="8"/>
  <c r="G33" i="8"/>
  <c r="H33" i="8"/>
  <c r="N32" i="8"/>
  <c r="RS199" i="8" l="1"/>
  <c r="RN199" i="8" s="1"/>
  <c r="SA198" i="8"/>
  <c r="SC198" i="8" l="1"/>
  <c r="SD198" i="8" s="1"/>
  <c r="RY199" i="8" s="1"/>
  <c r="RZ199" i="8" l="1"/>
  <c r="RU199" i="8" s="1"/>
  <c r="SH198" i="8"/>
  <c r="SJ198" i="8" l="1"/>
  <c r="SK198" i="8" s="1"/>
  <c r="SF199" i="8" s="1"/>
  <c r="SG199" i="8" l="1"/>
  <c r="SB199" i="8" s="1"/>
  <c r="SO198" i="8"/>
  <c r="SQ198" i="8" l="1"/>
  <c r="SR198" i="8" s="1"/>
  <c r="SM199" i="8" s="1"/>
  <c r="SN199" i="8" l="1"/>
  <c r="SI199" i="8" s="1"/>
  <c r="SV198" i="8"/>
  <c r="SX198" i="8" l="1"/>
  <c r="SY198" i="8"/>
  <c r="ST199" i="8" s="1"/>
  <c r="SU199" i="8" l="1"/>
  <c r="SP199" i="8" s="1"/>
  <c r="TC198" i="8"/>
  <c r="TE198" i="8" l="1"/>
  <c r="TF198" i="8" s="1"/>
  <c r="TA199" i="8" s="1"/>
  <c r="TB199" i="8" l="1"/>
  <c r="SW199" i="8" s="1"/>
  <c r="TJ198" i="8"/>
  <c r="TL198" i="8" l="1"/>
  <c r="TM198" i="8" s="1"/>
  <c r="TH199" i="8" s="1"/>
  <c r="TI199" i="8" l="1"/>
  <c r="TD199" i="8" s="1"/>
  <c r="TQ198" i="8"/>
  <c r="TS198" i="8" l="1"/>
  <c r="TT198" i="8"/>
  <c r="TO199" i="8" s="1"/>
  <c r="TP199" i="8" l="1"/>
  <c r="TK199" i="8" s="1"/>
  <c r="TX198" i="8"/>
  <c r="TZ198" i="8" l="1"/>
  <c r="UA198" i="8" s="1"/>
  <c r="TV199" i="8" s="1"/>
  <c r="TW199" i="8" l="1"/>
  <c r="TR199" i="8" s="1"/>
  <c r="UE198" i="8"/>
  <c r="UG198" i="8" l="1"/>
  <c r="UH198" i="8" s="1"/>
  <c r="UC199" i="8" s="1"/>
  <c r="UD199" i="8" l="1"/>
  <c r="TY199" i="8" s="1"/>
  <c r="UL198" i="8"/>
  <c r="UN198" i="8" l="1"/>
  <c r="UO198" i="8" s="1"/>
  <c r="UJ199" i="8" s="1"/>
  <c r="UK199" i="8" l="1"/>
  <c r="UF199" i="8" s="1"/>
  <c r="US198" i="8"/>
  <c r="UU198" i="8" l="1"/>
  <c r="UV198" i="8" s="1"/>
  <c r="UQ199" i="8" s="1"/>
  <c r="UR199" i="8" l="1"/>
  <c r="UM199" i="8" s="1"/>
  <c r="UZ198" i="8"/>
  <c r="VB198" i="8" l="1"/>
  <c r="VC198" i="8" s="1"/>
  <c r="UX199" i="8" s="1"/>
  <c r="VG198" i="8" l="1"/>
  <c r="UY199" i="8"/>
  <c r="UT199" i="8" s="1"/>
  <c r="VI198" i="8" l="1"/>
  <c r="VJ198" i="8" s="1"/>
  <c r="VE199" i="8" s="1"/>
  <c r="VF199" i="8" l="1"/>
  <c r="VA199" i="8" s="1"/>
  <c r="VN198" i="8"/>
  <c r="VP198" i="8" l="1"/>
  <c r="VQ198" i="8"/>
  <c r="VL199" i="8" s="1"/>
  <c r="VM199" i="8" l="1"/>
  <c r="VH199" i="8" s="1"/>
  <c r="VU198" i="8"/>
  <c r="VW198" i="8" l="1"/>
  <c r="VX198" i="8" s="1"/>
  <c r="VS199" i="8" s="1"/>
  <c r="VT199" i="8" l="1"/>
  <c r="VO199" i="8" s="1"/>
  <c r="WB198" i="8"/>
  <c r="WD198" i="8" l="1"/>
  <c r="WE198" i="8" s="1"/>
  <c r="VZ199" i="8" s="1"/>
  <c r="WA199" i="8" l="1"/>
  <c r="VV199" i="8" s="1"/>
  <c r="WI198" i="8"/>
  <c r="WK198" i="8" l="1"/>
  <c r="WL198" i="8" s="1"/>
  <c r="WG199" i="8" s="1"/>
  <c r="WH199" i="8" l="1"/>
  <c r="WC199" i="8" s="1"/>
  <c r="WP198" i="8"/>
  <c r="WR198" i="8" l="1"/>
  <c r="WS198" i="8" s="1"/>
  <c r="WN199" i="8" s="1"/>
  <c r="WO199" i="8" l="1"/>
  <c r="WJ199" i="8" s="1"/>
  <c r="WW198" i="8"/>
  <c r="WY198" i="8" l="1"/>
  <c r="WZ198" i="8" s="1"/>
  <c r="WU199" i="8" s="1"/>
  <c r="WV199" i="8" l="1"/>
  <c r="WQ199" i="8" s="1"/>
  <c r="XD198" i="8"/>
  <c r="XF198" i="8" l="1"/>
  <c r="XG198" i="8" s="1"/>
  <c r="XB199" i="8" s="1"/>
  <c r="XC199" i="8" l="1"/>
  <c r="WX199" i="8" s="1"/>
  <c r="XK198" i="8"/>
  <c r="XM198" i="8" l="1"/>
  <c r="XN198" i="8" s="1"/>
  <c r="XI199" i="8" s="1"/>
  <c r="XJ199" i="8" l="1"/>
  <c r="XE199" i="8" s="1"/>
  <c r="XR198" i="8"/>
  <c r="XT198" i="8" l="1"/>
  <c r="XU198" i="8" s="1"/>
  <c r="XP199" i="8" s="1"/>
  <c r="XQ199" i="8" l="1"/>
  <c r="XL199" i="8" s="1"/>
  <c r="XY198" i="8"/>
  <c r="YA198" i="8" l="1"/>
  <c r="YB198" i="8" s="1"/>
  <c r="XW199" i="8" s="1"/>
  <c r="XX199" i="8" l="1"/>
  <c r="XS199" i="8" s="1"/>
  <c r="YF198" i="8"/>
  <c r="YH198" i="8" l="1"/>
  <c r="YI198" i="8" s="1"/>
  <c r="YD199" i="8" s="1"/>
  <c r="YE199" i="8" l="1"/>
  <c r="XZ199" i="8" s="1"/>
  <c r="YM198" i="8"/>
  <c r="YO198" i="8" l="1"/>
  <c r="YP198" i="8"/>
  <c r="YK199" i="8" s="1"/>
  <c r="YT198" i="8" l="1"/>
  <c r="YL199" i="8"/>
  <c r="YG199" i="8" s="1"/>
  <c r="YV198" i="8" l="1"/>
  <c r="YW198" i="8" s="1"/>
  <c r="YR199" i="8" s="1"/>
  <c r="YS199" i="8" l="1"/>
  <c r="YN199" i="8" s="1"/>
  <c r="ZA198" i="8"/>
  <c r="ZC198" i="8" l="1"/>
  <c r="ZD198" i="8"/>
  <c r="YY199" i="8" s="1"/>
  <c r="YZ199" i="8" l="1"/>
  <c r="YU199" i="8" s="1"/>
  <c r="ZH198" i="8"/>
  <c r="ZJ198" i="8" l="1"/>
  <c r="ZK198" i="8"/>
  <c r="ZF199" i="8" s="1"/>
  <c r="ZG199" i="8" l="1"/>
  <c r="ZB199" i="8" s="1"/>
  <c r="ZO198" i="8"/>
  <c r="ZQ198" i="8" l="1"/>
  <c r="ZR198" i="8" s="1"/>
  <c r="ZM199" i="8" s="1"/>
  <c r="ZN199" i="8" l="1"/>
  <c r="ZI199" i="8" s="1"/>
  <c r="ZV198" i="8"/>
  <c r="ZX198" i="8" l="1"/>
  <c r="ZY198" i="8"/>
  <c r="ZT199" i="8" s="1"/>
  <c r="ZU199" i="8" l="1"/>
  <c r="ZP199" i="8" s="1"/>
  <c r="AAC198" i="8"/>
  <c r="AAE198" i="8" l="1"/>
  <c r="AAF198" i="8" s="1"/>
  <c r="AAA199" i="8" s="1"/>
  <c r="AAB199" i="8" l="1"/>
  <c r="ZW199" i="8" s="1"/>
  <c r="AAJ198" i="8"/>
  <c r="AAL198" i="8" l="1"/>
  <c r="AAM198" i="8" s="1"/>
  <c r="AAH199" i="8" s="1"/>
  <c r="AAI199" i="8" l="1"/>
  <c r="AAD199" i="8" s="1"/>
  <c r="AAQ198" i="8"/>
  <c r="AAS198" i="8" l="1"/>
  <c r="AAT198" i="8" s="1"/>
  <c r="AAO199" i="8" s="1"/>
  <c r="AAX198" i="8" l="1"/>
  <c r="AAP199" i="8"/>
  <c r="MZ199" i="8" l="1"/>
  <c r="AAK199" i="8"/>
  <c r="AAZ198" i="8"/>
  <c r="ABA198" i="8"/>
  <c r="AAV199" i="8" s="1"/>
  <c r="AAW199" i="8" l="1"/>
  <c r="ABE198" i="8"/>
  <c r="MW200" i="8"/>
  <c r="NA199" i="8"/>
  <c r="MV200" i="8" s="1"/>
  <c r="ABG198" i="8" l="1"/>
  <c r="ABH198" i="8" s="1"/>
  <c r="ABC199" i="8" s="1"/>
  <c r="AAR199" i="8"/>
  <c r="NE199" i="8"/>
  <c r="MR200" i="8"/>
  <c r="MS200" i="8" s="1"/>
  <c r="MP201" i="8" l="1"/>
  <c r="MT200" i="8"/>
  <c r="MO201" i="8" s="1"/>
  <c r="NG199" i="8"/>
  <c r="NH199" i="8"/>
  <c r="NC200" i="8" s="1"/>
  <c r="ABD199" i="8"/>
  <c r="ABL198" i="8"/>
  <c r="ABO198" i="8" s="1"/>
  <c r="ABJ199" i="8" s="1"/>
  <c r="ABF199" i="8" l="1"/>
  <c r="AAY199" i="8"/>
  <c r="ND200" i="8"/>
  <c r="MY200" i="8" s="1"/>
  <c r="NL199" i="8"/>
  <c r="MX200" i="8"/>
  <c r="MK201" i="8"/>
  <c r="ML201" i="8" s="1"/>
  <c r="MI202" i="8" l="1"/>
  <c r="MM201" i="8"/>
  <c r="MH202" i="8" s="1"/>
  <c r="NN199" i="8"/>
  <c r="NO199" i="8"/>
  <c r="NJ200" i="8" s="1"/>
  <c r="NK200" i="8" l="1"/>
  <c r="NF200" i="8" s="1"/>
  <c r="NS199" i="8"/>
  <c r="MQ201" i="8"/>
  <c r="MD202" i="8"/>
  <c r="ME202" i="8" s="1"/>
  <c r="MB203" i="8" l="1"/>
  <c r="MF202" i="8"/>
  <c r="MA203" i="8" s="1"/>
  <c r="NU199" i="8"/>
  <c r="NV199" i="8"/>
  <c r="NQ200" i="8" s="1"/>
  <c r="NZ199" i="8" l="1"/>
  <c r="NR200" i="8"/>
  <c r="NM200" i="8" s="1"/>
  <c r="MJ202" i="8"/>
  <c r="LW203" i="8"/>
  <c r="LX203" i="8" s="1"/>
  <c r="LU204" i="8" l="1"/>
  <c r="LY203" i="8"/>
  <c r="LT204" i="8" s="1"/>
  <c r="OB199" i="8"/>
  <c r="OC199" i="8"/>
  <c r="NX200" i="8" s="1"/>
  <c r="NY200" i="8" l="1"/>
  <c r="NT200" i="8" s="1"/>
  <c r="OG199" i="8"/>
  <c r="MC203" i="8"/>
  <c r="LP204" i="8"/>
  <c r="LQ204" i="8" s="1"/>
  <c r="LR204" i="8" l="1"/>
  <c r="LM205" i="8" s="1"/>
  <c r="LN205" i="8"/>
  <c r="OI199" i="8"/>
  <c r="OJ199" i="8"/>
  <c r="OE200" i="8" s="1"/>
  <c r="LI205" i="8" l="1"/>
  <c r="LJ205" i="8" s="1"/>
  <c r="LK205" i="8" s="1"/>
  <c r="LF206" i="8" s="1"/>
  <c r="LV204" i="8"/>
  <c r="OF200" i="8"/>
  <c r="OA200" i="8" s="1"/>
  <c r="ON199" i="8"/>
  <c r="LG206" i="8" l="1"/>
  <c r="LB206" i="8" s="1"/>
  <c r="LC206" i="8" s="1"/>
  <c r="LD206" i="8" s="1"/>
  <c r="LO205" i="8"/>
  <c r="OP199" i="8"/>
  <c r="OQ199" i="8" s="1"/>
  <c r="OL200" i="8" s="1"/>
  <c r="KY207" i="8" l="1"/>
  <c r="LH206" i="8"/>
  <c r="KZ207" i="8"/>
  <c r="KU207" i="8" s="1"/>
  <c r="KV207" i="8" s="1"/>
  <c r="KW207" i="8" s="1"/>
  <c r="KR208" i="8" s="1"/>
  <c r="OM200" i="8"/>
  <c r="OH200" i="8" s="1"/>
  <c r="OU199" i="8"/>
  <c r="KS208" i="8"/>
  <c r="KN208" i="8" l="1"/>
  <c r="KO208" i="8" s="1"/>
  <c r="KP208" i="8" s="1"/>
  <c r="KK209" i="8" s="1"/>
  <c r="LA207" i="8"/>
  <c r="OW199" i="8"/>
  <c r="OX199" i="8" s="1"/>
  <c r="OS200" i="8" s="1"/>
  <c r="KT208" i="8" l="1"/>
  <c r="KL209" i="8"/>
  <c r="KG209" i="8" s="1"/>
  <c r="KH209" i="8" s="1"/>
  <c r="KE210" i="8" s="1"/>
  <c r="OT200" i="8"/>
  <c r="OO200" i="8" s="1"/>
  <c r="PB199" i="8"/>
  <c r="KI209" i="8" l="1"/>
  <c r="KM209" i="8" s="1"/>
  <c r="PD199" i="8"/>
  <c r="PE199" i="8" s="1"/>
  <c r="OZ200" i="8" s="1"/>
  <c r="KD210" i="8" l="1"/>
  <c r="JZ210" i="8" s="1"/>
  <c r="KA210" i="8" s="1"/>
  <c r="KB210" i="8" s="1"/>
  <c r="JW211" i="8" s="1"/>
  <c r="PA200" i="8"/>
  <c r="OV200" i="8" s="1"/>
  <c r="PI199" i="8"/>
  <c r="JX211" i="8" l="1"/>
  <c r="PK199" i="8"/>
  <c r="PL199" i="8" s="1"/>
  <c r="PG200" i="8" s="1"/>
  <c r="KF210" i="8"/>
  <c r="JS211" i="8"/>
  <c r="JT211" i="8" s="1"/>
  <c r="JU211" i="8" l="1"/>
  <c r="JP212" i="8" s="1"/>
  <c r="JQ212" i="8"/>
  <c r="JL212" i="8" s="1"/>
  <c r="JM212" i="8" s="1"/>
  <c r="PH200" i="8"/>
  <c r="PC200" i="8" s="1"/>
  <c r="PP199" i="8"/>
  <c r="JY211" i="8" l="1"/>
  <c r="PR199" i="8"/>
  <c r="PS199" i="8" s="1"/>
  <c r="PN200" i="8" s="1"/>
  <c r="JN212" i="8"/>
  <c r="JI213" i="8" s="1"/>
  <c r="JJ213" i="8"/>
  <c r="JE213" i="8" l="1"/>
  <c r="JF213" i="8" s="1"/>
  <c r="JC214" i="8" s="1"/>
  <c r="JR212" i="8"/>
  <c r="JG213" i="8"/>
  <c r="JB214" i="8" s="1"/>
  <c r="PO200" i="8"/>
  <c r="PJ200" i="8" s="1"/>
  <c r="PW199" i="8"/>
  <c r="JK213" i="8" l="1"/>
  <c r="IX214" i="8"/>
  <c r="IY214" i="8" s="1"/>
  <c r="IV215" i="8" s="1"/>
  <c r="PY199" i="8"/>
  <c r="PZ199" i="8"/>
  <c r="PU200" i="8" s="1"/>
  <c r="IZ214" i="8" l="1"/>
  <c r="IU215" i="8" s="1"/>
  <c r="PV200" i="8"/>
  <c r="PQ200" i="8" s="1"/>
  <c r="QD199" i="8"/>
  <c r="JD214" i="8"/>
  <c r="IQ215" i="8"/>
  <c r="IR215" i="8" s="1"/>
  <c r="IS215" i="8" l="1"/>
  <c r="IN216" i="8" s="1"/>
  <c r="IO216" i="8"/>
  <c r="QF199" i="8"/>
  <c r="QG199" i="8" s="1"/>
  <c r="QB200" i="8" s="1"/>
  <c r="IW215" i="8" l="1"/>
  <c r="IJ216" i="8"/>
  <c r="IK216" i="8" s="1"/>
  <c r="IL216" i="8" s="1"/>
  <c r="QC200" i="8"/>
  <c r="PX200" i="8" s="1"/>
  <c r="QK199" i="8"/>
  <c r="IG217" i="8" l="1"/>
  <c r="IP216" i="8"/>
  <c r="IH217" i="8"/>
  <c r="QM199" i="8"/>
  <c r="QN199" i="8" s="1"/>
  <c r="QI200" i="8" s="1"/>
  <c r="IC217" i="8" l="1"/>
  <c r="ID217" i="8" s="1"/>
  <c r="QJ200" i="8"/>
  <c r="QE200" i="8" s="1"/>
  <c r="QR199" i="8"/>
  <c r="IE217" i="8" l="1"/>
  <c r="HZ218" i="8" s="1"/>
  <c r="IA218" i="8"/>
  <c r="HV218" i="8" s="1"/>
  <c r="HW218" i="8" s="1"/>
  <c r="HX218" i="8" s="1"/>
  <c r="HS219" i="8" s="1"/>
  <c r="QT199" i="8"/>
  <c r="QU199" i="8"/>
  <c r="QP200" i="8" s="1"/>
  <c r="HT219" i="8" l="1"/>
  <c r="II217" i="8"/>
  <c r="QQ200" i="8"/>
  <c r="QL200" i="8" s="1"/>
  <c r="QY199" i="8"/>
  <c r="IB218" i="8"/>
  <c r="HO219" i="8"/>
  <c r="HP219" i="8" s="1"/>
  <c r="HM220" i="8" l="1"/>
  <c r="HQ219" i="8"/>
  <c r="HL220" i="8" s="1"/>
  <c r="RA199" i="8"/>
  <c r="RB199" i="8"/>
  <c r="QW200" i="8" s="1"/>
  <c r="QX200" i="8" l="1"/>
  <c r="QS200" i="8" s="1"/>
  <c r="RF199" i="8"/>
  <c r="HU219" i="8"/>
  <c r="HH220" i="8"/>
  <c r="HI220" i="8" s="1"/>
  <c r="P33" i="8" s="1"/>
  <c r="E34" i="8" l="1"/>
  <c r="D34" i="8"/>
  <c r="HJ220" i="8"/>
  <c r="HN220" i="8" s="1"/>
  <c r="RH199" i="8"/>
  <c r="RI199" i="8" s="1"/>
  <c r="RD200" i="8" s="1"/>
  <c r="RE200" i="8" l="1"/>
  <c r="QZ200" i="8" s="1"/>
  <c r="RM199" i="8"/>
  <c r="O33" i="8"/>
  <c r="G34" i="8"/>
  <c r="N33" i="8"/>
  <c r="H34" i="8"/>
  <c r="RO199" i="8" l="1"/>
  <c r="RP199" i="8" s="1"/>
  <c r="RK200" i="8" s="1"/>
  <c r="RL200" i="8" l="1"/>
  <c r="RG200" i="8" s="1"/>
  <c r="RT199" i="8"/>
  <c r="RV199" i="8" l="1"/>
  <c r="RW199" i="8"/>
  <c r="RR200" i="8" s="1"/>
  <c r="RS200" i="8" l="1"/>
  <c r="RN200" i="8" s="1"/>
  <c r="SA199" i="8"/>
  <c r="SC199" i="8" l="1"/>
  <c r="SD199" i="8" s="1"/>
  <c r="RY200" i="8" s="1"/>
  <c r="RZ200" i="8" l="1"/>
  <c r="RU200" i="8" s="1"/>
  <c r="SH199" i="8"/>
  <c r="SJ199" i="8" l="1"/>
  <c r="SK199" i="8" s="1"/>
  <c r="SF200" i="8" s="1"/>
  <c r="SG200" i="8" l="1"/>
  <c r="SB200" i="8" s="1"/>
  <c r="SO199" i="8"/>
  <c r="SQ199" i="8" l="1"/>
  <c r="SR199" i="8" s="1"/>
  <c r="SM200" i="8" s="1"/>
  <c r="SN200" i="8" l="1"/>
  <c r="SI200" i="8" s="1"/>
  <c r="SV199" i="8"/>
  <c r="SX199" i="8" l="1"/>
  <c r="SY199" i="8"/>
  <c r="ST200" i="8" s="1"/>
  <c r="SU200" i="8" l="1"/>
  <c r="SP200" i="8" s="1"/>
  <c r="TC199" i="8"/>
  <c r="TE199" i="8" l="1"/>
  <c r="TF199" i="8" s="1"/>
  <c r="TA200" i="8" s="1"/>
  <c r="TB200" i="8" l="1"/>
  <c r="SW200" i="8" s="1"/>
  <c r="TJ199" i="8"/>
  <c r="TL199" i="8" l="1"/>
  <c r="TM199" i="8"/>
  <c r="TH200" i="8" s="1"/>
  <c r="TI200" i="8" l="1"/>
  <c r="TD200" i="8" s="1"/>
  <c r="TQ199" i="8"/>
  <c r="TS199" i="8" l="1"/>
  <c r="TT199" i="8"/>
  <c r="TO200" i="8" s="1"/>
  <c r="TP200" i="8" l="1"/>
  <c r="TK200" i="8" s="1"/>
  <c r="TX199" i="8"/>
  <c r="TZ199" i="8" l="1"/>
  <c r="UA199" i="8"/>
  <c r="TV200" i="8" s="1"/>
  <c r="TW200" i="8" l="1"/>
  <c r="TR200" i="8" s="1"/>
  <c r="UE199" i="8"/>
  <c r="UG199" i="8" l="1"/>
  <c r="UH199" i="8" s="1"/>
  <c r="UC200" i="8" s="1"/>
  <c r="UD200" i="8" l="1"/>
  <c r="TY200" i="8" s="1"/>
  <c r="UL199" i="8"/>
  <c r="UN199" i="8" l="1"/>
  <c r="UO199" i="8" s="1"/>
  <c r="UJ200" i="8" s="1"/>
  <c r="UK200" i="8" l="1"/>
  <c r="UF200" i="8" s="1"/>
  <c r="US199" i="8"/>
  <c r="UU199" i="8" l="1"/>
  <c r="UV199" i="8"/>
  <c r="UQ200" i="8" s="1"/>
  <c r="UR200" i="8" l="1"/>
  <c r="UM200" i="8" s="1"/>
  <c r="UZ199" i="8"/>
  <c r="VB199" i="8" l="1"/>
  <c r="VC199" i="8"/>
  <c r="UX200" i="8" s="1"/>
  <c r="VG199" i="8" l="1"/>
  <c r="UY200" i="8"/>
  <c r="UT200" i="8" s="1"/>
  <c r="VI199" i="8" l="1"/>
  <c r="VJ199" i="8" s="1"/>
  <c r="VE200" i="8" s="1"/>
  <c r="VF200" i="8" l="1"/>
  <c r="VA200" i="8" s="1"/>
  <c r="VN199" i="8"/>
  <c r="VP199" i="8" l="1"/>
  <c r="VQ199" i="8" s="1"/>
  <c r="VL200" i="8" s="1"/>
  <c r="VM200" i="8" l="1"/>
  <c r="VH200" i="8" s="1"/>
  <c r="VU199" i="8"/>
  <c r="VW199" i="8" l="1"/>
  <c r="VX199" i="8" s="1"/>
  <c r="VS200" i="8" s="1"/>
  <c r="VT200" i="8" l="1"/>
  <c r="VO200" i="8" s="1"/>
  <c r="WB199" i="8"/>
  <c r="WD199" i="8" l="1"/>
  <c r="WE199" i="8"/>
  <c r="VZ200" i="8" s="1"/>
  <c r="WA200" i="8" l="1"/>
  <c r="VV200" i="8" s="1"/>
  <c r="WI199" i="8"/>
  <c r="WK199" i="8" l="1"/>
  <c r="WL199" i="8" s="1"/>
  <c r="WG200" i="8" s="1"/>
  <c r="WH200" i="8" l="1"/>
  <c r="WC200" i="8" s="1"/>
  <c r="WP199" i="8"/>
  <c r="WR199" i="8" l="1"/>
  <c r="WS199" i="8" s="1"/>
  <c r="WN200" i="8" s="1"/>
  <c r="WO200" i="8" l="1"/>
  <c r="WJ200" i="8" s="1"/>
  <c r="WW199" i="8"/>
  <c r="WY199" i="8" l="1"/>
  <c r="WZ199" i="8"/>
  <c r="WU200" i="8" s="1"/>
  <c r="WV200" i="8" l="1"/>
  <c r="WQ200" i="8" s="1"/>
  <c r="XD199" i="8"/>
  <c r="XF199" i="8" l="1"/>
  <c r="XG199" i="8"/>
  <c r="XB200" i="8" s="1"/>
  <c r="XC200" i="8" l="1"/>
  <c r="WX200" i="8" s="1"/>
  <c r="XK199" i="8"/>
  <c r="XM199" i="8" l="1"/>
  <c r="XN199" i="8" s="1"/>
  <c r="XI200" i="8" s="1"/>
  <c r="XJ200" i="8" l="1"/>
  <c r="XE200" i="8" s="1"/>
  <c r="XR199" i="8"/>
  <c r="XT199" i="8" l="1"/>
  <c r="XU199" i="8" s="1"/>
  <c r="XP200" i="8" s="1"/>
  <c r="XQ200" i="8" l="1"/>
  <c r="XL200" i="8" s="1"/>
  <c r="XY199" i="8"/>
  <c r="YA199" i="8" l="1"/>
  <c r="YB199" i="8" s="1"/>
  <c r="XW200" i="8" s="1"/>
  <c r="XX200" i="8" l="1"/>
  <c r="XS200" i="8" s="1"/>
  <c r="YF199" i="8"/>
  <c r="YH199" i="8" l="1"/>
  <c r="YI199" i="8"/>
  <c r="YD200" i="8" s="1"/>
  <c r="YE200" i="8" l="1"/>
  <c r="XZ200" i="8" s="1"/>
  <c r="YM199" i="8"/>
  <c r="YO199" i="8" l="1"/>
  <c r="YP199" i="8" s="1"/>
  <c r="YK200" i="8" s="1"/>
  <c r="YT199" i="8" l="1"/>
  <c r="YL200" i="8"/>
  <c r="YG200" i="8" s="1"/>
  <c r="YV199" i="8" l="1"/>
  <c r="YW199" i="8" s="1"/>
  <c r="YR200" i="8" s="1"/>
  <c r="YS200" i="8" l="1"/>
  <c r="YN200" i="8" s="1"/>
  <c r="ZA199" i="8"/>
  <c r="ZC199" i="8" l="1"/>
  <c r="ZD199" i="8" s="1"/>
  <c r="YY200" i="8" s="1"/>
  <c r="YZ200" i="8" l="1"/>
  <c r="YU200" i="8" s="1"/>
  <c r="ZH199" i="8"/>
  <c r="ZJ199" i="8" l="1"/>
  <c r="ZK199" i="8" s="1"/>
  <c r="ZF200" i="8" s="1"/>
  <c r="ZG200" i="8" l="1"/>
  <c r="ZB200" i="8" s="1"/>
  <c r="ZO199" i="8"/>
  <c r="ZQ199" i="8" l="1"/>
  <c r="ZR199" i="8"/>
  <c r="ZM200" i="8" s="1"/>
  <c r="ZN200" i="8" l="1"/>
  <c r="ZI200" i="8" s="1"/>
  <c r="ZV199" i="8"/>
  <c r="ZX199" i="8" l="1"/>
  <c r="ZY199" i="8" s="1"/>
  <c r="ZT200" i="8" s="1"/>
  <c r="ZU200" i="8" l="1"/>
  <c r="ZP200" i="8" s="1"/>
  <c r="AAC199" i="8"/>
  <c r="AAE199" i="8" l="1"/>
  <c r="AAF199" i="8" s="1"/>
  <c r="AAA200" i="8" s="1"/>
  <c r="AAB200" i="8" l="1"/>
  <c r="ZW200" i="8" s="1"/>
  <c r="AAJ199" i="8"/>
  <c r="AAL199" i="8" l="1"/>
  <c r="AAM199" i="8" s="1"/>
  <c r="AAH200" i="8" s="1"/>
  <c r="AAI200" i="8" l="1"/>
  <c r="AAD200" i="8" s="1"/>
  <c r="AAQ199" i="8"/>
  <c r="AAS199" i="8" l="1"/>
  <c r="AAT199" i="8" s="1"/>
  <c r="AAO200" i="8" s="1"/>
  <c r="AAP200" i="8" l="1"/>
  <c r="AAX199" i="8"/>
  <c r="AAZ199" i="8" l="1"/>
  <c r="ABA199" i="8" s="1"/>
  <c r="AAV200" i="8" s="1"/>
  <c r="MZ200" i="8"/>
  <c r="AAK200" i="8"/>
  <c r="MW201" i="8" l="1"/>
  <c r="NA200" i="8"/>
  <c r="MV201" i="8" s="1"/>
  <c r="AAW200" i="8"/>
  <c r="ABE199" i="8"/>
  <c r="ABG199" i="8" l="1"/>
  <c r="ABH199" i="8" s="1"/>
  <c r="ABC200" i="8" s="1"/>
  <c r="AAR200" i="8"/>
  <c r="NE200" i="8"/>
  <c r="MR201" i="8"/>
  <c r="MS201" i="8" s="1"/>
  <c r="MP202" i="8" l="1"/>
  <c r="MT201" i="8"/>
  <c r="MO202" i="8" s="1"/>
  <c r="NG200" i="8"/>
  <c r="NH200" i="8"/>
  <c r="NC201" i="8" s="1"/>
  <c r="ABD200" i="8"/>
  <c r="ABL199" i="8"/>
  <c r="ABO199" i="8" s="1"/>
  <c r="ABJ200" i="8" s="1"/>
  <c r="ABF200" i="8" l="1"/>
  <c r="AAY200" i="8"/>
  <c r="ND201" i="8"/>
  <c r="MY201" i="8" s="1"/>
  <c r="NL200" i="8"/>
  <c r="MX201" i="8"/>
  <c r="MK202" i="8"/>
  <c r="ML202" i="8" s="1"/>
  <c r="MI203" i="8" l="1"/>
  <c r="MM202" i="8"/>
  <c r="MH203" i="8" s="1"/>
  <c r="NN200" i="8"/>
  <c r="NO200" i="8"/>
  <c r="NJ201" i="8" s="1"/>
  <c r="NK201" i="8" l="1"/>
  <c r="NF201" i="8" s="1"/>
  <c r="NS200" i="8"/>
  <c r="MQ202" i="8"/>
  <c r="MD203" i="8"/>
  <c r="ME203" i="8" s="1"/>
  <c r="MB204" i="8" l="1"/>
  <c r="MF203" i="8"/>
  <c r="MA204" i="8" s="1"/>
  <c r="NU200" i="8"/>
  <c r="NV200" i="8"/>
  <c r="NQ201" i="8" s="1"/>
  <c r="NZ200" i="8" l="1"/>
  <c r="NR201" i="8"/>
  <c r="NM201" i="8" s="1"/>
  <c r="MJ203" i="8"/>
  <c r="LW204" i="8"/>
  <c r="LX204" i="8" s="1"/>
  <c r="LY204" i="8" l="1"/>
  <c r="LT205" i="8" s="1"/>
  <c r="LU205" i="8"/>
  <c r="OB200" i="8"/>
  <c r="OC200" i="8" s="1"/>
  <c r="NX201" i="8" s="1"/>
  <c r="MC204" i="8" l="1"/>
  <c r="LP205" i="8"/>
  <c r="LQ205" i="8" s="1"/>
  <c r="LN206" i="8" s="1"/>
  <c r="NY201" i="8"/>
  <c r="NT201" i="8" s="1"/>
  <c r="OG200" i="8"/>
  <c r="LR205" i="8"/>
  <c r="LM206" i="8" s="1"/>
  <c r="OI200" i="8" l="1"/>
  <c r="OJ200" i="8"/>
  <c r="OE201" i="8" s="1"/>
  <c r="LV205" i="8"/>
  <c r="LI206" i="8"/>
  <c r="LJ206" i="8" s="1"/>
  <c r="LK206" i="8" l="1"/>
  <c r="LF207" i="8" s="1"/>
  <c r="LG207" i="8"/>
  <c r="OF201" i="8"/>
  <c r="OA201" i="8" s="1"/>
  <c r="ON200" i="8"/>
  <c r="LO206" i="8" l="1"/>
  <c r="LB207" i="8"/>
  <c r="LC207" i="8" s="1"/>
  <c r="LD207" i="8" s="1"/>
  <c r="OP200" i="8"/>
  <c r="OQ200" i="8" s="1"/>
  <c r="OL201" i="8" s="1"/>
  <c r="KZ208" i="8" l="1"/>
  <c r="KY208" i="8"/>
  <c r="LH207" i="8"/>
  <c r="KU208" i="8"/>
  <c r="KV208" i="8" s="1"/>
  <c r="KW208" i="8" s="1"/>
  <c r="KR209" i="8" s="1"/>
  <c r="OM201" i="8"/>
  <c r="OH201" i="8" s="1"/>
  <c r="OU200" i="8"/>
  <c r="KS209" i="8" l="1"/>
  <c r="OW200" i="8"/>
  <c r="OX200" i="8" s="1"/>
  <c r="OS201" i="8" s="1"/>
  <c r="LA208" i="8"/>
  <c r="KN209" i="8"/>
  <c r="KO209" i="8" s="1"/>
  <c r="KL210" i="8" l="1"/>
  <c r="KP209" i="8"/>
  <c r="KK210" i="8" s="1"/>
  <c r="KG210" i="8" s="1"/>
  <c r="KH210" i="8" s="1"/>
  <c r="OT201" i="8"/>
  <c r="OO201" i="8" s="1"/>
  <c r="PB200" i="8"/>
  <c r="PD200" i="8" l="1"/>
  <c r="PE200" i="8" s="1"/>
  <c r="OZ201" i="8" s="1"/>
  <c r="KE211" i="8"/>
  <c r="KI210" i="8"/>
  <c r="KD211" i="8" s="1"/>
  <c r="KT209" i="8"/>
  <c r="PA201" i="8" l="1"/>
  <c r="OV201" i="8" s="1"/>
  <c r="PI200" i="8"/>
  <c r="KM210" i="8"/>
  <c r="JZ211" i="8"/>
  <c r="KA211" i="8" s="1"/>
  <c r="KB211" i="8" l="1"/>
  <c r="JW212" i="8" s="1"/>
  <c r="JX212" i="8"/>
  <c r="PK200" i="8"/>
  <c r="PL200" i="8"/>
  <c r="PG201" i="8" s="1"/>
  <c r="KF211" i="8" l="1"/>
  <c r="JS212" i="8"/>
  <c r="JT212" i="8" s="1"/>
  <c r="JU212" i="8" s="1"/>
  <c r="PH201" i="8"/>
  <c r="PC201" i="8" s="1"/>
  <c r="PP200" i="8"/>
  <c r="JQ213" i="8" l="1"/>
  <c r="JP213" i="8"/>
  <c r="JY212" i="8"/>
  <c r="JL213" i="8"/>
  <c r="JM213" i="8" s="1"/>
  <c r="JJ214" i="8" s="1"/>
  <c r="PR200" i="8"/>
  <c r="PS200" i="8" s="1"/>
  <c r="PN201" i="8" s="1"/>
  <c r="JN213" i="8" l="1"/>
  <c r="JI214" i="8" s="1"/>
  <c r="JE214" i="8" s="1"/>
  <c r="JF214" i="8" s="1"/>
  <c r="PO201" i="8"/>
  <c r="PJ201" i="8" s="1"/>
  <c r="PW200" i="8"/>
  <c r="JR213" i="8" l="1"/>
  <c r="JG214" i="8"/>
  <c r="JB215" i="8" s="1"/>
  <c r="JC215" i="8"/>
  <c r="PY200" i="8"/>
  <c r="PZ200" i="8" s="1"/>
  <c r="PU201" i="8" s="1"/>
  <c r="JK214" i="8" l="1"/>
  <c r="IX215" i="8"/>
  <c r="IY215" i="8" s="1"/>
  <c r="PV201" i="8"/>
  <c r="PQ201" i="8" s="1"/>
  <c r="QD200" i="8"/>
  <c r="IV216" i="8" l="1"/>
  <c r="IZ215" i="8"/>
  <c r="IU216" i="8" s="1"/>
  <c r="QF200" i="8"/>
  <c r="QG200" i="8"/>
  <c r="QB201" i="8" s="1"/>
  <c r="IQ216" i="8" l="1"/>
  <c r="IR216" i="8" s="1"/>
  <c r="JD215" i="8"/>
  <c r="QC201" i="8"/>
  <c r="PX201" i="8" s="1"/>
  <c r="QK200" i="8"/>
  <c r="IS216" i="8" l="1"/>
  <c r="IN217" i="8" s="1"/>
  <c r="IO217" i="8"/>
  <c r="QM200" i="8"/>
  <c r="QN200" i="8"/>
  <c r="QI201" i="8" s="1"/>
  <c r="IW216" i="8" l="1"/>
  <c r="IJ217" i="8"/>
  <c r="IK217" i="8" s="1"/>
  <c r="QJ201" i="8"/>
  <c r="QE201" i="8" s="1"/>
  <c r="QR200" i="8"/>
  <c r="IL217" i="8" l="1"/>
  <c r="IG218" i="8" s="1"/>
  <c r="IH218" i="8"/>
  <c r="QT200" i="8"/>
  <c r="QU200" i="8" s="1"/>
  <c r="QP201" i="8" s="1"/>
  <c r="IP217" i="8" l="1"/>
  <c r="IC218" i="8"/>
  <c r="ID218" i="8" s="1"/>
  <c r="QQ201" i="8"/>
  <c r="QL201" i="8" s="1"/>
  <c r="QY200" i="8"/>
  <c r="IE218" i="8" l="1"/>
  <c r="HZ219" i="8" s="1"/>
  <c r="IA219" i="8"/>
  <c r="RA200" i="8"/>
  <c r="RB200" i="8"/>
  <c r="QW201" i="8" s="1"/>
  <c r="II218" i="8" l="1"/>
  <c r="HV219" i="8"/>
  <c r="HW219" i="8" s="1"/>
  <c r="QX201" i="8"/>
  <c r="QS201" i="8" s="1"/>
  <c r="RF200" i="8"/>
  <c r="HT220" i="8" l="1"/>
  <c r="HX219" i="8"/>
  <c r="HS220" i="8" s="1"/>
  <c r="RH200" i="8"/>
  <c r="RI200" i="8"/>
  <c r="RD201" i="8" s="1"/>
  <c r="IB219" i="8" l="1"/>
  <c r="HO220" i="8"/>
  <c r="HP220" i="8" s="1"/>
  <c r="P34" i="8" s="1"/>
  <c r="RE201" i="8"/>
  <c r="QZ201" i="8" s="1"/>
  <c r="RM200" i="8"/>
  <c r="D35" i="8" l="1"/>
  <c r="HQ220" i="8"/>
  <c r="HU220" i="8" s="1"/>
  <c r="E35" i="8"/>
  <c r="RO200" i="8"/>
  <c r="RP200" i="8" s="1"/>
  <c r="RK201" i="8" s="1"/>
  <c r="H35" i="8" l="1"/>
  <c r="N34" i="8"/>
  <c r="O34" i="8"/>
  <c r="G35" i="8"/>
  <c r="RL201" i="8"/>
  <c r="RG201" i="8" s="1"/>
  <c r="RT200" i="8"/>
  <c r="RV200" i="8" l="1"/>
  <c r="RW200" i="8"/>
  <c r="RR201" i="8" s="1"/>
  <c r="RS201" i="8" l="1"/>
  <c r="RN201" i="8" s="1"/>
  <c r="SA200" i="8"/>
  <c r="SC200" i="8" l="1"/>
  <c r="SD200" i="8" s="1"/>
  <c r="RY201" i="8" s="1"/>
  <c r="RZ201" i="8" l="1"/>
  <c r="RU201" i="8" s="1"/>
  <c r="SH200" i="8"/>
  <c r="SJ200" i="8" l="1"/>
  <c r="SK200" i="8"/>
  <c r="SF201" i="8" s="1"/>
  <c r="SG201" i="8" l="1"/>
  <c r="SB201" i="8" s="1"/>
  <c r="SO200" i="8"/>
  <c r="SQ200" i="8" l="1"/>
  <c r="SR200" i="8" s="1"/>
  <c r="SM201" i="8" s="1"/>
  <c r="SN201" i="8" l="1"/>
  <c r="SI201" i="8" s="1"/>
  <c r="SV200" i="8"/>
  <c r="SX200" i="8" l="1"/>
  <c r="SY200" i="8"/>
  <c r="ST201" i="8" s="1"/>
  <c r="SU201" i="8" l="1"/>
  <c r="SP201" i="8" s="1"/>
  <c r="TC200" i="8"/>
  <c r="TE200" i="8" l="1"/>
  <c r="TF200" i="8"/>
  <c r="TA201" i="8" s="1"/>
  <c r="TB201" i="8" l="1"/>
  <c r="SW201" i="8" s="1"/>
  <c r="TJ200" i="8"/>
  <c r="TL200" i="8" l="1"/>
  <c r="TM200" i="8"/>
  <c r="TH201" i="8" s="1"/>
  <c r="TI201" i="8" l="1"/>
  <c r="TD201" i="8" s="1"/>
  <c r="TQ200" i="8"/>
  <c r="TS200" i="8" l="1"/>
  <c r="TT200" i="8" s="1"/>
  <c r="TO201" i="8" s="1"/>
  <c r="TP201" i="8" l="1"/>
  <c r="TK201" i="8" s="1"/>
  <c r="TX200" i="8"/>
  <c r="TZ200" i="8" l="1"/>
  <c r="UA200" i="8" s="1"/>
  <c r="TV201" i="8" s="1"/>
  <c r="TW201" i="8" l="1"/>
  <c r="TR201" i="8" s="1"/>
  <c r="UE200" i="8"/>
  <c r="UG200" i="8" l="1"/>
  <c r="UH200" i="8"/>
  <c r="UC201" i="8" s="1"/>
  <c r="UD201" i="8" l="1"/>
  <c r="TY201" i="8" s="1"/>
  <c r="UL200" i="8"/>
  <c r="UN200" i="8" l="1"/>
  <c r="UO200" i="8" s="1"/>
  <c r="UJ201" i="8" s="1"/>
  <c r="UK201" i="8" l="1"/>
  <c r="UF201" i="8" s="1"/>
  <c r="US200" i="8"/>
  <c r="UU200" i="8" l="1"/>
  <c r="UV200" i="8"/>
  <c r="UQ201" i="8" s="1"/>
  <c r="UR201" i="8" l="1"/>
  <c r="UM201" i="8" s="1"/>
  <c r="UZ200" i="8"/>
  <c r="VB200" i="8" l="1"/>
  <c r="VC200" i="8" s="1"/>
  <c r="UX201" i="8" s="1"/>
  <c r="VG200" i="8" l="1"/>
  <c r="UY201" i="8"/>
  <c r="UT201" i="8" s="1"/>
  <c r="VI200" i="8" l="1"/>
  <c r="VJ200" i="8" s="1"/>
  <c r="VE201" i="8" s="1"/>
  <c r="VF201" i="8" l="1"/>
  <c r="VA201" i="8" s="1"/>
  <c r="VN200" i="8"/>
  <c r="VP200" i="8" l="1"/>
  <c r="VQ200" i="8" s="1"/>
  <c r="VL201" i="8" s="1"/>
  <c r="VM201" i="8" l="1"/>
  <c r="VH201" i="8" s="1"/>
  <c r="VU200" i="8"/>
  <c r="VW200" i="8" l="1"/>
  <c r="VX200" i="8"/>
  <c r="VS201" i="8" s="1"/>
  <c r="VT201" i="8" l="1"/>
  <c r="VO201" i="8" s="1"/>
  <c r="WB200" i="8"/>
  <c r="WD200" i="8" l="1"/>
  <c r="WE200" i="8" s="1"/>
  <c r="VZ201" i="8" s="1"/>
  <c r="WA201" i="8" l="1"/>
  <c r="VV201" i="8" s="1"/>
  <c r="WI200" i="8"/>
  <c r="WK200" i="8" l="1"/>
  <c r="WL200" i="8" s="1"/>
  <c r="WG201" i="8" s="1"/>
  <c r="WH201" i="8" l="1"/>
  <c r="WC201" i="8" s="1"/>
  <c r="WP200" i="8"/>
  <c r="WR200" i="8" l="1"/>
  <c r="WS200" i="8" s="1"/>
  <c r="WN201" i="8" s="1"/>
  <c r="WO201" i="8" l="1"/>
  <c r="WJ201" i="8" s="1"/>
  <c r="WW200" i="8"/>
  <c r="WY200" i="8" l="1"/>
  <c r="WZ200" i="8"/>
  <c r="WU201" i="8" s="1"/>
  <c r="WV201" i="8" l="1"/>
  <c r="WQ201" i="8" s="1"/>
  <c r="XD200" i="8"/>
  <c r="XF200" i="8" l="1"/>
  <c r="XG200" i="8" s="1"/>
  <c r="XB201" i="8" s="1"/>
  <c r="XC201" i="8" l="1"/>
  <c r="WX201" i="8" s="1"/>
  <c r="XK200" i="8"/>
  <c r="XM200" i="8" l="1"/>
  <c r="XN200" i="8"/>
  <c r="XI201" i="8" s="1"/>
  <c r="XJ201" i="8" l="1"/>
  <c r="XE201" i="8" s="1"/>
  <c r="XR200" i="8"/>
  <c r="XT200" i="8" l="1"/>
  <c r="XU200" i="8" s="1"/>
  <c r="XP201" i="8" s="1"/>
  <c r="XQ201" i="8" l="1"/>
  <c r="XL201" i="8" s="1"/>
  <c r="XY200" i="8"/>
  <c r="YA200" i="8" l="1"/>
  <c r="YB200" i="8"/>
  <c r="XW201" i="8" s="1"/>
  <c r="XX201" i="8" l="1"/>
  <c r="XS201" i="8" s="1"/>
  <c r="YF200" i="8"/>
  <c r="YH200" i="8" l="1"/>
  <c r="YI200" i="8"/>
  <c r="YD201" i="8" s="1"/>
  <c r="YE201" i="8" l="1"/>
  <c r="XZ201" i="8" s="1"/>
  <c r="YM200" i="8"/>
  <c r="YO200" i="8" l="1"/>
  <c r="YP200" i="8"/>
  <c r="YK201" i="8" s="1"/>
  <c r="YT200" i="8" l="1"/>
  <c r="YL201" i="8"/>
  <c r="YG201" i="8" s="1"/>
  <c r="YV200" i="8" l="1"/>
  <c r="YW200" i="8"/>
  <c r="YR201" i="8" s="1"/>
  <c r="YS201" i="8" l="1"/>
  <c r="YN201" i="8" s="1"/>
  <c r="ZA200" i="8"/>
  <c r="ZC200" i="8" l="1"/>
  <c r="ZD200" i="8"/>
  <c r="YY201" i="8" s="1"/>
  <c r="YZ201" i="8" l="1"/>
  <c r="YU201" i="8" s="1"/>
  <c r="ZH200" i="8"/>
  <c r="ZJ200" i="8" l="1"/>
  <c r="ZK200" i="8" s="1"/>
  <c r="ZF201" i="8" s="1"/>
  <c r="ZG201" i="8" l="1"/>
  <c r="ZB201" i="8" s="1"/>
  <c r="ZO200" i="8"/>
  <c r="ZQ200" i="8" l="1"/>
  <c r="ZR200" i="8"/>
  <c r="ZM201" i="8" s="1"/>
  <c r="ZN201" i="8" l="1"/>
  <c r="ZI201" i="8" s="1"/>
  <c r="ZV200" i="8"/>
  <c r="ZX200" i="8" l="1"/>
  <c r="ZY200" i="8" s="1"/>
  <c r="ZT201" i="8" s="1"/>
  <c r="ZU201" i="8" l="1"/>
  <c r="ZP201" i="8" s="1"/>
  <c r="AAC200" i="8"/>
  <c r="AAE200" i="8" l="1"/>
  <c r="AAF200" i="8" s="1"/>
  <c r="AAA201" i="8" s="1"/>
  <c r="AAB201" i="8" l="1"/>
  <c r="ZW201" i="8" s="1"/>
  <c r="AAJ200" i="8"/>
  <c r="AAL200" i="8" l="1"/>
  <c r="AAM200" i="8" s="1"/>
  <c r="AAH201" i="8" s="1"/>
  <c r="AAI201" i="8" l="1"/>
  <c r="AAD201" i="8" s="1"/>
  <c r="AAQ200" i="8"/>
  <c r="AAS200" i="8" l="1"/>
  <c r="AAT200" i="8" s="1"/>
  <c r="AAO201" i="8" s="1"/>
  <c r="AAP201" i="8" l="1"/>
  <c r="AAX200" i="8"/>
  <c r="AAZ200" i="8" l="1"/>
  <c r="ABA200" i="8" s="1"/>
  <c r="AAV201" i="8" s="1"/>
  <c r="MZ201" i="8"/>
  <c r="AAK201" i="8"/>
  <c r="MW202" i="8" l="1"/>
  <c r="NA201" i="8"/>
  <c r="MV202" i="8" s="1"/>
  <c r="AAW201" i="8"/>
  <c r="ABE200" i="8"/>
  <c r="ABG200" i="8" l="1"/>
  <c r="ABH200" i="8" s="1"/>
  <c r="ABC201" i="8" s="1"/>
  <c r="AAR201" i="8"/>
  <c r="NE201" i="8"/>
  <c r="MR202" i="8"/>
  <c r="MS202" i="8" s="1"/>
  <c r="MP203" i="8" l="1"/>
  <c r="MT202" i="8"/>
  <c r="MO203" i="8" s="1"/>
  <c r="NG201" i="8"/>
  <c r="NH201" i="8"/>
  <c r="NC202" i="8" s="1"/>
  <c r="ABD201" i="8"/>
  <c r="ABL200" i="8"/>
  <c r="ABO200" i="8" s="1"/>
  <c r="ABJ201" i="8" s="1"/>
  <c r="ABF201" i="8" l="1"/>
  <c r="AAY201" i="8"/>
  <c r="ND202" i="8"/>
  <c r="MY202" i="8" s="1"/>
  <c r="NL201" i="8"/>
  <c r="MK203" i="8"/>
  <c r="ML203" i="8" s="1"/>
  <c r="MX202" i="8"/>
  <c r="MI204" i="8" l="1"/>
  <c r="MM203" i="8"/>
  <c r="MH204" i="8" s="1"/>
  <c r="NN201" i="8"/>
  <c r="NO201" i="8"/>
  <c r="NJ202" i="8" s="1"/>
  <c r="NK202" i="8" l="1"/>
  <c r="NF202" i="8" s="1"/>
  <c r="NS201" i="8"/>
  <c r="MQ203" i="8"/>
  <c r="MD204" i="8"/>
  <c r="ME204" i="8" s="1"/>
  <c r="MB205" i="8" l="1"/>
  <c r="MF204" i="8"/>
  <c r="MA205" i="8" s="1"/>
  <c r="NU201" i="8"/>
  <c r="NV201" i="8"/>
  <c r="NQ202" i="8" s="1"/>
  <c r="NZ201" i="8" l="1"/>
  <c r="NR202" i="8"/>
  <c r="NM202" i="8" s="1"/>
  <c r="MJ204" i="8"/>
  <c r="LW205" i="8"/>
  <c r="LX205" i="8" s="1"/>
  <c r="LU206" i="8" l="1"/>
  <c r="LY205" i="8"/>
  <c r="LT206" i="8" s="1"/>
  <c r="OB201" i="8"/>
  <c r="OC201" i="8" s="1"/>
  <c r="NX202" i="8" s="1"/>
  <c r="NY202" i="8" l="1"/>
  <c r="NT202" i="8" s="1"/>
  <c r="OG201" i="8"/>
  <c r="MC205" i="8"/>
  <c r="LP206" i="8"/>
  <c r="LQ206" i="8" s="1"/>
  <c r="LR206" i="8" l="1"/>
  <c r="LM207" i="8" s="1"/>
  <c r="LN207" i="8"/>
  <c r="OI201" i="8"/>
  <c r="OJ201" i="8" s="1"/>
  <c r="OE202" i="8" s="1"/>
  <c r="LV206" i="8" l="1"/>
  <c r="LI207" i="8"/>
  <c r="LJ207" i="8" s="1"/>
  <c r="LG208" i="8" s="1"/>
  <c r="OF202" i="8"/>
  <c r="OA202" i="8" s="1"/>
  <c r="ON201" i="8"/>
  <c r="LK207" i="8" l="1"/>
  <c r="LF208" i="8" s="1"/>
  <c r="OP201" i="8"/>
  <c r="OQ201" i="8" s="1"/>
  <c r="OL202" i="8" s="1"/>
  <c r="LB208" i="8"/>
  <c r="LC208" i="8" s="1"/>
  <c r="LO207" i="8" l="1"/>
  <c r="LD208" i="8"/>
  <c r="KY209" i="8" s="1"/>
  <c r="KZ209" i="8"/>
  <c r="OM202" i="8"/>
  <c r="OH202" i="8" s="1"/>
  <c r="OU201" i="8"/>
  <c r="LH208" i="8" l="1"/>
  <c r="KU209" i="8"/>
  <c r="KV209" i="8" s="1"/>
  <c r="KS210" i="8" s="1"/>
  <c r="OW201" i="8"/>
  <c r="OX201" i="8"/>
  <c r="OS202" i="8" s="1"/>
  <c r="KW209" i="8" l="1"/>
  <c r="KR210" i="8" s="1"/>
  <c r="KN210" i="8" s="1"/>
  <c r="KO210" i="8" s="1"/>
  <c r="KL211" i="8" s="1"/>
  <c r="OT202" i="8"/>
  <c r="OO202" i="8" s="1"/>
  <c r="PB201" i="8"/>
  <c r="KP210" i="8" l="1"/>
  <c r="KK211" i="8" s="1"/>
  <c r="LA209" i="8"/>
  <c r="PD201" i="8"/>
  <c r="PE201" i="8"/>
  <c r="OZ202" i="8" s="1"/>
  <c r="KT210" i="8"/>
  <c r="KG211" i="8"/>
  <c r="KH211" i="8" s="1"/>
  <c r="KE212" i="8" l="1"/>
  <c r="KI211" i="8"/>
  <c r="KD212" i="8" s="1"/>
  <c r="PA202" i="8"/>
  <c r="OV202" i="8" s="1"/>
  <c r="PI201" i="8"/>
  <c r="PK201" i="8" l="1"/>
  <c r="PL201" i="8" s="1"/>
  <c r="PG202" i="8" s="1"/>
  <c r="KM211" i="8"/>
  <c r="JZ212" i="8"/>
  <c r="KA212" i="8" s="1"/>
  <c r="JX213" i="8" l="1"/>
  <c r="KB212" i="8"/>
  <c r="JW213" i="8" s="1"/>
  <c r="PH202" i="8"/>
  <c r="PC202" i="8" s="1"/>
  <c r="PP201" i="8"/>
  <c r="PR201" i="8" l="1"/>
  <c r="PS201" i="8" s="1"/>
  <c r="PN202" i="8" s="1"/>
  <c r="KF212" i="8"/>
  <c r="JS213" i="8"/>
  <c r="JT213" i="8" s="1"/>
  <c r="JQ214" i="8" l="1"/>
  <c r="JU213" i="8"/>
  <c r="JP214" i="8" s="1"/>
  <c r="PO202" i="8"/>
  <c r="PJ202" i="8" s="1"/>
  <c r="PW201" i="8"/>
  <c r="PY201" i="8" l="1"/>
  <c r="PZ201" i="8" s="1"/>
  <c r="PU202" i="8" s="1"/>
  <c r="JY213" i="8"/>
  <c r="JL214" i="8"/>
  <c r="JM214" i="8" s="1"/>
  <c r="JN214" i="8" l="1"/>
  <c r="JI215" i="8" s="1"/>
  <c r="JJ215" i="8"/>
  <c r="PV202" i="8"/>
  <c r="PQ202" i="8" s="1"/>
  <c r="QD201" i="8"/>
  <c r="JE215" i="8" l="1"/>
  <c r="JF215" i="8" s="1"/>
  <c r="JR214" i="8"/>
  <c r="QF201" i="8"/>
  <c r="QG201" i="8"/>
  <c r="QB202" i="8" s="1"/>
  <c r="JG215" i="8"/>
  <c r="JB216" i="8" s="1"/>
  <c r="JC216" i="8"/>
  <c r="IX216" i="8" l="1"/>
  <c r="IY216" i="8" s="1"/>
  <c r="IZ216" i="8" s="1"/>
  <c r="IU217" i="8" s="1"/>
  <c r="JK215" i="8"/>
  <c r="QC202" i="8"/>
  <c r="PX202" i="8" s="1"/>
  <c r="QK201" i="8"/>
  <c r="IV217" i="8" l="1"/>
  <c r="IQ217" i="8" s="1"/>
  <c r="IR217" i="8" s="1"/>
  <c r="IO218" i="8" s="1"/>
  <c r="JD216" i="8"/>
  <c r="QM201" i="8"/>
  <c r="QN201" i="8"/>
  <c r="QI202" i="8" s="1"/>
  <c r="IS217" i="8" l="1"/>
  <c r="IN218" i="8" s="1"/>
  <c r="IJ218" i="8" s="1"/>
  <c r="IK218" i="8" s="1"/>
  <c r="QJ202" i="8"/>
  <c r="QE202" i="8" s="1"/>
  <c r="QR201" i="8"/>
  <c r="IH219" i="8" l="1"/>
  <c r="IL218" i="8"/>
  <c r="IG219" i="8" s="1"/>
  <c r="IW217" i="8"/>
  <c r="QT201" i="8"/>
  <c r="QU201" i="8" s="1"/>
  <c r="QP202" i="8" s="1"/>
  <c r="IC219" i="8" l="1"/>
  <c r="ID219" i="8" s="1"/>
  <c r="IE219" i="8" s="1"/>
  <c r="HZ220" i="8" s="1"/>
  <c r="IA220" i="8"/>
  <c r="IP218" i="8"/>
  <c r="QQ202" i="8"/>
  <c r="QL202" i="8" s="1"/>
  <c r="QY201" i="8"/>
  <c r="HV220" i="8" l="1"/>
  <c r="HW220" i="8" s="1"/>
  <c r="P35" i="8" s="1"/>
  <c r="II219" i="8"/>
  <c r="RA201" i="8"/>
  <c r="RB201" i="8" s="1"/>
  <c r="QW202" i="8" s="1"/>
  <c r="E36" i="8" l="1"/>
  <c r="D36" i="8"/>
  <c r="HX220" i="8"/>
  <c r="IB220" i="8" s="1"/>
  <c r="QX202" i="8"/>
  <c r="QS202" i="8" s="1"/>
  <c r="RF201" i="8"/>
  <c r="G36" i="8" l="1"/>
  <c r="O35" i="8"/>
  <c r="H36" i="8"/>
  <c r="N35" i="8"/>
  <c r="RH201" i="8"/>
  <c r="RI201" i="8" s="1"/>
  <c r="RD202" i="8" s="1"/>
  <c r="RE202" i="8" l="1"/>
  <c r="QZ202" i="8" s="1"/>
  <c r="RM201" i="8"/>
  <c r="RO201" i="8" l="1"/>
  <c r="RP201" i="8"/>
  <c r="RK202" i="8" s="1"/>
  <c r="RL202" i="8" l="1"/>
  <c r="RG202" i="8" s="1"/>
  <c r="RT201" i="8"/>
  <c r="RV201" i="8" l="1"/>
  <c r="RW201" i="8" s="1"/>
  <c r="RR202" i="8" s="1"/>
  <c r="RS202" i="8" l="1"/>
  <c r="RN202" i="8" s="1"/>
  <c r="SA201" i="8"/>
  <c r="SC201" i="8" l="1"/>
  <c r="SD201" i="8"/>
  <c r="RY202" i="8" s="1"/>
  <c r="RZ202" i="8" l="1"/>
  <c r="RU202" i="8" s="1"/>
  <c r="SH201" i="8"/>
  <c r="SJ201" i="8" l="1"/>
  <c r="SK201" i="8"/>
  <c r="SF202" i="8" s="1"/>
  <c r="SG202" i="8" l="1"/>
  <c r="SB202" i="8" s="1"/>
  <c r="SO201" i="8"/>
  <c r="SQ201" i="8" l="1"/>
  <c r="SR201" i="8" s="1"/>
  <c r="SM202" i="8" s="1"/>
  <c r="SN202" i="8" l="1"/>
  <c r="SI202" i="8" s="1"/>
  <c r="SV201" i="8"/>
  <c r="SX201" i="8" l="1"/>
  <c r="SY201" i="8"/>
  <c r="ST202" i="8" s="1"/>
  <c r="SU202" i="8" l="1"/>
  <c r="SP202" i="8" s="1"/>
  <c r="TC201" i="8"/>
  <c r="TE201" i="8" l="1"/>
  <c r="TF201" i="8" s="1"/>
  <c r="TA202" i="8" s="1"/>
  <c r="TB202" i="8" l="1"/>
  <c r="SW202" i="8" s="1"/>
  <c r="TJ201" i="8"/>
  <c r="TL201" i="8" l="1"/>
  <c r="TM201" i="8"/>
  <c r="TH202" i="8" s="1"/>
  <c r="TI202" i="8" l="1"/>
  <c r="TD202" i="8" s="1"/>
  <c r="TQ201" i="8"/>
  <c r="TS201" i="8" l="1"/>
  <c r="TT201" i="8" s="1"/>
  <c r="TO202" i="8" s="1"/>
  <c r="TP202" i="8" l="1"/>
  <c r="TK202" i="8" s="1"/>
  <c r="TX201" i="8"/>
  <c r="TZ201" i="8" l="1"/>
  <c r="UA201" i="8"/>
  <c r="TV202" i="8" s="1"/>
  <c r="TW202" i="8" l="1"/>
  <c r="TR202" i="8" s="1"/>
  <c r="UE201" i="8"/>
  <c r="UG201" i="8" l="1"/>
  <c r="UH201" i="8"/>
  <c r="UC202" i="8" s="1"/>
  <c r="UD202" i="8" l="1"/>
  <c r="TY202" i="8" s="1"/>
  <c r="UL201" i="8"/>
  <c r="UN201" i="8" l="1"/>
  <c r="UO201" i="8" s="1"/>
  <c r="UJ202" i="8" s="1"/>
  <c r="UK202" i="8" l="1"/>
  <c r="UF202" i="8" s="1"/>
  <c r="US201" i="8"/>
  <c r="UU201" i="8" l="1"/>
  <c r="UV201" i="8" s="1"/>
  <c r="UQ202" i="8" s="1"/>
  <c r="UR202" i="8" l="1"/>
  <c r="UM202" i="8" s="1"/>
  <c r="UZ201" i="8"/>
  <c r="VB201" i="8" l="1"/>
  <c r="VC201" i="8"/>
  <c r="UX202" i="8" s="1"/>
  <c r="VG201" i="8" l="1"/>
  <c r="UY202" i="8"/>
  <c r="UT202" i="8" s="1"/>
  <c r="VI201" i="8" l="1"/>
  <c r="VJ201" i="8"/>
  <c r="VE202" i="8" s="1"/>
  <c r="VF202" i="8" l="1"/>
  <c r="VA202" i="8" s="1"/>
  <c r="VN201" i="8"/>
  <c r="VP201" i="8" l="1"/>
  <c r="VQ201" i="8"/>
  <c r="VL202" i="8" s="1"/>
  <c r="VM202" i="8" l="1"/>
  <c r="VH202" i="8" s="1"/>
  <c r="VU201" i="8"/>
  <c r="VW201" i="8" l="1"/>
  <c r="VX201" i="8" s="1"/>
  <c r="VS202" i="8" s="1"/>
  <c r="VT202" i="8" l="1"/>
  <c r="VO202" i="8" s="1"/>
  <c r="WB201" i="8"/>
  <c r="WD201" i="8" l="1"/>
  <c r="WE201" i="8" s="1"/>
  <c r="VZ202" i="8" s="1"/>
  <c r="WA202" i="8" l="1"/>
  <c r="VV202" i="8" s="1"/>
  <c r="WI201" i="8"/>
  <c r="WK201" i="8" l="1"/>
  <c r="WL201" i="8" s="1"/>
  <c r="WG202" i="8" s="1"/>
  <c r="WH202" i="8" l="1"/>
  <c r="WC202" i="8" s="1"/>
  <c r="WP201" i="8"/>
  <c r="WR201" i="8" l="1"/>
  <c r="WS201" i="8" s="1"/>
  <c r="WN202" i="8" s="1"/>
  <c r="WO202" i="8" l="1"/>
  <c r="WJ202" i="8" s="1"/>
  <c r="WW201" i="8"/>
  <c r="WY201" i="8" l="1"/>
  <c r="WZ201" i="8" s="1"/>
  <c r="WU202" i="8" s="1"/>
  <c r="WV202" i="8" l="1"/>
  <c r="WQ202" i="8" s="1"/>
  <c r="XD201" i="8"/>
  <c r="XF201" i="8" l="1"/>
  <c r="XG201" i="8" s="1"/>
  <c r="XB202" i="8" s="1"/>
  <c r="XC202" i="8" l="1"/>
  <c r="WX202" i="8" s="1"/>
  <c r="XK201" i="8"/>
  <c r="XM201" i="8" l="1"/>
  <c r="XN201" i="8" s="1"/>
  <c r="XI202" i="8" s="1"/>
  <c r="XJ202" i="8" l="1"/>
  <c r="XE202" i="8" s="1"/>
  <c r="XR201" i="8"/>
  <c r="XT201" i="8" l="1"/>
  <c r="XU201" i="8" s="1"/>
  <c r="XP202" i="8" s="1"/>
  <c r="XQ202" i="8" l="1"/>
  <c r="XL202" i="8" s="1"/>
  <c r="XY201" i="8"/>
  <c r="YA201" i="8" l="1"/>
  <c r="YB201" i="8" s="1"/>
  <c r="XW202" i="8" s="1"/>
  <c r="XX202" i="8" l="1"/>
  <c r="XS202" i="8" s="1"/>
  <c r="YF201" i="8"/>
  <c r="YH201" i="8" l="1"/>
  <c r="YI201" i="8" s="1"/>
  <c r="YD202" i="8" s="1"/>
  <c r="YE202" i="8" l="1"/>
  <c r="XZ202" i="8" s="1"/>
  <c r="YM201" i="8"/>
  <c r="YO201" i="8" l="1"/>
  <c r="YP201" i="8" s="1"/>
  <c r="YK202" i="8" s="1"/>
  <c r="YT201" i="8" l="1"/>
  <c r="YL202" i="8"/>
  <c r="YG202" i="8" s="1"/>
  <c r="YV201" i="8" l="1"/>
  <c r="YW201" i="8" s="1"/>
  <c r="YR202" i="8" s="1"/>
  <c r="YS202" i="8" l="1"/>
  <c r="YN202" i="8" s="1"/>
  <c r="ZA201" i="8"/>
  <c r="ZC201" i="8" l="1"/>
  <c r="ZD201" i="8" s="1"/>
  <c r="YY202" i="8" s="1"/>
  <c r="YZ202" i="8" l="1"/>
  <c r="YU202" i="8" s="1"/>
  <c r="ZH201" i="8"/>
  <c r="ZJ201" i="8" l="1"/>
  <c r="ZK201" i="8" s="1"/>
  <c r="ZF202" i="8" s="1"/>
  <c r="ZG202" i="8" l="1"/>
  <c r="ZB202" i="8" s="1"/>
  <c r="ZO201" i="8"/>
  <c r="ZQ201" i="8" l="1"/>
  <c r="ZR201" i="8" s="1"/>
  <c r="ZM202" i="8" s="1"/>
  <c r="ZN202" i="8" l="1"/>
  <c r="ZI202" i="8" s="1"/>
  <c r="ZV201" i="8"/>
  <c r="ZX201" i="8" l="1"/>
  <c r="ZY201" i="8"/>
  <c r="ZT202" i="8" s="1"/>
  <c r="ZU202" i="8" l="1"/>
  <c r="ZP202" i="8" s="1"/>
  <c r="AAC201" i="8"/>
  <c r="AAE201" i="8" l="1"/>
  <c r="AAF201" i="8" s="1"/>
  <c r="AAA202" i="8" s="1"/>
  <c r="AAB202" i="8" l="1"/>
  <c r="ZW202" i="8" s="1"/>
  <c r="AAJ201" i="8"/>
  <c r="AAL201" i="8" l="1"/>
  <c r="AAM201" i="8" s="1"/>
  <c r="AAH202" i="8" s="1"/>
  <c r="AAI202" i="8" l="1"/>
  <c r="AAD202" i="8" s="1"/>
  <c r="AAQ201" i="8"/>
  <c r="AAS201" i="8" l="1"/>
  <c r="AAT201" i="8" s="1"/>
  <c r="AAO202" i="8" s="1"/>
  <c r="AAP202" i="8" l="1"/>
  <c r="AAX201" i="8"/>
  <c r="AAZ201" i="8" l="1"/>
  <c r="ABA201" i="8"/>
  <c r="AAV202" i="8" s="1"/>
  <c r="MZ202" i="8"/>
  <c r="AAK202" i="8"/>
  <c r="MW203" i="8" l="1"/>
  <c r="NA202" i="8"/>
  <c r="MV203" i="8" s="1"/>
  <c r="AAW202" i="8"/>
  <c r="ABE201" i="8"/>
  <c r="ABG201" i="8" l="1"/>
  <c r="ABH201" i="8" s="1"/>
  <c r="ABC202" i="8" s="1"/>
  <c r="AAR202" i="8"/>
  <c r="NE202" i="8"/>
  <c r="MR203" i="8"/>
  <c r="MS203" i="8" s="1"/>
  <c r="MP204" i="8" l="1"/>
  <c r="MT203" i="8"/>
  <c r="MO204" i="8" s="1"/>
  <c r="ABD202" i="8"/>
  <c r="ABL201" i="8"/>
  <c r="ABO201" i="8" s="1"/>
  <c r="ABJ202" i="8" s="1"/>
  <c r="NG202" i="8"/>
  <c r="ND203" i="8" l="1"/>
  <c r="ABF202" i="8"/>
  <c r="AAY202" i="8"/>
  <c r="NH202" i="8"/>
  <c r="NC203" i="8" s="1"/>
  <c r="MX203" i="8"/>
  <c r="MK204" i="8"/>
  <c r="ML204" i="8" s="1"/>
  <c r="MY203" i="8" l="1"/>
  <c r="MI205" i="8"/>
  <c r="MM204" i="8"/>
  <c r="MH205" i="8" s="1"/>
  <c r="NL202" i="8"/>
  <c r="NN202" i="8" l="1"/>
  <c r="NO202" i="8" s="1"/>
  <c r="NJ203" i="8" s="1"/>
  <c r="MQ204" i="8"/>
  <c r="MD205" i="8"/>
  <c r="ME205" i="8" s="1"/>
  <c r="MB206" i="8" l="1"/>
  <c r="MF205" i="8"/>
  <c r="MA206" i="8" s="1"/>
  <c r="NK203" i="8"/>
  <c r="NF203" i="8" s="1"/>
  <c r="NS202" i="8"/>
  <c r="NU202" i="8" l="1"/>
  <c r="NV202" i="8"/>
  <c r="NQ203" i="8" s="1"/>
  <c r="MJ205" i="8"/>
  <c r="LW206" i="8"/>
  <c r="LX206" i="8" s="1"/>
  <c r="LU207" i="8" l="1"/>
  <c r="LY206" i="8"/>
  <c r="LT207" i="8" s="1"/>
  <c r="NR203" i="8"/>
  <c r="NM203" i="8" s="1"/>
  <c r="NZ202" i="8"/>
  <c r="OB202" i="8" l="1"/>
  <c r="OC202" i="8" s="1"/>
  <c r="NX203" i="8" s="1"/>
  <c r="MC206" i="8"/>
  <c r="LP207" i="8"/>
  <c r="LQ207" i="8" s="1"/>
  <c r="LN208" i="8" l="1"/>
  <c r="LR207" i="8"/>
  <c r="LM208" i="8" s="1"/>
  <c r="NY203" i="8"/>
  <c r="NT203" i="8" s="1"/>
  <c r="OG202" i="8"/>
  <c r="OI202" i="8" l="1"/>
  <c r="OJ202" i="8" s="1"/>
  <c r="OE203" i="8" s="1"/>
  <c r="LV207" i="8"/>
  <c r="LI208" i="8"/>
  <c r="LJ208" i="8" s="1"/>
  <c r="LG209" i="8" l="1"/>
  <c r="LK208" i="8"/>
  <c r="LF209" i="8" s="1"/>
  <c r="OF203" i="8"/>
  <c r="OA203" i="8" s="1"/>
  <c r="ON202" i="8"/>
  <c r="OP202" i="8" l="1"/>
  <c r="OQ202" i="8"/>
  <c r="OL203" i="8" s="1"/>
  <c r="LO208" i="8"/>
  <c r="LB209" i="8"/>
  <c r="LC209" i="8" s="1"/>
  <c r="KZ210" i="8" l="1"/>
  <c r="LD209" i="8"/>
  <c r="OM203" i="8"/>
  <c r="OH203" i="8" s="1"/>
  <c r="OU202" i="8"/>
  <c r="OW202" i="8" l="1"/>
  <c r="OX202" i="8" s="1"/>
  <c r="OS203" i="8" s="1"/>
  <c r="LH209" i="8"/>
  <c r="KY210" i="8"/>
  <c r="KU210" i="8" s="1"/>
  <c r="KV210" i="8" s="1"/>
  <c r="KW210" i="8" l="1"/>
  <c r="KR211" i="8" s="1"/>
  <c r="KS211" i="8"/>
  <c r="OT203" i="8"/>
  <c r="OO203" i="8" s="1"/>
  <c r="PB202" i="8"/>
  <c r="KN211" i="8" l="1"/>
  <c r="KO211" i="8" s="1"/>
  <c r="KP211" i="8" s="1"/>
  <c r="KK212" i="8" s="1"/>
  <c r="LA210" i="8"/>
  <c r="PD202" i="8"/>
  <c r="PE202" i="8" s="1"/>
  <c r="OZ203" i="8" s="1"/>
  <c r="KL212" i="8" l="1"/>
  <c r="PA203" i="8"/>
  <c r="OV203" i="8" s="1"/>
  <c r="PI202" i="8"/>
  <c r="KT211" i="8"/>
  <c r="KG212" i="8"/>
  <c r="KH212" i="8" s="1"/>
  <c r="KE213" i="8" l="1"/>
  <c r="KI212" i="8"/>
  <c r="KD213" i="8" s="1"/>
  <c r="PK202" i="8"/>
  <c r="PL202" i="8"/>
  <c r="PG203" i="8" s="1"/>
  <c r="PH203" i="8" l="1"/>
  <c r="PC203" i="8" s="1"/>
  <c r="PP202" i="8"/>
  <c r="KM212" i="8"/>
  <c r="JZ213" i="8"/>
  <c r="KA213" i="8" s="1"/>
  <c r="KB213" i="8" l="1"/>
  <c r="JW214" i="8" s="1"/>
  <c r="JX214" i="8"/>
  <c r="PR202" i="8"/>
  <c r="PS202" i="8"/>
  <c r="PN203" i="8" s="1"/>
  <c r="KF213" i="8" l="1"/>
  <c r="JS214" i="8"/>
  <c r="JT214" i="8" s="1"/>
  <c r="JQ215" i="8" s="1"/>
  <c r="PO203" i="8"/>
  <c r="PJ203" i="8" s="1"/>
  <c r="PW202" i="8"/>
  <c r="JU214" i="8" l="1"/>
  <c r="JP215" i="8" s="1"/>
  <c r="PY202" i="8"/>
  <c r="PZ202" i="8"/>
  <c r="PU203" i="8" s="1"/>
  <c r="JY214" i="8"/>
  <c r="JL215" i="8"/>
  <c r="JM215" i="8" s="1"/>
  <c r="JJ216" i="8" l="1"/>
  <c r="JN215" i="8"/>
  <c r="JI216" i="8" s="1"/>
  <c r="PV203" i="8"/>
  <c r="PQ203" i="8" s="1"/>
  <c r="QD202" i="8"/>
  <c r="QF202" i="8" l="1"/>
  <c r="QG202" i="8" s="1"/>
  <c r="QB203" i="8" s="1"/>
  <c r="JR215" i="8"/>
  <c r="JE216" i="8"/>
  <c r="JF216" i="8" s="1"/>
  <c r="JC217" i="8" l="1"/>
  <c r="JG216" i="8"/>
  <c r="JB217" i="8" s="1"/>
  <c r="QC203" i="8"/>
  <c r="PX203" i="8" s="1"/>
  <c r="QK202" i="8"/>
  <c r="QM202" i="8" l="1"/>
  <c r="QN202" i="8" s="1"/>
  <c r="QI203" i="8" s="1"/>
  <c r="JK216" i="8"/>
  <c r="IX217" i="8"/>
  <c r="IY217" i="8" s="1"/>
  <c r="IZ217" i="8" l="1"/>
  <c r="IU218" i="8" s="1"/>
  <c r="IV218" i="8"/>
  <c r="QJ203" i="8"/>
  <c r="QE203" i="8" s="1"/>
  <c r="QR202" i="8"/>
  <c r="JD217" i="8" l="1"/>
  <c r="IQ218" i="8"/>
  <c r="IR218" i="8" s="1"/>
  <c r="IS218" i="8" s="1"/>
  <c r="QT202" i="8"/>
  <c r="QU202" i="8" s="1"/>
  <c r="QP203" i="8" s="1"/>
  <c r="IO219" i="8" l="1"/>
  <c r="IN219" i="8"/>
  <c r="IW218" i="8"/>
  <c r="IJ219" i="8"/>
  <c r="IK219" i="8" s="1"/>
  <c r="IH220" i="8" s="1"/>
  <c r="QQ203" i="8"/>
  <c r="QL203" i="8" s="1"/>
  <c r="QY202" i="8"/>
  <c r="IL219" i="8" l="1"/>
  <c r="IG220" i="8" s="1"/>
  <c r="IC220" i="8" s="1"/>
  <c r="ID220" i="8" s="1"/>
  <c r="P36" i="8" s="1"/>
  <c r="RA202" i="8"/>
  <c r="RB202" i="8" s="1"/>
  <c r="QW203" i="8" s="1"/>
  <c r="E37" i="8" l="1"/>
  <c r="H37" i="8" s="1"/>
  <c r="IE220" i="8"/>
  <c r="II220" i="8" s="1"/>
  <c r="D37" i="8"/>
  <c r="G37" i="8" s="1"/>
  <c r="IP219" i="8"/>
  <c r="QX203" i="8"/>
  <c r="QS203" i="8" s="1"/>
  <c r="RF202" i="8"/>
  <c r="N36" i="8" l="1"/>
  <c r="O36" i="8"/>
  <c r="RH202" i="8"/>
  <c r="RI202" i="8"/>
  <c r="RD203" i="8" s="1"/>
  <c r="RE203" i="8" l="1"/>
  <c r="QZ203" i="8" s="1"/>
  <c r="RM202" i="8"/>
  <c r="RO202" i="8" l="1"/>
  <c r="RP202" i="8" s="1"/>
  <c r="RK203" i="8" s="1"/>
  <c r="RL203" i="8" l="1"/>
  <c r="RG203" i="8" s="1"/>
  <c r="RT202" i="8"/>
  <c r="RV202" i="8" l="1"/>
  <c r="RW202" i="8" s="1"/>
  <c r="RR203" i="8" s="1"/>
  <c r="RS203" i="8" l="1"/>
  <c r="RN203" i="8" s="1"/>
  <c r="SA202" i="8"/>
  <c r="SC202" i="8" l="1"/>
  <c r="SD202" i="8" s="1"/>
  <c r="RY203" i="8" s="1"/>
  <c r="RZ203" i="8" l="1"/>
  <c r="RU203" i="8" s="1"/>
  <c r="SH202" i="8"/>
  <c r="SJ202" i="8" l="1"/>
  <c r="SK202" i="8" s="1"/>
  <c r="SF203" i="8" s="1"/>
  <c r="SG203" i="8" l="1"/>
  <c r="SB203" i="8" s="1"/>
  <c r="SO202" i="8"/>
  <c r="SQ202" i="8" l="1"/>
  <c r="SR202" i="8" s="1"/>
  <c r="SM203" i="8" s="1"/>
  <c r="SN203" i="8" l="1"/>
  <c r="SI203" i="8" s="1"/>
  <c r="SV202" i="8"/>
  <c r="SX202" i="8" l="1"/>
  <c r="SY202" i="8"/>
  <c r="ST203" i="8" s="1"/>
  <c r="SU203" i="8" l="1"/>
  <c r="SP203" i="8" s="1"/>
  <c r="TC202" i="8"/>
  <c r="TE202" i="8" l="1"/>
  <c r="TF202" i="8" s="1"/>
  <c r="TA203" i="8" s="1"/>
  <c r="TB203" i="8" l="1"/>
  <c r="SW203" i="8" s="1"/>
  <c r="TJ202" i="8"/>
  <c r="TL202" i="8" l="1"/>
  <c r="TM202" i="8"/>
  <c r="TH203" i="8" s="1"/>
  <c r="TI203" i="8" l="1"/>
  <c r="TD203" i="8" s="1"/>
  <c r="TQ202" i="8"/>
  <c r="TS202" i="8" l="1"/>
  <c r="TT202" i="8" s="1"/>
  <c r="TO203" i="8" s="1"/>
  <c r="TP203" i="8" l="1"/>
  <c r="TK203" i="8" s="1"/>
  <c r="TX202" i="8"/>
  <c r="TZ202" i="8" l="1"/>
  <c r="UA202" i="8" s="1"/>
  <c r="TV203" i="8" s="1"/>
  <c r="TW203" i="8" l="1"/>
  <c r="TR203" i="8" s="1"/>
  <c r="UE202" i="8"/>
  <c r="UG202" i="8" l="1"/>
  <c r="UH202" i="8" s="1"/>
  <c r="UC203" i="8" s="1"/>
  <c r="UD203" i="8" l="1"/>
  <c r="TY203" i="8" s="1"/>
  <c r="UL202" i="8"/>
  <c r="UN202" i="8" l="1"/>
  <c r="UO202" i="8"/>
  <c r="UJ203" i="8" s="1"/>
  <c r="UK203" i="8" l="1"/>
  <c r="UF203" i="8" s="1"/>
  <c r="US202" i="8"/>
  <c r="UU202" i="8" l="1"/>
  <c r="UV202" i="8"/>
  <c r="UQ203" i="8" s="1"/>
  <c r="UR203" i="8" l="1"/>
  <c r="UM203" i="8" s="1"/>
  <c r="UZ202" i="8"/>
  <c r="VB202" i="8" l="1"/>
  <c r="VC202" i="8"/>
  <c r="UX203" i="8" s="1"/>
  <c r="UY203" i="8" l="1"/>
  <c r="UT203" i="8" s="1"/>
  <c r="VG202" i="8"/>
  <c r="VI202" i="8" l="1"/>
  <c r="VJ202" i="8"/>
  <c r="VE203" i="8" s="1"/>
  <c r="VF203" i="8" l="1"/>
  <c r="VA203" i="8" s="1"/>
  <c r="VN202" i="8"/>
  <c r="VP202" i="8" l="1"/>
  <c r="VQ202" i="8"/>
  <c r="VL203" i="8" s="1"/>
  <c r="VM203" i="8" l="1"/>
  <c r="VH203" i="8" s="1"/>
  <c r="VU202" i="8"/>
  <c r="VW202" i="8" l="1"/>
  <c r="VX202" i="8" s="1"/>
  <c r="VS203" i="8" s="1"/>
  <c r="VT203" i="8" l="1"/>
  <c r="VO203" i="8" s="1"/>
  <c r="WB202" i="8"/>
  <c r="WD202" i="8" l="1"/>
  <c r="WE202" i="8" s="1"/>
  <c r="VZ203" i="8" s="1"/>
  <c r="WA203" i="8" l="1"/>
  <c r="VV203" i="8" s="1"/>
  <c r="WI202" i="8"/>
  <c r="WK202" i="8" l="1"/>
  <c r="WL202" i="8" s="1"/>
  <c r="WG203" i="8" s="1"/>
  <c r="WH203" i="8" l="1"/>
  <c r="WC203" i="8" s="1"/>
  <c r="WP202" i="8"/>
  <c r="WR202" i="8" l="1"/>
  <c r="WS202" i="8"/>
  <c r="WN203" i="8" s="1"/>
  <c r="WO203" i="8" l="1"/>
  <c r="WJ203" i="8" s="1"/>
  <c r="WW202" i="8"/>
  <c r="WY202" i="8" l="1"/>
  <c r="WZ202" i="8" s="1"/>
  <c r="WU203" i="8" s="1"/>
  <c r="WV203" i="8" l="1"/>
  <c r="WQ203" i="8" s="1"/>
  <c r="XD202" i="8"/>
  <c r="XF202" i="8" l="1"/>
  <c r="XG202" i="8" s="1"/>
  <c r="XB203" i="8" s="1"/>
  <c r="XC203" i="8" l="1"/>
  <c r="WX203" i="8" s="1"/>
  <c r="XK202" i="8"/>
  <c r="XM202" i="8" l="1"/>
  <c r="XN202" i="8" s="1"/>
  <c r="XI203" i="8" s="1"/>
  <c r="XJ203" i="8" l="1"/>
  <c r="XE203" i="8" s="1"/>
  <c r="XR202" i="8"/>
  <c r="XT202" i="8" l="1"/>
  <c r="XU202" i="8" s="1"/>
  <c r="XP203" i="8" s="1"/>
  <c r="XQ203" i="8" l="1"/>
  <c r="XL203" i="8" s="1"/>
  <c r="XY202" i="8"/>
  <c r="YA202" i="8" l="1"/>
  <c r="YB202" i="8" s="1"/>
  <c r="XW203" i="8" s="1"/>
  <c r="XX203" i="8" l="1"/>
  <c r="XS203" i="8" s="1"/>
  <c r="YF202" i="8"/>
  <c r="YH202" i="8" l="1"/>
  <c r="YI202" i="8" s="1"/>
  <c r="YD203" i="8" s="1"/>
  <c r="YE203" i="8" l="1"/>
  <c r="XZ203" i="8" s="1"/>
  <c r="YM202" i="8"/>
  <c r="YO202" i="8" l="1"/>
  <c r="YP202" i="8" s="1"/>
  <c r="YK203" i="8" s="1"/>
  <c r="YT202" i="8" l="1"/>
  <c r="YL203" i="8"/>
  <c r="YG203" i="8" s="1"/>
  <c r="YV202" i="8" l="1"/>
  <c r="YW202" i="8"/>
  <c r="YR203" i="8" s="1"/>
  <c r="YS203" i="8" l="1"/>
  <c r="YN203" i="8" s="1"/>
  <c r="ZA202" i="8"/>
  <c r="ZC202" i="8" l="1"/>
  <c r="ZD202" i="8" s="1"/>
  <c r="YY203" i="8" s="1"/>
  <c r="YZ203" i="8" l="1"/>
  <c r="YU203" i="8" s="1"/>
  <c r="ZH202" i="8"/>
  <c r="ZJ202" i="8" l="1"/>
  <c r="ZK202" i="8" s="1"/>
  <c r="ZF203" i="8" s="1"/>
  <c r="ZG203" i="8" l="1"/>
  <c r="ZB203" i="8" s="1"/>
  <c r="ZO202" i="8"/>
  <c r="ZQ202" i="8" l="1"/>
  <c r="ZR202" i="8" s="1"/>
  <c r="ZM203" i="8" s="1"/>
  <c r="ZN203" i="8" l="1"/>
  <c r="ZI203" i="8" s="1"/>
  <c r="ZV202" i="8"/>
  <c r="ZX202" i="8" l="1"/>
  <c r="ZY202" i="8" s="1"/>
  <c r="ZT203" i="8" s="1"/>
  <c r="ZU203" i="8" l="1"/>
  <c r="ZP203" i="8" s="1"/>
  <c r="AAC202" i="8"/>
  <c r="AAE202" i="8" l="1"/>
  <c r="AAF202" i="8" s="1"/>
  <c r="AAA203" i="8" s="1"/>
  <c r="AAB203" i="8" l="1"/>
  <c r="ZW203" i="8" s="1"/>
  <c r="AAJ202" i="8"/>
  <c r="AAL202" i="8" l="1"/>
  <c r="AAM202" i="8" s="1"/>
  <c r="AAH203" i="8" s="1"/>
  <c r="AAI203" i="8" l="1"/>
  <c r="AAD203" i="8" s="1"/>
  <c r="AAQ202" i="8"/>
  <c r="AAS202" i="8" l="1"/>
  <c r="AAT202" i="8" s="1"/>
  <c r="AAO203" i="8" s="1"/>
  <c r="AAX202" i="8" l="1"/>
  <c r="AAP203" i="8"/>
  <c r="MZ203" i="8" l="1"/>
  <c r="AAK203" i="8"/>
  <c r="AAZ202" i="8"/>
  <c r="ABA202" i="8" s="1"/>
  <c r="AAV203" i="8" s="1"/>
  <c r="AAW203" i="8" l="1"/>
  <c r="ABE202" i="8"/>
  <c r="MW204" i="8"/>
  <c r="NA203" i="8"/>
  <c r="MV204" i="8" s="1"/>
  <c r="ABG202" i="8" l="1"/>
  <c r="ABH202" i="8" s="1"/>
  <c r="ABC203" i="8" s="1"/>
  <c r="AAR203" i="8"/>
  <c r="NE203" i="8"/>
  <c r="MR204" i="8"/>
  <c r="MS204" i="8" s="1"/>
  <c r="MP205" i="8" l="1"/>
  <c r="MT204" i="8"/>
  <c r="MO205" i="8" s="1"/>
  <c r="NG203" i="8"/>
  <c r="NH203" i="8"/>
  <c r="NC204" i="8" s="1"/>
  <c r="ABD203" i="8"/>
  <c r="ABL202" i="8"/>
  <c r="ABO202" i="8" s="1"/>
  <c r="ABJ203" i="8" s="1"/>
  <c r="ABF203" i="8" l="1"/>
  <c r="AAY203" i="8"/>
  <c r="ND204" i="8"/>
  <c r="MY204" i="8" s="1"/>
  <c r="NL203" i="8"/>
  <c r="MK205" i="8"/>
  <c r="ML205" i="8" s="1"/>
  <c r="MX204" i="8"/>
  <c r="MI206" i="8" l="1"/>
  <c r="MM205" i="8"/>
  <c r="MH206" i="8" s="1"/>
  <c r="NN203" i="8"/>
  <c r="NO203" i="8"/>
  <c r="NJ204" i="8" s="1"/>
  <c r="NK204" i="8" l="1"/>
  <c r="NF204" i="8" s="1"/>
  <c r="NS203" i="8"/>
  <c r="MD206" i="8"/>
  <c r="ME206" i="8" s="1"/>
  <c r="MQ205" i="8"/>
  <c r="MB207" i="8" l="1"/>
  <c r="MF206" i="8"/>
  <c r="MA207" i="8" s="1"/>
  <c r="NU203" i="8"/>
  <c r="NV203" i="8" s="1"/>
  <c r="NQ204" i="8" s="1"/>
  <c r="NR204" i="8" l="1"/>
  <c r="NM204" i="8" s="1"/>
  <c r="NZ203" i="8"/>
  <c r="MJ206" i="8"/>
  <c r="LW207" i="8"/>
  <c r="LX207" i="8" s="1"/>
  <c r="LY207" i="8" l="1"/>
  <c r="LT208" i="8" s="1"/>
  <c r="LU208" i="8"/>
  <c r="MC207" i="8"/>
  <c r="OB203" i="8"/>
  <c r="OC203" i="8" s="1"/>
  <c r="NX204" i="8" s="1"/>
  <c r="LP208" i="8" l="1"/>
  <c r="LQ208" i="8" s="1"/>
  <c r="LN209" i="8" s="1"/>
  <c r="NY204" i="8"/>
  <c r="NT204" i="8" s="1"/>
  <c r="OG203" i="8"/>
  <c r="LR208" i="8" l="1"/>
  <c r="LM209" i="8" s="1"/>
  <c r="LI209" i="8" s="1"/>
  <c r="LJ209" i="8" s="1"/>
  <c r="OI203" i="8"/>
  <c r="OJ203" i="8" s="1"/>
  <c r="OE204" i="8" s="1"/>
  <c r="LV208" i="8"/>
  <c r="LG210" i="8" l="1"/>
  <c r="LK209" i="8"/>
  <c r="LF210" i="8" s="1"/>
  <c r="LB210" i="8" s="1"/>
  <c r="LC210" i="8" s="1"/>
  <c r="OF204" i="8"/>
  <c r="OA204" i="8" s="1"/>
  <c r="ON203" i="8"/>
  <c r="OP203" i="8" l="1"/>
  <c r="OQ203" i="8" s="1"/>
  <c r="OL204" i="8" s="1"/>
  <c r="KZ211" i="8"/>
  <c r="LD210" i="8"/>
  <c r="KY211" i="8" s="1"/>
  <c r="LO209" i="8"/>
  <c r="OM204" i="8" l="1"/>
  <c r="OH204" i="8" s="1"/>
  <c r="OU203" i="8"/>
  <c r="LH210" i="8"/>
  <c r="KU211" i="8"/>
  <c r="KV211" i="8" s="1"/>
  <c r="KS212" i="8" l="1"/>
  <c r="KW211" i="8"/>
  <c r="KR212" i="8" s="1"/>
  <c r="OW203" i="8"/>
  <c r="OX203" i="8" s="1"/>
  <c r="OS204" i="8" s="1"/>
  <c r="OT204" i="8" l="1"/>
  <c r="OO204" i="8" s="1"/>
  <c r="PB203" i="8"/>
  <c r="LA211" i="8"/>
  <c r="KN212" i="8"/>
  <c r="KO212" i="8" s="1"/>
  <c r="KP212" i="8" l="1"/>
  <c r="KK213" i="8" s="1"/>
  <c r="KL213" i="8"/>
  <c r="PD203" i="8"/>
  <c r="PE203" i="8" s="1"/>
  <c r="OZ204" i="8" s="1"/>
  <c r="KG213" i="8" l="1"/>
  <c r="KH213" i="8" s="1"/>
  <c r="KI213" i="8" s="1"/>
  <c r="KD214" i="8" s="1"/>
  <c r="KT212" i="8"/>
  <c r="PA204" i="8"/>
  <c r="OV204" i="8" s="1"/>
  <c r="PI203" i="8"/>
  <c r="KE214" i="8"/>
  <c r="PK203" i="8" l="1"/>
  <c r="PL203" i="8" s="1"/>
  <c r="PG204" i="8" s="1"/>
  <c r="KM213" i="8"/>
  <c r="JZ214" i="8"/>
  <c r="KA214" i="8" s="1"/>
  <c r="KB214" i="8" l="1"/>
  <c r="JW215" i="8" s="1"/>
  <c r="JX215" i="8"/>
  <c r="PH204" i="8"/>
  <c r="PC204" i="8" s="1"/>
  <c r="PP203" i="8"/>
  <c r="KF214" i="8" l="1"/>
  <c r="JS215" i="8"/>
  <c r="JT215" i="8" s="1"/>
  <c r="JU215" i="8" s="1"/>
  <c r="PR203" i="8"/>
  <c r="PS203" i="8" s="1"/>
  <c r="PN204" i="8" s="1"/>
  <c r="JP216" i="8" l="1"/>
  <c r="JY215" i="8"/>
  <c r="JQ216" i="8"/>
  <c r="JL216" i="8" s="1"/>
  <c r="JM216" i="8" s="1"/>
  <c r="JJ217" i="8" s="1"/>
  <c r="PO204" i="8"/>
  <c r="PJ204" i="8" s="1"/>
  <c r="PW203" i="8"/>
  <c r="JN216" i="8" l="1"/>
  <c r="JI217" i="8" s="1"/>
  <c r="JE217" i="8" s="1"/>
  <c r="JF217" i="8" s="1"/>
  <c r="PY203" i="8"/>
  <c r="PZ203" i="8"/>
  <c r="PU204" i="8" s="1"/>
  <c r="JG217" i="8" l="1"/>
  <c r="JB218" i="8" s="1"/>
  <c r="JC218" i="8"/>
  <c r="JR216" i="8"/>
  <c r="PV204" i="8"/>
  <c r="PQ204" i="8" s="1"/>
  <c r="QD203" i="8"/>
  <c r="JK217" i="8" l="1"/>
  <c r="IX218" i="8"/>
  <c r="IY218" i="8" s="1"/>
  <c r="QF203" i="8"/>
  <c r="QG203" i="8" s="1"/>
  <c r="QB204" i="8" s="1"/>
  <c r="IZ218" i="8" l="1"/>
  <c r="IU219" i="8" s="1"/>
  <c r="IV219" i="8"/>
  <c r="QC204" i="8"/>
  <c r="PX204" i="8" s="1"/>
  <c r="QK203" i="8"/>
  <c r="JD218" i="8" l="1"/>
  <c r="IQ219" i="8"/>
  <c r="IR219" i="8" s="1"/>
  <c r="QM203" i="8"/>
  <c r="QN203" i="8"/>
  <c r="QI204" i="8" s="1"/>
  <c r="IS219" i="8" l="1"/>
  <c r="IN220" i="8" s="1"/>
  <c r="IO220" i="8"/>
  <c r="QJ204" i="8"/>
  <c r="QE204" i="8" s="1"/>
  <c r="QR203" i="8"/>
  <c r="IJ220" i="8" l="1"/>
  <c r="IK220" i="8" s="1"/>
  <c r="P37" i="8" s="1"/>
  <c r="IW219" i="8"/>
  <c r="QT203" i="8"/>
  <c r="QU203" i="8" s="1"/>
  <c r="QP204" i="8" s="1"/>
  <c r="D38" i="8" l="1"/>
  <c r="IL220" i="8"/>
  <c r="IP220" i="8" s="1"/>
  <c r="E38" i="8"/>
  <c r="QQ204" i="8"/>
  <c r="QL204" i="8" s="1"/>
  <c r="QY203" i="8"/>
  <c r="N37" i="8" l="1"/>
  <c r="H38" i="8"/>
  <c r="G38" i="8"/>
  <c r="O37" i="8"/>
  <c r="RA203" i="8"/>
  <c r="RB203" i="8" s="1"/>
  <c r="QW204" i="8" s="1"/>
  <c r="QX204" i="8" l="1"/>
  <c r="QS204" i="8" s="1"/>
  <c r="RF203" i="8"/>
  <c r="RH203" i="8" l="1"/>
  <c r="RI203" i="8" s="1"/>
  <c r="RD204" i="8" s="1"/>
  <c r="RE204" i="8" l="1"/>
  <c r="QZ204" i="8" s="1"/>
  <c r="RM203" i="8"/>
  <c r="RO203" i="8" l="1"/>
  <c r="RP203" i="8" s="1"/>
  <c r="RK204" i="8" s="1"/>
  <c r="RL204" i="8" l="1"/>
  <c r="RG204" i="8" s="1"/>
  <c r="RT203" i="8"/>
  <c r="RV203" i="8" l="1"/>
  <c r="RW203" i="8" s="1"/>
  <c r="RR204" i="8" s="1"/>
  <c r="RS204" i="8" l="1"/>
  <c r="RN204" i="8" s="1"/>
  <c r="SA203" i="8"/>
  <c r="SC203" i="8" l="1"/>
  <c r="SD203" i="8" s="1"/>
  <c r="RY204" i="8" s="1"/>
  <c r="RZ204" i="8" l="1"/>
  <c r="RU204" i="8" s="1"/>
  <c r="SH203" i="8"/>
  <c r="SJ203" i="8" l="1"/>
  <c r="SK203" i="8" s="1"/>
  <c r="SF204" i="8" s="1"/>
  <c r="SG204" i="8" l="1"/>
  <c r="SB204" i="8" s="1"/>
  <c r="SO203" i="8"/>
  <c r="SQ203" i="8" l="1"/>
  <c r="SR203" i="8"/>
  <c r="SM204" i="8" s="1"/>
  <c r="SN204" i="8" l="1"/>
  <c r="SI204" i="8" s="1"/>
  <c r="SV203" i="8"/>
  <c r="SX203" i="8" l="1"/>
  <c r="SY203" i="8" s="1"/>
  <c r="ST204" i="8" s="1"/>
  <c r="SU204" i="8" l="1"/>
  <c r="SP204" i="8" s="1"/>
  <c r="TC203" i="8"/>
  <c r="TE203" i="8" l="1"/>
  <c r="TF203" i="8" s="1"/>
  <c r="TA204" i="8" s="1"/>
  <c r="TB204" i="8" l="1"/>
  <c r="SW204" i="8" s="1"/>
  <c r="TJ203" i="8"/>
  <c r="TL203" i="8" l="1"/>
  <c r="TM203" i="8" s="1"/>
  <c r="TH204" i="8" s="1"/>
  <c r="TI204" i="8" l="1"/>
  <c r="TD204" i="8" s="1"/>
  <c r="TQ203" i="8"/>
  <c r="TS203" i="8" l="1"/>
  <c r="TT203" i="8" s="1"/>
  <c r="TO204" i="8" s="1"/>
  <c r="TP204" i="8" l="1"/>
  <c r="TK204" i="8" s="1"/>
  <c r="TX203" i="8"/>
  <c r="TZ203" i="8" l="1"/>
  <c r="UA203" i="8" s="1"/>
  <c r="TV204" i="8" s="1"/>
  <c r="TW204" i="8" l="1"/>
  <c r="TR204" i="8" s="1"/>
  <c r="UE203" i="8"/>
  <c r="UG203" i="8" l="1"/>
  <c r="UH203" i="8"/>
  <c r="UC204" i="8" s="1"/>
  <c r="UD204" i="8" l="1"/>
  <c r="TY204" i="8" s="1"/>
  <c r="UL203" i="8"/>
  <c r="UN203" i="8" l="1"/>
  <c r="UO203" i="8" s="1"/>
  <c r="UJ204" i="8" s="1"/>
  <c r="UK204" i="8" l="1"/>
  <c r="UF204" i="8" s="1"/>
  <c r="US203" i="8"/>
  <c r="UU203" i="8" l="1"/>
  <c r="UV203" i="8" s="1"/>
  <c r="UQ204" i="8" s="1"/>
  <c r="UR204" i="8" l="1"/>
  <c r="UM204" i="8" s="1"/>
  <c r="UZ203" i="8"/>
  <c r="VB203" i="8" l="1"/>
  <c r="VC203" i="8"/>
  <c r="UX204" i="8" s="1"/>
  <c r="VG203" i="8" l="1"/>
  <c r="UY204" i="8"/>
  <c r="UT204" i="8" s="1"/>
  <c r="VI203" i="8" l="1"/>
  <c r="VJ203" i="8" s="1"/>
  <c r="VE204" i="8" s="1"/>
  <c r="VF204" i="8" l="1"/>
  <c r="VA204" i="8" s="1"/>
  <c r="VN203" i="8"/>
  <c r="VP203" i="8" l="1"/>
  <c r="VQ203" i="8" s="1"/>
  <c r="VL204" i="8" s="1"/>
  <c r="VM204" i="8" l="1"/>
  <c r="VH204" i="8" s="1"/>
  <c r="VU203" i="8"/>
  <c r="VW203" i="8" l="1"/>
  <c r="VX203" i="8" s="1"/>
  <c r="VS204" i="8" s="1"/>
  <c r="VT204" i="8" l="1"/>
  <c r="VO204" i="8" s="1"/>
  <c r="WB203" i="8"/>
  <c r="WD203" i="8" l="1"/>
  <c r="WE203" i="8" s="1"/>
  <c r="VZ204" i="8" s="1"/>
  <c r="WA204" i="8" l="1"/>
  <c r="VV204" i="8" s="1"/>
  <c r="WI203" i="8"/>
  <c r="WK203" i="8" l="1"/>
  <c r="WL203" i="8" s="1"/>
  <c r="WG204" i="8" s="1"/>
  <c r="WH204" i="8" l="1"/>
  <c r="WC204" i="8" s="1"/>
  <c r="WP203" i="8"/>
  <c r="WR203" i="8" l="1"/>
  <c r="WS203" i="8" s="1"/>
  <c r="WN204" i="8" s="1"/>
  <c r="WO204" i="8" l="1"/>
  <c r="WJ204" i="8" s="1"/>
  <c r="WW203" i="8"/>
  <c r="WY203" i="8" l="1"/>
  <c r="WZ203" i="8" s="1"/>
  <c r="WU204" i="8" s="1"/>
  <c r="WV204" i="8" l="1"/>
  <c r="WQ204" i="8" s="1"/>
  <c r="XD203" i="8"/>
  <c r="XF203" i="8" l="1"/>
  <c r="XG203" i="8" s="1"/>
  <c r="XB204" i="8" s="1"/>
  <c r="XC204" i="8" l="1"/>
  <c r="WX204" i="8" s="1"/>
  <c r="XK203" i="8"/>
  <c r="XM203" i="8" l="1"/>
  <c r="XN203" i="8" s="1"/>
  <c r="XI204" i="8" s="1"/>
  <c r="XJ204" i="8" l="1"/>
  <c r="XE204" i="8" s="1"/>
  <c r="XR203" i="8"/>
  <c r="XT203" i="8" l="1"/>
  <c r="XU203" i="8" s="1"/>
  <c r="XP204" i="8" s="1"/>
  <c r="XQ204" i="8" l="1"/>
  <c r="XL204" i="8" s="1"/>
  <c r="XY203" i="8"/>
  <c r="YA203" i="8" l="1"/>
  <c r="YB203" i="8" s="1"/>
  <c r="XW204" i="8" s="1"/>
  <c r="XX204" i="8" l="1"/>
  <c r="XS204" i="8" s="1"/>
  <c r="YF203" i="8"/>
  <c r="YH203" i="8" l="1"/>
  <c r="YI203" i="8" s="1"/>
  <c r="YD204" i="8" s="1"/>
  <c r="YE204" i="8" l="1"/>
  <c r="XZ204" i="8" s="1"/>
  <c r="YM203" i="8"/>
  <c r="YO203" i="8" l="1"/>
  <c r="YP203" i="8" s="1"/>
  <c r="YK204" i="8" s="1"/>
  <c r="YT203" i="8" l="1"/>
  <c r="YL204" i="8"/>
  <c r="YG204" i="8" s="1"/>
  <c r="YV203" i="8" l="1"/>
  <c r="YW203" i="8"/>
  <c r="YR204" i="8" s="1"/>
  <c r="YS204" i="8" l="1"/>
  <c r="YN204" i="8" s="1"/>
  <c r="ZA203" i="8"/>
  <c r="ZC203" i="8" l="1"/>
  <c r="ZD203" i="8"/>
  <c r="YY204" i="8" s="1"/>
  <c r="YZ204" i="8" l="1"/>
  <c r="YU204" i="8" s="1"/>
  <c r="ZH203" i="8"/>
  <c r="ZJ203" i="8" l="1"/>
  <c r="ZK203" i="8" s="1"/>
  <c r="ZF204" i="8" s="1"/>
  <c r="ZG204" i="8" l="1"/>
  <c r="ZB204" i="8" s="1"/>
  <c r="ZO203" i="8"/>
  <c r="ZQ203" i="8" l="1"/>
  <c r="ZR203" i="8" s="1"/>
  <c r="ZM204" i="8" s="1"/>
  <c r="ZN204" i="8" l="1"/>
  <c r="ZI204" i="8" s="1"/>
  <c r="ZV203" i="8"/>
  <c r="ZX203" i="8" l="1"/>
  <c r="ZY203" i="8" s="1"/>
  <c r="ZT204" i="8" s="1"/>
  <c r="ZU204" i="8" l="1"/>
  <c r="ZP204" i="8" s="1"/>
  <c r="AAC203" i="8"/>
  <c r="AAE203" i="8" l="1"/>
  <c r="AAF203" i="8" s="1"/>
  <c r="AAA204" i="8" s="1"/>
  <c r="AAB204" i="8" l="1"/>
  <c r="ZW204" i="8" s="1"/>
  <c r="AAJ203" i="8"/>
  <c r="AAL203" i="8" l="1"/>
  <c r="AAM203" i="8" s="1"/>
  <c r="AAH204" i="8" s="1"/>
  <c r="AAI204" i="8" l="1"/>
  <c r="AAD204" i="8" s="1"/>
  <c r="AAQ203" i="8"/>
  <c r="AAS203" i="8" l="1"/>
  <c r="AAT203" i="8" s="1"/>
  <c r="AAO204" i="8" s="1"/>
  <c r="AAP204" i="8" l="1"/>
  <c r="AAX203" i="8"/>
  <c r="AAZ203" i="8" l="1"/>
  <c r="ABA203" i="8" s="1"/>
  <c r="AAV204" i="8" s="1"/>
  <c r="MZ204" i="8"/>
  <c r="AAK204" i="8"/>
  <c r="MW205" i="8" l="1"/>
  <c r="NA204" i="8"/>
  <c r="MV205" i="8" s="1"/>
  <c r="AAW204" i="8"/>
  <c r="ABE203" i="8"/>
  <c r="ABG203" i="8" l="1"/>
  <c r="ABH203" i="8" s="1"/>
  <c r="ABC204" i="8" s="1"/>
  <c r="AAR204" i="8"/>
  <c r="NE204" i="8"/>
  <c r="MR205" i="8"/>
  <c r="MS205" i="8" s="1"/>
  <c r="MP206" i="8" l="1"/>
  <c r="MT205" i="8"/>
  <c r="MO206" i="8" s="1"/>
  <c r="NG204" i="8"/>
  <c r="NH204" i="8"/>
  <c r="NC205" i="8" s="1"/>
  <c r="ABD204" i="8"/>
  <c r="ABL203" i="8"/>
  <c r="ABO203" i="8" s="1"/>
  <c r="ABJ204" i="8" s="1"/>
  <c r="ABF204" i="8" l="1"/>
  <c r="AAY204" i="8"/>
  <c r="ND205" i="8"/>
  <c r="MY205" i="8" s="1"/>
  <c r="NL204" i="8"/>
  <c r="MK206" i="8"/>
  <c r="ML206" i="8" s="1"/>
  <c r="MX205" i="8"/>
  <c r="MI207" i="8" l="1"/>
  <c r="MM206" i="8"/>
  <c r="MH207" i="8" s="1"/>
  <c r="NN204" i="8"/>
  <c r="NO204" i="8"/>
  <c r="NJ205" i="8" s="1"/>
  <c r="NK205" i="8" l="1"/>
  <c r="NF205" i="8" s="1"/>
  <c r="NS204" i="8"/>
  <c r="MQ206" i="8"/>
  <c r="MD207" i="8"/>
  <c r="ME207" i="8" s="1"/>
  <c r="MB208" i="8" l="1"/>
  <c r="MF207" i="8"/>
  <c r="MA208" i="8" s="1"/>
  <c r="NU204" i="8"/>
  <c r="NV204" i="8"/>
  <c r="NQ205" i="8" s="1"/>
  <c r="NR205" i="8" l="1"/>
  <c r="NM205" i="8" s="1"/>
  <c r="NZ204" i="8"/>
  <c r="MJ207" i="8"/>
  <c r="LW208" i="8"/>
  <c r="LX208" i="8" s="1"/>
  <c r="LU209" i="8" l="1"/>
  <c r="LY208" i="8"/>
  <c r="LT209" i="8" s="1"/>
  <c r="OB204" i="8"/>
  <c r="OC204" i="8"/>
  <c r="NX205" i="8" s="1"/>
  <c r="NY205" i="8" l="1"/>
  <c r="NT205" i="8" s="1"/>
  <c r="OG204" i="8"/>
  <c r="MC208" i="8"/>
  <c r="LP209" i="8"/>
  <c r="LQ209" i="8" s="1"/>
  <c r="LN210" i="8" l="1"/>
  <c r="LR209" i="8"/>
  <c r="LM210" i="8" s="1"/>
  <c r="LI210" i="8" s="1"/>
  <c r="LJ210" i="8" s="1"/>
  <c r="OI204" i="8"/>
  <c r="OJ204" i="8"/>
  <c r="OE205" i="8" s="1"/>
  <c r="OF205" i="8" l="1"/>
  <c r="OA205" i="8" s="1"/>
  <c r="ON204" i="8"/>
  <c r="LK210" i="8"/>
  <c r="LF211" i="8" s="1"/>
  <c r="LG211" i="8"/>
  <c r="LO210" i="8"/>
  <c r="LV209" i="8"/>
  <c r="LB211" i="8" l="1"/>
  <c r="LC211" i="8" s="1"/>
  <c r="KZ212" i="8" s="1"/>
  <c r="OP204" i="8"/>
  <c r="OQ204" i="8" s="1"/>
  <c r="OL205" i="8" s="1"/>
  <c r="LD211" i="8" l="1"/>
  <c r="KY212" i="8" s="1"/>
  <c r="OM205" i="8"/>
  <c r="OH205" i="8" s="1"/>
  <c r="OU204" i="8"/>
  <c r="LH211" i="8"/>
  <c r="KU212" i="8"/>
  <c r="KV212" i="8" s="1"/>
  <c r="KW212" i="8" l="1"/>
  <c r="KR213" i="8" s="1"/>
  <c r="KS213" i="8"/>
  <c r="OW204" i="8"/>
  <c r="OX204" i="8" s="1"/>
  <c r="OS205" i="8" s="1"/>
  <c r="LA212" i="8" l="1"/>
  <c r="KN213" i="8"/>
  <c r="KO213" i="8" s="1"/>
  <c r="KP213" i="8" s="1"/>
  <c r="OT205" i="8"/>
  <c r="OO205" i="8" s="1"/>
  <c r="PB204" i="8"/>
  <c r="KL214" i="8" l="1"/>
  <c r="KK214" i="8"/>
  <c r="KG214" i="8" s="1"/>
  <c r="KH214" i="8" s="1"/>
  <c r="KI214" i="8" s="1"/>
  <c r="KD215" i="8" s="1"/>
  <c r="KT213" i="8"/>
  <c r="PD204" i="8"/>
  <c r="PE204" i="8" s="1"/>
  <c r="OZ205" i="8" s="1"/>
  <c r="KE215" i="8" l="1"/>
  <c r="PA205" i="8"/>
  <c r="OV205" i="8" s="1"/>
  <c r="PI204" i="8"/>
  <c r="KM214" i="8"/>
  <c r="JZ215" i="8"/>
  <c r="KA215" i="8" s="1"/>
  <c r="KB215" i="8" l="1"/>
  <c r="JW216" i="8" s="1"/>
  <c r="JX216" i="8"/>
  <c r="PK204" i="8"/>
  <c r="PL204" i="8" s="1"/>
  <c r="PG205" i="8" s="1"/>
  <c r="JS216" i="8" l="1"/>
  <c r="JT216" i="8" s="1"/>
  <c r="JQ217" i="8" s="1"/>
  <c r="KF215" i="8"/>
  <c r="PH205" i="8"/>
  <c r="PC205" i="8" s="1"/>
  <c r="PP204" i="8"/>
  <c r="JU216" i="8"/>
  <c r="JP217" i="8" s="1"/>
  <c r="JL217" i="8" l="1"/>
  <c r="JM217" i="8" s="1"/>
  <c r="JY216" i="8"/>
  <c r="JN217" i="8"/>
  <c r="JI218" i="8" s="1"/>
  <c r="JJ218" i="8"/>
  <c r="PR204" i="8"/>
  <c r="PS204" i="8" s="1"/>
  <c r="PN205" i="8" s="1"/>
  <c r="JR217" i="8" l="1"/>
  <c r="JE218" i="8"/>
  <c r="JF218" i="8" s="1"/>
  <c r="JC219" i="8" s="1"/>
  <c r="PO205" i="8"/>
  <c r="PJ205" i="8" s="1"/>
  <c r="PW204" i="8"/>
  <c r="JG218" i="8" l="1"/>
  <c r="JB219" i="8" s="1"/>
  <c r="IX219" i="8" s="1"/>
  <c r="IY219" i="8" s="1"/>
  <c r="PY204" i="8"/>
  <c r="PZ204" i="8" s="1"/>
  <c r="PU205" i="8" s="1"/>
  <c r="IV220" i="8" l="1"/>
  <c r="IZ219" i="8"/>
  <c r="IU220" i="8" s="1"/>
  <c r="JK218" i="8"/>
  <c r="JD219" i="8"/>
  <c r="PV205" i="8"/>
  <c r="PQ205" i="8" s="1"/>
  <c r="QD204" i="8"/>
  <c r="IQ220" i="8" l="1"/>
  <c r="IR220" i="8" s="1"/>
  <c r="P38" i="8" s="1"/>
  <c r="QF204" i="8"/>
  <c r="QG204" i="8" s="1"/>
  <c r="QB205" i="8" s="1"/>
  <c r="IS220" i="8" l="1"/>
  <c r="IW220" i="8" s="1"/>
  <c r="D39" i="8"/>
  <c r="E39" i="8"/>
  <c r="QC205" i="8"/>
  <c r="PX205" i="8" s="1"/>
  <c r="QK204" i="8"/>
  <c r="N38" i="8" l="1"/>
  <c r="H39" i="8"/>
  <c r="O38" i="8"/>
  <c r="G39" i="8"/>
  <c r="QM204" i="8"/>
  <c r="QN204" i="8" s="1"/>
  <c r="QI205" i="8" s="1"/>
  <c r="QJ205" i="8" l="1"/>
  <c r="QE205" i="8" s="1"/>
  <c r="QR204" i="8"/>
  <c r="QT204" i="8" l="1"/>
  <c r="QU204" i="8" s="1"/>
  <c r="QP205" i="8" s="1"/>
  <c r="QQ205" i="8" l="1"/>
  <c r="QL205" i="8" s="1"/>
  <c r="QY204" i="8"/>
  <c r="RA204" i="8" l="1"/>
  <c r="RB204" i="8" s="1"/>
  <c r="QW205" i="8" s="1"/>
  <c r="QX205" i="8" l="1"/>
  <c r="QS205" i="8" s="1"/>
  <c r="RF204" i="8"/>
  <c r="RH204" i="8" l="1"/>
  <c r="RI204" i="8" s="1"/>
  <c r="RD205" i="8" s="1"/>
  <c r="RE205" i="8" l="1"/>
  <c r="QZ205" i="8" s="1"/>
  <c r="RM204" i="8"/>
  <c r="RO204" i="8" l="1"/>
  <c r="RP204" i="8" s="1"/>
  <c r="RK205" i="8" s="1"/>
  <c r="RL205" i="8" l="1"/>
  <c r="RG205" i="8" s="1"/>
  <c r="RT204" i="8"/>
  <c r="RV204" i="8" l="1"/>
  <c r="RW204" i="8" s="1"/>
  <c r="RR205" i="8" s="1"/>
  <c r="RS205" i="8" l="1"/>
  <c r="RN205" i="8" s="1"/>
  <c r="SA204" i="8"/>
  <c r="SC204" i="8" l="1"/>
  <c r="SD204" i="8" s="1"/>
  <c r="RY205" i="8" s="1"/>
  <c r="RZ205" i="8" l="1"/>
  <c r="RU205" i="8" s="1"/>
  <c r="SH204" i="8"/>
  <c r="SJ204" i="8" l="1"/>
  <c r="SK204" i="8" s="1"/>
  <c r="SF205" i="8" s="1"/>
  <c r="SG205" i="8" l="1"/>
  <c r="SB205" i="8" s="1"/>
  <c r="SO204" i="8"/>
  <c r="SQ204" i="8" l="1"/>
  <c r="SR204" i="8" s="1"/>
  <c r="SM205" i="8" s="1"/>
  <c r="SN205" i="8" l="1"/>
  <c r="SI205" i="8" s="1"/>
  <c r="SV204" i="8"/>
  <c r="SX204" i="8" l="1"/>
  <c r="SY204" i="8"/>
  <c r="ST205" i="8" s="1"/>
  <c r="SU205" i="8" l="1"/>
  <c r="SP205" i="8" s="1"/>
  <c r="TC204" i="8"/>
  <c r="TE204" i="8" l="1"/>
  <c r="TF204" i="8" s="1"/>
  <c r="TA205" i="8" s="1"/>
  <c r="TB205" i="8" l="1"/>
  <c r="SW205" i="8" s="1"/>
  <c r="TJ204" i="8"/>
  <c r="TL204" i="8" l="1"/>
  <c r="TM204" i="8"/>
  <c r="TH205" i="8" s="1"/>
  <c r="TI205" i="8" l="1"/>
  <c r="TD205" i="8" s="1"/>
  <c r="TQ204" i="8"/>
  <c r="TS204" i="8" l="1"/>
  <c r="TT204" i="8"/>
  <c r="TO205" i="8" s="1"/>
  <c r="TP205" i="8" l="1"/>
  <c r="TK205" i="8" s="1"/>
  <c r="TX204" i="8"/>
  <c r="TZ204" i="8" l="1"/>
  <c r="UA204" i="8" s="1"/>
  <c r="TV205" i="8" s="1"/>
  <c r="TW205" i="8" l="1"/>
  <c r="TR205" i="8" s="1"/>
  <c r="UE204" i="8"/>
  <c r="UG204" i="8" l="1"/>
  <c r="UH204" i="8"/>
  <c r="UC205" i="8" s="1"/>
  <c r="UD205" i="8" l="1"/>
  <c r="TY205" i="8" s="1"/>
  <c r="UL204" i="8"/>
  <c r="UN204" i="8" l="1"/>
  <c r="UO204" i="8"/>
  <c r="UJ205" i="8" s="1"/>
  <c r="UK205" i="8" l="1"/>
  <c r="UF205" i="8" s="1"/>
  <c r="US204" i="8"/>
  <c r="UU204" i="8" l="1"/>
  <c r="UV204" i="8"/>
  <c r="UQ205" i="8" s="1"/>
  <c r="UR205" i="8" l="1"/>
  <c r="UM205" i="8" s="1"/>
  <c r="UZ204" i="8"/>
  <c r="VB204" i="8" l="1"/>
  <c r="VC204" i="8" s="1"/>
  <c r="UX205" i="8" s="1"/>
  <c r="VG204" i="8" l="1"/>
  <c r="UY205" i="8"/>
  <c r="UT205" i="8" s="1"/>
  <c r="VI204" i="8" l="1"/>
  <c r="VJ204" i="8" s="1"/>
  <c r="VE205" i="8" s="1"/>
  <c r="VF205" i="8" l="1"/>
  <c r="VA205" i="8" s="1"/>
  <c r="VN204" i="8"/>
  <c r="VP204" i="8" l="1"/>
  <c r="VQ204" i="8" s="1"/>
  <c r="VL205" i="8" s="1"/>
  <c r="VM205" i="8" l="1"/>
  <c r="VH205" i="8" s="1"/>
  <c r="VU204" i="8"/>
  <c r="VW204" i="8" l="1"/>
  <c r="VX204" i="8" s="1"/>
  <c r="VS205" i="8" s="1"/>
  <c r="VT205" i="8" l="1"/>
  <c r="VO205" i="8" s="1"/>
  <c r="WB204" i="8"/>
  <c r="WD204" i="8" l="1"/>
  <c r="WE204" i="8" s="1"/>
  <c r="VZ205" i="8" s="1"/>
  <c r="WA205" i="8" l="1"/>
  <c r="VV205" i="8" s="1"/>
  <c r="WI204" i="8"/>
  <c r="WK204" i="8" l="1"/>
  <c r="WL204" i="8" s="1"/>
  <c r="WG205" i="8" s="1"/>
  <c r="WH205" i="8" l="1"/>
  <c r="WC205" i="8" s="1"/>
  <c r="WP204" i="8"/>
  <c r="WR204" i="8" l="1"/>
  <c r="WS204" i="8"/>
  <c r="WN205" i="8" s="1"/>
  <c r="WO205" i="8" l="1"/>
  <c r="WJ205" i="8" s="1"/>
  <c r="WW204" i="8"/>
  <c r="WY204" i="8" l="1"/>
  <c r="WZ204" i="8"/>
  <c r="WU205" i="8" s="1"/>
  <c r="WV205" i="8" l="1"/>
  <c r="WQ205" i="8" s="1"/>
  <c r="XD204" i="8"/>
  <c r="XF204" i="8" l="1"/>
  <c r="XG204" i="8" s="1"/>
  <c r="XB205" i="8" s="1"/>
  <c r="XC205" i="8" l="1"/>
  <c r="WX205" i="8" s="1"/>
  <c r="XK204" i="8"/>
  <c r="XM204" i="8" l="1"/>
  <c r="XN204" i="8" s="1"/>
  <c r="XI205" i="8" s="1"/>
  <c r="XJ205" i="8" l="1"/>
  <c r="XE205" i="8" s="1"/>
  <c r="XR204" i="8"/>
  <c r="XT204" i="8" l="1"/>
  <c r="XU204" i="8" s="1"/>
  <c r="XP205" i="8" s="1"/>
  <c r="XQ205" i="8" l="1"/>
  <c r="XL205" i="8" s="1"/>
  <c r="XY204" i="8"/>
  <c r="YA204" i="8" l="1"/>
  <c r="YB204" i="8" s="1"/>
  <c r="XW205" i="8" s="1"/>
  <c r="XX205" i="8" l="1"/>
  <c r="XS205" i="8" s="1"/>
  <c r="YF204" i="8"/>
  <c r="YH204" i="8" l="1"/>
  <c r="YI204" i="8"/>
  <c r="YD205" i="8" s="1"/>
  <c r="YE205" i="8" l="1"/>
  <c r="XZ205" i="8" s="1"/>
  <c r="YM204" i="8"/>
  <c r="YO204" i="8" l="1"/>
  <c r="YP204" i="8" s="1"/>
  <c r="YK205" i="8" s="1"/>
  <c r="YT204" i="8" l="1"/>
  <c r="YL205" i="8"/>
  <c r="YG205" i="8" s="1"/>
  <c r="YV204" i="8" l="1"/>
  <c r="YW204" i="8"/>
  <c r="YR205" i="8" s="1"/>
  <c r="YS205" i="8" l="1"/>
  <c r="YN205" i="8" s="1"/>
  <c r="ZA204" i="8"/>
  <c r="ZC204" i="8" l="1"/>
  <c r="ZD204" i="8" s="1"/>
  <c r="YY205" i="8" s="1"/>
  <c r="YZ205" i="8" l="1"/>
  <c r="YU205" i="8" s="1"/>
  <c r="ZH204" i="8"/>
  <c r="ZJ204" i="8" l="1"/>
  <c r="ZK204" i="8" s="1"/>
  <c r="ZF205" i="8" s="1"/>
  <c r="ZG205" i="8" l="1"/>
  <c r="ZB205" i="8" s="1"/>
  <c r="ZO204" i="8"/>
  <c r="ZQ204" i="8" l="1"/>
  <c r="ZR204" i="8"/>
  <c r="ZM205" i="8" s="1"/>
  <c r="ZN205" i="8" l="1"/>
  <c r="ZI205" i="8" s="1"/>
  <c r="ZV204" i="8"/>
  <c r="ZX204" i="8" l="1"/>
  <c r="ZY204" i="8" s="1"/>
  <c r="ZT205" i="8" s="1"/>
  <c r="ZU205" i="8" l="1"/>
  <c r="ZP205" i="8" s="1"/>
  <c r="AAC204" i="8"/>
  <c r="AAE204" i="8" l="1"/>
  <c r="AAF204" i="8" s="1"/>
  <c r="AAA205" i="8" s="1"/>
  <c r="AAB205" i="8" l="1"/>
  <c r="ZW205" i="8" s="1"/>
  <c r="AAJ204" i="8"/>
  <c r="AAL204" i="8" l="1"/>
  <c r="AAM204" i="8" s="1"/>
  <c r="AAH205" i="8" s="1"/>
  <c r="AAI205" i="8" l="1"/>
  <c r="AAD205" i="8" s="1"/>
  <c r="AAQ204" i="8"/>
  <c r="AAS204" i="8" l="1"/>
  <c r="AAT204" i="8" s="1"/>
  <c r="AAO205" i="8" s="1"/>
  <c r="AAP205" i="8" l="1"/>
  <c r="AAX204" i="8"/>
  <c r="AAZ204" i="8" l="1"/>
  <c r="ABA204" i="8" s="1"/>
  <c r="AAV205" i="8" s="1"/>
  <c r="MZ205" i="8"/>
  <c r="AAK205" i="8"/>
  <c r="MW206" i="8" l="1"/>
  <c r="NA205" i="8"/>
  <c r="MV206" i="8" s="1"/>
  <c r="ABE204" i="8"/>
  <c r="AAW205" i="8"/>
  <c r="AAR205" i="8" l="1"/>
  <c r="ABG204" i="8"/>
  <c r="ABH204" i="8"/>
  <c r="ABC205" i="8" s="1"/>
  <c r="NE205" i="8"/>
  <c r="MR206" i="8"/>
  <c r="MS206" i="8" s="1"/>
  <c r="MP207" i="8" l="1"/>
  <c r="MT206" i="8"/>
  <c r="MO207" i="8" s="1"/>
  <c r="NG205" i="8"/>
  <c r="NH205" i="8"/>
  <c r="NC206" i="8" s="1"/>
  <c r="ABD205" i="8"/>
  <c r="ABL204" i="8"/>
  <c r="ABO204" i="8" s="1"/>
  <c r="ABJ205" i="8" s="1"/>
  <c r="ABF205" i="8" l="1"/>
  <c r="AAY205" i="8"/>
  <c r="ND206" i="8"/>
  <c r="MY206" i="8" s="1"/>
  <c r="NL205" i="8"/>
  <c r="MK207" i="8"/>
  <c r="ML207" i="8" s="1"/>
  <c r="MX206" i="8"/>
  <c r="MI208" i="8" l="1"/>
  <c r="MM207" i="8"/>
  <c r="MH208" i="8" s="1"/>
  <c r="NN205" i="8"/>
  <c r="NO205" i="8"/>
  <c r="NJ206" i="8" s="1"/>
  <c r="NK206" i="8" l="1"/>
  <c r="NF206" i="8" s="1"/>
  <c r="NS205" i="8"/>
  <c r="MD208" i="8"/>
  <c r="ME208" i="8" s="1"/>
  <c r="MQ207" i="8"/>
  <c r="MB209" i="8" l="1"/>
  <c r="MF208" i="8"/>
  <c r="MA209" i="8" s="1"/>
  <c r="NU205" i="8"/>
  <c r="NV205" i="8"/>
  <c r="NQ206" i="8" s="1"/>
  <c r="NR206" i="8" l="1"/>
  <c r="NM206" i="8" s="1"/>
  <c r="NZ205" i="8"/>
  <c r="MJ208" i="8"/>
  <c r="LW209" i="8"/>
  <c r="LX209" i="8" s="1"/>
  <c r="LU210" i="8" l="1"/>
  <c r="LY209" i="8"/>
  <c r="LT210" i="8" s="1"/>
  <c r="LP210" i="8" s="1"/>
  <c r="LQ210" i="8" s="1"/>
  <c r="OB205" i="8"/>
  <c r="OC205" i="8"/>
  <c r="NX206" i="8" s="1"/>
  <c r="NY206" i="8" l="1"/>
  <c r="NT206" i="8" s="1"/>
  <c r="OG205" i="8"/>
  <c r="LR210" i="8"/>
  <c r="LM211" i="8" s="1"/>
  <c r="LN211" i="8"/>
  <c r="LI211" i="8" s="1"/>
  <c r="LJ211" i="8" s="1"/>
  <c r="LV210" i="8"/>
  <c r="MC209" i="8"/>
  <c r="LK211" i="8" l="1"/>
  <c r="LF212" i="8" s="1"/>
  <c r="LG212" i="8"/>
  <c r="OI205" i="8"/>
  <c r="OJ205" i="8" s="1"/>
  <c r="OE206" i="8" s="1"/>
  <c r="LB212" i="8" l="1"/>
  <c r="LC212" i="8" s="1"/>
  <c r="LO211" i="8"/>
  <c r="OF206" i="8"/>
  <c r="OA206" i="8" s="1"/>
  <c r="ON205" i="8"/>
  <c r="LD212" i="8"/>
  <c r="KY213" i="8" s="1"/>
  <c r="KZ213" i="8"/>
  <c r="KU213" i="8" l="1"/>
  <c r="KV213" i="8" s="1"/>
  <c r="KS214" i="8" s="1"/>
  <c r="LH212" i="8"/>
  <c r="OP205" i="8"/>
  <c r="OQ205" i="8" s="1"/>
  <c r="OL206" i="8" s="1"/>
  <c r="KW213" i="8" l="1"/>
  <c r="KR214" i="8" s="1"/>
  <c r="OM206" i="8"/>
  <c r="OH206" i="8" s="1"/>
  <c r="OU205" i="8"/>
  <c r="LA213" i="8"/>
  <c r="KN214" i="8"/>
  <c r="KO214" i="8" s="1"/>
  <c r="KL215" i="8" l="1"/>
  <c r="KP214" i="8"/>
  <c r="KK215" i="8" s="1"/>
  <c r="OW205" i="8"/>
  <c r="OX205" i="8" s="1"/>
  <c r="OS206" i="8" s="1"/>
  <c r="OT206" i="8" l="1"/>
  <c r="OO206" i="8" s="1"/>
  <c r="PB205" i="8"/>
  <c r="KT214" i="8"/>
  <c r="KG215" i="8"/>
  <c r="KH215" i="8" s="1"/>
  <c r="KI215" i="8" l="1"/>
  <c r="KD216" i="8" s="1"/>
  <c r="KE216" i="8"/>
  <c r="PD205" i="8"/>
  <c r="PE205" i="8" s="1"/>
  <c r="OZ206" i="8" s="1"/>
  <c r="KM215" i="8" l="1"/>
  <c r="JZ216" i="8"/>
  <c r="KA216" i="8" s="1"/>
  <c r="JX217" i="8" s="1"/>
  <c r="PA206" i="8"/>
  <c r="OV206" i="8" s="1"/>
  <c r="PI205" i="8"/>
  <c r="KB216" i="8" l="1"/>
  <c r="JW217" i="8" s="1"/>
  <c r="JS217" i="8" s="1"/>
  <c r="JT217" i="8" s="1"/>
  <c r="JU217" i="8" s="1"/>
  <c r="JP218" i="8" s="1"/>
  <c r="PK205" i="8"/>
  <c r="PL205" i="8" s="1"/>
  <c r="PG206" i="8" s="1"/>
  <c r="KF216" i="8" l="1"/>
  <c r="JY217" i="8"/>
  <c r="JQ218" i="8"/>
  <c r="JL218" i="8" s="1"/>
  <c r="JM218" i="8" s="1"/>
  <c r="JN218" i="8" s="1"/>
  <c r="JI219" i="8" s="1"/>
  <c r="PH206" i="8"/>
  <c r="PC206" i="8" s="1"/>
  <c r="PP205" i="8"/>
  <c r="JJ219" i="8" l="1"/>
  <c r="JE219" i="8"/>
  <c r="JF219" i="8" s="1"/>
  <c r="JG219" i="8" s="1"/>
  <c r="JB220" i="8" s="1"/>
  <c r="JR218" i="8"/>
  <c r="PR205" i="8"/>
  <c r="PS205" i="8" s="1"/>
  <c r="PN206" i="8" s="1"/>
  <c r="JC220" i="8" l="1"/>
  <c r="IX220" i="8" s="1"/>
  <c r="IY220" i="8" s="1"/>
  <c r="P39" i="8" s="1"/>
  <c r="JK219" i="8"/>
  <c r="PO206" i="8"/>
  <c r="PJ206" i="8" s="1"/>
  <c r="PW205" i="8"/>
  <c r="E40" i="8"/>
  <c r="D40" i="8"/>
  <c r="IZ220" i="8"/>
  <c r="JD220" i="8" s="1"/>
  <c r="G40" i="8" l="1"/>
  <c r="O39" i="8"/>
  <c r="N39" i="8"/>
  <c r="H40" i="8"/>
  <c r="PY205" i="8"/>
  <c r="PZ205" i="8" s="1"/>
  <c r="PU206" i="8" s="1"/>
  <c r="PV206" i="8" l="1"/>
  <c r="PQ206" i="8" s="1"/>
  <c r="QD205" i="8"/>
  <c r="QF205" i="8" l="1"/>
  <c r="QG205" i="8" s="1"/>
  <c r="QB206" i="8" s="1"/>
  <c r="QC206" i="8" l="1"/>
  <c r="PX206" i="8" s="1"/>
  <c r="QK205" i="8"/>
  <c r="QM205" i="8" l="1"/>
  <c r="QN205" i="8" s="1"/>
  <c r="QI206" i="8" s="1"/>
  <c r="QJ206" i="8" l="1"/>
  <c r="QE206" i="8" s="1"/>
  <c r="QR205" i="8"/>
  <c r="QT205" i="8" l="1"/>
  <c r="QU205" i="8" s="1"/>
  <c r="QP206" i="8" s="1"/>
  <c r="QQ206" i="8" l="1"/>
  <c r="QL206" i="8" s="1"/>
  <c r="QY205" i="8"/>
  <c r="RA205" i="8" l="1"/>
  <c r="RB205" i="8" s="1"/>
  <c r="QW206" i="8" s="1"/>
  <c r="QX206" i="8" l="1"/>
  <c r="QS206" i="8" s="1"/>
  <c r="RF205" i="8"/>
  <c r="RH205" i="8" l="1"/>
  <c r="RI205" i="8"/>
  <c r="RD206" i="8" s="1"/>
  <c r="RE206" i="8" l="1"/>
  <c r="QZ206" i="8" s="1"/>
  <c r="RM205" i="8"/>
  <c r="RO205" i="8" l="1"/>
  <c r="RP205" i="8" s="1"/>
  <c r="RK206" i="8" s="1"/>
  <c r="RL206" i="8" l="1"/>
  <c r="RG206" i="8" s="1"/>
  <c r="RT205" i="8"/>
  <c r="RV205" i="8" l="1"/>
  <c r="RW205" i="8" s="1"/>
  <c r="RR206" i="8" s="1"/>
  <c r="RS206" i="8" l="1"/>
  <c r="RN206" i="8" s="1"/>
  <c r="SA205" i="8"/>
  <c r="SC205" i="8" l="1"/>
  <c r="SD205" i="8" s="1"/>
  <c r="RY206" i="8" s="1"/>
  <c r="RZ206" i="8" l="1"/>
  <c r="RU206" i="8" s="1"/>
  <c r="SH205" i="8"/>
  <c r="SJ205" i="8" l="1"/>
  <c r="SK205" i="8"/>
  <c r="SF206" i="8" s="1"/>
  <c r="SG206" i="8" l="1"/>
  <c r="SB206" i="8" s="1"/>
  <c r="SO205" i="8"/>
  <c r="SQ205" i="8" l="1"/>
  <c r="SR205" i="8"/>
  <c r="SM206" i="8" s="1"/>
  <c r="SN206" i="8" l="1"/>
  <c r="SI206" i="8" s="1"/>
  <c r="SV205" i="8"/>
  <c r="SX205" i="8" l="1"/>
  <c r="SY205" i="8" s="1"/>
  <c r="ST206" i="8" s="1"/>
  <c r="SU206" i="8" l="1"/>
  <c r="SP206" i="8" s="1"/>
  <c r="TC205" i="8"/>
  <c r="TE205" i="8" l="1"/>
  <c r="TF205" i="8" s="1"/>
  <c r="TA206" i="8" s="1"/>
  <c r="TB206" i="8" l="1"/>
  <c r="SW206" i="8" s="1"/>
  <c r="TJ205" i="8"/>
  <c r="TL205" i="8" l="1"/>
  <c r="TM205" i="8"/>
  <c r="TH206" i="8" s="1"/>
  <c r="TI206" i="8" l="1"/>
  <c r="TD206" i="8" s="1"/>
  <c r="TQ205" i="8"/>
  <c r="TS205" i="8" l="1"/>
  <c r="TT205" i="8" s="1"/>
  <c r="TO206" i="8" s="1"/>
  <c r="TP206" i="8" l="1"/>
  <c r="TK206" i="8" s="1"/>
  <c r="TX205" i="8"/>
  <c r="TZ205" i="8" l="1"/>
  <c r="UA205" i="8"/>
  <c r="TV206" i="8" s="1"/>
  <c r="TW206" i="8" l="1"/>
  <c r="TR206" i="8" s="1"/>
  <c r="UE205" i="8"/>
  <c r="UG205" i="8" l="1"/>
  <c r="UH205" i="8"/>
  <c r="UC206" i="8" s="1"/>
  <c r="UD206" i="8" l="1"/>
  <c r="TY206" i="8" s="1"/>
  <c r="UL205" i="8"/>
  <c r="UN205" i="8" l="1"/>
  <c r="UO205" i="8" s="1"/>
  <c r="UJ206" i="8" s="1"/>
  <c r="UK206" i="8" l="1"/>
  <c r="UF206" i="8" s="1"/>
  <c r="US205" i="8"/>
  <c r="UU205" i="8" l="1"/>
  <c r="UV205" i="8" s="1"/>
  <c r="UQ206" i="8" s="1"/>
  <c r="UR206" i="8" l="1"/>
  <c r="UM206" i="8" s="1"/>
  <c r="UZ205" i="8"/>
  <c r="VB205" i="8" l="1"/>
  <c r="VC205" i="8" s="1"/>
  <c r="UX206" i="8" s="1"/>
  <c r="VG205" i="8" l="1"/>
  <c r="UY206" i="8"/>
  <c r="UT206" i="8" s="1"/>
  <c r="VI205" i="8" l="1"/>
  <c r="VJ205" i="8" s="1"/>
  <c r="VE206" i="8" s="1"/>
  <c r="VF206" i="8" l="1"/>
  <c r="VA206" i="8" s="1"/>
  <c r="VN205" i="8"/>
  <c r="VP205" i="8" l="1"/>
  <c r="VQ205" i="8"/>
  <c r="VL206" i="8" s="1"/>
  <c r="VM206" i="8" l="1"/>
  <c r="VH206" i="8" s="1"/>
  <c r="VU205" i="8"/>
  <c r="VW205" i="8" l="1"/>
  <c r="VX205" i="8"/>
  <c r="VS206" i="8" s="1"/>
  <c r="VT206" i="8" l="1"/>
  <c r="VO206" i="8" s="1"/>
  <c r="WB205" i="8"/>
  <c r="WD205" i="8" l="1"/>
  <c r="WE205" i="8"/>
  <c r="VZ206" i="8" s="1"/>
  <c r="WA206" i="8" l="1"/>
  <c r="VV206" i="8" s="1"/>
  <c r="WI205" i="8"/>
  <c r="WK205" i="8" l="1"/>
  <c r="WL205" i="8" s="1"/>
  <c r="WG206" i="8" s="1"/>
  <c r="WH206" i="8" l="1"/>
  <c r="WC206" i="8" s="1"/>
  <c r="WP205" i="8"/>
  <c r="WR205" i="8" l="1"/>
  <c r="WS205" i="8" s="1"/>
  <c r="WN206" i="8" s="1"/>
  <c r="WO206" i="8" l="1"/>
  <c r="WJ206" i="8" s="1"/>
  <c r="WW205" i="8"/>
  <c r="WY205" i="8" l="1"/>
  <c r="WZ205" i="8" s="1"/>
  <c r="WU206" i="8" s="1"/>
  <c r="WV206" i="8" l="1"/>
  <c r="WQ206" i="8" s="1"/>
  <c r="XD205" i="8"/>
  <c r="XF205" i="8" l="1"/>
  <c r="XG205" i="8"/>
  <c r="XB206" i="8" s="1"/>
  <c r="XC206" i="8" l="1"/>
  <c r="WX206" i="8" s="1"/>
  <c r="XK205" i="8"/>
  <c r="XM205" i="8" l="1"/>
  <c r="XN205" i="8" s="1"/>
  <c r="XI206" i="8" s="1"/>
  <c r="XJ206" i="8" l="1"/>
  <c r="XE206" i="8" s="1"/>
  <c r="XR205" i="8"/>
  <c r="XT205" i="8" l="1"/>
  <c r="XU205" i="8"/>
  <c r="XP206" i="8" s="1"/>
  <c r="XQ206" i="8" l="1"/>
  <c r="XL206" i="8" s="1"/>
  <c r="XY205" i="8"/>
  <c r="YA205" i="8" l="1"/>
  <c r="YB205" i="8"/>
  <c r="XW206" i="8" s="1"/>
  <c r="XX206" i="8" l="1"/>
  <c r="XS206" i="8" s="1"/>
  <c r="YF205" i="8"/>
  <c r="YH205" i="8" l="1"/>
  <c r="YI205" i="8" s="1"/>
  <c r="YD206" i="8" s="1"/>
  <c r="YE206" i="8" l="1"/>
  <c r="XZ206" i="8" s="1"/>
  <c r="YM205" i="8"/>
  <c r="YO205" i="8" l="1"/>
  <c r="YP205" i="8" s="1"/>
  <c r="YK206" i="8" s="1"/>
  <c r="YT205" i="8" l="1"/>
  <c r="YL206" i="8"/>
  <c r="YG206" i="8" s="1"/>
  <c r="YV205" i="8" l="1"/>
  <c r="YW205" i="8" s="1"/>
  <c r="YR206" i="8" s="1"/>
  <c r="YS206" i="8" l="1"/>
  <c r="YN206" i="8" s="1"/>
  <c r="ZA205" i="8"/>
  <c r="ZC205" i="8" l="1"/>
  <c r="ZD205" i="8" s="1"/>
  <c r="YY206" i="8" s="1"/>
  <c r="YZ206" i="8" l="1"/>
  <c r="YU206" i="8" s="1"/>
  <c r="ZH205" i="8"/>
  <c r="ZJ205" i="8" l="1"/>
  <c r="ZK205" i="8" s="1"/>
  <c r="ZF206" i="8" s="1"/>
  <c r="ZG206" i="8" l="1"/>
  <c r="ZB206" i="8" s="1"/>
  <c r="ZO205" i="8"/>
  <c r="ZQ205" i="8" l="1"/>
  <c r="ZR205" i="8" s="1"/>
  <c r="ZM206" i="8" s="1"/>
  <c r="ZN206" i="8" l="1"/>
  <c r="ZI206" i="8" s="1"/>
  <c r="ZV205" i="8"/>
  <c r="ZX205" i="8" l="1"/>
  <c r="ZY205" i="8" s="1"/>
  <c r="ZT206" i="8" s="1"/>
  <c r="ZU206" i="8" l="1"/>
  <c r="ZP206" i="8" s="1"/>
  <c r="AAC205" i="8"/>
  <c r="AAE205" i="8" l="1"/>
  <c r="AAF205" i="8" s="1"/>
  <c r="AAA206" i="8" s="1"/>
  <c r="AAB206" i="8" l="1"/>
  <c r="ZW206" i="8" s="1"/>
  <c r="AAJ205" i="8"/>
  <c r="AAL205" i="8" l="1"/>
  <c r="AAM205" i="8"/>
  <c r="AAH206" i="8" s="1"/>
  <c r="AAI206" i="8" l="1"/>
  <c r="AAD206" i="8" s="1"/>
  <c r="AAQ205" i="8"/>
  <c r="AAS205" i="8" l="1"/>
  <c r="AAT205" i="8" s="1"/>
  <c r="AAO206" i="8" s="1"/>
  <c r="AAP206" i="8" l="1"/>
  <c r="AAX205" i="8"/>
  <c r="AAZ205" i="8" l="1"/>
  <c r="ABA205" i="8" s="1"/>
  <c r="AAV206" i="8" s="1"/>
  <c r="MZ206" i="8"/>
  <c r="AAK206" i="8"/>
  <c r="MW207" i="8" l="1"/>
  <c r="NA206" i="8"/>
  <c r="MV207" i="8" s="1"/>
  <c r="AAW206" i="8"/>
  <c r="ABE205" i="8"/>
  <c r="ABG205" i="8" l="1"/>
  <c r="ABH205" i="8" s="1"/>
  <c r="ABC206" i="8" s="1"/>
  <c r="AAR206" i="8"/>
  <c r="NE206" i="8"/>
  <c r="MR207" i="8"/>
  <c r="MS207" i="8" s="1"/>
  <c r="MP208" i="8" l="1"/>
  <c r="MT207" i="8"/>
  <c r="MO208" i="8" s="1"/>
  <c r="NG206" i="8"/>
  <c r="NH206" i="8"/>
  <c r="NC207" i="8" s="1"/>
  <c r="ABD206" i="8"/>
  <c r="ABL205" i="8"/>
  <c r="ABO205" i="8" s="1"/>
  <c r="ABJ206" i="8" s="1"/>
  <c r="ABF206" i="8" l="1"/>
  <c r="AAY206" i="8"/>
  <c r="ND207" i="8"/>
  <c r="MY207" i="8" s="1"/>
  <c r="NL206" i="8"/>
  <c r="MX207" i="8"/>
  <c r="MK208" i="8"/>
  <c r="ML208" i="8" s="1"/>
  <c r="MI209" i="8" l="1"/>
  <c r="MM208" i="8"/>
  <c r="MH209" i="8" s="1"/>
  <c r="NN206" i="8"/>
  <c r="NO206" i="8"/>
  <c r="NJ207" i="8" s="1"/>
  <c r="NK207" i="8" l="1"/>
  <c r="NF207" i="8" s="1"/>
  <c r="NS206" i="8"/>
  <c r="MQ208" i="8"/>
  <c r="MD209" i="8"/>
  <c r="ME209" i="8" s="1"/>
  <c r="MB210" i="8" l="1"/>
  <c r="MF209" i="8"/>
  <c r="MA210" i="8" s="1"/>
  <c r="NU206" i="8"/>
  <c r="NV206" i="8"/>
  <c r="NQ207" i="8" s="1"/>
  <c r="NR207" i="8" l="1"/>
  <c r="NM207" i="8" s="1"/>
  <c r="NZ206" i="8"/>
  <c r="MJ209" i="8"/>
  <c r="LW210" i="8"/>
  <c r="LX210" i="8" s="1"/>
  <c r="LU211" i="8" l="1"/>
  <c r="LY210" i="8"/>
  <c r="LT211" i="8" s="1"/>
  <c r="OB206" i="8"/>
  <c r="OC206" i="8"/>
  <c r="NX207" i="8" s="1"/>
  <c r="NY207" i="8" l="1"/>
  <c r="NT207" i="8" s="1"/>
  <c r="OG206" i="8"/>
  <c r="MC210" i="8"/>
  <c r="LP211" i="8"/>
  <c r="LQ211" i="8" s="1"/>
  <c r="LN212" i="8" l="1"/>
  <c r="LR211" i="8"/>
  <c r="LM212" i="8" s="1"/>
  <c r="OI206" i="8"/>
  <c r="OJ206" i="8"/>
  <c r="OE207" i="8" s="1"/>
  <c r="OF207" i="8" l="1"/>
  <c r="OA207" i="8" s="1"/>
  <c r="ON206" i="8"/>
  <c r="LV211" i="8"/>
  <c r="LI212" i="8"/>
  <c r="LJ212" i="8" s="1"/>
  <c r="LG213" i="8" l="1"/>
  <c r="LK212" i="8"/>
  <c r="LF213" i="8" s="1"/>
  <c r="OP206" i="8"/>
  <c r="OQ206" i="8"/>
  <c r="OL207" i="8" s="1"/>
  <c r="OM207" i="8" l="1"/>
  <c r="OH207" i="8" s="1"/>
  <c r="OU206" i="8"/>
  <c r="LB213" i="8"/>
  <c r="LC213" i="8" s="1"/>
  <c r="LO212" i="8"/>
  <c r="LD213" i="8" l="1"/>
  <c r="KY214" i="8" s="1"/>
  <c r="KZ214" i="8"/>
  <c r="OW206" i="8"/>
  <c r="OX206" i="8" s="1"/>
  <c r="OS207" i="8" s="1"/>
  <c r="LH213" i="8" l="1"/>
  <c r="KU214" i="8"/>
  <c r="KV214" i="8" s="1"/>
  <c r="KW214" i="8" s="1"/>
  <c r="KR215" i="8" s="1"/>
  <c r="OT207" i="8"/>
  <c r="OO207" i="8" s="1"/>
  <c r="PB206" i="8"/>
  <c r="KS215" i="8" l="1"/>
  <c r="KN215" i="8" s="1"/>
  <c r="KO215" i="8" s="1"/>
  <c r="KP215" i="8" s="1"/>
  <c r="KK216" i="8" s="1"/>
  <c r="LA214" i="8"/>
  <c r="PD206" i="8"/>
  <c r="PE206" i="8" s="1"/>
  <c r="OZ207" i="8" s="1"/>
  <c r="KL216" i="8" l="1"/>
  <c r="KG216" i="8" s="1"/>
  <c r="KH216" i="8" s="1"/>
  <c r="KE217" i="8" s="1"/>
  <c r="KT215" i="8"/>
  <c r="PA207" i="8"/>
  <c r="OV207" i="8" s="1"/>
  <c r="PI206" i="8"/>
  <c r="KI216" i="8"/>
  <c r="KD217" i="8" s="1"/>
  <c r="JZ217" i="8" l="1"/>
  <c r="KA217" i="8" s="1"/>
  <c r="KB217" i="8" s="1"/>
  <c r="JW218" i="8" s="1"/>
  <c r="KM216" i="8"/>
  <c r="PK206" i="8"/>
  <c r="PL206" i="8" s="1"/>
  <c r="PG207" i="8" s="1"/>
  <c r="KF217" i="8" l="1"/>
  <c r="JX218" i="8"/>
  <c r="JS218" i="8"/>
  <c r="JT218" i="8" s="1"/>
  <c r="JU218" i="8" s="1"/>
  <c r="JP219" i="8" s="1"/>
  <c r="PH207" i="8"/>
  <c r="PC207" i="8" s="1"/>
  <c r="PP206" i="8"/>
  <c r="JQ219" i="8" l="1"/>
  <c r="JL219" i="8" s="1"/>
  <c r="JM219" i="8" s="1"/>
  <c r="JY218" i="8"/>
  <c r="PR206" i="8"/>
  <c r="PS206" i="8" s="1"/>
  <c r="PN207" i="8" s="1"/>
  <c r="JN219" i="8" l="1"/>
  <c r="JI220" i="8" s="1"/>
  <c r="JJ220" i="8"/>
  <c r="JE220" i="8" s="1"/>
  <c r="JF220" i="8" s="1"/>
  <c r="P40" i="8" s="1"/>
  <c r="PO207" i="8"/>
  <c r="PJ207" i="8" s="1"/>
  <c r="PW206" i="8"/>
  <c r="JG220" i="8" l="1"/>
  <c r="JK220" i="8" s="1"/>
  <c r="E41" i="8"/>
  <c r="H41" i="8" s="1"/>
  <c r="D41" i="8"/>
  <c r="G41" i="8" s="1"/>
  <c r="JR219" i="8"/>
  <c r="PY206" i="8"/>
  <c r="PZ206" i="8"/>
  <c r="PU207" i="8" s="1"/>
  <c r="N40" i="8" l="1"/>
  <c r="O40" i="8"/>
  <c r="PV207" i="8"/>
  <c r="PQ207" i="8" s="1"/>
  <c r="QD206" i="8"/>
  <c r="QF206" i="8" l="1"/>
  <c r="QG206" i="8"/>
  <c r="QB207" i="8" s="1"/>
  <c r="QC207" i="8" l="1"/>
  <c r="PX207" i="8" s="1"/>
  <c r="QK206" i="8"/>
  <c r="QM206" i="8" l="1"/>
  <c r="QN206" i="8" s="1"/>
  <c r="QI207" i="8" s="1"/>
  <c r="QJ207" i="8" l="1"/>
  <c r="QE207" i="8" s="1"/>
  <c r="QR206" i="8"/>
  <c r="QT206" i="8" l="1"/>
  <c r="QU206" i="8" s="1"/>
  <c r="QP207" i="8" s="1"/>
  <c r="QQ207" i="8" l="1"/>
  <c r="QL207" i="8" s="1"/>
  <c r="QY206" i="8"/>
  <c r="RA206" i="8" l="1"/>
  <c r="RB206" i="8" s="1"/>
  <c r="QW207" i="8" s="1"/>
  <c r="QX207" i="8" l="1"/>
  <c r="QS207" i="8" s="1"/>
  <c r="RF206" i="8"/>
  <c r="RH206" i="8" l="1"/>
  <c r="RI206" i="8"/>
  <c r="RD207" i="8" s="1"/>
  <c r="RE207" i="8" l="1"/>
  <c r="QZ207" i="8" s="1"/>
  <c r="RM206" i="8"/>
  <c r="RO206" i="8" l="1"/>
  <c r="RP206" i="8"/>
  <c r="RK207" i="8" s="1"/>
  <c r="RL207" i="8" l="1"/>
  <c r="RG207" i="8" s="1"/>
  <c r="RT206" i="8"/>
  <c r="RV206" i="8" l="1"/>
  <c r="RW206" i="8"/>
  <c r="RR207" i="8" s="1"/>
  <c r="RS207" i="8" l="1"/>
  <c r="RN207" i="8" s="1"/>
  <c r="SA206" i="8"/>
  <c r="SC206" i="8" l="1"/>
  <c r="SD206" i="8"/>
  <c r="RY207" i="8" s="1"/>
  <c r="RZ207" i="8" l="1"/>
  <c r="RU207" i="8" s="1"/>
  <c r="SH206" i="8"/>
  <c r="SJ206" i="8" l="1"/>
  <c r="SK206" i="8"/>
  <c r="SF207" i="8" s="1"/>
  <c r="SG207" i="8" l="1"/>
  <c r="SB207" i="8" s="1"/>
  <c r="SO206" i="8"/>
  <c r="SQ206" i="8" l="1"/>
  <c r="SR206" i="8" s="1"/>
  <c r="SM207" i="8" s="1"/>
  <c r="SN207" i="8" l="1"/>
  <c r="SI207" i="8" s="1"/>
  <c r="SV206" i="8"/>
  <c r="SX206" i="8" l="1"/>
  <c r="SY206" i="8" s="1"/>
  <c r="ST207" i="8" s="1"/>
  <c r="SU207" i="8" l="1"/>
  <c r="SP207" i="8" s="1"/>
  <c r="TC206" i="8"/>
  <c r="TE206" i="8" l="1"/>
  <c r="TF206" i="8" s="1"/>
  <c r="TA207" i="8" s="1"/>
  <c r="TB207" i="8" l="1"/>
  <c r="SW207" i="8" s="1"/>
  <c r="TJ206" i="8"/>
  <c r="TL206" i="8" l="1"/>
  <c r="TM206" i="8" s="1"/>
  <c r="TH207" i="8" s="1"/>
  <c r="TI207" i="8" l="1"/>
  <c r="TD207" i="8" s="1"/>
  <c r="TQ206" i="8"/>
  <c r="TS206" i="8" l="1"/>
  <c r="TT206" i="8" s="1"/>
  <c r="TO207" i="8" s="1"/>
  <c r="TP207" i="8" l="1"/>
  <c r="TK207" i="8" s="1"/>
  <c r="TX206" i="8"/>
  <c r="TZ206" i="8" l="1"/>
  <c r="UA206" i="8" s="1"/>
  <c r="TV207" i="8" s="1"/>
  <c r="TW207" i="8" l="1"/>
  <c r="TR207" i="8" s="1"/>
  <c r="UE206" i="8"/>
  <c r="UG206" i="8" l="1"/>
  <c r="UH206" i="8" s="1"/>
  <c r="UC207" i="8" s="1"/>
  <c r="UD207" i="8" l="1"/>
  <c r="TY207" i="8" s="1"/>
  <c r="UL206" i="8"/>
  <c r="UN206" i="8" l="1"/>
  <c r="UO206" i="8" s="1"/>
  <c r="UJ207" i="8" s="1"/>
  <c r="UK207" i="8" l="1"/>
  <c r="UF207" i="8" s="1"/>
  <c r="US206" i="8"/>
  <c r="UU206" i="8" l="1"/>
  <c r="UV206" i="8"/>
  <c r="UQ207" i="8" s="1"/>
  <c r="UR207" i="8" l="1"/>
  <c r="UM207" i="8" s="1"/>
  <c r="UZ206" i="8"/>
  <c r="VB206" i="8" l="1"/>
  <c r="VC206" i="8" s="1"/>
  <c r="UX207" i="8" s="1"/>
  <c r="VG206" i="8" l="1"/>
  <c r="UY207" i="8"/>
  <c r="UT207" i="8" s="1"/>
  <c r="VI206" i="8" l="1"/>
  <c r="VJ206" i="8" s="1"/>
  <c r="VE207" i="8" s="1"/>
  <c r="VF207" i="8" l="1"/>
  <c r="VA207" i="8" s="1"/>
  <c r="VN206" i="8"/>
  <c r="VP206" i="8" l="1"/>
  <c r="VQ206" i="8" s="1"/>
  <c r="VL207" i="8" s="1"/>
  <c r="VM207" i="8" l="1"/>
  <c r="VH207" i="8" s="1"/>
  <c r="VU206" i="8"/>
  <c r="VW206" i="8" l="1"/>
  <c r="VX206" i="8" s="1"/>
  <c r="VS207" i="8" s="1"/>
  <c r="VT207" i="8" l="1"/>
  <c r="VO207" i="8" s="1"/>
  <c r="WB206" i="8"/>
  <c r="WD206" i="8" l="1"/>
  <c r="WE206" i="8"/>
  <c r="VZ207" i="8" s="1"/>
  <c r="WA207" i="8" l="1"/>
  <c r="VV207" i="8" s="1"/>
  <c r="WI206" i="8"/>
  <c r="WK206" i="8" l="1"/>
  <c r="WL206" i="8"/>
  <c r="WG207" i="8" s="1"/>
  <c r="WH207" i="8" l="1"/>
  <c r="WC207" i="8" s="1"/>
  <c r="WP206" i="8"/>
  <c r="WR206" i="8" l="1"/>
  <c r="WS206" i="8"/>
  <c r="WN207" i="8" s="1"/>
  <c r="WO207" i="8" l="1"/>
  <c r="WJ207" i="8" s="1"/>
  <c r="WW206" i="8"/>
  <c r="WY206" i="8" l="1"/>
  <c r="WZ206" i="8" s="1"/>
  <c r="WU207" i="8" s="1"/>
  <c r="WV207" i="8" l="1"/>
  <c r="WQ207" i="8" s="1"/>
  <c r="XD206" i="8"/>
  <c r="XF206" i="8" l="1"/>
  <c r="XG206" i="8"/>
  <c r="XB207" i="8" s="1"/>
  <c r="XC207" i="8" l="1"/>
  <c r="WX207" i="8" s="1"/>
  <c r="XK206" i="8"/>
  <c r="XM206" i="8" l="1"/>
  <c r="XN206" i="8" s="1"/>
  <c r="XI207" i="8" s="1"/>
  <c r="XJ207" i="8" l="1"/>
  <c r="XE207" i="8" s="1"/>
  <c r="XR206" i="8"/>
  <c r="XT206" i="8" l="1"/>
  <c r="XU206" i="8"/>
  <c r="XP207" i="8" s="1"/>
  <c r="XQ207" i="8" l="1"/>
  <c r="XL207" i="8" s="1"/>
  <c r="XY206" i="8"/>
  <c r="YA206" i="8" l="1"/>
  <c r="YB206" i="8" s="1"/>
  <c r="XW207" i="8" s="1"/>
  <c r="XX207" i="8" l="1"/>
  <c r="XS207" i="8" s="1"/>
  <c r="YF206" i="8"/>
  <c r="YH206" i="8" l="1"/>
  <c r="YI206" i="8" s="1"/>
  <c r="YD207" i="8" s="1"/>
  <c r="YE207" i="8" l="1"/>
  <c r="XZ207" i="8" s="1"/>
  <c r="YM206" i="8"/>
  <c r="YO206" i="8" l="1"/>
  <c r="YP206" i="8"/>
  <c r="YK207" i="8" s="1"/>
  <c r="YT206" i="8" l="1"/>
  <c r="YL207" i="8"/>
  <c r="YG207" i="8" s="1"/>
  <c r="YV206" i="8" l="1"/>
  <c r="YW206" i="8" s="1"/>
  <c r="YR207" i="8" s="1"/>
  <c r="YS207" i="8" l="1"/>
  <c r="YN207" i="8" s="1"/>
  <c r="ZA206" i="8"/>
  <c r="ZC206" i="8" l="1"/>
  <c r="ZD206" i="8" s="1"/>
  <c r="YY207" i="8" s="1"/>
  <c r="YZ207" i="8" l="1"/>
  <c r="YU207" i="8" s="1"/>
  <c r="ZH206" i="8"/>
  <c r="ZJ206" i="8" l="1"/>
  <c r="ZK206" i="8"/>
  <c r="ZF207" i="8" s="1"/>
  <c r="ZG207" i="8" l="1"/>
  <c r="ZB207" i="8" s="1"/>
  <c r="ZO206" i="8"/>
  <c r="ZQ206" i="8" l="1"/>
  <c r="ZR206" i="8" s="1"/>
  <c r="ZM207" i="8" s="1"/>
  <c r="ZN207" i="8" l="1"/>
  <c r="ZI207" i="8" s="1"/>
  <c r="ZV206" i="8"/>
  <c r="ZX206" i="8" l="1"/>
  <c r="ZY206" i="8" s="1"/>
  <c r="ZT207" i="8" s="1"/>
  <c r="ZU207" i="8" l="1"/>
  <c r="ZP207" i="8" s="1"/>
  <c r="AAC206" i="8"/>
  <c r="AAE206" i="8" l="1"/>
  <c r="AAF206" i="8" s="1"/>
  <c r="AAA207" i="8" s="1"/>
  <c r="AAB207" i="8" l="1"/>
  <c r="ZW207" i="8" s="1"/>
  <c r="AAJ206" i="8"/>
  <c r="AAL206" i="8" l="1"/>
  <c r="AAM206" i="8" s="1"/>
  <c r="AAH207" i="8" s="1"/>
  <c r="AAI207" i="8" l="1"/>
  <c r="AAD207" i="8" s="1"/>
  <c r="AAQ206" i="8"/>
  <c r="AAS206" i="8" l="1"/>
  <c r="AAT206" i="8"/>
  <c r="AAO207" i="8" s="1"/>
  <c r="AAP207" i="8" l="1"/>
  <c r="AAX206" i="8"/>
  <c r="AAZ206" i="8" l="1"/>
  <c r="ABA206" i="8" s="1"/>
  <c r="AAV207" i="8" s="1"/>
  <c r="MZ207" i="8"/>
  <c r="AAK207" i="8"/>
  <c r="MW208" i="8" l="1"/>
  <c r="NA207" i="8"/>
  <c r="MV208" i="8" s="1"/>
  <c r="AAW207" i="8"/>
  <c r="ABE206" i="8"/>
  <c r="ABG206" i="8" l="1"/>
  <c r="ABH206" i="8" s="1"/>
  <c r="ABC207" i="8" s="1"/>
  <c r="AAR207" i="8"/>
  <c r="NE207" i="8"/>
  <c r="MR208" i="8"/>
  <c r="MS208" i="8" s="1"/>
  <c r="MP209" i="8" l="1"/>
  <c r="MT208" i="8"/>
  <c r="MO209" i="8" s="1"/>
  <c r="NG207" i="8"/>
  <c r="NH207" i="8"/>
  <c r="NC208" i="8" s="1"/>
  <c r="ABD207" i="8"/>
  <c r="ABL206" i="8"/>
  <c r="ABO206" i="8" s="1"/>
  <c r="ABJ207" i="8" s="1"/>
  <c r="ABF207" i="8" l="1"/>
  <c r="AAY207" i="8"/>
  <c r="ND208" i="8"/>
  <c r="MY208" i="8" s="1"/>
  <c r="NL207" i="8"/>
  <c r="MX208" i="8"/>
  <c r="MK209" i="8"/>
  <c r="ML209" i="8" s="1"/>
  <c r="MI210" i="8" l="1"/>
  <c r="MM209" i="8"/>
  <c r="MH210" i="8" s="1"/>
  <c r="NN207" i="8"/>
  <c r="NO207" i="8"/>
  <c r="NJ208" i="8" s="1"/>
  <c r="MD210" i="8" l="1"/>
  <c r="ME210" i="8" s="1"/>
  <c r="MB211" i="8" s="1"/>
  <c r="NK208" i="8"/>
  <c r="NF208" i="8" s="1"/>
  <c r="NS207" i="8"/>
  <c r="MF210" i="8"/>
  <c r="MA211" i="8" s="1"/>
  <c r="MQ209" i="8"/>
  <c r="NU207" i="8" l="1"/>
  <c r="NV207" i="8" s="1"/>
  <c r="NQ208" i="8" s="1"/>
  <c r="MJ210" i="8"/>
  <c r="LW211" i="8"/>
  <c r="LX211" i="8" s="1"/>
  <c r="LU212" i="8" l="1"/>
  <c r="LY211" i="8"/>
  <c r="LT212" i="8" s="1"/>
  <c r="NR208" i="8"/>
  <c r="NM208" i="8" s="1"/>
  <c r="NZ207" i="8"/>
  <c r="OB207" i="8" l="1"/>
  <c r="OC207" i="8" s="1"/>
  <c r="NX208" i="8" s="1"/>
  <c r="MC211" i="8"/>
  <c r="LP212" i="8"/>
  <c r="LQ212" i="8" s="1"/>
  <c r="LN213" i="8" l="1"/>
  <c r="LR212" i="8"/>
  <c r="LM213" i="8" s="1"/>
  <c r="NY208" i="8"/>
  <c r="NT208" i="8" s="1"/>
  <c r="OG207" i="8"/>
  <c r="OI207" i="8" l="1"/>
  <c r="OJ207" i="8" s="1"/>
  <c r="OE208" i="8" s="1"/>
  <c r="LV212" i="8"/>
  <c r="LI213" i="8"/>
  <c r="LJ213" i="8" s="1"/>
  <c r="LG214" i="8" l="1"/>
  <c r="LK213" i="8"/>
  <c r="LF214" i="8" s="1"/>
  <c r="OF208" i="8"/>
  <c r="OA208" i="8" s="1"/>
  <c r="ON207" i="8"/>
  <c r="OP207" i="8" l="1"/>
  <c r="OQ207" i="8"/>
  <c r="OL208" i="8" s="1"/>
  <c r="LO213" i="8"/>
  <c r="LB214" i="8"/>
  <c r="LC214" i="8" s="1"/>
  <c r="KZ215" i="8" l="1"/>
  <c r="LD214" i="8"/>
  <c r="KY215" i="8" s="1"/>
  <c r="OM208" i="8"/>
  <c r="OH208" i="8" s="1"/>
  <c r="OU207" i="8"/>
  <c r="OW207" i="8" l="1"/>
  <c r="OX207" i="8" s="1"/>
  <c r="OS208" i="8" s="1"/>
  <c r="LH214" i="8"/>
  <c r="KU215" i="8"/>
  <c r="KV215" i="8" s="1"/>
  <c r="KS216" i="8" l="1"/>
  <c r="KW215" i="8"/>
  <c r="KR216" i="8" s="1"/>
  <c r="OT208" i="8"/>
  <c r="OO208" i="8" s="1"/>
  <c r="PB207" i="8"/>
  <c r="PD207" i="8" l="1"/>
  <c r="PE207" i="8" s="1"/>
  <c r="OZ208" i="8" s="1"/>
  <c r="LA215" i="8"/>
  <c r="KN216" i="8"/>
  <c r="KO216" i="8" s="1"/>
  <c r="KL217" i="8" l="1"/>
  <c r="KP216" i="8"/>
  <c r="KK217" i="8" s="1"/>
  <c r="PA208" i="8"/>
  <c r="OV208" i="8" s="1"/>
  <c r="PI207" i="8"/>
  <c r="PK207" i="8" l="1"/>
  <c r="PL207" i="8"/>
  <c r="PG208" i="8" s="1"/>
  <c r="KT216" i="8"/>
  <c r="KG217" i="8"/>
  <c r="KH217" i="8" s="1"/>
  <c r="KE218" i="8" l="1"/>
  <c r="KI217" i="8"/>
  <c r="KD218" i="8" s="1"/>
  <c r="PH208" i="8"/>
  <c r="PC208" i="8" s="1"/>
  <c r="PP207" i="8"/>
  <c r="PR207" i="8" l="1"/>
  <c r="PS207" i="8"/>
  <c r="PN208" i="8" s="1"/>
  <c r="KM217" i="8"/>
  <c r="JZ218" i="8"/>
  <c r="KA218" i="8" s="1"/>
  <c r="JX219" i="8" l="1"/>
  <c r="KB218" i="8"/>
  <c r="JW219" i="8" s="1"/>
  <c r="PO208" i="8"/>
  <c r="PJ208" i="8" s="1"/>
  <c r="PW207" i="8"/>
  <c r="PY207" i="8" l="1"/>
  <c r="PZ207" i="8"/>
  <c r="PU208" i="8" s="1"/>
  <c r="KF218" i="8"/>
  <c r="JS219" i="8"/>
  <c r="JT219" i="8" s="1"/>
  <c r="JQ220" i="8" l="1"/>
  <c r="JU219" i="8"/>
  <c r="JP220" i="8" s="1"/>
  <c r="PV208" i="8"/>
  <c r="PQ208" i="8" s="1"/>
  <c r="QD207" i="8"/>
  <c r="QF207" i="8" l="1"/>
  <c r="QG207" i="8"/>
  <c r="QB208" i="8" s="1"/>
  <c r="JY219" i="8"/>
  <c r="JL220" i="8"/>
  <c r="JM220" i="8" s="1"/>
  <c r="P41" i="8" s="1"/>
  <c r="E42" i="8" l="1"/>
  <c r="D42" i="8"/>
  <c r="JN220" i="8"/>
  <c r="JR220" i="8" s="1"/>
  <c r="QC208" i="8"/>
  <c r="PX208" i="8" s="1"/>
  <c r="QK207" i="8"/>
  <c r="QM207" i="8" l="1"/>
  <c r="QN207" i="8" s="1"/>
  <c r="QI208" i="8" s="1"/>
  <c r="G42" i="8"/>
  <c r="O41" i="8"/>
  <c r="N41" i="8"/>
  <c r="H42" i="8"/>
  <c r="QJ208" i="8" l="1"/>
  <c r="QE208" i="8" s="1"/>
  <c r="QR207" i="8"/>
  <c r="QT207" i="8" l="1"/>
  <c r="QU207" i="8" s="1"/>
  <c r="QP208" i="8" s="1"/>
  <c r="QQ208" i="8" l="1"/>
  <c r="QL208" i="8" s="1"/>
  <c r="QY207" i="8"/>
  <c r="RA207" i="8" l="1"/>
  <c r="RB207" i="8" s="1"/>
  <c r="QW208" i="8" s="1"/>
  <c r="QX208" i="8" l="1"/>
  <c r="QS208" i="8" s="1"/>
  <c r="RF207" i="8"/>
  <c r="RH207" i="8" l="1"/>
  <c r="RI207" i="8" s="1"/>
  <c r="RD208" i="8" s="1"/>
  <c r="RE208" i="8" l="1"/>
  <c r="QZ208" i="8" s="1"/>
  <c r="RM207" i="8"/>
  <c r="RO207" i="8" l="1"/>
  <c r="RP207" i="8" s="1"/>
  <c r="RK208" i="8" s="1"/>
  <c r="RL208" i="8" l="1"/>
  <c r="RG208" i="8" s="1"/>
  <c r="RT207" i="8"/>
  <c r="RV207" i="8" l="1"/>
  <c r="RW207" i="8" s="1"/>
  <c r="RR208" i="8" s="1"/>
  <c r="RS208" i="8" l="1"/>
  <c r="RN208" i="8" s="1"/>
  <c r="SA207" i="8"/>
  <c r="SC207" i="8" l="1"/>
  <c r="SD207" i="8" s="1"/>
  <c r="RY208" i="8" s="1"/>
  <c r="RZ208" i="8" l="1"/>
  <c r="RU208" i="8" s="1"/>
  <c r="SH207" i="8"/>
  <c r="SJ207" i="8" l="1"/>
  <c r="SK207" i="8" s="1"/>
  <c r="SF208" i="8" s="1"/>
  <c r="SG208" i="8" l="1"/>
  <c r="SB208" i="8" s="1"/>
  <c r="SO207" i="8"/>
  <c r="SQ207" i="8" l="1"/>
  <c r="SR207" i="8" s="1"/>
  <c r="SM208" i="8" s="1"/>
  <c r="SN208" i="8" l="1"/>
  <c r="SI208" i="8" s="1"/>
  <c r="SV207" i="8"/>
  <c r="SX207" i="8" l="1"/>
  <c r="SY207" i="8" s="1"/>
  <c r="ST208" i="8" s="1"/>
  <c r="SU208" i="8" l="1"/>
  <c r="SP208" i="8" s="1"/>
  <c r="TC207" i="8"/>
  <c r="TE207" i="8" l="1"/>
  <c r="TF207" i="8" s="1"/>
  <c r="TA208" i="8" s="1"/>
  <c r="TB208" i="8" l="1"/>
  <c r="SW208" i="8" s="1"/>
  <c r="TJ207" i="8"/>
  <c r="TL207" i="8" l="1"/>
  <c r="TM207" i="8"/>
  <c r="TH208" i="8" s="1"/>
  <c r="TI208" i="8" l="1"/>
  <c r="TD208" i="8" s="1"/>
  <c r="TQ207" i="8"/>
  <c r="TS207" i="8" l="1"/>
  <c r="TT207" i="8"/>
  <c r="TO208" i="8" s="1"/>
  <c r="TP208" i="8" l="1"/>
  <c r="TK208" i="8" s="1"/>
  <c r="TX207" i="8"/>
  <c r="TZ207" i="8" l="1"/>
  <c r="UA207" i="8" s="1"/>
  <c r="TV208" i="8" s="1"/>
  <c r="TW208" i="8" l="1"/>
  <c r="TR208" i="8" s="1"/>
  <c r="UE207" i="8"/>
  <c r="UG207" i="8" l="1"/>
  <c r="UH207" i="8"/>
  <c r="UC208" i="8" s="1"/>
  <c r="UD208" i="8" l="1"/>
  <c r="TY208" i="8" s="1"/>
  <c r="UL207" i="8"/>
  <c r="UN207" i="8" l="1"/>
  <c r="UO207" i="8" s="1"/>
  <c r="UJ208" i="8" s="1"/>
  <c r="UK208" i="8" l="1"/>
  <c r="UF208" i="8" s="1"/>
  <c r="US207" i="8"/>
  <c r="UU207" i="8" l="1"/>
  <c r="UV207" i="8"/>
  <c r="UQ208" i="8" s="1"/>
  <c r="UR208" i="8" l="1"/>
  <c r="UM208" i="8" s="1"/>
  <c r="UZ207" i="8"/>
  <c r="VB207" i="8" l="1"/>
  <c r="VC207" i="8" s="1"/>
  <c r="UX208" i="8" s="1"/>
  <c r="VG207" i="8" l="1"/>
  <c r="UY208" i="8"/>
  <c r="UT208" i="8" s="1"/>
  <c r="VI207" i="8" l="1"/>
  <c r="VJ207" i="8" s="1"/>
  <c r="VE208" i="8" s="1"/>
  <c r="VF208" i="8" l="1"/>
  <c r="VA208" i="8" s="1"/>
  <c r="VN207" i="8"/>
  <c r="VP207" i="8" l="1"/>
  <c r="VQ207" i="8" s="1"/>
  <c r="VL208" i="8" s="1"/>
  <c r="VM208" i="8" l="1"/>
  <c r="VH208" i="8" s="1"/>
  <c r="VU207" i="8"/>
  <c r="VW207" i="8" l="1"/>
  <c r="VX207" i="8"/>
  <c r="VS208" i="8" s="1"/>
  <c r="VT208" i="8" l="1"/>
  <c r="VO208" i="8" s="1"/>
  <c r="WB207" i="8"/>
  <c r="WD207" i="8" l="1"/>
  <c r="WE207" i="8" s="1"/>
  <c r="VZ208" i="8" s="1"/>
  <c r="WA208" i="8" l="1"/>
  <c r="VV208" i="8" s="1"/>
  <c r="WI207" i="8"/>
  <c r="WK207" i="8" l="1"/>
  <c r="WL207" i="8" s="1"/>
  <c r="WG208" i="8" s="1"/>
  <c r="WH208" i="8" l="1"/>
  <c r="WC208" i="8" s="1"/>
  <c r="WP207" i="8"/>
  <c r="WR207" i="8" l="1"/>
  <c r="WS207" i="8" s="1"/>
  <c r="WN208" i="8" s="1"/>
  <c r="WO208" i="8" l="1"/>
  <c r="WJ208" i="8" s="1"/>
  <c r="WW207" i="8"/>
  <c r="WY207" i="8" l="1"/>
  <c r="WZ207" i="8" s="1"/>
  <c r="WU208" i="8" s="1"/>
  <c r="WV208" i="8" l="1"/>
  <c r="WQ208" i="8" s="1"/>
  <c r="XD207" i="8"/>
  <c r="XF207" i="8" l="1"/>
  <c r="XG207" i="8"/>
  <c r="XB208" i="8" s="1"/>
  <c r="XC208" i="8" l="1"/>
  <c r="WX208" i="8" s="1"/>
  <c r="XK207" i="8"/>
  <c r="XM207" i="8" l="1"/>
  <c r="XN207" i="8" s="1"/>
  <c r="XI208" i="8" s="1"/>
  <c r="XJ208" i="8" l="1"/>
  <c r="XE208" i="8" s="1"/>
  <c r="XR207" i="8"/>
  <c r="XT207" i="8" l="1"/>
  <c r="XU207" i="8" s="1"/>
  <c r="XP208" i="8" s="1"/>
  <c r="XQ208" i="8" l="1"/>
  <c r="XL208" i="8" s="1"/>
  <c r="XY207" i="8"/>
  <c r="YA207" i="8" l="1"/>
  <c r="YB207" i="8" s="1"/>
  <c r="XW208" i="8" s="1"/>
  <c r="XX208" i="8" l="1"/>
  <c r="XS208" i="8" s="1"/>
  <c r="YF207" i="8"/>
  <c r="YH207" i="8" l="1"/>
  <c r="YI207" i="8" s="1"/>
  <c r="YD208" i="8" s="1"/>
  <c r="YE208" i="8" l="1"/>
  <c r="XZ208" i="8" s="1"/>
  <c r="YM207" i="8"/>
  <c r="YO207" i="8" l="1"/>
  <c r="YP207" i="8" s="1"/>
  <c r="YK208" i="8" s="1"/>
  <c r="YT207" i="8" l="1"/>
  <c r="YL208" i="8"/>
  <c r="YG208" i="8" s="1"/>
  <c r="YV207" i="8" l="1"/>
  <c r="YW207" i="8" s="1"/>
  <c r="YR208" i="8" s="1"/>
  <c r="YS208" i="8" l="1"/>
  <c r="YN208" i="8" s="1"/>
  <c r="ZA207" i="8"/>
  <c r="ZC207" i="8" l="1"/>
  <c r="ZD207" i="8" s="1"/>
  <c r="YY208" i="8" s="1"/>
  <c r="YZ208" i="8" l="1"/>
  <c r="YU208" i="8" s="1"/>
  <c r="ZH207" i="8"/>
  <c r="ZJ207" i="8" l="1"/>
  <c r="ZK207" i="8" s="1"/>
  <c r="ZF208" i="8" s="1"/>
  <c r="ZG208" i="8" l="1"/>
  <c r="ZB208" i="8" s="1"/>
  <c r="ZO207" i="8"/>
  <c r="ZQ207" i="8" l="1"/>
  <c r="ZR207" i="8" s="1"/>
  <c r="ZM208" i="8" s="1"/>
  <c r="ZN208" i="8" l="1"/>
  <c r="ZI208" i="8" s="1"/>
  <c r="ZV207" i="8"/>
  <c r="ZX207" i="8" l="1"/>
  <c r="ZY207" i="8" s="1"/>
  <c r="ZT208" i="8" s="1"/>
  <c r="ZU208" i="8" l="1"/>
  <c r="ZP208" i="8" s="1"/>
  <c r="AAC207" i="8"/>
  <c r="AAE207" i="8" l="1"/>
  <c r="AAF207" i="8" s="1"/>
  <c r="AAA208" i="8" s="1"/>
  <c r="AAB208" i="8" l="1"/>
  <c r="ZW208" i="8" s="1"/>
  <c r="AAJ207" i="8"/>
  <c r="AAL207" i="8" l="1"/>
  <c r="AAM207" i="8" s="1"/>
  <c r="AAH208" i="8" s="1"/>
  <c r="AAI208" i="8" l="1"/>
  <c r="AAD208" i="8" s="1"/>
  <c r="AAQ207" i="8"/>
  <c r="AAS207" i="8" l="1"/>
  <c r="AAT207" i="8"/>
  <c r="AAO208" i="8" s="1"/>
  <c r="AAP208" i="8" l="1"/>
  <c r="AAX207" i="8"/>
  <c r="AAZ207" i="8" l="1"/>
  <c r="ABA207" i="8" s="1"/>
  <c r="AAV208" i="8" s="1"/>
  <c r="MZ208" i="8"/>
  <c r="AAK208" i="8"/>
  <c r="MW209" i="8" l="1"/>
  <c r="NA208" i="8"/>
  <c r="MV209" i="8" s="1"/>
  <c r="AAW208" i="8"/>
  <c r="ABE207" i="8"/>
  <c r="ABG207" i="8" l="1"/>
  <c r="ABH207" i="8" s="1"/>
  <c r="ABC208" i="8" s="1"/>
  <c r="AAR208" i="8"/>
  <c r="NE208" i="8"/>
  <c r="MR209" i="8"/>
  <c r="MS209" i="8" s="1"/>
  <c r="MP210" i="8" l="1"/>
  <c r="MT209" i="8"/>
  <c r="MO210" i="8" s="1"/>
  <c r="NG208" i="8"/>
  <c r="NH208" i="8"/>
  <c r="NC209" i="8" s="1"/>
  <c r="ABD208" i="8"/>
  <c r="ABL207" i="8"/>
  <c r="ABO207" i="8" s="1"/>
  <c r="ABJ208" i="8" s="1"/>
  <c r="ABF208" i="8" l="1"/>
  <c r="AAY208" i="8"/>
  <c r="ND209" i="8"/>
  <c r="MY209" i="8" s="1"/>
  <c r="NL208" i="8"/>
  <c r="MX209" i="8"/>
  <c r="MK210" i="8"/>
  <c r="ML210" i="8" s="1"/>
  <c r="MI211" i="8" l="1"/>
  <c r="MM210" i="8"/>
  <c r="MH211" i="8" s="1"/>
  <c r="NN208" i="8"/>
  <c r="NO208" i="8"/>
  <c r="NJ209" i="8" s="1"/>
  <c r="NK209" i="8" l="1"/>
  <c r="NF209" i="8" s="1"/>
  <c r="NS208" i="8"/>
  <c r="MD211" i="8"/>
  <c r="ME211" i="8" s="1"/>
  <c r="MQ210" i="8"/>
  <c r="MB212" i="8" l="1"/>
  <c r="MF211" i="8"/>
  <c r="MA212" i="8" s="1"/>
  <c r="NU208" i="8"/>
  <c r="NV208" i="8" s="1"/>
  <c r="NQ209" i="8" s="1"/>
  <c r="NR209" i="8" l="1"/>
  <c r="NM209" i="8" s="1"/>
  <c r="NZ208" i="8"/>
  <c r="MJ211" i="8"/>
  <c r="LW212" i="8"/>
  <c r="LX212" i="8" s="1"/>
  <c r="LU213" i="8" l="1"/>
  <c r="LY212" i="8"/>
  <c r="LT213" i="8" s="1"/>
  <c r="OB208" i="8"/>
  <c r="OC208" i="8" s="1"/>
  <c r="NX209" i="8" s="1"/>
  <c r="NY209" i="8" l="1"/>
  <c r="NT209" i="8" s="1"/>
  <c r="OG208" i="8"/>
  <c r="MC212" i="8"/>
  <c r="LP213" i="8"/>
  <c r="LQ213" i="8" s="1"/>
  <c r="LN214" i="8" l="1"/>
  <c r="LR213" i="8"/>
  <c r="LM214" i="8" s="1"/>
  <c r="OI208" i="8"/>
  <c r="OJ208" i="8" s="1"/>
  <c r="OE209" i="8" s="1"/>
  <c r="OF209" i="8" l="1"/>
  <c r="OA209" i="8" s="1"/>
  <c r="ON208" i="8"/>
  <c r="LI214" i="8"/>
  <c r="LJ214" i="8" s="1"/>
  <c r="LV213" i="8"/>
  <c r="LG215" i="8" l="1"/>
  <c r="LK214" i="8"/>
  <c r="LF215" i="8" s="1"/>
  <c r="OP208" i="8"/>
  <c r="OQ208" i="8"/>
  <c r="OL209" i="8" s="1"/>
  <c r="OM209" i="8" l="1"/>
  <c r="OH209" i="8" s="1"/>
  <c r="OU208" i="8"/>
  <c r="LB215" i="8"/>
  <c r="LC215" i="8" s="1"/>
  <c r="LO214" i="8"/>
  <c r="KZ216" i="8" l="1"/>
  <c r="LD215" i="8"/>
  <c r="KY216" i="8" s="1"/>
  <c r="OW208" i="8"/>
  <c r="OX208" i="8"/>
  <c r="OS209" i="8" s="1"/>
  <c r="OT209" i="8" l="1"/>
  <c r="OO209" i="8" s="1"/>
  <c r="PB208" i="8"/>
  <c r="LH215" i="8"/>
  <c r="KU216" i="8"/>
  <c r="KV216" i="8" s="1"/>
  <c r="KS217" i="8" l="1"/>
  <c r="KW216" i="8"/>
  <c r="KR217" i="8" s="1"/>
  <c r="PD208" i="8"/>
  <c r="PE208" i="8"/>
  <c r="OZ209" i="8" s="1"/>
  <c r="PA209" i="8" l="1"/>
  <c r="OV209" i="8" s="1"/>
  <c r="PI208" i="8"/>
  <c r="LA216" i="8"/>
  <c r="KN217" i="8"/>
  <c r="KO217" i="8" s="1"/>
  <c r="KL218" i="8" l="1"/>
  <c r="KP217" i="8"/>
  <c r="KK218" i="8" s="1"/>
  <c r="PK208" i="8"/>
  <c r="PL208" i="8"/>
  <c r="PG209" i="8" s="1"/>
  <c r="PH209" i="8" l="1"/>
  <c r="PC209" i="8" s="1"/>
  <c r="PP208" i="8"/>
  <c r="KT217" i="8"/>
  <c r="KG218" i="8"/>
  <c r="KH218" i="8" s="1"/>
  <c r="KE219" i="8" l="1"/>
  <c r="KI218" i="8"/>
  <c r="KD219" i="8" s="1"/>
  <c r="PR208" i="8"/>
  <c r="PS208" i="8"/>
  <c r="PN209" i="8" s="1"/>
  <c r="PO209" i="8" l="1"/>
  <c r="PJ209" i="8" s="1"/>
  <c r="PW208" i="8"/>
  <c r="KM218" i="8"/>
  <c r="JZ219" i="8"/>
  <c r="KA219" i="8" s="1"/>
  <c r="JX220" i="8" l="1"/>
  <c r="KB219" i="8"/>
  <c r="JW220" i="8" s="1"/>
  <c r="PY208" i="8"/>
  <c r="PZ208" i="8"/>
  <c r="PU209" i="8" s="1"/>
  <c r="PV209" i="8" l="1"/>
  <c r="PQ209" i="8" s="1"/>
  <c r="QD208" i="8"/>
  <c r="KF219" i="8"/>
  <c r="JS220" i="8"/>
  <c r="JT220" i="8" s="1"/>
  <c r="P42" i="8" s="1"/>
  <c r="E43" i="8" l="1"/>
  <c r="D43" i="8"/>
  <c r="JU220" i="8"/>
  <c r="JY220" i="8" s="1"/>
  <c r="QF208" i="8"/>
  <c r="QG208" i="8" s="1"/>
  <c r="QB209" i="8" s="1"/>
  <c r="QC209" i="8" l="1"/>
  <c r="PX209" i="8" s="1"/>
  <c r="QK208" i="8"/>
  <c r="G43" i="8"/>
  <c r="O42" i="8"/>
  <c r="N42" i="8"/>
  <c r="H43" i="8"/>
  <c r="QM208" i="8" l="1"/>
  <c r="QN208" i="8"/>
  <c r="QI209" i="8" s="1"/>
  <c r="QJ209" i="8" l="1"/>
  <c r="QE209" i="8" s="1"/>
  <c r="QR208" i="8"/>
  <c r="QT208" i="8" l="1"/>
  <c r="QU208" i="8" s="1"/>
  <c r="QP209" i="8" s="1"/>
  <c r="QQ209" i="8" l="1"/>
  <c r="QL209" i="8" s="1"/>
  <c r="QY208" i="8"/>
  <c r="RA208" i="8" l="1"/>
  <c r="RB208" i="8"/>
  <c r="QW209" i="8" s="1"/>
  <c r="QX209" i="8" l="1"/>
  <c r="QS209" i="8" s="1"/>
  <c r="RF208" i="8"/>
  <c r="RH208" i="8" l="1"/>
  <c r="RI208" i="8" s="1"/>
  <c r="RD209" i="8" s="1"/>
  <c r="RE209" i="8" l="1"/>
  <c r="QZ209" i="8" s="1"/>
  <c r="RM208" i="8"/>
  <c r="RO208" i="8" l="1"/>
  <c r="RP208" i="8"/>
  <c r="RK209" i="8" s="1"/>
  <c r="RL209" i="8" l="1"/>
  <c r="RG209" i="8" s="1"/>
  <c r="RT208" i="8"/>
  <c r="RV208" i="8" l="1"/>
  <c r="RW208" i="8"/>
  <c r="RR209" i="8" s="1"/>
  <c r="RS209" i="8" l="1"/>
  <c r="RN209" i="8" s="1"/>
  <c r="SA208" i="8"/>
  <c r="SC208" i="8" l="1"/>
  <c r="SD208" i="8"/>
  <c r="RY209" i="8" s="1"/>
  <c r="RZ209" i="8" l="1"/>
  <c r="RU209" i="8" s="1"/>
  <c r="SH208" i="8"/>
  <c r="SJ208" i="8" l="1"/>
  <c r="SK208" i="8" s="1"/>
  <c r="SF209" i="8" s="1"/>
  <c r="SG209" i="8" l="1"/>
  <c r="SB209" i="8" s="1"/>
  <c r="SO208" i="8"/>
  <c r="SQ208" i="8" l="1"/>
  <c r="SR208" i="8"/>
  <c r="SM209" i="8" s="1"/>
  <c r="SN209" i="8" l="1"/>
  <c r="SI209" i="8" s="1"/>
  <c r="SV208" i="8"/>
  <c r="SX208" i="8" l="1"/>
  <c r="SY208" i="8"/>
  <c r="ST209" i="8" s="1"/>
  <c r="SU209" i="8" l="1"/>
  <c r="SP209" i="8" s="1"/>
  <c r="TC208" i="8"/>
  <c r="TE208" i="8" l="1"/>
  <c r="TF208" i="8" s="1"/>
  <c r="TA209" i="8" s="1"/>
  <c r="TB209" i="8" l="1"/>
  <c r="SW209" i="8" s="1"/>
  <c r="TJ208" i="8"/>
  <c r="TL208" i="8" l="1"/>
  <c r="TM208" i="8" s="1"/>
  <c r="TH209" i="8" s="1"/>
  <c r="TI209" i="8" l="1"/>
  <c r="TD209" i="8" s="1"/>
  <c r="TQ208" i="8"/>
  <c r="TS208" i="8" l="1"/>
  <c r="TT208" i="8" s="1"/>
  <c r="TO209" i="8" s="1"/>
  <c r="TP209" i="8" l="1"/>
  <c r="TK209" i="8" s="1"/>
  <c r="TX208" i="8"/>
  <c r="TZ208" i="8" l="1"/>
  <c r="UA208" i="8"/>
  <c r="TV209" i="8" s="1"/>
  <c r="TW209" i="8" l="1"/>
  <c r="TR209" i="8" s="1"/>
  <c r="UE208" i="8"/>
  <c r="UG208" i="8" l="1"/>
  <c r="UH208" i="8" s="1"/>
  <c r="UC209" i="8" s="1"/>
  <c r="UD209" i="8" l="1"/>
  <c r="TY209" i="8" s="1"/>
  <c r="UL208" i="8"/>
  <c r="UN208" i="8" l="1"/>
  <c r="UO208" i="8" s="1"/>
  <c r="UJ209" i="8" s="1"/>
  <c r="UK209" i="8" l="1"/>
  <c r="UF209" i="8" s="1"/>
  <c r="US208" i="8"/>
  <c r="UU208" i="8" l="1"/>
  <c r="UV208" i="8" s="1"/>
  <c r="UQ209" i="8" s="1"/>
  <c r="UR209" i="8" l="1"/>
  <c r="UM209" i="8" s="1"/>
  <c r="UZ208" i="8"/>
  <c r="VB208" i="8" l="1"/>
  <c r="VC208" i="8"/>
  <c r="UX209" i="8" s="1"/>
  <c r="VG208" i="8" l="1"/>
  <c r="UY209" i="8"/>
  <c r="UT209" i="8" s="1"/>
  <c r="VI208" i="8" l="1"/>
  <c r="VJ208" i="8" s="1"/>
  <c r="VE209" i="8" s="1"/>
  <c r="VF209" i="8" l="1"/>
  <c r="VA209" i="8" s="1"/>
  <c r="VN208" i="8"/>
  <c r="VP208" i="8" l="1"/>
  <c r="VQ208" i="8" s="1"/>
  <c r="VL209" i="8" s="1"/>
  <c r="VM209" i="8" l="1"/>
  <c r="VH209" i="8" s="1"/>
  <c r="VU208" i="8"/>
  <c r="VW208" i="8" l="1"/>
  <c r="VX208" i="8" s="1"/>
  <c r="VS209" i="8" s="1"/>
  <c r="VT209" i="8" l="1"/>
  <c r="VO209" i="8" s="1"/>
  <c r="WB208" i="8"/>
  <c r="WD208" i="8" l="1"/>
  <c r="WE208" i="8"/>
  <c r="VZ209" i="8" s="1"/>
  <c r="WA209" i="8" l="1"/>
  <c r="VV209" i="8" s="1"/>
  <c r="WI208" i="8"/>
  <c r="WK208" i="8" l="1"/>
  <c r="WL208" i="8"/>
  <c r="WG209" i="8" s="1"/>
  <c r="WH209" i="8" l="1"/>
  <c r="WC209" i="8" s="1"/>
  <c r="WP208" i="8"/>
  <c r="WR208" i="8" l="1"/>
  <c r="WS208" i="8" s="1"/>
  <c r="WN209" i="8" s="1"/>
  <c r="WO209" i="8" l="1"/>
  <c r="WJ209" i="8" s="1"/>
  <c r="WW208" i="8"/>
  <c r="WY208" i="8" l="1"/>
  <c r="WZ208" i="8"/>
  <c r="WU209" i="8" s="1"/>
  <c r="WV209" i="8" l="1"/>
  <c r="WQ209" i="8" s="1"/>
  <c r="XD208" i="8"/>
  <c r="XF208" i="8" l="1"/>
  <c r="XG208" i="8" s="1"/>
  <c r="XB209" i="8" s="1"/>
  <c r="XC209" i="8" l="1"/>
  <c r="WX209" i="8" s="1"/>
  <c r="XK208" i="8"/>
  <c r="XM208" i="8" l="1"/>
  <c r="XN208" i="8"/>
  <c r="XI209" i="8" s="1"/>
  <c r="XJ209" i="8" l="1"/>
  <c r="XE209" i="8" s="1"/>
  <c r="XR208" i="8"/>
  <c r="XT208" i="8" l="1"/>
  <c r="XU208" i="8"/>
  <c r="XP209" i="8" s="1"/>
  <c r="XQ209" i="8" l="1"/>
  <c r="XL209" i="8" s="1"/>
  <c r="XY208" i="8"/>
  <c r="YA208" i="8" l="1"/>
  <c r="YB208" i="8" s="1"/>
  <c r="XW209" i="8" s="1"/>
  <c r="XX209" i="8" l="1"/>
  <c r="XS209" i="8" s="1"/>
  <c r="YF208" i="8"/>
  <c r="YH208" i="8" l="1"/>
  <c r="YI208" i="8" s="1"/>
  <c r="YD209" i="8" s="1"/>
  <c r="YE209" i="8" l="1"/>
  <c r="XZ209" i="8" s="1"/>
  <c r="YM208" i="8"/>
  <c r="YO208" i="8" l="1"/>
  <c r="YP208" i="8" s="1"/>
  <c r="YK209" i="8" s="1"/>
  <c r="YT208" i="8" l="1"/>
  <c r="YL209" i="8"/>
  <c r="YG209" i="8" s="1"/>
  <c r="YV208" i="8" l="1"/>
  <c r="YW208" i="8" s="1"/>
  <c r="YR209" i="8" s="1"/>
  <c r="YS209" i="8" l="1"/>
  <c r="YN209" i="8" s="1"/>
  <c r="ZA208" i="8"/>
  <c r="ZC208" i="8" l="1"/>
  <c r="ZD208" i="8" s="1"/>
  <c r="YY209" i="8" s="1"/>
  <c r="YZ209" i="8" l="1"/>
  <c r="YU209" i="8" s="1"/>
  <c r="ZH208" i="8"/>
  <c r="ZJ208" i="8" l="1"/>
  <c r="ZK208" i="8" s="1"/>
  <c r="ZF209" i="8" s="1"/>
  <c r="ZG209" i="8" l="1"/>
  <c r="ZB209" i="8" s="1"/>
  <c r="ZO208" i="8"/>
  <c r="ZQ208" i="8" l="1"/>
  <c r="ZR208" i="8" s="1"/>
  <c r="ZM209" i="8" s="1"/>
  <c r="ZN209" i="8" l="1"/>
  <c r="ZI209" i="8" s="1"/>
  <c r="ZV208" i="8"/>
  <c r="ZX208" i="8" l="1"/>
  <c r="ZY208" i="8" s="1"/>
  <c r="ZT209" i="8" s="1"/>
  <c r="ZU209" i="8" l="1"/>
  <c r="ZP209" i="8" s="1"/>
  <c r="AAC208" i="8"/>
  <c r="AAE208" i="8" l="1"/>
  <c r="AAF208" i="8" s="1"/>
  <c r="AAA209" i="8" s="1"/>
  <c r="AAB209" i="8" l="1"/>
  <c r="ZW209" i="8" s="1"/>
  <c r="AAJ208" i="8"/>
  <c r="AAL208" i="8" l="1"/>
  <c r="AAM208" i="8" s="1"/>
  <c r="AAH209" i="8" s="1"/>
  <c r="AAI209" i="8" l="1"/>
  <c r="AAD209" i="8" s="1"/>
  <c r="AAQ208" i="8"/>
  <c r="AAS208" i="8" l="1"/>
  <c r="AAT208" i="8"/>
  <c r="AAO209" i="8" s="1"/>
  <c r="AAX208" i="8" l="1"/>
  <c r="AAP209" i="8"/>
  <c r="MZ209" i="8" l="1"/>
  <c r="AAK209" i="8"/>
  <c r="AAZ208" i="8"/>
  <c r="ABA208" i="8" s="1"/>
  <c r="AAV209" i="8" s="1"/>
  <c r="AAW209" i="8" l="1"/>
  <c r="ABE208" i="8"/>
  <c r="MW210" i="8"/>
  <c r="NA209" i="8"/>
  <c r="MV210" i="8" s="1"/>
  <c r="ABG208" i="8" l="1"/>
  <c r="ABH208" i="8" s="1"/>
  <c r="ABC209" i="8" s="1"/>
  <c r="AAR209" i="8"/>
  <c r="NE209" i="8"/>
  <c r="MR210" i="8"/>
  <c r="MS210" i="8" s="1"/>
  <c r="MP211" i="8" l="1"/>
  <c r="MT210" i="8"/>
  <c r="MO211" i="8" s="1"/>
  <c r="NG209" i="8"/>
  <c r="NH209" i="8"/>
  <c r="NC210" i="8" s="1"/>
  <c r="ABD209" i="8"/>
  <c r="ABL208" i="8"/>
  <c r="ABO208" i="8" s="1"/>
  <c r="ABJ209" i="8" s="1"/>
  <c r="ABF209" i="8" l="1"/>
  <c r="AAY209" i="8"/>
  <c r="ND210" i="8"/>
  <c r="MY210" i="8" s="1"/>
  <c r="NL209" i="8"/>
  <c r="MK211" i="8"/>
  <c r="ML211" i="8" s="1"/>
  <c r="MX210" i="8"/>
  <c r="MI212" i="8" l="1"/>
  <c r="MM211" i="8"/>
  <c r="MH212" i="8" s="1"/>
  <c r="NN209" i="8"/>
  <c r="NO209" i="8"/>
  <c r="NJ210" i="8" s="1"/>
  <c r="NK210" i="8" l="1"/>
  <c r="NF210" i="8" s="1"/>
  <c r="NS209" i="8"/>
  <c r="MQ211" i="8"/>
  <c r="MD212" i="8"/>
  <c r="ME212" i="8" s="1"/>
  <c r="MB213" i="8" l="1"/>
  <c r="MF212" i="8"/>
  <c r="MA213" i="8" s="1"/>
  <c r="NU209" i="8"/>
  <c r="NV209" i="8"/>
  <c r="NQ210" i="8" s="1"/>
  <c r="NR210" i="8" l="1"/>
  <c r="NM210" i="8" s="1"/>
  <c r="NZ209" i="8"/>
  <c r="MJ212" i="8"/>
  <c r="LW213" i="8"/>
  <c r="LX213" i="8" s="1"/>
  <c r="LU214" i="8" l="1"/>
  <c r="LY213" i="8"/>
  <c r="LT214" i="8" s="1"/>
  <c r="OB209" i="8"/>
  <c r="OC209" i="8"/>
  <c r="NX210" i="8" s="1"/>
  <c r="NY210" i="8" l="1"/>
  <c r="NT210" i="8" s="1"/>
  <c r="OG209" i="8"/>
  <c r="MC213" i="8"/>
  <c r="LP214" i="8"/>
  <c r="LQ214" i="8" s="1"/>
  <c r="LN215" i="8" l="1"/>
  <c r="LR214" i="8"/>
  <c r="LM215" i="8" s="1"/>
  <c r="OI209" i="8"/>
  <c r="OJ209" i="8"/>
  <c r="OE210" i="8" s="1"/>
  <c r="OF210" i="8" l="1"/>
  <c r="OA210" i="8" s="1"/>
  <c r="ON209" i="8"/>
  <c r="LV214" i="8"/>
  <c r="LI215" i="8"/>
  <c r="LJ215" i="8" s="1"/>
  <c r="LG216" i="8" l="1"/>
  <c r="LK215" i="8"/>
  <c r="LF216" i="8" s="1"/>
  <c r="OP209" i="8"/>
  <c r="OQ209" i="8"/>
  <c r="OL210" i="8" s="1"/>
  <c r="OM210" i="8" l="1"/>
  <c r="OH210" i="8" s="1"/>
  <c r="OU209" i="8"/>
  <c r="LO215" i="8"/>
  <c r="LB216" i="8"/>
  <c r="LC216" i="8" s="1"/>
  <c r="KZ217" i="8" l="1"/>
  <c r="LD216" i="8"/>
  <c r="KY217" i="8" s="1"/>
  <c r="OW209" i="8"/>
  <c r="OX209" i="8"/>
  <c r="OS210" i="8" s="1"/>
  <c r="OT210" i="8" l="1"/>
  <c r="OO210" i="8" s="1"/>
  <c r="PB209" i="8"/>
  <c r="LH216" i="8"/>
  <c r="KU217" i="8"/>
  <c r="KV217" i="8" s="1"/>
  <c r="KS218" i="8" l="1"/>
  <c r="KW217" i="8"/>
  <c r="KR218" i="8" s="1"/>
  <c r="PD209" i="8"/>
  <c r="PE209" i="8"/>
  <c r="OZ210" i="8" s="1"/>
  <c r="PA210" i="8" l="1"/>
  <c r="OV210" i="8" s="1"/>
  <c r="PI209" i="8"/>
  <c r="LA217" i="8"/>
  <c r="KN218" i="8"/>
  <c r="KO218" i="8" s="1"/>
  <c r="KL219" i="8" l="1"/>
  <c r="KP218" i="8"/>
  <c r="KK219" i="8" s="1"/>
  <c r="PK209" i="8"/>
  <c r="PL209" i="8"/>
  <c r="PG210" i="8" s="1"/>
  <c r="PH210" i="8" l="1"/>
  <c r="PC210" i="8" s="1"/>
  <c r="PP209" i="8"/>
  <c r="KT218" i="8"/>
  <c r="KG219" i="8"/>
  <c r="KH219" i="8" s="1"/>
  <c r="KE220" i="8" l="1"/>
  <c r="KI219" i="8"/>
  <c r="KD220" i="8" s="1"/>
  <c r="PR209" i="8"/>
  <c r="PS209" i="8"/>
  <c r="PN210" i="8" s="1"/>
  <c r="PO210" i="8" l="1"/>
  <c r="PJ210" i="8" s="1"/>
  <c r="PW209" i="8"/>
  <c r="KM219" i="8"/>
  <c r="JZ220" i="8"/>
  <c r="KA220" i="8" s="1"/>
  <c r="P43" i="8" s="1"/>
  <c r="E44" i="8" l="1"/>
  <c r="D44" i="8"/>
  <c r="KB220" i="8"/>
  <c r="KF220" i="8" s="1"/>
  <c r="PY209" i="8"/>
  <c r="PZ209" i="8" s="1"/>
  <c r="PU210" i="8" s="1"/>
  <c r="PV210" i="8" l="1"/>
  <c r="PQ210" i="8" s="1"/>
  <c r="QD209" i="8"/>
  <c r="O43" i="8"/>
  <c r="G44" i="8"/>
  <c r="H44" i="8"/>
  <c r="N43" i="8"/>
  <c r="QF209" i="8" l="1"/>
  <c r="QG209" i="8" s="1"/>
  <c r="QB210" i="8" s="1"/>
  <c r="QC210" i="8" l="1"/>
  <c r="PX210" i="8" s="1"/>
  <c r="QK209" i="8"/>
  <c r="QM209" i="8" l="1"/>
  <c r="QN209" i="8"/>
  <c r="QI210" i="8" s="1"/>
  <c r="QJ210" i="8" l="1"/>
  <c r="QE210" i="8" s="1"/>
  <c r="QR209" i="8"/>
  <c r="QT209" i="8" l="1"/>
  <c r="QU209" i="8" s="1"/>
  <c r="QP210" i="8" s="1"/>
  <c r="QQ210" i="8" l="1"/>
  <c r="QL210" i="8" s="1"/>
  <c r="QY209" i="8"/>
  <c r="RA209" i="8" l="1"/>
  <c r="RB209" i="8" s="1"/>
  <c r="QW210" i="8" s="1"/>
  <c r="QX210" i="8" l="1"/>
  <c r="QS210" i="8" s="1"/>
  <c r="RF209" i="8"/>
  <c r="RH209" i="8" l="1"/>
  <c r="RI209" i="8"/>
  <c r="RD210" i="8" s="1"/>
  <c r="RE210" i="8" l="1"/>
  <c r="QZ210" i="8" s="1"/>
  <c r="RM209" i="8"/>
  <c r="RO209" i="8" l="1"/>
  <c r="RP209" i="8" s="1"/>
  <c r="RK210" i="8" s="1"/>
  <c r="RL210" i="8" l="1"/>
  <c r="RG210" i="8" s="1"/>
  <c r="RT209" i="8"/>
  <c r="RV209" i="8" l="1"/>
  <c r="RW209" i="8" s="1"/>
  <c r="RR210" i="8" s="1"/>
  <c r="RS210" i="8" l="1"/>
  <c r="RN210" i="8" s="1"/>
  <c r="SA209" i="8"/>
  <c r="SC209" i="8" l="1"/>
  <c r="SD209" i="8" s="1"/>
  <c r="RY210" i="8" s="1"/>
  <c r="RZ210" i="8" l="1"/>
  <c r="RU210" i="8" s="1"/>
  <c r="SH209" i="8"/>
  <c r="SJ209" i="8" l="1"/>
  <c r="SK209" i="8" s="1"/>
  <c r="SF210" i="8" s="1"/>
  <c r="SG210" i="8" l="1"/>
  <c r="SB210" i="8" s="1"/>
  <c r="SO209" i="8"/>
  <c r="SQ209" i="8" l="1"/>
  <c r="SR209" i="8" s="1"/>
  <c r="SM210" i="8" s="1"/>
  <c r="SN210" i="8" l="1"/>
  <c r="SI210" i="8" s="1"/>
  <c r="SV209" i="8"/>
  <c r="SX209" i="8" l="1"/>
  <c r="SY209" i="8" s="1"/>
  <c r="ST210" i="8" s="1"/>
  <c r="SU210" i="8" l="1"/>
  <c r="SP210" i="8" s="1"/>
  <c r="TC209" i="8"/>
  <c r="TE209" i="8" l="1"/>
  <c r="TF209" i="8"/>
  <c r="TA210" i="8" s="1"/>
  <c r="TB210" i="8" l="1"/>
  <c r="SW210" i="8" s="1"/>
  <c r="TJ209" i="8"/>
  <c r="TL209" i="8" l="1"/>
  <c r="TM209" i="8" s="1"/>
  <c r="TH210" i="8" s="1"/>
  <c r="TI210" i="8" l="1"/>
  <c r="TD210" i="8" s="1"/>
  <c r="TQ209" i="8"/>
  <c r="TS209" i="8" l="1"/>
  <c r="TT209" i="8" s="1"/>
  <c r="TO210" i="8" s="1"/>
  <c r="TP210" i="8" l="1"/>
  <c r="TK210" i="8" s="1"/>
  <c r="TX209" i="8"/>
  <c r="TZ209" i="8" l="1"/>
  <c r="UA209" i="8" s="1"/>
  <c r="TV210" i="8" s="1"/>
  <c r="TW210" i="8" l="1"/>
  <c r="TR210" i="8" s="1"/>
  <c r="UE209" i="8"/>
  <c r="UG209" i="8" l="1"/>
  <c r="UH209" i="8" s="1"/>
  <c r="UC210" i="8" s="1"/>
  <c r="UD210" i="8" l="1"/>
  <c r="TY210" i="8" s="1"/>
  <c r="UL209" i="8"/>
  <c r="UN209" i="8" l="1"/>
  <c r="UO209" i="8" s="1"/>
  <c r="UJ210" i="8" s="1"/>
  <c r="UK210" i="8" l="1"/>
  <c r="UF210" i="8" s="1"/>
  <c r="US209" i="8"/>
  <c r="UU209" i="8" l="1"/>
  <c r="UV209" i="8"/>
  <c r="UQ210" i="8" s="1"/>
  <c r="UR210" i="8" l="1"/>
  <c r="UM210" i="8" s="1"/>
  <c r="UZ209" i="8"/>
  <c r="VB209" i="8" l="1"/>
  <c r="VC209" i="8" s="1"/>
  <c r="UX210" i="8" s="1"/>
  <c r="VG209" i="8" l="1"/>
  <c r="UY210" i="8"/>
  <c r="UT210" i="8" s="1"/>
  <c r="VI209" i="8" l="1"/>
  <c r="VJ209" i="8" s="1"/>
  <c r="VE210" i="8" s="1"/>
  <c r="VF210" i="8" l="1"/>
  <c r="VA210" i="8" s="1"/>
  <c r="VN209" i="8"/>
  <c r="VP209" i="8" l="1"/>
  <c r="VQ209" i="8" s="1"/>
  <c r="VL210" i="8" s="1"/>
  <c r="VM210" i="8" l="1"/>
  <c r="VH210" i="8" s="1"/>
  <c r="VU209" i="8"/>
  <c r="VW209" i="8" l="1"/>
  <c r="VX209" i="8" s="1"/>
  <c r="VS210" i="8" s="1"/>
  <c r="VT210" i="8" l="1"/>
  <c r="VO210" i="8" s="1"/>
  <c r="WB209" i="8"/>
  <c r="WD209" i="8" l="1"/>
  <c r="WE209" i="8" s="1"/>
  <c r="VZ210" i="8" s="1"/>
  <c r="WA210" i="8" l="1"/>
  <c r="VV210" i="8" s="1"/>
  <c r="WI209" i="8"/>
  <c r="WK209" i="8" l="1"/>
  <c r="WL209" i="8"/>
  <c r="WG210" i="8" s="1"/>
  <c r="WH210" i="8" l="1"/>
  <c r="WC210" i="8" s="1"/>
  <c r="WP209" i="8"/>
  <c r="WR209" i="8" l="1"/>
  <c r="WS209" i="8" s="1"/>
  <c r="WN210" i="8" s="1"/>
  <c r="WO210" i="8" l="1"/>
  <c r="WJ210" i="8" s="1"/>
  <c r="WW209" i="8"/>
  <c r="WY209" i="8" l="1"/>
  <c r="WZ209" i="8"/>
  <c r="WU210" i="8" s="1"/>
  <c r="WV210" i="8" l="1"/>
  <c r="WQ210" i="8" s="1"/>
  <c r="XD209" i="8"/>
  <c r="XF209" i="8" l="1"/>
  <c r="XG209" i="8" s="1"/>
  <c r="XB210" i="8" s="1"/>
  <c r="XC210" i="8" l="1"/>
  <c r="WX210" i="8" s="1"/>
  <c r="XK209" i="8"/>
  <c r="XM209" i="8" l="1"/>
  <c r="XN209" i="8"/>
  <c r="XI210" i="8" s="1"/>
  <c r="XJ210" i="8" l="1"/>
  <c r="XE210" i="8" s="1"/>
  <c r="XR209" i="8"/>
  <c r="XT209" i="8" l="1"/>
  <c r="XU209" i="8" s="1"/>
  <c r="XP210" i="8" s="1"/>
  <c r="XQ210" i="8" l="1"/>
  <c r="XL210" i="8" s="1"/>
  <c r="XY209" i="8"/>
  <c r="YA209" i="8" l="1"/>
  <c r="YB209" i="8" s="1"/>
  <c r="XW210" i="8" s="1"/>
  <c r="XX210" i="8" l="1"/>
  <c r="XS210" i="8" s="1"/>
  <c r="YF209" i="8"/>
  <c r="YH209" i="8" l="1"/>
  <c r="YI209" i="8" s="1"/>
  <c r="YD210" i="8" s="1"/>
  <c r="YE210" i="8" l="1"/>
  <c r="XZ210" i="8" s="1"/>
  <c r="YM209" i="8"/>
  <c r="YO209" i="8" l="1"/>
  <c r="YP209" i="8" s="1"/>
  <c r="YK210" i="8" s="1"/>
  <c r="YT209" i="8" l="1"/>
  <c r="YL210" i="8"/>
  <c r="YG210" i="8" s="1"/>
  <c r="YV209" i="8" l="1"/>
  <c r="YW209" i="8" s="1"/>
  <c r="YR210" i="8" s="1"/>
  <c r="YS210" i="8" l="1"/>
  <c r="YN210" i="8" s="1"/>
  <c r="ZA209" i="8"/>
  <c r="ZC209" i="8" l="1"/>
  <c r="ZD209" i="8" s="1"/>
  <c r="YY210" i="8" s="1"/>
  <c r="YZ210" i="8" l="1"/>
  <c r="YU210" i="8" s="1"/>
  <c r="ZH209" i="8"/>
  <c r="ZJ209" i="8" l="1"/>
  <c r="ZK209" i="8"/>
  <c r="ZF210" i="8" s="1"/>
  <c r="ZG210" i="8" l="1"/>
  <c r="ZB210" i="8" s="1"/>
  <c r="ZO209" i="8"/>
  <c r="ZQ209" i="8" l="1"/>
  <c r="ZR209" i="8"/>
  <c r="ZM210" i="8" s="1"/>
  <c r="ZN210" i="8" l="1"/>
  <c r="ZI210" i="8" s="1"/>
  <c r="ZV209" i="8"/>
  <c r="ZX209" i="8" l="1"/>
  <c r="ZY209" i="8" s="1"/>
  <c r="ZT210" i="8" s="1"/>
  <c r="ZU210" i="8" l="1"/>
  <c r="ZP210" i="8" s="1"/>
  <c r="AAC209" i="8"/>
  <c r="AAE209" i="8" l="1"/>
  <c r="AAF209" i="8" s="1"/>
  <c r="AAA210" i="8" s="1"/>
  <c r="AAB210" i="8" l="1"/>
  <c r="ZW210" i="8" s="1"/>
  <c r="AAJ209" i="8"/>
  <c r="AAL209" i="8" l="1"/>
  <c r="AAM209" i="8" s="1"/>
  <c r="AAH210" i="8" s="1"/>
  <c r="AAI210" i="8" l="1"/>
  <c r="AAD210" i="8" s="1"/>
  <c r="AAQ209" i="8"/>
  <c r="AAS209" i="8" l="1"/>
  <c r="AAT209" i="8" s="1"/>
  <c r="AAO210" i="8" s="1"/>
  <c r="AAP210" i="8" l="1"/>
  <c r="AAX209" i="8"/>
  <c r="AAZ209" i="8" l="1"/>
  <c r="ABA209" i="8" s="1"/>
  <c r="AAV210" i="8" s="1"/>
  <c r="AAK210" i="8"/>
  <c r="MZ210" i="8"/>
  <c r="MW211" i="8" l="1"/>
  <c r="NA210" i="8"/>
  <c r="MV211" i="8" s="1"/>
  <c r="AAW210" i="8"/>
  <c r="ABE209" i="8"/>
  <c r="ABG209" i="8" l="1"/>
  <c r="ABH209" i="8" s="1"/>
  <c r="ABC210" i="8" s="1"/>
  <c r="AAR210" i="8"/>
  <c r="NE210" i="8"/>
  <c r="MR211" i="8"/>
  <c r="MS211" i="8" s="1"/>
  <c r="MP212" i="8" l="1"/>
  <c r="MT211" i="8"/>
  <c r="MO212" i="8" s="1"/>
  <c r="NG210" i="8"/>
  <c r="NH210" i="8" s="1"/>
  <c r="NC211" i="8" s="1"/>
  <c r="ABD210" i="8"/>
  <c r="ABL209" i="8"/>
  <c r="ABO209" i="8" s="1"/>
  <c r="ABJ210" i="8" s="1"/>
  <c r="ABF210" i="8" l="1"/>
  <c r="AAY210" i="8"/>
  <c r="ND211" i="8"/>
  <c r="MY211" i="8" s="1"/>
  <c r="NL210" i="8"/>
  <c r="MK212" i="8"/>
  <c r="ML212" i="8" s="1"/>
  <c r="MX211" i="8"/>
  <c r="MI213" i="8" l="1"/>
  <c r="MM212" i="8"/>
  <c r="MH213" i="8" s="1"/>
  <c r="NN210" i="8"/>
  <c r="NO210" i="8"/>
  <c r="NJ211" i="8" s="1"/>
  <c r="NK211" i="8" l="1"/>
  <c r="NF211" i="8" s="1"/>
  <c r="NS210" i="8"/>
  <c r="MQ212" i="8"/>
  <c r="MD213" i="8"/>
  <c r="ME213" i="8" s="1"/>
  <c r="MB214" i="8" l="1"/>
  <c r="MF213" i="8"/>
  <c r="MA214" i="8" s="1"/>
  <c r="NU210" i="8"/>
  <c r="NV210" i="8"/>
  <c r="NQ211" i="8" s="1"/>
  <c r="NR211" i="8" l="1"/>
  <c r="NM211" i="8" s="1"/>
  <c r="NZ210" i="8"/>
  <c r="MJ213" i="8"/>
  <c r="LW214" i="8"/>
  <c r="LX214" i="8" s="1"/>
  <c r="LU215" i="8" l="1"/>
  <c r="LY214" i="8"/>
  <c r="LT215" i="8" s="1"/>
  <c r="OB210" i="8"/>
  <c r="OC210" i="8"/>
  <c r="NX211" i="8" s="1"/>
  <c r="NY211" i="8" l="1"/>
  <c r="NT211" i="8" s="1"/>
  <c r="OG210" i="8"/>
  <c r="LP215" i="8"/>
  <c r="LQ215" i="8" s="1"/>
  <c r="MC214" i="8"/>
  <c r="LN216" i="8" l="1"/>
  <c r="LR215" i="8"/>
  <c r="LM216" i="8" s="1"/>
  <c r="OI210" i="8"/>
  <c r="OJ210" i="8"/>
  <c r="OE211" i="8" s="1"/>
  <c r="OF211" i="8" l="1"/>
  <c r="OA211" i="8" s="1"/>
  <c r="ON210" i="8"/>
  <c r="LV215" i="8"/>
  <c r="LI216" i="8"/>
  <c r="LJ216" i="8" s="1"/>
  <c r="LG217" i="8" l="1"/>
  <c r="LK216" i="8"/>
  <c r="LF217" i="8" s="1"/>
  <c r="OP210" i="8"/>
  <c r="OQ210" i="8" s="1"/>
  <c r="OL211" i="8" s="1"/>
  <c r="OM211" i="8" l="1"/>
  <c r="OH211" i="8" s="1"/>
  <c r="OU210" i="8"/>
  <c r="LO216" i="8"/>
  <c r="LB217" i="8"/>
  <c r="LC217" i="8" s="1"/>
  <c r="KZ218" i="8" l="1"/>
  <c r="LD217" i="8"/>
  <c r="KY218" i="8" s="1"/>
  <c r="OW210" i="8"/>
  <c r="OX210" i="8"/>
  <c r="OS211" i="8" s="1"/>
  <c r="OT211" i="8" l="1"/>
  <c r="OO211" i="8" s="1"/>
  <c r="PB210" i="8"/>
  <c r="LH217" i="8"/>
  <c r="KU218" i="8"/>
  <c r="KV218" i="8" s="1"/>
  <c r="KS219" i="8" l="1"/>
  <c r="KW218" i="8"/>
  <c r="KR219" i="8" s="1"/>
  <c r="PD210" i="8"/>
  <c r="PE210" i="8" s="1"/>
  <c r="OZ211" i="8" s="1"/>
  <c r="PA211" i="8" l="1"/>
  <c r="OV211" i="8" s="1"/>
  <c r="PI210" i="8"/>
  <c r="LA218" i="8"/>
  <c r="KN219" i="8"/>
  <c r="KO219" i="8" s="1"/>
  <c r="KL220" i="8" l="1"/>
  <c r="KP219" i="8"/>
  <c r="KK220" i="8" s="1"/>
  <c r="PK210" i="8"/>
  <c r="PL210" i="8"/>
  <c r="PG211" i="8" s="1"/>
  <c r="PH211" i="8" l="1"/>
  <c r="PC211" i="8" s="1"/>
  <c r="PP210" i="8"/>
  <c r="KG220" i="8"/>
  <c r="KH220" i="8" s="1"/>
  <c r="P44" i="8" s="1"/>
  <c r="KT219" i="8"/>
  <c r="D45" i="8" l="1"/>
  <c r="E45" i="8"/>
  <c r="KI220" i="8"/>
  <c r="KM220" i="8" s="1"/>
  <c r="PR210" i="8"/>
  <c r="PS210" i="8"/>
  <c r="PN211" i="8" s="1"/>
  <c r="PO211" i="8" l="1"/>
  <c r="PJ211" i="8" s="1"/>
  <c r="PW210" i="8"/>
  <c r="H45" i="8"/>
  <c r="N44" i="8"/>
  <c r="G45" i="8"/>
  <c r="O44" i="8"/>
  <c r="PY210" i="8" l="1"/>
  <c r="PZ210" i="8"/>
  <c r="PU211" i="8" s="1"/>
  <c r="PV211" i="8" l="1"/>
  <c r="PQ211" i="8" s="1"/>
  <c r="QD210" i="8"/>
  <c r="QF210" i="8" l="1"/>
  <c r="QG210" i="8" s="1"/>
  <c r="QB211" i="8" s="1"/>
  <c r="QC211" i="8" l="1"/>
  <c r="PX211" i="8" s="1"/>
  <c r="QK210" i="8"/>
  <c r="QM210" i="8" l="1"/>
  <c r="QN210" i="8" s="1"/>
  <c r="QI211" i="8" s="1"/>
  <c r="QJ211" i="8" l="1"/>
  <c r="QE211" i="8" s="1"/>
  <c r="QR210" i="8"/>
  <c r="QT210" i="8" l="1"/>
  <c r="QU210" i="8" s="1"/>
  <c r="QP211" i="8" s="1"/>
  <c r="QQ211" i="8" l="1"/>
  <c r="QL211" i="8" s="1"/>
  <c r="QY210" i="8"/>
  <c r="RA210" i="8" l="1"/>
  <c r="RB210" i="8" s="1"/>
  <c r="QW211" i="8" s="1"/>
  <c r="QX211" i="8" l="1"/>
  <c r="QS211" i="8" s="1"/>
  <c r="RF210" i="8"/>
  <c r="RH210" i="8" l="1"/>
  <c r="RI210" i="8"/>
  <c r="RD211" i="8" s="1"/>
  <c r="RE211" i="8" l="1"/>
  <c r="QZ211" i="8" s="1"/>
  <c r="RM210" i="8"/>
  <c r="RO210" i="8" l="1"/>
  <c r="RP210" i="8"/>
  <c r="RK211" i="8" s="1"/>
  <c r="RL211" i="8" l="1"/>
  <c r="RG211" i="8" s="1"/>
  <c r="RT210" i="8"/>
  <c r="RV210" i="8" l="1"/>
  <c r="RW210" i="8"/>
  <c r="RR211" i="8" s="1"/>
  <c r="RS211" i="8" l="1"/>
  <c r="RN211" i="8" s="1"/>
  <c r="SA210" i="8"/>
  <c r="SC210" i="8" l="1"/>
  <c r="SD210" i="8" s="1"/>
  <c r="RY211" i="8" s="1"/>
  <c r="RZ211" i="8" l="1"/>
  <c r="RU211" i="8" s="1"/>
  <c r="SH210" i="8"/>
  <c r="SJ210" i="8" l="1"/>
  <c r="SK210" i="8" s="1"/>
  <c r="SF211" i="8" s="1"/>
  <c r="SG211" i="8" l="1"/>
  <c r="SB211" i="8" s="1"/>
  <c r="SO210" i="8"/>
  <c r="SQ210" i="8" l="1"/>
  <c r="SR210" i="8"/>
  <c r="SM211" i="8" s="1"/>
  <c r="SN211" i="8" l="1"/>
  <c r="SI211" i="8" s="1"/>
  <c r="SV210" i="8"/>
  <c r="SX210" i="8" l="1"/>
  <c r="SY210" i="8"/>
  <c r="ST211" i="8" s="1"/>
  <c r="SU211" i="8" l="1"/>
  <c r="SP211" i="8" s="1"/>
  <c r="TC210" i="8"/>
  <c r="TE210" i="8" l="1"/>
  <c r="TF210" i="8"/>
  <c r="TA211" i="8" s="1"/>
  <c r="TB211" i="8" l="1"/>
  <c r="SW211" i="8" s="1"/>
  <c r="TJ210" i="8"/>
  <c r="TL210" i="8" l="1"/>
  <c r="TM210" i="8" s="1"/>
  <c r="TH211" i="8" s="1"/>
  <c r="TI211" i="8" l="1"/>
  <c r="TD211" i="8" s="1"/>
  <c r="TQ210" i="8"/>
  <c r="TS210" i="8" l="1"/>
  <c r="TT210" i="8"/>
  <c r="TO211" i="8" s="1"/>
  <c r="TP211" i="8" l="1"/>
  <c r="TK211" i="8" s="1"/>
  <c r="TX210" i="8"/>
  <c r="TZ210" i="8" l="1"/>
  <c r="UA210" i="8" s="1"/>
  <c r="TV211" i="8" s="1"/>
  <c r="TW211" i="8" l="1"/>
  <c r="TR211" i="8" s="1"/>
  <c r="UE210" i="8"/>
  <c r="UG210" i="8" l="1"/>
  <c r="UH210" i="8"/>
  <c r="UC211" i="8" s="1"/>
  <c r="UD211" i="8" l="1"/>
  <c r="TY211" i="8" s="1"/>
  <c r="UL210" i="8"/>
  <c r="UN210" i="8" l="1"/>
  <c r="UO210" i="8"/>
  <c r="UJ211" i="8" s="1"/>
  <c r="UK211" i="8" l="1"/>
  <c r="UF211" i="8" s="1"/>
  <c r="US210" i="8"/>
  <c r="UU210" i="8" l="1"/>
  <c r="UV210" i="8"/>
  <c r="UQ211" i="8" s="1"/>
  <c r="UR211" i="8" l="1"/>
  <c r="UM211" i="8" s="1"/>
  <c r="UZ210" i="8"/>
  <c r="VB210" i="8" l="1"/>
  <c r="VC210" i="8"/>
  <c r="UX211" i="8" s="1"/>
  <c r="VG210" i="8" l="1"/>
  <c r="UY211" i="8"/>
  <c r="UT211" i="8" s="1"/>
  <c r="VI210" i="8" l="1"/>
  <c r="VJ210" i="8" s="1"/>
  <c r="VE211" i="8" s="1"/>
  <c r="VF211" i="8" l="1"/>
  <c r="VA211" i="8" s="1"/>
  <c r="VN210" i="8"/>
  <c r="VP210" i="8" l="1"/>
  <c r="VQ210" i="8"/>
  <c r="VL211" i="8" s="1"/>
  <c r="VM211" i="8" l="1"/>
  <c r="VH211" i="8" s="1"/>
  <c r="VU210" i="8"/>
  <c r="VW210" i="8" l="1"/>
  <c r="VX210" i="8" s="1"/>
  <c r="VS211" i="8" s="1"/>
  <c r="VT211" i="8" l="1"/>
  <c r="VO211" i="8" s="1"/>
  <c r="WB210" i="8"/>
  <c r="WD210" i="8" l="1"/>
  <c r="WE210" i="8"/>
  <c r="VZ211" i="8" s="1"/>
  <c r="WA211" i="8" l="1"/>
  <c r="VV211" i="8" s="1"/>
  <c r="WI210" i="8"/>
  <c r="WK210" i="8" l="1"/>
  <c r="WL210" i="8" s="1"/>
  <c r="WG211" i="8" s="1"/>
  <c r="WH211" i="8" l="1"/>
  <c r="WC211" i="8" s="1"/>
  <c r="WP210" i="8"/>
  <c r="WR210" i="8" l="1"/>
  <c r="WS210" i="8" s="1"/>
  <c r="WN211" i="8" s="1"/>
  <c r="WO211" i="8" l="1"/>
  <c r="WJ211" i="8" s="1"/>
  <c r="WW210" i="8"/>
  <c r="WY210" i="8" l="1"/>
  <c r="WZ210" i="8" s="1"/>
  <c r="WU211" i="8" s="1"/>
  <c r="WV211" i="8" l="1"/>
  <c r="WQ211" i="8" s="1"/>
  <c r="XD210" i="8"/>
  <c r="XF210" i="8" l="1"/>
  <c r="XG210" i="8"/>
  <c r="XB211" i="8" s="1"/>
  <c r="XC211" i="8" l="1"/>
  <c r="WX211" i="8" s="1"/>
  <c r="XK210" i="8"/>
  <c r="XM210" i="8" l="1"/>
  <c r="XN210" i="8" s="1"/>
  <c r="XI211" i="8" s="1"/>
  <c r="XJ211" i="8" l="1"/>
  <c r="XE211" i="8" s="1"/>
  <c r="XR210" i="8"/>
  <c r="XT210" i="8" l="1"/>
  <c r="XU210" i="8" s="1"/>
  <c r="XP211" i="8" s="1"/>
  <c r="XQ211" i="8" l="1"/>
  <c r="XL211" i="8" s="1"/>
  <c r="XY210" i="8"/>
  <c r="YA210" i="8" l="1"/>
  <c r="YB210" i="8" s="1"/>
  <c r="XW211" i="8" s="1"/>
  <c r="XX211" i="8" l="1"/>
  <c r="XS211" i="8" s="1"/>
  <c r="YF210" i="8"/>
  <c r="YH210" i="8" l="1"/>
  <c r="YI210" i="8"/>
  <c r="YD211" i="8" s="1"/>
  <c r="YE211" i="8" l="1"/>
  <c r="XZ211" i="8" s="1"/>
  <c r="YM210" i="8"/>
  <c r="YO210" i="8" l="1"/>
  <c r="YP210" i="8" s="1"/>
  <c r="YK211" i="8" s="1"/>
  <c r="YT210" i="8" l="1"/>
  <c r="YL211" i="8"/>
  <c r="YG211" i="8" s="1"/>
  <c r="YV210" i="8" l="1"/>
  <c r="YW210" i="8" s="1"/>
  <c r="YR211" i="8" s="1"/>
  <c r="YS211" i="8" l="1"/>
  <c r="YN211" i="8" s="1"/>
  <c r="ZA210" i="8"/>
  <c r="ZC210" i="8" l="1"/>
  <c r="ZD210" i="8" s="1"/>
  <c r="YY211" i="8" s="1"/>
  <c r="YZ211" i="8" l="1"/>
  <c r="YU211" i="8" s="1"/>
  <c r="ZH210" i="8"/>
  <c r="ZJ210" i="8" l="1"/>
  <c r="ZK210" i="8" s="1"/>
  <c r="ZF211" i="8" s="1"/>
  <c r="ZG211" i="8" l="1"/>
  <c r="ZB211" i="8" s="1"/>
  <c r="ZO210" i="8"/>
  <c r="ZQ210" i="8" l="1"/>
  <c r="ZR210" i="8"/>
  <c r="ZM211" i="8" s="1"/>
  <c r="ZN211" i="8" l="1"/>
  <c r="ZI211" i="8" s="1"/>
  <c r="ZV210" i="8"/>
  <c r="ZX210" i="8" l="1"/>
  <c r="ZY210" i="8"/>
  <c r="ZT211" i="8" s="1"/>
  <c r="ZU211" i="8" l="1"/>
  <c r="ZP211" i="8" s="1"/>
  <c r="AAC210" i="8"/>
  <c r="AAE210" i="8" l="1"/>
  <c r="AAF210" i="8" s="1"/>
  <c r="AAA211" i="8" s="1"/>
  <c r="AAB211" i="8" l="1"/>
  <c r="ZW211" i="8" s="1"/>
  <c r="AAJ210" i="8"/>
  <c r="AAL210" i="8" l="1"/>
  <c r="AAM210" i="8"/>
  <c r="AAH211" i="8" s="1"/>
  <c r="AAI211" i="8" l="1"/>
  <c r="AAD211" i="8" s="1"/>
  <c r="AAQ210" i="8"/>
  <c r="AAS210" i="8" l="1"/>
  <c r="AAT210" i="8" s="1"/>
  <c r="AAO211" i="8" s="1"/>
  <c r="AAX210" i="8" l="1"/>
  <c r="AAP211" i="8"/>
  <c r="MZ211" i="8" l="1"/>
  <c r="AAK211" i="8"/>
  <c r="AAZ210" i="8"/>
  <c r="ABA210" i="8"/>
  <c r="AAV211" i="8" s="1"/>
  <c r="AAW211" i="8" l="1"/>
  <c r="ABE210" i="8"/>
  <c r="MW212" i="8"/>
  <c r="NA211" i="8"/>
  <c r="MV212" i="8" s="1"/>
  <c r="ABG210" i="8" l="1"/>
  <c r="ABH210" i="8" s="1"/>
  <c r="ABC211" i="8" s="1"/>
  <c r="AAR211" i="8"/>
  <c r="NE211" i="8"/>
  <c r="MR212" i="8"/>
  <c r="MS212" i="8" s="1"/>
  <c r="MP213" i="8" l="1"/>
  <c r="MT212" i="8"/>
  <c r="MO213" i="8" s="1"/>
  <c r="NG211" i="8"/>
  <c r="NH211" i="8"/>
  <c r="NC212" i="8" s="1"/>
  <c r="ABD211" i="8"/>
  <c r="ABL210" i="8"/>
  <c r="ABO210" i="8" s="1"/>
  <c r="ABJ211" i="8" s="1"/>
  <c r="ABF211" i="8" l="1"/>
  <c r="AAY211" i="8"/>
  <c r="ND212" i="8"/>
  <c r="MY212" i="8" s="1"/>
  <c r="NL211" i="8"/>
  <c r="MX212" i="8"/>
  <c r="MK213" i="8"/>
  <c r="ML213" i="8" s="1"/>
  <c r="MI214" i="8" l="1"/>
  <c r="MM213" i="8"/>
  <c r="MH214" i="8" s="1"/>
  <c r="NN211" i="8"/>
  <c r="NO211" i="8" s="1"/>
  <c r="NJ212" i="8" s="1"/>
  <c r="NK212" i="8" l="1"/>
  <c r="NF212" i="8" s="1"/>
  <c r="NS211" i="8"/>
  <c r="MD214" i="8"/>
  <c r="ME214" i="8" s="1"/>
  <c r="MQ213" i="8"/>
  <c r="MB215" i="8" l="1"/>
  <c r="MF214" i="8"/>
  <c r="MA215" i="8" s="1"/>
  <c r="NU211" i="8"/>
  <c r="NV211" i="8"/>
  <c r="NQ212" i="8" s="1"/>
  <c r="NR212" i="8" l="1"/>
  <c r="NM212" i="8" s="1"/>
  <c r="NZ211" i="8"/>
  <c r="LW215" i="8"/>
  <c r="LX215" i="8" s="1"/>
  <c r="MJ214" i="8"/>
  <c r="LU216" i="8" l="1"/>
  <c r="LY215" i="8"/>
  <c r="LT216" i="8" s="1"/>
  <c r="OB211" i="8"/>
  <c r="OC211" i="8"/>
  <c r="NX212" i="8" s="1"/>
  <c r="NY212" i="8" l="1"/>
  <c r="NT212" i="8" s="1"/>
  <c r="OG211" i="8"/>
  <c r="LP216" i="8"/>
  <c r="LQ216" i="8" s="1"/>
  <c r="MC215" i="8"/>
  <c r="LN217" i="8" l="1"/>
  <c r="LR216" i="8"/>
  <c r="LM217" i="8" s="1"/>
  <c r="OI211" i="8"/>
  <c r="OJ211" i="8"/>
  <c r="OE212" i="8" s="1"/>
  <c r="OF212" i="8" l="1"/>
  <c r="OA212" i="8" s="1"/>
  <c r="ON211" i="8"/>
  <c r="LV216" i="8"/>
  <c r="LI217" i="8"/>
  <c r="LJ217" i="8" s="1"/>
  <c r="LG218" i="8" l="1"/>
  <c r="LK217" i="8"/>
  <c r="LF218" i="8" s="1"/>
  <c r="OP211" i="8"/>
  <c r="OQ211" i="8" s="1"/>
  <c r="OL212" i="8" s="1"/>
  <c r="OM212" i="8" l="1"/>
  <c r="OH212" i="8" s="1"/>
  <c r="OU211" i="8"/>
  <c r="LO217" i="8"/>
  <c r="LB218" i="8"/>
  <c r="LC218" i="8" s="1"/>
  <c r="KZ219" i="8" l="1"/>
  <c r="LD218" i="8"/>
  <c r="KY219" i="8" s="1"/>
  <c r="OW211" i="8"/>
  <c r="OX211" i="8"/>
  <c r="OS212" i="8" s="1"/>
  <c r="OT212" i="8" l="1"/>
  <c r="OO212" i="8" s="1"/>
  <c r="PB211" i="8"/>
  <c r="LH218" i="8"/>
  <c r="KU219" i="8"/>
  <c r="KV219" i="8" s="1"/>
  <c r="KS220" i="8" l="1"/>
  <c r="KW219" i="8"/>
  <c r="KR220" i="8" s="1"/>
  <c r="PD211" i="8"/>
  <c r="PE211" i="8"/>
  <c r="OZ212" i="8" s="1"/>
  <c r="PA212" i="8" l="1"/>
  <c r="OV212" i="8" s="1"/>
  <c r="PI211" i="8"/>
  <c r="LA219" i="8"/>
  <c r="KN220" i="8"/>
  <c r="KO220" i="8" s="1"/>
  <c r="P45" i="8" s="1"/>
  <c r="E46" i="8" l="1"/>
  <c r="D46" i="8"/>
  <c r="KP220" i="8"/>
  <c r="KT220" i="8" s="1"/>
  <c r="PK211" i="8"/>
  <c r="PL211" i="8" s="1"/>
  <c r="PG212" i="8" s="1"/>
  <c r="PH212" i="8" l="1"/>
  <c r="PC212" i="8" s="1"/>
  <c r="PP211" i="8"/>
  <c r="G46" i="8"/>
  <c r="O45" i="8"/>
  <c r="N45" i="8"/>
  <c r="H46" i="8"/>
  <c r="PR211" i="8" l="1"/>
  <c r="PS211" i="8"/>
  <c r="PN212" i="8" s="1"/>
  <c r="PO212" i="8" l="1"/>
  <c r="PJ212" i="8" s="1"/>
  <c r="PW211" i="8"/>
  <c r="PY211" i="8" l="1"/>
  <c r="PZ211" i="8"/>
  <c r="PU212" i="8" s="1"/>
  <c r="PV212" i="8" l="1"/>
  <c r="PQ212" i="8" s="1"/>
  <c r="QD211" i="8"/>
  <c r="QF211" i="8" l="1"/>
  <c r="QG211" i="8" s="1"/>
  <c r="QB212" i="8" s="1"/>
  <c r="QC212" i="8" l="1"/>
  <c r="PX212" i="8" s="1"/>
  <c r="QK211" i="8"/>
  <c r="QM211" i="8" l="1"/>
  <c r="QN211" i="8" s="1"/>
  <c r="QI212" i="8" s="1"/>
  <c r="QJ212" i="8" l="1"/>
  <c r="QE212" i="8" s="1"/>
  <c r="QR211" i="8"/>
  <c r="QT211" i="8" l="1"/>
  <c r="QU211" i="8" s="1"/>
  <c r="QP212" i="8" s="1"/>
  <c r="QQ212" i="8" l="1"/>
  <c r="QL212" i="8" s="1"/>
  <c r="QY211" i="8"/>
  <c r="RA211" i="8" l="1"/>
  <c r="RB211" i="8" s="1"/>
  <c r="QW212" i="8" s="1"/>
  <c r="QX212" i="8" l="1"/>
  <c r="QS212" i="8" s="1"/>
  <c r="RF211" i="8"/>
  <c r="RH211" i="8" l="1"/>
  <c r="RI211" i="8" s="1"/>
  <c r="RD212" i="8" s="1"/>
  <c r="RE212" i="8" l="1"/>
  <c r="QZ212" i="8" s="1"/>
  <c r="RM211" i="8"/>
  <c r="RO211" i="8" l="1"/>
  <c r="RP211" i="8" s="1"/>
  <c r="RK212" i="8" s="1"/>
  <c r="RL212" i="8" l="1"/>
  <c r="RG212" i="8" s="1"/>
  <c r="RT211" i="8"/>
  <c r="RV211" i="8" l="1"/>
  <c r="RW211" i="8"/>
  <c r="RR212" i="8" s="1"/>
  <c r="RS212" i="8" l="1"/>
  <c r="RN212" i="8" s="1"/>
  <c r="SA211" i="8"/>
  <c r="SC211" i="8" l="1"/>
  <c r="SD211" i="8" s="1"/>
  <c r="RY212" i="8" s="1"/>
  <c r="RZ212" i="8" l="1"/>
  <c r="RU212" i="8" s="1"/>
  <c r="SH211" i="8"/>
  <c r="SJ211" i="8" l="1"/>
  <c r="SK211" i="8" s="1"/>
  <c r="SF212" i="8" s="1"/>
  <c r="SG212" i="8" l="1"/>
  <c r="SB212" i="8" s="1"/>
  <c r="SO211" i="8"/>
  <c r="SQ211" i="8" l="1"/>
  <c r="SR211" i="8" s="1"/>
  <c r="SM212" i="8" s="1"/>
  <c r="SN212" i="8" l="1"/>
  <c r="SI212" i="8" s="1"/>
  <c r="SV211" i="8"/>
  <c r="SX211" i="8" l="1"/>
  <c r="SY211" i="8" s="1"/>
  <c r="ST212" i="8" s="1"/>
  <c r="SU212" i="8" l="1"/>
  <c r="SP212" i="8" s="1"/>
  <c r="TC211" i="8"/>
  <c r="TE211" i="8" l="1"/>
  <c r="TF211" i="8" s="1"/>
  <c r="TA212" i="8" s="1"/>
  <c r="TB212" i="8" l="1"/>
  <c r="SW212" i="8" s="1"/>
  <c r="TJ211" i="8"/>
  <c r="TL211" i="8" l="1"/>
  <c r="TM211" i="8" s="1"/>
  <c r="TH212" i="8" s="1"/>
  <c r="TI212" i="8" l="1"/>
  <c r="TD212" i="8" s="1"/>
  <c r="TQ211" i="8"/>
  <c r="TS211" i="8" l="1"/>
  <c r="TT211" i="8"/>
  <c r="TO212" i="8" s="1"/>
  <c r="TP212" i="8" l="1"/>
  <c r="TK212" i="8" s="1"/>
  <c r="TX211" i="8"/>
  <c r="TZ211" i="8" l="1"/>
  <c r="UA211" i="8" s="1"/>
  <c r="TV212" i="8" s="1"/>
  <c r="TW212" i="8" l="1"/>
  <c r="TR212" i="8" s="1"/>
  <c r="UE211" i="8"/>
  <c r="UG211" i="8" l="1"/>
  <c r="UH211" i="8" s="1"/>
  <c r="UC212" i="8" s="1"/>
  <c r="UD212" i="8" l="1"/>
  <c r="TY212" i="8" s="1"/>
  <c r="UL211" i="8"/>
  <c r="UN211" i="8" l="1"/>
  <c r="UO211" i="8" s="1"/>
  <c r="UJ212" i="8" s="1"/>
  <c r="UK212" i="8" l="1"/>
  <c r="UF212" i="8" s="1"/>
  <c r="US211" i="8"/>
  <c r="UU211" i="8" l="1"/>
  <c r="UV211" i="8" s="1"/>
  <c r="UQ212" i="8" s="1"/>
  <c r="UR212" i="8" l="1"/>
  <c r="UM212" i="8" s="1"/>
  <c r="UZ211" i="8"/>
  <c r="VB211" i="8" l="1"/>
  <c r="VC211" i="8" s="1"/>
  <c r="UX212" i="8" s="1"/>
  <c r="VG211" i="8" l="1"/>
  <c r="UY212" i="8"/>
  <c r="UT212" i="8" s="1"/>
  <c r="VI211" i="8" l="1"/>
  <c r="VJ211" i="8" s="1"/>
  <c r="VE212" i="8" s="1"/>
  <c r="VF212" i="8" l="1"/>
  <c r="VA212" i="8" s="1"/>
  <c r="VN211" i="8"/>
  <c r="VP211" i="8" l="1"/>
  <c r="VQ211" i="8" s="1"/>
  <c r="VL212" i="8" s="1"/>
  <c r="VM212" i="8" l="1"/>
  <c r="VH212" i="8" s="1"/>
  <c r="VU211" i="8"/>
  <c r="VW211" i="8" l="1"/>
  <c r="VX211" i="8" s="1"/>
  <c r="VS212" i="8" s="1"/>
  <c r="VT212" i="8" l="1"/>
  <c r="VO212" i="8" s="1"/>
  <c r="WB211" i="8"/>
  <c r="WD211" i="8" l="1"/>
  <c r="WE211" i="8"/>
  <c r="VZ212" i="8" s="1"/>
  <c r="WA212" i="8" l="1"/>
  <c r="VV212" i="8" s="1"/>
  <c r="WI211" i="8"/>
  <c r="WK211" i="8" l="1"/>
  <c r="WL211" i="8"/>
  <c r="WG212" i="8" s="1"/>
  <c r="WH212" i="8" l="1"/>
  <c r="WC212" i="8" s="1"/>
  <c r="WP211" i="8"/>
  <c r="WR211" i="8" l="1"/>
  <c r="WS211" i="8"/>
  <c r="WN212" i="8" s="1"/>
  <c r="WO212" i="8" l="1"/>
  <c r="WJ212" i="8" s="1"/>
  <c r="WW211" i="8"/>
  <c r="WY211" i="8" l="1"/>
  <c r="WZ211" i="8"/>
  <c r="WU212" i="8" s="1"/>
  <c r="WV212" i="8" l="1"/>
  <c r="WQ212" i="8" s="1"/>
  <c r="XD211" i="8"/>
  <c r="XF211" i="8" l="1"/>
  <c r="XG211" i="8"/>
  <c r="XB212" i="8" s="1"/>
  <c r="XC212" i="8" l="1"/>
  <c r="WX212" i="8" s="1"/>
  <c r="XK211" i="8"/>
  <c r="XM211" i="8" l="1"/>
  <c r="XN211" i="8"/>
  <c r="XI212" i="8" s="1"/>
  <c r="XJ212" i="8" l="1"/>
  <c r="XE212" i="8" s="1"/>
  <c r="XR211" i="8"/>
  <c r="XT211" i="8" l="1"/>
  <c r="XU211" i="8" s="1"/>
  <c r="XP212" i="8" s="1"/>
  <c r="XQ212" i="8" l="1"/>
  <c r="XL212" i="8" s="1"/>
  <c r="XY211" i="8"/>
  <c r="YA211" i="8" l="1"/>
  <c r="YB211" i="8" s="1"/>
  <c r="XW212" i="8" s="1"/>
  <c r="XX212" i="8" l="1"/>
  <c r="XS212" i="8" s="1"/>
  <c r="YF211" i="8"/>
  <c r="YH211" i="8" l="1"/>
  <c r="YI211" i="8" s="1"/>
  <c r="YD212" i="8" s="1"/>
  <c r="YE212" i="8" l="1"/>
  <c r="XZ212" i="8" s="1"/>
  <c r="YM211" i="8"/>
  <c r="YO211" i="8" l="1"/>
  <c r="YP211" i="8" s="1"/>
  <c r="YK212" i="8" s="1"/>
  <c r="YT211" i="8" l="1"/>
  <c r="YL212" i="8"/>
  <c r="YG212" i="8" s="1"/>
  <c r="YV211" i="8" l="1"/>
  <c r="YW211" i="8" s="1"/>
  <c r="YR212" i="8" s="1"/>
  <c r="YS212" i="8" l="1"/>
  <c r="YN212" i="8" s="1"/>
  <c r="ZA211" i="8"/>
  <c r="ZC211" i="8" l="1"/>
  <c r="ZD211" i="8"/>
  <c r="YY212" i="8" s="1"/>
  <c r="YZ212" i="8" l="1"/>
  <c r="YU212" i="8" s="1"/>
  <c r="ZH211" i="8"/>
  <c r="ZJ211" i="8" l="1"/>
  <c r="ZK211" i="8" s="1"/>
  <c r="ZF212" i="8" s="1"/>
  <c r="ZG212" i="8" l="1"/>
  <c r="ZB212" i="8" s="1"/>
  <c r="ZO211" i="8"/>
  <c r="ZQ211" i="8" l="1"/>
  <c r="ZR211" i="8" s="1"/>
  <c r="ZM212" i="8" s="1"/>
  <c r="ZN212" i="8" l="1"/>
  <c r="ZI212" i="8" s="1"/>
  <c r="ZV211" i="8"/>
  <c r="ZX211" i="8" l="1"/>
  <c r="ZY211" i="8" s="1"/>
  <c r="ZT212" i="8" s="1"/>
  <c r="ZU212" i="8" l="1"/>
  <c r="ZP212" i="8" s="1"/>
  <c r="AAC211" i="8"/>
  <c r="AAE211" i="8" l="1"/>
  <c r="AAF211" i="8"/>
  <c r="AAA212" i="8" s="1"/>
  <c r="AAB212" i="8" l="1"/>
  <c r="ZW212" i="8" s="1"/>
  <c r="AAJ211" i="8"/>
  <c r="AAL211" i="8" l="1"/>
  <c r="AAM211" i="8" s="1"/>
  <c r="AAH212" i="8" s="1"/>
  <c r="AAI212" i="8" l="1"/>
  <c r="AAD212" i="8" s="1"/>
  <c r="AAQ211" i="8"/>
  <c r="AAS211" i="8" l="1"/>
  <c r="AAT211" i="8" s="1"/>
  <c r="AAO212" i="8" s="1"/>
  <c r="AAP212" i="8" l="1"/>
  <c r="AAX211" i="8"/>
  <c r="AAZ211" i="8" l="1"/>
  <c r="ABA211" i="8" s="1"/>
  <c r="AAV212" i="8" s="1"/>
  <c r="MZ212" i="8"/>
  <c r="AAK212" i="8"/>
  <c r="MW213" i="8" l="1"/>
  <c r="NA212" i="8"/>
  <c r="MV213" i="8" s="1"/>
  <c r="ABE211" i="8"/>
  <c r="AAW212" i="8"/>
  <c r="AAR212" i="8" l="1"/>
  <c r="ABG211" i="8"/>
  <c r="ABH211" i="8"/>
  <c r="ABC212" i="8" s="1"/>
  <c r="NE212" i="8"/>
  <c r="MR213" i="8"/>
  <c r="MS213" i="8" s="1"/>
  <c r="MP214" i="8" l="1"/>
  <c r="MT213" i="8"/>
  <c r="MO214" i="8" s="1"/>
  <c r="NG212" i="8"/>
  <c r="NH212" i="8"/>
  <c r="NC213" i="8" s="1"/>
  <c r="ABL211" i="8"/>
  <c r="ABO211" i="8" s="1"/>
  <c r="ABJ212" i="8" s="1"/>
  <c r="ABD212" i="8"/>
  <c r="AAY212" i="8" l="1"/>
  <c r="ABF212" i="8"/>
  <c r="ND213" i="8"/>
  <c r="MY213" i="8" s="1"/>
  <c r="NL212" i="8"/>
  <c r="MK214" i="8"/>
  <c r="ML214" i="8" s="1"/>
  <c r="MX213" i="8"/>
  <c r="MI215" i="8" l="1"/>
  <c r="MM214" i="8"/>
  <c r="MH215" i="8" s="1"/>
  <c r="NN212" i="8"/>
  <c r="NO212" i="8"/>
  <c r="NJ213" i="8" s="1"/>
  <c r="NK213" i="8" l="1"/>
  <c r="NF213" i="8" s="1"/>
  <c r="NS212" i="8"/>
  <c r="MQ214" i="8"/>
  <c r="MD215" i="8"/>
  <c r="ME215" i="8" s="1"/>
  <c r="MB216" i="8" l="1"/>
  <c r="MF215" i="8"/>
  <c r="MA216" i="8" s="1"/>
  <c r="NU212" i="8"/>
  <c r="NV212" i="8" s="1"/>
  <c r="NQ213" i="8" s="1"/>
  <c r="NR213" i="8" l="1"/>
  <c r="NM213" i="8" s="1"/>
  <c r="NZ212" i="8"/>
  <c r="MJ215" i="8"/>
  <c r="LW216" i="8"/>
  <c r="LX216" i="8" s="1"/>
  <c r="LU217" i="8" l="1"/>
  <c r="LY216" i="8"/>
  <c r="LT217" i="8" s="1"/>
  <c r="OB212" i="8"/>
  <c r="OC212" i="8" s="1"/>
  <c r="NX213" i="8" s="1"/>
  <c r="NY213" i="8" l="1"/>
  <c r="NT213" i="8" s="1"/>
  <c r="OG212" i="8"/>
  <c r="MC216" i="8"/>
  <c r="LP217" i="8"/>
  <c r="LQ217" i="8" s="1"/>
  <c r="LN218" i="8" l="1"/>
  <c r="LR217" i="8"/>
  <c r="LM218" i="8" s="1"/>
  <c r="OI212" i="8"/>
  <c r="OJ212" i="8"/>
  <c r="OE213" i="8" s="1"/>
  <c r="OF213" i="8" l="1"/>
  <c r="OA213" i="8" s="1"/>
  <c r="ON212" i="8"/>
  <c r="LV217" i="8"/>
  <c r="LI218" i="8"/>
  <c r="LJ218" i="8" s="1"/>
  <c r="LG219" i="8" l="1"/>
  <c r="LK218" i="8"/>
  <c r="LF219" i="8" s="1"/>
  <c r="OP212" i="8"/>
  <c r="OQ212" i="8"/>
  <c r="OL213" i="8" s="1"/>
  <c r="OM213" i="8" l="1"/>
  <c r="OH213" i="8" s="1"/>
  <c r="OU212" i="8"/>
  <c r="LO218" i="8"/>
  <c r="LB219" i="8"/>
  <c r="LC219" i="8" s="1"/>
  <c r="KZ220" i="8" l="1"/>
  <c r="LD219" i="8"/>
  <c r="KY220" i="8" s="1"/>
  <c r="OW212" i="8"/>
  <c r="OX212" i="8" s="1"/>
  <c r="OS213" i="8" s="1"/>
  <c r="OT213" i="8" l="1"/>
  <c r="OO213" i="8" s="1"/>
  <c r="PB212" i="8"/>
  <c r="LH219" i="8"/>
  <c r="KU220" i="8"/>
  <c r="KV220" i="8" s="1"/>
  <c r="P46" i="8" s="1"/>
  <c r="D47" i="8" l="1"/>
  <c r="E47" i="8"/>
  <c r="KW220" i="8"/>
  <c r="LA220" i="8" s="1"/>
  <c r="PD212" i="8"/>
  <c r="PE212" i="8"/>
  <c r="OZ213" i="8" s="1"/>
  <c r="PA213" i="8" l="1"/>
  <c r="OV213" i="8" s="1"/>
  <c r="PI212" i="8"/>
  <c r="H47" i="8"/>
  <c r="N46" i="8"/>
  <c r="G47" i="8"/>
  <c r="O46" i="8"/>
  <c r="PK212" i="8" l="1"/>
  <c r="PL212" i="8" s="1"/>
  <c r="PG213" i="8" s="1"/>
  <c r="PH213" i="8" l="1"/>
  <c r="PC213" i="8" s="1"/>
  <c r="PP212" i="8"/>
  <c r="PR212" i="8" l="1"/>
  <c r="PS212" i="8"/>
  <c r="PN213" i="8" s="1"/>
  <c r="PO213" i="8" l="1"/>
  <c r="PJ213" i="8" s="1"/>
  <c r="PW212" i="8"/>
  <c r="PY212" i="8" l="1"/>
  <c r="PZ212" i="8" s="1"/>
  <c r="PU213" i="8" s="1"/>
  <c r="PV213" i="8" l="1"/>
  <c r="PQ213" i="8" s="1"/>
  <c r="QD212" i="8"/>
  <c r="QF212" i="8" l="1"/>
  <c r="QG212" i="8" s="1"/>
  <c r="QB213" i="8" s="1"/>
  <c r="QC213" i="8" l="1"/>
  <c r="PX213" i="8" s="1"/>
  <c r="QK212" i="8"/>
  <c r="QM212" i="8" l="1"/>
  <c r="QN212" i="8" s="1"/>
  <c r="QI213" i="8" s="1"/>
  <c r="QJ213" i="8" l="1"/>
  <c r="QE213" i="8" s="1"/>
  <c r="QR212" i="8"/>
  <c r="QT212" i="8" l="1"/>
  <c r="QU212" i="8"/>
  <c r="QP213" i="8" s="1"/>
  <c r="QQ213" i="8" l="1"/>
  <c r="QL213" i="8" s="1"/>
  <c r="QY212" i="8"/>
  <c r="RA212" i="8" l="1"/>
  <c r="RB212" i="8" s="1"/>
  <c r="QW213" i="8" s="1"/>
  <c r="QX213" i="8" l="1"/>
  <c r="QS213" i="8" s="1"/>
  <c r="RF212" i="8"/>
  <c r="RH212" i="8" l="1"/>
  <c r="RI212" i="8" s="1"/>
  <c r="RD213" i="8" s="1"/>
  <c r="RE213" i="8" l="1"/>
  <c r="QZ213" i="8" s="1"/>
  <c r="RM212" i="8"/>
  <c r="RO212" i="8" l="1"/>
  <c r="RP212" i="8" s="1"/>
  <c r="RK213" i="8" s="1"/>
  <c r="RL213" i="8" l="1"/>
  <c r="RG213" i="8" s="1"/>
  <c r="RT212" i="8"/>
  <c r="RV212" i="8" l="1"/>
  <c r="RW212" i="8" s="1"/>
  <c r="RR213" i="8" s="1"/>
  <c r="RS213" i="8" l="1"/>
  <c r="RN213" i="8" s="1"/>
  <c r="SA212" i="8"/>
  <c r="SC212" i="8" l="1"/>
  <c r="SD212" i="8" s="1"/>
  <c r="RY213" i="8" s="1"/>
  <c r="RZ213" i="8" l="1"/>
  <c r="RU213" i="8" s="1"/>
  <c r="SH212" i="8"/>
  <c r="SJ212" i="8" l="1"/>
  <c r="SK212" i="8"/>
  <c r="SF213" i="8" s="1"/>
  <c r="SG213" i="8" l="1"/>
  <c r="SB213" i="8" s="1"/>
  <c r="SO212" i="8"/>
  <c r="SQ212" i="8" l="1"/>
  <c r="SR212" i="8" s="1"/>
  <c r="SM213" i="8" s="1"/>
  <c r="SN213" i="8" l="1"/>
  <c r="SI213" i="8" s="1"/>
  <c r="SV212" i="8"/>
  <c r="SX212" i="8" l="1"/>
  <c r="SY212" i="8"/>
  <c r="ST213" i="8" s="1"/>
  <c r="SU213" i="8" l="1"/>
  <c r="SP213" i="8" s="1"/>
  <c r="TC212" i="8"/>
  <c r="TE212" i="8" l="1"/>
  <c r="TF212" i="8" s="1"/>
  <c r="TA213" i="8" s="1"/>
  <c r="TB213" i="8" l="1"/>
  <c r="SW213" i="8" s="1"/>
  <c r="TJ212" i="8"/>
  <c r="TL212" i="8" l="1"/>
  <c r="TM212" i="8" s="1"/>
  <c r="TH213" i="8" s="1"/>
  <c r="TI213" i="8" l="1"/>
  <c r="TD213" i="8" s="1"/>
  <c r="TQ212" i="8"/>
  <c r="TS212" i="8" l="1"/>
  <c r="TT212" i="8" s="1"/>
  <c r="TO213" i="8" s="1"/>
  <c r="TP213" i="8" l="1"/>
  <c r="TK213" i="8" s="1"/>
  <c r="TX212" i="8"/>
  <c r="TZ212" i="8" l="1"/>
  <c r="UA212" i="8"/>
  <c r="TV213" i="8" s="1"/>
  <c r="TW213" i="8" l="1"/>
  <c r="TR213" i="8" s="1"/>
  <c r="UE212" i="8"/>
  <c r="UG212" i="8" l="1"/>
  <c r="UH212" i="8"/>
  <c r="UC213" i="8" s="1"/>
  <c r="UD213" i="8" l="1"/>
  <c r="TY213" i="8" s="1"/>
  <c r="UL212" i="8"/>
  <c r="UN212" i="8" l="1"/>
  <c r="UO212" i="8" s="1"/>
  <c r="UJ213" i="8" s="1"/>
  <c r="UK213" i="8" l="1"/>
  <c r="UF213" i="8" s="1"/>
  <c r="US212" i="8"/>
  <c r="UU212" i="8" l="1"/>
  <c r="UV212" i="8" s="1"/>
  <c r="UQ213" i="8" s="1"/>
  <c r="UR213" i="8" l="1"/>
  <c r="UM213" i="8" s="1"/>
  <c r="UZ212" i="8"/>
  <c r="VB212" i="8" l="1"/>
  <c r="VC212" i="8"/>
  <c r="UX213" i="8" s="1"/>
  <c r="VG212" i="8" l="1"/>
  <c r="UY213" i="8"/>
  <c r="UT213" i="8" s="1"/>
  <c r="VI212" i="8" l="1"/>
  <c r="VJ212" i="8" s="1"/>
  <c r="VE213" i="8" s="1"/>
  <c r="VF213" i="8" l="1"/>
  <c r="VA213" i="8" s="1"/>
  <c r="VN212" i="8"/>
  <c r="VP212" i="8" l="1"/>
  <c r="VQ212" i="8" s="1"/>
  <c r="VL213" i="8" s="1"/>
  <c r="VM213" i="8" l="1"/>
  <c r="VH213" i="8" s="1"/>
  <c r="VU212" i="8"/>
  <c r="VW212" i="8" l="1"/>
  <c r="VX212" i="8" s="1"/>
  <c r="VS213" i="8" s="1"/>
  <c r="VT213" i="8" l="1"/>
  <c r="VO213" i="8" s="1"/>
  <c r="WB212" i="8"/>
  <c r="WD212" i="8" l="1"/>
  <c r="WE212" i="8" s="1"/>
  <c r="VZ213" i="8" s="1"/>
  <c r="WA213" i="8" l="1"/>
  <c r="VV213" i="8" s="1"/>
  <c r="WI212" i="8"/>
  <c r="WK212" i="8" l="1"/>
  <c r="WL212" i="8"/>
  <c r="WG213" i="8" s="1"/>
  <c r="WH213" i="8" l="1"/>
  <c r="WC213" i="8" s="1"/>
  <c r="WP212" i="8"/>
  <c r="WR212" i="8" l="1"/>
  <c r="WS212" i="8" s="1"/>
  <c r="WN213" i="8" s="1"/>
  <c r="WO213" i="8" l="1"/>
  <c r="WJ213" i="8" s="1"/>
  <c r="WW212" i="8"/>
  <c r="WY212" i="8" l="1"/>
  <c r="WZ212" i="8" s="1"/>
  <c r="WU213" i="8" s="1"/>
  <c r="WV213" i="8" l="1"/>
  <c r="WQ213" i="8" s="1"/>
  <c r="XD212" i="8"/>
  <c r="XF212" i="8" l="1"/>
  <c r="XG212" i="8"/>
  <c r="XB213" i="8" s="1"/>
  <c r="XC213" i="8" l="1"/>
  <c r="WX213" i="8" s="1"/>
  <c r="XK212" i="8"/>
  <c r="XM212" i="8" l="1"/>
  <c r="XN212" i="8"/>
  <c r="XI213" i="8" s="1"/>
  <c r="XJ213" i="8" l="1"/>
  <c r="XE213" i="8" s="1"/>
  <c r="XR212" i="8"/>
  <c r="XT212" i="8" l="1"/>
  <c r="XU212" i="8"/>
  <c r="XP213" i="8" s="1"/>
  <c r="XQ213" i="8" l="1"/>
  <c r="XL213" i="8" s="1"/>
  <c r="XY212" i="8"/>
  <c r="YA212" i="8" l="1"/>
  <c r="YB212" i="8"/>
  <c r="XW213" i="8" s="1"/>
  <c r="XX213" i="8" l="1"/>
  <c r="XS213" i="8" s="1"/>
  <c r="YF212" i="8"/>
  <c r="YH212" i="8" l="1"/>
  <c r="YI212" i="8" s="1"/>
  <c r="YD213" i="8" s="1"/>
  <c r="YE213" i="8" l="1"/>
  <c r="XZ213" i="8" s="1"/>
  <c r="YM212" i="8"/>
  <c r="YO212" i="8" l="1"/>
  <c r="YP212" i="8" s="1"/>
  <c r="YK213" i="8" s="1"/>
  <c r="YT212" i="8" l="1"/>
  <c r="YL213" i="8"/>
  <c r="YG213" i="8" s="1"/>
  <c r="YV212" i="8" l="1"/>
  <c r="YW212" i="8" s="1"/>
  <c r="YR213" i="8" s="1"/>
  <c r="YS213" i="8" l="1"/>
  <c r="YN213" i="8" s="1"/>
  <c r="ZA212" i="8"/>
  <c r="ZC212" i="8" l="1"/>
  <c r="ZD212" i="8"/>
  <c r="YY213" i="8" s="1"/>
  <c r="YZ213" i="8" l="1"/>
  <c r="YU213" i="8" s="1"/>
  <c r="ZH212" i="8"/>
  <c r="ZJ212" i="8" l="1"/>
  <c r="ZK212" i="8" s="1"/>
  <c r="ZF213" i="8" s="1"/>
  <c r="ZG213" i="8" l="1"/>
  <c r="ZB213" i="8" s="1"/>
  <c r="ZO212" i="8"/>
  <c r="ZQ212" i="8" l="1"/>
  <c r="ZR212" i="8" s="1"/>
  <c r="ZM213" i="8" s="1"/>
  <c r="ZN213" i="8" l="1"/>
  <c r="ZI213" i="8" s="1"/>
  <c r="ZV212" i="8"/>
  <c r="ZX212" i="8" l="1"/>
  <c r="ZY212" i="8" s="1"/>
  <c r="ZT213" i="8" s="1"/>
  <c r="ZU213" i="8" l="1"/>
  <c r="ZP213" i="8" s="1"/>
  <c r="AAC212" i="8"/>
  <c r="AAE212" i="8" l="1"/>
  <c r="AAF212" i="8" s="1"/>
  <c r="AAA213" i="8" s="1"/>
  <c r="AAB213" i="8" l="1"/>
  <c r="ZW213" i="8" s="1"/>
  <c r="AAJ212" i="8"/>
  <c r="AAL212" i="8" l="1"/>
  <c r="AAM212" i="8"/>
  <c r="AAH213" i="8" s="1"/>
  <c r="AAI213" i="8" l="1"/>
  <c r="AAD213" i="8" s="1"/>
  <c r="AAQ212" i="8"/>
  <c r="AAS212" i="8" l="1"/>
  <c r="AAT212" i="8" s="1"/>
  <c r="AAO213" i="8" s="1"/>
  <c r="AAX212" i="8" l="1"/>
  <c r="AAP213" i="8"/>
  <c r="MZ213" i="8" l="1"/>
  <c r="AAK213" i="8"/>
  <c r="AAZ212" i="8"/>
  <c r="ABA212" i="8"/>
  <c r="AAV213" i="8" s="1"/>
  <c r="AAW213" i="8" l="1"/>
  <c r="ABE212" i="8"/>
  <c r="MW214" i="8"/>
  <c r="NA213" i="8"/>
  <c r="MV214" i="8" s="1"/>
  <c r="ABG212" i="8" l="1"/>
  <c r="ABH212" i="8" s="1"/>
  <c r="ABC213" i="8" s="1"/>
  <c r="AAR213" i="8"/>
  <c r="NE213" i="8"/>
  <c r="MR214" i="8"/>
  <c r="MS214" i="8" s="1"/>
  <c r="MP215" i="8" l="1"/>
  <c r="MT214" i="8"/>
  <c r="MO215" i="8" s="1"/>
  <c r="NG213" i="8"/>
  <c r="NH213" i="8" s="1"/>
  <c r="NC214" i="8" s="1"/>
  <c r="ABD213" i="8"/>
  <c r="ABL212" i="8"/>
  <c r="ABO212" i="8" s="1"/>
  <c r="ABJ213" i="8" s="1"/>
  <c r="ABF213" i="8" l="1"/>
  <c r="AAY213" i="8"/>
  <c r="ND214" i="8"/>
  <c r="MY214" i="8" s="1"/>
  <c r="NL213" i="8"/>
  <c r="MX214" i="8"/>
  <c r="MK215" i="8"/>
  <c r="ML215" i="8" s="1"/>
  <c r="MI216" i="8" l="1"/>
  <c r="MM215" i="8"/>
  <c r="MH216" i="8" s="1"/>
  <c r="NN213" i="8"/>
  <c r="NO213" i="8" s="1"/>
  <c r="NJ214" i="8" s="1"/>
  <c r="NK214" i="8" l="1"/>
  <c r="NF214" i="8" s="1"/>
  <c r="NS213" i="8"/>
  <c r="MD216" i="8"/>
  <c r="ME216" i="8" s="1"/>
  <c r="MQ215" i="8"/>
  <c r="MB217" i="8" l="1"/>
  <c r="MF216" i="8"/>
  <c r="MA217" i="8" s="1"/>
  <c r="NU213" i="8"/>
  <c r="NV213" i="8" s="1"/>
  <c r="NQ214" i="8" s="1"/>
  <c r="NR214" i="8" l="1"/>
  <c r="NM214" i="8" s="1"/>
  <c r="NZ213" i="8"/>
  <c r="MJ216" i="8"/>
  <c r="LW217" i="8"/>
  <c r="LX217" i="8" s="1"/>
  <c r="LU218" i="8" l="1"/>
  <c r="LY217" i="8"/>
  <c r="LT218" i="8" s="1"/>
  <c r="OB213" i="8"/>
  <c r="OC213" i="8"/>
  <c r="NX214" i="8" s="1"/>
  <c r="NY214" i="8" l="1"/>
  <c r="NT214" i="8" s="1"/>
  <c r="OG213" i="8"/>
  <c r="MC217" i="8"/>
  <c r="LP218" i="8"/>
  <c r="LQ218" i="8" s="1"/>
  <c r="LN219" i="8" l="1"/>
  <c r="LR218" i="8"/>
  <c r="LM219" i="8" s="1"/>
  <c r="OI213" i="8"/>
  <c r="OJ213" i="8"/>
  <c r="OE214" i="8" s="1"/>
  <c r="OF214" i="8" l="1"/>
  <c r="OA214" i="8" s="1"/>
  <c r="ON213" i="8"/>
  <c r="LV218" i="8"/>
  <c r="LI219" i="8"/>
  <c r="LJ219" i="8" s="1"/>
  <c r="LG220" i="8" l="1"/>
  <c r="LK219" i="8"/>
  <c r="LF220" i="8" s="1"/>
  <c r="OP213" i="8"/>
  <c r="OQ213" i="8"/>
  <c r="OL214" i="8" s="1"/>
  <c r="OM214" i="8" l="1"/>
  <c r="OH214" i="8" s="1"/>
  <c r="OU213" i="8"/>
  <c r="LB220" i="8"/>
  <c r="LC220" i="8" s="1"/>
  <c r="P47" i="8" s="1"/>
  <c r="LO219" i="8"/>
  <c r="D48" i="8" l="1"/>
  <c r="E48" i="8"/>
  <c r="LD220" i="8"/>
  <c r="LH220" i="8" s="1"/>
  <c r="OW213" i="8"/>
  <c r="OX213" i="8"/>
  <c r="OS214" i="8" s="1"/>
  <c r="OT214" i="8" l="1"/>
  <c r="OO214" i="8" s="1"/>
  <c r="PB213" i="8"/>
  <c r="N47" i="8"/>
  <c r="H48" i="8"/>
  <c r="O47" i="8"/>
  <c r="G48" i="8"/>
  <c r="PD213" i="8" l="1"/>
  <c r="PE213" i="8" s="1"/>
  <c r="OZ214" i="8" s="1"/>
  <c r="PA214" i="8" l="1"/>
  <c r="OV214" i="8" s="1"/>
  <c r="PI213" i="8"/>
  <c r="PK213" i="8" l="1"/>
  <c r="PL213" i="8" s="1"/>
  <c r="PG214" i="8" s="1"/>
  <c r="PH214" i="8" l="1"/>
  <c r="PC214" i="8" s="1"/>
  <c r="PP213" i="8"/>
  <c r="PR213" i="8" l="1"/>
  <c r="PS213" i="8" s="1"/>
  <c r="PN214" i="8" s="1"/>
  <c r="PO214" i="8" l="1"/>
  <c r="PJ214" i="8" s="1"/>
  <c r="PW213" i="8"/>
  <c r="PY213" i="8" l="1"/>
  <c r="PZ213" i="8" s="1"/>
  <c r="PU214" i="8" s="1"/>
  <c r="PV214" i="8" l="1"/>
  <c r="PQ214" i="8" s="1"/>
  <c r="QD213" i="8"/>
  <c r="QF213" i="8" l="1"/>
  <c r="QG213" i="8"/>
  <c r="QB214" i="8" s="1"/>
  <c r="QC214" i="8" l="1"/>
  <c r="PX214" i="8" s="1"/>
  <c r="QK213" i="8"/>
  <c r="QM213" i="8" l="1"/>
  <c r="QN213" i="8"/>
  <c r="QI214" i="8" s="1"/>
  <c r="QJ214" i="8" l="1"/>
  <c r="QE214" i="8" s="1"/>
  <c r="QR213" i="8"/>
  <c r="QT213" i="8" l="1"/>
  <c r="QU213" i="8" s="1"/>
  <c r="QP214" i="8" s="1"/>
  <c r="QQ214" i="8" l="1"/>
  <c r="QL214" i="8" s="1"/>
  <c r="QY213" i="8"/>
  <c r="RA213" i="8" l="1"/>
  <c r="RB213" i="8"/>
  <c r="QW214" i="8" s="1"/>
  <c r="QX214" i="8" l="1"/>
  <c r="QS214" i="8" s="1"/>
  <c r="RF213" i="8"/>
  <c r="RH213" i="8" l="1"/>
  <c r="RI213" i="8" s="1"/>
  <c r="RD214" i="8" s="1"/>
  <c r="RE214" i="8" l="1"/>
  <c r="QZ214" i="8" s="1"/>
  <c r="RM213" i="8"/>
  <c r="RO213" i="8" l="1"/>
  <c r="RP213" i="8" s="1"/>
  <c r="RK214" i="8" s="1"/>
  <c r="RL214" i="8" l="1"/>
  <c r="RG214" i="8" s="1"/>
  <c r="RT213" i="8"/>
  <c r="RV213" i="8" l="1"/>
  <c r="RW213" i="8" s="1"/>
  <c r="RR214" i="8" s="1"/>
  <c r="RS214" i="8" l="1"/>
  <c r="RN214" i="8" s="1"/>
  <c r="SA213" i="8"/>
  <c r="SC213" i="8" l="1"/>
  <c r="SD213" i="8"/>
  <c r="RY214" i="8" s="1"/>
  <c r="RZ214" i="8" l="1"/>
  <c r="RU214" i="8" s="1"/>
  <c r="SH213" i="8"/>
  <c r="SJ213" i="8" l="1"/>
  <c r="SK213" i="8" s="1"/>
  <c r="SF214" i="8" s="1"/>
  <c r="SG214" i="8" l="1"/>
  <c r="SB214" i="8" s="1"/>
  <c r="SO213" i="8"/>
  <c r="SQ213" i="8" l="1"/>
  <c r="SR213" i="8" s="1"/>
  <c r="SM214" i="8" s="1"/>
  <c r="SN214" i="8" l="1"/>
  <c r="SI214" i="8" s="1"/>
  <c r="SV213" i="8"/>
  <c r="SX213" i="8" l="1"/>
  <c r="SY213" i="8" s="1"/>
  <c r="ST214" i="8" s="1"/>
  <c r="SU214" i="8" l="1"/>
  <c r="SP214" i="8" s="1"/>
  <c r="TC213" i="8"/>
  <c r="TE213" i="8" l="1"/>
  <c r="TF213" i="8" s="1"/>
  <c r="TA214" i="8" s="1"/>
  <c r="TB214" i="8" l="1"/>
  <c r="SW214" i="8" s="1"/>
  <c r="TJ213" i="8"/>
  <c r="TL213" i="8" l="1"/>
  <c r="TM213" i="8" s="1"/>
  <c r="TH214" i="8" s="1"/>
  <c r="TI214" i="8" l="1"/>
  <c r="TD214" i="8" s="1"/>
  <c r="TQ213" i="8"/>
  <c r="TS213" i="8" l="1"/>
  <c r="TT213" i="8" s="1"/>
  <c r="TO214" i="8" s="1"/>
  <c r="TP214" i="8" l="1"/>
  <c r="TK214" i="8" s="1"/>
  <c r="TX213" i="8"/>
  <c r="TZ213" i="8" l="1"/>
  <c r="UA213" i="8"/>
  <c r="TV214" i="8" s="1"/>
  <c r="TW214" i="8" l="1"/>
  <c r="TR214" i="8" s="1"/>
  <c r="UE213" i="8"/>
  <c r="UG213" i="8" l="1"/>
  <c r="UH213" i="8" s="1"/>
  <c r="UC214" i="8" s="1"/>
  <c r="UD214" i="8" l="1"/>
  <c r="TY214" i="8" s="1"/>
  <c r="UL213" i="8"/>
  <c r="UN213" i="8" l="1"/>
  <c r="UO213" i="8" s="1"/>
  <c r="UJ214" i="8" s="1"/>
  <c r="UK214" i="8" l="1"/>
  <c r="UF214" i="8" s="1"/>
  <c r="US213" i="8"/>
  <c r="UU213" i="8" l="1"/>
  <c r="UV213" i="8"/>
  <c r="UQ214" i="8" s="1"/>
  <c r="UR214" i="8" l="1"/>
  <c r="UM214" i="8" s="1"/>
  <c r="UZ213" i="8"/>
  <c r="VB213" i="8" l="1"/>
  <c r="VC213" i="8"/>
  <c r="UX214" i="8" s="1"/>
  <c r="VG213" i="8" l="1"/>
  <c r="UY214" i="8"/>
  <c r="UT214" i="8" s="1"/>
  <c r="VI213" i="8" l="1"/>
  <c r="VJ213" i="8"/>
  <c r="VE214" i="8" s="1"/>
  <c r="VF214" i="8" l="1"/>
  <c r="VA214" i="8" s="1"/>
  <c r="VN213" i="8"/>
  <c r="VP213" i="8" l="1"/>
  <c r="VQ213" i="8" s="1"/>
  <c r="VL214" i="8" s="1"/>
  <c r="VM214" i="8" l="1"/>
  <c r="VH214" i="8" s="1"/>
  <c r="VU213" i="8"/>
  <c r="VW213" i="8" l="1"/>
  <c r="VX213" i="8"/>
  <c r="VS214" i="8" s="1"/>
  <c r="VT214" i="8" l="1"/>
  <c r="VO214" i="8" s="1"/>
  <c r="WB213" i="8"/>
  <c r="WD213" i="8" l="1"/>
  <c r="WE213" i="8" s="1"/>
  <c r="VZ214" i="8" s="1"/>
  <c r="WA214" i="8" l="1"/>
  <c r="VV214" i="8" s="1"/>
  <c r="WI213" i="8"/>
  <c r="WK213" i="8" l="1"/>
  <c r="WL213" i="8" s="1"/>
  <c r="WG214" i="8" s="1"/>
  <c r="WH214" i="8" l="1"/>
  <c r="WC214" i="8" s="1"/>
  <c r="WP213" i="8"/>
  <c r="WR213" i="8" l="1"/>
  <c r="WS213" i="8" s="1"/>
  <c r="WN214" i="8" s="1"/>
  <c r="WO214" i="8" l="1"/>
  <c r="WJ214" i="8" s="1"/>
  <c r="WW213" i="8"/>
  <c r="WY213" i="8" l="1"/>
  <c r="WZ213" i="8"/>
  <c r="WU214" i="8" s="1"/>
  <c r="WV214" i="8" l="1"/>
  <c r="WQ214" i="8" s="1"/>
  <c r="XD213" i="8"/>
  <c r="XF213" i="8" l="1"/>
  <c r="XG213" i="8" s="1"/>
  <c r="XB214" i="8" s="1"/>
  <c r="XC214" i="8" l="1"/>
  <c r="WX214" i="8" s="1"/>
  <c r="XK213" i="8"/>
  <c r="XM213" i="8" l="1"/>
  <c r="XN213" i="8"/>
  <c r="XI214" i="8" s="1"/>
  <c r="XJ214" i="8" l="1"/>
  <c r="XE214" i="8" s="1"/>
  <c r="XR213" i="8"/>
  <c r="XT213" i="8" l="1"/>
  <c r="XU213" i="8"/>
  <c r="XP214" i="8" s="1"/>
  <c r="XQ214" i="8" l="1"/>
  <c r="XL214" i="8" s="1"/>
  <c r="XY213" i="8"/>
  <c r="YA213" i="8" l="1"/>
  <c r="YB213" i="8" s="1"/>
  <c r="XW214" i="8" s="1"/>
  <c r="XX214" i="8" l="1"/>
  <c r="XS214" i="8" s="1"/>
  <c r="YF213" i="8"/>
  <c r="YH213" i="8" l="1"/>
  <c r="YI213" i="8" s="1"/>
  <c r="YD214" i="8" s="1"/>
  <c r="YE214" i="8" l="1"/>
  <c r="XZ214" i="8" s="1"/>
  <c r="YM213" i="8"/>
  <c r="YO213" i="8" l="1"/>
  <c r="YP213" i="8"/>
  <c r="YK214" i="8" s="1"/>
  <c r="YT213" i="8" l="1"/>
  <c r="YL214" i="8"/>
  <c r="YG214" i="8" s="1"/>
  <c r="YV213" i="8" l="1"/>
  <c r="YW213" i="8" s="1"/>
  <c r="YR214" i="8" s="1"/>
  <c r="YS214" i="8" l="1"/>
  <c r="YN214" i="8" s="1"/>
  <c r="ZA213" i="8"/>
  <c r="ZC213" i="8" l="1"/>
  <c r="ZD213" i="8"/>
  <c r="YY214" i="8" s="1"/>
  <c r="YZ214" i="8" l="1"/>
  <c r="YU214" i="8" s="1"/>
  <c r="ZH213" i="8"/>
  <c r="ZJ213" i="8" l="1"/>
  <c r="ZK213" i="8" s="1"/>
  <c r="ZF214" i="8" s="1"/>
  <c r="ZG214" i="8" l="1"/>
  <c r="ZB214" i="8" s="1"/>
  <c r="ZO213" i="8"/>
  <c r="ZQ213" i="8" l="1"/>
  <c r="ZR213" i="8"/>
  <c r="ZM214" i="8" s="1"/>
  <c r="ZN214" i="8" l="1"/>
  <c r="ZI214" i="8" s="1"/>
  <c r="ZV213" i="8"/>
  <c r="ZX213" i="8" l="1"/>
  <c r="ZY213" i="8" s="1"/>
  <c r="ZT214" i="8" s="1"/>
  <c r="ZU214" i="8" l="1"/>
  <c r="ZP214" i="8" s="1"/>
  <c r="AAC213" i="8"/>
  <c r="AAE213" i="8" l="1"/>
  <c r="AAF213" i="8" s="1"/>
  <c r="AAA214" i="8" s="1"/>
  <c r="AAB214" i="8" l="1"/>
  <c r="ZW214" i="8" s="1"/>
  <c r="AAJ213" i="8"/>
  <c r="AAL213" i="8" l="1"/>
  <c r="AAM213" i="8"/>
  <c r="AAH214" i="8" s="1"/>
  <c r="AAI214" i="8" l="1"/>
  <c r="AAD214" i="8" s="1"/>
  <c r="AAQ213" i="8"/>
  <c r="AAS213" i="8" l="1"/>
  <c r="AAT213" i="8" s="1"/>
  <c r="AAO214" i="8" s="1"/>
  <c r="AAP214" i="8" l="1"/>
  <c r="AAX213" i="8"/>
  <c r="AAZ213" i="8" l="1"/>
  <c r="ABA213" i="8" s="1"/>
  <c r="AAV214" i="8" s="1"/>
  <c r="MZ214" i="8"/>
  <c r="AAK214" i="8"/>
  <c r="MW215" i="8" l="1"/>
  <c r="NA214" i="8"/>
  <c r="MV215" i="8" s="1"/>
  <c r="ABE213" i="8"/>
  <c r="AAW214" i="8"/>
  <c r="AAR214" i="8" l="1"/>
  <c r="ABG213" i="8"/>
  <c r="ABH213" i="8" s="1"/>
  <c r="ABC214" i="8" s="1"/>
  <c r="NE214" i="8"/>
  <c r="MR215" i="8"/>
  <c r="MS215" i="8" s="1"/>
  <c r="MP216" i="8" l="1"/>
  <c r="MT215" i="8"/>
  <c r="MO216" i="8" s="1"/>
  <c r="NG214" i="8"/>
  <c r="NH214" i="8" s="1"/>
  <c r="NC215" i="8" s="1"/>
  <c r="ABD214" i="8"/>
  <c r="ABL213" i="8"/>
  <c r="ABO213" i="8" s="1"/>
  <c r="ABJ214" i="8" s="1"/>
  <c r="ABF214" i="8" l="1"/>
  <c r="AAY214" i="8"/>
  <c r="ND215" i="8"/>
  <c r="MY215" i="8" s="1"/>
  <c r="NL214" i="8"/>
  <c r="MX215" i="8"/>
  <c r="MK216" i="8"/>
  <c r="ML216" i="8" s="1"/>
  <c r="MI217" i="8" l="1"/>
  <c r="MM216" i="8"/>
  <c r="MH217" i="8" s="1"/>
  <c r="NN214" i="8"/>
  <c r="NO214" i="8"/>
  <c r="NJ215" i="8" s="1"/>
  <c r="NK215" i="8" l="1"/>
  <c r="NF215" i="8" s="1"/>
  <c r="NS214" i="8"/>
  <c r="MD217" i="8"/>
  <c r="ME217" i="8" s="1"/>
  <c r="MQ216" i="8"/>
  <c r="MB218" i="8" l="1"/>
  <c r="MF217" i="8"/>
  <c r="MA218" i="8" s="1"/>
  <c r="NU214" i="8"/>
  <c r="NV214" i="8"/>
  <c r="NQ215" i="8" s="1"/>
  <c r="NR215" i="8" l="1"/>
  <c r="NM215" i="8" s="1"/>
  <c r="NZ214" i="8"/>
  <c r="MJ217" i="8"/>
  <c r="LW218" i="8"/>
  <c r="LX218" i="8" s="1"/>
  <c r="LU219" i="8" l="1"/>
  <c r="LY218" i="8"/>
  <c r="LT219" i="8" s="1"/>
  <c r="OB214" i="8"/>
  <c r="OC214" i="8"/>
  <c r="NX215" i="8" s="1"/>
  <c r="NY215" i="8" l="1"/>
  <c r="NT215" i="8" s="1"/>
  <c r="OG214" i="8"/>
  <c r="MC218" i="8"/>
  <c r="LP219" i="8"/>
  <c r="LQ219" i="8" s="1"/>
  <c r="LN220" i="8" l="1"/>
  <c r="LR219" i="8"/>
  <c r="LM220" i="8" s="1"/>
  <c r="OI214" i="8"/>
  <c r="OJ214" i="8"/>
  <c r="OE215" i="8" s="1"/>
  <c r="OF215" i="8" l="1"/>
  <c r="OA215" i="8" s="1"/>
  <c r="ON214" i="8"/>
  <c r="LV219" i="8"/>
  <c r="LI220" i="8"/>
  <c r="LJ220" i="8" s="1"/>
  <c r="P48" i="8" s="1"/>
  <c r="D49" i="8" l="1"/>
  <c r="E49" i="8"/>
  <c r="LK220" i="8"/>
  <c r="LO220" i="8" s="1"/>
  <c r="OP214" i="8"/>
  <c r="OQ214" i="8"/>
  <c r="OL215" i="8" s="1"/>
  <c r="OM215" i="8" l="1"/>
  <c r="OH215" i="8" s="1"/>
  <c r="OU214" i="8"/>
  <c r="N48" i="8"/>
  <c r="H49" i="8"/>
  <c r="G49" i="8"/>
  <c r="O48" i="8"/>
  <c r="OW214" i="8" l="1"/>
  <c r="OX214" i="8"/>
  <c r="OS215" i="8" s="1"/>
  <c r="OT215" i="8" l="1"/>
  <c r="OO215" i="8" s="1"/>
  <c r="PB214" i="8"/>
  <c r="PD214" i="8" l="1"/>
  <c r="PE214" i="8"/>
  <c r="OZ215" i="8" s="1"/>
  <c r="PA215" i="8" l="1"/>
  <c r="OV215" i="8" s="1"/>
  <c r="PI214" i="8"/>
  <c r="PK214" i="8" l="1"/>
  <c r="PL214" i="8" s="1"/>
  <c r="PG215" i="8" s="1"/>
  <c r="PH215" i="8" l="1"/>
  <c r="PC215" i="8" s="1"/>
  <c r="PP214" i="8"/>
  <c r="PR214" i="8" l="1"/>
  <c r="PS214" i="8" s="1"/>
  <c r="PN215" i="8" s="1"/>
  <c r="PO215" i="8" l="1"/>
  <c r="PJ215" i="8" s="1"/>
  <c r="PW214" i="8"/>
  <c r="PY214" i="8" l="1"/>
  <c r="PZ214" i="8"/>
  <c r="PU215" i="8" s="1"/>
  <c r="PV215" i="8" l="1"/>
  <c r="PQ215" i="8" s="1"/>
  <c r="QD214" i="8"/>
  <c r="QF214" i="8" l="1"/>
  <c r="QG214" i="8"/>
  <c r="QB215" i="8" s="1"/>
  <c r="QC215" i="8" l="1"/>
  <c r="PX215" i="8" s="1"/>
  <c r="QK214" i="8"/>
  <c r="QM214" i="8" l="1"/>
  <c r="QN214" i="8" s="1"/>
  <c r="QI215" i="8" s="1"/>
  <c r="QJ215" i="8" l="1"/>
  <c r="QE215" i="8" s="1"/>
  <c r="QR214" i="8"/>
  <c r="QT214" i="8" l="1"/>
  <c r="QU214" i="8" s="1"/>
  <c r="QP215" i="8" s="1"/>
  <c r="QQ215" i="8" l="1"/>
  <c r="QL215" i="8" s="1"/>
  <c r="QY214" i="8"/>
  <c r="RA214" i="8" l="1"/>
  <c r="RB214" i="8" s="1"/>
  <c r="QW215" i="8" s="1"/>
  <c r="QX215" i="8" l="1"/>
  <c r="QS215" i="8" s="1"/>
  <c r="RF214" i="8"/>
  <c r="RH214" i="8" l="1"/>
  <c r="RI214" i="8" s="1"/>
  <c r="RD215" i="8" s="1"/>
  <c r="RE215" i="8" l="1"/>
  <c r="QZ215" i="8" s="1"/>
  <c r="RM214" i="8"/>
  <c r="RO214" i="8" l="1"/>
  <c r="RP214" i="8" s="1"/>
  <c r="RK215" i="8" s="1"/>
  <c r="RL215" i="8" l="1"/>
  <c r="RG215" i="8" s="1"/>
  <c r="RT214" i="8"/>
  <c r="RV214" i="8" l="1"/>
  <c r="RW214" i="8"/>
  <c r="RR215" i="8" s="1"/>
  <c r="RS215" i="8" l="1"/>
  <c r="RN215" i="8" s="1"/>
  <c r="SA214" i="8"/>
  <c r="SC214" i="8" l="1"/>
  <c r="SD214" i="8"/>
  <c r="RY215" i="8" s="1"/>
  <c r="RZ215" i="8" l="1"/>
  <c r="RU215" i="8" s="1"/>
  <c r="SH214" i="8"/>
  <c r="SJ214" i="8" l="1"/>
  <c r="SK214" i="8"/>
  <c r="SF215" i="8" s="1"/>
  <c r="SG215" i="8" l="1"/>
  <c r="SB215" i="8" s="1"/>
  <c r="SO214" i="8"/>
  <c r="SQ214" i="8" l="1"/>
  <c r="SR214" i="8" s="1"/>
  <c r="SM215" i="8" s="1"/>
  <c r="SN215" i="8" l="1"/>
  <c r="SI215" i="8" s="1"/>
  <c r="SV214" i="8"/>
  <c r="SX214" i="8" l="1"/>
  <c r="SY214" i="8"/>
  <c r="ST215" i="8" s="1"/>
  <c r="SU215" i="8" l="1"/>
  <c r="SP215" i="8" s="1"/>
  <c r="TC214" i="8"/>
  <c r="TE214" i="8" l="1"/>
  <c r="TF214" i="8"/>
  <c r="TA215" i="8" s="1"/>
  <c r="TB215" i="8" l="1"/>
  <c r="SW215" i="8" s="1"/>
  <c r="TJ214" i="8"/>
  <c r="TL214" i="8" l="1"/>
  <c r="TM214" i="8"/>
  <c r="TH215" i="8" s="1"/>
  <c r="TI215" i="8" l="1"/>
  <c r="TD215" i="8" s="1"/>
  <c r="TQ214" i="8"/>
  <c r="TS214" i="8" l="1"/>
  <c r="TT214" i="8" s="1"/>
  <c r="TO215" i="8" s="1"/>
  <c r="TP215" i="8" l="1"/>
  <c r="TK215" i="8" s="1"/>
  <c r="TX214" i="8"/>
  <c r="TZ214" i="8" l="1"/>
  <c r="UA214" i="8"/>
  <c r="TV215" i="8" s="1"/>
  <c r="TW215" i="8" l="1"/>
  <c r="TR215" i="8" s="1"/>
  <c r="UE214" i="8"/>
  <c r="UG214" i="8" l="1"/>
  <c r="UH214" i="8" s="1"/>
  <c r="UC215" i="8" s="1"/>
  <c r="UD215" i="8" l="1"/>
  <c r="TY215" i="8" s="1"/>
  <c r="UL214" i="8"/>
  <c r="UN214" i="8" l="1"/>
  <c r="UO214" i="8" s="1"/>
  <c r="UJ215" i="8" s="1"/>
  <c r="UK215" i="8" l="1"/>
  <c r="UF215" i="8" s="1"/>
  <c r="US214" i="8"/>
  <c r="UU214" i="8" l="1"/>
  <c r="UV214" i="8" s="1"/>
  <c r="UQ215" i="8" s="1"/>
  <c r="UR215" i="8" l="1"/>
  <c r="UM215" i="8" s="1"/>
  <c r="UZ214" i="8"/>
  <c r="VB214" i="8" l="1"/>
  <c r="VC214" i="8" s="1"/>
  <c r="UX215" i="8" s="1"/>
  <c r="VG214" i="8" l="1"/>
  <c r="UY215" i="8"/>
  <c r="UT215" i="8" s="1"/>
  <c r="VI214" i="8" l="1"/>
  <c r="VJ214" i="8"/>
  <c r="VE215" i="8" s="1"/>
  <c r="VF215" i="8" l="1"/>
  <c r="VA215" i="8" s="1"/>
  <c r="VN214" i="8"/>
  <c r="VP214" i="8" l="1"/>
  <c r="VQ214" i="8" s="1"/>
  <c r="VL215" i="8" s="1"/>
  <c r="VM215" i="8" l="1"/>
  <c r="VH215" i="8" s="1"/>
  <c r="VU214" i="8"/>
  <c r="VW214" i="8" l="1"/>
  <c r="VX214" i="8" s="1"/>
  <c r="VS215" i="8" s="1"/>
  <c r="VT215" i="8" l="1"/>
  <c r="VO215" i="8" s="1"/>
  <c r="WB214" i="8"/>
  <c r="WD214" i="8" l="1"/>
  <c r="WE214" i="8"/>
  <c r="VZ215" i="8" s="1"/>
  <c r="WA215" i="8" l="1"/>
  <c r="VV215" i="8" s="1"/>
  <c r="WI214" i="8"/>
  <c r="WK214" i="8" l="1"/>
  <c r="WL214" i="8" s="1"/>
  <c r="WG215" i="8" s="1"/>
  <c r="WH215" i="8" l="1"/>
  <c r="WC215" i="8" s="1"/>
  <c r="WP214" i="8"/>
  <c r="WR214" i="8" l="1"/>
  <c r="WS214" i="8"/>
  <c r="WN215" i="8" s="1"/>
  <c r="WO215" i="8" l="1"/>
  <c r="WJ215" i="8" s="1"/>
  <c r="WW214" i="8"/>
  <c r="WY214" i="8" l="1"/>
  <c r="WZ214" i="8" s="1"/>
  <c r="WU215" i="8" s="1"/>
  <c r="WV215" i="8" l="1"/>
  <c r="WQ215" i="8" s="1"/>
  <c r="XD214" i="8"/>
  <c r="XF214" i="8" l="1"/>
  <c r="XG214" i="8"/>
  <c r="XB215" i="8" s="1"/>
  <c r="XC215" i="8" l="1"/>
  <c r="WX215" i="8" s="1"/>
  <c r="XK214" i="8"/>
  <c r="XM214" i="8" l="1"/>
  <c r="XN214" i="8" s="1"/>
  <c r="XI215" i="8" s="1"/>
  <c r="XJ215" i="8" l="1"/>
  <c r="XE215" i="8" s="1"/>
  <c r="XR214" i="8"/>
  <c r="XT214" i="8" l="1"/>
  <c r="XU214" i="8" s="1"/>
  <c r="XP215" i="8" s="1"/>
  <c r="XQ215" i="8" l="1"/>
  <c r="XL215" i="8" s="1"/>
  <c r="XY214" i="8"/>
  <c r="YA214" i="8" l="1"/>
  <c r="YB214" i="8"/>
  <c r="XW215" i="8" s="1"/>
  <c r="XX215" i="8" l="1"/>
  <c r="XS215" i="8" s="1"/>
  <c r="YF214" i="8"/>
  <c r="YH214" i="8" l="1"/>
  <c r="YI214" i="8" s="1"/>
  <c r="YD215" i="8" s="1"/>
  <c r="YE215" i="8" l="1"/>
  <c r="XZ215" i="8" s="1"/>
  <c r="YM214" i="8"/>
  <c r="YO214" i="8" l="1"/>
  <c r="YP214" i="8"/>
  <c r="YK215" i="8" s="1"/>
  <c r="YT214" i="8" l="1"/>
  <c r="YL215" i="8"/>
  <c r="YG215" i="8" s="1"/>
  <c r="YV214" i="8" l="1"/>
  <c r="YW214" i="8"/>
  <c r="YR215" i="8" s="1"/>
  <c r="YS215" i="8" l="1"/>
  <c r="YN215" i="8" s="1"/>
  <c r="ZA214" i="8"/>
  <c r="ZC214" i="8" l="1"/>
  <c r="ZD214" i="8" s="1"/>
  <c r="YY215" i="8" s="1"/>
  <c r="YZ215" i="8" l="1"/>
  <c r="YU215" i="8" s="1"/>
  <c r="ZH214" i="8"/>
  <c r="ZJ214" i="8" l="1"/>
  <c r="ZK214" i="8"/>
  <c r="ZF215" i="8" s="1"/>
  <c r="ZG215" i="8" l="1"/>
  <c r="ZB215" i="8" s="1"/>
  <c r="ZO214" i="8"/>
  <c r="ZQ214" i="8" l="1"/>
  <c r="ZR214" i="8" s="1"/>
  <c r="ZM215" i="8" s="1"/>
  <c r="ZN215" i="8" l="1"/>
  <c r="ZI215" i="8" s="1"/>
  <c r="ZV214" i="8"/>
  <c r="ZX214" i="8" l="1"/>
  <c r="ZY214" i="8" s="1"/>
  <c r="ZT215" i="8" s="1"/>
  <c r="ZU215" i="8" l="1"/>
  <c r="ZP215" i="8" s="1"/>
  <c r="AAC214" i="8"/>
  <c r="AAE214" i="8" l="1"/>
  <c r="AAF214" i="8"/>
  <c r="AAA215" i="8" s="1"/>
  <c r="AAB215" i="8" l="1"/>
  <c r="ZW215" i="8" s="1"/>
  <c r="AAJ214" i="8"/>
  <c r="AAL214" i="8" l="1"/>
  <c r="AAM214" i="8"/>
  <c r="AAH215" i="8" s="1"/>
  <c r="AAI215" i="8" l="1"/>
  <c r="AAD215" i="8" s="1"/>
  <c r="AAQ214" i="8"/>
  <c r="AAS214" i="8" l="1"/>
  <c r="AAT214" i="8"/>
  <c r="AAO215" i="8" s="1"/>
  <c r="AAP215" i="8" l="1"/>
  <c r="AAX214" i="8"/>
  <c r="AAZ214" i="8" l="1"/>
  <c r="ABA214" i="8" s="1"/>
  <c r="AAV215" i="8" s="1"/>
  <c r="MZ215" i="8"/>
  <c r="AAK215" i="8"/>
  <c r="MW216" i="8" l="1"/>
  <c r="NA215" i="8"/>
  <c r="MV216" i="8" s="1"/>
  <c r="AAW215" i="8"/>
  <c r="ABE214" i="8"/>
  <c r="ABG214" i="8" l="1"/>
  <c r="ABH214" i="8" s="1"/>
  <c r="ABC215" i="8" s="1"/>
  <c r="AAR215" i="8"/>
  <c r="NE215" i="8"/>
  <c r="MR216" i="8"/>
  <c r="MS216" i="8" s="1"/>
  <c r="MP217" i="8" l="1"/>
  <c r="MT216" i="8"/>
  <c r="MO217" i="8" s="1"/>
  <c r="NG215" i="8"/>
  <c r="NH215" i="8"/>
  <c r="NC216" i="8" s="1"/>
  <c r="ABD215" i="8"/>
  <c r="ABL214" i="8"/>
  <c r="ABO214" i="8" s="1"/>
  <c r="ABJ215" i="8" s="1"/>
  <c r="ABF215" i="8" l="1"/>
  <c r="AAY215" i="8"/>
  <c r="ND216" i="8"/>
  <c r="MY216" i="8" s="1"/>
  <c r="NL215" i="8"/>
  <c r="MX216" i="8"/>
  <c r="MK217" i="8"/>
  <c r="ML217" i="8" s="1"/>
  <c r="MI218" i="8" l="1"/>
  <c r="MM217" i="8"/>
  <c r="MH218" i="8" s="1"/>
  <c r="NN215" i="8"/>
  <c r="NO215" i="8"/>
  <c r="NJ216" i="8" s="1"/>
  <c r="NK216" i="8" l="1"/>
  <c r="NF216" i="8" s="1"/>
  <c r="NS215" i="8"/>
  <c r="MQ217" i="8"/>
  <c r="MD218" i="8"/>
  <c r="ME218" i="8" s="1"/>
  <c r="MB219" i="8" l="1"/>
  <c r="MF218" i="8"/>
  <c r="MA219" i="8" s="1"/>
  <c r="NU215" i="8"/>
  <c r="NV215" i="8"/>
  <c r="NQ216" i="8" s="1"/>
  <c r="NR216" i="8" l="1"/>
  <c r="NM216" i="8" s="1"/>
  <c r="NZ215" i="8"/>
  <c r="MJ218" i="8"/>
  <c r="LW219" i="8"/>
  <c r="LX219" i="8" s="1"/>
  <c r="LU220" i="8" l="1"/>
  <c r="LY219" i="8"/>
  <c r="LT220" i="8" s="1"/>
  <c r="OB215" i="8"/>
  <c r="OC215" i="8"/>
  <c r="NX216" i="8" s="1"/>
  <c r="NY216" i="8" l="1"/>
  <c r="NT216" i="8" s="1"/>
  <c r="OG215" i="8"/>
  <c r="MC219" i="8"/>
  <c r="LP220" i="8"/>
  <c r="LQ220" i="8" s="1"/>
  <c r="P49" i="8" s="1"/>
  <c r="D50" i="8" l="1"/>
  <c r="E50" i="8"/>
  <c r="LR220" i="8"/>
  <c r="LV220" i="8" s="1"/>
  <c r="OI215" i="8"/>
  <c r="OJ215" i="8"/>
  <c r="OE216" i="8" s="1"/>
  <c r="OF216" i="8" l="1"/>
  <c r="OA216" i="8" s="1"/>
  <c r="ON215" i="8"/>
  <c r="N49" i="8"/>
  <c r="H50" i="8"/>
  <c r="O49" i="8"/>
  <c r="G50" i="8"/>
  <c r="OP215" i="8" l="1"/>
  <c r="OQ215" i="8" s="1"/>
  <c r="OL216" i="8" s="1"/>
  <c r="OM216" i="8" l="1"/>
  <c r="OH216" i="8" s="1"/>
  <c r="OU215" i="8"/>
  <c r="OW215" i="8" l="1"/>
  <c r="OX215" i="8" s="1"/>
  <c r="OS216" i="8" s="1"/>
  <c r="OT216" i="8" l="1"/>
  <c r="OO216" i="8" s="1"/>
  <c r="PB215" i="8"/>
  <c r="PD215" i="8" l="1"/>
  <c r="PE215" i="8" s="1"/>
  <c r="OZ216" i="8" s="1"/>
  <c r="PA216" i="8" l="1"/>
  <c r="OV216" i="8" s="1"/>
  <c r="PI215" i="8"/>
  <c r="PK215" i="8" l="1"/>
  <c r="PL215" i="8" s="1"/>
  <c r="PG216" i="8" s="1"/>
  <c r="PH216" i="8" l="1"/>
  <c r="PC216" i="8" s="1"/>
  <c r="PP215" i="8"/>
  <c r="PR215" i="8" l="1"/>
  <c r="PS215" i="8"/>
  <c r="PN216" i="8" s="1"/>
  <c r="PO216" i="8" l="1"/>
  <c r="PJ216" i="8" s="1"/>
  <c r="PW215" i="8"/>
  <c r="PY215" i="8" l="1"/>
  <c r="PZ215" i="8" s="1"/>
  <c r="PU216" i="8" s="1"/>
  <c r="PV216" i="8" l="1"/>
  <c r="PQ216" i="8" s="1"/>
  <c r="QD215" i="8"/>
  <c r="QF215" i="8" l="1"/>
  <c r="QG215" i="8"/>
  <c r="QB216" i="8" s="1"/>
  <c r="QC216" i="8" l="1"/>
  <c r="PX216" i="8" s="1"/>
  <c r="QK215" i="8"/>
  <c r="QM215" i="8" l="1"/>
  <c r="QN215" i="8"/>
  <c r="QI216" i="8" s="1"/>
  <c r="QJ216" i="8" l="1"/>
  <c r="QE216" i="8" s="1"/>
  <c r="QR215" i="8"/>
  <c r="QT215" i="8" l="1"/>
  <c r="QU215" i="8"/>
  <c r="QP216" i="8" s="1"/>
  <c r="QQ216" i="8" l="1"/>
  <c r="QL216" i="8" s="1"/>
  <c r="QY215" i="8"/>
  <c r="RA215" i="8" l="1"/>
  <c r="RB215" i="8" s="1"/>
  <c r="QW216" i="8" s="1"/>
  <c r="QX216" i="8" l="1"/>
  <c r="QS216" i="8" s="1"/>
  <c r="RF215" i="8"/>
  <c r="RH215" i="8" l="1"/>
  <c r="RI215" i="8" s="1"/>
  <c r="RD216" i="8" s="1"/>
  <c r="RE216" i="8" l="1"/>
  <c r="QZ216" i="8" s="1"/>
  <c r="RM215" i="8"/>
  <c r="RO215" i="8" l="1"/>
  <c r="RP215" i="8" s="1"/>
  <c r="RK216" i="8" s="1"/>
  <c r="RL216" i="8" l="1"/>
  <c r="RG216" i="8" s="1"/>
  <c r="RT215" i="8"/>
  <c r="RV215" i="8" l="1"/>
  <c r="RW215" i="8" s="1"/>
  <c r="RR216" i="8" s="1"/>
  <c r="RS216" i="8" l="1"/>
  <c r="RN216" i="8" s="1"/>
  <c r="SA215" i="8"/>
  <c r="SC215" i="8" l="1"/>
  <c r="SD215" i="8" s="1"/>
  <c r="RY216" i="8" s="1"/>
  <c r="RZ216" i="8" l="1"/>
  <c r="RU216" i="8" s="1"/>
  <c r="SH215" i="8"/>
  <c r="SJ215" i="8" l="1"/>
  <c r="SK215" i="8" s="1"/>
  <c r="SF216" i="8" s="1"/>
  <c r="SG216" i="8" l="1"/>
  <c r="SB216" i="8" s="1"/>
  <c r="SO215" i="8"/>
  <c r="SQ215" i="8" l="1"/>
  <c r="SR215" i="8"/>
  <c r="SM216" i="8" s="1"/>
  <c r="SN216" i="8" l="1"/>
  <c r="SI216" i="8" s="1"/>
  <c r="SV215" i="8"/>
  <c r="SX215" i="8" l="1"/>
  <c r="SY215" i="8" s="1"/>
  <c r="ST216" i="8" s="1"/>
  <c r="SU216" i="8" l="1"/>
  <c r="SP216" i="8" s="1"/>
  <c r="TC215" i="8"/>
  <c r="TE215" i="8" l="1"/>
  <c r="TF215" i="8" s="1"/>
  <c r="TA216" i="8" s="1"/>
  <c r="TB216" i="8" l="1"/>
  <c r="SW216" i="8" s="1"/>
  <c r="TJ215" i="8"/>
  <c r="TL215" i="8" l="1"/>
  <c r="TM215" i="8" s="1"/>
  <c r="TH216" i="8" s="1"/>
  <c r="TI216" i="8" l="1"/>
  <c r="TD216" i="8" s="1"/>
  <c r="TQ215" i="8"/>
  <c r="TS215" i="8" l="1"/>
  <c r="TT215" i="8" s="1"/>
  <c r="TO216" i="8" s="1"/>
  <c r="TP216" i="8" l="1"/>
  <c r="TK216" i="8" s="1"/>
  <c r="TX215" i="8"/>
  <c r="TZ215" i="8" l="1"/>
  <c r="UA215" i="8"/>
  <c r="TV216" i="8" s="1"/>
  <c r="TW216" i="8" l="1"/>
  <c r="TR216" i="8" s="1"/>
  <c r="UE215" i="8"/>
  <c r="UG215" i="8" l="1"/>
  <c r="UH215" i="8"/>
  <c r="UC216" i="8" s="1"/>
  <c r="UD216" i="8" l="1"/>
  <c r="TY216" i="8" s="1"/>
  <c r="UL215" i="8"/>
  <c r="UN215" i="8" l="1"/>
  <c r="UO215" i="8"/>
  <c r="UJ216" i="8" s="1"/>
  <c r="UK216" i="8" l="1"/>
  <c r="UF216" i="8" s="1"/>
  <c r="US215" i="8"/>
  <c r="UU215" i="8" l="1"/>
  <c r="UV215" i="8" s="1"/>
  <c r="UQ216" i="8" s="1"/>
  <c r="UR216" i="8" l="1"/>
  <c r="UM216" i="8" s="1"/>
  <c r="UZ215" i="8"/>
  <c r="VB215" i="8" l="1"/>
  <c r="VC215" i="8"/>
  <c r="UX216" i="8" s="1"/>
  <c r="VG215" i="8" l="1"/>
  <c r="UY216" i="8"/>
  <c r="UT216" i="8" s="1"/>
  <c r="VI215" i="8" l="1"/>
  <c r="VJ215" i="8"/>
  <c r="VE216" i="8" s="1"/>
  <c r="VF216" i="8" l="1"/>
  <c r="VA216" i="8" s="1"/>
  <c r="VN215" i="8"/>
  <c r="VP215" i="8" l="1"/>
  <c r="VQ215" i="8" s="1"/>
  <c r="VL216" i="8" s="1"/>
  <c r="VM216" i="8" l="1"/>
  <c r="VH216" i="8" s="1"/>
  <c r="VU215" i="8"/>
  <c r="VW215" i="8" l="1"/>
  <c r="VX215" i="8" s="1"/>
  <c r="VS216" i="8" s="1"/>
  <c r="VT216" i="8" l="1"/>
  <c r="VO216" i="8" s="1"/>
  <c r="WB215" i="8"/>
  <c r="WD215" i="8" l="1"/>
  <c r="WE215" i="8" s="1"/>
  <c r="VZ216" i="8" s="1"/>
  <c r="WA216" i="8" l="1"/>
  <c r="VV216" i="8" s="1"/>
  <c r="WI215" i="8"/>
  <c r="WK215" i="8" l="1"/>
  <c r="WL215" i="8"/>
  <c r="WG216" i="8" s="1"/>
  <c r="WH216" i="8" l="1"/>
  <c r="WC216" i="8" s="1"/>
  <c r="WP215" i="8"/>
  <c r="WR215" i="8" l="1"/>
  <c r="WS215" i="8" s="1"/>
  <c r="WN216" i="8" s="1"/>
  <c r="WO216" i="8" l="1"/>
  <c r="WJ216" i="8" s="1"/>
  <c r="WW215" i="8"/>
  <c r="WY215" i="8" l="1"/>
  <c r="WZ215" i="8"/>
  <c r="WU216" i="8" s="1"/>
  <c r="WV216" i="8" l="1"/>
  <c r="WQ216" i="8" s="1"/>
  <c r="XD215" i="8"/>
  <c r="XF215" i="8" l="1"/>
  <c r="XG215" i="8" s="1"/>
  <c r="XB216" i="8" s="1"/>
  <c r="XC216" i="8" l="1"/>
  <c r="WX216" i="8" s="1"/>
  <c r="XK215" i="8"/>
  <c r="XM215" i="8" l="1"/>
  <c r="XN215" i="8" s="1"/>
  <c r="XI216" i="8" s="1"/>
  <c r="XJ216" i="8" l="1"/>
  <c r="XE216" i="8" s="1"/>
  <c r="XR215" i="8"/>
  <c r="XT215" i="8" l="1"/>
  <c r="XU215" i="8"/>
  <c r="XP216" i="8" s="1"/>
  <c r="XQ216" i="8" l="1"/>
  <c r="XL216" i="8" s="1"/>
  <c r="XY215" i="8"/>
  <c r="YA215" i="8" l="1"/>
  <c r="YB215" i="8"/>
  <c r="XW216" i="8" s="1"/>
  <c r="XX216" i="8" l="1"/>
  <c r="XS216" i="8" s="1"/>
  <c r="YF215" i="8"/>
  <c r="YH215" i="8" l="1"/>
  <c r="YI215" i="8" s="1"/>
  <c r="YD216" i="8" s="1"/>
  <c r="YE216" i="8" l="1"/>
  <c r="XZ216" i="8" s="1"/>
  <c r="YM215" i="8"/>
  <c r="YO215" i="8" l="1"/>
  <c r="YP215" i="8"/>
  <c r="YK216" i="8" s="1"/>
  <c r="YT215" i="8" l="1"/>
  <c r="YL216" i="8"/>
  <c r="YG216" i="8" s="1"/>
  <c r="YV215" i="8" l="1"/>
  <c r="YW215" i="8" s="1"/>
  <c r="YR216" i="8" s="1"/>
  <c r="YS216" i="8" l="1"/>
  <c r="YN216" i="8" s="1"/>
  <c r="ZA215" i="8"/>
  <c r="ZC215" i="8" l="1"/>
  <c r="ZD215" i="8"/>
  <c r="YY216" i="8" s="1"/>
  <c r="YZ216" i="8" l="1"/>
  <c r="YU216" i="8" s="1"/>
  <c r="ZH215" i="8"/>
  <c r="ZJ215" i="8" l="1"/>
  <c r="ZK215" i="8"/>
  <c r="ZF216" i="8" s="1"/>
  <c r="ZG216" i="8" l="1"/>
  <c r="ZB216" i="8" s="1"/>
  <c r="ZO215" i="8"/>
  <c r="ZQ215" i="8" l="1"/>
  <c r="ZR215" i="8"/>
  <c r="ZM216" i="8" s="1"/>
  <c r="ZN216" i="8" l="1"/>
  <c r="ZI216" i="8" s="1"/>
  <c r="ZV215" i="8"/>
  <c r="ZX215" i="8" l="1"/>
  <c r="ZY215" i="8"/>
  <c r="ZT216" i="8" s="1"/>
  <c r="ZU216" i="8" l="1"/>
  <c r="ZP216" i="8" s="1"/>
  <c r="AAC215" i="8"/>
  <c r="AAE215" i="8" l="1"/>
  <c r="AAF215" i="8" s="1"/>
  <c r="AAA216" i="8" s="1"/>
  <c r="AAB216" i="8" l="1"/>
  <c r="ZW216" i="8" s="1"/>
  <c r="AAJ215" i="8"/>
  <c r="AAL215" i="8" l="1"/>
  <c r="AAM215" i="8"/>
  <c r="AAH216" i="8" s="1"/>
  <c r="AAI216" i="8" l="1"/>
  <c r="AAD216" i="8" s="1"/>
  <c r="AAQ215" i="8"/>
  <c r="AAS215" i="8" l="1"/>
  <c r="AAT215" i="8" s="1"/>
  <c r="AAO216" i="8" s="1"/>
  <c r="AAP216" i="8" l="1"/>
  <c r="AAX215" i="8"/>
  <c r="AAZ215" i="8" l="1"/>
  <c r="ABA215" i="8" s="1"/>
  <c r="AAV216" i="8" s="1"/>
  <c r="MZ216" i="8"/>
  <c r="AAK216" i="8"/>
  <c r="MW217" i="8" l="1"/>
  <c r="NA216" i="8"/>
  <c r="MV217" i="8" s="1"/>
  <c r="AAW216" i="8"/>
  <c r="ABE215" i="8"/>
  <c r="ABG215" i="8" l="1"/>
  <c r="ABH215" i="8" s="1"/>
  <c r="ABC216" i="8" s="1"/>
  <c r="AAR216" i="8"/>
  <c r="NE216" i="8"/>
  <c r="MR217" i="8"/>
  <c r="MS217" i="8" s="1"/>
  <c r="MP218" i="8" l="1"/>
  <c r="MT217" i="8"/>
  <c r="MO218" i="8" s="1"/>
  <c r="NG216" i="8"/>
  <c r="NH216" i="8"/>
  <c r="NC217" i="8" s="1"/>
  <c r="ABD216" i="8"/>
  <c r="ABL215" i="8"/>
  <c r="ABO215" i="8" s="1"/>
  <c r="ABJ216" i="8" s="1"/>
  <c r="ABF216" i="8" l="1"/>
  <c r="AAY216" i="8"/>
  <c r="ND217" i="8"/>
  <c r="MY217" i="8" s="1"/>
  <c r="NL216" i="8"/>
  <c r="MX217" i="8"/>
  <c r="MK218" i="8"/>
  <c r="ML218" i="8" s="1"/>
  <c r="MI219" i="8" l="1"/>
  <c r="MM218" i="8"/>
  <c r="MH219" i="8" s="1"/>
  <c r="NN216" i="8"/>
  <c r="NK217" i="8" l="1"/>
  <c r="NO216" i="8"/>
  <c r="NJ217" i="8" s="1"/>
  <c r="MD219" i="8"/>
  <c r="ME219" i="8" s="1"/>
  <c r="MQ218" i="8"/>
  <c r="NF217" i="8" l="1"/>
  <c r="MB220" i="8"/>
  <c r="MF219" i="8"/>
  <c r="MA220" i="8" s="1"/>
  <c r="NS216" i="8"/>
  <c r="NU216" i="8" l="1"/>
  <c r="NV216" i="8" s="1"/>
  <c r="NQ217" i="8" s="1"/>
  <c r="MJ219" i="8"/>
  <c r="LW220" i="8"/>
  <c r="LX220" i="8" s="1"/>
  <c r="P50" i="8" s="1"/>
  <c r="E51" i="8" l="1"/>
  <c r="D51" i="8"/>
  <c r="LY220" i="8"/>
  <c r="MC220" i="8" s="1"/>
  <c r="NR217" i="8"/>
  <c r="NM217" i="8" s="1"/>
  <c r="NZ216" i="8"/>
  <c r="OB216" i="8" l="1"/>
  <c r="OC216" i="8" s="1"/>
  <c r="NX217" i="8" s="1"/>
  <c r="G51" i="8"/>
  <c r="O50" i="8"/>
  <c r="H51" i="8"/>
  <c r="N50" i="8"/>
  <c r="NY217" i="8" l="1"/>
  <c r="NT217" i="8" s="1"/>
  <c r="OG216" i="8"/>
  <c r="OI216" i="8" l="1"/>
  <c r="OJ216" i="8" s="1"/>
  <c r="OE217" i="8" s="1"/>
  <c r="OF217" i="8" l="1"/>
  <c r="OA217" i="8" s="1"/>
  <c r="ON216" i="8"/>
  <c r="OP216" i="8" l="1"/>
  <c r="OQ216" i="8" s="1"/>
  <c r="OL217" i="8" s="1"/>
  <c r="OM217" i="8" l="1"/>
  <c r="OH217" i="8" s="1"/>
  <c r="OU216" i="8"/>
  <c r="OW216" i="8" l="1"/>
  <c r="OX216" i="8" s="1"/>
  <c r="OS217" i="8" s="1"/>
  <c r="OT217" i="8" l="1"/>
  <c r="OO217" i="8" s="1"/>
  <c r="PB216" i="8"/>
  <c r="PD216" i="8" l="1"/>
  <c r="PE216" i="8"/>
  <c r="OZ217" i="8" s="1"/>
  <c r="PA217" i="8" l="1"/>
  <c r="OV217" i="8" s="1"/>
  <c r="PI216" i="8"/>
  <c r="PK216" i="8" l="1"/>
  <c r="PL216" i="8"/>
  <c r="PG217" i="8" s="1"/>
  <c r="PH217" i="8" l="1"/>
  <c r="PC217" i="8" s="1"/>
  <c r="PP216" i="8"/>
  <c r="PR216" i="8" l="1"/>
  <c r="PS216" i="8" s="1"/>
  <c r="PN217" i="8" s="1"/>
  <c r="PO217" i="8" l="1"/>
  <c r="PJ217" i="8" s="1"/>
  <c r="PW216" i="8"/>
  <c r="PY216" i="8" l="1"/>
  <c r="PZ216" i="8"/>
  <c r="PU217" i="8" s="1"/>
  <c r="PV217" i="8" l="1"/>
  <c r="PQ217" i="8" s="1"/>
  <c r="QD216" i="8"/>
  <c r="QF216" i="8" l="1"/>
  <c r="QG216" i="8" s="1"/>
  <c r="QB217" i="8" s="1"/>
  <c r="QC217" i="8" l="1"/>
  <c r="PX217" i="8" s="1"/>
  <c r="QK216" i="8"/>
  <c r="QM216" i="8" l="1"/>
  <c r="QN216" i="8" s="1"/>
  <c r="QI217" i="8" s="1"/>
  <c r="QJ217" i="8" l="1"/>
  <c r="QE217" i="8" s="1"/>
  <c r="QR216" i="8"/>
  <c r="QT216" i="8" l="1"/>
  <c r="QU216" i="8"/>
  <c r="QP217" i="8" s="1"/>
  <c r="QQ217" i="8" l="1"/>
  <c r="QL217" i="8" s="1"/>
  <c r="QY216" i="8"/>
  <c r="RA216" i="8" l="1"/>
  <c r="RB216" i="8"/>
  <c r="QW217" i="8" s="1"/>
  <c r="QX217" i="8" l="1"/>
  <c r="QS217" i="8" s="1"/>
  <c r="RF216" i="8"/>
  <c r="RH216" i="8" l="1"/>
  <c r="RI216" i="8" s="1"/>
  <c r="RD217" i="8" s="1"/>
  <c r="RE217" i="8" l="1"/>
  <c r="QZ217" i="8" s="1"/>
  <c r="RM216" i="8"/>
  <c r="RO216" i="8" l="1"/>
  <c r="RP216" i="8"/>
  <c r="RK217" i="8" s="1"/>
  <c r="RL217" i="8" l="1"/>
  <c r="RG217" i="8" s="1"/>
  <c r="RT216" i="8"/>
  <c r="RV216" i="8" l="1"/>
  <c r="RW216" i="8"/>
  <c r="RR217" i="8" s="1"/>
  <c r="RS217" i="8" l="1"/>
  <c r="RN217" i="8" s="1"/>
  <c r="SA216" i="8"/>
  <c r="SC216" i="8" l="1"/>
  <c r="SD216" i="8"/>
  <c r="RY217" i="8" s="1"/>
  <c r="RZ217" i="8" l="1"/>
  <c r="RU217" i="8" s="1"/>
  <c r="SH216" i="8"/>
  <c r="SJ216" i="8" l="1"/>
  <c r="SK216" i="8"/>
  <c r="SF217" i="8" s="1"/>
  <c r="SG217" i="8" l="1"/>
  <c r="SB217" i="8" s="1"/>
  <c r="SO216" i="8"/>
  <c r="SQ216" i="8" l="1"/>
  <c r="SR216" i="8" s="1"/>
  <c r="SM217" i="8" s="1"/>
  <c r="SN217" i="8" l="1"/>
  <c r="SI217" i="8" s="1"/>
  <c r="SV216" i="8"/>
  <c r="SX216" i="8" l="1"/>
  <c r="SY216" i="8" s="1"/>
  <c r="ST217" i="8" s="1"/>
  <c r="SU217" i="8" l="1"/>
  <c r="SP217" i="8" s="1"/>
  <c r="TC216" i="8"/>
  <c r="TE216" i="8" l="1"/>
  <c r="TF216" i="8"/>
  <c r="TA217" i="8" s="1"/>
  <c r="TB217" i="8" l="1"/>
  <c r="SW217" i="8" s="1"/>
  <c r="TJ216" i="8"/>
  <c r="TL216" i="8" l="1"/>
  <c r="TM216" i="8" s="1"/>
  <c r="TH217" i="8" s="1"/>
  <c r="TI217" i="8" l="1"/>
  <c r="TD217" i="8" s="1"/>
  <c r="TQ216" i="8"/>
  <c r="TS216" i="8" l="1"/>
  <c r="TT216" i="8" s="1"/>
  <c r="TO217" i="8" s="1"/>
  <c r="TP217" i="8" l="1"/>
  <c r="TK217" i="8" s="1"/>
  <c r="TX216" i="8"/>
  <c r="TZ216" i="8" l="1"/>
  <c r="UA216" i="8"/>
  <c r="TV217" i="8" s="1"/>
  <c r="TW217" i="8" l="1"/>
  <c r="TR217" i="8" s="1"/>
  <c r="UE216" i="8"/>
  <c r="UG216" i="8" l="1"/>
  <c r="UH216" i="8"/>
  <c r="UC217" i="8" s="1"/>
  <c r="UD217" i="8" l="1"/>
  <c r="TY217" i="8" s="1"/>
  <c r="UL216" i="8"/>
  <c r="UN216" i="8" l="1"/>
  <c r="UO216" i="8"/>
  <c r="UJ217" i="8" s="1"/>
  <c r="UK217" i="8" l="1"/>
  <c r="UF217" i="8" s="1"/>
  <c r="US216" i="8"/>
  <c r="UU216" i="8" l="1"/>
  <c r="UV216" i="8" s="1"/>
  <c r="UQ217" i="8" s="1"/>
  <c r="UR217" i="8" l="1"/>
  <c r="UM217" i="8" s="1"/>
  <c r="UZ216" i="8"/>
  <c r="VB216" i="8" l="1"/>
  <c r="VC216" i="8" s="1"/>
  <c r="UX217" i="8" s="1"/>
  <c r="VG216" i="8" l="1"/>
  <c r="UY217" i="8"/>
  <c r="UT217" i="8" s="1"/>
  <c r="VI216" i="8" l="1"/>
  <c r="VJ216" i="8"/>
  <c r="VE217" i="8" s="1"/>
  <c r="VF217" i="8" l="1"/>
  <c r="VA217" i="8" s="1"/>
  <c r="VN216" i="8"/>
  <c r="VP216" i="8" l="1"/>
  <c r="VQ216" i="8" s="1"/>
  <c r="VL217" i="8" s="1"/>
  <c r="VM217" i="8" l="1"/>
  <c r="VH217" i="8" s="1"/>
  <c r="VU216" i="8"/>
  <c r="VW216" i="8" l="1"/>
  <c r="VX216" i="8" s="1"/>
  <c r="VS217" i="8" s="1"/>
  <c r="VT217" i="8" l="1"/>
  <c r="VO217" i="8" s="1"/>
  <c r="WB216" i="8"/>
  <c r="WD216" i="8" l="1"/>
  <c r="WE216" i="8" s="1"/>
  <c r="VZ217" i="8" s="1"/>
  <c r="WA217" i="8" l="1"/>
  <c r="VV217" i="8" s="1"/>
  <c r="WI216" i="8"/>
  <c r="WK216" i="8" l="1"/>
  <c r="WL216" i="8" s="1"/>
  <c r="WG217" i="8" s="1"/>
  <c r="WH217" i="8" l="1"/>
  <c r="WC217" i="8" s="1"/>
  <c r="WP216" i="8"/>
  <c r="WR216" i="8" l="1"/>
  <c r="WS216" i="8"/>
  <c r="WN217" i="8" s="1"/>
  <c r="WO217" i="8" l="1"/>
  <c r="WJ217" i="8" s="1"/>
  <c r="WW216" i="8"/>
  <c r="WY216" i="8" l="1"/>
  <c r="WZ216" i="8" s="1"/>
  <c r="WU217" i="8" s="1"/>
  <c r="WV217" i="8" l="1"/>
  <c r="WQ217" i="8" s="1"/>
  <c r="XD216" i="8"/>
  <c r="XF216" i="8" l="1"/>
  <c r="XG216" i="8" s="1"/>
  <c r="XB217" i="8" s="1"/>
  <c r="XC217" i="8" l="1"/>
  <c r="WX217" i="8" s="1"/>
  <c r="XK216" i="8"/>
  <c r="XM216" i="8" l="1"/>
  <c r="XN216" i="8"/>
  <c r="XI217" i="8" s="1"/>
  <c r="XJ217" i="8" l="1"/>
  <c r="XE217" i="8" s="1"/>
  <c r="XR216" i="8"/>
  <c r="XT216" i="8" l="1"/>
  <c r="XU216" i="8" s="1"/>
  <c r="XP217" i="8" s="1"/>
  <c r="XQ217" i="8" l="1"/>
  <c r="XL217" i="8" s="1"/>
  <c r="XY216" i="8"/>
  <c r="YA216" i="8" l="1"/>
  <c r="YB216" i="8" s="1"/>
  <c r="XW217" i="8" s="1"/>
  <c r="XX217" i="8" l="1"/>
  <c r="XS217" i="8" s="1"/>
  <c r="YF216" i="8"/>
  <c r="YH216" i="8" l="1"/>
  <c r="YI216" i="8"/>
  <c r="YD217" i="8" s="1"/>
  <c r="YE217" i="8" l="1"/>
  <c r="XZ217" i="8" s="1"/>
  <c r="YM216" i="8"/>
  <c r="YO216" i="8" l="1"/>
  <c r="YP216" i="8"/>
  <c r="YK217" i="8" s="1"/>
  <c r="YT216" i="8" l="1"/>
  <c r="YL217" i="8"/>
  <c r="YG217" i="8" s="1"/>
  <c r="YV216" i="8" l="1"/>
  <c r="YW216" i="8"/>
  <c r="YR217" i="8" s="1"/>
  <c r="YS217" i="8" l="1"/>
  <c r="YN217" i="8" s="1"/>
  <c r="ZA216" i="8"/>
  <c r="ZC216" i="8" l="1"/>
  <c r="ZD216" i="8" s="1"/>
  <c r="YY217" i="8" s="1"/>
  <c r="YZ217" i="8" l="1"/>
  <c r="YU217" i="8" s="1"/>
  <c r="ZH216" i="8"/>
  <c r="ZJ216" i="8" l="1"/>
  <c r="ZK216" i="8"/>
  <c r="ZF217" i="8" s="1"/>
  <c r="ZG217" i="8" l="1"/>
  <c r="ZB217" i="8" s="1"/>
  <c r="ZO216" i="8"/>
  <c r="ZQ216" i="8" l="1"/>
  <c r="ZR216" i="8"/>
  <c r="ZM217" i="8" s="1"/>
  <c r="ZN217" i="8" l="1"/>
  <c r="ZI217" i="8" s="1"/>
  <c r="ZV216" i="8"/>
  <c r="ZX216" i="8" l="1"/>
  <c r="ZY216" i="8"/>
  <c r="ZT217" i="8" s="1"/>
  <c r="ZU217" i="8" l="1"/>
  <c r="ZP217" i="8" s="1"/>
  <c r="AAC216" i="8"/>
  <c r="AAE216" i="8" l="1"/>
  <c r="AAF216" i="8" s="1"/>
  <c r="AAA217" i="8" s="1"/>
  <c r="AAB217" i="8" l="1"/>
  <c r="ZW217" i="8" s="1"/>
  <c r="AAJ216" i="8"/>
  <c r="AAL216" i="8" l="1"/>
  <c r="AAM216" i="8" s="1"/>
  <c r="AAH217" i="8" s="1"/>
  <c r="AAI217" i="8" l="1"/>
  <c r="AAD217" i="8" s="1"/>
  <c r="AAQ216" i="8"/>
  <c r="AAS216" i="8" l="1"/>
  <c r="AAT216" i="8"/>
  <c r="AAO217" i="8" s="1"/>
  <c r="AAP217" i="8" l="1"/>
  <c r="AAX216" i="8"/>
  <c r="AAZ216" i="8" l="1"/>
  <c r="ABA216" i="8" s="1"/>
  <c r="AAV217" i="8" s="1"/>
  <c r="MZ217" i="8"/>
  <c r="AAK217" i="8"/>
  <c r="MW218" i="8" l="1"/>
  <c r="NA217" i="8"/>
  <c r="MV218" i="8" s="1"/>
  <c r="AAW217" i="8"/>
  <c r="ABE216" i="8"/>
  <c r="ABG216" i="8" l="1"/>
  <c r="ABH216" i="8" s="1"/>
  <c r="ABC217" i="8" s="1"/>
  <c r="AAR217" i="8"/>
  <c r="NE217" i="8"/>
  <c r="MR218" i="8"/>
  <c r="MS218" i="8" s="1"/>
  <c r="MP219" i="8" l="1"/>
  <c r="MT218" i="8"/>
  <c r="MO219" i="8" s="1"/>
  <c r="NG217" i="8"/>
  <c r="NH217" i="8" s="1"/>
  <c r="NC218" i="8" s="1"/>
  <c r="ABD217" i="8"/>
  <c r="ABL216" i="8"/>
  <c r="ABO216" i="8" s="1"/>
  <c r="ABJ217" i="8" s="1"/>
  <c r="ABF217" i="8" l="1"/>
  <c r="AAY217" i="8"/>
  <c r="ND218" i="8"/>
  <c r="MY218" i="8" s="1"/>
  <c r="NL217" i="8"/>
  <c r="MX218" i="8"/>
  <c r="MK219" i="8"/>
  <c r="ML219" i="8" s="1"/>
  <c r="MI220" i="8" l="1"/>
  <c r="MM219" i="8"/>
  <c r="MH220" i="8" s="1"/>
  <c r="NN217" i="8"/>
  <c r="NO217" i="8"/>
  <c r="NJ218" i="8" s="1"/>
  <c r="NK218" i="8" l="1"/>
  <c r="NF218" i="8" s="1"/>
  <c r="NS217" i="8"/>
  <c r="MQ219" i="8"/>
  <c r="MD220" i="8"/>
  <c r="ME220" i="8" s="1"/>
  <c r="P51" i="8" s="1"/>
  <c r="D52" i="8" l="1"/>
  <c r="E52" i="8"/>
  <c r="MF220" i="8"/>
  <c r="MJ220" i="8" s="1"/>
  <c r="NU217" i="8"/>
  <c r="NV217" i="8"/>
  <c r="NQ218" i="8" s="1"/>
  <c r="NR218" i="8" l="1"/>
  <c r="NM218" i="8" s="1"/>
  <c r="NZ217" i="8"/>
  <c r="N51" i="8"/>
  <c r="H52" i="8"/>
  <c r="G52" i="8"/>
  <c r="O51" i="8"/>
  <c r="OB217" i="8" l="1"/>
  <c r="OC217" i="8" s="1"/>
  <c r="NX218" i="8" s="1"/>
  <c r="NY218" i="8" l="1"/>
  <c r="NT218" i="8" s="1"/>
  <c r="OG217" i="8"/>
  <c r="OI217" i="8" l="1"/>
  <c r="OJ217" i="8" s="1"/>
  <c r="OE218" i="8" s="1"/>
  <c r="OF218" i="8" l="1"/>
  <c r="OA218" i="8" s="1"/>
  <c r="ON217" i="8"/>
  <c r="OP217" i="8" l="1"/>
  <c r="OQ217" i="8"/>
  <c r="OL218" i="8" s="1"/>
  <c r="OM218" i="8" l="1"/>
  <c r="OH218" i="8" s="1"/>
  <c r="OU217" i="8"/>
  <c r="OW217" i="8" l="1"/>
  <c r="OX217" i="8" s="1"/>
  <c r="OS218" i="8" s="1"/>
  <c r="OT218" i="8" l="1"/>
  <c r="OO218" i="8" s="1"/>
  <c r="PB217" i="8"/>
  <c r="PD217" i="8" l="1"/>
  <c r="PE217" i="8"/>
  <c r="OZ218" i="8" s="1"/>
  <c r="PA218" i="8" l="1"/>
  <c r="OV218" i="8" s="1"/>
  <c r="PI217" i="8"/>
  <c r="PK217" i="8" l="1"/>
  <c r="PL217" i="8" s="1"/>
  <c r="PG218" i="8" s="1"/>
  <c r="PH218" i="8" l="1"/>
  <c r="PC218" i="8" s="1"/>
  <c r="PP217" i="8"/>
  <c r="PR217" i="8" l="1"/>
  <c r="PS217" i="8"/>
  <c r="PN218" i="8" s="1"/>
  <c r="PO218" i="8" l="1"/>
  <c r="PJ218" i="8" s="1"/>
  <c r="PW217" i="8"/>
  <c r="PY217" i="8" l="1"/>
  <c r="PZ217" i="8" s="1"/>
  <c r="PU218" i="8" s="1"/>
  <c r="PV218" i="8" l="1"/>
  <c r="PQ218" i="8" s="1"/>
  <c r="QD217" i="8"/>
  <c r="QF217" i="8" l="1"/>
  <c r="QG217" i="8"/>
  <c r="QB218" i="8" s="1"/>
  <c r="QC218" i="8" l="1"/>
  <c r="PX218" i="8" s="1"/>
  <c r="QK217" i="8"/>
  <c r="QM217" i="8" l="1"/>
  <c r="QN217" i="8" s="1"/>
  <c r="QI218" i="8" s="1"/>
  <c r="QJ218" i="8" l="1"/>
  <c r="QE218" i="8" s="1"/>
  <c r="QR217" i="8"/>
  <c r="QT217" i="8" l="1"/>
  <c r="QU217" i="8"/>
  <c r="QP218" i="8" s="1"/>
  <c r="QQ218" i="8" l="1"/>
  <c r="QL218" i="8" s="1"/>
  <c r="QY217" i="8"/>
  <c r="RA217" i="8" l="1"/>
  <c r="RB217" i="8"/>
  <c r="QW218" i="8" s="1"/>
  <c r="QX218" i="8" l="1"/>
  <c r="QS218" i="8" s="1"/>
  <c r="RF217" i="8"/>
  <c r="RH217" i="8" l="1"/>
  <c r="RI217" i="8" s="1"/>
  <c r="RD218" i="8" s="1"/>
  <c r="RE218" i="8" l="1"/>
  <c r="QZ218" i="8" s="1"/>
  <c r="RM217" i="8"/>
  <c r="RO217" i="8" l="1"/>
  <c r="RP217" i="8"/>
  <c r="RK218" i="8" s="1"/>
  <c r="RL218" i="8" l="1"/>
  <c r="RG218" i="8" s="1"/>
  <c r="RT217" i="8"/>
  <c r="RV217" i="8" l="1"/>
  <c r="RW217" i="8"/>
  <c r="RR218" i="8" s="1"/>
  <c r="RS218" i="8" l="1"/>
  <c r="RN218" i="8" s="1"/>
  <c r="SA217" i="8"/>
  <c r="SC217" i="8" l="1"/>
  <c r="SD217" i="8"/>
  <c r="RY218" i="8" s="1"/>
  <c r="RZ218" i="8" l="1"/>
  <c r="RU218" i="8" s="1"/>
  <c r="SH217" i="8"/>
  <c r="SJ217" i="8" l="1"/>
  <c r="SK217" i="8"/>
  <c r="SF218" i="8" s="1"/>
  <c r="SG218" i="8" l="1"/>
  <c r="SB218" i="8" s="1"/>
  <c r="SO217" i="8"/>
  <c r="SQ217" i="8" l="1"/>
  <c r="SR217" i="8" s="1"/>
  <c r="SM218" i="8" s="1"/>
  <c r="SN218" i="8" l="1"/>
  <c r="SI218" i="8" s="1"/>
  <c r="SV217" i="8"/>
  <c r="SX217" i="8" l="1"/>
  <c r="SY217" i="8"/>
  <c r="ST218" i="8" s="1"/>
  <c r="SU218" i="8" l="1"/>
  <c r="SP218" i="8" s="1"/>
  <c r="TC217" i="8"/>
  <c r="TE217" i="8" l="1"/>
  <c r="TF217" i="8" s="1"/>
  <c r="TA218" i="8" s="1"/>
  <c r="TB218" i="8" l="1"/>
  <c r="SW218" i="8" s="1"/>
  <c r="TJ217" i="8"/>
  <c r="TL217" i="8" l="1"/>
  <c r="TM217" i="8" s="1"/>
  <c r="TH218" i="8" s="1"/>
  <c r="TI218" i="8" l="1"/>
  <c r="TD218" i="8" s="1"/>
  <c r="TQ217" i="8"/>
  <c r="TS217" i="8" l="1"/>
  <c r="TT217" i="8"/>
  <c r="TO218" i="8" s="1"/>
  <c r="TP218" i="8" l="1"/>
  <c r="TK218" i="8" s="1"/>
  <c r="TX217" i="8"/>
  <c r="TZ217" i="8" l="1"/>
  <c r="UA217" i="8" s="1"/>
  <c r="TV218" i="8" s="1"/>
  <c r="TW218" i="8" l="1"/>
  <c r="TR218" i="8" s="1"/>
  <c r="UE217" i="8"/>
  <c r="UG217" i="8" l="1"/>
  <c r="UH217" i="8"/>
  <c r="UC218" i="8" s="1"/>
  <c r="UD218" i="8" l="1"/>
  <c r="TY218" i="8" s="1"/>
  <c r="UL217" i="8"/>
  <c r="UN217" i="8" l="1"/>
  <c r="UO217" i="8" s="1"/>
  <c r="UJ218" i="8" s="1"/>
  <c r="UK218" i="8" l="1"/>
  <c r="UF218" i="8" s="1"/>
  <c r="US217" i="8"/>
  <c r="UU217" i="8" l="1"/>
  <c r="UV217" i="8" s="1"/>
  <c r="UQ218" i="8" s="1"/>
  <c r="UR218" i="8" l="1"/>
  <c r="UM218" i="8" s="1"/>
  <c r="UZ217" i="8"/>
  <c r="VB217" i="8" l="1"/>
  <c r="VC217" i="8"/>
  <c r="UX218" i="8" s="1"/>
  <c r="VG217" i="8" l="1"/>
  <c r="UY218" i="8"/>
  <c r="UT218" i="8" s="1"/>
  <c r="VI217" i="8" l="1"/>
  <c r="VJ217" i="8" s="1"/>
  <c r="VE218" i="8" s="1"/>
  <c r="VF218" i="8" l="1"/>
  <c r="VA218" i="8" s="1"/>
  <c r="VN217" i="8"/>
  <c r="VP217" i="8" l="1"/>
  <c r="VQ217" i="8" s="1"/>
  <c r="VL218" i="8" s="1"/>
  <c r="VM218" i="8" l="1"/>
  <c r="VH218" i="8" s="1"/>
  <c r="VU217" i="8"/>
  <c r="VW217" i="8" l="1"/>
  <c r="VX217" i="8"/>
  <c r="VS218" i="8" s="1"/>
  <c r="VT218" i="8" l="1"/>
  <c r="VO218" i="8" s="1"/>
  <c r="WB217" i="8"/>
  <c r="WD217" i="8" l="1"/>
  <c r="WE217" i="8" s="1"/>
  <c r="VZ218" i="8" s="1"/>
  <c r="WA218" i="8" l="1"/>
  <c r="VV218" i="8" s="1"/>
  <c r="WI217" i="8"/>
  <c r="WK217" i="8" l="1"/>
  <c r="WL217" i="8" s="1"/>
  <c r="WG218" i="8" s="1"/>
  <c r="WH218" i="8" l="1"/>
  <c r="WC218" i="8" s="1"/>
  <c r="WP217" i="8"/>
  <c r="WR217" i="8" l="1"/>
  <c r="WS217" i="8"/>
  <c r="WN218" i="8" s="1"/>
  <c r="WO218" i="8" l="1"/>
  <c r="WJ218" i="8" s="1"/>
  <c r="WW217" i="8"/>
  <c r="WY217" i="8" l="1"/>
  <c r="WZ217" i="8" s="1"/>
  <c r="WU218" i="8" s="1"/>
  <c r="WV218" i="8" l="1"/>
  <c r="WQ218" i="8" s="1"/>
  <c r="XD217" i="8"/>
  <c r="XF217" i="8" l="1"/>
  <c r="XG217" i="8" s="1"/>
  <c r="XB218" i="8" s="1"/>
  <c r="XC218" i="8" l="1"/>
  <c r="WX218" i="8" s="1"/>
  <c r="XK217" i="8"/>
  <c r="XM217" i="8" l="1"/>
  <c r="XN217" i="8"/>
  <c r="XI218" i="8" s="1"/>
  <c r="XJ218" i="8" l="1"/>
  <c r="XE218" i="8" s="1"/>
  <c r="XR217" i="8"/>
  <c r="XT217" i="8" l="1"/>
  <c r="XU217" i="8" s="1"/>
  <c r="XP218" i="8" s="1"/>
  <c r="XQ218" i="8" l="1"/>
  <c r="XL218" i="8" s="1"/>
  <c r="XY217" i="8"/>
  <c r="YA217" i="8" l="1"/>
  <c r="YB217" i="8" s="1"/>
  <c r="XW218" i="8" s="1"/>
  <c r="XX218" i="8" l="1"/>
  <c r="XS218" i="8" s="1"/>
  <c r="YF217" i="8"/>
  <c r="YH217" i="8" l="1"/>
  <c r="YI217" i="8" s="1"/>
  <c r="YD218" i="8" s="1"/>
  <c r="YE218" i="8" l="1"/>
  <c r="XZ218" i="8" s="1"/>
  <c r="YM217" i="8"/>
  <c r="YO217" i="8" l="1"/>
  <c r="YP217" i="8" s="1"/>
  <c r="YK218" i="8" s="1"/>
  <c r="YT217" i="8" l="1"/>
  <c r="YL218" i="8"/>
  <c r="YG218" i="8" s="1"/>
  <c r="YV217" i="8" l="1"/>
  <c r="YW217" i="8" s="1"/>
  <c r="YR218" i="8" s="1"/>
  <c r="YS218" i="8" l="1"/>
  <c r="YN218" i="8" s="1"/>
  <c r="ZA217" i="8"/>
  <c r="ZC217" i="8" l="1"/>
  <c r="ZD217" i="8" s="1"/>
  <c r="YY218" i="8" s="1"/>
  <c r="YZ218" i="8" l="1"/>
  <c r="YU218" i="8" s="1"/>
  <c r="ZH217" i="8"/>
  <c r="ZJ217" i="8" l="1"/>
  <c r="ZK217" i="8"/>
  <c r="ZF218" i="8" s="1"/>
  <c r="ZG218" i="8" l="1"/>
  <c r="ZB218" i="8" s="1"/>
  <c r="ZO217" i="8"/>
  <c r="ZQ217" i="8" l="1"/>
  <c r="ZR217" i="8" s="1"/>
  <c r="ZM218" i="8" s="1"/>
  <c r="ZN218" i="8" l="1"/>
  <c r="ZI218" i="8" s="1"/>
  <c r="ZV217" i="8"/>
  <c r="ZX217" i="8" l="1"/>
  <c r="ZY217" i="8" s="1"/>
  <c r="ZT218" i="8" s="1"/>
  <c r="ZU218" i="8" l="1"/>
  <c r="ZP218" i="8" s="1"/>
  <c r="AAC217" i="8"/>
  <c r="AAE217" i="8" l="1"/>
  <c r="AAF217" i="8" s="1"/>
  <c r="AAA218" i="8" s="1"/>
  <c r="AAB218" i="8" l="1"/>
  <c r="ZW218" i="8" s="1"/>
  <c r="AAJ217" i="8"/>
  <c r="AAL217" i="8" l="1"/>
  <c r="AAM217" i="8"/>
  <c r="AAH218" i="8" s="1"/>
  <c r="AAI218" i="8" l="1"/>
  <c r="AAD218" i="8" s="1"/>
  <c r="AAQ217" i="8"/>
  <c r="AAS217" i="8" l="1"/>
  <c r="AAT217" i="8"/>
  <c r="AAO218" i="8" s="1"/>
  <c r="AAP218" i="8" l="1"/>
  <c r="AAX217" i="8"/>
  <c r="AAZ217" i="8" l="1"/>
  <c r="ABA217" i="8" s="1"/>
  <c r="AAV218" i="8" s="1"/>
  <c r="MZ218" i="8"/>
  <c r="AAK218" i="8"/>
  <c r="MW219" i="8" l="1"/>
  <c r="NA218" i="8"/>
  <c r="MV219" i="8" s="1"/>
  <c r="AAW218" i="8"/>
  <c r="ABE217" i="8"/>
  <c r="ABG217" i="8" l="1"/>
  <c r="ABH217" i="8" s="1"/>
  <c r="ABC218" i="8" s="1"/>
  <c r="AAR218" i="8"/>
  <c r="NE218" i="8"/>
  <c r="MR219" i="8"/>
  <c r="MS219" i="8" s="1"/>
  <c r="MP220" i="8" l="1"/>
  <c r="MT219" i="8"/>
  <c r="MO220" i="8" s="1"/>
  <c r="NG218" i="8"/>
  <c r="NH218" i="8"/>
  <c r="NC219" i="8" s="1"/>
  <c r="ABD218" i="8"/>
  <c r="ABL217" i="8"/>
  <c r="ABO217" i="8" s="1"/>
  <c r="ABJ218" i="8" s="1"/>
  <c r="ABF218" i="8" l="1"/>
  <c r="AAY218" i="8"/>
  <c r="ND219" i="8"/>
  <c r="MY219" i="8" s="1"/>
  <c r="NL218" i="8"/>
  <c r="MX219" i="8"/>
  <c r="MK220" i="8"/>
  <c r="ML220" i="8" s="1"/>
  <c r="P52" i="8" s="1"/>
  <c r="E53" i="8" l="1"/>
  <c r="D53" i="8"/>
  <c r="MM220" i="8"/>
  <c r="MQ220" i="8" s="1"/>
  <c r="NN218" i="8"/>
  <c r="NO218" i="8" s="1"/>
  <c r="NJ219" i="8" s="1"/>
  <c r="NK219" i="8" l="1"/>
  <c r="NF219" i="8" s="1"/>
  <c r="NS218" i="8"/>
  <c r="O52" i="8"/>
  <c r="G53" i="8"/>
  <c r="N52" i="8"/>
  <c r="H53" i="8"/>
  <c r="NU218" i="8" l="1"/>
  <c r="NV218" i="8"/>
  <c r="NQ219" i="8" s="1"/>
  <c r="NR219" i="8" l="1"/>
  <c r="NM219" i="8" s="1"/>
  <c r="NZ218" i="8"/>
  <c r="OB218" i="8" l="1"/>
  <c r="OC218" i="8"/>
  <c r="NX219" i="8" s="1"/>
  <c r="NY219" i="8" l="1"/>
  <c r="NT219" i="8" s="1"/>
  <c r="OG218" i="8"/>
  <c r="OI218" i="8" l="1"/>
  <c r="OJ218" i="8" s="1"/>
  <c r="OE219" i="8" s="1"/>
  <c r="OF219" i="8" l="1"/>
  <c r="OA219" i="8" s="1"/>
  <c r="ON218" i="8"/>
  <c r="OP218" i="8" l="1"/>
  <c r="OQ218" i="8" s="1"/>
  <c r="OL219" i="8" s="1"/>
  <c r="OM219" i="8" l="1"/>
  <c r="OH219" i="8" s="1"/>
  <c r="OU218" i="8"/>
  <c r="OW218" i="8" l="1"/>
  <c r="OX218" i="8"/>
  <c r="OS219" i="8" s="1"/>
  <c r="OT219" i="8" l="1"/>
  <c r="OO219" i="8" s="1"/>
  <c r="PB218" i="8"/>
  <c r="PD218" i="8" l="1"/>
  <c r="PE218" i="8" s="1"/>
  <c r="OZ219" i="8" s="1"/>
  <c r="PA219" i="8" l="1"/>
  <c r="OV219" i="8" s="1"/>
  <c r="PI218" i="8"/>
  <c r="PK218" i="8" l="1"/>
  <c r="PL218" i="8"/>
  <c r="PG219" i="8" s="1"/>
  <c r="PH219" i="8" l="1"/>
  <c r="PC219" i="8" s="1"/>
  <c r="PP218" i="8"/>
  <c r="PR218" i="8" l="1"/>
  <c r="PS218" i="8" s="1"/>
  <c r="PN219" i="8" s="1"/>
  <c r="PO219" i="8" l="1"/>
  <c r="PJ219" i="8" s="1"/>
  <c r="PW218" i="8"/>
  <c r="PY218" i="8" l="1"/>
  <c r="PZ218" i="8" s="1"/>
  <c r="PU219" i="8" s="1"/>
  <c r="PV219" i="8" l="1"/>
  <c r="PQ219" i="8" s="1"/>
  <c r="QD218" i="8"/>
  <c r="QF218" i="8" l="1"/>
  <c r="QG218" i="8" s="1"/>
  <c r="QB219" i="8" s="1"/>
  <c r="QC219" i="8" l="1"/>
  <c r="PX219" i="8" s="1"/>
  <c r="QK218" i="8"/>
  <c r="QM218" i="8" l="1"/>
  <c r="QN218" i="8" s="1"/>
  <c r="QI219" i="8" s="1"/>
  <c r="QJ219" i="8" l="1"/>
  <c r="QE219" i="8" s="1"/>
  <c r="QR218" i="8"/>
  <c r="QT218" i="8" l="1"/>
  <c r="QU218" i="8" s="1"/>
  <c r="QP219" i="8" s="1"/>
  <c r="QQ219" i="8" l="1"/>
  <c r="QL219" i="8" s="1"/>
  <c r="QY218" i="8"/>
  <c r="RA218" i="8" l="1"/>
  <c r="RB218" i="8" s="1"/>
  <c r="QW219" i="8" s="1"/>
  <c r="QX219" i="8" l="1"/>
  <c r="QS219" i="8" s="1"/>
  <c r="RF218" i="8"/>
  <c r="RH218" i="8" l="1"/>
  <c r="RI218" i="8"/>
  <c r="RD219" i="8" s="1"/>
  <c r="RE219" i="8" l="1"/>
  <c r="QZ219" i="8" s="1"/>
  <c r="RM218" i="8"/>
  <c r="RO218" i="8" l="1"/>
  <c r="RP218" i="8" s="1"/>
  <c r="RK219" i="8" s="1"/>
  <c r="RL219" i="8" l="1"/>
  <c r="RG219" i="8" s="1"/>
  <c r="RT218" i="8"/>
  <c r="RV218" i="8" l="1"/>
  <c r="RW218" i="8" s="1"/>
  <c r="RR219" i="8" s="1"/>
  <c r="RS219" i="8" l="1"/>
  <c r="RN219" i="8" s="1"/>
  <c r="SA218" i="8"/>
  <c r="SC218" i="8" l="1"/>
  <c r="SD218" i="8" s="1"/>
  <c r="RY219" i="8" s="1"/>
  <c r="RZ219" i="8" l="1"/>
  <c r="RU219" i="8" s="1"/>
  <c r="SH218" i="8"/>
  <c r="SJ218" i="8" l="1"/>
  <c r="SK218" i="8" s="1"/>
  <c r="SF219" i="8" s="1"/>
  <c r="SG219" i="8" l="1"/>
  <c r="SB219" i="8" s="1"/>
  <c r="SO218" i="8"/>
  <c r="SQ218" i="8" l="1"/>
  <c r="SR218" i="8" s="1"/>
  <c r="SM219" i="8" s="1"/>
  <c r="SN219" i="8" l="1"/>
  <c r="SI219" i="8" s="1"/>
  <c r="SV218" i="8"/>
  <c r="SX218" i="8" l="1"/>
  <c r="SY218" i="8" s="1"/>
  <c r="ST219" i="8" s="1"/>
  <c r="SU219" i="8" l="1"/>
  <c r="SP219" i="8" s="1"/>
  <c r="TC218" i="8"/>
  <c r="TE218" i="8" l="1"/>
  <c r="TF218" i="8" s="1"/>
  <c r="TA219" i="8" s="1"/>
  <c r="TB219" i="8" l="1"/>
  <c r="SW219" i="8" s="1"/>
  <c r="TJ218" i="8"/>
  <c r="TL218" i="8" l="1"/>
  <c r="TM218" i="8" s="1"/>
  <c r="TH219" i="8" s="1"/>
  <c r="TI219" i="8" l="1"/>
  <c r="TD219" i="8" s="1"/>
  <c r="TQ218" i="8"/>
  <c r="TS218" i="8" l="1"/>
  <c r="TT218" i="8" s="1"/>
  <c r="TO219" i="8" s="1"/>
  <c r="TP219" i="8" l="1"/>
  <c r="TK219" i="8" s="1"/>
  <c r="TX218" i="8"/>
  <c r="TZ218" i="8" l="1"/>
  <c r="UA218" i="8" s="1"/>
  <c r="TV219" i="8" s="1"/>
  <c r="TW219" i="8" l="1"/>
  <c r="TR219" i="8" s="1"/>
  <c r="UE218" i="8"/>
  <c r="UG218" i="8" l="1"/>
  <c r="UH218" i="8"/>
  <c r="UC219" i="8" s="1"/>
  <c r="UD219" i="8" l="1"/>
  <c r="TY219" i="8" s="1"/>
  <c r="UL218" i="8"/>
  <c r="UN218" i="8" l="1"/>
  <c r="UO218" i="8" s="1"/>
  <c r="UJ219" i="8" s="1"/>
  <c r="UK219" i="8" l="1"/>
  <c r="UF219" i="8" s="1"/>
  <c r="US218" i="8"/>
  <c r="UU218" i="8" l="1"/>
  <c r="UV218" i="8"/>
  <c r="UQ219" i="8" s="1"/>
  <c r="UR219" i="8" l="1"/>
  <c r="UM219" i="8" s="1"/>
  <c r="UZ218" i="8"/>
  <c r="VB218" i="8" l="1"/>
  <c r="VC218" i="8"/>
  <c r="UX219" i="8" s="1"/>
  <c r="VG218" i="8" l="1"/>
  <c r="UY219" i="8"/>
  <c r="UT219" i="8" s="1"/>
  <c r="VI218" i="8" l="1"/>
  <c r="VJ218" i="8"/>
  <c r="VE219" i="8" s="1"/>
  <c r="VF219" i="8" l="1"/>
  <c r="VA219" i="8" s="1"/>
  <c r="VN218" i="8"/>
  <c r="VP218" i="8" l="1"/>
  <c r="VQ218" i="8"/>
  <c r="VL219" i="8" s="1"/>
  <c r="VM219" i="8" l="1"/>
  <c r="VH219" i="8" s="1"/>
  <c r="VU218" i="8"/>
  <c r="VW218" i="8" l="1"/>
  <c r="VX218" i="8" s="1"/>
  <c r="VS219" i="8" s="1"/>
  <c r="VT219" i="8" l="1"/>
  <c r="VO219" i="8" s="1"/>
  <c r="WB218" i="8"/>
  <c r="WD218" i="8" l="1"/>
  <c r="WE218" i="8" s="1"/>
  <c r="VZ219" i="8" s="1"/>
  <c r="WA219" i="8" l="1"/>
  <c r="VV219" i="8" s="1"/>
  <c r="WI218" i="8"/>
  <c r="WK218" i="8" l="1"/>
  <c r="WL218" i="8"/>
  <c r="WG219" i="8" s="1"/>
  <c r="WH219" i="8" l="1"/>
  <c r="WC219" i="8" s="1"/>
  <c r="WP218" i="8"/>
  <c r="WR218" i="8" l="1"/>
  <c r="WS218" i="8" s="1"/>
  <c r="WN219" i="8" s="1"/>
  <c r="WO219" i="8" l="1"/>
  <c r="WJ219" i="8" s="1"/>
  <c r="WW218" i="8"/>
  <c r="WY218" i="8" l="1"/>
  <c r="WZ218" i="8" s="1"/>
  <c r="WU219" i="8" s="1"/>
  <c r="WV219" i="8" l="1"/>
  <c r="WQ219" i="8" s="1"/>
  <c r="XD218" i="8"/>
  <c r="XF218" i="8" l="1"/>
  <c r="XG218" i="8" s="1"/>
  <c r="XB219" i="8" s="1"/>
  <c r="XC219" i="8" l="1"/>
  <c r="WX219" i="8" s="1"/>
  <c r="XK218" i="8"/>
  <c r="XM218" i="8" l="1"/>
  <c r="XN218" i="8" s="1"/>
  <c r="XI219" i="8" s="1"/>
  <c r="XJ219" i="8" l="1"/>
  <c r="XE219" i="8" s="1"/>
  <c r="XR218" i="8"/>
  <c r="XT218" i="8" l="1"/>
  <c r="XU218" i="8" s="1"/>
  <c r="XP219" i="8" s="1"/>
  <c r="XQ219" i="8" l="1"/>
  <c r="XL219" i="8" s="1"/>
  <c r="XY218" i="8"/>
  <c r="YA218" i="8" l="1"/>
  <c r="YB218" i="8" s="1"/>
  <c r="XW219" i="8" s="1"/>
  <c r="XX219" i="8" l="1"/>
  <c r="XS219" i="8" s="1"/>
  <c r="YF218" i="8"/>
  <c r="YH218" i="8" l="1"/>
  <c r="YI218" i="8"/>
  <c r="YD219" i="8" s="1"/>
  <c r="YE219" i="8" l="1"/>
  <c r="XZ219" i="8" s="1"/>
  <c r="YM218" i="8"/>
  <c r="YO218" i="8" l="1"/>
  <c r="YP218" i="8"/>
  <c r="YK219" i="8" s="1"/>
  <c r="YT218" i="8" l="1"/>
  <c r="YL219" i="8"/>
  <c r="YG219" i="8" s="1"/>
  <c r="YV218" i="8" l="1"/>
  <c r="YW218" i="8"/>
  <c r="YR219" i="8" s="1"/>
  <c r="YS219" i="8" l="1"/>
  <c r="YN219" i="8" s="1"/>
  <c r="ZA218" i="8"/>
  <c r="ZC218" i="8" l="1"/>
  <c r="ZD218" i="8" s="1"/>
  <c r="YY219" i="8" s="1"/>
  <c r="YZ219" i="8" l="1"/>
  <c r="YU219" i="8" s="1"/>
  <c r="ZH218" i="8"/>
  <c r="ZJ218" i="8" l="1"/>
  <c r="ZK218" i="8"/>
  <c r="ZF219" i="8" s="1"/>
  <c r="ZG219" i="8" l="1"/>
  <c r="ZB219" i="8" s="1"/>
  <c r="ZO218" i="8"/>
  <c r="ZQ218" i="8" l="1"/>
  <c r="ZR218" i="8" s="1"/>
  <c r="ZM219" i="8" s="1"/>
  <c r="ZN219" i="8" l="1"/>
  <c r="ZI219" i="8" s="1"/>
  <c r="ZV218" i="8"/>
  <c r="ZX218" i="8" l="1"/>
  <c r="ZY218" i="8" s="1"/>
  <c r="ZT219" i="8" s="1"/>
  <c r="ZU219" i="8" l="1"/>
  <c r="ZP219" i="8" s="1"/>
  <c r="AAC218" i="8"/>
  <c r="AAE218" i="8" l="1"/>
  <c r="AAF218" i="8" s="1"/>
  <c r="AAA219" i="8" s="1"/>
  <c r="AAB219" i="8" l="1"/>
  <c r="ZW219" i="8" s="1"/>
  <c r="AAJ218" i="8"/>
  <c r="AAL218" i="8" l="1"/>
  <c r="AAM218" i="8" s="1"/>
  <c r="AAH219" i="8" s="1"/>
  <c r="AAI219" i="8" l="1"/>
  <c r="AAD219" i="8" s="1"/>
  <c r="AAQ218" i="8"/>
  <c r="AAS218" i="8" l="1"/>
  <c r="AAT218" i="8"/>
  <c r="AAO219" i="8" s="1"/>
  <c r="AAP219" i="8" l="1"/>
  <c r="AAX218" i="8"/>
  <c r="AAZ218" i="8" l="1"/>
  <c r="ABA218" i="8" s="1"/>
  <c r="AAV219" i="8" s="1"/>
  <c r="MZ219" i="8"/>
  <c r="AAK219" i="8"/>
  <c r="MW220" i="8" l="1"/>
  <c r="NA219" i="8"/>
  <c r="MV220" i="8" s="1"/>
  <c r="AAW219" i="8"/>
  <c r="ABE218" i="8"/>
  <c r="ABG218" i="8" l="1"/>
  <c r="ABH218" i="8" s="1"/>
  <c r="ABC219" i="8" s="1"/>
  <c r="AAR219" i="8"/>
  <c r="NE219" i="8"/>
  <c r="MR220" i="8"/>
  <c r="MS220" i="8" s="1"/>
  <c r="P53" i="8" s="1"/>
  <c r="D54" i="8" l="1"/>
  <c r="E54" i="8"/>
  <c r="MT220" i="8"/>
  <c r="MX220" i="8" s="1"/>
  <c r="NG219" i="8"/>
  <c r="NH219" i="8"/>
  <c r="NC220" i="8" s="1"/>
  <c r="ABD219" i="8"/>
  <c r="ABL218" i="8"/>
  <c r="ABO218" i="8" s="1"/>
  <c r="ABJ219" i="8" s="1"/>
  <c r="ABF219" i="8" l="1"/>
  <c r="AAY219" i="8"/>
  <c r="ND220" i="8"/>
  <c r="MY220" i="8" s="1"/>
  <c r="NL219" i="8"/>
  <c r="H54" i="8"/>
  <c r="N53" i="8"/>
  <c r="O53" i="8"/>
  <c r="G54" i="8"/>
  <c r="NN219" i="8" l="1"/>
  <c r="NO219" i="8" s="1"/>
  <c r="NJ220" i="8" s="1"/>
  <c r="NK220" i="8" l="1"/>
  <c r="NF220" i="8" s="1"/>
  <c r="NS219" i="8"/>
  <c r="NU219" i="8" l="1"/>
  <c r="NV219" i="8"/>
  <c r="NQ220" i="8" s="1"/>
  <c r="NR220" i="8" l="1"/>
  <c r="NM220" i="8" s="1"/>
  <c r="NZ219" i="8"/>
  <c r="OB219" i="8" l="1"/>
  <c r="OC219" i="8"/>
  <c r="NX220" i="8" s="1"/>
  <c r="NY220" i="8" l="1"/>
  <c r="NT220" i="8" s="1"/>
  <c r="OG219" i="8"/>
  <c r="OI219" i="8" l="1"/>
  <c r="OJ219" i="8" s="1"/>
  <c r="OE220" i="8" s="1"/>
  <c r="OF220" i="8" l="1"/>
  <c r="OA220" i="8" s="1"/>
  <c r="ON219" i="8"/>
  <c r="OP219" i="8" l="1"/>
  <c r="OQ219" i="8"/>
  <c r="OL220" i="8" s="1"/>
  <c r="OM220" i="8" l="1"/>
  <c r="OH220" i="8" s="1"/>
  <c r="OU219" i="8"/>
  <c r="OW219" i="8" l="1"/>
  <c r="OX219" i="8" s="1"/>
  <c r="OS220" i="8" s="1"/>
  <c r="OT220" i="8" l="1"/>
  <c r="OO220" i="8" s="1"/>
  <c r="PB219" i="8"/>
  <c r="PD219" i="8" l="1"/>
  <c r="PE219" i="8" s="1"/>
  <c r="OZ220" i="8" s="1"/>
  <c r="PA220" i="8" l="1"/>
  <c r="OV220" i="8" s="1"/>
  <c r="PI219" i="8"/>
  <c r="PK219" i="8" l="1"/>
  <c r="PL219" i="8"/>
  <c r="PG220" i="8" s="1"/>
  <c r="PH220" i="8" l="1"/>
  <c r="PC220" i="8" s="1"/>
  <c r="PP219" i="8"/>
  <c r="PR219" i="8" l="1"/>
  <c r="PS219" i="8"/>
  <c r="PN220" i="8" s="1"/>
  <c r="PO220" i="8" l="1"/>
  <c r="PJ220" i="8" s="1"/>
  <c r="PW219" i="8"/>
  <c r="PY219" i="8" l="1"/>
  <c r="PZ219" i="8" s="1"/>
  <c r="PU220" i="8" s="1"/>
  <c r="PV220" i="8" l="1"/>
  <c r="PQ220" i="8" s="1"/>
  <c r="QD219" i="8"/>
  <c r="QF219" i="8" l="1"/>
  <c r="QG219" i="8" s="1"/>
  <c r="QB220" i="8" s="1"/>
  <c r="QC220" i="8" l="1"/>
  <c r="PX220" i="8" s="1"/>
  <c r="QK219" i="8"/>
  <c r="QM219" i="8" l="1"/>
  <c r="QN219" i="8"/>
  <c r="QI220" i="8" s="1"/>
  <c r="QJ220" i="8" l="1"/>
  <c r="QE220" i="8" s="1"/>
  <c r="QR219" i="8"/>
  <c r="QT219" i="8" l="1"/>
  <c r="QU219" i="8"/>
  <c r="QP220" i="8" s="1"/>
  <c r="QQ220" i="8" l="1"/>
  <c r="QL220" i="8" s="1"/>
  <c r="QY219" i="8"/>
  <c r="RA219" i="8" l="1"/>
  <c r="RB219" i="8"/>
  <c r="QW220" i="8" s="1"/>
  <c r="QX220" i="8" l="1"/>
  <c r="QS220" i="8" s="1"/>
  <c r="RF219" i="8"/>
  <c r="RH219" i="8" l="1"/>
  <c r="RI219" i="8" s="1"/>
  <c r="RD220" i="8" s="1"/>
  <c r="RE220" i="8" l="1"/>
  <c r="QZ220" i="8" s="1"/>
  <c r="RM219" i="8"/>
  <c r="RO219" i="8" l="1"/>
  <c r="RP219" i="8" s="1"/>
  <c r="RK220" i="8" s="1"/>
  <c r="RL220" i="8" l="1"/>
  <c r="RG220" i="8" s="1"/>
  <c r="RT219" i="8"/>
  <c r="RV219" i="8" l="1"/>
  <c r="RW219" i="8"/>
  <c r="RR220" i="8" s="1"/>
  <c r="RS220" i="8" l="1"/>
  <c r="RN220" i="8" s="1"/>
  <c r="SA219" i="8"/>
  <c r="SC219" i="8" l="1"/>
  <c r="SD219" i="8" s="1"/>
  <c r="RY220" i="8" s="1"/>
  <c r="RZ220" i="8" l="1"/>
  <c r="RU220" i="8" s="1"/>
  <c r="SH219" i="8"/>
  <c r="SJ219" i="8" l="1"/>
  <c r="SK219" i="8" s="1"/>
  <c r="SF220" i="8" s="1"/>
  <c r="SG220" i="8" l="1"/>
  <c r="SB220" i="8" s="1"/>
  <c r="SO219" i="8"/>
  <c r="SQ219" i="8" l="1"/>
  <c r="SR219" i="8" s="1"/>
  <c r="SM220" i="8" s="1"/>
  <c r="SN220" i="8" l="1"/>
  <c r="SI220" i="8" s="1"/>
  <c r="SV219" i="8"/>
  <c r="SX219" i="8" l="1"/>
  <c r="SY219" i="8" s="1"/>
  <c r="ST220" i="8" s="1"/>
  <c r="SU220" i="8" l="1"/>
  <c r="SP220" i="8" s="1"/>
  <c r="TC219" i="8"/>
  <c r="TE219" i="8" l="1"/>
  <c r="TF219" i="8" s="1"/>
  <c r="TA220" i="8" s="1"/>
  <c r="TB220" i="8" l="1"/>
  <c r="SW220" i="8" s="1"/>
  <c r="TJ219" i="8"/>
  <c r="TL219" i="8" l="1"/>
  <c r="TM219" i="8" s="1"/>
  <c r="TH220" i="8" s="1"/>
  <c r="TI220" i="8" l="1"/>
  <c r="TD220" i="8" s="1"/>
  <c r="TQ219" i="8"/>
  <c r="TS219" i="8" l="1"/>
  <c r="TT219" i="8"/>
  <c r="TO220" i="8" s="1"/>
  <c r="TP220" i="8" l="1"/>
  <c r="TK220" i="8" s="1"/>
  <c r="TX219" i="8"/>
  <c r="TZ219" i="8" l="1"/>
  <c r="UA219" i="8" s="1"/>
  <c r="TV220" i="8" s="1"/>
  <c r="TW220" i="8" l="1"/>
  <c r="TR220" i="8" s="1"/>
  <c r="UE219" i="8"/>
  <c r="UG219" i="8" l="1"/>
  <c r="UH219" i="8" s="1"/>
  <c r="UC220" i="8" s="1"/>
  <c r="UD220" i="8" l="1"/>
  <c r="TY220" i="8" s="1"/>
  <c r="UL219" i="8"/>
  <c r="UN219" i="8" l="1"/>
  <c r="UO219" i="8"/>
  <c r="UJ220" i="8" s="1"/>
  <c r="UK220" i="8" l="1"/>
  <c r="UF220" i="8" s="1"/>
  <c r="US219" i="8"/>
  <c r="UU219" i="8" l="1"/>
  <c r="UV219" i="8"/>
  <c r="UQ220" i="8" s="1"/>
  <c r="UR220" i="8" l="1"/>
  <c r="UM220" i="8" s="1"/>
  <c r="UZ219" i="8"/>
  <c r="VB219" i="8" l="1"/>
  <c r="VC219" i="8" s="1"/>
  <c r="UX220" i="8" s="1"/>
  <c r="VG219" i="8" l="1"/>
  <c r="UY220" i="8"/>
  <c r="UT220" i="8" s="1"/>
  <c r="VI219" i="8" l="1"/>
  <c r="VJ219" i="8"/>
  <c r="VE220" i="8" s="1"/>
  <c r="VF220" i="8" l="1"/>
  <c r="VA220" i="8" s="1"/>
  <c r="VN219" i="8"/>
  <c r="VP219" i="8" l="1"/>
  <c r="VQ219" i="8" s="1"/>
  <c r="VL220" i="8" s="1"/>
  <c r="VM220" i="8" l="1"/>
  <c r="VH220" i="8" s="1"/>
  <c r="VU219" i="8"/>
  <c r="VW219" i="8" l="1"/>
  <c r="VX219" i="8"/>
  <c r="VS220" i="8" s="1"/>
  <c r="VT220" i="8" l="1"/>
  <c r="VO220" i="8" s="1"/>
  <c r="WB219" i="8"/>
  <c r="WD219" i="8" l="1"/>
  <c r="WE219" i="8"/>
  <c r="VZ220" i="8" s="1"/>
  <c r="WA220" i="8" l="1"/>
  <c r="VV220" i="8" s="1"/>
  <c r="WI219" i="8"/>
  <c r="WK219" i="8" l="1"/>
  <c r="WL219" i="8"/>
  <c r="WG220" i="8" s="1"/>
  <c r="WH220" i="8" l="1"/>
  <c r="WC220" i="8" s="1"/>
  <c r="WP219" i="8"/>
  <c r="WR219" i="8" l="1"/>
  <c r="WS219" i="8" s="1"/>
  <c r="WN220" i="8" s="1"/>
  <c r="WO220" i="8" l="1"/>
  <c r="WJ220" i="8" s="1"/>
  <c r="WW219" i="8"/>
  <c r="WY219" i="8" l="1"/>
  <c r="WZ219" i="8"/>
  <c r="WU220" i="8" s="1"/>
  <c r="WV220" i="8" l="1"/>
  <c r="WQ220" i="8" s="1"/>
  <c r="XD219" i="8"/>
  <c r="XF219" i="8" l="1"/>
  <c r="XG219" i="8" s="1"/>
  <c r="XB220" i="8" s="1"/>
  <c r="XC220" i="8" l="1"/>
  <c r="WX220" i="8" s="1"/>
  <c r="XK219" i="8"/>
  <c r="XM219" i="8" l="1"/>
  <c r="XN219" i="8"/>
  <c r="XI220" i="8" s="1"/>
  <c r="XJ220" i="8" l="1"/>
  <c r="XE220" i="8" s="1"/>
  <c r="XR219" i="8"/>
  <c r="XT219" i="8" l="1"/>
  <c r="XU219" i="8" s="1"/>
  <c r="XP220" i="8" s="1"/>
  <c r="XQ220" i="8" l="1"/>
  <c r="XL220" i="8" s="1"/>
  <c r="XY219" i="8"/>
  <c r="YA219" i="8" l="1"/>
  <c r="YB219" i="8"/>
  <c r="XW220" i="8" s="1"/>
  <c r="XX220" i="8" l="1"/>
  <c r="XS220" i="8" s="1"/>
  <c r="YF219" i="8"/>
  <c r="YH219" i="8" l="1"/>
  <c r="YI219" i="8"/>
  <c r="YD220" i="8" s="1"/>
  <c r="YE220" i="8" l="1"/>
  <c r="XZ220" i="8" s="1"/>
  <c r="YM219" i="8"/>
  <c r="YO219" i="8" l="1"/>
  <c r="YP219" i="8" s="1"/>
  <c r="YK220" i="8" s="1"/>
  <c r="YT219" i="8" l="1"/>
  <c r="YL220" i="8"/>
  <c r="YG220" i="8" s="1"/>
  <c r="YV219" i="8" l="1"/>
  <c r="YW219" i="8" s="1"/>
  <c r="YR220" i="8" s="1"/>
  <c r="YS220" i="8" l="1"/>
  <c r="YN220" i="8" s="1"/>
  <c r="ZA219" i="8"/>
  <c r="ZC219" i="8" l="1"/>
  <c r="ZD219" i="8"/>
  <c r="YY220" i="8" s="1"/>
  <c r="YZ220" i="8" l="1"/>
  <c r="YU220" i="8" s="1"/>
  <c r="ZH219" i="8"/>
  <c r="ZJ219" i="8" l="1"/>
  <c r="ZK219" i="8"/>
  <c r="ZF220" i="8" s="1"/>
  <c r="ZG220" i="8" l="1"/>
  <c r="ZB220" i="8" s="1"/>
  <c r="ZO219" i="8"/>
  <c r="ZQ219" i="8" l="1"/>
  <c r="ZR219" i="8"/>
  <c r="ZM220" i="8" s="1"/>
  <c r="ZN220" i="8" l="1"/>
  <c r="ZI220" i="8" s="1"/>
  <c r="ZV219" i="8"/>
  <c r="ZX219" i="8" l="1"/>
  <c r="ZY219" i="8" s="1"/>
  <c r="ZT220" i="8" s="1"/>
  <c r="ZU220" i="8" l="1"/>
  <c r="ZP220" i="8" s="1"/>
  <c r="AAC219" i="8"/>
  <c r="AAE219" i="8" l="1"/>
  <c r="AAF219" i="8" s="1"/>
  <c r="AAA220" i="8" s="1"/>
  <c r="AAB220" i="8" l="1"/>
  <c r="ZW220" i="8" s="1"/>
  <c r="AAJ219" i="8"/>
  <c r="AAL219" i="8" l="1"/>
  <c r="AAM219" i="8" s="1"/>
  <c r="AAH220" i="8" s="1"/>
  <c r="AAI220" i="8" l="1"/>
  <c r="AAD220" i="8" s="1"/>
  <c r="AAQ219" i="8"/>
  <c r="AAS219" i="8" l="1"/>
  <c r="AAT219" i="8" s="1"/>
  <c r="AAO220" i="8" s="1"/>
  <c r="AAP220" i="8" l="1"/>
  <c r="AAX219" i="8"/>
  <c r="AAZ219" i="8" l="1"/>
  <c r="ABA219" i="8" s="1"/>
  <c r="AAV220" i="8" s="1"/>
  <c r="MZ220" i="8"/>
  <c r="P54" i="8" s="1"/>
  <c r="AAK220" i="8"/>
  <c r="D55" i="8" l="1"/>
  <c r="E55" i="8"/>
  <c r="NA220" i="8"/>
  <c r="NE220" i="8" s="1"/>
  <c r="AAW220" i="8"/>
  <c r="ABE219" i="8"/>
  <c r="ABG219" i="8" l="1"/>
  <c r="ABH219" i="8" s="1"/>
  <c r="ABC220" i="8" s="1"/>
  <c r="NG220" i="8"/>
  <c r="P55" i="8" s="1"/>
  <c r="AAR220" i="8"/>
  <c r="H55" i="8"/>
  <c r="N54" i="8"/>
  <c r="O54" i="8"/>
  <c r="G55" i="8"/>
  <c r="NH220" i="8" l="1"/>
  <c r="NL220" i="8" s="1"/>
  <c r="D56" i="8"/>
  <c r="E56" i="8"/>
  <c r="ABD220" i="8"/>
  <c r="ABL219" i="8"/>
  <c r="ABO219" i="8" s="1"/>
  <c r="ABJ220" i="8" s="1"/>
  <c r="ABF220" i="8" l="1"/>
  <c r="AAY220" i="8"/>
  <c r="NN220" i="8"/>
  <c r="P56" i="8" s="1"/>
  <c r="NO220" i="8" l="1"/>
  <c r="NS220" i="8" s="1"/>
  <c r="D57" i="8"/>
  <c r="E57" i="8"/>
  <c r="NU220" i="8"/>
  <c r="P57" i="8" s="1"/>
  <c r="E58" i="8" l="1"/>
  <c r="D58" i="8"/>
  <c r="NV220" i="8"/>
  <c r="NZ220" i="8" s="1"/>
  <c r="OB220" i="8" s="1"/>
  <c r="P58" i="8" s="1"/>
  <c r="OC220" i="8" l="1"/>
  <c r="OG220" i="8" s="1"/>
  <c r="D59" i="8"/>
  <c r="O58" i="8" s="1"/>
  <c r="E59" i="8"/>
  <c r="N58" i="8" s="1"/>
  <c r="OI220" i="8"/>
  <c r="P59" i="8" s="1"/>
  <c r="D60" i="8" l="1"/>
  <c r="O59" i="8" s="1"/>
  <c r="E60" i="8"/>
  <c r="N59" i="8" s="1"/>
  <c r="OJ220" i="8"/>
  <c r="ON220" i="8" s="1"/>
  <c r="OP220" i="8" s="1"/>
  <c r="P60" i="8" s="1"/>
  <c r="OQ220" i="8" l="1"/>
  <c r="OU220" i="8" s="1"/>
  <c r="E61" i="8"/>
  <c r="N60" i="8" s="1"/>
  <c r="D61" i="8"/>
  <c r="O60" i="8" s="1"/>
  <c r="OW220" i="8"/>
  <c r="P61" i="8" s="1"/>
  <c r="E62" i="8" l="1"/>
  <c r="N61" i="8" s="1"/>
  <c r="D62" i="8"/>
  <c r="O61" i="8" s="1"/>
  <c r="OX220" i="8"/>
  <c r="PB220" i="8" s="1"/>
  <c r="PD220" i="8" s="1"/>
  <c r="P62" i="8" s="1"/>
  <c r="PE220" i="8" l="1"/>
  <c r="PI220" i="8" s="1"/>
  <c r="D63" i="8"/>
  <c r="O62" i="8" s="1"/>
  <c r="E63" i="8"/>
  <c r="N62" i="8" s="1"/>
  <c r="PK220" i="8"/>
  <c r="P63" i="8" s="1"/>
  <c r="E64" i="8" l="1"/>
  <c r="N63" i="8" s="1"/>
  <c r="D64" i="8"/>
  <c r="O63" i="8" s="1"/>
  <c r="PL220" i="8"/>
  <c r="PP220" i="8" s="1"/>
  <c r="PR220" i="8" s="1"/>
  <c r="P64" i="8" s="1"/>
  <c r="PS220" i="8" l="1"/>
  <c r="PW220" i="8" s="1"/>
  <c r="D65" i="8"/>
  <c r="O64" i="8" s="1"/>
  <c r="E65" i="8"/>
  <c r="N64" i="8" s="1"/>
  <c r="PY220" i="8"/>
  <c r="P65" i="8" s="1"/>
  <c r="PZ220" i="8" l="1"/>
  <c r="QD220" i="8" s="1"/>
  <c r="E66" i="8"/>
  <c r="N65" i="8" s="1"/>
  <c r="D66" i="8"/>
  <c r="O65" i="8" s="1"/>
  <c r="QF220" i="8"/>
  <c r="P66" i="8" s="1"/>
  <c r="D67" i="8" l="1"/>
  <c r="O66" i="8" s="1"/>
  <c r="E67" i="8"/>
  <c r="N66" i="8" s="1"/>
  <c r="QG220" i="8"/>
  <c r="QK220" i="8"/>
  <c r="QM220" i="8" l="1"/>
  <c r="P67" i="8" s="1"/>
  <c r="QN220" i="8" l="1"/>
  <c r="QR220" i="8" s="1"/>
  <c r="QT220" i="8" s="1"/>
  <c r="P68" i="8" s="1"/>
  <c r="E68" i="8"/>
  <c r="N67" i="8" s="1"/>
  <c r="D68" i="8"/>
  <c r="O67" i="8" s="1"/>
  <c r="D69" i="8" l="1"/>
  <c r="O68" i="8" s="1"/>
  <c r="E69" i="8"/>
  <c r="N68" i="8" s="1"/>
  <c r="QU220" i="8"/>
  <c r="QY220" i="8" s="1"/>
  <c r="RA220" i="8" s="1"/>
  <c r="P69" i="8" s="1"/>
  <c r="E70" i="8" l="1"/>
  <c r="N69" i="8" s="1"/>
  <c r="D70" i="8"/>
  <c r="O69" i="8" s="1"/>
  <c r="RB220" i="8"/>
  <c r="RF220" i="8" s="1"/>
  <c r="RH220" i="8" l="1"/>
  <c r="P70" i="8" s="1"/>
  <c r="RI220" i="8"/>
  <c r="D71" i="8" l="1"/>
  <c r="O70" i="8" s="1"/>
  <c r="E71" i="8"/>
  <c r="N70" i="8" s="1"/>
  <c r="RM220" i="8"/>
  <c r="RO220" i="8" l="1"/>
  <c r="P71" i="8" s="1"/>
  <c r="RP220" i="8"/>
  <c r="RT220" i="8" s="1"/>
  <c r="D72" i="8" l="1"/>
  <c r="O71" i="8" s="1"/>
  <c r="E72" i="8"/>
  <c r="N71" i="8" s="1"/>
  <c r="RV220" i="8"/>
  <c r="P72" i="8" s="1"/>
  <c r="RW220" i="8" l="1"/>
  <c r="SA220" i="8" s="1"/>
  <c r="E73" i="8"/>
  <c r="N72" i="8" s="1"/>
  <c r="D73" i="8"/>
  <c r="O72" i="8" s="1"/>
  <c r="SC220" i="8"/>
  <c r="P73" i="8" s="1"/>
  <c r="SD220" i="8" l="1"/>
  <c r="SH220" i="8" s="1"/>
  <c r="D74" i="8"/>
  <c r="O73" i="8" s="1"/>
  <c r="E74" i="8"/>
  <c r="N73" i="8" s="1"/>
  <c r="SJ220" i="8"/>
  <c r="P74" i="8" s="1"/>
  <c r="SK220" i="8" l="1"/>
  <c r="SO220" i="8" s="1"/>
  <c r="E75" i="8"/>
  <c r="N74" i="8" s="1"/>
  <c r="D75" i="8"/>
  <c r="O74" i="8" s="1"/>
  <c r="SQ220" i="8"/>
  <c r="P75" i="8" s="1"/>
  <c r="SR220" i="8" l="1"/>
  <c r="D76" i="8"/>
  <c r="O75" i="8" s="1"/>
  <c r="E76" i="8"/>
  <c r="N75" i="8" s="1"/>
  <c r="SV220" i="8"/>
  <c r="SX220" i="8" l="1"/>
  <c r="P76" i="8" s="1"/>
  <c r="SY220" i="8"/>
  <c r="TC220" i="8" s="1"/>
  <c r="E77" i="8" l="1"/>
  <c r="N76" i="8" s="1"/>
  <c r="D77" i="8"/>
  <c r="O76" i="8" s="1"/>
  <c r="TE220" i="8"/>
  <c r="TF220" i="8" l="1"/>
  <c r="TJ220" i="8" s="1"/>
  <c r="P77" i="8"/>
  <c r="D78" i="8"/>
  <c r="O77" i="8" s="1"/>
  <c r="E78" i="8"/>
  <c r="N77" i="8" s="1"/>
  <c r="TL220" i="8"/>
  <c r="TM220" i="8" l="1"/>
  <c r="TQ220" i="8" s="1"/>
  <c r="P78" i="8"/>
  <c r="E79" i="8"/>
  <c r="N78" i="8" s="1"/>
  <c r="D79" i="8"/>
  <c r="O78" i="8" s="1"/>
  <c r="TS220" i="8"/>
  <c r="P79" i="8" s="1"/>
  <c r="TT220" i="8"/>
  <c r="TX220" i="8" s="1"/>
  <c r="D80" i="8" l="1"/>
  <c r="O79" i="8" s="1"/>
  <c r="E80" i="8"/>
  <c r="N79" i="8" s="1"/>
  <c r="TZ220" i="8"/>
  <c r="P80" i="8" s="1"/>
  <c r="UA220" i="8" l="1"/>
  <c r="UE220" i="8" s="1"/>
  <c r="E81" i="8"/>
  <c r="N80" i="8" s="1"/>
  <c r="D81" i="8"/>
  <c r="O80" i="8" s="1"/>
  <c r="UG220" i="8"/>
  <c r="P81" i="8" s="1"/>
  <c r="E82" i="8" l="1"/>
  <c r="N81" i="8" s="1"/>
  <c r="D82" i="8"/>
  <c r="O81" i="8" s="1"/>
  <c r="UH220" i="8"/>
  <c r="UL220" i="8" s="1"/>
  <c r="UN220" i="8" s="1"/>
  <c r="P82" i="8" s="1"/>
  <c r="UO220" i="8" l="1"/>
  <c r="E83" i="8"/>
  <c r="N82" i="8" s="1"/>
  <c r="D83" i="8"/>
  <c r="O82" i="8" s="1"/>
  <c r="US220" i="8"/>
  <c r="UU220" i="8" l="1"/>
  <c r="P83" i="8" s="1"/>
  <c r="UV220" i="8" l="1"/>
  <c r="UZ220" i="8" s="1"/>
  <c r="VB220" i="8" s="1"/>
  <c r="P84" i="8" s="1"/>
  <c r="E84" i="8"/>
  <c r="N83" i="8" s="1"/>
  <c r="D84" i="8"/>
  <c r="O83" i="8" s="1"/>
  <c r="E85" i="8" l="1"/>
  <c r="N84" i="8" s="1"/>
  <c r="D85" i="8"/>
  <c r="O84" i="8" s="1"/>
  <c r="VC220" i="8"/>
  <c r="VG220" i="8" s="1"/>
  <c r="VI220" i="8" s="1"/>
  <c r="P85" i="8" s="1"/>
  <c r="VJ220" i="8" l="1"/>
  <c r="VN220" i="8" s="1"/>
  <c r="VP220" i="8" s="1"/>
  <c r="P86" i="8" s="1"/>
  <c r="E86" i="8"/>
  <c r="N85" i="8" s="1"/>
  <c r="D86" i="8"/>
  <c r="O85" i="8" s="1"/>
  <c r="VQ220" i="8" l="1"/>
  <c r="VU220" i="8" s="1"/>
  <c r="VW220" i="8" s="1"/>
  <c r="P87" i="8" s="1"/>
  <c r="E87" i="8"/>
  <c r="N86" i="8" s="1"/>
  <c r="D87" i="8"/>
  <c r="O86" i="8" s="1"/>
  <c r="E88" i="8" l="1"/>
  <c r="N87" i="8" s="1"/>
  <c r="D88" i="8"/>
  <c r="O87" i="8" s="1"/>
  <c r="VX220" i="8"/>
  <c r="WB220" i="8" s="1"/>
  <c r="WD220" i="8" s="1"/>
  <c r="P88" i="8" s="1"/>
  <c r="WE220" i="8" l="1"/>
  <c r="E89" i="8"/>
  <c r="N88" i="8" s="1"/>
  <c r="D89" i="8"/>
  <c r="O88" i="8" s="1"/>
  <c r="WI220" i="8"/>
  <c r="WK220" i="8" l="1"/>
  <c r="WL220" i="8"/>
  <c r="D90" i="8" l="1"/>
  <c r="O89" i="8" s="1"/>
  <c r="P89" i="8"/>
  <c r="E90" i="8"/>
  <c r="N89" i="8" s="1"/>
  <c r="WP220" i="8"/>
  <c r="WR220" i="8" l="1"/>
  <c r="WS220" i="8" l="1"/>
  <c r="WW220" i="8" s="1"/>
  <c r="D91" i="8"/>
  <c r="O90" i="8" s="1"/>
  <c r="E91" i="8"/>
  <c r="N90" i="8" s="1"/>
  <c r="P90" i="8"/>
  <c r="WY220" i="8"/>
  <c r="WZ220" i="8"/>
  <c r="D92" i="8" l="1"/>
  <c r="O91" i="8" s="1"/>
  <c r="P91" i="8"/>
  <c r="E92" i="8"/>
  <c r="N91" i="8" s="1"/>
  <c r="XD220" i="8"/>
  <c r="XF220" i="8" l="1"/>
  <c r="XG220" i="8" l="1"/>
  <c r="XK220" i="8" s="1"/>
  <c r="P92" i="8"/>
  <c r="D93" i="8"/>
  <c r="O92" i="8" s="1"/>
  <c r="E93" i="8"/>
  <c r="N92" i="8" s="1"/>
  <c r="XM220" i="8"/>
  <c r="XN220" i="8" l="1"/>
  <c r="XR220" i="8" s="1"/>
  <c r="D94" i="8"/>
  <c r="O93" i="8" s="1"/>
  <c r="P93" i="8"/>
  <c r="E94" i="8"/>
  <c r="N93" i="8" s="1"/>
  <c r="XT220" i="8"/>
  <c r="XU220" i="8" l="1"/>
  <c r="XY220" i="8" s="1"/>
  <c r="E95" i="8"/>
  <c r="N94" i="8" s="1"/>
  <c r="P94" i="8"/>
  <c r="D95" i="8"/>
  <c r="O94" i="8" s="1"/>
  <c r="YA220" i="8"/>
  <c r="YB220" i="8"/>
  <c r="YF220" i="8" s="1"/>
  <c r="D96" i="8" l="1"/>
  <c r="O95" i="8" s="1"/>
  <c r="P95" i="8"/>
  <c r="E96" i="8"/>
  <c r="N95" i="8" s="1"/>
  <c r="YH220" i="8"/>
  <c r="YI220" i="8" l="1"/>
  <c r="YM220" i="8" s="1"/>
  <c r="E97" i="8"/>
  <c r="N96" i="8" s="1"/>
  <c r="P96" i="8"/>
  <c r="D97" i="8"/>
  <c r="O96" i="8" s="1"/>
  <c r="YO220" i="8"/>
  <c r="YP220" i="8"/>
  <c r="E98" i="8" l="1"/>
  <c r="N97" i="8" s="1"/>
  <c r="D98" i="8"/>
  <c r="O97" i="8" s="1"/>
  <c r="P97" i="8"/>
  <c r="YT220" i="8"/>
  <c r="YV220" i="8" l="1"/>
  <c r="YW220" i="8" l="1"/>
  <c r="ZA220" i="8" s="1"/>
  <c r="D99" i="8"/>
  <c r="O98" i="8" s="1"/>
  <c r="E99" i="8"/>
  <c r="N98" i="8" s="1"/>
  <c r="P98" i="8"/>
  <c r="ZC220" i="8"/>
  <c r="ZD220" i="8"/>
  <c r="ZH220" i="8" s="1"/>
  <c r="P99" i="8" l="1"/>
  <c r="E100" i="8"/>
  <c r="N99" i="8" s="1"/>
  <c r="D100" i="8"/>
  <c r="O99" i="8" s="1"/>
  <c r="ZJ220" i="8"/>
  <c r="ZK220" i="8" l="1"/>
  <c r="ZO220" i="8" s="1"/>
  <c r="E101" i="8"/>
  <c r="N100" i="8" s="1"/>
  <c r="P100" i="8"/>
  <c r="D101" i="8"/>
  <c r="O100" i="8" s="1"/>
  <c r="ZQ220" i="8"/>
  <c r="ZR220" i="8"/>
  <c r="ZV220" i="8" s="1"/>
  <c r="D102" i="8" l="1"/>
  <c r="O101" i="8" s="1"/>
  <c r="P101" i="8"/>
  <c r="E102" i="8"/>
  <c r="N101" i="8" s="1"/>
  <c r="ZX220" i="8"/>
  <c r="ZY220" i="8" l="1"/>
  <c r="AAC220" i="8" s="1"/>
  <c r="P102" i="8"/>
  <c r="D103" i="8"/>
  <c r="O102" i="8" s="1"/>
  <c r="E103" i="8"/>
  <c r="N102" i="8" s="1"/>
  <c r="AAE220" i="8"/>
  <c r="AAF220" i="8"/>
  <c r="AAJ220" i="8" s="1"/>
  <c r="E104" i="8" l="1"/>
  <c r="N103" i="8" s="1"/>
  <c r="D104" i="8"/>
  <c r="O103" i="8" s="1"/>
  <c r="P103" i="8"/>
  <c r="AAL220" i="8"/>
  <c r="AAM220" i="8" l="1"/>
  <c r="P104" i="8"/>
  <c r="D105" i="8"/>
  <c r="O104" i="8" s="1"/>
  <c r="E105" i="8"/>
  <c r="N104" i="8" s="1"/>
  <c r="AAQ220" i="8"/>
  <c r="AAS220" i="8" l="1"/>
  <c r="AAT220" i="8"/>
  <c r="AAX220" i="8" s="1"/>
  <c r="P105" i="8" l="1"/>
  <c r="E106" i="8"/>
  <c r="N105" i="8" s="1"/>
  <c r="D106" i="8"/>
  <c r="O105" i="8" s="1"/>
  <c r="AAZ220" i="8"/>
  <c r="ABA220" i="8"/>
  <c r="ABE220" i="8" s="1"/>
  <c r="E107" i="8" l="1"/>
  <c r="N106" i="8" s="1"/>
  <c r="P106" i="8"/>
  <c r="D107" i="8"/>
  <c r="O106" i="8" s="1"/>
  <c r="O55" i="8"/>
  <c r="G56" i="8"/>
  <c r="N55" i="8"/>
  <c r="H56" i="8"/>
  <c r="ABG220" i="8"/>
  <c r="ABH220" i="8" l="1"/>
  <c r="P107" i="8"/>
  <c r="H57" i="8"/>
  <c r="N56" i="8"/>
  <c r="G57" i="8"/>
  <c r="O56" i="8"/>
  <c r="ABL220" i="8"/>
  <c r="ABO220" i="8" s="1"/>
  <c r="H84" i="8"/>
  <c r="G102" i="8"/>
  <c r="G70" i="8"/>
  <c r="G87" i="8"/>
  <c r="H105" i="8"/>
  <c r="H87" i="8"/>
  <c r="H90" i="8"/>
  <c r="D108" i="8"/>
  <c r="G76" i="8"/>
  <c r="G93" i="8"/>
  <c r="G61" i="8"/>
  <c r="H69" i="8"/>
  <c r="H96" i="8"/>
  <c r="H64" i="8"/>
  <c r="G82" i="8"/>
  <c r="G99" i="8"/>
  <c r="G67" i="8"/>
  <c r="H81" i="8"/>
  <c r="H102" i="8"/>
  <c r="H70" i="8"/>
  <c r="G88" i="8"/>
  <c r="G89" i="8"/>
  <c r="H61" i="8"/>
  <c r="G81" i="8"/>
  <c r="H75" i="8"/>
  <c r="H92" i="8"/>
  <c r="H60" i="8"/>
  <c r="G78" i="8"/>
  <c r="G95" i="8"/>
  <c r="G63" i="8"/>
  <c r="H73" i="8"/>
  <c r="H98" i="8"/>
  <c r="H66" i="8"/>
  <c r="G84" i="8"/>
  <c r="G101" i="8"/>
  <c r="G69" i="8"/>
  <c r="H85" i="8"/>
  <c r="H104" i="8"/>
  <c r="H72" i="8"/>
  <c r="G90" i="8"/>
  <c r="G107" i="8"/>
  <c r="G75" i="8"/>
  <c r="H93" i="8"/>
  <c r="H63" i="8"/>
  <c r="H78" i="8"/>
  <c r="G96" i="8"/>
  <c r="G105" i="8"/>
  <c r="H91" i="8"/>
  <c r="G97" i="8"/>
  <c r="H77" i="8"/>
  <c r="H100" i="8"/>
  <c r="H68" i="8"/>
  <c r="G86" i="8"/>
  <c r="G103" i="8"/>
  <c r="G71" i="8"/>
  <c r="H89" i="8"/>
  <c r="H106" i="8"/>
  <c r="H74" i="8"/>
  <c r="G92" i="8"/>
  <c r="G60" i="8"/>
  <c r="G77" i="8"/>
  <c r="H95" i="8"/>
  <c r="H67" i="8"/>
  <c r="H80" i="8"/>
  <c r="G98" i="8"/>
  <c r="G66" i="8"/>
  <c r="G83" i="8"/>
  <c r="H101" i="8"/>
  <c r="H79" i="8"/>
  <c r="H86" i="8"/>
  <c r="G104" i="8"/>
  <c r="G72" i="8"/>
  <c r="H107" i="8"/>
  <c r="G64" i="8"/>
  <c r="H99" i="8"/>
  <c r="E108" i="8"/>
  <c r="H76" i="8"/>
  <c r="G94" i="8"/>
  <c r="G62" i="8"/>
  <c r="G79" i="8"/>
  <c r="H97" i="8"/>
  <c r="H71" i="8"/>
  <c r="H82" i="8"/>
  <c r="G100" i="8"/>
  <c r="G68" i="8"/>
  <c r="G85" i="8"/>
  <c r="H103" i="8"/>
  <c r="H83" i="8"/>
  <c r="H88" i="8"/>
  <c r="G106" i="8"/>
  <c r="G74" i="8"/>
  <c r="G91" i="8"/>
  <c r="G59" i="8"/>
  <c r="H65" i="8"/>
  <c r="H94" i="8"/>
  <c r="H62" i="8"/>
  <c r="G80" i="8"/>
  <c r="G73" i="8"/>
  <c r="H59" i="8"/>
  <c r="G65" i="8"/>
  <c r="H108" i="8" l="1"/>
  <c r="N107" i="8"/>
  <c r="G108" i="8"/>
  <c r="O107" i="8"/>
  <c r="N57" i="8"/>
  <c r="H58" i="8"/>
  <c r="O57" i="8"/>
  <c r="G58" i="8"/>
</calcChain>
</file>

<file path=xl/comments1.xml><?xml version="1.0" encoding="utf-8"?>
<comments xmlns="http://schemas.openxmlformats.org/spreadsheetml/2006/main">
  <authors>
    <author>Plinio Tomaz</author>
  </authors>
  <commentList>
    <comment ref="G33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Plinio Tomaz</author>
  </authors>
  <commentList>
    <comment ref="G33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Plinio Tomaz</author>
  </authors>
  <commentList>
    <comment ref="F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Carga na saida da bomba ou seja AMT
</t>
        </r>
      </text>
    </comment>
    <comment ref="H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Entramos com o momento polar de Inercia I em kgfxm2.Caso fosse GD2 teriamos que fazer conversao.
I=GD2/4</t>
        </r>
      </text>
    </comment>
    <comment ref="N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Rendimento total motor bomba
</t>
        </r>
      </text>
    </comment>
    <comment ref="Q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Perda de carga total desde a b omba até o reservatorio
</t>
        </r>
      </text>
    </comment>
    <comment ref="R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Primeiro ponto:bomba
Segundo ponto: entre bomba e tramo 1
Terceiro: tramo 2
Quarto: reservatorio
</t>
        </r>
      </text>
    </comment>
    <comment ref="AC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Depende do material escolhido
</t>
        </r>
      </text>
    </comment>
    <comment ref="AJ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
</t>
        </r>
      </text>
    </comment>
    <comment ref="AK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Valor da raiz x1 negativo do segundo grau
</t>
        </r>
      </text>
    </comment>
    <comment ref="AL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</t>
        </r>
      </text>
    </comment>
  </commentList>
</comments>
</file>

<file path=xl/comments4.xml><?xml version="1.0" encoding="utf-8"?>
<comments xmlns="http://schemas.openxmlformats.org/spreadsheetml/2006/main">
  <authors>
    <author>PESSOAL</author>
    <author>Plinio Tomaz</author>
    <author>Liliane</author>
  </authors>
  <commentList>
    <comment ref="A6" authorId="0" shapeId="0">
      <text>
        <r>
          <rPr>
            <b/>
            <sz val="9"/>
            <color indexed="81"/>
            <rFont val="Tahoma"/>
            <charset val="1"/>
          </rPr>
          <t>Djalma Cerqueira: Pontos de Cálculo ao longo da Tubulação - Po: Ponto de Contorno (extremidade inicial da adutora); P50: Ponto de Contorno (extremidade final da adutora); demais pontos: Pontos interiores ao longo da tubulação.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D120" authorId="1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Carga na saida da bomba ou seja AMT
</t>
        </r>
      </text>
    </comment>
    <comment ref="F120" authorId="1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Entramos com o momento polar de Inercia I em kgfxm2.Caso fosse GD2 teriamos que fazer conversao.
I=GD2/4</t>
        </r>
      </text>
    </comment>
    <comment ref="L120" authorId="1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Rendimento total motor bomba
</t>
        </r>
      </text>
    </comment>
    <comment ref="O120" authorId="1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Perda de carga total desde a b omba até o reservatorio
</t>
        </r>
      </text>
    </comment>
    <comment ref="P120" authorId="1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Primeiro ponto:bomba
Segundo ponto: entre bomba e tramo 1
Terceiro: tramo 2
Quarto: reservatorio
</t>
        </r>
      </text>
    </comment>
    <comment ref="R120" authorId="0" shapeId="0">
      <text>
        <r>
          <rPr>
            <b/>
            <sz val="9"/>
            <color indexed="81"/>
            <rFont val="Tahoma"/>
            <charset val="1"/>
          </rPr>
          <t>Djalma Cerqueira:
distância entre 2 pontos de cálculo consecutivos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V120" authorId="2" shapeId="0">
      <text>
        <r>
          <rPr>
            <b/>
            <sz val="8"/>
            <color indexed="81"/>
            <rFont val="Tahoma"/>
            <charset val="1"/>
          </rPr>
          <t xml:space="preserve">Djalma: Coeficiente B das equações das retas características (a/gA)
</t>
        </r>
        <r>
          <rPr>
            <sz val="8"/>
            <color indexed="81"/>
            <rFont val="Tahoma"/>
            <charset val="1"/>
          </rPr>
          <t xml:space="preserve">
</t>
        </r>
      </text>
    </comment>
    <comment ref="AA120" authorId="1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Velocidade de propagação da onda de pressão ao longo do eixo da tubulação. Depende do material escolhido. 
   </t>
        </r>
      </text>
    </comment>
    <comment ref="AB120" authorId="2" shapeId="0">
      <text>
        <r>
          <rPr>
            <b/>
            <sz val="8"/>
            <color indexed="81"/>
            <rFont val="Tahoma"/>
            <charset val="1"/>
          </rPr>
          <t>Djalma: coef. R das equações das retas características (f*deta X/2gDA²)</t>
        </r>
        <r>
          <rPr>
            <sz val="8"/>
            <color indexed="81"/>
            <rFont val="Tahoma"/>
            <charset val="1"/>
          </rPr>
          <t xml:space="preserve">
</t>
        </r>
      </text>
    </comment>
    <comment ref="AC120" authorId="0" shapeId="0">
      <text>
        <r>
          <rPr>
            <b/>
            <sz val="9"/>
            <color indexed="81"/>
            <rFont val="Tahoma"/>
            <family val="2"/>
          </rPr>
          <t>Djalma Cerqueira: Intervalos de Tempo para os quais se avaliará o Transitório.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20" authorId="1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
</t>
        </r>
      </text>
    </comment>
    <comment ref="AI120" authorId="1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Valor da raiz x1 negativo do segundo grau
</t>
        </r>
      </text>
    </comment>
    <comment ref="AJ120" authorId="1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</t>
        </r>
      </text>
    </comment>
  </commentList>
</comments>
</file>

<file path=xl/comments5.xml><?xml version="1.0" encoding="utf-8"?>
<comments xmlns="http://schemas.openxmlformats.org/spreadsheetml/2006/main">
  <authors>
    <author>Plinio Tomaz</author>
  </authors>
  <commentList>
    <comment ref="F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Carga na saida da bomba ou seja AMT
</t>
        </r>
      </text>
    </comment>
    <comment ref="H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Entramos com o momento polar de Inercia I em kgfxm2.Caso fosse GD2 teriamos que fazer conversao.
I=GD2/4</t>
        </r>
      </text>
    </comment>
    <comment ref="N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Rendimento total motor bomba
</t>
        </r>
      </text>
    </comment>
    <comment ref="Q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Perda de carga total desde a b omba até o reservatorio
</t>
        </r>
      </text>
    </comment>
    <comment ref="R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Primeiro ponto:bomba
Segundo ponto: entre bomba e tramo 1
Terceiro: tramo 2
Quarto: reservatorio
</t>
        </r>
      </text>
    </comment>
    <comment ref="AC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Depende do material escolhido
</t>
        </r>
      </text>
    </comment>
    <comment ref="AJ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
</t>
        </r>
      </text>
    </comment>
    <comment ref="AK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Valor da raiz x1 negativo do segundo grau
</t>
        </r>
      </text>
    </comment>
    <comment ref="AL5" authorId="0" shape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</t>
        </r>
      </text>
    </comment>
  </commentList>
</comments>
</file>

<file path=xl/sharedStrings.xml><?xml version="1.0" encoding="utf-8"?>
<sst xmlns="http://schemas.openxmlformats.org/spreadsheetml/2006/main" count="1485" uniqueCount="494">
  <si>
    <t>Nota: teoria da pagina 530 do livro Mecanica dos Fluidos do Streeter</t>
  </si>
  <si>
    <t>Exemplo da Tigre</t>
  </si>
  <si>
    <t>Entrada de dados</t>
  </si>
  <si>
    <t>tramo</t>
  </si>
  <si>
    <t>Coef. A</t>
  </si>
  <si>
    <t>Coef. B</t>
  </si>
  <si>
    <t>Coef. C</t>
  </si>
  <si>
    <t>Carga</t>
  </si>
  <si>
    <t>Vazao</t>
  </si>
  <si>
    <t>Momento de</t>
  </si>
  <si>
    <t>RPM</t>
  </si>
  <si>
    <t>RPS</t>
  </si>
  <si>
    <t>Velocidade</t>
  </si>
  <si>
    <t>Rendimento</t>
  </si>
  <si>
    <t>Rend.</t>
  </si>
  <si>
    <t>rend</t>
  </si>
  <si>
    <t xml:space="preserve">Potencia </t>
  </si>
  <si>
    <t xml:space="preserve">Perda de </t>
  </si>
  <si>
    <t xml:space="preserve">Numero </t>
  </si>
  <si>
    <t>Compr</t>
  </si>
  <si>
    <t>Delta x</t>
  </si>
  <si>
    <t>Diametro</t>
  </si>
  <si>
    <t xml:space="preserve">Area </t>
  </si>
  <si>
    <t>Coef de</t>
  </si>
  <si>
    <t>Coef.</t>
  </si>
  <si>
    <t>Carga na secçao</t>
  </si>
  <si>
    <t>Carga na seçcao</t>
  </si>
  <si>
    <t>Cota superficie livre</t>
  </si>
  <si>
    <t>Celeridade</t>
  </si>
  <si>
    <t>Coeficiente</t>
  </si>
  <si>
    <t>Unidade</t>
  </si>
  <si>
    <t xml:space="preserve">Variaçao do </t>
  </si>
  <si>
    <t>Tempo</t>
  </si>
  <si>
    <t xml:space="preserve">Variaçao </t>
  </si>
  <si>
    <t>Bomba</t>
  </si>
  <si>
    <t>curva bomba</t>
  </si>
  <si>
    <t>manometrica</t>
  </si>
  <si>
    <t>Inercia motor-bomba I*</t>
  </si>
  <si>
    <t>angular wo</t>
  </si>
  <si>
    <t>motor</t>
  </si>
  <si>
    <t>bomba</t>
  </si>
  <si>
    <t>total</t>
  </si>
  <si>
    <t>da bomba</t>
  </si>
  <si>
    <t>da bomba Wo</t>
  </si>
  <si>
    <t xml:space="preserve">carga total </t>
  </si>
  <si>
    <t>de pontos</t>
  </si>
  <si>
    <t>adutora</t>
  </si>
  <si>
    <t>L/3</t>
  </si>
  <si>
    <t>seçcao S</t>
  </si>
  <si>
    <t>atrifo f</t>
  </si>
  <si>
    <t>B</t>
  </si>
  <si>
    <t>de entrada das bombas He</t>
  </si>
  <si>
    <t>saida das bombas Hs</t>
  </si>
  <si>
    <t>no reserv superior ZG</t>
  </si>
  <si>
    <t>Kb</t>
  </si>
  <si>
    <t>a</t>
  </si>
  <si>
    <t>R</t>
  </si>
  <si>
    <t>de tempo</t>
  </si>
  <si>
    <t>tempo DT</t>
  </si>
  <si>
    <t>da rotaçao AlfaP</t>
  </si>
  <si>
    <t>P2</t>
  </si>
  <si>
    <t>Qp</t>
  </si>
  <si>
    <t>P1</t>
  </si>
  <si>
    <t xml:space="preserve">Q </t>
  </si>
  <si>
    <t>H</t>
  </si>
  <si>
    <t>HCP</t>
  </si>
  <si>
    <t>HCM</t>
  </si>
  <si>
    <t>H1</t>
  </si>
  <si>
    <t>Q1</t>
  </si>
  <si>
    <t>(m)</t>
  </si>
  <si>
    <t>(m3/s)</t>
  </si>
  <si>
    <t>rps</t>
  </si>
  <si>
    <t>rad/s</t>
  </si>
  <si>
    <t>(HP)</t>
  </si>
  <si>
    <t>(kgxm/s)</t>
  </si>
  <si>
    <t>Delta H (m)</t>
  </si>
  <si>
    <t>N</t>
  </si>
  <si>
    <t>(m2)</t>
  </si>
  <si>
    <t>(adim)</t>
  </si>
  <si>
    <t>(m/s)</t>
  </si>
  <si>
    <t>(s)</t>
  </si>
  <si>
    <t>Para 3 tramos</t>
  </si>
  <si>
    <t>N=4 (bomba+tramo1+tramo 2+reservatorio)</t>
  </si>
  <si>
    <t>Condiçoes de contorno: bomba no inicio e reservatorio a jusante</t>
  </si>
  <si>
    <t>]</t>
  </si>
  <si>
    <t>Curva da bomba obtem-se A, B, C</t>
  </si>
  <si>
    <t>H= alfa^2 x A + C x alfa x Q + Cx Q^2</t>
  </si>
  <si>
    <t>reservatorio</t>
  </si>
  <si>
    <t>condiçao de contorno</t>
  </si>
  <si>
    <t>do conjunto (kgfxm 2)</t>
  </si>
  <si>
    <t>b^2 - 4ac</t>
  </si>
  <si>
    <t>b</t>
  </si>
  <si>
    <t>c</t>
  </si>
  <si>
    <t>Modelo do Streer livro Mecanica dos fluidos</t>
  </si>
  <si>
    <t>Nota_ c= coefC</t>
  </si>
  <si>
    <t>AMT</t>
  </si>
  <si>
    <t>pagina 321 do livro Abastecimento de Agua do Milton</t>
  </si>
  <si>
    <t>Definiçao: é a velocidade propagaçao das ondas de pressao dentro de uma tubulaçao</t>
  </si>
  <si>
    <t>a=</t>
  </si>
  <si>
    <t>velocidade de propagaçao das ondas (m/s)</t>
  </si>
  <si>
    <t>K=</t>
  </si>
  <si>
    <t>modulo de elasticidade da agua</t>
  </si>
  <si>
    <t>2,10 x 10^8</t>
  </si>
  <si>
    <t>kgf/m2</t>
  </si>
  <si>
    <t>ro=</t>
  </si>
  <si>
    <t>massa especifca da agua</t>
  </si>
  <si>
    <t>102 kgf/m^-4x s^2</t>
  </si>
  <si>
    <t>D= diametro interno da tubulaçao (m)</t>
  </si>
  <si>
    <t>E= modulo de elasticidade do material do tubo</t>
  </si>
  <si>
    <t xml:space="preserve">e= espessura da tubulaçao </t>
  </si>
  <si>
    <t>c= fator que leva em conta o modo como o trrecho do tubo é ancorado</t>
  </si>
  <si>
    <t>mi= coeficiente d ePoisson= 0,3 aproximadamente</t>
  </si>
  <si>
    <t>c=(5/4) - mi</t>
  </si>
  <si>
    <t>ancorado longitudinalmente mas livre na parte inferior</t>
  </si>
  <si>
    <t>c=1-mi^2</t>
  </si>
  <si>
    <t>totalmente ancorado logitidunalmente</t>
  </si>
  <si>
    <t>c=1-mi/2</t>
  </si>
  <si>
    <t>com junta de dilataçao</t>
  </si>
  <si>
    <t>Modulo de Elasticidade E (kgf/m2)</t>
  </si>
  <si>
    <t>aço E=</t>
  </si>
  <si>
    <t>2,1 x 10^10</t>
  </si>
  <si>
    <t>Coeficiente de poisson do aço= 0,30</t>
  </si>
  <si>
    <t>fofo cinzanento E=1,2 x 10^10</t>
  </si>
  <si>
    <t>Coeficiente de poisson do aço= 0,27</t>
  </si>
  <si>
    <t>ferro fundido nodular E=1,7 x 10^10</t>
  </si>
  <si>
    <t>Poliester</t>
  </si>
  <si>
    <t>E=0,18x10^10</t>
  </si>
  <si>
    <t>PVC  E=0,3 x 10^10</t>
  </si>
  <si>
    <t>Coeficiente de poisson mi=0,46</t>
  </si>
  <si>
    <t>Exemplo do Mactinter</t>
  </si>
  <si>
    <t>kgf/m^4 x s^2</t>
  </si>
  <si>
    <t>E=</t>
  </si>
  <si>
    <t>mi=</t>
  </si>
  <si>
    <t>C=</t>
  </si>
  <si>
    <t>1-mi/2</t>
  </si>
  <si>
    <t>D=</t>
  </si>
  <si>
    <t>m</t>
  </si>
  <si>
    <t>e=</t>
  </si>
  <si>
    <t>m/s</t>
  </si>
  <si>
    <t>modulo de elasticidade do RPVC</t>
  </si>
  <si>
    <t>coeficiente de Poisson do RPVC</t>
  </si>
  <si>
    <t>1-mi^2</t>
  </si>
  <si>
    <t>Calculo da curva da bomba dos pontos A, B e C</t>
  </si>
  <si>
    <t>H= A x N^2 + B x N x Q + C x Q^2</t>
  </si>
  <si>
    <t>Pontos da curva</t>
  </si>
  <si>
    <t>Altura manometrica</t>
  </si>
  <si>
    <t>Vazao (m3/s)</t>
  </si>
  <si>
    <t>Numeros de pontos</t>
  </si>
  <si>
    <t>A=</t>
  </si>
  <si>
    <t>B=</t>
  </si>
  <si>
    <t>Nota: a primeira tem que ter vazao zero.</t>
  </si>
  <si>
    <t>Nota: exemplo da PNB 591/77 Caso II</t>
  </si>
  <si>
    <t>Obtido nos calculos</t>
  </si>
  <si>
    <t>Ponto de trabalho</t>
  </si>
  <si>
    <t>HS</t>
  </si>
  <si>
    <t>HE</t>
  </si>
  <si>
    <t>D</t>
  </si>
  <si>
    <t>Conferindo</t>
  </si>
  <si>
    <t/>
  </si>
  <si>
    <t>Curva está correta</t>
  </si>
  <si>
    <t>Rede equivalente</t>
  </si>
  <si>
    <t>Exemplo do Streter pagina 47</t>
  </si>
  <si>
    <t>Tubos</t>
  </si>
  <si>
    <t>L (m)</t>
  </si>
  <si>
    <t>a (m/s)</t>
  </si>
  <si>
    <t>Diametro (m)</t>
  </si>
  <si>
    <t>Area (m2)</t>
  </si>
  <si>
    <t>f</t>
  </si>
  <si>
    <t>Total=</t>
  </si>
  <si>
    <t>Objetivo: queremos 3 tramos para analise</t>
  </si>
  <si>
    <t>Delta t=</t>
  </si>
  <si>
    <t>segundos</t>
  </si>
  <si>
    <t>Delta x1=</t>
  </si>
  <si>
    <t>Z1=</t>
  </si>
  <si>
    <t>Delta x2=</t>
  </si>
  <si>
    <t>Z2=</t>
  </si>
  <si>
    <t>Delta x3=</t>
  </si>
  <si>
    <t>n</t>
  </si>
  <si>
    <t>Z3=</t>
  </si>
  <si>
    <t>Be1=</t>
  </si>
  <si>
    <t>Re1=</t>
  </si>
  <si>
    <t>Be2</t>
  </si>
  <si>
    <t>Re2=</t>
  </si>
  <si>
    <t>Be3</t>
  </si>
  <si>
    <t>Re3=</t>
  </si>
  <si>
    <t>Mínima</t>
  </si>
  <si>
    <t>Máxima</t>
  </si>
  <si>
    <t>Curva da</t>
  </si>
  <si>
    <t>(m.c.a)</t>
  </si>
  <si>
    <t>Vazão</t>
  </si>
  <si>
    <t>de adução</t>
  </si>
  <si>
    <t>Inércia motor-bomba I*</t>
  </si>
  <si>
    <t>do conjunto (kgfxm²)</t>
  </si>
  <si>
    <t>I</t>
  </si>
  <si>
    <t>228*(kW/rpm)^1,435</t>
  </si>
  <si>
    <t xml:space="preserve">           I =</t>
  </si>
  <si>
    <t>Sendo: I - Momento Polar de Inércia, em kgf/m²;</t>
  </si>
  <si>
    <t xml:space="preserve">       kW - Potência do motor em kW;</t>
  </si>
  <si>
    <t xml:space="preserve">       rpm - rotação da bomba, em revoluções por minuto.</t>
  </si>
  <si>
    <t>Conversão de unidades:</t>
  </si>
  <si>
    <t>1HP = 0,745kw</t>
  </si>
  <si>
    <t>1CV = 0,735kw</t>
  </si>
  <si>
    <t>Momento de Inércia do Conjunto Motobomba (caso não haja informação pelo fabricante)</t>
  </si>
  <si>
    <t>Koelle e Betâmio, 1992, apresentam uma fórmula empírica para achar o momento de inércia da bomba e do motor:</t>
  </si>
  <si>
    <t xml:space="preserve">Potência </t>
  </si>
  <si>
    <t>CÁLCULO DO MOMENTO DE INÉRCIA - CASO II STREETER</t>
  </si>
  <si>
    <t xml:space="preserve">           Potência da Bomba (HP) =</t>
  </si>
  <si>
    <t xml:space="preserve">           Potência da Bomba (kW) =</t>
  </si>
  <si>
    <t xml:space="preserve">           Rotação da Bomba (rpm) =</t>
  </si>
  <si>
    <t xml:space="preserve">                                   I (kgf/m²)=</t>
  </si>
  <si>
    <t>Rotação</t>
  </si>
  <si>
    <t>da Bomba</t>
  </si>
  <si>
    <t>em (RPM)</t>
  </si>
  <si>
    <t>em (RPS)</t>
  </si>
  <si>
    <t>do</t>
  </si>
  <si>
    <t>Motor</t>
  </si>
  <si>
    <t>da</t>
  </si>
  <si>
    <t xml:space="preserve">Área </t>
  </si>
  <si>
    <t>seçcão S</t>
  </si>
  <si>
    <t>(m²)</t>
  </si>
  <si>
    <t>Carga na seçcão</t>
  </si>
  <si>
    <t>saída das bombas Hs</t>
  </si>
  <si>
    <t>da rotação Alfa</t>
  </si>
  <si>
    <t>Carga na secção de</t>
  </si>
  <si>
    <t>entrada das bombas He</t>
  </si>
  <si>
    <t>Condições de contorno: bomba no início e reservatório à jusante</t>
  </si>
  <si>
    <t>Cel</t>
  </si>
  <si>
    <t xml:space="preserve">Variação </t>
  </si>
  <si>
    <t>Tempo transcorrido a</t>
  </si>
  <si>
    <t>CP</t>
  </si>
  <si>
    <t>CM</t>
  </si>
  <si>
    <t>ZG</t>
  </si>
  <si>
    <t>Hm</t>
  </si>
  <si>
    <t xml:space="preserve">                      Nota_ c= coefC</t>
  </si>
  <si>
    <t>ADUTORA</t>
  </si>
  <si>
    <t xml:space="preserve">     Pressão na Adutora</t>
  </si>
  <si>
    <t>Inércia do fabricante</t>
  </si>
  <si>
    <t>Envoltórias de Pressão</t>
  </si>
  <si>
    <t>GOLPE DE ARÍETE EM CASA DE BOMBAS (SISTEMA ADUTOR ELEVATÓRIO) - MÉTODO DAS CARACTERÍSTICAS</t>
  </si>
  <si>
    <t>MUNICÍPIO: ITIÚBA (BA)</t>
  </si>
  <si>
    <t>partir queda energ elét</t>
  </si>
  <si>
    <t>OBRA: SISTEMA INTEGRADO DE ABASTECIMENTO DE ÁGUA DE MANGABEIRA-FAZ. MANGÁ-CABAÇA NOVA-CABAÇA VELHA-BAIXADA-ROMPE GIBÃO E POÇAS</t>
  </si>
  <si>
    <t>Coordenada</t>
  </si>
  <si>
    <t>Longitudinal</t>
  </si>
  <si>
    <t xml:space="preserve">                             BOMBA - CONDIÇÃO DE CONTORNO - PONTO INICIAL: P0</t>
  </si>
  <si>
    <t>Cota de</t>
  </si>
  <si>
    <t>Elevação</t>
  </si>
  <si>
    <t>Cota Nível Máx. Água</t>
  </si>
  <si>
    <t>da Reserv Impulsão ZG</t>
  </si>
  <si>
    <t>Extensão</t>
  </si>
  <si>
    <t>da Adutora</t>
  </si>
  <si>
    <t>Diâmetro Interno</t>
  </si>
  <si>
    <t>Manométrica</t>
  </si>
  <si>
    <t>Caso haja duas bombas em paralelo considerar a vazão total e momento polar de inércia total</t>
  </si>
  <si>
    <t>Pontos da</t>
  </si>
  <si>
    <t>Adutora</t>
  </si>
  <si>
    <t>Intervalo de</t>
  </si>
  <si>
    <t>tempo (Delta t)</t>
  </si>
  <si>
    <t>P. CONTORNO (BOMBA)</t>
  </si>
  <si>
    <t>P. CONTORNO (RESERVAÇÃO)</t>
  </si>
  <si>
    <t xml:space="preserve">                                                         COORDENADA LONGITUDINAL DO P46 (m):</t>
  </si>
  <si>
    <t xml:space="preserve">                                                         COORDENADA LONGITUDINAL DO P45 (m):</t>
  </si>
  <si>
    <t xml:space="preserve">                                                          COORDENADA LONGITUDINAL DO P44 (m):</t>
  </si>
  <si>
    <t xml:space="preserve">                                                         COORDENADA LONGITUDINAL DO P43 (m):</t>
  </si>
  <si>
    <t xml:space="preserve">                                                          COORDENADA LONGITUDINAL DO P42 (m):</t>
  </si>
  <si>
    <t xml:space="preserve">                                                           COORDENADA LONGITUDINAL DO P41 (m):</t>
  </si>
  <si>
    <t xml:space="preserve">                                                           COORDENADA LONGITUDINAL DO P40 (m):</t>
  </si>
  <si>
    <t xml:space="preserve">                                                           COORDENADA LONGITUDINAL DO P39 (m):</t>
  </si>
  <si>
    <t xml:space="preserve">                                                           COORDENADA LONGITUDINAL DO P38 (m):</t>
  </si>
  <si>
    <t xml:space="preserve">                                                           COORDENADA LONGITUDINAL DO P37 (m):</t>
  </si>
  <si>
    <t xml:space="preserve">                                                          COORDENADA LONGITUDINAL DO P36 (m):</t>
  </si>
  <si>
    <t xml:space="preserve">                                                        COORDENADA LONGITUDINAL DO P35 (m):</t>
  </si>
  <si>
    <t xml:space="preserve">                                                          COORDENADA LONGITUDINAL DO P34 (m):</t>
  </si>
  <si>
    <t xml:space="preserve">                                                     COORDENADA LONGITUDINAL DO P33 (m):</t>
  </si>
  <si>
    <t xml:space="preserve">                                                      COORDENADA LONGITUDINAL DO P32 (m):</t>
  </si>
  <si>
    <t xml:space="preserve">                                                        COORDENADA LONGITUDINAL DO P31 (m):</t>
  </si>
  <si>
    <t xml:space="preserve">                                                        COORDENADA LONGITUDINAL DO P30 (m):</t>
  </si>
  <si>
    <t xml:space="preserve">                                                       COORDENADA LONGITUDINAL DO P29 (m):</t>
  </si>
  <si>
    <t xml:space="preserve">                                                       COORDENADA LONGITUDINAL DO P28 (m):</t>
  </si>
  <si>
    <t xml:space="preserve">                                                      COORDENADA LONGITUDINAL DO P27 (m):</t>
  </si>
  <si>
    <t xml:space="preserve">                                                   COORDENADA LONGITUDINAL DO P26 (m):</t>
  </si>
  <si>
    <t xml:space="preserve">                                                   COORDENADA LONGITUDINAL DO P25 (m):</t>
  </si>
  <si>
    <t xml:space="preserve">                                                   COORDENADA LONGITUDINAL DO P24 (m):</t>
  </si>
  <si>
    <t xml:space="preserve">                                                    COORDENADA LONGITUDINAL DO P23 (m):</t>
  </si>
  <si>
    <t xml:space="preserve">                                                    COORDENADA LONGITUDINAL DO P22 (m):</t>
  </si>
  <si>
    <t xml:space="preserve">                                                    COORDENADA LONGITUDINAL DO P21 (m):</t>
  </si>
  <si>
    <t xml:space="preserve">                                                    COORDENADA LONGITUDINAL DO P20 (m):</t>
  </si>
  <si>
    <t xml:space="preserve">                                                    COORDENADA LONGITUDINAL DO P19 (m):</t>
  </si>
  <si>
    <t xml:space="preserve">                                                    COORDENADA LONGITUDINAL DO P18 (m):</t>
  </si>
  <si>
    <t xml:space="preserve">                                                   COORDENADA LONGITUDINAL DO P17 (m):</t>
  </si>
  <si>
    <t xml:space="preserve">                                                  COORDENADA LONGITUDINAL DO P16 (m):</t>
  </si>
  <si>
    <t xml:space="preserve">                                                   COORDENADA LONGITUDINAL DO P15 (m):</t>
  </si>
  <si>
    <t xml:space="preserve">                                                   COORDENADA LONGITUDINAL DO P14 (m):</t>
  </si>
  <si>
    <t xml:space="preserve">                                                   COORDENADA LONGITUDINAL DO P13 (m):</t>
  </si>
  <si>
    <t xml:space="preserve">                                                   COORDENADA LONGITUDINAL DO P12 (m):</t>
  </si>
  <si>
    <t xml:space="preserve">                                                   COORDENADA LONGITUDINAL DO P11 (m):</t>
  </si>
  <si>
    <t xml:space="preserve">                                                   COORDENADA LONGITUDINAL DO P10 (m):</t>
  </si>
  <si>
    <t xml:space="preserve">                                                COORDENADA LONGITUDINAL DO P9 (m):</t>
  </si>
  <si>
    <t xml:space="preserve">                                                  COORDENADA LONGITUDINAL DO P8 (m):</t>
  </si>
  <si>
    <t xml:space="preserve">                                                 COORDENADA LONGITUDINAL DO P7 (m):</t>
  </si>
  <si>
    <t xml:space="preserve">                                                 COORDENADA LONGITUDINAL DO P6 (m):</t>
  </si>
  <si>
    <t xml:space="preserve">                                                 COORDENADA LONGITUDINAL DO P5 (m):</t>
  </si>
  <si>
    <t xml:space="preserve">                                                COORDENADA LONGITUDINAL DO P4 (m):</t>
  </si>
  <si>
    <t xml:space="preserve">                                                COORDENADA LONGITUDINAL DO P3 (m):</t>
  </si>
  <si>
    <t xml:space="preserve">                                                COORDENADA LONGITUDINAL DO P2 (m):</t>
  </si>
  <si>
    <t xml:space="preserve">                                                                                            COORDENADA LONGITUDINAL DO P1 -DISTÂNCIA P1 A BOMBA- (m):</t>
  </si>
  <si>
    <t>Modelo do Street (livro Mecânica dos fluidos)</t>
  </si>
  <si>
    <t>Dispositivos</t>
  </si>
  <si>
    <t>Instalados</t>
  </si>
  <si>
    <t>Nota: teoria da página 530 do livro Mecânica dos Fluidos do Streeter</t>
  </si>
  <si>
    <t xml:space="preserve">Número </t>
  </si>
  <si>
    <t>VTF</t>
  </si>
  <si>
    <t>RD</t>
  </si>
  <si>
    <t xml:space="preserve">                   OBS.:</t>
  </si>
  <si>
    <t xml:space="preserve">Instante de  </t>
  </si>
  <si>
    <t>Cálculo (tempo)</t>
  </si>
  <si>
    <t xml:space="preserve">                                                                 COORDENADA LONGITUDINAL DO P100 (m):</t>
  </si>
  <si>
    <t xml:space="preserve">                                                   COORDENADA LONGITUDINAL DO P99 (m):</t>
  </si>
  <si>
    <t xml:space="preserve">                                                   COORDENADA LONGITUDINAL DO P98 (m):</t>
  </si>
  <si>
    <t>L/100</t>
  </si>
  <si>
    <t>Para 100 tramos</t>
  </si>
  <si>
    <t xml:space="preserve">                                            RESERVAÇÃO ADOTADA (PONTO 100):</t>
  </si>
  <si>
    <t xml:space="preserve">                                                                   TUBULAÇÃO ADOTADA: PVC, DEFoFo, IRRIGA,PN-125.</t>
  </si>
  <si>
    <t xml:space="preserve">                                                                  FIBRA - 40m³ (2X20m³) - ALTURA DA BASE (HB)=12m </t>
  </si>
  <si>
    <t xml:space="preserve">                                                               ALTURA DA CUBA DE FIBRA DO RES 20m³ = 3,73m </t>
  </si>
  <si>
    <r>
      <t xml:space="preserve">                                                </t>
    </r>
    <r>
      <rPr>
        <sz val="10"/>
        <color rgb="FFFF0000"/>
        <rFont val="Arial"/>
        <family val="2"/>
      </rPr>
      <t>VTF</t>
    </r>
    <r>
      <rPr>
        <sz val="10"/>
        <rFont val="Arial"/>
        <family val="2"/>
      </rPr>
      <t xml:space="preserve"> - VENTOSA TRÍPLICE FUNÇÃO 50mm;</t>
    </r>
  </si>
  <si>
    <r>
      <t xml:space="preserve">                                           </t>
    </r>
    <r>
      <rPr>
        <sz val="10"/>
        <color rgb="FFFF0000"/>
        <rFont val="Arial"/>
        <family val="2"/>
      </rPr>
      <t>RD</t>
    </r>
    <r>
      <rPr>
        <sz val="10"/>
        <rFont val="Arial"/>
        <family val="2"/>
      </rPr>
      <t xml:space="preserve"> - REGISTRO DE DESCARGA 50mm;</t>
    </r>
  </si>
  <si>
    <t xml:space="preserve">                                                   COORDENADA LONGITUDINAL DO P97 (m):</t>
  </si>
  <si>
    <t xml:space="preserve">                                                         COORDENADA LONGITUDINAL DO P96 (m):</t>
  </si>
  <si>
    <t xml:space="preserve">                                                         COORDENADA LONGITUDINAL DO P95 (m):</t>
  </si>
  <si>
    <t xml:space="preserve">                                                         COORDENADA LONGITUDINAL DO P47 (m):</t>
  </si>
  <si>
    <t xml:space="preserve">                                                         COORDENADA LONGITUDINAL DO P48 (m):</t>
  </si>
  <si>
    <t xml:space="preserve">                                                         COORDENADA LONGITUDINAL DO P49 (m):</t>
  </si>
  <si>
    <t xml:space="preserve">                                                         COORDENADA LONGITUDINAL DO P50 (m):</t>
  </si>
  <si>
    <t xml:space="preserve">                                                         COORDENADA LONGITUDINAL DO P51 (m):</t>
  </si>
  <si>
    <t xml:space="preserve">                                                         COORDENADA LONGITUDINAL DO P52 (m):</t>
  </si>
  <si>
    <t xml:space="preserve">                                                         COORDENADA LONGITUDINAL DO P53 (m):</t>
  </si>
  <si>
    <t xml:space="preserve">                                                         COORDENADA LONGITUDINAL DO P54 (m):</t>
  </si>
  <si>
    <t xml:space="preserve">                                                         COORDENADA LONGITUDINAL DO P55 (m):</t>
  </si>
  <si>
    <t xml:space="preserve">                                                         COORDENADA LONGITUDINAL DO P56 (m):</t>
  </si>
  <si>
    <t xml:space="preserve">                                                         COORDENADA LONGITUDINAL DO P57 (m):</t>
  </si>
  <si>
    <t xml:space="preserve">                                                         COORDENADA LONGITUDINAL DO P58 (m):</t>
  </si>
  <si>
    <t xml:space="preserve">                                                         COORDENADA LONGITUDINAL DO P59 (m):</t>
  </si>
  <si>
    <t xml:space="preserve">                                                         COORDENADA LONGITUDINAL DO P60 (m):</t>
  </si>
  <si>
    <t xml:space="preserve">                                                         COORDENADA LONGITUDINAL DO P61 (m):</t>
  </si>
  <si>
    <t xml:space="preserve">                                                         COORDENADA LONGITUDINAL DO P62 (m):</t>
  </si>
  <si>
    <t xml:space="preserve">                                                         COORDENADA LONGITUDINAL DO P63 (m):</t>
  </si>
  <si>
    <t xml:space="preserve">                                                         COORDENADA LONGITUDINAL DO P64 (m):</t>
  </si>
  <si>
    <t xml:space="preserve">                                                         COORDENADA LONGITUDINAL DO P65 (m):</t>
  </si>
  <si>
    <t xml:space="preserve">                                                         COORDENADA LONGITUDINAL DO P66 (m):</t>
  </si>
  <si>
    <t xml:space="preserve">                                                         COORDENADA LONGITUDINAL DO P67 (m):</t>
  </si>
  <si>
    <t xml:space="preserve">                                                         COORDENADA LONGITUDINAL DO P68 (m):</t>
  </si>
  <si>
    <t xml:space="preserve">                                                         COORDENADA LONGITUDINAL DO P69 (m):</t>
  </si>
  <si>
    <t xml:space="preserve">                                                         COORDENADA LONGITUDINAL DO P70 (m):</t>
  </si>
  <si>
    <t xml:space="preserve">                                                         COORDENADA LONGITUDINAL DO P71 (m):</t>
  </si>
  <si>
    <t xml:space="preserve">                                                         COORDENADA LONGITUDINAL DO P72 (m):</t>
  </si>
  <si>
    <t xml:space="preserve">                                                         COORDENADA LONGITUDINAL DO P73 (m):</t>
  </si>
  <si>
    <t xml:space="preserve">                                                         COORDENADA LONGITUDINAL DO P74 (m):</t>
  </si>
  <si>
    <t xml:space="preserve">                                                         COORDENADA LONGITUDINAL DO P75 (m):</t>
  </si>
  <si>
    <t xml:space="preserve">                                                         COORDENADA LONGITUDINAL DO P76 (m):</t>
  </si>
  <si>
    <t xml:space="preserve">                                                         COORDENADA LONGITUDINAL DO P77 (m):</t>
  </si>
  <si>
    <t xml:space="preserve">                                                         COORDENADA LONGITUDINAL DO P78 (m):</t>
  </si>
  <si>
    <t xml:space="preserve">                                                         COORDENADA LONGITUDINAL DO P79 (m):</t>
  </si>
  <si>
    <t xml:space="preserve">                                                         COORDENADA LONGITUDINAL DO P80 (m):</t>
  </si>
  <si>
    <t xml:space="preserve">                                                         COORDENADA LONGITUDINAL DO P94 (m):</t>
  </si>
  <si>
    <t xml:space="preserve">                                                         COORDENADA LONGITUDINAL DO P93 (m):</t>
  </si>
  <si>
    <t xml:space="preserve">                                                         COORDENADA LONGITUDINAL DO P92 (m):</t>
  </si>
  <si>
    <t xml:space="preserve">                                                         COORDENADA LONGITUDINAL DO P91 (m):</t>
  </si>
  <si>
    <t xml:space="preserve">                                                         COORDENADA LONGITUDINAL DO P90 (m):</t>
  </si>
  <si>
    <t xml:space="preserve">                                                         COORDENADA LONGITUDINAL DO P81 (m):</t>
  </si>
  <si>
    <t xml:space="preserve">                                                         COORDENADA LONGITUDINAL DO P82 (m):</t>
  </si>
  <si>
    <t xml:space="preserve">                                                         COORDENADA LONGITUDINAL DO P83 (m):</t>
  </si>
  <si>
    <t xml:space="preserve">                                                         COORDENADA LONGITUDINAL DO P84 (m):</t>
  </si>
  <si>
    <t xml:space="preserve">                                                         COORDENADA LONGITUDINAL DO P85 (m):</t>
  </si>
  <si>
    <t xml:space="preserve">                                                         COORDENADA LONGITUDINAL DO P86 (m):</t>
  </si>
  <si>
    <t xml:space="preserve">                                                         COORDENADA LONGITUDINAL DO P87 (m):</t>
  </si>
  <si>
    <t xml:space="preserve">                                                         COORDENADA LONGITUDINAL DO P88 (m):</t>
  </si>
  <si>
    <t xml:space="preserve">                                                         COORDENADA LONGITUDINAL DO P89 (m):</t>
  </si>
  <si>
    <t>Nota: alfa varia de 1 a 0;</t>
  </si>
  <si>
    <t>N=101 (bomba+tramo1+...+tramo 100+reservatório)</t>
  </si>
  <si>
    <t>VTF/RD</t>
  </si>
  <si>
    <t>DIST</t>
  </si>
  <si>
    <t>ELEV T</t>
  </si>
  <si>
    <t>HMT</t>
  </si>
  <si>
    <t>LPMÍN</t>
  </si>
  <si>
    <t>LPMÁX</t>
  </si>
  <si>
    <t>TRECHO 2: P1 AO P2</t>
  </si>
  <si>
    <t>Hi</t>
  </si>
  <si>
    <t>Qi</t>
  </si>
  <si>
    <t>TRECHO 100: P99 AO P100</t>
  </si>
  <si>
    <t xml:space="preserve">                             CONDIÇÃO DE CONTORNO/</t>
  </si>
  <si>
    <t>HP</t>
  </si>
  <si>
    <t>QP</t>
  </si>
  <si>
    <t>TRECHO 3: P2 AO P3</t>
  </si>
  <si>
    <t>TRECHO 4: P3 AO P4</t>
  </si>
  <si>
    <t>TRECHO 5: P4 AO P5</t>
  </si>
  <si>
    <t>TRECHO 6: P5 AO P6</t>
  </si>
  <si>
    <t>TRECHO 7: P6 AO P7</t>
  </si>
  <si>
    <t>TRECHO 8: P7 AO P8</t>
  </si>
  <si>
    <t>TRECHO 9: P8 AO P9</t>
  </si>
  <si>
    <t>TRECHO 10: P9 AO P10</t>
  </si>
  <si>
    <t>TRECHO 11: P10 AO P11</t>
  </si>
  <si>
    <t>TRECHO 12: P11 AO P12</t>
  </si>
  <si>
    <t>TRECHO 13: P12 AO P13</t>
  </si>
  <si>
    <t>TRECHO 14: P13 AO P14</t>
  </si>
  <si>
    <t>TRECHO 15: P14 AO P15</t>
  </si>
  <si>
    <t>TRECHO 16: P15 AO P16</t>
  </si>
  <si>
    <t>TRECHO 17: P16 AO P17</t>
  </si>
  <si>
    <t>TRECHO 18: P17 AO P18</t>
  </si>
  <si>
    <t>TRECHO 19: P18 AO P19</t>
  </si>
  <si>
    <t>TRECHO 20: P19 AO P20</t>
  </si>
  <si>
    <t>TRECHO 21: P20 AO P21</t>
  </si>
  <si>
    <t>TRECHO 22: P21 AO P22</t>
  </si>
  <si>
    <t>TRECHO 23: P22 AO P23</t>
  </si>
  <si>
    <t>TRECHO 24: P23 AO P24</t>
  </si>
  <si>
    <t>TRECHO 25: P24 AO P25</t>
  </si>
  <si>
    <t>TRECHO 26: P25 AO P26</t>
  </si>
  <si>
    <t>TRECHO 27: P26 AO P27</t>
  </si>
  <si>
    <t>TRECHO 28: P27 AO P28</t>
  </si>
  <si>
    <t>TRECHO 29: P28 AO P29</t>
  </si>
  <si>
    <t>TRECHO 30: P29 AO P30</t>
  </si>
  <si>
    <t>TRECHO 31: P30 AO P31</t>
  </si>
  <si>
    <t>TRECHO 32: P31 AO P32</t>
  </si>
  <si>
    <t>TRECHO 33: P32 AO P33</t>
  </si>
  <si>
    <t>TRECHO 34: P33 AO P34</t>
  </si>
  <si>
    <t>TRECHO 35: P34 AO P35</t>
  </si>
  <si>
    <t>TRECHO 36: P35 AO P36</t>
  </si>
  <si>
    <t>TRECHO 37: P36 AO P37</t>
  </si>
  <si>
    <t>TRECHO 38: P37 AO P38</t>
  </si>
  <si>
    <t>TRECHO 39: P38 AO P39</t>
  </si>
  <si>
    <t>TRECHO 40: P39 AO P40</t>
  </si>
  <si>
    <t>TRECHO 41: P40 AO P41</t>
  </si>
  <si>
    <t>TRECHO 42: P41 AO P42</t>
  </si>
  <si>
    <t>TRECHO 43: P42 AO P43</t>
  </si>
  <si>
    <t>TRECHO 44: P43 AO P44</t>
  </si>
  <si>
    <t>TRECHO 45: P44 AO P45</t>
  </si>
  <si>
    <t>TRECHO 46: P45 AO P46</t>
  </si>
  <si>
    <t>TRECHO 47: P46 AO P47</t>
  </si>
  <si>
    <t>TRECHO 48: P47 AO P48</t>
  </si>
  <si>
    <t>TRECHO 49: P48 AO P49</t>
  </si>
  <si>
    <t>TRECHO 50: P49 AO P50</t>
  </si>
  <si>
    <t>TRECHO 51: P50 AO P51</t>
  </si>
  <si>
    <t>TRECHO 52: P51 AO P52</t>
  </si>
  <si>
    <t>TRECHO 53: P52 AO P53</t>
  </si>
  <si>
    <t>TRECHO 54: P53 AO P54</t>
  </si>
  <si>
    <t>TRECHO 55: P54 AO P55</t>
  </si>
  <si>
    <t>TRECHO 56: P55 AO P56</t>
  </si>
  <si>
    <t>TRECHO 57: P56 AO P57</t>
  </si>
  <si>
    <t>TRECHO 58: P57 AO P58</t>
  </si>
  <si>
    <t>TRECHO 59: P58 AO P59</t>
  </si>
  <si>
    <t>TRECHO 60: P59 AO P60</t>
  </si>
  <si>
    <t>TRECHO 61: P60 AO P61</t>
  </si>
  <si>
    <t>TRECHO 62: P61 AO P62</t>
  </si>
  <si>
    <t>TRECHO 63: P62 AO P63</t>
  </si>
  <si>
    <t>TRECHO 64: P63 AO P64</t>
  </si>
  <si>
    <t>TRECHO 65: P64 AO P65</t>
  </si>
  <si>
    <t>TRECHO 66: P65 AO P66</t>
  </si>
  <si>
    <t>TRECHO 67: P66 AO P67</t>
  </si>
  <si>
    <t>TRECHO 68: P67 AO P68</t>
  </si>
  <si>
    <t>TRECHO 69: P68 AO P69</t>
  </si>
  <si>
    <t>TRECHO 70: P69 AO P70</t>
  </si>
  <si>
    <t>TRECHO 71: P70 AO P71</t>
  </si>
  <si>
    <t>TRECHO 72: P71 AO P72</t>
  </si>
  <si>
    <t>TRECHO 73: P72 AO P73</t>
  </si>
  <si>
    <t>TRECHO 74: P73 AO P74</t>
  </si>
  <si>
    <t>TRECHO 75: P74 AO P75</t>
  </si>
  <si>
    <t>TRECHO 76: P75 AO P76</t>
  </si>
  <si>
    <t>TRECHO 77: P76 AO P77</t>
  </si>
  <si>
    <t>TRECHO 78: P77 AO P78</t>
  </si>
  <si>
    <t>TRECHO 79: P78 AO P79</t>
  </si>
  <si>
    <t>TRECHO 80: P79 AO P80</t>
  </si>
  <si>
    <t>TRECHO 81: P80 AO P81</t>
  </si>
  <si>
    <t>TRECHO 82: P81 AO P82</t>
  </si>
  <si>
    <t>TRECHO 83: P82 AO P82</t>
  </si>
  <si>
    <t>TRECHO 84: P83 AO P84</t>
  </si>
  <si>
    <t>TRECHO 85: P84 AO P85</t>
  </si>
  <si>
    <t>TRECHO 86: P85 AO P86</t>
  </si>
  <si>
    <t>TRECHO 87: P86 AO P87</t>
  </si>
  <si>
    <t>TRECHO 88: P87 AO P88</t>
  </si>
  <si>
    <t>TRECHO 89: P88 AO P89</t>
  </si>
  <si>
    <t>TRECHO 90: P89 AO P90</t>
  </si>
  <si>
    <t>TRECHO 91: P90 AO P91</t>
  </si>
  <si>
    <t>TRECHO 92: P91 AO P92</t>
  </si>
  <si>
    <t>TRECHO 93: P92 AO P93</t>
  </si>
  <si>
    <t>TRECHO 94: P93 AO P94</t>
  </si>
  <si>
    <t>TRECHO 95: P94 AO P95</t>
  </si>
  <si>
    <t>TRECHO 96: P95 AO P96</t>
  </si>
  <si>
    <t>TRECHO 97: P96 AO P97</t>
  </si>
  <si>
    <t>TRECHO 98: P97 AO P98</t>
  </si>
  <si>
    <t>TRECHO 99: P98 AO P99</t>
  </si>
  <si>
    <t>P100 (EXTREMIDADE FINAL DO TRECHO 100)</t>
  </si>
  <si>
    <t>TRECHO 1: P0 AO P1</t>
  </si>
  <si>
    <t xml:space="preserve">                                                                                     COORDENADA LONGITUDINAL DO P0 -DISTÂNCIA P0 A BOMBA- (m):</t>
  </si>
  <si>
    <t>ENG. DJALMA CERQUEIRA          -          ORIENTADOR: Dr PLÍNIO TOMAZ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</si>
</sst>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0.0"/>
    <numFmt numFmtId="166" formatCode="0.000"/>
    <numFmt numFmtId="167" formatCode="0.0000"/>
    <numFmt numFmtId="168" formatCode="0.00000"/>
    <numFmt numFmtId="169" formatCode="_(* #,##0.000_);_(* \(#,##0.000\);_(* &quot;-&quot;??_);_(@_)"/>
  </numFmts>
  <fonts count="26" x14ac:knownFonts="1">
    <font>
      <sz val="10"/>
      <name val="Arial"/>
    </font>
    <font>
      <sz val="10"/>
      <name val="Arial"/>
    </font>
    <font>
      <sz val="8"/>
      <name val="Arial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1"/>
      <name val="Tahoma"/>
    </font>
    <font>
      <b/>
      <sz val="8"/>
      <color indexed="81"/>
      <name val="Tahoma"/>
    </font>
    <font>
      <b/>
      <sz val="14"/>
      <name val="Arial"/>
      <family val="2"/>
    </font>
    <font>
      <b/>
      <sz val="12"/>
      <name val="Times New Roman"/>
      <family val="1"/>
    </font>
    <font>
      <b/>
      <sz val="20"/>
      <name val="Arial"/>
      <family val="2"/>
    </font>
    <font>
      <b/>
      <sz val="10"/>
      <name val="Arial Black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3" tint="0.39997558519241921"/>
      <name val="Arial"/>
      <family val="2"/>
    </font>
    <font>
      <b/>
      <i/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0"/>
      <color rgb="FF00B050"/>
      <name val="Arial"/>
      <family val="2"/>
    </font>
    <font>
      <b/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65">
    <xf numFmtId="0" fontId="0" fillId="0" borderId="0" xfId="0"/>
    <xf numFmtId="2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167" fontId="2" fillId="0" borderId="0" xfId="0" applyNumberFormat="1" applyFont="1" applyFill="1" applyAlignment="1">
      <alignment horizontal="center"/>
    </xf>
    <xf numFmtId="168" fontId="2" fillId="0" borderId="0" xfId="0" applyNumberFormat="1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167" fontId="0" fillId="0" borderId="0" xfId="0" applyNumberFormat="1" applyFill="1" applyAlignment="1">
      <alignment horizontal="center"/>
    </xf>
    <xf numFmtId="166" fontId="0" fillId="0" borderId="0" xfId="0" applyNumberFormat="1" applyFill="1" applyAlignment="1">
      <alignment horizontal="center"/>
    </xf>
    <xf numFmtId="166" fontId="0" fillId="3" borderId="0" xfId="0" applyNumberFormat="1" applyFill="1" applyAlignment="1">
      <alignment horizontal="center"/>
    </xf>
    <xf numFmtId="166" fontId="4" fillId="3" borderId="0" xfId="0" applyNumberFormat="1" applyFont="1" applyFill="1" applyAlignment="1">
      <alignment horizontal="center"/>
    </xf>
    <xf numFmtId="167" fontId="0" fillId="4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0" fontId="4" fillId="0" borderId="0" xfId="0" applyFont="1" applyFill="1"/>
    <xf numFmtId="0" fontId="0" fillId="3" borderId="0" xfId="0" applyFill="1"/>
    <xf numFmtId="0" fontId="4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0" fillId="0" borderId="0" xfId="0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5" fontId="5" fillId="0" borderId="0" xfId="0" quotePrefix="1" applyNumberFormat="1" applyFont="1" applyFill="1" applyAlignment="1">
      <alignment horizontal="center"/>
    </xf>
    <xf numFmtId="168" fontId="0" fillId="0" borderId="0" xfId="0" applyNumberFormat="1" applyFill="1" applyAlignment="1">
      <alignment horizontal="center"/>
    </xf>
    <xf numFmtId="166" fontId="0" fillId="4" borderId="0" xfId="0" applyNumberFormat="1" applyFill="1" applyAlignment="1">
      <alignment horizontal="center"/>
    </xf>
    <xf numFmtId="167" fontId="4" fillId="0" borderId="0" xfId="0" applyNumberFormat="1" applyFont="1" applyFill="1" applyAlignment="1">
      <alignment horizontal="center"/>
    </xf>
    <xf numFmtId="166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67" fontId="4" fillId="2" borderId="0" xfId="0" applyNumberFormat="1" applyFont="1" applyFill="1" applyAlignment="1">
      <alignment horizontal="center"/>
    </xf>
    <xf numFmtId="169" fontId="1" fillId="0" borderId="0" xfId="1" applyNumberForma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2" fontId="3" fillId="3" borderId="0" xfId="0" applyNumberFormat="1" applyFont="1" applyFill="1" applyAlignment="1">
      <alignment horizontal="center"/>
    </xf>
    <xf numFmtId="167" fontId="0" fillId="3" borderId="0" xfId="0" applyNumberForma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right"/>
    </xf>
    <xf numFmtId="1" fontId="4" fillId="2" borderId="0" xfId="0" applyNumberFormat="1" applyFont="1" applyFill="1" applyAlignment="1">
      <alignment horizontal="center"/>
    </xf>
    <xf numFmtId="0" fontId="4" fillId="0" borderId="0" xfId="0" applyFont="1"/>
    <xf numFmtId="0" fontId="0" fillId="0" borderId="0" xfId="0" applyAlignment="1">
      <alignment horizontal="center"/>
    </xf>
    <xf numFmtId="165" fontId="4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5" fontId="4" fillId="5" borderId="0" xfId="0" applyNumberFormat="1" applyFont="1" applyFill="1" applyAlignment="1">
      <alignment horizontal="center"/>
    </xf>
    <xf numFmtId="2" fontId="4" fillId="5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0" fillId="0" borderId="0" xfId="0" quotePrefix="1"/>
    <xf numFmtId="165" fontId="0" fillId="0" borderId="0" xfId="0" applyNumberFormat="1" applyAlignment="1">
      <alignment horizontal="center"/>
    </xf>
    <xf numFmtId="2" fontId="4" fillId="0" borderId="0" xfId="0" applyNumberFormat="1" applyFont="1" applyFill="1" applyAlignment="1">
      <alignment horizontal="center"/>
    </xf>
    <xf numFmtId="0" fontId="10" fillId="0" borderId="0" xfId="0" applyFont="1" applyAlignment="1">
      <alignment horizontal="left"/>
    </xf>
    <xf numFmtId="0" fontId="4" fillId="0" borderId="0" xfId="0" applyFont="1" applyFill="1" applyAlignment="1">
      <alignment horizontal="right"/>
    </xf>
    <xf numFmtId="166" fontId="5" fillId="0" borderId="0" xfId="0" quotePrefix="1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166" fontId="4" fillId="0" borderId="0" xfId="0" applyNumberFormat="1" applyFont="1" applyAlignment="1">
      <alignment horizontal="center"/>
    </xf>
    <xf numFmtId="165" fontId="0" fillId="3" borderId="0" xfId="0" quotePrefix="1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167" fontId="15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2" fillId="0" borderId="0" xfId="0" applyFont="1"/>
    <xf numFmtId="2" fontId="4" fillId="0" borderId="0" xfId="0" applyNumberFormat="1" applyFont="1"/>
    <xf numFmtId="0" fontId="5" fillId="0" borderId="0" xfId="0" applyFont="1" applyFill="1" applyAlignment="1">
      <alignment horizontal="center"/>
    </xf>
    <xf numFmtId="165" fontId="4" fillId="3" borderId="0" xfId="0" applyNumberFormat="1" applyFont="1" applyFill="1" applyAlignment="1">
      <alignment horizontal="center"/>
    </xf>
    <xf numFmtId="0" fontId="13" fillId="0" borderId="0" xfId="0" applyFont="1"/>
    <xf numFmtId="2" fontId="3" fillId="0" borderId="0" xfId="0" applyNumberFormat="1" applyFont="1" applyFill="1" applyAlignment="1">
      <alignment horizontal="center"/>
    </xf>
    <xf numFmtId="2" fontId="5" fillId="6" borderId="0" xfId="0" applyNumberFormat="1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168" fontId="5" fillId="0" borderId="0" xfId="0" quotePrefix="1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2" fontId="4" fillId="2" borderId="0" xfId="0" applyNumberFormat="1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2" fontId="4" fillId="4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2" fontId="3" fillId="8" borderId="0" xfId="0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167" fontId="0" fillId="9" borderId="0" xfId="0" applyNumberFormat="1" applyFill="1" applyAlignment="1">
      <alignment horizontal="center"/>
    </xf>
    <xf numFmtId="2" fontId="4" fillId="9" borderId="0" xfId="0" applyNumberFormat="1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4" fillId="0" borderId="5" xfId="0" applyFont="1" applyBorder="1"/>
    <xf numFmtId="0" fontId="0" fillId="0" borderId="2" xfId="0" applyBorder="1"/>
    <xf numFmtId="0" fontId="4" fillId="0" borderId="6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center"/>
    </xf>
    <xf numFmtId="0" fontId="4" fillId="0" borderId="8" xfId="0" applyFont="1" applyBorder="1"/>
    <xf numFmtId="0" fontId="0" fillId="0" borderId="6" xfId="0" applyBorder="1"/>
    <xf numFmtId="0" fontId="4" fillId="0" borderId="7" xfId="0" applyFont="1" applyFill="1" applyBorder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horizontal="center"/>
    </xf>
    <xf numFmtId="2" fontId="4" fillId="0" borderId="10" xfId="0" applyNumberFormat="1" applyFont="1" applyFill="1" applyBorder="1" applyAlignment="1">
      <alignment horizontal="center"/>
    </xf>
    <xf numFmtId="2" fontId="4" fillId="0" borderId="13" xfId="0" applyNumberFormat="1" applyFont="1" applyFill="1" applyBorder="1" applyAlignment="1">
      <alignment horizontal="center"/>
    </xf>
    <xf numFmtId="0" fontId="15" fillId="0" borderId="0" xfId="0" applyFont="1"/>
    <xf numFmtId="165" fontId="12" fillId="3" borderId="0" xfId="0" applyNumberFormat="1" applyFont="1" applyFill="1" applyAlignment="1">
      <alignment horizontal="center"/>
    </xf>
    <xf numFmtId="2" fontId="16" fillId="2" borderId="0" xfId="0" applyNumberFormat="1" applyFont="1" applyFill="1" applyAlignment="1">
      <alignment horizontal="center"/>
    </xf>
    <xf numFmtId="2" fontId="16" fillId="0" borderId="11" xfId="0" applyNumberFormat="1" applyFont="1" applyFill="1" applyBorder="1" applyAlignment="1">
      <alignment horizontal="center"/>
    </xf>
    <xf numFmtId="2" fontId="17" fillId="0" borderId="12" xfId="0" applyNumberFormat="1" applyFont="1" applyFill="1" applyBorder="1" applyAlignment="1">
      <alignment horizontal="center"/>
    </xf>
    <xf numFmtId="2" fontId="15" fillId="0" borderId="7" xfId="0" applyNumberFormat="1" applyFont="1" applyFill="1" applyBorder="1" applyAlignment="1">
      <alignment horizontal="center"/>
    </xf>
    <xf numFmtId="2" fontId="15" fillId="0" borderId="3" xfId="0" applyNumberFormat="1" applyFont="1" applyFill="1" applyBorder="1" applyAlignment="1">
      <alignment horizontal="center"/>
    </xf>
    <xf numFmtId="0" fontId="4" fillId="0" borderId="6" xfId="0" applyFont="1" applyBorder="1"/>
    <xf numFmtId="0" fontId="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4" fillId="0" borderId="6" xfId="0" applyFont="1" applyBorder="1" applyAlignment="1">
      <alignment horizontal="center"/>
    </xf>
    <xf numFmtId="0" fontId="15" fillId="0" borderId="0" xfId="0" applyFont="1" applyFill="1"/>
    <xf numFmtId="1" fontId="4" fillId="0" borderId="12" xfId="0" applyNumberFormat="1" applyFont="1" applyFill="1" applyBorder="1" applyAlignment="1">
      <alignment horizontal="center"/>
    </xf>
    <xf numFmtId="2" fontId="4" fillId="0" borderId="6" xfId="0" applyNumberFormat="1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/>
    </xf>
    <xf numFmtId="2" fontId="17" fillId="0" borderId="6" xfId="0" applyNumberFormat="1" applyFont="1" applyFill="1" applyBorder="1" applyAlignment="1">
      <alignment horizontal="center"/>
    </xf>
    <xf numFmtId="1" fontId="4" fillId="0" borderId="14" xfId="0" applyNumberFormat="1" applyFont="1" applyFill="1" applyBorder="1" applyAlignment="1">
      <alignment horizontal="center"/>
    </xf>
    <xf numFmtId="2" fontId="15" fillId="0" borderId="6" xfId="0" applyNumberFormat="1" applyFont="1" applyFill="1" applyBorder="1" applyAlignment="1">
      <alignment horizontal="center"/>
    </xf>
    <xf numFmtId="1" fontId="4" fillId="0" borderId="15" xfId="0" applyNumberFormat="1" applyFont="1" applyFill="1" applyBorder="1" applyAlignment="1">
      <alignment horizontal="center"/>
    </xf>
    <xf numFmtId="0" fontId="0" fillId="0" borderId="0" xfId="0" applyBorder="1"/>
    <xf numFmtId="0" fontId="15" fillId="0" borderId="0" xfId="0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165" fontId="4" fillId="0" borderId="16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2" fontId="20" fillId="0" borderId="7" xfId="0" applyNumberFormat="1" applyFont="1" applyFill="1" applyBorder="1" applyAlignment="1">
      <alignment horizontal="center"/>
    </xf>
    <xf numFmtId="2" fontId="20" fillId="0" borderId="3" xfId="0" applyNumberFormat="1" applyFont="1" applyFill="1" applyBorder="1" applyAlignment="1">
      <alignment horizontal="center"/>
    </xf>
    <xf numFmtId="2" fontId="21" fillId="0" borderId="9" xfId="0" applyNumberFormat="1" applyFont="1" applyFill="1" applyBorder="1" applyAlignment="1">
      <alignment horizontal="center"/>
    </xf>
    <xf numFmtId="2" fontId="21" fillId="0" borderId="4" xfId="0" applyNumberFormat="1" applyFont="1" applyFill="1" applyBorder="1" applyAlignment="1">
      <alignment horizontal="center"/>
    </xf>
    <xf numFmtId="0" fontId="0" fillId="0" borderId="3" xfId="0" applyFill="1" applyBorder="1"/>
    <xf numFmtId="0" fontId="15" fillId="0" borderId="7" xfId="0" applyFont="1" applyFill="1" applyBorder="1"/>
    <xf numFmtId="0" fontId="15" fillId="0" borderId="3" xfId="0" applyFont="1" applyFill="1" applyBorder="1"/>
    <xf numFmtId="0" fontId="4" fillId="0" borderId="6" xfId="0" applyFont="1" applyFill="1" applyBorder="1"/>
    <xf numFmtId="165" fontId="12" fillId="0" borderId="0" xfId="0" applyNumberFormat="1" applyFont="1" applyFill="1" applyAlignment="1">
      <alignment horizontal="center"/>
    </xf>
    <xf numFmtId="167" fontId="12" fillId="0" borderId="0" xfId="0" applyNumberFormat="1" applyFont="1" applyFill="1" applyAlignment="1">
      <alignment horizontal="center"/>
    </xf>
    <xf numFmtId="0" fontId="8" fillId="0" borderId="0" xfId="0" applyFont="1" applyProtection="1">
      <protection locked="0"/>
    </xf>
    <xf numFmtId="0" fontId="0" fillId="0" borderId="0" xfId="0" applyProtection="1">
      <protection locked="0"/>
    </xf>
    <xf numFmtId="0" fontId="13" fillId="0" borderId="0" xfId="0" applyFont="1" applyProtection="1">
      <protection locked="0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775824702410124E-2"/>
          <c:y val="3.1675546051249087E-2"/>
          <c:w val="0.89881451955435032"/>
          <c:h val="0.93051816504009033"/>
        </c:manualLayout>
      </c:layout>
      <c:scatterChart>
        <c:scatterStyle val="lineMarker"/>
        <c:varyColors val="0"/>
        <c:ser>
          <c:idx val="0"/>
          <c:order val="0"/>
          <c:tx>
            <c:v>CONFIGURAÇÃO TOPOGRÁFICA (TUBULAÇÃO)</c:v>
          </c:tx>
          <c:marker>
            <c:symbol val="picture"/>
          </c:marker>
          <c:dPt>
            <c:idx val="51"/>
            <c:bubble3D val="0"/>
          </c:dPt>
          <c:xVal>
            <c:numRef>
              <c:f>' Caso II 100 trechos'!$L$8:$L$108</c:f>
              <c:numCache>
                <c:formatCode>0.00</c:formatCode>
                <c:ptCount val="101"/>
                <c:pt idx="0">
                  <c:v>0</c:v>
                </c:pt>
                <c:pt idx="1">
                  <c:v>95.680800000000005</c:v>
                </c:pt>
                <c:pt idx="2">
                  <c:v>191.36160000000001</c:v>
                </c:pt>
                <c:pt idx="3">
                  <c:v>287.04240000000004</c:v>
                </c:pt>
                <c:pt idx="4">
                  <c:v>382.72320000000002</c:v>
                </c:pt>
                <c:pt idx="5">
                  <c:v>478.404</c:v>
                </c:pt>
                <c:pt idx="6">
                  <c:v>574.08479999999997</c:v>
                </c:pt>
                <c:pt idx="7">
                  <c:v>669.76559999999995</c:v>
                </c:pt>
                <c:pt idx="8">
                  <c:v>765.44639999999993</c:v>
                </c:pt>
                <c:pt idx="9">
                  <c:v>861.1271999999999</c:v>
                </c:pt>
                <c:pt idx="10">
                  <c:v>956.80799999999988</c:v>
                </c:pt>
                <c:pt idx="11">
                  <c:v>1052.4887999999999</c:v>
                </c:pt>
                <c:pt idx="12">
                  <c:v>1148.1695999999999</c:v>
                </c:pt>
                <c:pt idx="13">
                  <c:v>1243.8504</c:v>
                </c:pt>
                <c:pt idx="14">
                  <c:v>1339.5312000000001</c:v>
                </c:pt>
                <c:pt idx="15">
                  <c:v>1435.2120000000002</c:v>
                </c:pt>
                <c:pt idx="16">
                  <c:v>1530.8928000000003</c:v>
                </c:pt>
                <c:pt idx="17">
                  <c:v>1626.5736000000004</c:v>
                </c:pt>
                <c:pt idx="18">
                  <c:v>1722.2544000000005</c:v>
                </c:pt>
                <c:pt idx="19">
                  <c:v>1817.9352000000006</c:v>
                </c:pt>
                <c:pt idx="20">
                  <c:v>1913.6160000000007</c:v>
                </c:pt>
                <c:pt idx="21">
                  <c:v>2009.2968000000008</c:v>
                </c:pt>
                <c:pt idx="22">
                  <c:v>2104.9776000000006</c:v>
                </c:pt>
                <c:pt idx="23">
                  <c:v>2200.6584000000007</c:v>
                </c:pt>
                <c:pt idx="24">
                  <c:v>2296.3392000000008</c:v>
                </c:pt>
                <c:pt idx="25">
                  <c:v>2392.0200000000009</c:v>
                </c:pt>
                <c:pt idx="26">
                  <c:v>2487.700800000001</c:v>
                </c:pt>
                <c:pt idx="27">
                  <c:v>2583.3816000000011</c:v>
                </c:pt>
                <c:pt idx="28">
                  <c:v>2679.0624000000012</c:v>
                </c:pt>
                <c:pt idx="29">
                  <c:v>2774.7432000000013</c:v>
                </c:pt>
                <c:pt idx="30">
                  <c:v>2870.4240000000013</c:v>
                </c:pt>
                <c:pt idx="31">
                  <c:v>2966.1048000000014</c:v>
                </c:pt>
                <c:pt idx="32">
                  <c:v>3061.7856000000015</c:v>
                </c:pt>
                <c:pt idx="33">
                  <c:v>3157.4664000000016</c:v>
                </c:pt>
                <c:pt idx="34">
                  <c:v>3253.1472000000017</c:v>
                </c:pt>
                <c:pt idx="35">
                  <c:v>3348.8280000000018</c:v>
                </c:pt>
                <c:pt idx="36">
                  <c:v>3444.5088000000019</c:v>
                </c:pt>
                <c:pt idx="37">
                  <c:v>3540.189600000002</c:v>
                </c:pt>
                <c:pt idx="38">
                  <c:v>3635.8704000000021</c:v>
                </c:pt>
                <c:pt idx="39">
                  <c:v>3731.5512000000022</c:v>
                </c:pt>
                <c:pt idx="40">
                  <c:v>3827.2320000000022</c:v>
                </c:pt>
                <c:pt idx="41">
                  <c:v>3922.9128000000023</c:v>
                </c:pt>
                <c:pt idx="42">
                  <c:v>4018.5936000000024</c:v>
                </c:pt>
                <c:pt idx="43">
                  <c:v>4114.2744000000021</c:v>
                </c:pt>
                <c:pt idx="44">
                  <c:v>4209.9552000000022</c:v>
                </c:pt>
                <c:pt idx="45">
                  <c:v>4305.6360000000022</c:v>
                </c:pt>
                <c:pt idx="46">
                  <c:v>4401.3168000000023</c:v>
                </c:pt>
                <c:pt idx="47">
                  <c:v>4496.9976000000024</c:v>
                </c:pt>
                <c:pt idx="48">
                  <c:v>4592.6784000000025</c:v>
                </c:pt>
                <c:pt idx="49">
                  <c:v>4688.3592000000026</c:v>
                </c:pt>
                <c:pt idx="50">
                  <c:v>4784.0400000000027</c:v>
                </c:pt>
                <c:pt idx="51">
                  <c:v>4879.7208000000028</c:v>
                </c:pt>
                <c:pt idx="52">
                  <c:v>4975.4016000000029</c:v>
                </c:pt>
                <c:pt idx="53">
                  <c:v>5071.082400000003</c:v>
                </c:pt>
                <c:pt idx="54">
                  <c:v>5166.7632000000031</c:v>
                </c:pt>
                <c:pt idx="55">
                  <c:v>5262.4440000000031</c:v>
                </c:pt>
                <c:pt idx="56">
                  <c:v>5358.1248000000032</c:v>
                </c:pt>
                <c:pt idx="57">
                  <c:v>5453.8056000000033</c:v>
                </c:pt>
                <c:pt idx="58">
                  <c:v>5549.4864000000034</c:v>
                </c:pt>
                <c:pt idx="59">
                  <c:v>5645.1672000000035</c:v>
                </c:pt>
                <c:pt idx="60">
                  <c:v>5740.8480000000036</c:v>
                </c:pt>
                <c:pt idx="61">
                  <c:v>5836.5288000000037</c:v>
                </c:pt>
                <c:pt idx="62">
                  <c:v>5932.2096000000038</c:v>
                </c:pt>
                <c:pt idx="63">
                  <c:v>6027.8904000000039</c:v>
                </c:pt>
                <c:pt idx="64">
                  <c:v>6123.571200000004</c:v>
                </c:pt>
                <c:pt idx="65">
                  <c:v>6219.252000000004</c:v>
                </c:pt>
                <c:pt idx="66">
                  <c:v>6314.9328000000041</c:v>
                </c:pt>
                <c:pt idx="67">
                  <c:v>6410.6136000000042</c:v>
                </c:pt>
                <c:pt idx="68">
                  <c:v>6506.2944000000043</c:v>
                </c:pt>
                <c:pt idx="69">
                  <c:v>6601.9752000000044</c:v>
                </c:pt>
                <c:pt idx="70">
                  <c:v>6697.6560000000045</c:v>
                </c:pt>
                <c:pt idx="71">
                  <c:v>6793.3368000000046</c:v>
                </c:pt>
                <c:pt idx="72">
                  <c:v>6889.0176000000047</c:v>
                </c:pt>
                <c:pt idx="73">
                  <c:v>6984.6984000000048</c:v>
                </c:pt>
                <c:pt idx="74">
                  <c:v>7080.3792000000049</c:v>
                </c:pt>
                <c:pt idx="75">
                  <c:v>7176.0600000000049</c:v>
                </c:pt>
                <c:pt idx="76">
                  <c:v>7271.740800000005</c:v>
                </c:pt>
                <c:pt idx="77">
                  <c:v>7367.4216000000051</c:v>
                </c:pt>
                <c:pt idx="78">
                  <c:v>7463.1024000000052</c:v>
                </c:pt>
                <c:pt idx="79">
                  <c:v>7558.7832000000053</c:v>
                </c:pt>
                <c:pt idx="80">
                  <c:v>7654.4640000000054</c:v>
                </c:pt>
                <c:pt idx="81">
                  <c:v>7750.1448000000055</c:v>
                </c:pt>
                <c:pt idx="82">
                  <c:v>7845.8256000000056</c:v>
                </c:pt>
                <c:pt idx="83">
                  <c:v>7941.5064000000057</c:v>
                </c:pt>
                <c:pt idx="84">
                  <c:v>8037.1872000000058</c:v>
                </c:pt>
                <c:pt idx="85">
                  <c:v>8132.8680000000058</c:v>
                </c:pt>
                <c:pt idx="86">
                  <c:v>8228.5488000000059</c:v>
                </c:pt>
                <c:pt idx="87">
                  <c:v>8324.229600000006</c:v>
                </c:pt>
                <c:pt idx="88">
                  <c:v>8419.9104000000061</c:v>
                </c:pt>
                <c:pt idx="89">
                  <c:v>8515.5912000000062</c:v>
                </c:pt>
                <c:pt idx="90">
                  <c:v>8611.2720000000063</c:v>
                </c:pt>
                <c:pt idx="91">
                  <c:v>8706.9528000000064</c:v>
                </c:pt>
                <c:pt idx="92">
                  <c:v>8802.6336000000065</c:v>
                </c:pt>
                <c:pt idx="93">
                  <c:v>8898.3144000000066</c:v>
                </c:pt>
                <c:pt idx="94">
                  <c:v>8993.9952000000067</c:v>
                </c:pt>
                <c:pt idx="95">
                  <c:v>9089.6760000000068</c:v>
                </c:pt>
                <c:pt idx="96">
                  <c:v>9185.3568000000068</c:v>
                </c:pt>
                <c:pt idx="97">
                  <c:v>9281.0376000000069</c:v>
                </c:pt>
                <c:pt idx="98">
                  <c:v>9376.718400000007</c:v>
                </c:pt>
                <c:pt idx="99">
                  <c:v>9472.3992000000071</c:v>
                </c:pt>
                <c:pt idx="100">
                  <c:v>9568.0800000000072</c:v>
                </c:pt>
              </c:numCache>
            </c:numRef>
          </c:xVal>
          <c:yVal>
            <c:numRef>
              <c:f>' Caso II 100 trechos'!$M$8:$M$108</c:f>
              <c:numCache>
                <c:formatCode>0.00</c:formatCode>
                <c:ptCount val="101"/>
                <c:pt idx="0">
                  <c:v>0</c:v>
                </c:pt>
                <c:pt idx="1">
                  <c:v>2.5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15</c:v>
                </c:pt>
                <c:pt idx="7">
                  <c:v>11.5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14.5</c:v>
                </c:pt>
                <c:pt idx="12">
                  <c:v>17</c:v>
                </c:pt>
                <c:pt idx="13">
                  <c:v>19.5</c:v>
                </c:pt>
                <c:pt idx="14">
                  <c:v>22</c:v>
                </c:pt>
                <c:pt idx="15">
                  <c:v>26.5</c:v>
                </c:pt>
                <c:pt idx="16">
                  <c:v>31</c:v>
                </c:pt>
                <c:pt idx="17">
                  <c:v>36</c:v>
                </c:pt>
                <c:pt idx="18">
                  <c:v>41</c:v>
                </c:pt>
                <c:pt idx="19">
                  <c:v>40.5</c:v>
                </c:pt>
                <c:pt idx="20">
                  <c:v>40</c:v>
                </c:pt>
                <c:pt idx="21">
                  <c:v>39.5</c:v>
                </c:pt>
                <c:pt idx="22">
                  <c:v>39</c:v>
                </c:pt>
                <c:pt idx="23">
                  <c:v>38.5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47.5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51.5</c:v>
                </c:pt>
                <c:pt idx="40">
                  <c:v>50</c:v>
                </c:pt>
                <c:pt idx="41">
                  <c:v>49</c:v>
                </c:pt>
                <c:pt idx="42">
                  <c:v>48</c:v>
                </c:pt>
                <c:pt idx="43">
                  <c:v>42</c:v>
                </c:pt>
                <c:pt idx="44">
                  <c:v>44</c:v>
                </c:pt>
                <c:pt idx="45">
                  <c:v>43</c:v>
                </c:pt>
                <c:pt idx="46">
                  <c:v>42</c:v>
                </c:pt>
                <c:pt idx="47">
                  <c:v>41.5</c:v>
                </c:pt>
                <c:pt idx="48">
                  <c:v>41</c:v>
                </c:pt>
                <c:pt idx="49">
                  <c:v>42</c:v>
                </c:pt>
                <c:pt idx="50">
                  <c:v>43</c:v>
                </c:pt>
                <c:pt idx="51">
                  <c:v>44</c:v>
                </c:pt>
                <c:pt idx="52">
                  <c:v>45</c:v>
                </c:pt>
                <c:pt idx="53">
                  <c:v>46</c:v>
                </c:pt>
                <c:pt idx="54">
                  <c:v>47</c:v>
                </c:pt>
                <c:pt idx="55">
                  <c:v>48</c:v>
                </c:pt>
                <c:pt idx="56">
                  <c:v>49</c:v>
                </c:pt>
                <c:pt idx="57">
                  <c:v>50</c:v>
                </c:pt>
                <c:pt idx="58">
                  <c:v>51</c:v>
                </c:pt>
                <c:pt idx="59">
                  <c:v>51.5</c:v>
                </c:pt>
                <c:pt idx="60">
                  <c:v>52</c:v>
                </c:pt>
                <c:pt idx="61">
                  <c:v>52.5</c:v>
                </c:pt>
                <c:pt idx="62">
                  <c:v>53</c:v>
                </c:pt>
                <c:pt idx="63">
                  <c:v>54</c:v>
                </c:pt>
                <c:pt idx="64">
                  <c:v>55</c:v>
                </c:pt>
                <c:pt idx="65">
                  <c:v>56</c:v>
                </c:pt>
                <c:pt idx="66">
                  <c:v>57</c:v>
                </c:pt>
                <c:pt idx="67">
                  <c:v>57.5</c:v>
                </c:pt>
                <c:pt idx="68">
                  <c:v>58</c:v>
                </c:pt>
                <c:pt idx="69">
                  <c:v>58.5</c:v>
                </c:pt>
                <c:pt idx="70">
                  <c:v>59</c:v>
                </c:pt>
                <c:pt idx="71">
                  <c:v>60</c:v>
                </c:pt>
                <c:pt idx="72">
                  <c:v>61</c:v>
                </c:pt>
                <c:pt idx="73">
                  <c:v>58.5</c:v>
                </c:pt>
                <c:pt idx="74">
                  <c:v>56</c:v>
                </c:pt>
                <c:pt idx="75">
                  <c:v>53.5</c:v>
                </c:pt>
                <c:pt idx="76">
                  <c:v>51</c:v>
                </c:pt>
                <c:pt idx="77">
                  <c:v>48.5</c:v>
                </c:pt>
                <c:pt idx="78">
                  <c:v>46</c:v>
                </c:pt>
                <c:pt idx="79">
                  <c:v>46.5</c:v>
                </c:pt>
                <c:pt idx="80">
                  <c:v>47</c:v>
                </c:pt>
                <c:pt idx="81">
                  <c:v>47.5</c:v>
                </c:pt>
                <c:pt idx="82">
                  <c:v>48</c:v>
                </c:pt>
                <c:pt idx="83">
                  <c:v>48.5</c:v>
                </c:pt>
                <c:pt idx="84">
                  <c:v>49</c:v>
                </c:pt>
                <c:pt idx="85">
                  <c:v>49.5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52.5</c:v>
                </c:pt>
                <c:pt idx="90">
                  <c:v>55</c:v>
                </c:pt>
                <c:pt idx="91">
                  <c:v>57.5</c:v>
                </c:pt>
                <c:pt idx="92">
                  <c:v>60</c:v>
                </c:pt>
                <c:pt idx="93">
                  <c:v>61</c:v>
                </c:pt>
                <c:pt idx="94">
                  <c:v>62</c:v>
                </c:pt>
                <c:pt idx="95">
                  <c:v>63.5</c:v>
                </c:pt>
                <c:pt idx="96">
                  <c:v>65</c:v>
                </c:pt>
                <c:pt idx="97">
                  <c:v>67.5</c:v>
                </c:pt>
                <c:pt idx="98">
                  <c:v>70</c:v>
                </c:pt>
                <c:pt idx="99">
                  <c:v>76</c:v>
                </c:pt>
                <c:pt idx="100">
                  <c:v>82</c:v>
                </c:pt>
              </c:numCache>
            </c:numRef>
          </c:yVal>
          <c:smooth val="0"/>
        </c:ser>
        <c:ser>
          <c:idx val="1"/>
          <c:order val="1"/>
          <c:tx>
            <c:v>ENVOLTÓRIA L PIEZOMÉTRICA MÁXIMA</c:v>
          </c:tx>
          <c:spPr>
            <a:ln w="28575">
              <a:noFill/>
            </a:ln>
          </c:spPr>
          <c:marker>
            <c:spPr>
              <a:solidFill>
                <a:srgbClr val="00B050"/>
              </a:solidFill>
            </c:spPr>
          </c:marker>
          <c:xVal>
            <c:numRef>
              <c:f>' Caso II 100 trechos'!$L$8:$L$108</c:f>
              <c:numCache>
                <c:formatCode>0.00</c:formatCode>
                <c:ptCount val="101"/>
                <c:pt idx="0">
                  <c:v>0</c:v>
                </c:pt>
                <c:pt idx="1">
                  <c:v>95.680800000000005</c:v>
                </c:pt>
                <c:pt idx="2">
                  <c:v>191.36160000000001</c:v>
                </c:pt>
                <c:pt idx="3">
                  <c:v>287.04240000000004</c:v>
                </c:pt>
                <c:pt idx="4">
                  <c:v>382.72320000000002</c:v>
                </c:pt>
                <c:pt idx="5">
                  <c:v>478.404</c:v>
                </c:pt>
                <c:pt idx="6">
                  <c:v>574.08479999999997</c:v>
                </c:pt>
                <c:pt idx="7">
                  <c:v>669.76559999999995</c:v>
                </c:pt>
                <c:pt idx="8">
                  <c:v>765.44639999999993</c:v>
                </c:pt>
                <c:pt idx="9">
                  <c:v>861.1271999999999</c:v>
                </c:pt>
                <c:pt idx="10">
                  <c:v>956.80799999999988</c:v>
                </c:pt>
                <c:pt idx="11">
                  <c:v>1052.4887999999999</c:v>
                </c:pt>
                <c:pt idx="12">
                  <c:v>1148.1695999999999</c:v>
                </c:pt>
                <c:pt idx="13">
                  <c:v>1243.8504</c:v>
                </c:pt>
                <c:pt idx="14">
                  <c:v>1339.5312000000001</c:v>
                </c:pt>
                <c:pt idx="15">
                  <c:v>1435.2120000000002</c:v>
                </c:pt>
                <c:pt idx="16">
                  <c:v>1530.8928000000003</c:v>
                </c:pt>
                <c:pt idx="17">
                  <c:v>1626.5736000000004</c:v>
                </c:pt>
                <c:pt idx="18">
                  <c:v>1722.2544000000005</c:v>
                </c:pt>
                <c:pt idx="19">
                  <c:v>1817.9352000000006</c:v>
                </c:pt>
                <c:pt idx="20">
                  <c:v>1913.6160000000007</c:v>
                </c:pt>
                <c:pt idx="21">
                  <c:v>2009.2968000000008</c:v>
                </c:pt>
                <c:pt idx="22">
                  <c:v>2104.9776000000006</c:v>
                </c:pt>
                <c:pt idx="23">
                  <c:v>2200.6584000000007</c:v>
                </c:pt>
                <c:pt idx="24">
                  <c:v>2296.3392000000008</c:v>
                </c:pt>
                <c:pt idx="25">
                  <c:v>2392.0200000000009</c:v>
                </c:pt>
                <c:pt idx="26">
                  <c:v>2487.700800000001</c:v>
                </c:pt>
                <c:pt idx="27">
                  <c:v>2583.3816000000011</c:v>
                </c:pt>
                <c:pt idx="28">
                  <c:v>2679.0624000000012</c:v>
                </c:pt>
                <c:pt idx="29">
                  <c:v>2774.7432000000013</c:v>
                </c:pt>
                <c:pt idx="30">
                  <c:v>2870.4240000000013</c:v>
                </c:pt>
                <c:pt idx="31">
                  <c:v>2966.1048000000014</c:v>
                </c:pt>
                <c:pt idx="32">
                  <c:v>3061.7856000000015</c:v>
                </c:pt>
                <c:pt idx="33">
                  <c:v>3157.4664000000016</c:v>
                </c:pt>
                <c:pt idx="34">
                  <c:v>3253.1472000000017</c:v>
                </c:pt>
                <c:pt idx="35">
                  <c:v>3348.8280000000018</c:v>
                </c:pt>
                <c:pt idx="36">
                  <c:v>3444.5088000000019</c:v>
                </c:pt>
                <c:pt idx="37">
                  <c:v>3540.189600000002</c:v>
                </c:pt>
                <c:pt idx="38">
                  <c:v>3635.8704000000021</c:v>
                </c:pt>
                <c:pt idx="39">
                  <c:v>3731.5512000000022</c:v>
                </c:pt>
                <c:pt idx="40">
                  <c:v>3827.2320000000022</c:v>
                </c:pt>
                <c:pt idx="41">
                  <c:v>3922.9128000000023</c:v>
                </c:pt>
                <c:pt idx="42">
                  <c:v>4018.5936000000024</c:v>
                </c:pt>
                <c:pt idx="43">
                  <c:v>4114.2744000000021</c:v>
                </c:pt>
                <c:pt idx="44">
                  <c:v>4209.9552000000022</c:v>
                </c:pt>
                <c:pt idx="45">
                  <c:v>4305.6360000000022</c:v>
                </c:pt>
                <c:pt idx="46">
                  <c:v>4401.3168000000023</c:v>
                </c:pt>
                <c:pt idx="47">
                  <c:v>4496.9976000000024</c:v>
                </c:pt>
                <c:pt idx="48">
                  <c:v>4592.6784000000025</c:v>
                </c:pt>
                <c:pt idx="49">
                  <c:v>4688.3592000000026</c:v>
                </c:pt>
                <c:pt idx="50">
                  <c:v>4784.0400000000027</c:v>
                </c:pt>
                <c:pt idx="51">
                  <c:v>4879.7208000000028</c:v>
                </c:pt>
                <c:pt idx="52">
                  <c:v>4975.4016000000029</c:v>
                </c:pt>
                <c:pt idx="53">
                  <c:v>5071.082400000003</c:v>
                </c:pt>
                <c:pt idx="54">
                  <c:v>5166.7632000000031</c:v>
                </c:pt>
                <c:pt idx="55">
                  <c:v>5262.4440000000031</c:v>
                </c:pt>
                <c:pt idx="56">
                  <c:v>5358.1248000000032</c:v>
                </c:pt>
                <c:pt idx="57">
                  <c:v>5453.8056000000033</c:v>
                </c:pt>
                <c:pt idx="58">
                  <c:v>5549.4864000000034</c:v>
                </c:pt>
                <c:pt idx="59">
                  <c:v>5645.1672000000035</c:v>
                </c:pt>
                <c:pt idx="60">
                  <c:v>5740.8480000000036</c:v>
                </c:pt>
                <c:pt idx="61">
                  <c:v>5836.5288000000037</c:v>
                </c:pt>
                <c:pt idx="62">
                  <c:v>5932.2096000000038</c:v>
                </c:pt>
                <c:pt idx="63">
                  <c:v>6027.8904000000039</c:v>
                </c:pt>
                <c:pt idx="64">
                  <c:v>6123.571200000004</c:v>
                </c:pt>
                <c:pt idx="65">
                  <c:v>6219.252000000004</c:v>
                </c:pt>
                <c:pt idx="66">
                  <c:v>6314.9328000000041</c:v>
                </c:pt>
                <c:pt idx="67">
                  <c:v>6410.6136000000042</c:v>
                </c:pt>
                <c:pt idx="68">
                  <c:v>6506.2944000000043</c:v>
                </c:pt>
                <c:pt idx="69">
                  <c:v>6601.9752000000044</c:v>
                </c:pt>
                <c:pt idx="70">
                  <c:v>6697.6560000000045</c:v>
                </c:pt>
                <c:pt idx="71">
                  <c:v>6793.3368000000046</c:v>
                </c:pt>
                <c:pt idx="72">
                  <c:v>6889.0176000000047</c:v>
                </c:pt>
                <c:pt idx="73">
                  <c:v>6984.6984000000048</c:v>
                </c:pt>
                <c:pt idx="74">
                  <c:v>7080.3792000000049</c:v>
                </c:pt>
                <c:pt idx="75">
                  <c:v>7176.0600000000049</c:v>
                </c:pt>
                <c:pt idx="76">
                  <c:v>7271.740800000005</c:v>
                </c:pt>
                <c:pt idx="77">
                  <c:v>7367.4216000000051</c:v>
                </c:pt>
                <c:pt idx="78">
                  <c:v>7463.1024000000052</c:v>
                </c:pt>
                <c:pt idx="79">
                  <c:v>7558.7832000000053</c:v>
                </c:pt>
                <c:pt idx="80">
                  <c:v>7654.4640000000054</c:v>
                </c:pt>
                <c:pt idx="81">
                  <c:v>7750.1448000000055</c:v>
                </c:pt>
                <c:pt idx="82">
                  <c:v>7845.8256000000056</c:v>
                </c:pt>
                <c:pt idx="83">
                  <c:v>7941.5064000000057</c:v>
                </c:pt>
                <c:pt idx="84">
                  <c:v>8037.1872000000058</c:v>
                </c:pt>
                <c:pt idx="85">
                  <c:v>8132.8680000000058</c:v>
                </c:pt>
                <c:pt idx="86">
                  <c:v>8228.5488000000059</c:v>
                </c:pt>
                <c:pt idx="87">
                  <c:v>8324.229600000006</c:v>
                </c:pt>
                <c:pt idx="88">
                  <c:v>8419.9104000000061</c:v>
                </c:pt>
                <c:pt idx="89">
                  <c:v>8515.5912000000062</c:v>
                </c:pt>
                <c:pt idx="90">
                  <c:v>8611.2720000000063</c:v>
                </c:pt>
                <c:pt idx="91">
                  <c:v>8706.9528000000064</c:v>
                </c:pt>
                <c:pt idx="92">
                  <c:v>8802.6336000000065</c:v>
                </c:pt>
                <c:pt idx="93">
                  <c:v>8898.3144000000066</c:v>
                </c:pt>
                <c:pt idx="94">
                  <c:v>8993.9952000000067</c:v>
                </c:pt>
                <c:pt idx="95">
                  <c:v>9089.6760000000068</c:v>
                </c:pt>
                <c:pt idx="96">
                  <c:v>9185.3568000000068</c:v>
                </c:pt>
                <c:pt idx="97">
                  <c:v>9281.0376000000069</c:v>
                </c:pt>
                <c:pt idx="98">
                  <c:v>9376.718400000007</c:v>
                </c:pt>
                <c:pt idx="99">
                  <c:v>9472.3992000000071</c:v>
                </c:pt>
                <c:pt idx="100">
                  <c:v>9568.0800000000072</c:v>
                </c:pt>
              </c:numCache>
            </c:numRef>
          </c:xVal>
          <c:yVal>
            <c:numRef>
              <c:f>' Caso II 100 trechos'!$N$8:$N$108</c:f>
              <c:numCache>
                <c:formatCode>0.00</c:formatCode>
                <c:ptCount val="101"/>
                <c:pt idx="0">
                  <c:v>119.74</c:v>
                </c:pt>
                <c:pt idx="1">
                  <c:v>119.51990000000001</c:v>
                </c:pt>
                <c:pt idx="2">
                  <c:v>119.2998</c:v>
                </c:pt>
                <c:pt idx="3">
                  <c:v>119.0797</c:v>
                </c:pt>
                <c:pt idx="4">
                  <c:v>118.8596</c:v>
                </c:pt>
                <c:pt idx="5">
                  <c:v>118.6395</c:v>
                </c:pt>
                <c:pt idx="6">
                  <c:v>118.4194</c:v>
                </c:pt>
                <c:pt idx="7">
                  <c:v>118.19929999999999</c:v>
                </c:pt>
                <c:pt idx="8">
                  <c:v>117.97919999999999</c:v>
                </c:pt>
                <c:pt idx="9">
                  <c:v>117.75909999999999</c:v>
                </c:pt>
                <c:pt idx="10">
                  <c:v>117.53899999999999</c:v>
                </c:pt>
                <c:pt idx="11">
                  <c:v>117.3189</c:v>
                </c:pt>
                <c:pt idx="12">
                  <c:v>117.0988</c:v>
                </c:pt>
                <c:pt idx="13">
                  <c:v>116.87869999999999</c:v>
                </c:pt>
                <c:pt idx="14">
                  <c:v>116.65859999999999</c:v>
                </c:pt>
                <c:pt idx="15">
                  <c:v>116.43849999999999</c:v>
                </c:pt>
                <c:pt idx="16">
                  <c:v>116.21839999999999</c:v>
                </c:pt>
                <c:pt idx="17">
                  <c:v>115.9983</c:v>
                </c:pt>
                <c:pt idx="18">
                  <c:v>115.7782</c:v>
                </c:pt>
                <c:pt idx="19">
                  <c:v>115.5581</c:v>
                </c:pt>
                <c:pt idx="20">
                  <c:v>115.33799999999999</c:v>
                </c:pt>
                <c:pt idx="21">
                  <c:v>115.11789999999999</c:v>
                </c:pt>
                <c:pt idx="22">
                  <c:v>114.89779999999999</c:v>
                </c:pt>
                <c:pt idx="23">
                  <c:v>114.67769999999999</c:v>
                </c:pt>
                <c:pt idx="24">
                  <c:v>114.4576</c:v>
                </c:pt>
                <c:pt idx="25">
                  <c:v>114.2375</c:v>
                </c:pt>
                <c:pt idx="26">
                  <c:v>114.01739999999999</c:v>
                </c:pt>
                <c:pt idx="27">
                  <c:v>113.79729999999999</c:v>
                </c:pt>
                <c:pt idx="28">
                  <c:v>113.57719999999999</c:v>
                </c:pt>
                <c:pt idx="29">
                  <c:v>113.35709999999999</c:v>
                </c:pt>
                <c:pt idx="30">
                  <c:v>113.137</c:v>
                </c:pt>
                <c:pt idx="31">
                  <c:v>112.9169</c:v>
                </c:pt>
                <c:pt idx="32">
                  <c:v>112.6968</c:v>
                </c:pt>
                <c:pt idx="33">
                  <c:v>112.47669999999999</c:v>
                </c:pt>
                <c:pt idx="34">
                  <c:v>112.25659999999999</c:v>
                </c:pt>
                <c:pt idx="35">
                  <c:v>112.03649999999999</c:v>
                </c:pt>
                <c:pt idx="36">
                  <c:v>111.81639999999999</c:v>
                </c:pt>
                <c:pt idx="37">
                  <c:v>111.59629999999999</c:v>
                </c:pt>
                <c:pt idx="38">
                  <c:v>111.3762</c:v>
                </c:pt>
                <c:pt idx="39">
                  <c:v>111.1561</c:v>
                </c:pt>
                <c:pt idx="40">
                  <c:v>110.93599999999999</c:v>
                </c:pt>
                <c:pt idx="41">
                  <c:v>110.71589999999999</c:v>
                </c:pt>
                <c:pt idx="42">
                  <c:v>110.49579999999999</c:v>
                </c:pt>
                <c:pt idx="43">
                  <c:v>110.2757</c:v>
                </c:pt>
                <c:pt idx="44">
                  <c:v>110.0556</c:v>
                </c:pt>
                <c:pt idx="45">
                  <c:v>109.8355</c:v>
                </c:pt>
                <c:pt idx="46">
                  <c:v>109.61539999999999</c:v>
                </c:pt>
                <c:pt idx="47">
                  <c:v>109.39529999999999</c:v>
                </c:pt>
                <c:pt idx="48">
                  <c:v>109.17519999999999</c:v>
                </c:pt>
                <c:pt idx="49">
                  <c:v>108.95509999999999</c:v>
                </c:pt>
                <c:pt idx="50">
                  <c:v>108.73499999999999</c:v>
                </c:pt>
                <c:pt idx="51">
                  <c:v>108.5149</c:v>
                </c:pt>
                <c:pt idx="52">
                  <c:v>108.2948</c:v>
                </c:pt>
                <c:pt idx="53">
                  <c:v>108.07469999999999</c:v>
                </c:pt>
                <c:pt idx="54">
                  <c:v>107.85459999999999</c:v>
                </c:pt>
                <c:pt idx="55">
                  <c:v>107.63449999999999</c:v>
                </c:pt>
                <c:pt idx="56">
                  <c:v>107.4144</c:v>
                </c:pt>
                <c:pt idx="57">
                  <c:v>107.1943</c:v>
                </c:pt>
                <c:pt idx="58">
                  <c:v>106.9742</c:v>
                </c:pt>
                <c:pt idx="59">
                  <c:v>106.75409999999999</c:v>
                </c:pt>
                <c:pt idx="60">
                  <c:v>106.53399999999999</c:v>
                </c:pt>
                <c:pt idx="61">
                  <c:v>106.31389999999999</c:v>
                </c:pt>
                <c:pt idx="62">
                  <c:v>106.09379999999999</c:v>
                </c:pt>
                <c:pt idx="63">
                  <c:v>105.87369999999999</c:v>
                </c:pt>
                <c:pt idx="64">
                  <c:v>105.6536</c:v>
                </c:pt>
                <c:pt idx="65">
                  <c:v>105.4335</c:v>
                </c:pt>
                <c:pt idx="66">
                  <c:v>105.21339999999999</c:v>
                </c:pt>
                <c:pt idx="67">
                  <c:v>104.99329999999999</c:v>
                </c:pt>
                <c:pt idx="68">
                  <c:v>104.77319999999999</c:v>
                </c:pt>
                <c:pt idx="69">
                  <c:v>104.55309999999999</c:v>
                </c:pt>
                <c:pt idx="70">
                  <c:v>104.333</c:v>
                </c:pt>
                <c:pt idx="71">
                  <c:v>104.1129</c:v>
                </c:pt>
                <c:pt idx="72">
                  <c:v>103.89279999999999</c:v>
                </c:pt>
                <c:pt idx="73">
                  <c:v>103.67269999999999</c:v>
                </c:pt>
                <c:pt idx="74">
                  <c:v>103.45259999999999</c:v>
                </c:pt>
                <c:pt idx="75">
                  <c:v>103.23249999999999</c:v>
                </c:pt>
                <c:pt idx="76">
                  <c:v>103.01239999999999</c:v>
                </c:pt>
                <c:pt idx="77">
                  <c:v>102.7923</c:v>
                </c:pt>
                <c:pt idx="78">
                  <c:v>102.5722</c:v>
                </c:pt>
                <c:pt idx="79">
                  <c:v>102.35209999999999</c:v>
                </c:pt>
                <c:pt idx="80">
                  <c:v>102.13199999999999</c:v>
                </c:pt>
                <c:pt idx="81">
                  <c:v>101.91189999999999</c:v>
                </c:pt>
                <c:pt idx="82">
                  <c:v>101.69179999999999</c:v>
                </c:pt>
                <c:pt idx="83">
                  <c:v>101.47169999999998</c:v>
                </c:pt>
                <c:pt idx="84">
                  <c:v>101.2516</c:v>
                </c:pt>
                <c:pt idx="85">
                  <c:v>101.03149999999999</c:v>
                </c:pt>
                <c:pt idx="86">
                  <c:v>100.81139999999999</c:v>
                </c:pt>
                <c:pt idx="87">
                  <c:v>100.59129999999999</c:v>
                </c:pt>
                <c:pt idx="88">
                  <c:v>100.37119999999999</c:v>
                </c:pt>
                <c:pt idx="89">
                  <c:v>100.15109999999999</c:v>
                </c:pt>
                <c:pt idx="90">
                  <c:v>99.930999999999983</c:v>
                </c:pt>
                <c:pt idx="91">
                  <c:v>99.710899999999995</c:v>
                </c:pt>
                <c:pt idx="92">
                  <c:v>99.490799999999993</c:v>
                </c:pt>
                <c:pt idx="93">
                  <c:v>99.270699999999991</c:v>
                </c:pt>
                <c:pt idx="94">
                  <c:v>99.050599999999989</c:v>
                </c:pt>
                <c:pt idx="95">
                  <c:v>98.830499999999986</c:v>
                </c:pt>
                <c:pt idx="96">
                  <c:v>98.610399999999984</c:v>
                </c:pt>
                <c:pt idx="97">
                  <c:v>98.390299999999996</c:v>
                </c:pt>
                <c:pt idx="98">
                  <c:v>98.170199999999994</c:v>
                </c:pt>
                <c:pt idx="99">
                  <c:v>97.950099999999992</c:v>
                </c:pt>
                <c:pt idx="100">
                  <c:v>97.72999999999999</c:v>
                </c:pt>
              </c:numCache>
            </c:numRef>
          </c:yVal>
          <c:smooth val="0"/>
        </c:ser>
        <c:ser>
          <c:idx val="2"/>
          <c:order val="2"/>
          <c:tx>
            <c:v>ENVOLTÓRIA L PIEZOMÉTRICA MÍNIMA</c:v>
          </c:tx>
          <c:spPr>
            <a:ln w="28575">
              <a:noFill/>
            </a:ln>
          </c:spPr>
          <c:marker>
            <c:spPr>
              <a:solidFill>
                <a:srgbClr val="FF0000"/>
              </a:solidFill>
            </c:spPr>
          </c:marker>
          <c:xVal>
            <c:numRef>
              <c:f>' Caso II 100 trechos'!$L$8:$L$108</c:f>
              <c:numCache>
                <c:formatCode>0.00</c:formatCode>
                <c:ptCount val="101"/>
                <c:pt idx="0">
                  <c:v>0</c:v>
                </c:pt>
                <c:pt idx="1">
                  <c:v>95.680800000000005</c:v>
                </c:pt>
                <c:pt idx="2">
                  <c:v>191.36160000000001</c:v>
                </c:pt>
                <c:pt idx="3">
                  <c:v>287.04240000000004</c:v>
                </c:pt>
                <c:pt idx="4">
                  <c:v>382.72320000000002</c:v>
                </c:pt>
                <c:pt idx="5">
                  <c:v>478.404</c:v>
                </c:pt>
                <c:pt idx="6">
                  <c:v>574.08479999999997</c:v>
                </c:pt>
                <c:pt idx="7">
                  <c:v>669.76559999999995</c:v>
                </c:pt>
                <c:pt idx="8">
                  <c:v>765.44639999999993</c:v>
                </c:pt>
                <c:pt idx="9">
                  <c:v>861.1271999999999</c:v>
                </c:pt>
                <c:pt idx="10">
                  <c:v>956.80799999999988</c:v>
                </c:pt>
                <c:pt idx="11">
                  <c:v>1052.4887999999999</c:v>
                </c:pt>
                <c:pt idx="12">
                  <c:v>1148.1695999999999</c:v>
                </c:pt>
                <c:pt idx="13">
                  <c:v>1243.8504</c:v>
                </c:pt>
                <c:pt idx="14">
                  <c:v>1339.5312000000001</c:v>
                </c:pt>
                <c:pt idx="15">
                  <c:v>1435.2120000000002</c:v>
                </c:pt>
                <c:pt idx="16">
                  <c:v>1530.8928000000003</c:v>
                </c:pt>
                <c:pt idx="17">
                  <c:v>1626.5736000000004</c:v>
                </c:pt>
                <c:pt idx="18">
                  <c:v>1722.2544000000005</c:v>
                </c:pt>
                <c:pt idx="19">
                  <c:v>1817.9352000000006</c:v>
                </c:pt>
                <c:pt idx="20">
                  <c:v>1913.6160000000007</c:v>
                </c:pt>
                <c:pt idx="21">
                  <c:v>2009.2968000000008</c:v>
                </c:pt>
                <c:pt idx="22">
                  <c:v>2104.9776000000006</c:v>
                </c:pt>
                <c:pt idx="23">
                  <c:v>2200.6584000000007</c:v>
                </c:pt>
                <c:pt idx="24">
                  <c:v>2296.3392000000008</c:v>
                </c:pt>
                <c:pt idx="25">
                  <c:v>2392.0200000000009</c:v>
                </c:pt>
                <c:pt idx="26">
                  <c:v>2487.700800000001</c:v>
                </c:pt>
                <c:pt idx="27">
                  <c:v>2583.3816000000011</c:v>
                </c:pt>
                <c:pt idx="28">
                  <c:v>2679.0624000000012</c:v>
                </c:pt>
                <c:pt idx="29">
                  <c:v>2774.7432000000013</c:v>
                </c:pt>
                <c:pt idx="30">
                  <c:v>2870.4240000000013</c:v>
                </c:pt>
                <c:pt idx="31">
                  <c:v>2966.1048000000014</c:v>
                </c:pt>
                <c:pt idx="32">
                  <c:v>3061.7856000000015</c:v>
                </c:pt>
                <c:pt idx="33">
                  <c:v>3157.4664000000016</c:v>
                </c:pt>
                <c:pt idx="34">
                  <c:v>3253.1472000000017</c:v>
                </c:pt>
                <c:pt idx="35">
                  <c:v>3348.8280000000018</c:v>
                </c:pt>
                <c:pt idx="36">
                  <c:v>3444.5088000000019</c:v>
                </c:pt>
                <c:pt idx="37">
                  <c:v>3540.189600000002</c:v>
                </c:pt>
                <c:pt idx="38">
                  <c:v>3635.8704000000021</c:v>
                </c:pt>
                <c:pt idx="39">
                  <c:v>3731.5512000000022</c:v>
                </c:pt>
                <c:pt idx="40">
                  <c:v>3827.2320000000022</c:v>
                </c:pt>
                <c:pt idx="41">
                  <c:v>3922.9128000000023</c:v>
                </c:pt>
                <c:pt idx="42">
                  <c:v>4018.5936000000024</c:v>
                </c:pt>
                <c:pt idx="43">
                  <c:v>4114.2744000000021</c:v>
                </c:pt>
                <c:pt idx="44">
                  <c:v>4209.9552000000022</c:v>
                </c:pt>
                <c:pt idx="45">
                  <c:v>4305.6360000000022</c:v>
                </c:pt>
                <c:pt idx="46">
                  <c:v>4401.3168000000023</c:v>
                </c:pt>
                <c:pt idx="47">
                  <c:v>4496.9976000000024</c:v>
                </c:pt>
                <c:pt idx="48">
                  <c:v>4592.6784000000025</c:v>
                </c:pt>
                <c:pt idx="49">
                  <c:v>4688.3592000000026</c:v>
                </c:pt>
                <c:pt idx="50">
                  <c:v>4784.0400000000027</c:v>
                </c:pt>
                <c:pt idx="51">
                  <c:v>4879.7208000000028</c:v>
                </c:pt>
                <c:pt idx="52">
                  <c:v>4975.4016000000029</c:v>
                </c:pt>
                <c:pt idx="53">
                  <c:v>5071.082400000003</c:v>
                </c:pt>
                <c:pt idx="54">
                  <c:v>5166.7632000000031</c:v>
                </c:pt>
                <c:pt idx="55">
                  <c:v>5262.4440000000031</c:v>
                </c:pt>
                <c:pt idx="56">
                  <c:v>5358.1248000000032</c:v>
                </c:pt>
                <c:pt idx="57">
                  <c:v>5453.8056000000033</c:v>
                </c:pt>
                <c:pt idx="58">
                  <c:v>5549.4864000000034</c:v>
                </c:pt>
                <c:pt idx="59">
                  <c:v>5645.1672000000035</c:v>
                </c:pt>
                <c:pt idx="60">
                  <c:v>5740.8480000000036</c:v>
                </c:pt>
                <c:pt idx="61">
                  <c:v>5836.5288000000037</c:v>
                </c:pt>
                <c:pt idx="62">
                  <c:v>5932.2096000000038</c:v>
                </c:pt>
                <c:pt idx="63">
                  <c:v>6027.8904000000039</c:v>
                </c:pt>
                <c:pt idx="64">
                  <c:v>6123.571200000004</c:v>
                </c:pt>
                <c:pt idx="65">
                  <c:v>6219.252000000004</c:v>
                </c:pt>
                <c:pt idx="66">
                  <c:v>6314.9328000000041</c:v>
                </c:pt>
                <c:pt idx="67">
                  <c:v>6410.6136000000042</c:v>
                </c:pt>
                <c:pt idx="68">
                  <c:v>6506.2944000000043</c:v>
                </c:pt>
                <c:pt idx="69">
                  <c:v>6601.9752000000044</c:v>
                </c:pt>
                <c:pt idx="70">
                  <c:v>6697.6560000000045</c:v>
                </c:pt>
                <c:pt idx="71">
                  <c:v>6793.3368000000046</c:v>
                </c:pt>
                <c:pt idx="72">
                  <c:v>6889.0176000000047</c:v>
                </c:pt>
                <c:pt idx="73">
                  <c:v>6984.6984000000048</c:v>
                </c:pt>
                <c:pt idx="74">
                  <c:v>7080.3792000000049</c:v>
                </c:pt>
                <c:pt idx="75">
                  <c:v>7176.0600000000049</c:v>
                </c:pt>
                <c:pt idx="76">
                  <c:v>7271.740800000005</c:v>
                </c:pt>
                <c:pt idx="77">
                  <c:v>7367.4216000000051</c:v>
                </c:pt>
                <c:pt idx="78">
                  <c:v>7463.1024000000052</c:v>
                </c:pt>
                <c:pt idx="79">
                  <c:v>7558.7832000000053</c:v>
                </c:pt>
                <c:pt idx="80">
                  <c:v>7654.4640000000054</c:v>
                </c:pt>
                <c:pt idx="81">
                  <c:v>7750.1448000000055</c:v>
                </c:pt>
                <c:pt idx="82">
                  <c:v>7845.8256000000056</c:v>
                </c:pt>
                <c:pt idx="83">
                  <c:v>7941.5064000000057</c:v>
                </c:pt>
                <c:pt idx="84">
                  <c:v>8037.1872000000058</c:v>
                </c:pt>
                <c:pt idx="85">
                  <c:v>8132.8680000000058</c:v>
                </c:pt>
                <c:pt idx="86">
                  <c:v>8228.5488000000059</c:v>
                </c:pt>
                <c:pt idx="87">
                  <c:v>8324.229600000006</c:v>
                </c:pt>
                <c:pt idx="88">
                  <c:v>8419.9104000000061</c:v>
                </c:pt>
                <c:pt idx="89">
                  <c:v>8515.5912000000062</c:v>
                </c:pt>
                <c:pt idx="90">
                  <c:v>8611.2720000000063</c:v>
                </c:pt>
                <c:pt idx="91">
                  <c:v>8706.9528000000064</c:v>
                </c:pt>
                <c:pt idx="92">
                  <c:v>8802.6336000000065</c:v>
                </c:pt>
                <c:pt idx="93">
                  <c:v>8898.3144000000066</c:v>
                </c:pt>
                <c:pt idx="94">
                  <c:v>8993.9952000000067</c:v>
                </c:pt>
                <c:pt idx="95">
                  <c:v>9089.6760000000068</c:v>
                </c:pt>
                <c:pt idx="96">
                  <c:v>9185.3568000000068</c:v>
                </c:pt>
                <c:pt idx="97">
                  <c:v>9281.0376000000069</c:v>
                </c:pt>
                <c:pt idx="98">
                  <c:v>9376.718400000007</c:v>
                </c:pt>
                <c:pt idx="99">
                  <c:v>9472.3992000000071</c:v>
                </c:pt>
                <c:pt idx="100">
                  <c:v>9568.0800000000072</c:v>
                </c:pt>
              </c:numCache>
            </c:numRef>
          </c:xVal>
          <c:yVal>
            <c:numRef>
              <c:f>' Caso II 100 trechos'!$O$8:$O$108</c:f>
              <c:numCache>
                <c:formatCode>0.00</c:formatCode>
                <c:ptCount val="101"/>
                <c:pt idx="0">
                  <c:v>86.82100357557448</c:v>
                </c:pt>
                <c:pt idx="1">
                  <c:v>86.743082203765312</c:v>
                </c:pt>
                <c:pt idx="2">
                  <c:v>86.665501547160005</c:v>
                </c:pt>
                <c:pt idx="3">
                  <c:v>86.588245875146299</c:v>
                </c:pt>
                <c:pt idx="4">
                  <c:v>86.666441428802429</c:v>
                </c:pt>
                <c:pt idx="5">
                  <c:v>86.744945373528381</c:v>
                </c:pt>
                <c:pt idx="6">
                  <c:v>86.823747504772825</c:v>
                </c:pt>
                <c:pt idx="7">
                  <c:v>86.90283734603598</c:v>
                </c:pt>
                <c:pt idx="8">
                  <c:v>86.982204140581814</c:v>
                </c:pt>
                <c:pt idx="9">
                  <c:v>87.061836843074758</c:v>
                </c:pt>
                <c:pt idx="10">
                  <c:v>87.141724111154318</c:v>
                </c:pt>
                <c:pt idx="11">
                  <c:v>87.221854296958526</c:v>
                </c:pt>
                <c:pt idx="12">
                  <c:v>87.302215438610915</c:v>
                </c:pt>
                <c:pt idx="13">
                  <c:v>87.382795251683518</c:v>
                </c:pt>
                <c:pt idx="14">
                  <c:v>87.463581120653743</c:v>
                </c:pt>
                <c:pt idx="15">
                  <c:v>87.544560090368307</c:v>
                </c:pt>
                <c:pt idx="16">
                  <c:v>87.625718857533116</c:v>
                </c:pt>
                <c:pt idx="17">
                  <c:v>87.707043762247821</c:v>
                </c:pt>
                <c:pt idx="18">
                  <c:v>87.788520779601754</c:v>
                </c:pt>
                <c:pt idx="19">
                  <c:v>87.870135511353368</c:v>
                </c:pt>
                <c:pt idx="20">
                  <c:v>87.951873177714518</c:v>
                </c:pt>
                <c:pt idx="21">
                  <c:v>88.033718609258813</c:v>
                </c:pt>
                <c:pt idx="22">
                  <c:v>88.115656238979852</c:v>
                </c:pt>
                <c:pt idx="23">
                  <c:v>88.197670094522095</c:v>
                </c:pt>
                <c:pt idx="24">
                  <c:v>88.279743790608421</c:v>
                </c:pt>
                <c:pt idx="25">
                  <c:v>88.36186052169154</c:v>
                </c:pt>
                <c:pt idx="26">
                  <c:v>88.444003054852402</c:v>
                </c:pt>
                <c:pt idx="27">
                  <c:v>88.526153722977597</c:v>
                </c:pt>
                <c:pt idx="28">
                  <c:v>88.608294418237918</c:v>
                </c:pt>
                <c:pt idx="29">
                  <c:v>88.690406585901684</c:v>
                </c:pt>
                <c:pt idx="30">
                  <c:v>88.772471218507064</c:v>
                </c:pt>
                <c:pt idx="31">
                  <c:v>88.854468850426969</c:v>
                </c:pt>
                <c:pt idx="32">
                  <c:v>88.936379552852941</c:v>
                </c:pt>
                <c:pt idx="33">
                  <c:v>89.018182929230903</c:v>
                </c:pt>
                <c:pt idx="34">
                  <c:v>89.099858111176346</c:v>
                </c:pt>
                <c:pt idx="35">
                  <c:v>89.181383754902143</c:v>
                </c:pt>
                <c:pt idx="36">
                  <c:v>89.262738038187237</c:v>
                </c:pt>
                <c:pt idx="37">
                  <c:v>89.343898657916881</c:v>
                </c:pt>
                <c:pt idx="38">
                  <c:v>89.424842828225465</c:v>
                </c:pt>
                <c:pt idx="39">
                  <c:v>89.505547279270104</c:v>
                </c:pt>
                <c:pt idx="40">
                  <c:v>89.585988256664251</c:v>
                </c:pt>
                <c:pt idx="41">
                  <c:v>89.66614152160011</c:v>
                </c:pt>
                <c:pt idx="42">
                  <c:v>89.745982351686735</c:v>
                </c:pt>
                <c:pt idx="43">
                  <c:v>89.825485542529918</c:v>
                </c:pt>
                <c:pt idx="44">
                  <c:v>89.904625410080442</c:v>
                </c:pt>
                <c:pt idx="45">
                  <c:v>89.983375793772097</c:v>
                </c:pt>
                <c:pt idx="46">
                  <c:v>90.061710060474454</c:v>
                </c:pt>
                <c:pt idx="47">
                  <c:v>90.139601109278686</c:v>
                </c:pt>
                <c:pt idx="48">
                  <c:v>90.217021377137115</c:v>
                </c:pt>
                <c:pt idx="49">
                  <c:v>90.293942845372044</c:v>
                </c:pt>
                <c:pt idx="50">
                  <c:v>90.370337047068801</c:v>
                </c:pt>
                <c:pt idx="51">
                  <c:v>90.446175075365517</c:v>
                </c:pt>
                <c:pt idx="52">
                  <c:v>90.521427592649104</c:v>
                </c:pt>
                <c:pt idx="53">
                  <c:v>90.596064840664582</c:v>
                </c:pt>
                <c:pt idx="54">
                  <c:v>90.670056651542666</c:v>
                </c:pt>
                <c:pt idx="55">
                  <c:v>90.743372459745416</c:v>
                </c:pt>
                <c:pt idx="56">
                  <c:v>90.815981314931221</c:v>
                </c:pt>
                <c:pt idx="57">
                  <c:v>90.887851895730762</c:v>
                </c:pt>
                <c:pt idx="58">
                  <c:v>90.958952524429151</c:v>
                </c:pt>
                <c:pt idx="59">
                  <c:v>91.029251182540975</c:v>
                </c:pt>
                <c:pt idx="60">
                  <c:v>91.098715527263948</c:v>
                </c:pt>
                <c:pt idx="61">
                  <c:v>91.167312908793605</c:v>
                </c:pt>
                <c:pt idx="62">
                  <c:v>91.235010388476098</c:v>
                </c:pt>
                <c:pt idx="63">
                  <c:v>91.30177475777532</c:v>
                </c:pt>
                <c:pt idx="64">
                  <c:v>91.367572558024506</c:v>
                </c:pt>
                <c:pt idx="65">
                  <c:v>91.432370100930299</c:v>
                </c:pt>
                <c:pt idx="66">
                  <c:v>91.496133489794531</c:v>
                </c:pt>
                <c:pt idx="67">
                  <c:v>91.558828641413726</c:v>
                </c:pt>
                <c:pt idx="68">
                  <c:v>91.620421308613857</c:v>
                </c:pt>
                <c:pt idx="69">
                  <c:v>91.680877103376247</c:v>
                </c:pt>
                <c:pt idx="70">
                  <c:v>91.740161520504699</c:v>
                </c:pt>
                <c:pt idx="71">
                  <c:v>91.798239961782656</c:v>
                </c:pt>
                <c:pt idx="72">
                  <c:v>91.855077760567497</c:v>
                </c:pt>
                <c:pt idx="73">
                  <c:v>91.910640206762764</c:v>
                </c:pt>
                <c:pt idx="74">
                  <c:v>91.964892572112404</c:v>
                </c:pt>
                <c:pt idx="75">
                  <c:v>92.017800135753191</c:v>
                </c:pt>
                <c:pt idx="76">
                  <c:v>92.06932820996397</c:v>
                </c:pt>
                <c:pt idx="77">
                  <c:v>92.119442166046667</c:v>
                </c:pt>
                <c:pt idx="78">
                  <c:v>92.16810746027349</c:v>
                </c:pt>
                <c:pt idx="79">
                  <c:v>92.215289659832678</c:v>
                </c:pt>
                <c:pt idx="80">
                  <c:v>92.260954468706558</c:v>
                </c:pt>
                <c:pt idx="81">
                  <c:v>92.305067753412686</c:v>
                </c:pt>
                <c:pt idx="82">
                  <c:v>92.347595568540555</c:v>
                </c:pt>
                <c:pt idx="83">
                  <c:v>92.388504182016376</c:v>
                </c:pt>
                <c:pt idx="84">
                  <c:v>92.427760100027754</c:v>
                </c:pt>
                <c:pt idx="85">
                  <c:v>92.465330091543265</c:v>
                </c:pt>
                <c:pt idx="86">
                  <c:v>92.501181212359754</c:v>
                </c:pt>
                <c:pt idx="87">
                  <c:v>92.535280828615981</c:v>
                </c:pt>
                <c:pt idx="88">
                  <c:v>92.567596639708825</c:v>
                </c:pt>
                <c:pt idx="89">
                  <c:v>92.598096700553612</c:v>
                </c:pt>
                <c:pt idx="90">
                  <c:v>92.626749443130336</c:v>
                </c:pt>
                <c:pt idx="91">
                  <c:v>92.653523697261988</c:v>
                </c:pt>
                <c:pt idx="92">
                  <c:v>92.678388710572349</c:v>
                </c:pt>
                <c:pt idx="93">
                  <c:v>92.701314167575632</c:v>
                </c:pt>
                <c:pt idx="94">
                  <c:v>92.722270207852404</c:v>
                </c:pt>
                <c:pt idx="95">
                  <c:v>92.741227443269906</c:v>
                </c:pt>
                <c:pt idx="96">
                  <c:v>92.758156974209797</c:v>
                </c:pt>
                <c:pt idx="97">
                  <c:v>92.773030404768832</c:v>
                </c:pt>
                <c:pt idx="98">
                  <c:v>92.78581985690326</c:v>
                </c:pt>
                <c:pt idx="99">
                  <c:v>93.463548909300783</c:v>
                </c:pt>
                <c:pt idx="100">
                  <c:v>97.72999999999999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694192"/>
        <c:axId val="831695280"/>
      </c:scatterChart>
      <c:valAx>
        <c:axId val="8316941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831695280"/>
        <c:crosses val="autoZero"/>
        <c:crossBetween val="midCat"/>
      </c:valAx>
      <c:valAx>
        <c:axId val="83169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316941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Cota piezométrica ao longo da linha de recalque</a:t>
            </a:r>
          </a:p>
        </c:rich>
      </c:tx>
      <c:layout>
        <c:manualLayout>
          <c:xMode val="edge"/>
          <c:yMode val="edge"/>
          <c:x val="0.13227541001819221"/>
          <c:y val="4.61538461538461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190543853711579"/>
          <c:y val="0.42564315726741431"/>
          <c:w val="0.65873186056305022"/>
          <c:h val="0.22051392484938326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 Tigre Otimo Modelo'!$BW$6:$BW$9</c:f>
              <c:numCache>
                <c:formatCode>General</c:formatCode>
                <c:ptCount val="4"/>
                <c:pt idx="0">
                  <c:v>0</c:v>
                </c:pt>
                <c:pt idx="1">
                  <c:v>766.67</c:v>
                </c:pt>
                <c:pt idx="2">
                  <c:v>1533.34</c:v>
                </c:pt>
                <c:pt idx="3">
                  <c:v>2300</c:v>
                </c:pt>
              </c:numCache>
            </c:numRef>
          </c:xVal>
          <c:yVal>
            <c:numRef>
              <c:f>' Tigre Otimo Modelo'!$BX$6:$BX$9</c:f>
              <c:numCache>
                <c:formatCode>General</c:formatCode>
                <c:ptCount val="4"/>
                <c:pt idx="0">
                  <c:v>35.65</c:v>
                </c:pt>
                <c:pt idx="1">
                  <c:v>32.1</c:v>
                </c:pt>
                <c:pt idx="2">
                  <c:v>28.5</c:v>
                </c:pt>
                <c:pt idx="3">
                  <c:v>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765808"/>
        <c:axId val="662768528"/>
      </c:scatterChart>
      <c:valAx>
        <c:axId val="662765808"/>
        <c:scaling>
          <c:orientation val="minMax"/>
          <c:max val="2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Comprimento da rede (m)</a:t>
                </a:r>
              </a:p>
            </c:rich>
          </c:tx>
          <c:layout>
            <c:manualLayout>
              <c:xMode val="edge"/>
              <c:yMode val="edge"/>
              <c:x val="0.37037120359955061"/>
              <c:y val="0.8051319738878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662768528"/>
        <c:crosses val="autoZero"/>
        <c:crossBetween val="midCat"/>
      </c:valAx>
      <c:valAx>
        <c:axId val="66276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Carga manométrica (m)</a:t>
                </a:r>
              </a:p>
            </c:rich>
          </c:tx>
          <c:layout>
            <c:manualLayout>
              <c:xMode val="edge"/>
              <c:yMode val="edge"/>
              <c:x val="4.2328042328042333E-2"/>
              <c:y val="0.307693922875025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6627658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043" footer="0.4921259850000004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1190626</xdr:colOff>
      <xdr:row>4</xdr:row>
      <xdr:rowOff>152401</xdr:rowOff>
    </xdr:from>
    <xdr:to>
      <xdr:col>37</xdr:col>
      <xdr:colOff>28576</xdr:colOff>
      <xdr:row>109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0</xdr:colOff>
      <xdr:row>17</xdr:row>
      <xdr:rowOff>0</xdr:rowOff>
    </xdr:from>
    <xdr:to>
      <xdr:col>79</xdr:col>
      <xdr:colOff>552450</xdr:colOff>
      <xdr:row>28</xdr:row>
      <xdr:rowOff>76200</xdr:rowOff>
    </xdr:to>
    <xdr:graphicFrame macro="">
      <xdr:nvGraphicFramePr>
        <xdr:cNvPr id="540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/>
  <dimension ref="A2:AI47"/>
  <sheetViews>
    <sheetView workbookViewId="0">
      <selection activeCell="D25" sqref="D25"/>
    </sheetView>
  </sheetViews>
  <sheetFormatPr defaultRowHeight="12.75" x14ac:dyDescent="0.2"/>
  <sheetData>
    <row r="2" spans="2:35" ht="18" x14ac:dyDescent="0.25">
      <c r="B2" s="55" t="s">
        <v>160</v>
      </c>
    </row>
    <row r="4" spans="2:35" x14ac:dyDescent="0.2">
      <c r="B4" t="s">
        <v>161</v>
      </c>
    </row>
    <row r="6" spans="2:35" x14ac:dyDescent="0.2">
      <c r="B6" s="57" t="s">
        <v>162</v>
      </c>
      <c r="C6" s="57" t="s">
        <v>163</v>
      </c>
      <c r="D6" s="57" t="s">
        <v>164</v>
      </c>
      <c r="E6" s="57" t="s">
        <v>165</v>
      </c>
      <c r="F6" s="57" t="s">
        <v>166</v>
      </c>
      <c r="G6" s="57" t="s">
        <v>167</v>
      </c>
    </row>
    <row r="7" spans="2:35" x14ac:dyDescent="0.2">
      <c r="B7" s="57">
        <v>1</v>
      </c>
      <c r="C7" s="57">
        <v>1000</v>
      </c>
      <c r="D7" s="57">
        <v>1000</v>
      </c>
      <c r="E7" s="80">
        <v>1.5957672558078226</v>
      </c>
      <c r="F7" s="57">
        <f>(3.1416*E7^2)/4</f>
        <v>2</v>
      </c>
      <c r="G7" s="57">
        <v>1.4999999999999999E-2</v>
      </c>
      <c r="AI7" s="42">
        <f t="shared" ref="AI7:AI25" si="0">AH7^2*C7-AS6</f>
        <v>0</v>
      </c>
    </row>
    <row r="8" spans="2:35" x14ac:dyDescent="0.2">
      <c r="B8" s="57">
        <v>2</v>
      </c>
      <c r="C8" s="57">
        <v>750</v>
      </c>
      <c r="D8" s="57">
        <v>1250</v>
      </c>
      <c r="E8" s="80">
        <v>1.5553615264539005</v>
      </c>
      <c r="F8" s="57">
        <f>(3.1416*E8^2)/4</f>
        <v>1.9</v>
      </c>
      <c r="G8" s="57">
        <v>1.4999999999999999E-2</v>
      </c>
      <c r="AI8" s="42">
        <f t="shared" si="0"/>
        <v>0</v>
      </c>
    </row>
    <row r="9" spans="2:35" x14ac:dyDescent="0.2">
      <c r="B9" s="57">
        <v>3</v>
      </c>
      <c r="C9" s="57">
        <v>250</v>
      </c>
      <c r="D9" s="57">
        <v>1400</v>
      </c>
      <c r="E9" s="80">
        <v>1.5138777431607833</v>
      </c>
      <c r="F9" s="57">
        <f>(3.1416*E9^2)/4</f>
        <v>1.8000000000000005</v>
      </c>
      <c r="G9" s="57">
        <v>1.4999999999999999E-2</v>
      </c>
      <c r="AI9" s="42">
        <f t="shared" si="0"/>
        <v>0</v>
      </c>
    </row>
    <row r="10" spans="2:35" x14ac:dyDescent="0.2">
      <c r="B10" s="57">
        <v>4</v>
      </c>
      <c r="C10" s="57">
        <v>750</v>
      </c>
      <c r="D10" s="57">
        <v>1430</v>
      </c>
      <c r="E10" s="80">
        <v>1.4272976241018351</v>
      </c>
      <c r="F10" s="57">
        <f>(3.1416*E10^2)/4</f>
        <v>1.6000000000000005</v>
      </c>
      <c r="G10" s="57">
        <v>1.4E-2</v>
      </c>
      <c r="AI10" s="42">
        <f t="shared" si="0"/>
        <v>0</v>
      </c>
    </row>
    <row r="11" spans="2:35" x14ac:dyDescent="0.2">
      <c r="B11" s="61" t="s">
        <v>168</v>
      </c>
      <c r="C11" s="61">
        <f>SUM(C7:C10)</f>
        <v>2750</v>
      </c>
      <c r="AI11" s="42">
        <f t="shared" si="0"/>
        <v>0</v>
      </c>
    </row>
    <row r="12" spans="2:35" x14ac:dyDescent="0.2">
      <c r="AI12" s="42">
        <f t="shared" si="0"/>
        <v>0</v>
      </c>
    </row>
    <row r="13" spans="2:35" x14ac:dyDescent="0.2">
      <c r="B13" t="s">
        <v>169</v>
      </c>
      <c r="AI13" s="42">
        <f t="shared" si="0"/>
        <v>0</v>
      </c>
    </row>
    <row r="14" spans="2:35" x14ac:dyDescent="0.2">
      <c r="B14" s="63" t="s">
        <v>170</v>
      </c>
      <c r="C14" s="81">
        <f>(C7/D7+C8/D8+C9/D9+C10/D10)/ 3</f>
        <v>0.76768231768231765</v>
      </c>
      <c r="D14" t="s">
        <v>171</v>
      </c>
      <c r="AI14" s="42">
        <f t="shared" si="0"/>
        <v>0</v>
      </c>
    </row>
    <row r="15" spans="2:35" x14ac:dyDescent="0.2">
      <c r="AI15" s="42">
        <f t="shared" si="0"/>
        <v>0</v>
      </c>
    </row>
    <row r="16" spans="2:35" x14ac:dyDescent="0.2">
      <c r="B16" t="s">
        <v>172</v>
      </c>
      <c r="C16" s="74">
        <f>C7*C14</f>
        <v>767.6823176823176</v>
      </c>
      <c r="D16" t="s">
        <v>136</v>
      </c>
      <c r="E16" t="s">
        <v>173</v>
      </c>
      <c r="F16" s="62">
        <f>C7-C16</f>
        <v>232.3176823176824</v>
      </c>
      <c r="G16" t="s">
        <v>136</v>
      </c>
      <c r="AI16" s="42">
        <f t="shared" si="0"/>
        <v>0</v>
      </c>
    </row>
    <row r="17" spans="1:35" x14ac:dyDescent="0.2">
      <c r="B17" t="s">
        <v>174</v>
      </c>
      <c r="C17" s="74">
        <f>F16+F17</f>
        <v>901.52347652347657</v>
      </c>
      <c r="D17" t="s">
        <v>136</v>
      </c>
      <c r="E17" t="s">
        <v>175</v>
      </c>
      <c r="F17" s="62">
        <f>(C14-F16/D7)*D8</f>
        <v>669.20579420579418</v>
      </c>
      <c r="G17" t="s">
        <v>136</v>
      </c>
      <c r="AI17" s="42">
        <f t="shared" si="0"/>
        <v>0</v>
      </c>
    </row>
    <row r="18" spans="1:35" x14ac:dyDescent="0.2">
      <c r="B18" t="s">
        <v>176</v>
      </c>
      <c r="C18" s="74">
        <f>F18+C9+C10</f>
        <v>1080.7942057942059</v>
      </c>
      <c r="D18" t="s">
        <v>177</v>
      </c>
      <c r="E18" t="s">
        <v>178</v>
      </c>
      <c r="F18" s="74">
        <f>C8-F17</f>
        <v>80.794205794205823</v>
      </c>
      <c r="G18" t="s">
        <v>136</v>
      </c>
      <c r="AI18" s="42">
        <f t="shared" si="0"/>
        <v>0</v>
      </c>
    </row>
    <row r="19" spans="1:35" x14ac:dyDescent="0.2">
      <c r="AI19" s="42">
        <f t="shared" si="0"/>
        <v>0</v>
      </c>
    </row>
    <row r="20" spans="1:35" x14ac:dyDescent="0.2">
      <c r="B20" t="s">
        <v>179</v>
      </c>
      <c r="C20" s="80">
        <f>D7/(9.81*F7)</f>
        <v>50.968399592252801</v>
      </c>
      <c r="E20" t="s">
        <v>180</v>
      </c>
      <c r="F20" s="82">
        <f>(G7*C16)/(2*9.81*E7*F7^2)</f>
        <v>9.1948416157965146E-2</v>
      </c>
      <c r="AI20" s="42">
        <f t="shared" si="0"/>
        <v>0</v>
      </c>
    </row>
    <row r="21" spans="1:35" x14ac:dyDescent="0.2">
      <c r="B21" t="s">
        <v>181</v>
      </c>
      <c r="C21" s="80">
        <f>((F16/F7+F17/F8)/(F16/D7+F17/D8))* (1/9.81)</f>
        <v>62.19289401533478</v>
      </c>
      <c r="E21" t="s">
        <v>182</v>
      </c>
      <c r="F21" s="82">
        <f>1/(2*9.81)*(G7*F16/(E7*F7^2)+(G8*F17)/(E8*F8^2))</f>
        <v>0.11894556205893325</v>
      </c>
      <c r="AI21" s="42">
        <f t="shared" si="0"/>
        <v>0</v>
      </c>
    </row>
    <row r="22" spans="1:35" x14ac:dyDescent="0.2">
      <c r="B22" t="s">
        <v>183</v>
      </c>
      <c r="C22" s="80">
        <f>(1/9.81)*((F18/F8+C9/F9+C10/F10)/(F18/D8+C9/D9+C10/D10))</f>
        <v>86.331868684319105</v>
      </c>
      <c r="E22" t="s">
        <v>184</v>
      </c>
      <c r="F22" s="82">
        <f>(1/(2*9.81))* ((G8*F18)/(E8*F8^2)+(G9*C9)/(E9*F9^2)+(G10*C10)/(E10*F10^2))</f>
        <v>0.19643364920029729</v>
      </c>
      <c r="AI22" s="42">
        <f t="shared" si="0"/>
        <v>0</v>
      </c>
    </row>
    <row r="23" spans="1:35" x14ac:dyDescent="0.2">
      <c r="AI23" s="42">
        <f t="shared" si="0"/>
        <v>0</v>
      </c>
    </row>
    <row r="24" spans="1:35" x14ac:dyDescent="0.2">
      <c r="A24" s="60"/>
      <c r="B24" s="57"/>
      <c r="C24" s="57"/>
      <c r="D24" s="61"/>
      <c r="E24" s="73"/>
      <c r="AI24" s="42">
        <f t="shared" si="0"/>
        <v>0</v>
      </c>
    </row>
    <row r="25" spans="1:35" x14ac:dyDescent="0.2">
      <c r="A25" s="61"/>
      <c r="B25" s="28"/>
      <c r="C25" s="28"/>
      <c r="D25" s="74"/>
      <c r="AI25" s="42">
        <f t="shared" si="0"/>
        <v>0</v>
      </c>
    </row>
    <row r="26" spans="1:35" x14ac:dyDescent="0.2">
      <c r="A26" s="61"/>
      <c r="B26" s="28"/>
      <c r="C26" s="28"/>
      <c r="D26" s="74"/>
    </row>
    <row r="27" spans="1:35" x14ac:dyDescent="0.2">
      <c r="A27" s="61"/>
      <c r="B27" s="28"/>
      <c r="C27" s="28"/>
      <c r="D27" s="74"/>
    </row>
    <row r="28" spans="1:35" x14ac:dyDescent="0.2">
      <c r="C28" s="57"/>
    </row>
    <row r="29" spans="1:35" x14ac:dyDescent="0.2">
      <c r="A29" s="25"/>
      <c r="B29" s="33"/>
      <c r="C29" s="62"/>
    </row>
    <row r="30" spans="1:35" x14ac:dyDescent="0.2">
      <c r="C30" s="30"/>
    </row>
    <row r="31" spans="1:35" x14ac:dyDescent="0.2">
      <c r="B31" s="63"/>
      <c r="C31" s="30"/>
    </row>
    <row r="32" spans="1:35" x14ac:dyDescent="0.2">
      <c r="B32" s="63"/>
      <c r="C32" s="75"/>
      <c r="G32" s="61"/>
      <c r="H32" s="61"/>
      <c r="I32" s="61"/>
      <c r="J32" s="61"/>
      <c r="K32" s="61"/>
    </row>
    <row r="33" spans="1:11" x14ac:dyDescent="0.2">
      <c r="B33" s="63"/>
      <c r="C33" s="75"/>
      <c r="G33" s="57"/>
      <c r="H33" s="57"/>
      <c r="I33" s="57"/>
      <c r="J33" s="57"/>
      <c r="K33" s="57"/>
    </row>
    <row r="34" spans="1:11" x14ac:dyDescent="0.2">
      <c r="C34" s="30"/>
    </row>
    <row r="35" spans="1:11" x14ac:dyDescent="0.2">
      <c r="C35" s="57"/>
    </row>
    <row r="36" spans="1:11" ht="26.25" x14ac:dyDescent="0.4">
      <c r="A36" s="76"/>
      <c r="C36" s="67"/>
      <c r="D36" s="68"/>
      <c r="E36" s="68"/>
      <c r="F36" s="68"/>
      <c r="G36" s="68"/>
      <c r="H36" s="68"/>
      <c r="I36" s="68"/>
      <c r="J36" s="68"/>
      <c r="K36" s="68"/>
    </row>
    <row r="37" spans="1:11" x14ac:dyDescent="0.2">
      <c r="C37" s="67"/>
    </row>
    <row r="38" spans="1:11" x14ac:dyDescent="0.2">
      <c r="C38" s="67"/>
    </row>
    <row r="39" spans="1:11" x14ac:dyDescent="0.2">
      <c r="C39" s="60"/>
    </row>
    <row r="40" spans="1:11" x14ac:dyDescent="0.2">
      <c r="C40" s="60"/>
    </row>
    <row r="41" spans="1:11" x14ac:dyDescent="0.2">
      <c r="C41" s="60"/>
    </row>
    <row r="42" spans="1:11" x14ac:dyDescent="0.2">
      <c r="C42" s="60"/>
    </row>
    <row r="43" spans="1:11" x14ac:dyDescent="0.2">
      <c r="C43" s="60"/>
    </row>
    <row r="44" spans="1:11" x14ac:dyDescent="0.2">
      <c r="B44" s="56"/>
      <c r="C44" s="57"/>
    </row>
    <row r="45" spans="1:11" x14ac:dyDescent="0.2">
      <c r="B45" s="56"/>
      <c r="C45" s="57"/>
    </row>
    <row r="46" spans="1:11" x14ac:dyDescent="0.2">
      <c r="B46" s="56"/>
      <c r="C46" s="57"/>
    </row>
    <row r="47" spans="1:11" x14ac:dyDescent="0.2">
      <c r="A47" s="25"/>
      <c r="B47" s="77"/>
      <c r="C47" s="54"/>
      <c r="D47" s="25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/>
  <dimension ref="A1:AI47"/>
  <sheetViews>
    <sheetView zoomScale="166" zoomScaleNormal="166" workbookViewId="0">
      <selection activeCell="B10" sqref="B10"/>
    </sheetView>
  </sheetViews>
  <sheetFormatPr defaultRowHeight="12.75" x14ac:dyDescent="0.2"/>
  <cols>
    <col min="2" max="2" width="41.7109375" bestFit="1" customWidth="1"/>
    <col min="3" max="3" width="19.28515625" bestFit="1" customWidth="1"/>
  </cols>
  <sheetData>
    <row r="1" spans="1:35" x14ac:dyDescent="0.2">
      <c r="B1" t="s">
        <v>151</v>
      </c>
    </row>
    <row r="2" spans="1:35" x14ac:dyDescent="0.2">
      <c r="B2" t="s">
        <v>142</v>
      </c>
    </row>
    <row r="3" spans="1:35" x14ac:dyDescent="0.2">
      <c r="B3" s="60" t="s">
        <v>143</v>
      </c>
      <c r="C3" s="60"/>
    </row>
    <row r="5" spans="1:35" x14ac:dyDescent="0.2">
      <c r="A5" s="60" t="s">
        <v>147</v>
      </c>
      <c r="B5" s="57" t="s">
        <v>144</v>
      </c>
      <c r="C5" s="57" t="s">
        <v>145</v>
      </c>
      <c r="D5" s="61"/>
    </row>
    <row r="6" spans="1:35" x14ac:dyDescent="0.2">
      <c r="A6" s="60"/>
      <c r="B6" s="57" t="s">
        <v>146</v>
      </c>
      <c r="C6" s="57" t="s">
        <v>69</v>
      </c>
      <c r="D6" s="61"/>
    </row>
    <row r="7" spans="1:35" x14ac:dyDescent="0.2">
      <c r="A7" s="61">
        <v>1</v>
      </c>
      <c r="B7" s="28">
        <v>0</v>
      </c>
      <c r="C7" s="28">
        <v>175.2</v>
      </c>
      <c r="D7" t="s">
        <v>150</v>
      </c>
      <c r="AI7" s="42">
        <f t="shared" ref="AI7:AI25" si="0">AH7^2*C7-AS6</f>
        <v>0</v>
      </c>
    </row>
    <row r="8" spans="1:35" x14ac:dyDescent="0.2">
      <c r="A8" s="61">
        <v>2</v>
      </c>
      <c r="B8" s="28">
        <v>1.9400000000000001E-3</v>
      </c>
      <c r="C8" s="28">
        <v>164.52</v>
      </c>
      <c r="D8" t="s">
        <v>153</v>
      </c>
      <c r="AI8" s="42">
        <f t="shared" si="0"/>
        <v>0</v>
      </c>
    </row>
    <row r="9" spans="1:35" x14ac:dyDescent="0.2">
      <c r="A9" s="61">
        <v>3</v>
      </c>
      <c r="B9" s="28">
        <v>4.1700000000000001E-3</v>
      </c>
      <c r="C9" s="28">
        <v>128.4</v>
      </c>
      <c r="AI9" s="42">
        <f t="shared" si="0"/>
        <v>0</v>
      </c>
    </row>
    <row r="10" spans="1:35" x14ac:dyDescent="0.2">
      <c r="C10" s="57"/>
      <c r="AI10" s="42">
        <f t="shared" si="0"/>
        <v>0</v>
      </c>
    </row>
    <row r="11" spans="1:35" x14ac:dyDescent="0.2">
      <c r="A11" s="25"/>
      <c r="B11" s="33"/>
      <c r="C11" s="62"/>
      <c r="AI11" s="42">
        <f t="shared" si="0"/>
        <v>0</v>
      </c>
    </row>
    <row r="12" spans="1:35" x14ac:dyDescent="0.2">
      <c r="C12" s="30"/>
      <c r="AI12" s="42">
        <f t="shared" si="0"/>
        <v>0</v>
      </c>
    </row>
    <row r="13" spans="1:35" x14ac:dyDescent="0.2">
      <c r="A13" s="63" t="s">
        <v>148</v>
      </c>
      <c r="B13" s="64">
        <f>C7</f>
        <v>175.2</v>
      </c>
      <c r="C13" s="30"/>
      <c r="AI13" s="42">
        <f t="shared" si="0"/>
        <v>0</v>
      </c>
    </row>
    <row r="14" spans="1:35" x14ac:dyDescent="0.2">
      <c r="A14" s="63" t="s">
        <v>133</v>
      </c>
      <c r="B14" s="65">
        <f>(C9-B13-B15*B9^2)/B9^2</f>
        <v>-2691902.9489952303</v>
      </c>
      <c r="C14" s="66"/>
      <c r="AI14" s="42">
        <f t="shared" si="0"/>
        <v>0</v>
      </c>
    </row>
    <row r="15" spans="1:35" x14ac:dyDescent="0.2">
      <c r="A15" s="63" t="s">
        <v>149</v>
      </c>
      <c r="B15" s="65">
        <f>(-C8*B9^2+C9*B8^2+B13*(B9^2-B8^2))/(B8*B9^2-B9*B8^2)</f>
        <v>530.8668048686809</v>
      </c>
      <c r="C15" s="30"/>
      <c r="AI15" s="42">
        <f t="shared" si="0"/>
        <v>0</v>
      </c>
    </row>
    <row r="16" spans="1:35" x14ac:dyDescent="0.2">
      <c r="B16" t="s">
        <v>152</v>
      </c>
      <c r="C16" s="30"/>
      <c r="AI16" s="42">
        <f t="shared" si="0"/>
        <v>0</v>
      </c>
    </row>
    <row r="17" spans="1:35" x14ac:dyDescent="0.2">
      <c r="C17" s="57"/>
      <c r="AI17" s="42">
        <f t="shared" si="0"/>
        <v>0</v>
      </c>
    </row>
    <row r="18" spans="1:35" x14ac:dyDescent="0.2">
      <c r="C18" s="57"/>
      <c r="AI18" s="42">
        <f t="shared" si="0"/>
        <v>0</v>
      </c>
    </row>
    <row r="19" spans="1:35" x14ac:dyDescent="0.2">
      <c r="B19" t="s">
        <v>151</v>
      </c>
      <c r="AI19" s="42">
        <f t="shared" si="0"/>
        <v>0</v>
      </c>
    </row>
    <row r="20" spans="1:35" x14ac:dyDescent="0.2">
      <c r="B20" t="s">
        <v>142</v>
      </c>
      <c r="AI20" s="42">
        <f t="shared" si="0"/>
        <v>0</v>
      </c>
    </row>
    <row r="21" spans="1:35" x14ac:dyDescent="0.2">
      <c r="B21" s="60" t="s">
        <v>143</v>
      </c>
      <c r="C21" s="60"/>
      <c r="AI21" s="42">
        <f t="shared" si="0"/>
        <v>0</v>
      </c>
    </row>
    <row r="22" spans="1:35" x14ac:dyDescent="0.2">
      <c r="AI22" s="42">
        <f t="shared" si="0"/>
        <v>0</v>
      </c>
    </row>
    <row r="23" spans="1:35" x14ac:dyDescent="0.2">
      <c r="A23" s="60" t="s">
        <v>147</v>
      </c>
      <c r="B23" s="57" t="s">
        <v>144</v>
      </c>
      <c r="C23" s="57" t="s">
        <v>145</v>
      </c>
      <c r="D23" s="61"/>
      <c r="AI23" s="42" t="e">
        <f t="shared" si="0"/>
        <v>#VALUE!</v>
      </c>
    </row>
    <row r="24" spans="1:35" x14ac:dyDescent="0.2">
      <c r="A24" s="60"/>
      <c r="B24" s="57" t="s">
        <v>146</v>
      </c>
      <c r="C24" s="57" t="s">
        <v>69</v>
      </c>
      <c r="D24" s="61" t="s">
        <v>157</v>
      </c>
      <c r="E24" s="73" t="s">
        <v>158</v>
      </c>
      <c r="AI24" s="42" t="e">
        <f t="shared" si="0"/>
        <v>#VALUE!</v>
      </c>
    </row>
    <row r="25" spans="1:35" x14ac:dyDescent="0.2">
      <c r="A25" s="61">
        <v>1</v>
      </c>
      <c r="B25" s="28">
        <f t="shared" ref="B25:C27" si="1">B7</f>
        <v>0</v>
      </c>
      <c r="C25" s="28">
        <f t="shared" si="1"/>
        <v>175.2</v>
      </c>
      <c r="D25" s="74">
        <f>$C$31+$C$33*B25+$C$32*B25^2</f>
        <v>175.2</v>
      </c>
      <c r="AI25" s="42">
        <f t="shared" si="0"/>
        <v>0</v>
      </c>
    </row>
    <row r="26" spans="1:35" x14ac:dyDescent="0.2">
      <c r="A26" s="61">
        <v>2</v>
      </c>
      <c r="B26" s="28">
        <f t="shared" si="1"/>
        <v>1.9400000000000001E-3</v>
      </c>
      <c r="C26" s="28">
        <f t="shared" si="1"/>
        <v>164.52</v>
      </c>
      <c r="D26" s="74">
        <f>$C$31+$C$33*B26+$C$32*B26^2</f>
        <v>164.52</v>
      </c>
    </row>
    <row r="27" spans="1:35" x14ac:dyDescent="0.2">
      <c r="A27" s="61">
        <v>3</v>
      </c>
      <c r="B27" s="28">
        <f t="shared" si="1"/>
        <v>4.1700000000000001E-3</v>
      </c>
      <c r="C27" s="28">
        <f t="shared" si="1"/>
        <v>128.4</v>
      </c>
      <c r="D27" s="74">
        <f>$C$31+$C$33*B27+$C$32*B27^2</f>
        <v>128.4</v>
      </c>
    </row>
    <row r="28" spans="1:35" x14ac:dyDescent="0.2">
      <c r="C28" s="57"/>
    </row>
    <row r="29" spans="1:35" x14ac:dyDescent="0.2">
      <c r="A29" s="25"/>
      <c r="B29" s="33"/>
      <c r="C29" s="62"/>
    </row>
    <row r="30" spans="1:35" x14ac:dyDescent="0.2">
      <c r="C30" s="30"/>
    </row>
    <row r="31" spans="1:35" x14ac:dyDescent="0.2">
      <c r="B31" s="63" t="s">
        <v>148</v>
      </c>
      <c r="C31" s="30">
        <f>C7</f>
        <v>175.2</v>
      </c>
    </row>
    <row r="32" spans="1:35" x14ac:dyDescent="0.2">
      <c r="B32" s="63" t="s">
        <v>133</v>
      </c>
      <c r="C32" s="75">
        <f>(C26*B27-C27*B26-C31*B27+C31*B26)/(B26*B27*(B26-B27))</f>
        <v>-2564065.8939724509</v>
      </c>
      <c r="G32" s="61"/>
      <c r="H32" s="61"/>
      <c r="I32" s="61"/>
      <c r="J32" s="61"/>
      <c r="K32" s="61"/>
    </row>
    <row r="33" spans="1:11" x14ac:dyDescent="0.2">
      <c r="B33" s="63" t="s">
        <v>149</v>
      </c>
      <c r="C33" s="75">
        <f>(C27-C32*B27^2-C31)/B27</f>
        <v>-530.86680486868977</v>
      </c>
      <c r="G33" s="57"/>
      <c r="H33" s="57"/>
      <c r="I33" s="57"/>
      <c r="J33" s="57"/>
      <c r="K33" s="57"/>
    </row>
    <row r="34" spans="1:11" x14ac:dyDescent="0.2">
      <c r="C34" s="30"/>
    </row>
    <row r="35" spans="1:11" x14ac:dyDescent="0.2">
      <c r="C35" s="57"/>
    </row>
    <row r="36" spans="1:11" ht="26.25" x14ac:dyDescent="0.4">
      <c r="A36" s="76" t="s">
        <v>159</v>
      </c>
      <c r="C36" s="67"/>
      <c r="D36" s="68"/>
      <c r="E36" s="68"/>
      <c r="F36" s="68"/>
      <c r="G36" s="68"/>
      <c r="H36" s="68"/>
      <c r="I36" s="68"/>
      <c r="J36" s="68"/>
      <c r="K36" s="68"/>
    </row>
    <row r="37" spans="1:11" x14ac:dyDescent="0.2">
      <c r="C37" s="67"/>
    </row>
    <row r="38" spans="1:11" x14ac:dyDescent="0.2">
      <c r="C38" s="67"/>
    </row>
    <row r="39" spans="1:11" x14ac:dyDescent="0.2">
      <c r="C39" s="60"/>
    </row>
    <row r="40" spans="1:11" x14ac:dyDescent="0.2">
      <c r="C40" s="60"/>
    </row>
    <row r="41" spans="1:11" x14ac:dyDescent="0.2">
      <c r="C41" s="60"/>
    </row>
    <row r="42" spans="1:11" x14ac:dyDescent="0.2">
      <c r="C42" s="60"/>
    </row>
    <row r="43" spans="1:11" x14ac:dyDescent="0.2">
      <c r="C43" s="60"/>
    </row>
    <row r="44" spans="1:11" x14ac:dyDescent="0.2">
      <c r="B44" s="56"/>
      <c r="C44" s="57"/>
    </row>
    <row r="45" spans="1:11" x14ac:dyDescent="0.2">
      <c r="B45" s="56"/>
      <c r="C45" s="57"/>
    </row>
    <row r="46" spans="1:11" x14ac:dyDescent="0.2">
      <c r="B46" s="56"/>
      <c r="C46" s="57"/>
    </row>
    <row r="47" spans="1:11" x14ac:dyDescent="0.2">
      <c r="A47" s="25"/>
      <c r="B47" s="77"/>
      <c r="C47" s="54"/>
      <c r="D47" s="25"/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/>
  <dimension ref="A1:CJ816"/>
  <sheetViews>
    <sheetView topLeftCell="AG1" workbookViewId="0">
      <selection activeCell="AR8" sqref="AR8"/>
    </sheetView>
  </sheetViews>
  <sheetFormatPr defaultRowHeight="12.75" x14ac:dyDescent="0.2"/>
  <cols>
    <col min="8" max="8" width="19.140625" customWidth="1"/>
    <col min="11" max="11" width="15" customWidth="1"/>
    <col min="12" max="12" width="10.85546875" customWidth="1"/>
    <col min="17" max="17" width="14.5703125" customWidth="1"/>
    <col min="25" max="25" width="14.28515625" customWidth="1"/>
    <col min="26" max="26" width="19.42578125" customWidth="1"/>
    <col min="27" max="27" width="20.7109375" customWidth="1"/>
    <col min="35" max="35" width="12.7109375" customWidth="1"/>
    <col min="40" max="40" width="7.140625" customWidth="1"/>
    <col min="41" max="42" width="7.5703125" customWidth="1"/>
    <col min="43" max="43" width="7.28515625" customWidth="1"/>
    <col min="44" max="44" width="7.85546875" customWidth="1"/>
    <col min="45" max="45" width="12.42578125" customWidth="1"/>
    <col min="52" max="52" width="11.42578125" customWidth="1"/>
    <col min="59" max="59" width="12.140625" customWidth="1"/>
  </cols>
  <sheetData>
    <row r="1" spans="2:77" ht="15" x14ac:dyDescent="0.3">
      <c r="C1" s="79">
        <v>1</v>
      </c>
      <c r="D1" s="79">
        <f>1+C1</f>
        <v>2</v>
      </c>
      <c r="E1" s="79">
        <f>1+D1</f>
        <v>3</v>
      </c>
      <c r="F1" s="79">
        <f t="shared" ref="F1:AR1" si="0">1+E1</f>
        <v>4</v>
      </c>
      <c r="G1" s="79">
        <f t="shared" si="0"/>
        <v>5</v>
      </c>
      <c r="H1" s="79">
        <f t="shared" si="0"/>
        <v>6</v>
      </c>
      <c r="I1" s="79">
        <f t="shared" si="0"/>
        <v>7</v>
      </c>
      <c r="J1" s="79">
        <f t="shared" si="0"/>
        <v>8</v>
      </c>
      <c r="K1" s="79">
        <f t="shared" si="0"/>
        <v>9</v>
      </c>
      <c r="L1" s="79">
        <f t="shared" si="0"/>
        <v>10</v>
      </c>
      <c r="M1" s="79">
        <f t="shared" si="0"/>
        <v>11</v>
      </c>
      <c r="N1" s="79">
        <f t="shared" si="0"/>
        <v>12</v>
      </c>
      <c r="O1" s="79">
        <f t="shared" si="0"/>
        <v>13</v>
      </c>
      <c r="P1" s="79">
        <f t="shared" si="0"/>
        <v>14</v>
      </c>
      <c r="Q1" s="79">
        <f t="shared" si="0"/>
        <v>15</v>
      </c>
      <c r="R1" s="79">
        <f t="shared" si="0"/>
        <v>16</v>
      </c>
      <c r="S1" s="79">
        <f t="shared" si="0"/>
        <v>17</v>
      </c>
      <c r="T1" s="79">
        <f t="shared" si="0"/>
        <v>18</v>
      </c>
      <c r="U1" s="79">
        <f t="shared" si="0"/>
        <v>19</v>
      </c>
      <c r="V1" s="79">
        <f t="shared" si="0"/>
        <v>20</v>
      </c>
      <c r="W1" s="79">
        <f t="shared" si="0"/>
        <v>21</v>
      </c>
      <c r="X1" s="79">
        <f t="shared" si="0"/>
        <v>22</v>
      </c>
      <c r="Y1" s="79">
        <f t="shared" si="0"/>
        <v>23</v>
      </c>
      <c r="Z1" s="79">
        <f t="shared" si="0"/>
        <v>24</v>
      </c>
      <c r="AA1" s="79">
        <f t="shared" si="0"/>
        <v>25</v>
      </c>
      <c r="AB1" s="79">
        <f t="shared" si="0"/>
        <v>26</v>
      </c>
      <c r="AC1" s="79">
        <f t="shared" si="0"/>
        <v>27</v>
      </c>
      <c r="AD1" s="79">
        <f t="shared" si="0"/>
        <v>28</v>
      </c>
      <c r="AE1" s="79">
        <f t="shared" si="0"/>
        <v>29</v>
      </c>
      <c r="AF1" s="79">
        <f t="shared" si="0"/>
        <v>30</v>
      </c>
      <c r="AG1" s="79">
        <f t="shared" si="0"/>
        <v>31</v>
      </c>
      <c r="AH1" s="79">
        <f t="shared" si="0"/>
        <v>32</v>
      </c>
      <c r="AI1" s="79">
        <f t="shared" si="0"/>
        <v>33</v>
      </c>
      <c r="AJ1" s="79">
        <f t="shared" si="0"/>
        <v>34</v>
      </c>
      <c r="AK1" s="79">
        <f t="shared" si="0"/>
        <v>35</v>
      </c>
      <c r="AL1" s="79">
        <f t="shared" si="0"/>
        <v>36</v>
      </c>
      <c r="AM1" s="79">
        <f t="shared" si="0"/>
        <v>37</v>
      </c>
      <c r="AN1" s="79">
        <f t="shared" si="0"/>
        <v>38</v>
      </c>
      <c r="AO1" s="79">
        <f t="shared" si="0"/>
        <v>39</v>
      </c>
      <c r="AP1" s="79">
        <f t="shared" si="0"/>
        <v>40</v>
      </c>
      <c r="AQ1" s="79">
        <f t="shared" si="0"/>
        <v>41</v>
      </c>
      <c r="AR1" s="79">
        <f t="shared" si="0"/>
        <v>42</v>
      </c>
      <c r="AS1" s="79">
        <v>43</v>
      </c>
      <c r="AT1" s="79">
        <f>AS1+1</f>
        <v>44</v>
      </c>
      <c r="AU1" s="79">
        <f t="shared" ref="AU1:BM1" si="1">AT1+1</f>
        <v>45</v>
      </c>
      <c r="AV1" s="79">
        <f t="shared" si="1"/>
        <v>46</v>
      </c>
      <c r="AW1" s="79">
        <f t="shared" si="1"/>
        <v>47</v>
      </c>
      <c r="AX1" s="79">
        <f t="shared" si="1"/>
        <v>48</v>
      </c>
      <c r="AY1" s="79">
        <f t="shared" si="1"/>
        <v>49</v>
      </c>
      <c r="AZ1" s="79">
        <f t="shared" si="1"/>
        <v>50</v>
      </c>
      <c r="BA1" s="79">
        <f t="shared" si="1"/>
        <v>51</v>
      </c>
      <c r="BB1" s="79">
        <f t="shared" si="1"/>
        <v>52</v>
      </c>
      <c r="BC1" s="79">
        <f t="shared" si="1"/>
        <v>53</v>
      </c>
      <c r="BD1" s="79">
        <f t="shared" si="1"/>
        <v>54</v>
      </c>
      <c r="BE1" s="79">
        <f t="shared" si="1"/>
        <v>55</v>
      </c>
      <c r="BF1" s="79">
        <f t="shared" si="1"/>
        <v>56</v>
      </c>
      <c r="BG1" s="79">
        <f t="shared" si="1"/>
        <v>57</v>
      </c>
      <c r="BH1" s="79">
        <f t="shared" si="1"/>
        <v>58</v>
      </c>
      <c r="BI1" s="79">
        <f t="shared" si="1"/>
        <v>59</v>
      </c>
      <c r="BJ1" s="79">
        <f t="shared" si="1"/>
        <v>60</v>
      </c>
      <c r="BK1" s="79">
        <f t="shared" si="1"/>
        <v>61</v>
      </c>
      <c r="BL1" s="79">
        <f t="shared" si="1"/>
        <v>62</v>
      </c>
      <c r="BM1" s="79">
        <f t="shared" si="1"/>
        <v>63</v>
      </c>
    </row>
    <row r="2" spans="2:77" x14ac:dyDescent="0.2">
      <c r="C2" t="s">
        <v>85</v>
      </c>
      <c r="R2" t="s">
        <v>81</v>
      </c>
      <c r="T2" t="s">
        <v>83</v>
      </c>
      <c r="AH2" s="36" t="s">
        <v>93</v>
      </c>
      <c r="AI2" s="36"/>
      <c r="AJ2" s="36"/>
      <c r="AK2" s="36"/>
      <c r="AL2" t="s">
        <v>94</v>
      </c>
      <c r="AS2" s="25"/>
    </row>
    <row r="3" spans="2:77" x14ac:dyDescent="0.2">
      <c r="B3" s="25"/>
      <c r="C3" s="1"/>
      <c r="D3" s="1"/>
      <c r="E3" s="1"/>
      <c r="F3" s="2"/>
      <c r="G3" s="2" t="s">
        <v>0</v>
      </c>
      <c r="H3" s="2"/>
      <c r="I3" s="2"/>
      <c r="J3" s="3"/>
      <c r="K3" s="2" t="s">
        <v>1</v>
      </c>
      <c r="L3" s="4"/>
      <c r="M3" s="5" t="s">
        <v>2</v>
      </c>
      <c r="N3" s="4"/>
      <c r="O3" s="2"/>
      <c r="P3" s="6"/>
      <c r="Q3" s="2"/>
      <c r="R3" s="2" t="s">
        <v>82</v>
      </c>
      <c r="S3" s="2"/>
      <c r="T3" s="2" t="s">
        <v>84</v>
      </c>
      <c r="U3" s="3"/>
      <c r="V3" s="7"/>
      <c r="W3" s="7"/>
      <c r="X3" s="8"/>
      <c r="Y3" s="1"/>
      <c r="Z3" s="1"/>
      <c r="AB3" s="6"/>
      <c r="AC3" s="2"/>
      <c r="AD3" s="8"/>
      <c r="AE3" s="1"/>
      <c r="AF3" s="2"/>
      <c r="AG3" s="9"/>
      <c r="AH3" s="10"/>
      <c r="AI3" s="10"/>
      <c r="AJ3" s="52"/>
      <c r="AK3" s="53"/>
      <c r="AL3" s="13"/>
      <c r="AM3" s="13"/>
      <c r="AN3" s="14">
        <v>1</v>
      </c>
      <c r="AO3" s="19"/>
      <c r="AP3" s="13"/>
      <c r="AQ3" s="13"/>
      <c r="AR3" s="13"/>
      <c r="AS3" s="11"/>
      <c r="AT3" s="17" t="s">
        <v>3</v>
      </c>
      <c r="AU3" s="17">
        <v>2</v>
      </c>
      <c r="AV3" s="17"/>
      <c r="AW3" s="17"/>
      <c r="AX3" s="17"/>
      <c r="AY3" s="17"/>
      <c r="AZ3" s="9"/>
      <c r="BA3" s="19" t="s">
        <v>3</v>
      </c>
      <c r="BB3" s="20">
        <v>4</v>
      </c>
      <c r="BC3" s="19"/>
      <c r="BD3" s="19"/>
      <c r="BE3" s="19"/>
      <c r="BF3" s="19"/>
      <c r="BH3" s="19" t="s">
        <v>87</v>
      </c>
      <c r="BI3" s="21">
        <v>4</v>
      </c>
      <c r="BJ3" s="19" t="s">
        <v>88</v>
      </c>
      <c r="BK3" s="19"/>
      <c r="BL3" s="19"/>
      <c r="BM3" s="19"/>
    </row>
    <row r="4" spans="2:77" x14ac:dyDescent="0.2">
      <c r="B4" s="23"/>
      <c r="C4" s="22" t="s">
        <v>4</v>
      </c>
      <c r="D4" s="22" t="s">
        <v>5</v>
      </c>
      <c r="E4" s="22" t="s">
        <v>6</v>
      </c>
      <c r="F4" s="22" t="s">
        <v>7</v>
      </c>
      <c r="G4" s="22" t="s">
        <v>8</v>
      </c>
      <c r="H4" s="22" t="s">
        <v>9</v>
      </c>
      <c r="I4" s="22" t="s">
        <v>10</v>
      </c>
      <c r="J4" s="22" t="s">
        <v>11</v>
      </c>
      <c r="K4" s="22" t="s">
        <v>12</v>
      </c>
      <c r="L4" s="22" t="s">
        <v>13</v>
      </c>
      <c r="M4" s="22" t="s">
        <v>14</v>
      </c>
      <c r="N4" s="22" t="s">
        <v>15</v>
      </c>
      <c r="O4" s="22" t="s">
        <v>16</v>
      </c>
      <c r="P4" s="22" t="s">
        <v>16</v>
      </c>
      <c r="Q4" s="22" t="s">
        <v>17</v>
      </c>
      <c r="R4" s="22" t="s">
        <v>18</v>
      </c>
      <c r="S4" s="22" t="s">
        <v>19</v>
      </c>
      <c r="T4" s="22" t="s">
        <v>20</v>
      </c>
      <c r="U4" s="22" t="s">
        <v>21</v>
      </c>
      <c r="V4" s="22" t="s">
        <v>22</v>
      </c>
      <c r="W4" s="22" t="s">
        <v>23</v>
      </c>
      <c r="X4" s="22" t="s">
        <v>24</v>
      </c>
      <c r="Y4" s="22" t="s">
        <v>25</v>
      </c>
      <c r="Z4" s="22" t="s">
        <v>26</v>
      </c>
      <c r="AA4" s="22" t="s">
        <v>27</v>
      </c>
      <c r="AB4" s="22"/>
      <c r="AC4" s="22" t="s">
        <v>28</v>
      </c>
      <c r="AD4" s="22" t="s">
        <v>29</v>
      </c>
      <c r="AE4" s="22" t="s">
        <v>30</v>
      </c>
      <c r="AF4" s="22" t="s">
        <v>31</v>
      </c>
      <c r="AG4" s="22" t="s">
        <v>32</v>
      </c>
      <c r="AH4" s="22" t="s">
        <v>33</v>
      </c>
      <c r="AI4" s="22"/>
      <c r="AJ4" s="23" t="s">
        <v>29</v>
      </c>
      <c r="AK4" s="23" t="s">
        <v>34</v>
      </c>
      <c r="AL4" s="23" t="s">
        <v>29</v>
      </c>
      <c r="AM4" s="23"/>
      <c r="AN4" s="23"/>
      <c r="AO4" s="23"/>
      <c r="AP4" s="23"/>
      <c r="AQ4" s="23"/>
      <c r="AR4" s="23"/>
      <c r="AS4" s="23"/>
      <c r="AT4" s="24"/>
      <c r="AU4" s="24"/>
      <c r="AV4" s="24"/>
      <c r="AW4" s="24"/>
      <c r="AX4" s="24"/>
      <c r="AY4" s="24"/>
      <c r="AZ4" s="23"/>
      <c r="BA4" s="25"/>
      <c r="BB4" s="18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</row>
    <row r="5" spans="2:77" x14ac:dyDescent="0.2">
      <c r="B5" s="23"/>
      <c r="C5" s="22" t="s">
        <v>35</v>
      </c>
      <c r="D5" s="22" t="s">
        <v>35</v>
      </c>
      <c r="E5" s="22" t="s">
        <v>35</v>
      </c>
      <c r="F5" s="22" t="s">
        <v>36</v>
      </c>
      <c r="G5" s="22"/>
      <c r="H5" s="22" t="s">
        <v>37</v>
      </c>
      <c r="I5" s="22"/>
      <c r="J5" s="22"/>
      <c r="K5" s="22" t="s">
        <v>38</v>
      </c>
      <c r="L5" s="22" t="s">
        <v>39</v>
      </c>
      <c r="M5" s="22" t="s">
        <v>40</v>
      </c>
      <c r="N5" s="22" t="s">
        <v>41</v>
      </c>
      <c r="O5" s="22" t="s">
        <v>42</v>
      </c>
      <c r="P5" s="22" t="s">
        <v>43</v>
      </c>
      <c r="Q5" s="22" t="s">
        <v>44</v>
      </c>
      <c r="R5" s="22" t="s">
        <v>45</v>
      </c>
      <c r="S5" s="22" t="s">
        <v>46</v>
      </c>
      <c r="T5" s="22" t="s">
        <v>47</v>
      </c>
      <c r="U5" s="22" t="s">
        <v>46</v>
      </c>
      <c r="V5" s="22" t="s">
        <v>48</v>
      </c>
      <c r="W5" s="22" t="s">
        <v>49</v>
      </c>
      <c r="X5" s="22" t="s">
        <v>50</v>
      </c>
      <c r="Y5" s="22" t="s">
        <v>51</v>
      </c>
      <c r="Z5" s="22" t="s">
        <v>52</v>
      </c>
      <c r="AA5" s="22" t="s">
        <v>53</v>
      </c>
      <c r="AB5" s="22" t="s">
        <v>54</v>
      </c>
      <c r="AC5" s="22" t="s">
        <v>55</v>
      </c>
      <c r="AD5" s="22" t="s">
        <v>56</v>
      </c>
      <c r="AE5" s="22" t="s">
        <v>57</v>
      </c>
      <c r="AF5" s="22" t="s">
        <v>58</v>
      </c>
      <c r="AG5" s="26"/>
      <c r="AH5" s="22" t="s">
        <v>59</v>
      </c>
      <c r="AI5" s="22"/>
      <c r="AJ5" s="27" t="s">
        <v>60</v>
      </c>
      <c r="AK5" s="27" t="s">
        <v>61</v>
      </c>
      <c r="AL5" s="27" t="s">
        <v>62</v>
      </c>
      <c r="AM5" s="28" t="s">
        <v>63</v>
      </c>
      <c r="AN5" s="28" t="s">
        <v>64</v>
      </c>
      <c r="AO5" s="28" t="s">
        <v>65</v>
      </c>
      <c r="AP5" s="28" t="s">
        <v>66</v>
      </c>
      <c r="AQ5" s="28" t="s">
        <v>67</v>
      </c>
      <c r="AR5" s="28" t="s">
        <v>68</v>
      </c>
      <c r="AS5" s="30"/>
      <c r="AT5" s="29" t="s">
        <v>63</v>
      </c>
      <c r="AU5" s="29" t="s">
        <v>64</v>
      </c>
      <c r="AV5" s="29" t="s">
        <v>65</v>
      </c>
      <c r="AW5" s="29" t="s">
        <v>66</v>
      </c>
      <c r="AX5" s="29" t="s">
        <v>67</v>
      </c>
      <c r="AY5" s="29" t="s">
        <v>68</v>
      </c>
      <c r="AZ5" s="27"/>
      <c r="BA5" s="27" t="s">
        <v>63</v>
      </c>
      <c r="BB5" s="27" t="s">
        <v>64</v>
      </c>
      <c r="BC5" s="27" t="s">
        <v>65</v>
      </c>
      <c r="BD5" s="27" t="s">
        <v>66</v>
      </c>
      <c r="BE5" s="27" t="s">
        <v>67</v>
      </c>
      <c r="BF5" s="27" t="s">
        <v>68</v>
      </c>
      <c r="BG5" s="28"/>
      <c r="BH5" s="28" t="s">
        <v>63</v>
      </c>
      <c r="BI5" s="28" t="s">
        <v>64</v>
      </c>
      <c r="BJ5" s="28" t="s">
        <v>65</v>
      </c>
      <c r="BK5" s="28" t="s">
        <v>66</v>
      </c>
      <c r="BL5" s="28" t="s">
        <v>67</v>
      </c>
      <c r="BM5" s="28" t="s">
        <v>68</v>
      </c>
      <c r="BN5" s="30"/>
      <c r="BO5" s="30"/>
      <c r="BP5" s="30"/>
      <c r="BQ5" s="30"/>
      <c r="BR5" s="30"/>
      <c r="BS5" s="30"/>
      <c r="BT5" s="30"/>
      <c r="BU5" s="30"/>
      <c r="BV5" s="25"/>
      <c r="BW5" s="25"/>
      <c r="BX5" s="25"/>
      <c r="BY5" s="25"/>
    </row>
    <row r="6" spans="2:77" x14ac:dyDescent="0.2">
      <c r="B6" s="23"/>
      <c r="C6" s="22"/>
      <c r="D6" s="22"/>
      <c r="E6" s="22"/>
      <c r="F6" s="22" t="s">
        <v>69</v>
      </c>
      <c r="G6" s="22" t="s">
        <v>70</v>
      </c>
      <c r="H6" s="22" t="s">
        <v>89</v>
      </c>
      <c r="I6" s="22"/>
      <c r="J6" s="22" t="s">
        <v>71</v>
      </c>
      <c r="K6" s="22" t="s">
        <v>72</v>
      </c>
      <c r="L6" s="22"/>
      <c r="M6" s="22"/>
      <c r="N6" s="22"/>
      <c r="O6" s="22" t="s">
        <v>73</v>
      </c>
      <c r="P6" s="22" t="s">
        <v>74</v>
      </c>
      <c r="Q6" s="22" t="s">
        <v>75</v>
      </c>
      <c r="R6" s="22" t="s">
        <v>76</v>
      </c>
      <c r="S6" s="22" t="s">
        <v>69</v>
      </c>
      <c r="T6" s="22"/>
      <c r="U6" s="22" t="s">
        <v>69</v>
      </c>
      <c r="V6" s="22" t="s">
        <v>77</v>
      </c>
      <c r="W6" s="22" t="s">
        <v>78</v>
      </c>
      <c r="X6" s="22" t="s">
        <v>78</v>
      </c>
      <c r="Y6" s="22" t="s">
        <v>69</v>
      </c>
      <c r="Z6" s="22" t="s">
        <v>69</v>
      </c>
      <c r="AA6" s="22" t="s">
        <v>69</v>
      </c>
      <c r="AB6" s="22"/>
      <c r="AC6" s="22" t="s">
        <v>79</v>
      </c>
      <c r="AD6" s="22"/>
      <c r="AE6" s="22" t="s">
        <v>80</v>
      </c>
      <c r="AF6" s="31"/>
      <c r="AG6" s="22" t="s">
        <v>80</v>
      </c>
      <c r="AH6" s="22" t="s">
        <v>71</v>
      </c>
      <c r="AI6" s="22" t="s">
        <v>90</v>
      </c>
      <c r="AJ6" s="22" t="s">
        <v>92</v>
      </c>
      <c r="AK6" s="26"/>
      <c r="AL6" s="26" t="s">
        <v>91</v>
      </c>
      <c r="AM6" s="33"/>
      <c r="AN6" s="33"/>
      <c r="AO6" s="25"/>
      <c r="AP6" s="25"/>
      <c r="AQ6" s="25"/>
      <c r="AR6" s="25"/>
      <c r="AS6" s="25"/>
      <c r="AT6" s="35"/>
      <c r="AU6" s="35"/>
      <c r="AV6" s="34"/>
      <c r="AW6" s="34"/>
      <c r="AX6" s="34"/>
      <c r="AY6" s="34"/>
      <c r="AZ6" s="32"/>
      <c r="BA6" s="26"/>
      <c r="BB6" s="26"/>
      <c r="BC6" s="32"/>
      <c r="BD6" s="32"/>
      <c r="BE6" s="32"/>
      <c r="BF6" s="32"/>
      <c r="BG6" s="36"/>
      <c r="BH6" s="37"/>
      <c r="BI6" s="37"/>
      <c r="BJ6" s="36"/>
      <c r="BK6" s="36"/>
      <c r="BL6" s="36"/>
      <c r="BM6" s="36"/>
      <c r="BN6" s="25"/>
      <c r="BO6" s="25"/>
      <c r="BP6" s="33"/>
      <c r="BQ6" s="33"/>
      <c r="BR6" s="25"/>
      <c r="BS6" s="25"/>
      <c r="BT6" s="25"/>
      <c r="BU6" s="25"/>
      <c r="BV6" s="25"/>
      <c r="BW6" s="25"/>
      <c r="BX6" s="25"/>
      <c r="BY6" s="25"/>
    </row>
    <row r="7" spans="2:77" x14ac:dyDescent="0.2">
      <c r="B7" s="2"/>
      <c r="C7" s="4">
        <v>81</v>
      </c>
      <c r="D7" s="39">
        <v>178.49</v>
      </c>
      <c r="E7" s="39">
        <v>-205.84</v>
      </c>
      <c r="F7" s="38">
        <v>66.900000000000006</v>
      </c>
      <c r="G7" s="39">
        <v>0.9</v>
      </c>
      <c r="H7" s="38">
        <v>265</v>
      </c>
      <c r="I7" s="38">
        <v>900</v>
      </c>
      <c r="J7" s="3">
        <f t="shared" ref="J7:J70" si="2">I7/60</f>
        <v>15</v>
      </c>
      <c r="K7" s="3">
        <f t="shared" ref="K7:K70" si="3">2*3.1416*J7</f>
        <v>94.248000000000005</v>
      </c>
      <c r="L7" s="4">
        <v>0.95</v>
      </c>
      <c r="M7" s="4">
        <v>0.76</v>
      </c>
      <c r="N7" s="1">
        <f>L7*M7</f>
        <v>0.72199999999999998</v>
      </c>
      <c r="O7" s="40">
        <f>1000*G7*F7/(75*N7)</f>
        <v>1111.9113573407203</v>
      </c>
      <c r="P7" s="40">
        <f t="shared" ref="P7:P70" si="4">O7*75.9</f>
        <v>84394.072022160675</v>
      </c>
      <c r="Q7" s="4">
        <v>2.9</v>
      </c>
      <c r="R7" s="4">
        <v>4</v>
      </c>
      <c r="S7" s="38">
        <v>600</v>
      </c>
      <c r="T7" s="3">
        <f>S7/(R7-1)</f>
        <v>200</v>
      </c>
      <c r="U7" s="41">
        <v>1.2</v>
      </c>
      <c r="V7" s="7">
        <f t="shared" ref="V7:V70" si="5">3.1416*U7^2/4</f>
        <v>1.130976</v>
      </c>
      <c r="W7" s="7">
        <f>(2*9.81*V7^2*U7*Q7)/(S7*G7^2)</f>
        <v>0.17970028082012157</v>
      </c>
      <c r="X7" s="1">
        <f t="shared" ref="X7:X70" si="6">AC7/(9.81*V7)</f>
        <v>90.131708528302639</v>
      </c>
      <c r="Y7" s="1"/>
      <c r="Z7" s="4">
        <v>66.900000000000006</v>
      </c>
      <c r="AA7" s="38">
        <v>64</v>
      </c>
      <c r="AB7" s="6">
        <f>(9.81*P7)/(K7^2*H7)</f>
        <v>0.35171491824118228</v>
      </c>
      <c r="AC7" s="38">
        <v>1000</v>
      </c>
      <c r="AD7" s="1">
        <f t="shared" ref="AD7:AD70" si="7">(W7*T7)/(2*9.81*U7*V7^2)</f>
        <v>1.193415637860082</v>
      </c>
      <c r="AE7" s="1">
        <f t="shared" ref="AE7:AE38" si="8">T7/AC7</f>
        <v>0.2</v>
      </c>
      <c r="AF7" s="2">
        <v>0</v>
      </c>
      <c r="AG7" s="9">
        <f t="shared" ref="AG7:AG38" si="9">AF7*AE7</f>
        <v>0</v>
      </c>
      <c r="AH7" s="12">
        <f t="shared" ref="AH7:AH38" si="10">1/(AB7*AG7+1)</f>
        <v>1</v>
      </c>
      <c r="AI7" s="12">
        <f>AL7^2-4*AJ7</f>
        <v>2.0346025017288221</v>
      </c>
      <c r="AJ7" s="78">
        <f>(AH7^2*CoefA-AP7)/CoefC</f>
        <v>-0.4625852005221161</v>
      </c>
      <c r="AK7" s="45">
        <f>$G$7</f>
        <v>0.9</v>
      </c>
      <c r="AL7" s="12">
        <f t="shared" ref="AL7:AL38" si="11">(AH7*CoefB-B)/CoefC</f>
        <v>-0.42925714861881736</v>
      </c>
      <c r="AM7" s="48">
        <f>$G$7</f>
        <v>0.9</v>
      </c>
      <c r="AN7" s="47">
        <f>$Z$7</f>
        <v>66.900000000000006</v>
      </c>
      <c r="AO7" s="47"/>
      <c r="AP7" s="9">
        <f t="shared" ref="AP7:AP38" si="12">AU7-AT7*(B-_R*ABS(AT7))</f>
        <v>-14.218537675472376</v>
      </c>
      <c r="AQ7" s="47">
        <f>$Z$7</f>
        <v>66.900000000000006</v>
      </c>
      <c r="AR7" s="48">
        <f>$G$7</f>
        <v>0.9</v>
      </c>
      <c r="AS7" s="49"/>
      <c r="AT7" s="46">
        <f>$G$7</f>
        <v>0.9</v>
      </c>
      <c r="AU7" s="47">
        <f>ZG+2*(Hm-ZG)/3</f>
        <v>65.933333333333337</v>
      </c>
      <c r="AV7" s="9">
        <f t="shared" ref="AV7:AV38" si="13">AQ7+AR7*(B-_R*ABS(AR7))</f>
        <v>147.05187100880573</v>
      </c>
      <c r="AW7" s="9">
        <f t="shared" ref="AW7:AW38" si="14">BB7-BA7*(B-_R*ABS(BA7))</f>
        <v>-15.185204342139045</v>
      </c>
      <c r="AX7" s="47">
        <f>AU7</f>
        <v>65.933333333333337</v>
      </c>
      <c r="AY7" s="46">
        <f>$G$7</f>
        <v>0.9</v>
      </c>
      <c r="AZ7" s="49"/>
      <c r="BA7" s="46">
        <f>$G$7</f>
        <v>0.9</v>
      </c>
      <c r="BB7" s="47">
        <f>ZG+1*(Hm-ZG)/3</f>
        <v>64.966666666666669</v>
      </c>
      <c r="BC7" s="9">
        <f t="shared" ref="BC7:BC38" si="15">AX7+AY7*(B-_R*ABS(AY7))</f>
        <v>146.08520434213904</v>
      </c>
      <c r="BD7" s="9">
        <f t="shared" ref="BD7:BD38" si="16">BI7-BH7*(B-_R*ABS(BH7))</f>
        <v>-16.151871008805713</v>
      </c>
      <c r="BE7" s="47">
        <f>BB7</f>
        <v>64.966666666666669</v>
      </c>
      <c r="BF7" s="46">
        <f>$G$7</f>
        <v>0.9</v>
      </c>
      <c r="BG7" s="49"/>
      <c r="BH7" s="12">
        <f>$G$7</f>
        <v>0.9</v>
      </c>
      <c r="BI7" s="47">
        <f>ZG+0*(Hm-ZG)/3</f>
        <v>64</v>
      </c>
      <c r="BJ7" s="9">
        <f t="shared" ref="BJ7:BJ38" si="17">BE7+BF7*(B-_R*ABS(BF7))</f>
        <v>145.1185376754724</v>
      </c>
      <c r="BK7" s="9">
        <f t="shared" ref="BK7:BK38" si="18">BQ7-BP7*(B-_R*ABS(BP7))</f>
        <v>0</v>
      </c>
      <c r="BL7" s="47">
        <f>BI7</f>
        <v>64</v>
      </c>
      <c r="BM7" s="46">
        <f>$G$7</f>
        <v>0.9</v>
      </c>
      <c r="BN7" s="11"/>
      <c r="BO7" s="9"/>
      <c r="BP7" s="11"/>
      <c r="BQ7" s="9"/>
      <c r="BR7" s="43"/>
      <c r="BS7" s="9"/>
      <c r="BT7" s="11"/>
      <c r="BU7" s="9"/>
      <c r="BV7" s="25"/>
      <c r="BW7" s="25"/>
      <c r="BX7" s="25"/>
      <c r="BY7" s="25"/>
    </row>
    <row r="8" spans="2:77" x14ac:dyDescent="0.2">
      <c r="B8" s="2"/>
      <c r="C8" s="4">
        <v>81</v>
      </c>
      <c r="D8" s="39">
        <v>178.49</v>
      </c>
      <c r="E8" s="39">
        <v>-205.84</v>
      </c>
      <c r="F8" s="38">
        <v>66.900000000000006</v>
      </c>
      <c r="G8" s="39">
        <v>0.9</v>
      </c>
      <c r="H8" s="38">
        <v>265</v>
      </c>
      <c r="I8" s="38">
        <v>900</v>
      </c>
      <c r="J8" s="3">
        <f t="shared" si="2"/>
        <v>15</v>
      </c>
      <c r="K8" s="3">
        <f t="shared" si="3"/>
        <v>94.248000000000005</v>
      </c>
      <c r="L8" s="4">
        <v>0.95</v>
      </c>
      <c r="M8" s="4">
        <v>0.76</v>
      </c>
      <c r="N8" s="1">
        <f t="shared" ref="N8:N71" si="19">L8*M8</f>
        <v>0.72199999999999998</v>
      </c>
      <c r="O8" s="40">
        <f t="shared" ref="O8:O71" si="20">1000*G8*F8/(75*N8)</f>
        <v>1111.9113573407203</v>
      </c>
      <c r="P8" s="40">
        <f t="shared" si="4"/>
        <v>84394.072022160675</v>
      </c>
      <c r="Q8" s="4">
        <v>2.9</v>
      </c>
      <c r="R8" s="4">
        <v>4</v>
      </c>
      <c r="S8" s="38">
        <v>600</v>
      </c>
      <c r="T8" s="3">
        <f t="shared" ref="T8:T71" si="21">S8/(R8-1)</f>
        <v>200</v>
      </c>
      <c r="U8" s="41">
        <v>1.2</v>
      </c>
      <c r="V8" s="7">
        <f t="shared" si="5"/>
        <v>1.130976</v>
      </c>
      <c r="W8" s="7">
        <f t="shared" ref="W8:W71" si="22">(2*9.81*V8^2*U8*Q8)/(S8*G8^2)</f>
        <v>0.17970028082012157</v>
      </c>
      <c r="X8" s="1">
        <f t="shared" si="6"/>
        <v>90.131708528302639</v>
      </c>
      <c r="Y8" s="1">
        <v>0</v>
      </c>
      <c r="Z8" s="4">
        <v>66.900000000000006</v>
      </c>
      <c r="AA8" s="38">
        <v>64</v>
      </c>
      <c r="AB8" s="6">
        <f t="shared" ref="AB8:AB71" si="23">(9.81*P8)/(K8^2*H8)</f>
        <v>0.35171491824118228</v>
      </c>
      <c r="AC8" s="38">
        <v>1000</v>
      </c>
      <c r="AD8" s="1">
        <f t="shared" si="7"/>
        <v>1.193415637860082</v>
      </c>
      <c r="AE8" s="1">
        <f t="shared" si="8"/>
        <v>0.2</v>
      </c>
      <c r="AF8" s="2">
        <v>1</v>
      </c>
      <c r="AG8" s="9">
        <f t="shared" si="9"/>
        <v>0.2</v>
      </c>
      <c r="AH8" s="12">
        <f t="shared" si="10"/>
        <v>0.93427996004750336</v>
      </c>
      <c r="AI8" s="12">
        <f>AL8^2-4*AJ8</f>
        <v>1.7888320388393173</v>
      </c>
      <c r="AJ8" s="78">
        <f>(AH8^2*CoefA-AP8)/CoefC</f>
        <v>-0.41256189379580205</v>
      </c>
      <c r="AK8" s="11">
        <f>IF(AK7=0,0,IF(AI8&lt;0,0,IF(0.5*(-AL8+AI8^0.5)&lt;0,0,0.5*(-AL8+AI8^0.5))))</f>
        <v>0.85487080005639027</v>
      </c>
      <c r="AL8" s="12">
        <f t="shared" si="11"/>
        <v>-0.37226934289047925</v>
      </c>
      <c r="AM8" s="11">
        <f>IF(AK8&lt;0,0,IF(AM7=0,0,AK8))</f>
        <v>0.85487080005639027</v>
      </c>
      <c r="AN8" s="9">
        <f>AQ7</f>
        <v>66.900000000000006</v>
      </c>
      <c r="AO8" s="9"/>
      <c r="AP8" s="9">
        <f t="shared" si="12"/>
        <v>-14.218537675472376</v>
      </c>
      <c r="AQ8" s="47">
        <f t="shared" ref="AQ8:AQ39" si="24">AU8+B*(AR8-AT8)+_R*AT8*ABS(AT8)</f>
        <v>66.900000000000006</v>
      </c>
      <c r="AR8" s="15">
        <f t="shared" ref="AR8:AR39" si="25">AM7</f>
        <v>0.9</v>
      </c>
      <c r="AS8" s="49"/>
      <c r="AT8" s="12">
        <f t="shared" ref="AT8:AT39" si="26">AY7</f>
        <v>0.9</v>
      </c>
      <c r="AU8" s="9">
        <f t="shared" ref="AU8:AU39" si="27">AX7</f>
        <v>65.933333333333337</v>
      </c>
      <c r="AV8" s="9">
        <f t="shared" si="13"/>
        <v>147.05187100880573</v>
      </c>
      <c r="AW8" s="9">
        <f t="shared" si="14"/>
        <v>-15.185204342139045</v>
      </c>
      <c r="AX8" s="16">
        <f t="shared" ref="AX8:AX39" si="28">(AV8+AW8)/2</f>
        <v>65.933333333333337</v>
      </c>
      <c r="AY8" s="44">
        <f t="shared" ref="AY8:AY39" si="29">(AV8-AX8)/B</f>
        <v>0.90000000000000024</v>
      </c>
      <c r="AZ8" s="49"/>
      <c r="BA8" s="12">
        <f t="shared" ref="BA8:BA39" si="30">BF7</f>
        <v>0.9</v>
      </c>
      <c r="BB8" s="9">
        <f t="shared" ref="BB8:BB39" si="31">BE7</f>
        <v>64.966666666666669</v>
      </c>
      <c r="BC8" s="9">
        <f t="shared" si="15"/>
        <v>146.08520434213906</v>
      </c>
      <c r="BD8" s="9">
        <f t="shared" si="16"/>
        <v>-16.151871008805713</v>
      </c>
      <c r="BE8" s="16">
        <f t="shared" ref="BE8:BE39" si="32">(BC8+BD8)/2</f>
        <v>64.966666666666669</v>
      </c>
      <c r="BF8" s="44">
        <f t="shared" ref="BF8:BF39" si="33">(BC8-BE8)/B</f>
        <v>0.90000000000000024</v>
      </c>
      <c r="BG8" s="49"/>
      <c r="BH8" s="12">
        <f t="shared" ref="BH8:BH39" si="34">BM7</f>
        <v>0.9</v>
      </c>
      <c r="BI8" s="9">
        <f t="shared" ref="BI8:BI39" si="35">BL7</f>
        <v>64</v>
      </c>
      <c r="BJ8" s="9">
        <f t="shared" si="17"/>
        <v>145.1185376754724</v>
      </c>
      <c r="BK8" s="9">
        <f t="shared" si="18"/>
        <v>0</v>
      </c>
      <c r="BL8" s="51">
        <f t="shared" ref="BL8:BL39" si="36">$AA$7</f>
        <v>64</v>
      </c>
      <c r="BM8" s="44">
        <f t="shared" ref="BM8:BM39" si="37">(BJ8-BL8)/B</f>
        <v>0.90000000000000024</v>
      </c>
      <c r="BN8" s="11"/>
      <c r="BO8" s="9"/>
      <c r="BP8" s="11"/>
      <c r="BQ8" s="9"/>
      <c r="BR8" s="43"/>
      <c r="BS8" s="9"/>
      <c r="BT8" s="11"/>
      <c r="BU8" s="9"/>
      <c r="BV8" s="25"/>
      <c r="BW8" s="25"/>
      <c r="BX8" s="25"/>
      <c r="BY8" s="25"/>
    </row>
    <row r="9" spans="2:77" x14ac:dyDescent="0.2">
      <c r="B9" s="2"/>
      <c r="C9" s="4">
        <v>81</v>
      </c>
      <c r="D9" s="39">
        <v>178.49</v>
      </c>
      <c r="E9" s="39">
        <v>-205.84</v>
      </c>
      <c r="F9" s="38">
        <v>66.900000000000006</v>
      </c>
      <c r="G9" s="39">
        <v>0.9</v>
      </c>
      <c r="H9" s="38">
        <v>265</v>
      </c>
      <c r="I9" s="38">
        <v>900</v>
      </c>
      <c r="J9" s="3">
        <f t="shared" si="2"/>
        <v>15</v>
      </c>
      <c r="K9" s="3">
        <f t="shared" si="3"/>
        <v>94.248000000000005</v>
      </c>
      <c r="L9" s="4">
        <v>0.95</v>
      </c>
      <c r="M9" s="4">
        <v>0.76</v>
      </c>
      <c r="N9" s="1">
        <f t="shared" si="19"/>
        <v>0.72199999999999998</v>
      </c>
      <c r="O9" s="40">
        <f t="shared" si="20"/>
        <v>1111.9113573407203</v>
      </c>
      <c r="P9" s="40">
        <f t="shared" si="4"/>
        <v>84394.072022160675</v>
      </c>
      <c r="Q9" s="4">
        <v>2.9</v>
      </c>
      <c r="R9" s="4">
        <v>4</v>
      </c>
      <c r="S9" s="38">
        <v>600</v>
      </c>
      <c r="T9" s="3">
        <f t="shared" si="21"/>
        <v>200</v>
      </c>
      <c r="U9" s="41">
        <v>1.2</v>
      </c>
      <c r="V9" s="7">
        <f t="shared" si="5"/>
        <v>1.130976</v>
      </c>
      <c r="W9" s="7">
        <f t="shared" si="22"/>
        <v>0.17970028082012157</v>
      </c>
      <c r="X9" s="1">
        <f t="shared" si="6"/>
        <v>90.131708528302639</v>
      </c>
      <c r="Y9" s="1">
        <v>0</v>
      </c>
      <c r="Z9" s="4">
        <v>66.900000000000006</v>
      </c>
      <c r="AA9" s="38">
        <v>64</v>
      </c>
      <c r="AB9" s="6">
        <f t="shared" si="23"/>
        <v>0.35171491824118228</v>
      </c>
      <c r="AC9" s="38">
        <v>1000</v>
      </c>
      <c r="AD9" s="1">
        <f t="shared" si="7"/>
        <v>1.193415637860082</v>
      </c>
      <c r="AE9" s="1">
        <f t="shared" si="8"/>
        <v>0.2</v>
      </c>
      <c r="AF9" s="2">
        <v>2</v>
      </c>
      <c r="AG9" s="9">
        <f t="shared" si="9"/>
        <v>0.4</v>
      </c>
      <c r="AH9" s="12">
        <f t="shared" si="10"/>
        <v>0.87666547031352449</v>
      </c>
      <c r="AI9" s="12">
        <f>AL9^2-4*AJ9</f>
        <v>1.5899014417449948</v>
      </c>
      <c r="AJ9" s="78">
        <f>(AH9^2*CoefA-AP9)/CoefC</f>
        <v>-0.37150441007343116</v>
      </c>
      <c r="AK9" s="11">
        <f>IF(AK8=0,0,IF(AI9&lt;0,0,IF(0.5*(-AL9+AI9^0.5)&lt;0,0,0.5*(-AL9+AI9^0.5))))</f>
        <v>0.79161152058775586</v>
      </c>
      <c r="AL9" s="12">
        <f t="shared" si="11"/>
        <v>-0.32231010137951011</v>
      </c>
      <c r="AM9" s="11">
        <f>IF(AK9&lt;0,0,IF(AM8=0,0,AK9))</f>
        <v>0.79161152058775586</v>
      </c>
      <c r="AN9" s="9">
        <f>AQ8</f>
        <v>66.900000000000006</v>
      </c>
      <c r="AO9" s="9"/>
      <c r="AP9" s="9">
        <f t="shared" si="12"/>
        <v>-14.21853767547239</v>
      </c>
      <c r="AQ9" s="47">
        <f t="shared" si="24"/>
        <v>62.832428104567057</v>
      </c>
      <c r="AR9" s="15">
        <f t="shared" si="25"/>
        <v>0.85487080005639027</v>
      </c>
      <c r="AS9" s="49"/>
      <c r="AT9" s="12">
        <f t="shared" si="26"/>
        <v>0.90000000000000024</v>
      </c>
      <c r="AU9" s="9">
        <f t="shared" si="27"/>
        <v>65.933333333333337</v>
      </c>
      <c r="AV9" s="9">
        <f t="shared" si="13"/>
        <v>139.01124086160723</v>
      </c>
      <c r="AW9" s="9">
        <f t="shared" si="14"/>
        <v>-15.185204342139059</v>
      </c>
      <c r="AX9" s="16">
        <f t="shared" si="28"/>
        <v>61.913018259734088</v>
      </c>
      <c r="AY9" s="44">
        <f t="shared" si="29"/>
        <v>0.85539510856673939</v>
      </c>
      <c r="AZ9" s="49"/>
      <c r="BA9" s="12">
        <f t="shared" si="30"/>
        <v>0.90000000000000024</v>
      </c>
      <c r="BB9" s="9">
        <f t="shared" si="31"/>
        <v>64.966666666666669</v>
      </c>
      <c r="BC9" s="9">
        <f t="shared" si="15"/>
        <v>138.13801769448636</v>
      </c>
      <c r="BD9" s="9">
        <f t="shared" si="16"/>
        <v>-16.151871008805728</v>
      </c>
      <c r="BE9" s="16">
        <f t="shared" si="32"/>
        <v>60.993073342840319</v>
      </c>
      <c r="BF9" s="44">
        <f t="shared" si="33"/>
        <v>0.8559134805196934</v>
      </c>
      <c r="BG9" s="49"/>
      <c r="BH9" s="12">
        <f t="shared" si="34"/>
        <v>0.90000000000000024</v>
      </c>
      <c r="BI9" s="9">
        <f t="shared" si="35"/>
        <v>64</v>
      </c>
      <c r="BJ9" s="9">
        <f t="shared" si="17"/>
        <v>137.26373585506559</v>
      </c>
      <c r="BK9" s="9">
        <f t="shared" si="18"/>
        <v>0</v>
      </c>
      <c r="BL9" s="51">
        <f t="shared" si="36"/>
        <v>64</v>
      </c>
      <c r="BM9" s="44">
        <f t="shared" si="37"/>
        <v>0.81285195910892705</v>
      </c>
      <c r="BN9" s="11"/>
      <c r="BO9" s="9"/>
      <c r="BP9" s="11"/>
      <c r="BQ9" s="9"/>
      <c r="BR9" s="43"/>
      <c r="BS9" s="9"/>
      <c r="BT9" s="11"/>
      <c r="BU9" s="9"/>
      <c r="BV9" s="25"/>
      <c r="BW9" s="25"/>
      <c r="BX9" s="25"/>
      <c r="BY9" s="25"/>
    </row>
    <row r="10" spans="2:77" x14ac:dyDescent="0.2">
      <c r="B10" s="2"/>
      <c r="C10" s="4">
        <v>81</v>
      </c>
      <c r="D10" s="39">
        <v>178.49</v>
      </c>
      <c r="E10" s="39">
        <v>-205.84</v>
      </c>
      <c r="F10" s="38">
        <v>66.900000000000006</v>
      </c>
      <c r="G10" s="39">
        <v>0.9</v>
      </c>
      <c r="H10" s="38">
        <v>265</v>
      </c>
      <c r="I10" s="38">
        <v>900</v>
      </c>
      <c r="J10" s="3">
        <f t="shared" si="2"/>
        <v>15</v>
      </c>
      <c r="K10" s="3">
        <f t="shared" si="3"/>
        <v>94.248000000000005</v>
      </c>
      <c r="L10" s="4">
        <v>0.95</v>
      </c>
      <c r="M10" s="4">
        <v>0.76</v>
      </c>
      <c r="N10" s="1">
        <f t="shared" si="19"/>
        <v>0.72199999999999998</v>
      </c>
      <c r="O10" s="40">
        <f t="shared" si="20"/>
        <v>1111.9113573407203</v>
      </c>
      <c r="P10" s="40">
        <f t="shared" si="4"/>
        <v>84394.072022160675</v>
      </c>
      <c r="Q10" s="4">
        <v>2.9</v>
      </c>
      <c r="R10" s="4">
        <v>4</v>
      </c>
      <c r="S10" s="38">
        <v>600</v>
      </c>
      <c r="T10" s="3">
        <f t="shared" si="21"/>
        <v>200</v>
      </c>
      <c r="U10" s="41">
        <v>1.2</v>
      </c>
      <c r="V10" s="7">
        <f t="shared" si="5"/>
        <v>1.130976</v>
      </c>
      <c r="W10" s="7">
        <f t="shared" si="22"/>
        <v>0.17970028082012157</v>
      </c>
      <c r="X10" s="1">
        <f t="shared" si="6"/>
        <v>90.131708528302639</v>
      </c>
      <c r="Y10" s="1">
        <v>0</v>
      </c>
      <c r="Z10" s="4">
        <v>66.900000000000006</v>
      </c>
      <c r="AA10" s="38">
        <v>64</v>
      </c>
      <c r="AB10" s="6">
        <f t="shared" si="23"/>
        <v>0.35171491824118228</v>
      </c>
      <c r="AC10" s="38">
        <v>1000</v>
      </c>
      <c r="AD10" s="1">
        <f t="shared" si="7"/>
        <v>1.193415637860082</v>
      </c>
      <c r="AE10" s="1">
        <f t="shared" si="8"/>
        <v>0.2</v>
      </c>
      <c r="AF10" s="2">
        <f t="shared" ref="AF10:AF41" si="38">1+AF9</f>
        <v>3</v>
      </c>
      <c r="AG10" s="9">
        <f t="shared" si="9"/>
        <v>0.60000000000000009</v>
      </c>
      <c r="AH10" s="12">
        <f t="shared" si="10"/>
        <v>0.82574409077496602</v>
      </c>
      <c r="AI10" s="12">
        <f t="shared" ref="AI10:AI73" si="39">AL10^2-4*AJ10</f>
        <v>1.4287516436810255</v>
      </c>
      <c r="AJ10" s="78">
        <f t="shared" ref="AJ10:AJ73" si="40">(AH10^2*CoefA-AP10)/CoefC</f>
        <v>-0.33784540786266026</v>
      </c>
      <c r="AK10" s="11">
        <f t="shared" ref="AK10:AK73" si="41">IF(AK9=0,0,IF(AI10&lt;0,0,IF(0.5*(-AL10+AI10^0.5)&lt;0,0,0.5*(-AL10+AI10^0.5))))</f>
        <v>0.73672932579189698</v>
      </c>
      <c r="AL10" s="12">
        <f t="shared" si="11"/>
        <v>-0.27815465523766536</v>
      </c>
      <c r="AM10" s="11">
        <f t="shared" ref="AM10:AM73" si="42">IF(AK10&lt;0,0,IF(AM9=0,0,AK10))</f>
        <v>0.73672932579189698</v>
      </c>
      <c r="AN10" s="9">
        <f t="shared" ref="AN10:AN73" si="43">AQ9</f>
        <v>62.832428104567057</v>
      </c>
      <c r="AO10" s="9"/>
      <c r="AP10" s="9">
        <f t="shared" si="12"/>
        <v>-14.31198117501819</v>
      </c>
      <c r="AQ10" s="47">
        <f t="shared" si="24"/>
        <v>57.037317666243865</v>
      </c>
      <c r="AR10" s="15">
        <f t="shared" si="25"/>
        <v>0.79161152058775586</v>
      </c>
      <c r="AS10" s="49"/>
      <c r="AT10" s="12">
        <f t="shared" si="26"/>
        <v>0.85539510856673939</v>
      </c>
      <c r="AU10" s="9">
        <f t="shared" si="27"/>
        <v>61.913018259734088</v>
      </c>
      <c r="AV10" s="9">
        <f t="shared" si="13"/>
        <v>127.63876403070384</v>
      </c>
      <c r="AW10" s="9">
        <f t="shared" si="14"/>
        <v>-15.277589169384953</v>
      </c>
      <c r="AX10" s="16">
        <f t="shared" si="28"/>
        <v>56.180587430659443</v>
      </c>
      <c r="AY10" s="44">
        <f t="shared" si="29"/>
        <v>0.79281950566381987</v>
      </c>
      <c r="AZ10" s="49"/>
      <c r="BA10" s="12">
        <f t="shared" si="30"/>
        <v>0.8559134805196934</v>
      </c>
      <c r="BB10" s="9">
        <f t="shared" si="31"/>
        <v>60.993073342840319</v>
      </c>
      <c r="BC10" s="9">
        <f t="shared" si="15"/>
        <v>126.88862739332649</v>
      </c>
      <c r="BD10" s="9">
        <f t="shared" si="16"/>
        <v>-8.4752123606051271</v>
      </c>
      <c r="BE10" s="16">
        <f t="shared" si="32"/>
        <v>59.20670751636068</v>
      </c>
      <c r="BF10" s="44">
        <f t="shared" si="33"/>
        <v>0.75092241101490631</v>
      </c>
      <c r="BG10" s="49"/>
      <c r="BH10" s="12">
        <f t="shared" si="34"/>
        <v>0.81285195910892705</v>
      </c>
      <c r="BI10" s="9">
        <f t="shared" si="35"/>
        <v>64</v>
      </c>
      <c r="BJ10" s="9">
        <f t="shared" si="17"/>
        <v>126.21567885202737</v>
      </c>
      <c r="BK10" s="9">
        <f t="shared" si="18"/>
        <v>0</v>
      </c>
      <c r="BL10" s="51">
        <f t="shared" si="36"/>
        <v>64</v>
      </c>
      <c r="BM10" s="44">
        <f t="shared" si="37"/>
        <v>0.69027515252848848</v>
      </c>
      <c r="BN10" s="11"/>
      <c r="BO10" s="9"/>
      <c r="BP10" s="11"/>
      <c r="BQ10" s="9"/>
      <c r="BR10" s="43"/>
      <c r="BS10" s="9"/>
      <c r="BT10" s="11"/>
      <c r="BU10" s="9"/>
      <c r="BV10" s="25"/>
      <c r="BW10" s="25"/>
      <c r="BX10" s="25"/>
      <c r="BY10" s="25"/>
    </row>
    <row r="11" spans="2:77" x14ac:dyDescent="0.2">
      <c r="B11" s="2"/>
      <c r="C11" s="4">
        <v>81</v>
      </c>
      <c r="D11" s="39">
        <v>178.49</v>
      </c>
      <c r="E11" s="39">
        <v>-205.84</v>
      </c>
      <c r="F11" s="38">
        <v>66.900000000000006</v>
      </c>
      <c r="G11" s="39">
        <v>0.9</v>
      </c>
      <c r="H11" s="38">
        <v>265</v>
      </c>
      <c r="I11" s="38">
        <v>900</v>
      </c>
      <c r="J11" s="3">
        <f t="shared" si="2"/>
        <v>15</v>
      </c>
      <c r="K11" s="3">
        <f t="shared" si="3"/>
        <v>94.248000000000005</v>
      </c>
      <c r="L11" s="4">
        <v>0.95</v>
      </c>
      <c r="M11" s="4">
        <v>0.76</v>
      </c>
      <c r="N11" s="1">
        <f t="shared" si="19"/>
        <v>0.72199999999999998</v>
      </c>
      <c r="O11" s="40">
        <f t="shared" si="20"/>
        <v>1111.9113573407203</v>
      </c>
      <c r="P11" s="40">
        <f t="shared" si="4"/>
        <v>84394.072022160675</v>
      </c>
      <c r="Q11" s="4">
        <v>2.9</v>
      </c>
      <c r="R11" s="4">
        <v>4</v>
      </c>
      <c r="S11" s="38">
        <v>600</v>
      </c>
      <c r="T11" s="3">
        <f t="shared" si="21"/>
        <v>200</v>
      </c>
      <c r="U11" s="41">
        <v>1.2</v>
      </c>
      <c r="V11" s="7">
        <f t="shared" si="5"/>
        <v>1.130976</v>
      </c>
      <c r="W11" s="7">
        <f t="shared" si="22"/>
        <v>0.17970028082012157</v>
      </c>
      <c r="X11" s="1">
        <f t="shared" si="6"/>
        <v>90.131708528302639</v>
      </c>
      <c r="Y11" s="1">
        <v>0</v>
      </c>
      <c r="Z11" s="4">
        <v>66.900000000000006</v>
      </c>
      <c r="AA11" s="38">
        <v>64</v>
      </c>
      <c r="AB11" s="6">
        <f t="shared" si="23"/>
        <v>0.35171491824118228</v>
      </c>
      <c r="AC11" s="38">
        <v>1000</v>
      </c>
      <c r="AD11" s="1">
        <f t="shared" si="7"/>
        <v>1.193415637860082</v>
      </c>
      <c r="AE11" s="1">
        <f t="shared" si="8"/>
        <v>0.2</v>
      </c>
      <c r="AF11" s="2">
        <f t="shared" si="38"/>
        <v>4</v>
      </c>
      <c r="AG11" s="9">
        <f t="shared" si="9"/>
        <v>0.8</v>
      </c>
      <c r="AH11" s="12">
        <f t="shared" si="10"/>
        <v>0.78041353412166836</v>
      </c>
      <c r="AI11" s="12">
        <f t="shared" si="39"/>
        <v>1.298014172696297</v>
      </c>
      <c r="AJ11" s="78">
        <f t="shared" si="40"/>
        <v>-0.31024154953104188</v>
      </c>
      <c r="AK11" s="11">
        <f t="shared" si="41"/>
        <v>0.68907571383879318</v>
      </c>
      <c r="AL11" s="12">
        <f t="shared" si="11"/>
        <v>-0.23884717827960533</v>
      </c>
      <c r="AM11" s="11">
        <f t="shared" si="42"/>
        <v>0.68907571383879318</v>
      </c>
      <c r="AN11" s="9">
        <f t="shared" si="43"/>
        <v>57.037317666243865</v>
      </c>
      <c r="AO11" s="9"/>
      <c r="AP11" s="9">
        <f t="shared" si="12"/>
        <v>-14.527452532007601</v>
      </c>
      <c r="AQ11" s="47">
        <f t="shared" si="24"/>
        <v>51.875220324520576</v>
      </c>
      <c r="AR11" s="15">
        <f t="shared" si="25"/>
        <v>0.73672932579189698</v>
      </c>
      <c r="AS11" s="49"/>
      <c r="AT11" s="12">
        <f t="shared" si="26"/>
        <v>0.79281950566381987</v>
      </c>
      <c r="AU11" s="9">
        <f t="shared" si="27"/>
        <v>56.180587430659443</v>
      </c>
      <c r="AV11" s="9">
        <f t="shared" si="13"/>
        <v>117.63014285656433</v>
      </c>
      <c r="AW11" s="9">
        <f t="shared" si="14"/>
        <v>-7.8022638193060061</v>
      </c>
      <c r="AX11" s="16">
        <f t="shared" si="28"/>
        <v>54.913939518629164</v>
      </c>
      <c r="AY11" s="44">
        <f t="shared" si="29"/>
        <v>0.69582840891384401</v>
      </c>
      <c r="AZ11" s="49"/>
      <c r="BA11" s="12">
        <f t="shared" si="30"/>
        <v>0.75092241101490631</v>
      </c>
      <c r="BB11" s="9">
        <f t="shared" si="31"/>
        <v>59.20670751636068</v>
      </c>
      <c r="BC11" s="9">
        <f t="shared" si="15"/>
        <v>117.05231824484022</v>
      </c>
      <c r="BD11" s="9">
        <f t="shared" si="16"/>
        <v>2.3529595759458246</v>
      </c>
      <c r="BE11" s="16">
        <f t="shared" si="32"/>
        <v>59.70263891039302</v>
      </c>
      <c r="BF11" s="44">
        <f t="shared" si="33"/>
        <v>0.636287498271916</v>
      </c>
      <c r="BG11" s="49"/>
      <c r="BH11" s="12">
        <f t="shared" si="34"/>
        <v>0.69027515252848848</v>
      </c>
      <c r="BI11" s="9">
        <f t="shared" si="35"/>
        <v>64</v>
      </c>
      <c r="BJ11" s="9">
        <f t="shared" si="17"/>
        <v>116.56914986487081</v>
      </c>
      <c r="BK11" s="9">
        <f t="shared" si="18"/>
        <v>0</v>
      </c>
      <c r="BL11" s="51">
        <f t="shared" si="36"/>
        <v>64</v>
      </c>
      <c r="BM11" s="44">
        <f t="shared" si="37"/>
        <v>0.58324812347658261</v>
      </c>
      <c r="BN11" s="11"/>
      <c r="BO11" s="9"/>
      <c r="BP11" s="11"/>
      <c r="BQ11" s="9"/>
      <c r="BR11" s="43"/>
      <c r="BS11" s="9"/>
      <c r="BT11" s="11"/>
      <c r="BU11" s="9"/>
      <c r="BV11" s="25"/>
      <c r="BW11" s="25"/>
      <c r="BX11" s="25"/>
      <c r="BY11" s="25"/>
    </row>
    <row r="12" spans="2:77" x14ac:dyDescent="0.2">
      <c r="B12" s="2"/>
      <c r="C12" s="4">
        <v>81</v>
      </c>
      <c r="D12" s="39">
        <v>178.49</v>
      </c>
      <c r="E12" s="39">
        <v>-205.84</v>
      </c>
      <c r="F12" s="38">
        <v>66.900000000000006</v>
      </c>
      <c r="G12" s="39">
        <v>0.9</v>
      </c>
      <c r="H12" s="38">
        <v>265</v>
      </c>
      <c r="I12" s="38">
        <v>900</v>
      </c>
      <c r="J12" s="3">
        <f t="shared" si="2"/>
        <v>15</v>
      </c>
      <c r="K12" s="3">
        <f t="shared" si="3"/>
        <v>94.248000000000005</v>
      </c>
      <c r="L12" s="4">
        <v>0.95</v>
      </c>
      <c r="M12" s="4">
        <v>0.76</v>
      </c>
      <c r="N12" s="1">
        <f t="shared" si="19"/>
        <v>0.72199999999999998</v>
      </c>
      <c r="O12" s="40">
        <f t="shared" si="20"/>
        <v>1111.9113573407203</v>
      </c>
      <c r="P12" s="40">
        <f t="shared" si="4"/>
        <v>84394.072022160675</v>
      </c>
      <c r="Q12" s="4">
        <v>2.9</v>
      </c>
      <c r="R12" s="4">
        <v>4</v>
      </c>
      <c r="S12" s="38">
        <v>600</v>
      </c>
      <c r="T12" s="3">
        <f t="shared" si="21"/>
        <v>200</v>
      </c>
      <c r="U12" s="41">
        <v>1.2</v>
      </c>
      <c r="V12" s="7">
        <f t="shared" si="5"/>
        <v>1.130976</v>
      </c>
      <c r="W12" s="7">
        <f t="shared" si="22"/>
        <v>0.17970028082012157</v>
      </c>
      <c r="X12" s="1">
        <f t="shared" si="6"/>
        <v>90.131708528302639</v>
      </c>
      <c r="Y12" s="1">
        <v>0</v>
      </c>
      <c r="Z12" s="4">
        <v>66.900000000000006</v>
      </c>
      <c r="AA12" s="38">
        <v>64</v>
      </c>
      <c r="AB12" s="6">
        <f t="shared" si="23"/>
        <v>0.35171491824118228</v>
      </c>
      <c r="AC12" s="38">
        <v>1000</v>
      </c>
      <c r="AD12" s="1">
        <f t="shared" si="7"/>
        <v>1.193415637860082</v>
      </c>
      <c r="AE12" s="1">
        <f t="shared" si="8"/>
        <v>0.2</v>
      </c>
      <c r="AF12" s="2">
        <f t="shared" si="38"/>
        <v>5</v>
      </c>
      <c r="AG12" s="9">
        <f t="shared" si="9"/>
        <v>1</v>
      </c>
      <c r="AH12" s="12">
        <f t="shared" si="10"/>
        <v>0.73980096431958819</v>
      </c>
      <c r="AI12" s="12">
        <f t="shared" si="39"/>
        <v>1.0433345698341754</v>
      </c>
      <c r="AJ12" s="78">
        <f t="shared" si="40"/>
        <v>-0.25046726593006946</v>
      </c>
      <c r="AK12" s="11">
        <f t="shared" si="41"/>
        <v>0.61253415501967134</v>
      </c>
      <c r="AL12" s="12">
        <f t="shared" si="11"/>
        <v>-0.20363080836135189</v>
      </c>
      <c r="AM12" s="11">
        <f t="shared" si="42"/>
        <v>0.61253415501967134</v>
      </c>
      <c r="AN12" s="9">
        <f t="shared" si="43"/>
        <v>51.875220324520576</v>
      </c>
      <c r="AO12" s="9"/>
      <c r="AP12" s="9">
        <f t="shared" si="12"/>
        <v>-7.2244392075819022</v>
      </c>
      <c r="AQ12" s="47">
        <f t="shared" si="24"/>
        <v>54.883132186068273</v>
      </c>
      <c r="AR12" s="15">
        <f t="shared" si="25"/>
        <v>0.68907571383879318</v>
      </c>
      <c r="AS12" s="49"/>
      <c r="AT12" s="12">
        <f t="shared" si="26"/>
        <v>0.69582840891384401</v>
      </c>
      <c r="AU12" s="9">
        <f t="shared" si="27"/>
        <v>54.913939518629164</v>
      </c>
      <c r="AV12" s="9">
        <f t="shared" si="13"/>
        <v>116.42403959442336</v>
      </c>
      <c r="AW12" s="9">
        <f t="shared" si="14"/>
        <v>2.8361279559152379</v>
      </c>
      <c r="AX12" s="16">
        <f t="shared" si="28"/>
        <v>59.630083775169297</v>
      </c>
      <c r="AY12" s="44">
        <f t="shared" si="29"/>
        <v>0.63012181558080593</v>
      </c>
      <c r="AZ12" s="49"/>
      <c r="BA12" s="12">
        <f t="shared" si="30"/>
        <v>0.636287498271916</v>
      </c>
      <c r="BB12" s="9">
        <f t="shared" si="31"/>
        <v>59.70263891039302</v>
      </c>
      <c r="BC12" s="9">
        <f t="shared" si="15"/>
        <v>115.95018973550754</v>
      </c>
      <c r="BD12" s="9">
        <f t="shared" si="16"/>
        <v>11.836824325772383</v>
      </c>
      <c r="BE12" s="16">
        <f t="shared" si="32"/>
        <v>63.89350703063996</v>
      </c>
      <c r="BF12" s="44">
        <f t="shared" si="33"/>
        <v>0.57756236462022725</v>
      </c>
      <c r="BG12" s="49"/>
      <c r="BH12" s="12">
        <f t="shared" si="34"/>
        <v>0.58324812347658261</v>
      </c>
      <c r="BI12" s="9">
        <f t="shared" si="35"/>
        <v>64</v>
      </c>
      <c r="BJ12" s="9">
        <f t="shared" si="17"/>
        <v>115.55209219370731</v>
      </c>
      <c r="BK12" s="9">
        <f t="shared" si="18"/>
        <v>0</v>
      </c>
      <c r="BL12" s="51">
        <f t="shared" si="36"/>
        <v>64</v>
      </c>
      <c r="BM12" s="44">
        <f t="shared" si="37"/>
        <v>0.57196399619473781</v>
      </c>
      <c r="BN12" s="11"/>
      <c r="BO12" s="9"/>
      <c r="BP12" s="11"/>
      <c r="BQ12" s="9"/>
      <c r="BR12" s="43"/>
      <c r="BS12" s="9"/>
      <c r="BT12" s="11"/>
      <c r="BU12" s="9"/>
      <c r="BV12" s="25"/>
      <c r="BW12" s="25"/>
      <c r="BX12" s="25"/>
      <c r="BY12" s="25"/>
    </row>
    <row r="13" spans="2:77" x14ac:dyDescent="0.2">
      <c r="B13" s="2"/>
      <c r="C13" s="4">
        <v>81</v>
      </c>
      <c r="D13" s="39">
        <v>178.49</v>
      </c>
      <c r="E13" s="39">
        <v>-205.84</v>
      </c>
      <c r="F13" s="38">
        <v>66.900000000000006</v>
      </c>
      <c r="G13" s="39">
        <v>0.9</v>
      </c>
      <c r="H13" s="38">
        <v>265</v>
      </c>
      <c r="I13" s="38">
        <v>900</v>
      </c>
      <c r="J13" s="3">
        <f t="shared" si="2"/>
        <v>15</v>
      </c>
      <c r="K13" s="3">
        <f t="shared" si="3"/>
        <v>94.248000000000005</v>
      </c>
      <c r="L13" s="4">
        <v>0.95</v>
      </c>
      <c r="M13" s="4">
        <v>0.76</v>
      </c>
      <c r="N13" s="1">
        <f t="shared" si="19"/>
        <v>0.72199999999999998</v>
      </c>
      <c r="O13" s="40">
        <f t="shared" si="20"/>
        <v>1111.9113573407203</v>
      </c>
      <c r="P13" s="40">
        <f t="shared" si="4"/>
        <v>84394.072022160675</v>
      </c>
      <c r="Q13" s="4">
        <v>2.9</v>
      </c>
      <c r="R13" s="4">
        <v>4</v>
      </c>
      <c r="S13" s="38">
        <v>600</v>
      </c>
      <c r="T13" s="3">
        <f t="shared" si="21"/>
        <v>200</v>
      </c>
      <c r="U13" s="41">
        <v>1.2</v>
      </c>
      <c r="V13" s="7">
        <f t="shared" si="5"/>
        <v>1.130976</v>
      </c>
      <c r="W13" s="7">
        <f t="shared" si="22"/>
        <v>0.17970028082012157</v>
      </c>
      <c r="X13" s="1">
        <f t="shared" si="6"/>
        <v>90.131708528302639</v>
      </c>
      <c r="Y13" s="1">
        <v>0</v>
      </c>
      <c r="Z13" s="4">
        <v>66.900000000000006</v>
      </c>
      <c r="AA13" s="38">
        <v>64</v>
      </c>
      <c r="AB13" s="6">
        <f t="shared" si="23"/>
        <v>0.35171491824118228</v>
      </c>
      <c r="AC13" s="38">
        <v>1000</v>
      </c>
      <c r="AD13" s="1">
        <f t="shared" si="7"/>
        <v>1.193415637860082</v>
      </c>
      <c r="AE13" s="1">
        <f t="shared" si="8"/>
        <v>0.2</v>
      </c>
      <c r="AF13" s="2">
        <f t="shared" si="38"/>
        <v>6</v>
      </c>
      <c r="AG13" s="9">
        <f t="shared" si="9"/>
        <v>1.2000000000000002</v>
      </c>
      <c r="AH13" s="12">
        <f t="shared" si="10"/>
        <v>0.70320624685629807</v>
      </c>
      <c r="AI13" s="12">
        <f t="shared" si="39"/>
        <v>0.74358800147086923</v>
      </c>
      <c r="AJ13" s="78">
        <f t="shared" si="40"/>
        <v>-0.17850973212302915</v>
      </c>
      <c r="AK13" s="11">
        <f t="shared" si="41"/>
        <v>0.517106963169782</v>
      </c>
      <c r="AL13" s="12">
        <f t="shared" si="11"/>
        <v>-0.17189843797647694</v>
      </c>
      <c r="AM13" s="11">
        <f t="shared" si="42"/>
        <v>0.517106963169782</v>
      </c>
      <c r="AN13" s="9">
        <f t="shared" si="43"/>
        <v>54.883132186068273</v>
      </c>
      <c r="AO13" s="9"/>
      <c r="AP13" s="9">
        <f t="shared" si="12"/>
        <v>3.3099778148310648</v>
      </c>
      <c r="AQ13" s="47">
        <f t="shared" si="24"/>
        <v>58.518727738694224</v>
      </c>
      <c r="AR13" s="15">
        <f t="shared" si="25"/>
        <v>0.61253415501967134</v>
      </c>
      <c r="AS13" s="49"/>
      <c r="AT13" s="12">
        <f t="shared" si="26"/>
        <v>0.63012181558080593</v>
      </c>
      <c r="AU13" s="9">
        <f t="shared" si="27"/>
        <v>59.630083775169297</v>
      </c>
      <c r="AV13" s="9">
        <f t="shared" si="13"/>
        <v>113.27971039338436</v>
      </c>
      <c r="AW13" s="9">
        <f t="shared" si="14"/>
        <v>12.234921867572609</v>
      </c>
      <c r="AX13" s="16">
        <f t="shared" si="28"/>
        <v>62.757316130478486</v>
      </c>
      <c r="AY13" s="44">
        <f t="shared" si="29"/>
        <v>0.56053962681780434</v>
      </c>
      <c r="AZ13" s="49"/>
      <c r="BA13" s="12">
        <f t="shared" si="30"/>
        <v>0.57756236462022725</v>
      </c>
      <c r="BB13" s="9">
        <f t="shared" si="31"/>
        <v>63.89350703063996</v>
      </c>
      <c r="BC13" s="9">
        <f t="shared" si="15"/>
        <v>112.90473362285933</v>
      </c>
      <c r="BD13" s="9">
        <f t="shared" si="16"/>
        <v>12.838325155072468</v>
      </c>
      <c r="BE13" s="16">
        <f t="shared" si="32"/>
        <v>62.871529388965897</v>
      </c>
      <c r="BF13" s="44">
        <f t="shared" si="33"/>
        <v>0.55511212480990846</v>
      </c>
      <c r="BG13" s="49"/>
      <c r="BH13" s="12">
        <f t="shared" si="34"/>
        <v>0.57196399619473781</v>
      </c>
      <c r="BI13" s="9">
        <f t="shared" si="35"/>
        <v>64</v>
      </c>
      <c r="BJ13" s="9">
        <f t="shared" si="17"/>
        <v>112.53698322523718</v>
      </c>
      <c r="BK13" s="9">
        <f t="shared" si="18"/>
        <v>0</v>
      </c>
      <c r="BL13" s="51">
        <f t="shared" si="36"/>
        <v>64</v>
      </c>
      <c r="BM13" s="44">
        <f t="shared" si="37"/>
        <v>0.53851174040483074</v>
      </c>
      <c r="BN13" s="11"/>
      <c r="BO13" s="9"/>
      <c r="BP13" s="11"/>
      <c r="BQ13" s="9"/>
      <c r="BR13" s="43"/>
      <c r="BS13" s="9"/>
      <c r="BT13" s="11"/>
      <c r="BU13" s="9"/>
      <c r="BV13" s="25"/>
      <c r="BW13" s="25"/>
      <c r="BX13" s="25"/>
      <c r="BY13" s="25"/>
    </row>
    <row r="14" spans="2:77" x14ac:dyDescent="0.2">
      <c r="B14" s="2"/>
      <c r="C14" s="4">
        <v>81</v>
      </c>
      <c r="D14" s="39">
        <v>178.49</v>
      </c>
      <c r="E14" s="39">
        <v>-205.84</v>
      </c>
      <c r="F14" s="38">
        <v>66.900000000000006</v>
      </c>
      <c r="G14" s="39">
        <v>0.9</v>
      </c>
      <c r="H14" s="38">
        <v>265</v>
      </c>
      <c r="I14" s="38">
        <v>900</v>
      </c>
      <c r="J14" s="3">
        <f t="shared" si="2"/>
        <v>15</v>
      </c>
      <c r="K14" s="3">
        <f t="shared" si="3"/>
        <v>94.248000000000005</v>
      </c>
      <c r="L14" s="4">
        <v>0.95</v>
      </c>
      <c r="M14" s="4">
        <v>0.76</v>
      </c>
      <c r="N14" s="1">
        <f t="shared" si="19"/>
        <v>0.72199999999999998</v>
      </c>
      <c r="O14" s="40">
        <f t="shared" si="20"/>
        <v>1111.9113573407203</v>
      </c>
      <c r="P14" s="40">
        <f t="shared" si="4"/>
        <v>84394.072022160675</v>
      </c>
      <c r="Q14" s="4">
        <v>2.9</v>
      </c>
      <c r="R14" s="4">
        <v>4</v>
      </c>
      <c r="S14" s="38">
        <v>600</v>
      </c>
      <c r="T14" s="3">
        <f t="shared" si="21"/>
        <v>200</v>
      </c>
      <c r="U14" s="41">
        <v>1.2</v>
      </c>
      <c r="V14" s="7">
        <f t="shared" si="5"/>
        <v>1.130976</v>
      </c>
      <c r="W14" s="7">
        <f t="shared" si="22"/>
        <v>0.17970028082012157</v>
      </c>
      <c r="X14" s="1">
        <f t="shared" si="6"/>
        <v>90.131708528302639</v>
      </c>
      <c r="Y14" s="1">
        <v>0</v>
      </c>
      <c r="Z14" s="4">
        <v>66.900000000000006</v>
      </c>
      <c r="AA14" s="38">
        <v>64</v>
      </c>
      <c r="AB14" s="6">
        <f t="shared" si="23"/>
        <v>0.35171491824118228</v>
      </c>
      <c r="AC14" s="38">
        <v>1000</v>
      </c>
      <c r="AD14" s="1">
        <f t="shared" si="7"/>
        <v>1.193415637860082</v>
      </c>
      <c r="AE14" s="1">
        <f t="shared" si="8"/>
        <v>0.2</v>
      </c>
      <c r="AF14" s="2">
        <f t="shared" si="38"/>
        <v>7</v>
      </c>
      <c r="AG14" s="9">
        <f t="shared" si="9"/>
        <v>1.4000000000000001</v>
      </c>
      <c r="AH14" s="12">
        <f t="shared" si="10"/>
        <v>0.67006124808063094</v>
      </c>
      <c r="AI14" s="12">
        <f t="shared" si="39"/>
        <v>0.48216621080575361</v>
      </c>
      <c r="AJ14" s="78">
        <f t="shared" si="40"/>
        <v>-0.11541804086878914</v>
      </c>
      <c r="AK14" s="11">
        <f t="shared" si="41"/>
        <v>0.41876965634265417</v>
      </c>
      <c r="AL14" s="12">
        <f t="shared" si="11"/>
        <v>-0.14315742150023897</v>
      </c>
      <c r="AM14" s="11">
        <f t="shared" si="42"/>
        <v>0.41876965634265417</v>
      </c>
      <c r="AN14" s="9">
        <f t="shared" si="43"/>
        <v>58.518727738694224</v>
      </c>
      <c r="AO14" s="9"/>
      <c r="AP14" s="9">
        <f t="shared" si="12"/>
        <v>12.609898638097647</v>
      </c>
      <c r="AQ14" s="47">
        <f t="shared" si="24"/>
        <v>59.21763272047216</v>
      </c>
      <c r="AR14" s="15">
        <f t="shared" si="25"/>
        <v>0.517106963169782</v>
      </c>
      <c r="AS14" s="49"/>
      <c r="AT14" s="12">
        <f t="shared" si="26"/>
        <v>0.56053962681780434</v>
      </c>
      <c r="AU14" s="9">
        <f t="shared" si="27"/>
        <v>62.757316130478486</v>
      </c>
      <c r="AV14" s="9">
        <f t="shared" si="13"/>
        <v>105.50624792509353</v>
      </c>
      <c r="AW14" s="9">
        <f t="shared" si="14"/>
        <v>13.206075552694621</v>
      </c>
      <c r="AX14" s="16">
        <f t="shared" si="28"/>
        <v>59.356161738894073</v>
      </c>
      <c r="AY14" s="44">
        <f t="shared" si="29"/>
        <v>0.5120294171690718</v>
      </c>
      <c r="AZ14" s="49"/>
      <c r="BA14" s="12">
        <f t="shared" si="30"/>
        <v>0.55511212480990846</v>
      </c>
      <c r="BB14" s="9">
        <f t="shared" si="31"/>
        <v>62.871529388965897</v>
      </c>
      <c r="BC14" s="9">
        <f t="shared" si="15"/>
        <v>105.19336522561417</v>
      </c>
      <c r="BD14" s="9">
        <f t="shared" si="16"/>
        <v>15.80910121682296</v>
      </c>
      <c r="BE14" s="16">
        <f t="shared" si="32"/>
        <v>60.50123322121857</v>
      </c>
      <c r="BF14" s="44">
        <f t="shared" si="33"/>
        <v>0.49585359840773058</v>
      </c>
      <c r="BG14" s="49"/>
      <c r="BH14" s="12">
        <f t="shared" si="34"/>
        <v>0.53851174040483074</v>
      </c>
      <c r="BI14" s="9">
        <f t="shared" si="35"/>
        <v>64</v>
      </c>
      <c r="BJ14" s="9">
        <f t="shared" si="17"/>
        <v>104.89993917867741</v>
      </c>
      <c r="BK14" s="9">
        <f t="shared" si="18"/>
        <v>0</v>
      </c>
      <c r="BL14" s="51">
        <f t="shared" si="36"/>
        <v>64</v>
      </c>
      <c r="BM14" s="44">
        <f t="shared" si="37"/>
        <v>0.45377969469905532</v>
      </c>
      <c r="BN14" s="11"/>
      <c r="BO14" s="9"/>
      <c r="BP14" s="11"/>
      <c r="BQ14" s="9"/>
      <c r="BR14" s="43"/>
      <c r="BS14" s="9"/>
      <c r="BT14" s="11"/>
      <c r="BU14" s="9"/>
      <c r="BV14" s="25"/>
      <c r="BW14" s="25"/>
      <c r="BX14" s="25"/>
      <c r="BY14" s="25"/>
    </row>
    <row r="15" spans="2:77" x14ac:dyDescent="0.2">
      <c r="B15" s="2"/>
      <c r="C15" s="4">
        <v>81</v>
      </c>
      <c r="D15" s="39">
        <v>178.49</v>
      </c>
      <c r="E15" s="39">
        <v>-205.84</v>
      </c>
      <c r="F15" s="38">
        <v>66.900000000000006</v>
      </c>
      <c r="G15" s="39">
        <v>0.9</v>
      </c>
      <c r="H15" s="38">
        <v>265</v>
      </c>
      <c r="I15" s="38">
        <v>900</v>
      </c>
      <c r="J15" s="3">
        <f t="shared" si="2"/>
        <v>15</v>
      </c>
      <c r="K15" s="3">
        <f t="shared" si="3"/>
        <v>94.248000000000005</v>
      </c>
      <c r="L15" s="4">
        <v>0.95</v>
      </c>
      <c r="M15" s="4">
        <v>0.76</v>
      </c>
      <c r="N15" s="1">
        <f t="shared" si="19"/>
        <v>0.72199999999999998</v>
      </c>
      <c r="O15" s="40">
        <f t="shared" si="20"/>
        <v>1111.9113573407203</v>
      </c>
      <c r="P15" s="40">
        <f t="shared" si="4"/>
        <v>84394.072022160675</v>
      </c>
      <c r="Q15" s="4">
        <v>2.9</v>
      </c>
      <c r="R15" s="4">
        <v>4</v>
      </c>
      <c r="S15" s="38">
        <v>600</v>
      </c>
      <c r="T15" s="3">
        <f t="shared" si="21"/>
        <v>200</v>
      </c>
      <c r="U15" s="41">
        <v>1.2</v>
      </c>
      <c r="V15" s="7">
        <f t="shared" si="5"/>
        <v>1.130976</v>
      </c>
      <c r="W15" s="7">
        <f t="shared" si="22"/>
        <v>0.17970028082012157</v>
      </c>
      <c r="X15" s="1">
        <f t="shared" si="6"/>
        <v>90.131708528302639</v>
      </c>
      <c r="Y15" s="1">
        <v>0</v>
      </c>
      <c r="Z15" s="4">
        <v>66.900000000000006</v>
      </c>
      <c r="AA15" s="38">
        <v>64</v>
      </c>
      <c r="AB15" s="6">
        <f t="shared" si="23"/>
        <v>0.35171491824118228</v>
      </c>
      <c r="AC15" s="38">
        <v>1000</v>
      </c>
      <c r="AD15" s="1">
        <f t="shared" si="7"/>
        <v>1.193415637860082</v>
      </c>
      <c r="AE15" s="1">
        <f t="shared" si="8"/>
        <v>0.2</v>
      </c>
      <c r="AF15" s="2">
        <f t="shared" si="38"/>
        <v>8</v>
      </c>
      <c r="AG15" s="9">
        <f t="shared" si="9"/>
        <v>1.6</v>
      </c>
      <c r="AH15" s="12">
        <f t="shared" si="10"/>
        <v>0.63990012676930097</v>
      </c>
      <c r="AI15" s="12">
        <f t="shared" si="39"/>
        <v>0.3955065986832545</v>
      </c>
      <c r="AJ15" s="78">
        <f t="shared" si="40"/>
        <v>-9.5454176541074576E-2</v>
      </c>
      <c r="AK15" s="11">
        <f t="shared" si="41"/>
        <v>0.37294848387592794</v>
      </c>
      <c r="AL15" s="12">
        <f t="shared" si="11"/>
        <v>-0.11700381412140451</v>
      </c>
      <c r="AM15" s="11">
        <f t="shared" si="42"/>
        <v>0.37294848387592794</v>
      </c>
      <c r="AN15" s="9">
        <f t="shared" si="43"/>
        <v>59.21763272047216</v>
      </c>
      <c r="AO15" s="9"/>
      <c r="AP15" s="9">
        <f t="shared" si="12"/>
        <v>13.518958252173974</v>
      </c>
      <c r="AQ15" s="47">
        <f t="shared" si="24"/>
        <v>51.263382858147544</v>
      </c>
      <c r="AR15" s="15">
        <f t="shared" si="25"/>
        <v>0.41876965634265417</v>
      </c>
      <c r="AS15" s="49"/>
      <c r="AT15" s="12">
        <f t="shared" si="26"/>
        <v>0.5120294171690718</v>
      </c>
      <c r="AU15" s="9">
        <f t="shared" si="27"/>
        <v>59.356161738894073</v>
      </c>
      <c r="AV15" s="9">
        <f t="shared" si="13"/>
        <v>88.798520520617956</v>
      </c>
      <c r="AW15" s="9">
        <f t="shared" si="14"/>
        <v>16.102527263759718</v>
      </c>
      <c r="AX15" s="16">
        <f t="shared" si="28"/>
        <v>52.450523892188841</v>
      </c>
      <c r="AY15" s="44">
        <f t="shared" si="29"/>
        <v>0.40327646309972398</v>
      </c>
      <c r="AZ15" s="49"/>
      <c r="BA15" s="12">
        <f t="shared" si="30"/>
        <v>0.49585359840773058</v>
      </c>
      <c r="BB15" s="9">
        <f t="shared" si="31"/>
        <v>60.50123322121857</v>
      </c>
      <c r="BC15" s="9">
        <f t="shared" si="15"/>
        <v>88.604433061152264</v>
      </c>
      <c r="BD15" s="9">
        <f t="shared" si="16"/>
        <v>23.345804209319041</v>
      </c>
      <c r="BE15" s="16">
        <f t="shared" si="32"/>
        <v>55.975118635235653</v>
      </c>
      <c r="BF15" s="44">
        <f t="shared" si="33"/>
        <v>0.36201815053434322</v>
      </c>
      <c r="BG15" s="49"/>
      <c r="BH15" s="12">
        <f t="shared" si="34"/>
        <v>0.45377969469905532</v>
      </c>
      <c r="BI15" s="9">
        <f t="shared" si="35"/>
        <v>64</v>
      </c>
      <c r="BJ15" s="9">
        <f t="shared" si="17"/>
        <v>88.448027419252142</v>
      </c>
      <c r="BK15" s="9">
        <f t="shared" si="18"/>
        <v>0</v>
      </c>
      <c r="BL15" s="51">
        <f t="shared" si="36"/>
        <v>64</v>
      </c>
      <c r="BM15" s="44">
        <f t="shared" si="37"/>
        <v>0.27124779745604305</v>
      </c>
      <c r="BN15" s="11"/>
      <c r="BO15" s="9"/>
      <c r="BP15" s="11"/>
      <c r="BQ15" s="9"/>
      <c r="BR15" s="43"/>
      <c r="BS15" s="9"/>
      <c r="BT15" s="11"/>
      <c r="BU15" s="9"/>
      <c r="BV15" s="25"/>
      <c r="BW15" s="25"/>
      <c r="BX15" s="25"/>
      <c r="BY15" s="25"/>
    </row>
    <row r="16" spans="2:77" x14ac:dyDescent="0.2">
      <c r="B16" s="2"/>
      <c r="C16" s="4">
        <v>81</v>
      </c>
      <c r="D16" s="39">
        <v>178.49</v>
      </c>
      <c r="E16" s="39">
        <v>-205.84</v>
      </c>
      <c r="F16" s="38">
        <v>66.900000000000006</v>
      </c>
      <c r="G16" s="39">
        <v>0.9</v>
      </c>
      <c r="H16" s="38">
        <v>265</v>
      </c>
      <c r="I16" s="38">
        <v>900</v>
      </c>
      <c r="J16" s="3">
        <f t="shared" si="2"/>
        <v>15</v>
      </c>
      <c r="K16" s="3">
        <f t="shared" si="3"/>
        <v>94.248000000000005</v>
      </c>
      <c r="L16" s="4">
        <v>0.95</v>
      </c>
      <c r="M16" s="4">
        <v>0.76</v>
      </c>
      <c r="N16" s="1">
        <f t="shared" si="19"/>
        <v>0.72199999999999998</v>
      </c>
      <c r="O16" s="40">
        <f t="shared" si="20"/>
        <v>1111.9113573407203</v>
      </c>
      <c r="P16" s="40">
        <f t="shared" si="4"/>
        <v>84394.072022160675</v>
      </c>
      <c r="Q16" s="4">
        <v>2.9</v>
      </c>
      <c r="R16" s="4">
        <v>4</v>
      </c>
      <c r="S16" s="38">
        <v>600</v>
      </c>
      <c r="T16" s="3">
        <f t="shared" si="21"/>
        <v>200</v>
      </c>
      <c r="U16" s="41">
        <v>1.2</v>
      </c>
      <c r="V16" s="7">
        <f t="shared" si="5"/>
        <v>1.130976</v>
      </c>
      <c r="W16" s="7">
        <f t="shared" si="22"/>
        <v>0.17970028082012157</v>
      </c>
      <c r="X16" s="1">
        <f t="shared" si="6"/>
        <v>90.131708528302639</v>
      </c>
      <c r="Y16" s="1">
        <v>0</v>
      </c>
      <c r="Z16" s="4">
        <v>66.900000000000006</v>
      </c>
      <c r="AA16" s="38">
        <v>64</v>
      </c>
      <c r="AB16" s="6">
        <f t="shared" si="23"/>
        <v>0.35171491824118228</v>
      </c>
      <c r="AC16" s="38">
        <v>1000</v>
      </c>
      <c r="AD16" s="1">
        <f t="shared" si="7"/>
        <v>1.193415637860082</v>
      </c>
      <c r="AE16" s="1">
        <f t="shared" si="8"/>
        <v>0.2</v>
      </c>
      <c r="AF16" s="2">
        <f t="shared" si="38"/>
        <v>9</v>
      </c>
      <c r="AG16" s="9">
        <f t="shared" si="9"/>
        <v>1.8</v>
      </c>
      <c r="AH16" s="12">
        <f t="shared" si="10"/>
        <v>0.61233730359445215</v>
      </c>
      <c r="AI16" s="12">
        <f t="shared" si="39"/>
        <v>0.28217968615528038</v>
      </c>
      <c r="AJ16" s="78">
        <f t="shared" si="40"/>
        <v>-6.8377866886969743E-2</v>
      </c>
      <c r="AK16" s="11">
        <f t="shared" si="41"/>
        <v>0.31215457388301499</v>
      </c>
      <c r="AL16" s="12">
        <f t="shared" si="11"/>
        <v>-9.3103268510839166E-2</v>
      </c>
      <c r="AM16" s="11">
        <f t="shared" si="42"/>
        <v>0.31215457388301499</v>
      </c>
      <c r="AN16" s="9">
        <f t="shared" si="43"/>
        <v>51.263382858147544</v>
      </c>
      <c r="AO16" s="9"/>
      <c r="AP16" s="9">
        <f t="shared" si="12"/>
        <v>16.296614723225417</v>
      </c>
      <c r="AQ16" s="47">
        <f t="shared" si="24"/>
        <v>49.911098768002937</v>
      </c>
      <c r="AR16" s="15">
        <f t="shared" si="25"/>
        <v>0.37294848387592794</v>
      </c>
      <c r="AS16" s="49"/>
      <c r="AT16" s="12">
        <f t="shared" si="26"/>
        <v>0.40327646309972398</v>
      </c>
      <c r="AU16" s="9">
        <f t="shared" si="27"/>
        <v>52.450523892188841</v>
      </c>
      <c r="AV16" s="9">
        <f t="shared" si="13"/>
        <v>83.359589949523865</v>
      </c>
      <c r="AW16" s="9">
        <f t="shared" si="14"/>
        <v>23.502209851219163</v>
      </c>
      <c r="AX16" s="16">
        <f t="shared" si="28"/>
        <v>53.430899900371514</v>
      </c>
      <c r="AY16" s="44">
        <f t="shared" si="29"/>
        <v>0.33205506184046557</v>
      </c>
      <c r="AZ16" s="49"/>
      <c r="BA16" s="12">
        <f t="shared" si="30"/>
        <v>0.36201815053434322</v>
      </c>
      <c r="BB16" s="9">
        <f t="shared" si="31"/>
        <v>55.975118635235653</v>
      </c>
      <c r="BC16" s="9">
        <f t="shared" si="15"/>
        <v>83.228003268094966</v>
      </c>
      <c r="BD16" s="9">
        <f t="shared" si="16"/>
        <v>39.639778575032544</v>
      </c>
      <c r="BE16" s="16">
        <f t="shared" si="32"/>
        <v>61.433890921563759</v>
      </c>
      <c r="BF16" s="44">
        <f t="shared" si="33"/>
        <v>0.241802942631311</v>
      </c>
      <c r="BG16" s="49"/>
      <c r="BH16" s="12">
        <f t="shared" si="34"/>
        <v>0.27124779745604305</v>
      </c>
      <c r="BI16" s="9">
        <f t="shared" si="35"/>
        <v>64</v>
      </c>
      <c r="BJ16" s="9">
        <f t="shared" si="17"/>
        <v>83.158225851268227</v>
      </c>
      <c r="BK16" s="9">
        <f t="shared" si="18"/>
        <v>0</v>
      </c>
      <c r="BL16" s="51">
        <f t="shared" si="36"/>
        <v>64</v>
      </c>
      <c r="BM16" s="44">
        <f t="shared" si="37"/>
        <v>0.21255811261197019</v>
      </c>
      <c r="BN16" s="11"/>
      <c r="BO16" s="9"/>
      <c r="BP16" s="11"/>
      <c r="BQ16" s="9"/>
      <c r="BR16" s="43"/>
      <c r="BS16" s="9"/>
      <c r="BT16" s="11"/>
      <c r="BU16" s="9"/>
      <c r="BV16" s="25"/>
      <c r="BW16" s="25"/>
      <c r="BX16" s="25"/>
      <c r="BY16" s="25"/>
    </row>
    <row r="17" spans="1:88" x14ac:dyDescent="0.2">
      <c r="B17" s="2"/>
      <c r="C17" s="4">
        <v>81</v>
      </c>
      <c r="D17" s="39">
        <v>178.49</v>
      </c>
      <c r="E17" s="39">
        <v>-205.84</v>
      </c>
      <c r="F17" s="38">
        <v>66.900000000000006</v>
      </c>
      <c r="G17" s="39">
        <v>0.9</v>
      </c>
      <c r="H17" s="38">
        <v>265</v>
      </c>
      <c r="I17" s="38">
        <v>900</v>
      </c>
      <c r="J17" s="3">
        <f t="shared" si="2"/>
        <v>15</v>
      </c>
      <c r="K17" s="3">
        <f t="shared" si="3"/>
        <v>94.248000000000005</v>
      </c>
      <c r="L17" s="4">
        <v>0.95</v>
      </c>
      <c r="M17" s="4">
        <v>0.76</v>
      </c>
      <c r="N17" s="1">
        <f t="shared" si="19"/>
        <v>0.72199999999999998</v>
      </c>
      <c r="O17" s="40">
        <f t="shared" si="20"/>
        <v>1111.9113573407203</v>
      </c>
      <c r="P17" s="40">
        <f t="shared" si="4"/>
        <v>84394.072022160675</v>
      </c>
      <c r="Q17" s="4">
        <v>2.9</v>
      </c>
      <c r="R17" s="4">
        <v>4</v>
      </c>
      <c r="S17" s="38">
        <v>600</v>
      </c>
      <c r="T17" s="3">
        <f t="shared" si="21"/>
        <v>200</v>
      </c>
      <c r="U17" s="41">
        <v>1.2</v>
      </c>
      <c r="V17" s="7">
        <f t="shared" si="5"/>
        <v>1.130976</v>
      </c>
      <c r="W17" s="7">
        <f t="shared" si="22"/>
        <v>0.17970028082012157</v>
      </c>
      <c r="X17" s="1">
        <f t="shared" si="6"/>
        <v>90.131708528302639</v>
      </c>
      <c r="Y17" s="1">
        <v>0</v>
      </c>
      <c r="Z17" s="4">
        <v>66.900000000000006</v>
      </c>
      <c r="AA17" s="38">
        <v>64</v>
      </c>
      <c r="AB17" s="6">
        <f t="shared" si="23"/>
        <v>0.35171491824118228</v>
      </c>
      <c r="AC17" s="38">
        <v>1000</v>
      </c>
      <c r="AD17" s="1">
        <f t="shared" si="7"/>
        <v>1.193415637860082</v>
      </c>
      <c r="AE17" s="1">
        <f t="shared" si="8"/>
        <v>0.2</v>
      </c>
      <c r="AF17" s="2">
        <f t="shared" si="38"/>
        <v>10</v>
      </c>
      <c r="AG17" s="9">
        <f t="shared" si="9"/>
        <v>2</v>
      </c>
      <c r="AH17" s="12">
        <f t="shared" si="10"/>
        <v>0.58705088908447856</v>
      </c>
      <c r="AI17" s="12">
        <f t="shared" si="39"/>
        <v>8.8259509043740622E-2</v>
      </c>
      <c r="AJ17" s="78">
        <f t="shared" si="40"/>
        <v>-2.0798347861042305E-2</v>
      </c>
      <c r="AK17" s="11">
        <f t="shared" si="41"/>
        <v>0.18413084230175303</v>
      </c>
      <c r="AL17" s="12">
        <f t="shared" si="11"/>
        <v>-7.1176664712329724E-2</v>
      </c>
      <c r="AM17" s="11">
        <f t="shared" si="42"/>
        <v>0.18413084230175303</v>
      </c>
      <c r="AN17" s="9">
        <f t="shared" si="43"/>
        <v>49.911098768002937</v>
      </c>
      <c r="AO17" s="9"/>
      <c r="AP17" s="9">
        <f t="shared" si="12"/>
        <v>23.633796532648066</v>
      </c>
      <c r="AQ17" s="47">
        <f t="shared" si="24"/>
        <v>51.76882160164849</v>
      </c>
      <c r="AR17" s="15">
        <f t="shared" si="25"/>
        <v>0.31215457388301499</v>
      </c>
      <c r="AS17" s="49"/>
      <c r="AT17" s="12">
        <f t="shared" si="26"/>
        <v>0.33205506184046557</v>
      </c>
      <c r="AU17" s="9">
        <f t="shared" si="27"/>
        <v>53.430899900371514</v>
      </c>
      <c r="AV17" s="9">
        <f t="shared" si="13"/>
        <v>79.787559680447814</v>
      </c>
      <c r="AW17" s="9">
        <f t="shared" si="14"/>
        <v>39.70955599185929</v>
      </c>
      <c r="AX17" s="16">
        <f t="shared" si="28"/>
        <v>59.748557836153552</v>
      </c>
      <c r="AY17" s="44">
        <f t="shared" si="29"/>
        <v>0.22233021177005349</v>
      </c>
      <c r="AZ17" s="49"/>
      <c r="BA17" s="12">
        <f t="shared" si="30"/>
        <v>0.241802942631311</v>
      </c>
      <c r="BB17" s="9">
        <f t="shared" si="31"/>
        <v>61.433890921563759</v>
      </c>
      <c r="BC17" s="9">
        <f t="shared" si="15"/>
        <v>79.728568282550455</v>
      </c>
      <c r="BD17" s="9">
        <f t="shared" si="16"/>
        <v>44.895693802471598</v>
      </c>
      <c r="BE17" s="16">
        <f t="shared" si="32"/>
        <v>62.312131042511027</v>
      </c>
      <c r="BF17" s="44">
        <f t="shared" si="33"/>
        <v>0.19323318646035006</v>
      </c>
      <c r="BG17" s="49"/>
      <c r="BH17" s="12">
        <f t="shared" si="34"/>
        <v>0.21255811261197019</v>
      </c>
      <c r="BI17" s="9">
        <f t="shared" si="35"/>
        <v>64</v>
      </c>
      <c r="BJ17" s="9">
        <f t="shared" si="17"/>
        <v>79.684007259252553</v>
      </c>
      <c r="BK17" s="9">
        <f t="shared" si="18"/>
        <v>0</v>
      </c>
      <c r="BL17" s="51">
        <f t="shared" si="36"/>
        <v>64</v>
      </c>
      <c r="BM17" s="44">
        <f t="shared" si="37"/>
        <v>0.17401209313953647</v>
      </c>
      <c r="BN17" s="11"/>
      <c r="BO17" s="9"/>
      <c r="BP17" s="11"/>
      <c r="BQ17" s="9"/>
      <c r="BR17" s="43"/>
      <c r="BS17" s="9"/>
      <c r="BT17" s="11"/>
      <c r="BU17" s="9"/>
      <c r="BV17" s="25"/>
      <c r="BW17" s="25"/>
      <c r="BX17" s="25"/>
      <c r="BY17" s="25"/>
    </row>
    <row r="18" spans="1:88" x14ac:dyDescent="0.2">
      <c r="B18" s="2"/>
      <c r="C18" s="4">
        <v>81</v>
      </c>
      <c r="D18" s="39">
        <v>178.49</v>
      </c>
      <c r="E18" s="39">
        <v>-205.84</v>
      </c>
      <c r="F18" s="38">
        <v>66.900000000000006</v>
      </c>
      <c r="G18" s="39">
        <v>0.9</v>
      </c>
      <c r="H18" s="38">
        <v>265</v>
      </c>
      <c r="I18" s="38">
        <v>900</v>
      </c>
      <c r="J18" s="3">
        <f t="shared" si="2"/>
        <v>15</v>
      </c>
      <c r="K18" s="3">
        <f t="shared" si="3"/>
        <v>94.248000000000005</v>
      </c>
      <c r="L18" s="4">
        <v>0.95</v>
      </c>
      <c r="M18" s="4">
        <v>0.76</v>
      </c>
      <c r="N18" s="1">
        <f t="shared" si="19"/>
        <v>0.72199999999999998</v>
      </c>
      <c r="O18" s="40">
        <f t="shared" si="20"/>
        <v>1111.9113573407203</v>
      </c>
      <c r="P18" s="40">
        <f t="shared" si="4"/>
        <v>84394.072022160675</v>
      </c>
      <c r="Q18" s="4">
        <v>2.9</v>
      </c>
      <c r="R18" s="4">
        <v>4</v>
      </c>
      <c r="S18" s="38">
        <v>600</v>
      </c>
      <c r="T18" s="3">
        <f t="shared" si="21"/>
        <v>200</v>
      </c>
      <c r="U18" s="41">
        <v>1.2</v>
      </c>
      <c r="V18" s="7">
        <f t="shared" si="5"/>
        <v>1.130976</v>
      </c>
      <c r="W18" s="7">
        <f t="shared" si="22"/>
        <v>0.17970028082012157</v>
      </c>
      <c r="X18" s="1">
        <f t="shared" si="6"/>
        <v>90.131708528302639</v>
      </c>
      <c r="Y18" s="1">
        <v>0</v>
      </c>
      <c r="Z18" s="4">
        <v>66.900000000000006</v>
      </c>
      <c r="AA18" s="38">
        <v>64</v>
      </c>
      <c r="AB18" s="6">
        <f t="shared" si="23"/>
        <v>0.35171491824118228</v>
      </c>
      <c r="AC18" s="38">
        <v>1000</v>
      </c>
      <c r="AD18" s="1">
        <f t="shared" si="7"/>
        <v>1.193415637860082</v>
      </c>
      <c r="AE18" s="1">
        <f t="shared" si="8"/>
        <v>0.2</v>
      </c>
      <c r="AF18" s="2">
        <f t="shared" si="38"/>
        <v>11</v>
      </c>
      <c r="AG18" s="9">
        <f t="shared" si="9"/>
        <v>2.2000000000000002</v>
      </c>
      <c r="AH18" s="12">
        <f t="shared" si="10"/>
        <v>0.56377005479561415</v>
      </c>
      <c r="AI18" s="12">
        <f t="shared" si="39"/>
        <v>-0.26991811457840181</v>
      </c>
      <c r="AJ18" s="78">
        <f t="shared" si="40"/>
        <v>6.8129502236360343E-2</v>
      </c>
      <c r="AK18" s="11">
        <f t="shared" si="41"/>
        <v>0</v>
      </c>
      <c r="AL18" s="12">
        <f t="shared" si="11"/>
        <v>-5.0989159309009567E-2</v>
      </c>
      <c r="AM18" s="11">
        <f t="shared" si="42"/>
        <v>0</v>
      </c>
      <c r="AN18" s="9">
        <f t="shared" si="43"/>
        <v>51.76882160164849</v>
      </c>
      <c r="AO18" s="9"/>
      <c r="AP18" s="9">
        <f t="shared" si="12"/>
        <v>39.768547389756648</v>
      </c>
      <c r="AQ18" s="47">
        <f t="shared" si="24"/>
        <v>56.364574799169112</v>
      </c>
      <c r="AR18" s="15">
        <f t="shared" si="25"/>
        <v>0.18413084230175303</v>
      </c>
      <c r="AS18" s="49"/>
      <c r="AT18" s="12">
        <f t="shared" si="26"/>
        <v>0.22233021177005349</v>
      </c>
      <c r="AU18" s="9">
        <f t="shared" si="27"/>
        <v>59.748557836153552</v>
      </c>
      <c r="AV18" s="9">
        <f t="shared" si="13"/>
        <v>72.920140445391624</v>
      </c>
      <c r="AW18" s="9">
        <f t="shared" si="14"/>
        <v>44.9402548257695</v>
      </c>
      <c r="AX18" s="16">
        <f t="shared" si="28"/>
        <v>58.930197635580562</v>
      </c>
      <c r="AY18" s="44">
        <f t="shared" si="29"/>
        <v>0.15521666057642766</v>
      </c>
      <c r="AZ18" s="49"/>
      <c r="BA18" s="12">
        <f t="shared" si="30"/>
        <v>0.19323318646035006</v>
      </c>
      <c r="BB18" s="9">
        <f t="shared" si="31"/>
        <v>62.312131042511027</v>
      </c>
      <c r="BC18" s="9">
        <f t="shared" si="15"/>
        <v>72.891388423173751</v>
      </c>
      <c r="BD18" s="9">
        <f t="shared" si="16"/>
        <v>48.352129615159186</v>
      </c>
      <c r="BE18" s="16">
        <f t="shared" si="32"/>
        <v>60.621759019166468</v>
      </c>
      <c r="BF18" s="44">
        <f t="shared" si="33"/>
        <v>0.13612999913514837</v>
      </c>
      <c r="BG18" s="49"/>
      <c r="BH18" s="12">
        <f t="shared" si="34"/>
        <v>0.17401209313953647</v>
      </c>
      <c r="BI18" s="9">
        <f t="shared" si="35"/>
        <v>64</v>
      </c>
      <c r="BJ18" s="9">
        <f t="shared" si="17"/>
        <v>72.869272788471221</v>
      </c>
      <c r="BK18" s="9">
        <f t="shared" si="18"/>
        <v>0</v>
      </c>
      <c r="BL18" s="51">
        <f t="shared" si="36"/>
        <v>64</v>
      </c>
      <c r="BM18" s="44">
        <f t="shared" si="37"/>
        <v>9.8403469026509621E-2</v>
      </c>
      <c r="BN18" s="11"/>
      <c r="BO18" s="9"/>
      <c r="BP18" s="11"/>
      <c r="BQ18" s="9"/>
      <c r="BR18" s="43"/>
      <c r="BS18" s="9"/>
      <c r="BT18" s="11"/>
      <c r="BU18" s="9"/>
      <c r="BV18" s="25"/>
      <c r="BW18" s="25"/>
      <c r="BX18" s="25"/>
      <c r="BY18" s="25"/>
    </row>
    <row r="19" spans="1:88" x14ac:dyDescent="0.2">
      <c r="B19" s="2"/>
      <c r="C19" s="4">
        <v>81</v>
      </c>
      <c r="D19" s="39">
        <v>178.49</v>
      </c>
      <c r="E19" s="39">
        <v>-205.84</v>
      </c>
      <c r="F19" s="38">
        <v>66.900000000000006</v>
      </c>
      <c r="G19" s="39">
        <v>0.9</v>
      </c>
      <c r="H19" s="38">
        <v>265</v>
      </c>
      <c r="I19" s="38">
        <v>900</v>
      </c>
      <c r="J19" s="3">
        <f t="shared" si="2"/>
        <v>15</v>
      </c>
      <c r="K19" s="3">
        <f t="shared" si="3"/>
        <v>94.248000000000005</v>
      </c>
      <c r="L19" s="4">
        <v>0.95</v>
      </c>
      <c r="M19" s="4">
        <v>0.76</v>
      </c>
      <c r="N19" s="1">
        <f t="shared" si="19"/>
        <v>0.72199999999999998</v>
      </c>
      <c r="O19" s="40">
        <f t="shared" si="20"/>
        <v>1111.9113573407203</v>
      </c>
      <c r="P19" s="40">
        <f t="shared" si="4"/>
        <v>84394.072022160675</v>
      </c>
      <c r="Q19" s="4">
        <v>2.9</v>
      </c>
      <c r="R19" s="4">
        <v>4</v>
      </c>
      <c r="S19" s="38">
        <v>600</v>
      </c>
      <c r="T19" s="3">
        <f t="shared" si="21"/>
        <v>200</v>
      </c>
      <c r="U19" s="41">
        <v>1.2</v>
      </c>
      <c r="V19" s="7">
        <f t="shared" si="5"/>
        <v>1.130976</v>
      </c>
      <c r="W19" s="7">
        <f t="shared" si="22"/>
        <v>0.17970028082012157</v>
      </c>
      <c r="X19" s="1">
        <f t="shared" si="6"/>
        <v>90.131708528302639</v>
      </c>
      <c r="Y19" s="1">
        <v>0</v>
      </c>
      <c r="Z19" s="4">
        <v>66.900000000000006</v>
      </c>
      <c r="AA19" s="38">
        <v>64</v>
      </c>
      <c r="AB19" s="6">
        <f t="shared" si="23"/>
        <v>0.35171491824118228</v>
      </c>
      <c r="AC19" s="38">
        <v>1000</v>
      </c>
      <c r="AD19" s="1">
        <f t="shared" si="7"/>
        <v>1.193415637860082</v>
      </c>
      <c r="AE19" s="1">
        <f t="shared" si="8"/>
        <v>0.2</v>
      </c>
      <c r="AF19" s="2">
        <f t="shared" si="38"/>
        <v>12</v>
      </c>
      <c r="AG19" s="9">
        <f t="shared" si="9"/>
        <v>2.4000000000000004</v>
      </c>
      <c r="AH19" s="12">
        <f t="shared" si="10"/>
        <v>0.54226529481004804</v>
      </c>
      <c r="AI19" s="12">
        <f t="shared" si="39"/>
        <v>-0.40996884276467244</v>
      </c>
      <c r="AJ19" s="78">
        <f t="shared" si="40"/>
        <v>0.10275370774192423</v>
      </c>
      <c r="AK19" s="11">
        <f t="shared" si="41"/>
        <v>0</v>
      </c>
      <c r="AL19" s="12">
        <f t="shared" si="11"/>
        <v>-3.2341740878074419E-2</v>
      </c>
      <c r="AM19" s="11">
        <f t="shared" si="42"/>
        <v>0</v>
      </c>
      <c r="AN19" s="9">
        <f t="shared" si="43"/>
        <v>56.364574799169112</v>
      </c>
      <c r="AO19" s="9"/>
      <c r="AP19" s="9">
        <f t="shared" si="12"/>
        <v>44.96900684798738</v>
      </c>
      <c r="AQ19" s="47">
        <f t="shared" si="24"/>
        <v>44.96900684798738</v>
      </c>
      <c r="AR19" s="15">
        <f t="shared" si="25"/>
        <v>0</v>
      </c>
      <c r="AS19" s="49"/>
      <c r="AT19" s="12">
        <f t="shared" si="26"/>
        <v>0.15521666057642766</v>
      </c>
      <c r="AU19" s="9">
        <f t="shared" si="27"/>
        <v>58.930197635580562</v>
      </c>
      <c r="AV19" s="9">
        <f t="shared" si="13"/>
        <v>44.96900684798738</v>
      </c>
      <c r="AW19" s="9">
        <f t="shared" si="14"/>
        <v>48.374245249861715</v>
      </c>
      <c r="AX19" s="16">
        <f t="shared" si="28"/>
        <v>46.671626048924551</v>
      </c>
      <c r="AY19" s="44">
        <f t="shared" si="29"/>
        <v>-1.8890346457845351E-2</v>
      </c>
      <c r="AZ19" s="49"/>
      <c r="BA19" s="12">
        <f t="shared" si="30"/>
        <v>0.13612999913514837</v>
      </c>
      <c r="BB19" s="9">
        <f t="shared" si="31"/>
        <v>60.621759019166468</v>
      </c>
      <c r="BC19" s="9">
        <f t="shared" si="15"/>
        <v>44.96943271261658</v>
      </c>
      <c r="BD19" s="9">
        <f t="shared" si="16"/>
        <v>55.142283344811787</v>
      </c>
      <c r="BE19" s="16">
        <f t="shared" si="32"/>
        <v>50.055858028714184</v>
      </c>
      <c r="BF19" s="44">
        <f t="shared" si="33"/>
        <v>-5.6433250840911262E-2</v>
      </c>
      <c r="BG19" s="49"/>
      <c r="BH19" s="12">
        <f t="shared" si="34"/>
        <v>9.8403469026509621E-2</v>
      </c>
      <c r="BI19" s="9">
        <f t="shared" si="35"/>
        <v>64</v>
      </c>
      <c r="BJ19" s="9">
        <f t="shared" si="17"/>
        <v>44.973233397481344</v>
      </c>
      <c r="BK19" s="9">
        <f t="shared" si="18"/>
        <v>0</v>
      </c>
      <c r="BL19" s="51">
        <f t="shared" si="36"/>
        <v>64</v>
      </c>
      <c r="BM19" s="44">
        <f t="shared" si="37"/>
        <v>-0.21109958873734186</v>
      </c>
      <c r="BN19" s="11"/>
      <c r="BO19" s="9"/>
      <c r="BP19" s="11"/>
      <c r="BQ19" s="9"/>
      <c r="BR19" s="43"/>
      <c r="BS19" s="9"/>
      <c r="BT19" s="11"/>
      <c r="BU19" s="9"/>
      <c r="BV19" s="25"/>
      <c r="BW19" s="25"/>
      <c r="BX19" s="25"/>
      <c r="BY19" s="25"/>
    </row>
    <row r="20" spans="1:88" x14ac:dyDescent="0.2">
      <c r="B20" s="2"/>
      <c r="C20" s="4">
        <v>81</v>
      </c>
      <c r="D20" s="39">
        <v>178.49</v>
      </c>
      <c r="E20" s="39">
        <v>-205.84</v>
      </c>
      <c r="F20" s="38">
        <v>66.900000000000006</v>
      </c>
      <c r="G20" s="39">
        <v>0.9</v>
      </c>
      <c r="H20" s="38">
        <v>265</v>
      </c>
      <c r="I20" s="38">
        <v>900</v>
      </c>
      <c r="J20" s="3">
        <f t="shared" si="2"/>
        <v>15</v>
      </c>
      <c r="K20" s="3">
        <f t="shared" si="3"/>
        <v>94.248000000000005</v>
      </c>
      <c r="L20" s="4">
        <v>0.95</v>
      </c>
      <c r="M20" s="4">
        <v>0.76</v>
      </c>
      <c r="N20" s="1">
        <f t="shared" si="19"/>
        <v>0.72199999999999998</v>
      </c>
      <c r="O20" s="40">
        <f t="shared" si="20"/>
        <v>1111.9113573407203</v>
      </c>
      <c r="P20" s="40">
        <f t="shared" si="4"/>
        <v>84394.072022160675</v>
      </c>
      <c r="Q20" s="4">
        <v>2.9</v>
      </c>
      <c r="R20" s="4">
        <v>4</v>
      </c>
      <c r="S20" s="38">
        <v>600</v>
      </c>
      <c r="T20" s="3">
        <f t="shared" si="21"/>
        <v>200</v>
      </c>
      <c r="U20" s="41">
        <v>1.2</v>
      </c>
      <c r="V20" s="7">
        <f t="shared" si="5"/>
        <v>1.130976</v>
      </c>
      <c r="W20" s="7">
        <f t="shared" si="22"/>
        <v>0.17970028082012157</v>
      </c>
      <c r="X20" s="1">
        <f t="shared" si="6"/>
        <v>90.131708528302639</v>
      </c>
      <c r="Y20" s="1">
        <v>0</v>
      </c>
      <c r="Z20" s="4">
        <v>66.900000000000006</v>
      </c>
      <c r="AA20" s="38">
        <v>64</v>
      </c>
      <c r="AB20" s="6">
        <f t="shared" si="23"/>
        <v>0.35171491824118228</v>
      </c>
      <c r="AC20" s="38">
        <v>1000</v>
      </c>
      <c r="AD20" s="1">
        <f t="shared" si="7"/>
        <v>1.193415637860082</v>
      </c>
      <c r="AE20" s="1">
        <f t="shared" si="8"/>
        <v>0.2</v>
      </c>
      <c r="AF20" s="2">
        <f t="shared" si="38"/>
        <v>13</v>
      </c>
      <c r="AG20" s="9">
        <f t="shared" si="9"/>
        <v>2.6</v>
      </c>
      <c r="AH20" s="12">
        <f t="shared" si="10"/>
        <v>0.52234083416543242</v>
      </c>
      <c r="AI20" s="12">
        <f t="shared" si="39"/>
        <v>-0.51034017019017464</v>
      </c>
      <c r="AJ20" s="78">
        <f t="shared" si="40"/>
        <v>0.12764177844570879</v>
      </c>
      <c r="AK20" s="11">
        <f t="shared" si="41"/>
        <v>0</v>
      </c>
      <c r="AL20" s="12">
        <f t="shared" si="11"/>
        <v>-1.5064647113706761E-2</v>
      </c>
      <c r="AM20" s="11">
        <f t="shared" si="42"/>
        <v>0</v>
      </c>
      <c r="AN20" s="9">
        <f t="shared" si="43"/>
        <v>44.96900684798738</v>
      </c>
      <c r="AO20" s="9"/>
      <c r="AP20" s="9">
        <f t="shared" si="12"/>
        <v>48.373819385232522</v>
      </c>
      <c r="AQ20" s="50">
        <f t="shared" si="24"/>
        <v>48.373819385232522</v>
      </c>
      <c r="AR20" s="15">
        <f t="shared" si="25"/>
        <v>0</v>
      </c>
      <c r="AS20" s="49"/>
      <c r="AT20" s="12">
        <f t="shared" si="26"/>
        <v>-1.8890346457845351E-2</v>
      </c>
      <c r="AU20" s="9">
        <f t="shared" si="27"/>
        <v>46.671626048924551</v>
      </c>
      <c r="AV20" s="9">
        <f t="shared" si="13"/>
        <v>48.373819385232522</v>
      </c>
      <c r="AW20" s="9">
        <f t="shared" si="14"/>
        <v>55.138482659947023</v>
      </c>
      <c r="AX20" s="16">
        <f t="shared" si="28"/>
        <v>51.756151022589776</v>
      </c>
      <c r="AY20" s="44">
        <f t="shared" si="29"/>
        <v>-3.7526545236798145E-2</v>
      </c>
      <c r="AZ20" s="49"/>
      <c r="BA20" s="12">
        <f t="shared" si="30"/>
        <v>-5.6433250840911262E-2</v>
      </c>
      <c r="BB20" s="9">
        <f t="shared" si="31"/>
        <v>50.055858028714184</v>
      </c>
      <c r="BC20" s="9">
        <f t="shared" si="15"/>
        <v>48.375500002776754</v>
      </c>
      <c r="BD20" s="9">
        <f t="shared" si="16"/>
        <v>82.973584378050049</v>
      </c>
      <c r="BE20" s="16">
        <f t="shared" si="32"/>
        <v>65.674542190413405</v>
      </c>
      <c r="BF20" s="44">
        <f t="shared" si="33"/>
        <v>-0.19193070307997662</v>
      </c>
      <c r="BG20" s="49"/>
      <c r="BH20" s="12">
        <f t="shared" si="34"/>
        <v>-0.21109958873734186</v>
      </c>
      <c r="BI20" s="9">
        <f t="shared" si="35"/>
        <v>64</v>
      </c>
      <c r="BJ20" s="9">
        <f t="shared" si="17"/>
        <v>48.41946232577093</v>
      </c>
      <c r="BK20" s="9">
        <f t="shared" si="18"/>
        <v>0</v>
      </c>
      <c r="BL20" s="51">
        <f t="shared" si="36"/>
        <v>64</v>
      </c>
      <c r="BM20" s="44">
        <f t="shared" si="37"/>
        <v>-0.17286411107292568</v>
      </c>
      <c r="BN20" s="11"/>
      <c r="BO20" s="9"/>
      <c r="BP20" s="11"/>
      <c r="BQ20" s="9"/>
      <c r="BR20" s="43"/>
      <c r="BS20" s="9"/>
      <c r="BT20" s="11"/>
      <c r="BU20" s="9"/>
      <c r="BV20" s="25"/>
      <c r="BW20" s="25"/>
      <c r="BX20" s="25"/>
      <c r="BY20" s="25"/>
    </row>
    <row r="21" spans="1:88" x14ac:dyDescent="0.2">
      <c r="A21" s="25"/>
      <c r="B21" s="2"/>
      <c r="C21" s="4">
        <v>81</v>
      </c>
      <c r="D21" s="39">
        <v>178.49</v>
      </c>
      <c r="E21" s="39">
        <v>-205.84</v>
      </c>
      <c r="F21" s="38">
        <v>66.900000000000006</v>
      </c>
      <c r="G21" s="39">
        <v>0.9</v>
      </c>
      <c r="H21" s="38">
        <v>265</v>
      </c>
      <c r="I21" s="38">
        <v>900</v>
      </c>
      <c r="J21" s="3">
        <f t="shared" si="2"/>
        <v>15</v>
      </c>
      <c r="K21" s="3">
        <f t="shared" si="3"/>
        <v>94.248000000000005</v>
      </c>
      <c r="L21" s="4">
        <v>0.95</v>
      </c>
      <c r="M21" s="4">
        <v>0.76</v>
      </c>
      <c r="N21" s="1">
        <f t="shared" si="19"/>
        <v>0.72199999999999998</v>
      </c>
      <c r="O21" s="40">
        <f t="shared" si="20"/>
        <v>1111.9113573407203</v>
      </c>
      <c r="P21" s="40">
        <f t="shared" si="4"/>
        <v>84394.072022160675</v>
      </c>
      <c r="Q21" s="4">
        <v>2.9</v>
      </c>
      <c r="R21" s="4">
        <v>4</v>
      </c>
      <c r="S21" s="38">
        <v>600</v>
      </c>
      <c r="T21" s="3">
        <f t="shared" si="21"/>
        <v>200</v>
      </c>
      <c r="U21" s="41">
        <v>1.2</v>
      </c>
      <c r="V21" s="7">
        <f t="shared" si="5"/>
        <v>1.130976</v>
      </c>
      <c r="W21" s="7">
        <f t="shared" si="22"/>
        <v>0.17970028082012157</v>
      </c>
      <c r="X21" s="1">
        <f t="shared" si="6"/>
        <v>90.131708528302639</v>
      </c>
      <c r="Y21" s="1">
        <v>0</v>
      </c>
      <c r="Z21" s="4">
        <v>66.900000000000006</v>
      </c>
      <c r="AA21" s="38">
        <v>64</v>
      </c>
      <c r="AB21" s="6">
        <f t="shared" si="23"/>
        <v>0.35171491824118228</v>
      </c>
      <c r="AC21" s="38">
        <v>1000</v>
      </c>
      <c r="AD21" s="1">
        <f t="shared" si="7"/>
        <v>1.193415637860082</v>
      </c>
      <c r="AE21" s="1">
        <f t="shared" si="8"/>
        <v>0.2</v>
      </c>
      <c r="AF21" s="2">
        <f t="shared" si="38"/>
        <v>14</v>
      </c>
      <c r="AG21" s="9">
        <f t="shared" si="9"/>
        <v>2.8000000000000003</v>
      </c>
      <c r="AH21" s="12">
        <f t="shared" si="10"/>
        <v>0.50382865159286294</v>
      </c>
      <c r="AI21" s="12">
        <f t="shared" si="39"/>
        <v>-0.67188969500732887</v>
      </c>
      <c r="AJ21" s="78">
        <f t="shared" si="40"/>
        <v>0.16797266769804856</v>
      </c>
      <c r="AK21" s="11">
        <f t="shared" si="41"/>
        <v>0</v>
      </c>
      <c r="AL21" s="12">
        <f t="shared" si="11"/>
        <v>9.8781823500061067E-4</v>
      </c>
      <c r="AM21" s="11">
        <f t="shared" si="42"/>
        <v>0</v>
      </c>
      <c r="AN21" s="9">
        <f t="shared" si="43"/>
        <v>48.373819385232522</v>
      </c>
      <c r="AO21" s="9"/>
      <c r="AP21" s="9">
        <f t="shared" si="12"/>
        <v>55.136802042402799</v>
      </c>
      <c r="AQ21" s="47">
        <f t="shared" si="24"/>
        <v>55.136802042402799</v>
      </c>
      <c r="AR21" s="15">
        <f t="shared" si="25"/>
        <v>0</v>
      </c>
      <c r="AS21" s="49"/>
      <c r="AT21" s="12">
        <f t="shared" si="26"/>
        <v>-3.7526545236798145E-2</v>
      </c>
      <c r="AU21" s="9">
        <f t="shared" si="27"/>
        <v>51.756151022589776</v>
      </c>
      <c r="AV21" s="9">
        <f t="shared" si="13"/>
        <v>55.136802042402799</v>
      </c>
      <c r="AW21" s="9">
        <f t="shared" si="14"/>
        <v>82.929622055055887</v>
      </c>
      <c r="AX21" s="16">
        <f t="shared" si="28"/>
        <v>69.033212048729339</v>
      </c>
      <c r="AY21" s="44">
        <f t="shared" si="29"/>
        <v>-0.15417892585452178</v>
      </c>
      <c r="AZ21" s="49"/>
      <c r="BA21" s="12">
        <f t="shared" si="30"/>
        <v>-0.19193070307997662</v>
      </c>
      <c r="BB21" s="9">
        <f t="shared" si="31"/>
        <v>65.674542190413405</v>
      </c>
      <c r="BC21" s="9">
        <f t="shared" si="15"/>
        <v>55.16517089401399</v>
      </c>
      <c r="BD21" s="9">
        <f t="shared" si="16"/>
        <v>79.544876027068</v>
      </c>
      <c r="BE21" s="16">
        <f t="shared" si="32"/>
        <v>67.355023460540991</v>
      </c>
      <c r="BF21" s="44">
        <f t="shared" si="33"/>
        <v>-0.13524488513051114</v>
      </c>
      <c r="BG21" s="49"/>
      <c r="BH21" s="12">
        <f t="shared" si="34"/>
        <v>-0.17286411107292568</v>
      </c>
      <c r="BI21" s="9">
        <f t="shared" si="35"/>
        <v>64</v>
      </c>
      <c r="BJ21" s="9">
        <f t="shared" si="17"/>
        <v>55.186999873012553</v>
      </c>
      <c r="BK21" s="9">
        <f t="shared" si="18"/>
        <v>0</v>
      </c>
      <c r="BL21" s="51">
        <f t="shared" si="36"/>
        <v>64</v>
      </c>
      <c r="BM21" s="44">
        <f t="shared" si="37"/>
        <v>-9.7779130906189796E-2</v>
      </c>
      <c r="BN21" s="11"/>
      <c r="BO21" s="9"/>
      <c r="BP21" s="11"/>
      <c r="BQ21" s="9"/>
      <c r="BR21" s="43"/>
      <c r="BS21" s="9"/>
      <c r="BT21" s="11"/>
      <c r="BU21" s="9"/>
      <c r="BV21" s="25"/>
      <c r="BW21" s="25"/>
      <c r="BX21" s="25"/>
      <c r="BY21" s="25"/>
    </row>
    <row r="22" spans="1:88" x14ac:dyDescent="0.2">
      <c r="A22" s="25"/>
      <c r="B22" s="2"/>
      <c r="C22" s="4">
        <v>81</v>
      </c>
      <c r="D22" s="39">
        <v>178.49</v>
      </c>
      <c r="E22" s="39">
        <v>-205.84</v>
      </c>
      <c r="F22" s="38">
        <v>66.900000000000006</v>
      </c>
      <c r="G22" s="39">
        <v>0.9</v>
      </c>
      <c r="H22" s="38">
        <v>265</v>
      </c>
      <c r="I22" s="38">
        <v>900</v>
      </c>
      <c r="J22" s="3">
        <f t="shared" si="2"/>
        <v>15</v>
      </c>
      <c r="K22" s="3">
        <f t="shared" si="3"/>
        <v>94.248000000000005</v>
      </c>
      <c r="L22" s="4">
        <v>0.95</v>
      </c>
      <c r="M22" s="4">
        <v>0.76</v>
      </c>
      <c r="N22" s="1">
        <f t="shared" si="19"/>
        <v>0.72199999999999998</v>
      </c>
      <c r="O22" s="40">
        <f t="shared" si="20"/>
        <v>1111.9113573407203</v>
      </c>
      <c r="P22" s="40">
        <f t="shared" si="4"/>
        <v>84394.072022160675</v>
      </c>
      <c r="Q22" s="4">
        <v>2.9</v>
      </c>
      <c r="R22" s="4">
        <v>4</v>
      </c>
      <c r="S22" s="38">
        <v>600</v>
      </c>
      <c r="T22" s="3">
        <f t="shared" si="21"/>
        <v>200</v>
      </c>
      <c r="U22" s="41">
        <v>1.2</v>
      </c>
      <c r="V22" s="7">
        <f t="shared" si="5"/>
        <v>1.130976</v>
      </c>
      <c r="W22" s="7">
        <f t="shared" si="22"/>
        <v>0.17970028082012157</v>
      </c>
      <c r="X22" s="1">
        <f t="shared" si="6"/>
        <v>90.131708528302639</v>
      </c>
      <c r="Y22" s="1">
        <v>0</v>
      </c>
      <c r="Z22" s="4">
        <v>66.900000000000006</v>
      </c>
      <c r="AA22" s="38">
        <v>64</v>
      </c>
      <c r="AB22" s="6">
        <f t="shared" si="23"/>
        <v>0.35171491824118228</v>
      </c>
      <c r="AC22" s="38">
        <v>1000</v>
      </c>
      <c r="AD22" s="1">
        <f t="shared" si="7"/>
        <v>1.193415637860082</v>
      </c>
      <c r="AE22" s="1">
        <f t="shared" si="8"/>
        <v>0.2</v>
      </c>
      <c r="AF22" s="2">
        <f t="shared" si="38"/>
        <v>15</v>
      </c>
      <c r="AG22" s="9">
        <f t="shared" si="9"/>
        <v>3</v>
      </c>
      <c r="AH22" s="12">
        <f t="shared" si="10"/>
        <v>0.48658372978428838</v>
      </c>
      <c r="AI22" s="12">
        <f t="shared" si="39"/>
        <v>-1.238055070824144</v>
      </c>
      <c r="AJ22" s="78">
        <f t="shared" si="40"/>
        <v>0.30957729979639892</v>
      </c>
      <c r="AK22" s="11">
        <f t="shared" si="41"/>
        <v>0</v>
      </c>
      <c r="AL22" s="12">
        <f t="shared" si="11"/>
        <v>1.5941403998761157E-2</v>
      </c>
      <c r="AM22" s="11">
        <f t="shared" si="42"/>
        <v>0</v>
      </c>
      <c r="AN22" s="9">
        <f t="shared" si="43"/>
        <v>55.136802042402799</v>
      </c>
      <c r="AO22" s="9"/>
      <c r="AP22" s="9">
        <f t="shared" si="12"/>
        <v>82.901253203444696</v>
      </c>
      <c r="AQ22" s="47">
        <f t="shared" si="24"/>
        <v>82.901253203444696</v>
      </c>
      <c r="AR22" s="15">
        <f t="shared" si="25"/>
        <v>0</v>
      </c>
      <c r="AS22" s="49"/>
      <c r="AT22" s="12">
        <f t="shared" si="26"/>
        <v>-0.15417892585452178</v>
      </c>
      <c r="AU22" s="9">
        <f t="shared" si="27"/>
        <v>69.033212048729339</v>
      </c>
      <c r="AV22" s="9">
        <f t="shared" si="13"/>
        <v>82.901253203444696</v>
      </c>
      <c r="AW22" s="9">
        <f t="shared" si="14"/>
        <v>79.523047048069429</v>
      </c>
      <c r="AX22" s="16">
        <f t="shared" si="28"/>
        <v>81.212150125757063</v>
      </c>
      <c r="AY22" s="44">
        <f t="shared" si="29"/>
        <v>1.8740386765854228E-2</v>
      </c>
      <c r="AZ22" s="49"/>
      <c r="BA22" s="12">
        <f t="shared" si="30"/>
        <v>-0.13524488513051114</v>
      </c>
      <c r="BB22" s="9">
        <f t="shared" si="31"/>
        <v>67.355023460540991</v>
      </c>
      <c r="BC22" s="9">
        <f t="shared" si="15"/>
        <v>82.900834073371115</v>
      </c>
      <c r="BD22" s="9">
        <f t="shared" si="16"/>
        <v>72.801590168354423</v>
      </c>
      <c r="BE22" s="16">
        <f t="shared" si="32"/>
        <v>77.851212120862769</v>
      </c>
      <c r="BF22" s="44">
        <f t="shared" si="33"/>
        <v>5.6024922138502381E-2</v>
      </c>
      <c r="BG22" s="49"/>
      <c r="BH22" s="12">
        <f t="shared" si="34"/>
        <v>-9.7779130906189796E-2</v>
      </c>
      <c r="BI22" s="9">
        <f t="shared" si="35"/>
        <v>64</v>
      </c>
      <c r="BJ22" s="9">
        <f t="shared" si="17"/>
        <v>82.897088190032918</v>
      </c>
      <c r="BK22" s="9">
        <f t="shared" si="18"/>
        <v>0</v>
      </c>
      <c r="BL22" s="51">
        <f t="shared" si="36"/>
        <v>64</v>
      </c>
      <c r="BM22" s="44">
        <f t="shared" si="37"/>
        <v>0.20966082301767267</v>
      </c>
      <c r="BN22" s="11"/>
      <c r="BO22" s="9"/>
      <c r="BP22" s="11"/>
      <c r="BQ22" s="9"/>
      <c r="BR22" s="43"/>
      <c r="BS22" s="9"/>
      <c r="BT22" s="11"/>
      <c r="BU22" s="9"/>
      <c r="BV22" s="25"/>
      <c r="BW22" s="25"/>
      <c r="BX22" s="25"/>
      <c r="BY22" s="25"/>
    </row>
    <row r="23" spans="1:88" x14ac:dyDescent="0.2">
      <c r="A23" s="25"/>
      <c r="B23" s="2"/>
      <c r="C23" s="4">
        <v>81</v>
      </c>
      <c r="D23" s="39">
        <v>178.49</v>
      </c>
      <c r="E23" s="39">
        <v>-205.84</v>
      </c>
      <c r="F23" s="38">
        <v>66.900000000000006</v>
      </c>
      <c r="G23" s="39">
        <v>0.9</v>
      </c>
      <c r="H23" s="38">
        <v>265</v>
      </c>
      <c r="I23" s="38">
        <v>900</v>
      </c>
      <c r="J23" s="3">
        <f t="shared" si="2"/>
        <v>15</v>
      </c>
      <c r="K23" s="3">
        <f t="shared" si="3"/>
        <v>94.248000000000005</v>
      </c>
      <c r="L23" s="4">
        <v>0.95</v>
      </c>
      <c r="M23" s="4">
        <v>0.76</v>
      </c>
      <c r="N23" s="1">
        <f t="shared" si="19"/>
        <v>0.72199999999999998</v>
      </c>
      <c r="O23" s="40">
        <f t="shared" si="20"/>
        <v>1111.9113573407203</v>
      </c>
      <c r="P23" s="40">
        <f t="shared" si="4"/>
        <v>84394.072022160675</v>
      </c>
      <c r="Q23" s="4">
        <v>2.9</v>
      </c>
      <c r="R23" s="4">
        <v>4</v>
      </c>
      <c r="S23" s="38">
        <v>600</v>
      </c>
      <c r="T23" s="3">
        <f t="shared" si="21"/>
        <v>200</v>
      </c>
      <c r="U23" s="41">
        <v>1.2</v>
      </c>
      <c r="V23" s="7">
        <f t="shared" si="5"/>
        <v>1.130976</v>
      </c>
      <c r="W23" s="7">
        <f t="shared" si="22"/>
        <v>0.17970028082012157</v>
      </c>
      <c r="X23" s="1">
        <f t="shared" si="6"/>
        <v>90.131708528302639</v>
      </c>
      <c r="Y23" s="1">
        <v>0</v>
      </c>
      <c r="Z23" s="4">
        <v>66.900000000000006</v>
      </c>
      <c r="AA23" s="38">
        <v>64</v>
      </c>
      <c r="AB23" s="6">
        <f t="shared" si="23"/>
        <v>0.35171491824118228</v>
      </c>
      <c r="AC23" s="38">
        <v>1000</v>
      </c>
      <c r="AD23" s="1">
        <f t="shared" si="7"/>
        <v>1.193415637860082</v>
      </c>
      <c r="AE23" s="1">
        <f t="shared" si="8"/>
        <v>0.2</v>
      </c>
      <c r="AF23" s="2">
        <f t="shared" si="38"/>
        <v>16</v>
      </c>
      <c r="AG23" s="9">
        <f t="shared" si="9"/>
        <v>3.2</v>
      </c>
      <c r="AH23" s="12">
        <f t="shared" si="10"/>
        <v>0.47048024881387634</v>
      </c>
      <c r="AI23" s="12">
        <f t="shared" si="39"/>
        <v>-1.1960349699880828</v>
      </c>
      <c r="AJ23" s="78">
        <f t="shared" si="40"/>
        <v>0.29923232292898216</v>
      </c>
      <c r="AK23" s="11">
        <f t="shared" si="41"/>
        <v>0</v>
      </c>
      <c r="AL23" s="12">
        <f t="shared" si="11"/>
        <v>2.9905212385900905E-2</v>
      </c>
      <c r="AM23" s="11">
        <f t="shared" si="42"/>
        <v>0</v>
      </c>
      <c r="AN23" s="9">
        <f t="shared" si="43"/>
        <v>82.901253203444696</v>
      </c>
      <c r="AO23" s="9"/>
      <c r="AP23" s="9">
        <f t="shared" si="12"/>
        <v>79.523466178143011</v>
      </c>
      <c r="AQ23" s="47">
        <f t="shared" si="24"/>
        <v>79.523466178143011</v>
      </c>
      <c r="AR23" s="15">
        <f t="shared" si="25"/>
        <v>0</v>
      </c>
      <c r="AS23" s="49"/>
      <c r="AT23" s="12">
        <f t="shared" si="26"/>
        <v>1.8740386765854228E-2</v>
      </c>
      <c r="AU23" s="9">
        <f t="shared" si="27"/>
        <v>81.212150125757063</v>
      </c>
      <c r="AV23" s="9">
        <f t="shared" si="13"/>
        <v>79.523466178143011</v>
      </c>
      <c r="AW23" s="9">
        <f t="shared" si="14"/>
        <v>72.80533605169262</v>
      </c>
      <c r="AX23" s="16">
        <f t="shared" si="28"/>
        <v>76.164401114917808</v>
      </c>
      <c r="AY23" s="44">
        <f t="shared" si="29"/>
        <v>3.7268405515362091E-2</v>
      </c>
      <c r="AZ23" s="49"/>
      <c r="BA23" s="12">
        <f t="shared" si="30"/>
        <v>5.6024922138502381E-2</v>
      </c>
      <c r="BB23" s="9">
        <f t="shared" si="31"/>
        <v>77.851212120862769</v>
      </c>
      <c r="BC23" s="9">
        <f t="shared" si="15"/>
        <v>79.521808602528196</v>
      </c>
      <c r="BD23" s="9">
        <f t="shared" si="16"/>
        <v>45.155371569660289</v>
      </c>
      <c r="BE23" s="16">
        <f t="shared" si="32"/>
        <v>62.338590086094243</v>
      </c>
      <c r="BF23" s="44">
        <f t="shared" si="33"/>
        <v>0.19064565397690403</v>
      </c>
      <c r="BG23" s="49"/>
      <c r="BH23" s="12">
        <f t="shared" si="34"/>
        <v>0.20966082301767267</v>
      </c>
      <c r="BI23" s="9">
        <f t="shared" si="35"/>
        <v>64</v>
      </c>
      <c r="BJ23" s="9">
        <f t="shared" si="17"/>
        <v>79.478432997753373</v>
      </c>
      <c r="BK23" s="9">
        <f t="shared" si="18"/>
        <v>0</v>
      </c>
      <c r="BL23" s="51">
        <f t="shared" si="36"/>
        <v>64</v>
      </c>
      <c r="BM23" s="44">
        <f t="shared" si="37"/>
        <v>0.17173127249543843</v>
      </c>
      <c r="BN23" s="11"/>
      <c r="BO23" s="9"/>
      <c r="BP23" s="11"/>
      <c r="BQ23" s="9"/>
      <c r="BR23" s="43"/>
      <c r="BS23" s="9"/>
      <c r="BT23" s="11"/>
      <c r="BU23" s="9"/>
      <c r="BV23" s="25"/>
      <c r="BW23" s="25"/>
      <c r="BX23" s="25"/>
      <c r="BY23" s="25"/>
    </row>
    <row r="24" spans="1:88" x14ac:dyDescent="0.2">
      <c r="A24" s="25"/>
      <c r="B24" s="2"/>
      <c r="C24" s="4">
        <v>81</v>
      </c>
      <c r="D24" s="39">
        <v>178.49</v>
      </c>
      <c r="E24" s="39">
        <v>-205.84</v>
      </c>
      <c r="F24" s="38">
        <v>66.900000000000006</v>
      </c>
      <c r="G24" s="39">
        <v>0.9</v>
      </c>
      <c r="H24" s="38">
        <v>265</v>
      </c>
      <c r="I24" s="38">
        <v>900</v>
      </c>
      <c r="J24" s="3">
        <f t="shared" si="2"/>
        <v>15</v>
      </c>
      <c r="K24" s="3">
        <f t="shared" si="3"/>
        <v>94.248000000000005</v>
      </c>
      <c r="L24" s="4">
        <v>0.95</v>
      </c>
      <c r="M24" s="4">
        <v>0.76</v>
      </c>
      <c r="N24" s="1">
        <f t="shared" si="19"/>
        <v>0.72199999999999998</v>
      </c>
      <c r="O24" s="40">
        <f t="shared" si="20"/>
        <v>1111.9113573407203</v>
      </c>
      <c r="P24" s="40">
        <f t="shared" si="4"/>
        <v>84394.072022160675</v>
      </c>
      <c r="Q24" s="4">
        <v>2.9</v>
      </c>
      <c r="R24" s="4">
        <v>4</v>
      </c>
      <c r="S24" s="38">
        <v>600</v>
      </c>
      <c r="T24" s="3">
        <f t="shared" si="21"/>
        <v>200</v>
      </c>
      <c r="U24" s="41">
        <v>1.2</v>
      </c>
      <c r="V24" s="7">
        <f t="shared" si="5"/>
        <v>1.130976</v>
      </c>
      <c r="W24" s="7">
        <f t="shared" si="22"/>
        <v>0.17970028082012157</v>
      </c>
      <c r="X24" s="1">
        <f t="shared" si="6"/>
        <v>90.131708528302639</v>
      </c>
      <c r="Y24" s="1">
        <v>0</v>
      </c>
      <c r="Z24" s="4">
        <v>66.900000000000006</v>
      </c>
      <c r="AA24" s="38">
        <v>64</v>
      </c>
      <c r="AB24" s="6">
        <f t="shared" si="23"/>
        <v>0.35171491824118228</v>
      </c>
      <c r="AC24" s="38">
        <v>1000</v>
      </c>
      <c r="AD24" s="1">
        <f t="shared" si="7"/>
        <v>1.193415637860082</v>
      </c>
      <c r="AE24" s="1">
        <f t="shared" si="8"/>
        <v>0.2</v>
      </c>
      <c r="AF24" s="2">
        <f t="shared" si="38"/>
        <v>17</v>
      </c>
      <c r="AG24" s="9">
        <f t="shared" si="9"/>
        <v>3.4000000000000004</v>
      </c>
      <c r="AH24" s="12">
        <f t="shared" si="10"/>
        <v>0.45540851121714238</v>
      </c>
      <c r="AI24" s="12">
        <f t="shared" si="39"/>
        <v>-1.0865294912945247</v>
      </c>
      <c r="AJ24" s="78">
        <f t="shared" si="40"/>
        <v>0.27209407184268014</v>
      </c>
      <c r="AK24" s="11">
        <f t="shared" si="41"/>
        <v>0</v>
      </c>
      <c r="AL24" s="12">
        <f t="shared" si="11"/>
        <v>4.2974365337907557E-2</v>
      </c>
      <c r="AM24" s="11">
        <f t="shared" si="42"/>
        <v>0</v>
      </c>
      <c r="AN24" s="9">
        <f t="shared" si="43"/>
        <v>79.523466178143011</v>
      </c>
      <c r="AO24" s="9"/>
      <c r="AP24" s="9">
        <f t="shared" si="12"/>
        <v>72.806993627307421</v>
      </c>
      <c r="AQ24" s="47">
        <f t="shared" si="24"/>
        <v>72.806993627307421</v>
      </c>
      <c r="AR24" s="15">
        <f t="shared" si="25"/>
        <v>0</v>
      </c>
      <c r="AS24" s="49"/>
      <c r="AT24" s="12">
        <f t="shared" si="26"/>
        <v>3.7268405515362091E-2</v>
      </c>
      <c r="AU24" s="9">
        <f t="shared" si="27"/>
        <v>76.164401114917808</v>
      </c>
      <c r="AV24" s="9">
        <f t="shared" si="13"/>
        <v>72.806993627307421</v>
      </c>
      <c r="AW24" s="9">
        <f t="shared" si="14"/>
        <v>45.198747174435113</v>
      </c>
      <c r="AX24" s="16">
        <f t="shared" si="28"/>
        <v>59.002870400871267</v>
      </c>
      <c r="AY24" s="44">
        <f t="shared" si="29"/>
        <v>0.15315501560809161</v>
      </c>
      <c r="AZ24" s="49"/>
      <c r="BA24" s="12">
        <f t="shared" si="30"/>
        <v>0.19064565397690403</v>
      </c>
      <c r="BB24" s="9">
        <f t="shared" si="31"/>
        <v>62.338590086094243</v>
      </c>
      <c r="BC24" s="9">
        <f t="shared" si="15"/>
        <v>72.779000322559625</v>
      </c>
      <c r="BD24" s="9">
        <f t="shared" si="16"/>
        <v>48.556762774618406</v>
      </c>
      <c r="BE24" s="16">
        <f t="shared" si="32"/>
        <v>60.667881548589015</v>
      </c>
      <c r="BF24" s="44">
        <f t="shared" si="33"/>
        <v>0.13437134357846492</v>
      </c>
      <c r="BG24" s="49"/>
      <c r="BH24" s="12">
        <f t="shared" si="34"/>
        <v>0.17173127249543843</v>
      </c>
      <c r="BI24" s="9">
        <f t="shared" si="35"/>
        <v>64</v>
      </c>
      <c r="BJ24" s="9">
        <f t="shared" si="17"/>
        <v>72.757452417980318</v>
      </c>
      <c r="BK24" s="9">
        <f t="shared" si="18"/>
        <v>0</v>
      </c>
      <c r="BL24" s="51">
        <f t="shared" si="36"/>
        <v>64</v>
      </c>
      <c r="BM24" s="44">
        <f t="shared" si="37"/>
        <v>9.7162836042660308E-2</v>
      </c>
      <c r="BN24" s="11"/>
      <c r="BO24" s="9"/>
      <c r="BP24" s="11"/>
      <c r="BQ24" s="9"/>
      <c r="BR24" s="43"/>
      <c r="BS24" s="9"/>
      <c r="BT24" s="11"/>
      <c r="BU24" s="9"/>
      <c r="BV24" s="25"/>
      <c r="BW24" s="25"/>
      <c r="BX24" s="25"/>
      <c r="BY24" s="25"/>
    </row>
    <row r="25" spans="1:88" x14ac:dyDescent="0.2">
      <c r="A25" s="25"/>
      <c r="B25" s="2"/>
      <c r="C25" s="4">
        <v>81</v>
      </c>
      <c r="D25" s="39">
        <v>178.49</v>
      </c>
      <c r="E25" s="39">
        <v>-205.84</v>
      </c>
      <c r="F25" s="38">
        <v>66.900000000000006</v>
      </c>
      <c r="G25" s="39">
        <v>0.9</v>
      </c>
      <c r="H25" s="38">
        <v>265</v>
      </c>
      <c r="I25" s="38">
        <v>900</v>
      </c>
      <c r="J25" s="3">
        <f t="shared" si="2"/>
        <v>15</v>
      </c>
      <c r="K25" s="3">
        <f t="shared" si="3"/>
        <v>94.248000000000005</v>
      </c>
      <c r="L25" s="4">
        <v>0.95</v>
      </c>
      <c r="M25" s="4">
        <v>0.76</v>
      </c>
      <c r="N25" s="1">
        <f t="shared" si="19"/>
        <v>0.72199999999999998</v>
      </c>
      <c r="O25" s="40">
        <f t="shared" si="20"/>
        <v>1111.9113573407203</v>
      </c>
      <c r="P25" s="40">
        <f t="shared" si="4"/>
        <v>84394.072022160675</v>
      </c>
      <c r="Q25" s="4">
        <v>2.9</v>
      </c>
      <c r="R25" s="4">
        <v>4</v>
      </c>
      <c r="S25" s="38">
        <v>600</v>
      </c>
      <c r="T25" s="3">
        <f t="shared" si="21"/>
        <v>200</v>
      </c>
      <c r="U25" s="41">
        <v>1.2</v>
      </c>
      <c r="V25" s="7">
        <f t="shared" si="5"/>
        <v>1.130976</v>
      </c>
      <c r="W25" s="7">
        <f t="shared" si="22"/>
        <v>0.17970028082012157</v>
      </c>
      <c r="X25" s="1">
        <f t="shared" si="6"/>
        <v>90.131708528302639</v>
      </c>
      <c r="Y25" s="1">
        <v>0</v>
      </c>
      <c r="Z25" s="4">
        <v>66.900000000000006</v>
      </c>
      <c r="AA25" s="38">
        <v>64</v>
      </c>
      <c r="AB25" s="6">
        <f t="shared" si="23"/>
        <v>0.35171491824118228</v>
      </c>
      <c r="AC25" s="38">
        <v>1000</v>
      </c>
      <c r="AD25" s="1">
        <f t="shared" si="7"/>
        <v>1.193415637860082</v>
      </c>
      <c r="AE25" s="1">
        <f t="shared" si="8"/>
        <v>0.2</v>
      </c>
      <c r="AF25" s="2">
        <f t="shared" si="38"/>
        <v>18</v>
      </c>
      <c r="AG25" s="9">
        <f t="shared" si="9"/>
        <v>3.6</v>
      </c>
      <c r="AH25" s="12">
        <f t="shared" si="10"/>
        <v>0.44127243975108998</v>
      </c>
      <c r="AI25" s="12">
        <f t="shared" si="39"/>
        <v>-0.56932231454763382</v>
      </c>
      <c r="AJ25" s="78">
        <f t="shared" si="40"/>
        <v>0.14309322690628001</v>
      </c>
      <c r="AK25" s="11">
        <f t="shared" si="41"/>
        <v>0</v>
      </c>
      <c r="AL25" s="12">
        <f t="shared" si="11"/>
        <v>5.5232174296203793E-2</v>
      </c>
      <c r="AM25" s="11">
        <f t="shared" si="42"/>
        <v>0</v>
      </c>
      <c r="AN25" s="9">
        <f t="shared" si="43"/>
        <v>72.806993627307421</v>
      </c>
      <c r="AO25" s="9"/>
      <c r="AP25" s="9">
        <f t="shared" si="12"/>
        <v>45.226740479182908</v>
      </c>
      <c r="AQ25" s="47">
        <f t="shared" si="24"/>
        <v>45.226740479182915</v>
      </c>
      <c r="AR25" s="15">
        <f t="shared" si="25"/>
        <v>0</v>
      </c>
      <c r="AS25" s="49"/>
      <c r="AT25" s="12">
        <f t="shared" si="26"/>
        <v>0.15315501560809161</v>
      </c>
      <c r="AU25" s="9">
        <f t="shared" si="27"/>
        <v>59.002870400871267</v>
      </c>
      <c r="AV25" s="9">
        <f t="shared" si="13"/>
        <v>45.226740479182915</v>
      </c>
      <c r="AW25" s="9">
        <f t="shared" si="14"/>
        <v>48.57831067919772</v>
      </c>
      <c r="AX25" s="16">
        <f t="shared" si="28"/>
        <v>46.902525579190318</v>
      </c>
      <c r="AY25" s="44">
        <f t="shared" si="29"/>
        <v>-1.8592625474099189E-2</v>
      </c>
      <c r="AZ25" s="49"/>
      <c r="BA25" s="12">
        <f t="shared" si="30"/>
        <v>0.13437134357846492</v>
      </c>
      <c r="BB25" s="9">
        <f t="shared" si="31"/>
        <v>60.667881548589015</v>
      </c>
      <c r="BC25" s="9">
        <f t="shared" si="15"/>
        <v>45.227153025929361</v>
      </c>
      <c r="BD25" s="9">
        <f t="shared" si="16"/>
        <v>55.253814161629876</v>
      </c>
      <c r="BE25" s="16">
        <f t="shared" si="32"/>
        <v>50.240483593779615</v>
      </c>
      <c r="BF25" s="44">
        <f t="shared" si="33"/>
        <v>-5.5622273778112137E-2</v>
      </c>
      <c r="BG25" s="49"/>
      <c r="BH25" s="12">
        <f t="shared" si="34"/>
        <v>9.7162836042660308E-2</v>
      </c>
      <c r="BI25" s="9">
        <f t="shared" si="35"/>
        <v>64</v>
      </c>
      <c r="BJ25" s="9">
        <f t="shared" si="17"/>
        <v>45.230845259792204</v>
      </c>
      <c r="BK25" s="9">
        <f t="shared" si="18"/>
        <v>0</v>
      </c>
      <c r="BL25" s="51">
        <f t="shared" si="36"/>
        <v>64</v>
      </c>
      <c r="BM25" s="44">
        <f t="shared" si="37"/>
        <v>-0.20824141743983487</v>
      </c>
      <c r="BN25" s="11"/>
      <c r="BO25" s="9"/>
      <c r="BP25" s="11"/>
      <c r="BQ25" s="9"/>
      <c r="BR25" s="43"/>
      <c r="BS25" s="9"/>
      <c r="BT25" s="11"/>
      <c r="BU25" s="9"/>
      <c r="BV25" s="25"/>
      <c r="BW25" s="25"/>
      <c r="BX25" s="25"/>
      <c r="BY25" s="25"/>
    </row>
    <row r="26" spans="1:88" x14ac:dyDescent="0.2">
      <c r="A26" s="25"/>
      <c r="B26" s="2"/>
      <c r="C26" s="4">
        <v>81</v>
      </c>
      <c r="D26" s="39">
        <v>178.49</v>
      </c>
      <c r="E26" s="39">
        <v>-205.84</v>
      </c>
      <c r="F26" s="38">
        <v>66.900000000000006</v>
      </c>
      <c r="G26" s="39">
        <v>0.9</v>
      </c>
      <c r="H26" s="38">
        <v>265</v>
      </c>
      <c r="I26" s="38">
        <v>900</v>
      </c>
      <c r="J26" s="3">
        <f t="shared" si="2"/>
        <v>15</v>
      </c>
      <c r="K26" s="3">
        <f t="shared" si="3"/>
        <v>94.248000000000005</v>
      </c>
      <c r="L26" s="4">
        <v>0.95</v>
      </c>
      <c r="M26" s="4">
        <v>0.76</v>
      </c>
      <c r="N26" s="1">
        <f t="shared" si="19"/>
        <v>0.72199999999999998</v>
      </c>
      <c r="O26" s="40">
        <f t="shared" si="20"/>
        <v>1111.9113573407203</v>
      </c>
      <c r="P26" s="40">
        <f t="shared" si="4"/>
        <v>84394.072022160675</v>
      </c>
      <c r="Q26" s="4">
        <v>2.9</v>
      </c>
      <c r="R26" s="4">
        <v>4</v>
      </c>
      <c r="S26" s="38">
        <v>600</v>
      </c>
      <c r="T26" s="3">
        <f t="shared" si="21"/>
        <v>200</v>
      </c>
      <c r="U26" s="41">
        <v>1.2</v>
      </c>
      <c r="V26" s="7">
        <f t="shared" si="5"/>
        <v>1.130976</v>
      </c>
      <c r="W26" s="7">
        <f t="shared" si="22"/>
        <v>0.17970028082012157</v>
      </c>
      <c r="X26" s="1">
        <f t="shared" si="6"/>
        <v>90.131708528302639</v>
      </c>
      <c r="Y26" s="1">
        <v>0</v>
      </c>
      <c r="Z26" s="4">
        <v>66.900000000000006</v>
      </c>
      <c r="AA26" s="38">
        <v>64</v>
      </c>
      <c r="AB26" s="6">
        <f t="shared" si="23"/>
        <v>0.35171491824118228</v>
      </c>
      <c r="AC26" s="38">
        <v>1000</v>
      </c>
      <c r="AD26" s="1">
        <f t="shared" si="7"/>
        <v>1.193415637860082</v>
      </c>
      <c r="AE26" s="1">
        <f t="shared" si="8"/>
        <v>0.2</v>
      </c>
      <c r="AF26" s="2">
        <f t="shared" si="38"/>
        <v>19</v>
      </c>
      <c r="AG26" s="9">
        <f t="shared" si="9"/>
        <v>3.8000000000000003</v>
      </c>
      <c r="AH26" s="12">
        <f t="shared" si="10"/>
        <v>0.42798752714774424</v>
      </c>
      <c r="AI26" s="12">
        <f t="shared" si="39"/>
        <v>-0.6512157503767505</v>
      </c>
      <c r="AJ26" s="78">
        <f t="shared" si="40"/>
        <v>0.16391789223442452</v>
      </c>
      <c r="AK26" s="11">
        <f t="shared" si="41"/>
        <v>0</v>
      </c>
      <c r="AL26" s="12">
        <f t="shared" si="11"/>
        <v>6.6751918031975138E-2</v>
      </c>
      <c r="AM26" s="11">
        <f t="shared" si="42"/>
        <v>0</v>
      </c>
      <c r="AN26" s="9">
        <f t="shared" si="43"/>
        <v>45.226740479182915</v>
      </c>
      <c r="AO26" s="9"/>
      <c r="AP26" s="9">
        <f t="shared" si="12"/>
        <v>48.577898132451274</v>
      </c>
      <c r="AQ26" s="47">
        <f t="shared" si="24"/>
        <v>48.577898132451274</v>
      </c>
      <c r="AR26" s="15">
        <f t="shared" si="25"/>
        <v>0</v>
      </c>
      <c r="AS26" s="49"/>
      <c r="AT26" s="12">
        <f t="shared" si="26"/>
        <v>-1.8592625474099189E-2</v>
      </c>
      <c r="AU26" s="9">
        <f t="shared" si="27"/>
        <v>46.902525579190318</v>
      </c>
      <c r="AV26" s="9">
        <f t="shared" si="13"/>
        <v>48.577898132451274</v>
      </c>
      <c r="AW26" s="9">
        <f t="shared" si="14"/>
        <v>55.250121927767026</v>
      </c>
      <c r="AX26" s="16">
        <f t="shared" si="28"/>
        <v>51.914010030109154</v>
      </c>
      <c r="AY26" s="44">
        <f t="shared" si="29"/>
        <v>-3.7013743022637734E-2</v>
      </c>
      <c r="AZ26" s="49"/>
      <c r="BA26" s="12">
        <f t="shared" si="30"/>
        <v>-5.5622273778112137E-2</v>
      </c>
      <c r="BB26" s="9">
        <f t="shared" si="31"/>
        <v>50.240483593779615</v>
      </c>
      <c r="BC26" s="9">
        <f t="shared" si="15"/>
        <v>48.579533132369129</v>
      </c>
      <c r="BD26" s="9">
        <f t="shared" si="16"/>
        <v>82.717402882175563</v>
      </c>
      <c r="BE26" s="16">
        <f t="shared" si="32"/>
        <v>65.648468007272342</v>
      </c>
      <c r="BF26" s="44">
        <f t="shared" si="33"/>
        <v>-0.18937769130986046</v>
      </c>
      <c r="BG26" s="49"/>
      <c r="BH26" s="12">
        <f t="shared" si="34"/>
        <v>-0.20824141743983487</v>
      </c>
      <c r="BI26" s="9">
        <f t="shared" si="35"/>
        <v>64</v>
      </c>
      <c r="BJ26" s="9">
        <f t="shared" si="17"/>
        <v>48.622333683357184</v>
      </c>
      <c r="BK26" s="9">
        <f t="shared" si="18"/>
        <v>0</v>
      </c>
      <c r="BL26" s="51">
        <f t="shared" si="36"/>
        <v>64</v>
      </c>
      <c r="BM26" s="44">
        <f t="shared" si="37"/>
        <v>-0.17061327880868929</v>
      </c>
      <c r="BN26" s="11"/>
      <c r="BO26" s="9"/>
      <c r="BP26" s="11"/>
      <c r="BQ26" s="9"/>
      <c r="BR26" s="43"/>
      <c r="BS26" s="9"/>
      <c r="BT26" s="11"/>
      <c r="BU26" s="9"/>
      <c r="BV26" s="25"/>
      <c r="BW26" s="25"/>
      <c r="BX26" s="25"/>
      <c r="BY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</row>
    <row r="27" spans="1:88" x14ac:dyDescent="0.2">
      <c r="A27" s="25"/>
      <c r="B27" s="2"/>
      <c r="C27" s="4">
        <v>81</v>
      </c>
      <c r="D27" s="39">
        <v>178.49</v>
      </c>
      <c r="E27" s="39">
        <v>-205.84</v>
      </c>
      <c r="F27" s="38">
        <v>66.900000000000006</v>
      </c>
      <c r="G27" s="39">
        <v>0.9</v>
      </c>
      <c r="H27" s="38">
        <v>265</v>
      </c>
      <c r="I27" s="38">
        <v>900</v>
      </c>
      <c r="J27" s="3">
        <f t="shared" si="2"/>
        <v>15</v>
      </c>
      <c r="K27" s="3">
        <f t="shared" si="3"/>
        <v>94.248000000000005</v>
      </c>
      <c r="L27" s="4">
        <v>0.95</v>
      </c>
      <c r="M27" s="4">
        <v>0.76</v>
      </c>
      <c r="N27" s="1">
        <f t="shared" si="19"/>
        <v>0.72199999999999998</v>
      </c>
      <c r="O27" s="40">
        <f t="shared" si="20"/>
        <v>1111.9113573407203</v>
      </c>
      <c r="P27" s="40">
        <f t="shared" si="4"/>
        <v>84394.072022160675</v>
      </c>
      <c r="Q27" s="4">
        <v>2.9</v>
      </c>
      <c r="R27" s="4">
        <v>4</v>
      </c>
      <c r="S27" s="38">
        <v>600</v>
      </c>
      <c r="T27" s="3">
        <f t="shared" si="21"/>
        <v>200</v>
      </c>
      <c r="U27" s="41">
        <v>1.2</v>
      </c>
      <c r="V27" s="7">
        <f t="shared" si="5"/>
        <v>1.130976</v>
      </c>
      <c r="W27" s="7">
        <f t="shared" si="22"/>
        <v>0.17970028082012157</v>
      </c>
      <c r="X27" s="1">
        <f t="shared" si="6"/>
        <v>90.131708528302639</v>
      </c>
      <c r="Y27" s="1">
        <v>0</v>
      </c>
      <c r="Z27" s="4">
        <v>66.900000000000006</v>
      </c>
      <c r="AA27" s="38">
        <v>64</v>
      </c>
      <c r="AB27" s="6">
        <f t="shared" si="23"/>
        <v>0.35171491824118228</v>
      </c>
      <c r="AC27" s="38">
        <v>1000</v>
      </c>
      <c r="AD27" s="1">
        <f t="shared" si="7"/>
        <v>1.193415637860082</v>
      </c>
      <c r="AE27" s="1">
        <f t="shared" si="8"/>
        <v>0.2</v>
      </c>
      <c r="AF27" s="2">
        <f t="shared" si="38"/>
        <v>20</v>
      </c>
      <c r="AG27" s="9">
        <f t="shared" si="9"/>
        <v>4</v>
      </c>
      <c r="AH27" s="12">
        <f t="shared" si="10"/>
        <v>0.4154791453912296</v>
      </c>
      <c r="AI27" s="12">
        <f t="shared" si="39"/>
        <v>-0.79588348474521686</v>
      </c>
      <c r="AJ27" s="78">
        <f t="shared" si="40"/>
        <v>0.20047624556544905</v>
      </c>
      <c r="AK27" s="11">
        <f t="shared" si="41"/>
        <v>0</v>
      </c>
      <c r="AL27" s="12">
        <f t="shared" si="11"/>
        <v>7.7598308722415771E-2</v>
      </c>
      <c r="AM27" s="11">
        <f t="shared" si="42"/>
        <v>0</v>
      </c>
      <c r="AN27" s="9">
        <f t="shared" si="43"/>
        <v>48.577898132451274</v>
      </c>
      <c r="AO27" s="9"/>
      <c r="AP27" s="9">
        <f t="shared" si="12"/>
        <v>55.248486927849179</v>
      </c>
      <c r="AQ27" s="47">
        <f t="shared" si="24"/>
        <v>55.248486927849179</v>
      </c>
      <c r="AR27" s="15">
        <f t="shared" si="25"/>
        <v>0</v>
      </c>
      <c r="AS27" s="49"/>
      <c r="AT27" s="12">
        <f t="shared" si="26"/>
        <v>-3.7013743022637734E-2</v>
      </c>
      <c r="AU27" s="9">
        <f t="shared" si="27"/>
        <v>51.914010030109154</v>
      </c>
      <c r="AV27" s="9">
        <f t="shared" si="13"/>
        <v>55.248486927849179</v>
      </c>
      <c r="AW27" s="9">
        <f t="shared" si="14"/>
        <v>82.674602331187501</v>
      </c>
      <c r="AX27" s="16">
        <f t="shared" si="28"/>
        <v>68.961544629518343</v>
      </c>
      <c r="AY27" s="44">
        <f t="shared" si="29"/>
        <v>-0.1521446550340613</v>
      </c>
      <c r="AZ27" s="49"/>
      <c r="BA27" s="12">
        <f t="shared" si="30"/>
        <v>-0.18937769130986046</v>
      </c>
      <c r="BB27" s="9">
        <f t="shared" si="31"/>
        <v>65.648468007272342</v>
      </c>
      <c r="BC27" s="9">
        <f t="shared" si="15"/>
        <v>55.276112108326856</v>
      </c>
      <c r="BD27" s="9">
        <f t="shared" si="16"/>
        <v>79.342927311035012</v>
      </c>
      <c r="BE27" s="16">
        <f t="shared" si="32"/>
        <v>67.309519709680927</v>
      </c>
      <c r="BF27" s="44">
        <f t="shared" si="33"/>
        <v>-0.13350914786637391</v>
      </c>
      <c r="BG27" s="49"/>
      <c r="BH27" s="12">
        <f t="shared" si="34"/>
        <v>-0.17061327880868929</v>
      </c>
      <c r="BI27" s="9">
        <f t="shared" si="35"/>
        <v>64</v>
      </c>
      <c r="BJ27" s="9">
        <f t="shared" si="17"/>
        <v>55.29738437517279</v>
      </c>
      <c r="BK27" s="9">
        <f t="shared" si="18"/>
        <v>0</v>
      </c>
      <c r="BL27" s="51">
        <f t="shared" si="36"/>
        <v>64</v>
      </c>
      <c r="BM27" s="44">
        <f t="shared" si="37"/>
        <v>-9.6554428701353917E-2</v>
      </c>
      <c r="BN27" s="11"/>
      <c r="BO27" s="9"/>
      <c r="BP27" s="11"/>
      <c r="BQ27" s="9"/>
      <c r="BR27" s="43"/>
      <c r="BS27" s="9"/>
      <c r="BT27" s="11"/>
      <c r="BU27" s="9"/>
      <c r="BV27" s="25"/>
      <c r="BW27" s="25"/>
      <c r="BX27" s="25"/>
      <c r="BY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</row>
    <row r="28" spans="1:88" x14ac:dyDescent="0.2">
      <c r="A28" s="25"/>
      <c r="B28" s="2"/>
      <c r="C28" s="4">
        <v>81</v>
      </c>
      <c r="D28" s="39">
        <v>178.49</v>
      </c>
      <c r="E28" s="39">
        <v>-205.84</v>
      </c>
      <c r="F28" s="38">
        <v>66.900000000000006</v>
      </c>
      <c r="G28" s="39">
        <v>0.9</v>
      </c>
      <c r="H28" s="38">
        <v>265</v>
      </c>
      <c r="I28" s="38">
        <v>900</v>
      </c>
      <c r="J28" s="3">
        <f t="shared" si="2"/>
        <v>15</v>
      </c>
      <c r="K28" s="3">
        <f t="shared" si="3"/>
        <v>94.248000000000005</v>
      </c>
      <c r="L28" s="4">
        <v>0.95</v>
      </c>
      <c r="M28" s="4">
        <v>0.76</v>
      </c>
      <c r="N28" s="1">
        <f t="shared" si="19"/>
        <v>0.72199999999999998</v>
      </c>
      <c r="O28" s="40">
        <f t="shared" si="20"/>
        <v>1111.9113573407203</v>
      </c>
      <c r="P28" s="40">
        <f t="shared" si="4"/>
        <v>84394.072022160675</v>
      </c>
      <c r="Q28" s="4">
        <v>2.9</v>
      </c>
      <c r="R28" s="4">
        <v>4</v>
      </c>
      <c r="S28" s="38">
        <v>600</v>
      </c>
      <c r="T28" s="3">
        <f t="shared" si="21"/>
        <v>200</v>
      </c>
      <c r="U28" s="41">
        <v>1.2</v>
      </c>
      <c r="V28" s="7">
        <f t="shared" si="5"/>
        <v>1.130976</v>
      </c>
      <c r="W28" s="7">
        <f t="shared" si="22"/>
        <v>0.17970028082012157</v>
      </c>
      <c r="X28" s="1">
        <f t="shared" si="6"/>
        <v>90.131708528302639</v>
      </c>
      <c r="Y28" s="1">
        <v>0</v>
      </c>
      <c r="Z28" s="4">
        <v>66.900000000000006</v>
      </c>
      <c r="AA28" s="38">
        <v>64</v>
      </c>
      <c r="AB28" s="6">
        <f t="shared" si="23"/>
        <v>0.35171491824118228</v>
      </c>
      <c r="AC28" s="38">
        <v>1000</v>
      </c>
      <c r="AD28" s="1">
        <f t="shared" si="7"/>
        <v>1.193415637860082</v>
      </c>
      <c r="AE28" s="1">
        <f t="shared" si="8"/>
        <v>0.2</v>
      </c>
      <c r="AF28" s="2">
        <f t="shared" si="38"/>
        <v>21</v>
      </c>
      <c r="AG28" s="9">
        <f t="shared" si="9"/>
        <v>4.2</v>
      </c>
      <c r="AH28" s="12">
        <f t="shared" si="10"/>
        <v>0.4036811430548366</v>
      </c>
      <c r="AI28" s="12">
        <f t="shared" si="39"/>
        <v>-1.3418263718913805</v>
      </c>
      <c r="AJ28" s="78">
        <f t="shared" si="40"/>
        <v>0.33738506347069086</v>
      </c>
      <c r="AK28" s="11">
        <f t="shared" si="41"/>
        <v>0</v>
      </c>
      <c r="AL28" s="12">
        <f t="shared" si="11"/>
        <v>8.7828708241570394E-2</v>
      </c>
      <c r="AM28" s="11">
        <f t="shared" si="42"/>
        <v>0</v>
      </c>
      <c r="AN28" s="9">
        <f t="shared" si="43"/>
        <v>55.248486927849179</v>
      </c>
      <c r="AO28" s="9"/>
      <c r="AP28" s="9">
        <f t="shared" si="12"/>
        <v>82.64697715070983</v>
      </c>
      <c r="AQ28" s="47">
        <f t="shared" si="24"/>
        <v>82.64697715070983</v>
      </c>
      <c r="AR28" s="15">
        <f t="shared" si="25"/>
        <v>0</v>
      </c>
      <c r="AS28" s="49"/>
      <c r="AT28" s="12">
        <f t="shared" si="26"/>
        <v>-0.1521446550340613</v>
      </c>
      <c r="AU28" s="9">
        <f t="shared" si="27"/>
        <v>68.961544629518343</v>
      </c>
      <c r="AV28" s="9">
        <f t="shared" si="13"/>
        <v>82.64697715070983</v>
      </c>
      <c r="AW28" s="9">
        <f t="shared" si="14"/>
        <v>79.321655044189072</v>
      </c>
      <c r="AX28" s="16">
        <f t="shared" si="28"/>
        <v>80.984316097449451</v>
      </c>
      <c r="AY28" s="44">
        <f t="shared" si="29"/>
        <v>1.8447015821721386E-2</v>
      </c>
      <c r="AZ28" s="49"/>
      <c r="BA28" s="12">
        <f t="shared" si="30"/>
        <v>-0.13350914786637391</v>
      </c>
      <c r="BB28" s="9">
        <f t="shared" si="31"/>
        <v>67.309519709680927</v>
      </c>
      <c r="BC28" s="9">
        <f t="shared" si="15"/>
        <v>82.646571040446901</v>
      </c>
      <c r="BD28" s="9">
        <f t="shared" si="16"/>
        <v>72.691489699997845</v>
      </c>
      <c r="BE28" s="16">
        <f t="shared" si="32"/>
        <v>77.669030370222373</v>
      </c>
      <c r="BF28" s="44">
        <f t="shared" si="33"/>
        <v>5.5225189353439466E-2</v>
      </c>
      <c r="BG28" s="49"/>
      <c r="BH28" s="12">
        <f t="shared" si="34"/>
        <v>-9.6554428701353917E-2</v>
      </c>
      <c r="BI28" s="9">
        <f t="shared" si="35"/>
        <v>64</v>
      </c>
      <c r="BJ28" s="9">
        <f t="shared" si="17"/>
        <v>82.642931335729429</v>
      </c>
      <c r="BK28" s="9">
        <f t="shared" si="18"/>
        <v>0</v>
      </c>
      <c r="BL28" s="51">
        <f t="shared" si="36"/>
        <v>64</v>
      </c>
      <c r="BM28" s="44">
        <f t="shared" si="37"/>
        <v>0.20684098460061126</v>
      </c>
      <c r="BN28" s="11"/>
      <c r="BO28" s="9"/>
      <c r="BP28" s="11"/>
      <c r="BQ28" s="9"/>
      <c r="BR28" s="43"/>
      <c r="BS28" s="9"/>
      <c r="BT28" s="11"/>
      <c r="BU28" s="9"/>
      <c r="BV28" s="25"/>
      <c r="BW28" s="25"/>
      <c r="BX28" s="25"/>
      <c r="BY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</row>
    <row r="29" spans="1:88" x14ac:dyDescent="0.2">
      <c r="A29" s="25"/>
      <c r="B29" s="2"/>
      <c r="C29" s="4">
        <v>81</v>
      </c>
      <c r="D29" s="39">
        <v>178.49</v>
      </c>
      <c r="E29" s="39">
        <v>-205.84</v>
      </c>
      <c r="F29" s="38">
        <v>66.900000000000006</v>
      </c>
      <c r="G29" s="39">
        <v>0.9</v>
      </c>
      <c r="H29" s="38">
        <v>265</v>
      </c>
      <c r="I29" s="38">
        <v>900</v>
      </c>
      <c r="J29" s="3">
        <f t="shared" si="2"/>
        <v>15</v>
      </c>
      <c r="K29" s="3">
        <f t="shared" si="3"/>
        <v>94.248000000000005</v>
      </c>
      <c r="L29" s="4">
        <v>0.95</v>
      </c>
      <c r="M29" s="4">
        <v>0.76</v>
      </c>
      <c r="N29" s="1">
        <f t="shared" si="19"/>
        <v>0.72199999999999998</v>
      </c>
      <c r="O29" s="40">
        <f t="shared" si="20"/>
        <v>1111.9113573407203</v>
      </c>
      <c r="P29" s="40">
        <f t="shared" si="4"/>
        <v>84394.072022160675</v>
      </c>
      <c r="Q29" s="4">
        <v>2.9</v>
      </c>
      <c r="R29" s="4">
        <v>4</v>
      </c>
      <c r="S29" s="38">
        <v>600</v>
      </c>
      <c r="T29" s="3">
        <f t="shared" si="21"/>
        <v>200</v>
      </c>
      <c r="U29" s="41">
        <v>1.2</v>
      </c>
      <c r="V29" s="7">
        <f t="shared" si="5"/>
        <v>1.130976</v>
      </c>
      <c r="W29" s="7">
        <f t="shared" si="22"/>
        <v>0.17970028082012157</v>
      </c>
      <c r="X29" s="1">
        <f t="shared" si="6"/>
        <v>90.131708528302639</v>
      </c>
      <c r="Y29" s="1">
        <v>0</v>
      </c>
      <c r="Z29" s="4">
        <v>66.900000000000006</v>
      </c>
      <c r="AA29" s="38">
        <v>64</v>
      </c>
      <c r="AB29" s="6">
        <f t="shared" si="23"/>
        <v>0.35171491824118228</v>
      </c>
      <c r="AC29" s="38">
        <v>1000</v>
      </c>
      <c r="AD29" s="1">
        <f t="shared" si="7"/>
        <v>1.193415637860082</v>
      </c>
      <c r="AE29" s="1">
        <f t="shared" si="8"/>
        <v>0.2</v>
      </c>
      <c r="AF29" s="2">
        <f t="shared" si="38"/>
        <v>22</v>
      </c>
      <c r="AG29" s="9">
        <f t="shared" si="9"/>
        <v>4.4000000000000004</v>
      </c>
      <c r="AH29" s="12">
        <f t="shared" si="10"/>
        <v>0.39253467502056966</v>
      </c>
      <c r="AI29" s="12">
        <f t="shared" si="39"/>
        <v>-1.2893930653497592</v>
      </c>
      <c r="AJ29" s="78">
        <f t="shared" si="40"/>
        <v>0.32472454331460432</v>
      </c>
      <c r="AK29" s="11">
        <f t="shared" si="41"/>
        <v>0</v>
      </c>
      <c r="AL29" s="12">
        <f t="shared" si="11"/>
        <v>9.7494142945400125E-2</v>
      </c>
      <c r="AM29" s="11">
        <f t="shared" si="42"/>
        <v>0</v>
      </c>
      <c r="AN29" s="9">
        <f t="shared" si="43"/>
        <v>82.64697715070983</v>
      </c>
      <c r="AO29" s="9"/>
      <c r="AP29" s="9">
        <f t="shared" si="12"/>
        <v>79.322061154452001</v>
      </c>
      <c r="AQ29" s="47">
        <f t="shared" si="24"/>
        <v>79.322061154452001</v>
      </c>
      <c r="AR29" s="15">
        <f t="shared" si="25"/>
        <v>0</v>
      </c>
      <c r="AS29" s="49"/>
      <c r="AT29" s="12">
        <f t="shared" si="26"/>
        <v>1.8447015821721386E-2</v>
      </c>
      <c r="AU29" s="9">
        <f t="shared" si="27"/>
        <v>80.984316097449451</v>
      </c>
      <c r="AV29" s="9">
        <f t="shared" si="13"/>
        <v>79.322061154452001</v>
      </c>
      <c r="AW29" s="9">
        <f t="shared" si="14"/>
        <v>72.695129404715317</v>
      </c>
      <c r="AX29" s="16">
        <f t="shared" si="28"/>
        <v>76.008595279583659</v>
      </c>
      <c r="AY29" s="44">
        <f t="shared" si="29"/>
        <v>3.6762488240504911E-2</v>
      </c>
      <c r="AZ29" s="49"/>
      <c r="BA29" s="12">
        <f t="shared" si="30"/>
        <v>5.5225189353439466E-2</v>
      </c>
      <c r="BB29" s="9">
        <f t="shared" si="31"/>
        <v>77.669030370222373</v>
      </c>
      <c r="BC29" s="9">
        <f t="shared" si="15"/>
        <v>79.32044827643935</v>
      </c>
      <c r="BD29" s="9">
        <f t="shared" si="16"/>
        <v>45.408126795727604</v>
      </c>
      <c r="BE29" s="16">
        <f t="shared" si="32"/>
        <v>62.364287536083481</v>
      </c>
      <c r="BF29" s="44">
        <f t="shared" si="33"/>
        <v>0.1881264764334451</v>
      </c>
      <c r="BG29" s="49"/>
      <c r="BH29" s="12">
        <f t="shared" si="34"/>
        <v>0.20684098460061126</v>
      </c>
      <c r="BI29" s="9">
        <f t="shared" si="35"/>
        <v>64</v>
      </c>
      <c r="BJ29" s="9">
        <f t="shared" si="17"/>
        <v>79.278211421998094</v>
      </c>
      <c r="BK29" s="9">
        <f t="shared" si="18"/>
        <v>0</v>
      </c>
      <c r="BL29" s="51">
        <f t="shared" si="36"/>
        <v>64</v>
      </c>
      <c r="BM29" s="44">
        <f t="shared" si="37"/>
        <v>0.16950983922822807</v>
      </c>
      <c r="BN29" s="11"/>
      <c r="BO29" s="9"/>
      <c r="BP29" s="11"/>
      <c r="BQ29" s="9"/>
      <c r="BR29" s="43"/>
      <c r="BS29" s="9"/>
      <c r="BT29" s="11"/>
      <c r="BU29" s="9"/>
      <c r="BV29" s="25"/>
      <c r="BW29" s="25"/>
      <c r="BX29" s="25"/>
      <c r="BY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</row>
    <row r="30" spans="1:88" x14ac:dyDescent="0.2">
      <c r="A30" s="25"/>
      <c r="B30" s="2"/>
      <c r="C30" s="4">
        <v>81</v>
      </c>
      <c r="D30" s="39">
        <v>178.49</v>
      </c>
      <c r="E30" s="39">
        <v>-205.84</v>
      </c>
      <c r="F30" s="38">
        <v>66.900000000000006</v>
      </c>
      <c r="G30" s="39">
        <v>0.9</v>
      </c>
      <c r="H30" s="38">
        <v>265</v>
      </c>
      <c r="I30" s="38">
        <v>900</v>
      </c>
      <c r="J30" s="3">
        <f t="shared" si="2"/>
        <v>15</v>
      </c>
      <c r="K30" s="3">
        <f t="shared" si="3"/>
        <v>94.248000000000005</v>
      </c>
      <c r="L30" s="4">
        <v>0.95</v>
      </c>
      <c r="M30" s="4">
        <v>0.76</v>
      </c>
      <c r="N30" s="1">
        <f t="shared" si="19"/>
        <v>0.72199999999999998</v>
      </c>
      <c r="O30" s="40">
        <f t="shared" si="20"/>
        <v>1111.9113573407203</v>
      </c>
      <c r="P30" s="40">
        <f t="shared" si="4"/>
        <v>84394.072022160675</v>
      </c>
      <c r="Q30" s="4">
        <v>2.9</v>
      </c>
      <c r="R30" s="4">
        <v>4</v>
      </c>
      <c r="S30" s="38">
        <v>600</v>
      </c>
      <c r="T30" s="3">
        <f t="shared" si="21"/>
        <v>200</v>
      </c>
      <c r="U30" s="41">
        <v>1.2</v>
      </c>
      <c r="V30" s="7">
        <f t="shared" si="5"/>
        <v>1.130976</v>
      </c>
      <c r="W30" s="7">
        <f t="shared" si="22"/>
        <v>0.17970028082012157</v>
      </c>
      <c r="X30" s="1">
        <f t="shared" si="6"/>
        <v>90.131708528302639</v>
      </c>
      <c r="Y30" s="1">
        <v>0</v>
      </c>
      <c r="Z30" s="4">
        <v>66.900000000000006</v>
      </c>
      <c r="AA30" s="38">
        <v>64</v>
      </c>
      <c r="AB30" s="6">
        <f t="shared" si="23"/>
        <v>0.35171491824118228</v>
      </c>
      <c r="AC30" s="38">
        <v>1000</v>
      </c>
      <c r="AD30" s="1">
        <f t="shared" si="7"/>
        <v>1.193415637860082</v>
      </c>
      <c r="AE30" s="1">
        <f t="shared" si="8"/>
        <v>0.2</v>
      </c>
      <c r="AF30" s="2">
        <f t="shared" si="38"/>
        <v>23</v>
      </c>
      <c r="AG30" s="9">
        <f t="shared" si="9"/>
        <v>4.6000000000000005</v>
      </c>
      <c r="AH30" s="12">
        <f t="shared" si="10"/>
        <v>0.38198722087215631</v>
      </c>
      <c r="AI30" s="12">
        <f t="shared" si="39"/>
        <v>-1.1716377703588108</v>
      </c>
      <c r="AJ30" s="78">
        <f t="shared" si="40"/>
        <v>0.29575247324644216</v>
      </c>
      <c r="AK30" s="11">
        <f t="shared" si="41"/>
        <v>0</v>
      </c>
      <c r="AL30" s="12">
        <f t="shared" si="11"/>
        <v>0.10664015485246531</v>
      </c>
      <c r="AM30" s="11">
        <f t="shared" si="42"/>
        <v>0</v>
      </c>
      <c r="AN30" s="9">
        <f t="shared" si="43"/>
        <v>79.322061154452001</v>
      </c>
      <c r="AO30" s="9"/>
      <c r="AP30" s="9">
        <f t="shared" si="12"/>
        <v>72.696742282727968</v>
      </c>
      <c r="AQ30" s="47">
        <f t="shared" si="24"/>
        <v>72.696742282727968</v>
      </c>
      <c r="AR30" s="15">
        <f t="shared" si="25"/>
        <v>0</v>
      </c>
      <c r="AS30" s="49"/>
      <c r="AT30" s="12">
        <f t="shared" si="26"/>
        <v>3.6762488240504911E-2</v>
      </c>
      <c r="AU30" s="9">
        <f t="shared" si="27"/>
        <v>76.008595279583659</v>
      </c>
      <c r="AV30" s="9">
        <f t="shared" si="13"/>
        <v>72.696742282727968</v>
      </c>
      <c r="AW30" s="9">
        <f t="shared" si="14"/>
        <v>45.450363650168867</v>
      </c>
      <c r="AX30" s="16">
        <f t="shared" si="28"/>
        <v>59.073552966448418</v>
      </c>
      <c r="AY30" s="44">
        <f t="shared" si="29"/>
        <v>0.15114757657125377</v>
      </c>
      <c r="AZ30" s="49"/>
      <c r="BA30" s="12">
        <f t="shared" si="30"/>
        <v>0.1881264764334451</v>
      </c>
      <c r="BB30" s="9">
        <f t="shared" si="31"/>
        <v>62.364287536083481</v>
      </c>
      <c r="BC30" s="9">
        <f t="shared" si="15"/>
        <v>72.669477998481156</v>
      </c>
      <c r="BD30" s="9">
        <f t="shared" si="16"/>
        <v>48.756079688382982</v>
      </c>
      <c r="BE30" s="16">
        <f t="shared" si="32"/>
        <v>60.712778843432069</v>
      </c>
      <c r="BF30" s="44">
        <f t="shared" si="33"/>
        <v>0.13265807727692761</v>
      </c>
      <c r="BG30" s="49"/>
      <c r="BH30" s="12">
        <f t="shared" si="34"/>
        <v>0.16950983922822807</v>
      </c>
      <c r="BI30" s="9">
        <f t="shared" si="35"/>
        <v>64</v>
      </c>
      <c r="BJ30" s="9">
        <f t="shared" si="17"/>
        <v>72.648476072615409</v>
      </c>
      <c r="BK30" s="9">
        <f t="shared" si="18"/>
        <v>0</v>
      </c>
      <c r="BL30" s="51">
        <f t="shared" si="36"/>
        <v>64</v>
      </c>
      <c r="BM30" s="44">
        <f t="shared" si="37"/>
        <v>9.595375716082942E-2</v>
      </c>
      <c r="BN30" s="11"/>
      <c r="BO30" s="9"/>
      <c r="BP30" s="11"/>
      <c r="BQ30" s="9"/>
      <c r="BR30" s="43"/>
      <c r="BS30" s="9"/>
      <c r="BT30" s="11"/>
      <c r="BU30" s="9"/>
      <c r="BV30" s="25"/>
      <c r="BW30" s="25"/>
      <c r="BX30" s="25"/>
      <c r="BY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</row>
    <row r="31" spans="1:88" x14ac:dyDescent="0.2">
      <c r="A31" s="25"/>
      <c r="B31" s="2"/>
      <c r="C31" s="4">
        <v>81</v>
      </c>
      <c r="D31" s="39">
        <v>178.49</v>
      </c>
      <c r="E31" s="39">
        <v>-205.84</v>
      </c>
      <c r="F31" s="38">
        <v>66.900000000000006</v>
      </c>
      <c r="G31" s="39">
        <v>0.9</v>
      </c>
      <c r="H31" s="38">
        <v>265</v>
      </c>
      <c r="I31" s="38">
        <v>900</v>
      </c>
      <c r="J31" s="3">
        <f t="shared" si="2"/>
        <v>15</v>
      </c>
      <c r="K31" s="3">
        <f t="shared" si="3"/>
        <v>94.248000000000005</v>
      </c>
      <c r="L31" s="4">
        <v>0.95</v>
      </c>
      <c r="M31" s="4">
        <v>0.76</v>
      </c>
      <c r="N31" s="1">
        <f t="shared" si="19"/>
        <v>0.72199999999999998</v>
      </c>
      <c r="O31" s="40">
        <f t="shared" si="20"/>
        <v>1111.9113573407203</v>
      </c>
      <c r="P31" s="40">
        <f t="shared" si="4"/>
        <v>84394.072022160675</v>
      </c>
      <c r="Q31" s="4">
        <v>2.9</v>
      </c>
      <c r="R31" s="4">
        <v>4</v>
      </c>
      <c r="S31" s="38">
        <v>600</v>
      </c>
      <c r="T31" s="3">
        <f t="shared" si="21"/>
        <v>200</v>
      </c>
      <c r="U31" s="41">
        <v>1.2</v>
      </c>
      <c r="V31" s="7">
        <f t="shared" si="5"/>
        <v>1.130976</v>
      </c>
      <c r="W31" s="7">
        <f t="shared" si="22"/>
        <v>0.17970028082012157</v>
      </c>
      <c r="X31" s="1">
        <f t="shared" si="6"/>
        <v>90.131708528302639</v>
      </c>
      <c r="Y31" s="1">
        <v>0</v>
      </c>
      <c r="Z31" s="4">
        <v>66.900000000000006</v>
      </c>
      <c r="AA31" s="38">
        <v>64</v>
      </c>
      <c r="AB31" s="6">
        <f t="shared" si="23"/>
        <v>0.35171491824118228</v>
      </c>
      <c r="AC31" s="38">
        <v>1000</v>
      </c>
      <c r="AD31" s="1">
        <f t="shared" si="7"/>
        <v>1.193415637860082</v>
      </c>
      <c r="AE31" s="1">
        <f t="shared" si="8"/>
        <v>0.2</v>
      </c>
      <c r="AF31" s="2">
        <f t="shared" si="38"/>
        <v>24</v>
      </c>
      <c r="AG31" s="9">
        <f t="shared" si="9"/>
        <v>4.8000000000000007</v>
      </c>
      <c r="AH31" s="12">
        <f t="shared" si="10"/>
        <v>0.37199175740237822</v>
      </c>
      <c r="AI31" s="12">
        <f t="shared" si="39"/>
        <v>-0.65263928407976002</v>
      </c>
      <c r="AJ31" s="78">
        <f t="shared" si="40"/>
        <v>0.16648377701523312</v>
      </c>
      <c r="AK31" s="11">
        <f t="shared" si="41"/>
        <v>0</v>
      </c>
      <c r="AL31" s="12">
        <f t="shared" si="11"/>
        <v>0.11530751918748611</v>
      </c>
      <c r="AM31" s="11">
        <f t="shared" si="42"/>
        <v>0</v>
      </c>
      <c r="AN31" s="9">
        <f t="shared" si="43"/>
        <v>72.696742282727968</v>
      </c>
      <c r="AO31" s="9"/>
      <c r="AP31" s="9">
        <f t="shared" si="12"/>
        <v>45.477627934415679</v>
      </c>
      <c r="AQ31" s="47">
        <f t="shared" si="24"/>
        <v>45.477627934415679</v>
      </c>
      <c r="AR31" s="15">
        <f t="shared" si="25"/>
        <v>0</v>
      </c>
      <c r="AS31" s="49"/>
      <c r="AT31" s="12">
        <f t="shared" si="26"/>
        <v>0.15114757657125377</v>
      </c>
      <c r="AU31" s="9">
        <f t="shared" si="27"/>
        <v>59.073552966448418</v>
      </c>
      <c r="AV31" s="9">
        <f t="shared" si="13"/>
        <v>45.477627934415679</v>
      </c>
      <c r="AW31" s="9">
        <f t="shared" si="14"/>
        <v>48.777081614248722</v>
      </c>
      <c r="AX31" s="16">
        <f t="shared" si="28"/>
        <v>47.127354774332204</v>
      </c>
      <c r="AY31" s="44">
        <f t="shared" si="29"/>
        <v>-1.8303512347139048E-2</v>
      </c>
      <c r="AZ31" s="49"/>
      <c r="BA31" s="12">
        <f t="shared" si="30"/>
        <v>0.13265807727692761</v>
      </c>
      <c r="BB31" s="9">
        <f t="shared" si="31"/>
        <v>60.712778843432069</v>
      </c>
      <c r="BC31" s="9">
        <f t="shared" si="15"/>
        <v>45.478027750809218</v>
      </c>
      <c r="BD31" s="9">
        <f t="shared" si="16"/>
        <v>55.362511852565049</v>
      </c>
      <c r="BE31" s="16">
        <f t="shared" si="32"/>
        <v>50.420269801687134</v>
      </c>
      <c r="BF31" s="44">
        <f t="shared" si="33"/>
        <v>-5.4833555599647608E-2</v>
      </c>
      <c r="BG31" s="49"/>
      <c r="BH31" s="12">
        <f t="shared" si="34"/>
        <v>9.595375716082942E-2</v>
      </c>
      <c r="BI31" s="9">
        <f t="shared" si="35"/>
        <v>64</v>
      </c>
      <c r="BJ31" s="9">
        <f t="shared" si="17"/>
        <v>45.481616016067299</v>
      </c>
      <c r="BK31" s="9">
        <f t="shared" si="18"/>
        <v>0</v>
      </c>
      <c r="BL31" s="51">
        <f t="shared" si="36"/>
        <v>64</v>
      </c>
      <c r="BM31" s="44">
        <f t="shared" si="37"/>
        <v>-0.20545914735564638</v>
      </c>
      <c r="BN31" s="11"/>
      <c r="BO31" s="9"/>
      <c r="BP31" s="11"/>
      <c r="BQ31" s="9"/>
      <c r="BR31" s="43"/>
      <c r="BS31" s="9"/>
      <c r="BT31" s="11"/>
      <c r="BU31" s="9"/>
      <c r="BV31" s="25"/>
      <c r="BW31" s="25"/>
      <c r="BX31" s="25"/>
      <c r="BY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</row>
    <row r="32" spans="1:88" x14ac:dyDescent="0.2">
      <c r="A32" s="25"/>
      <c r="B32" s="2"/>
      <c r="C32" s="4">
        <v>81</v>
      </c>
      <c r="D32" s="39">
        <v>178.49</v>
      </c>
      <c r="E32" s="39">
        <v>-205.84</v>
      </c>
      <c r="F32" s="38">
        <v>66.900000000000006</v>
      </c>
      <c r="G32" s="39">
        <v>0.9</v>
      </c>
      <c r="H32" s="38">
        <v>265</v>
      </c>
      <c r="I32" s="38">
        <v>900</v>
      </c>
      <c r="J32" s="3">
        <f t="shared" si="2"/>
        <v>15</v>
      </c>
      <c r="K32" s="3">
        <f t="shared" si="3"/>
        <v>94.248000000000005</v>
      </c>
      <c r="L32" s="4">
        <v>0.95</v>
      </c>
      <c r="M32" s="4">
        <v>0.76</v>
      </c>
      <c r="N32" s="1">
        <f t="shared" si="19"/>
        <v>0.72199999999999998</v>
      </c>
      <c r="O32" s="40">
        <f t="shared" si="20"/>
        <v>1111.9113573407203</v>
      </c>
      <c r="P32" s="40">
        <f t="shared" si="4"/>
        <v>84394.072022160675</v>
      </c>
      <c r="Q32" s="4">
        <v>2.9</v>
      </c>
      <c r="R32" s="4">
        <v>4</v>
      </c>
      <c r="S32" s="38">
        <v>600</v>
      </c>
      <c r="T32" s="3">
        <f t="shared" si="21"/>
        <v>200</v>
      </c>
      <c r="U32" s="41">
        <v>1.2</v>
      </c>
      <c r="V32" s="7">
        <f t="shared" si="5"/>
        <v>1.130976</v>
      </c>
      <c r="W32" s="7">
        <f t="shared" si="22"/>
        <v>0.17970028082012157</v>
      </c>
      <c r="X32" s="1">
        <f t="shared" si="6"/>
        <v>90.131708528302639</v>
      </c>
      <c r="Y32" s="1">
        <v>0</v>
      </c>
      <c r="Z32" s="4">
        <v>66.900000000000006</v>
      </c>
      <c r="AA32" s="38">
        <v>64</v>
      </c>
      <c r="AB32" s="6">
        <f t="shared" si="23"/>
        <v>0.35171491824118228</v>
      </c>
      <c r="AC32" s="38">
        <v>1000</v>
      </c>
      <c r="AD32" s="1">
        <f t="shared" si="7"/>
        <v>1.193415637860082</v>
      </c>
      <c r="AE32" s="1">
        <f t="shared" si="8"/>
        <v>0.2</v>
      </c>
      <c r="AF32" s="2">
        <f t="shared" si="38"/>
        <v>25</v>
      </c>
      <c r="AG32" s="9">
        <f t="shared" si="9"/>
        <v>5</v>
      </c>
      <c r="AH32" s="12">
        <f t="shared" si="10"/>
        <v>0.36250605772557698</v>
      </c>
      <c r="AI32" s="12">
        <f t="shared" si="39"/>
        <v>-0.72575051288999293</v>
      </c>
      <c r="AJ32" s="78">
        <f t="shared" si="40"/>
        <v>0.18525271961206907</v>
      </c>
      <c r="AK32" s="11">
        <f t="shared" si="41"/>
        <v>0</v>
      </c>
      <c r="AL32" s="12">
        <f t="shared" si="11"/>
        <v>0.12353285214178199</v>
      </c>
      <c r="AM32" s="11">
        <f t="shared" si="42"/>
        <v>0</v>
      </c>
      <c r="AN32" s="9">
        <f t="shared" si="43"/>
        <v>45.477627934415679</v>
      </c>
      <c r="AO32" s="9"/>
      <c r="AP32" s="9">
        <f t="shared" si="12"/>
        <v>48.77668179785519</v>
      </c>
      <c r="AQ32" s="47">
        <f t="shared" si="24"/>
        <v>48.77668179785519</v>
      </c>
      <c r="AR32" s="15">
        <f t="shared" si="25"/>
        <v>0</v>
      </c>
      <c r="AS32" s="49"/>
      <c r="AT32" s="12">
        <f t="shared" si="26"/>
        <v>-1.8303512347139048E-2</v>
      </c>
      <c r="AU32" s="9">
        <f t="shared" si="27"/>
        <v>47.127354774332204</v>
      </c>
      <c r="AV32" s="9">
        <f t="shared" si="13"/>
        <v>48.77668179785519</v>
      </c>
      <c r="AW32" s="9">
        <f t="shared" si="14"/>
        <v>55.358923587306968</v>
      </c>
      <c r="AX32" s="16">
        <f t="shared" si="28"/>
        <v>52.067802692581083</v>
      </c>
      <c r="AY32" s="44">
        <f t="shared" si="29"/>
        <v>-3.6514573488778748E-2</v>
      </c>
      <c r="AZ32" s="49"/>
      <c r="BA32" s="12">
        <f t="shared" si="30"/>
        <v>-5.4833555599647608E-2</v>
      </c>
      <c r="BB32" s="9">
        <f t="shared" si="31"/>
        <v>50.420269801687134</v>
      </c>
      <c r="BC32" s="9">
        <f t="shared" si="15"/>
        <v>48.77827299572494</v>
      </c>
      <c r="BD32" s="9">
        <f t="shared" si="16"/>
        <v>82.468005779170099</v>
      </c>
      <c r="BE32" s="16">
        <f t="shared" si="32"/>
        <v>65.623139387447523</v>
      </c>
      <c r="BF32" s="44">
        <f t="shared" si="33"/>
        <v>-0.18689167959612188</v>
      </c>
      <c r="BG32" s="49"/>
      <c r="BH32" s="12">
        <f t="shared" si="34"/>
        <v>-0.20545914735564638</v>
      </c>
      <c r="BI32" s="9">
        <f t="shared" si="35"/>
        <v>64</v>
      </c>
      <c r="BJ32" s="9">
        <f t="shared" si="17"/>
        <v>48.819957213715291</v>
      </c>
      <c r="BK32" s="9">
        <f t="shared" si="18"/>
        <v>0</v>
      </c>
      <c r="BL32" s="51">
        <f t="shared" si="36"/>
        <v>64</v>
      </c>
      <c r="BM32" s="44">
        <f t="shared" si="37"/>
        <v>-0.16842067052926174</v>
      </c>
      <c r="BN32" s="11"/>
      <c r="BO32" s="9"/>
      <c r="BP32" s="11"/>
      <c r="BQ32" s="9"/>
      <c r="BR32" s="43"/>
      <c r="BS32" s="9"/>
      <c r="BT32" s="11"/>
      <c r="BU32" s="9"/>
      <c r="BV32" s="25"/>
      <c r="BW32" s="25"/>
      <c r="BX32" s="25"/>
      <c r="BY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</row>
    <row r="33" spans="1:88" x14ac:dyDescent="0.2">
      <c r="A33" s="25"/>
      <c r="B33" s="2"/>
      <c r="C33" s="4">
        <v>81</v>
      </c>
      <c r="D33" s="39">
        <v>178.49</v>
      </c>
      <c r="E33" s="39">
        <v>-205.84</v>
      </c>
      <c r="F33" s="38">
        <v>66.900000000000006</v>
      </c>
      <c r="G33" s="39">
        <v>0.9</v>
      </c>
      <c r="H33" s="38">
        <v>265</v>
      </c>
      <c r="I33" s="38">
        <v>900</v>
      </c>
      <c r="J33" s="3">
        <f t="shared" si="2"/>
        <v>15</v>
      </c>
      <c r="K33" s="3">
        <f t="shared" si="3"/>
        <v>94.248000000000005</v>
      </c>
      <c r="L33" s="4">
        <v>0.95</v>
      </c>
      <c r="M33" s="4">
        <v>0.76</v>
      </c>
      <c r="N33" s="1">
        <f t="shared" si="19"/>
        <v>0.72199999999999998</v>
      </c>
      <c r="O33" s="40">
        <f t="shared" si="20"/>
        <v>1111.9113573407203</v>
      </c>
      <c r="P33" s="40">
        <f t="shared" si="4"/>
        <v>84394.072022160675</v>
      </c>
      <c r="Q33" s="4">
        <v>2.9</v>
      </c>
      <c r="R33" s="4">
        <v>4</v>
      </c>
      <c r="S33" s="38">
        <v>600</v>
      </c>
      <c r="T33" s="3">
        <f t="shared" si="21"/>
        <v>200</v>
      </c>
      <c r="U33" s="41">
        <v>1.2</v>
      </c>
      <c r="V33" s="7">
        <f t="shared" si="5"/>
        <v>1.130976</v>
      </c>
      <c r="W33" s="7">
        <f t="shared" si="22"/>
        <v>0.17970028082012157</v>
      </c>
      <c r="X33" s="1">
        <f t="shared" si="6"/>
        <v>90.131708528302639</v>
      </c>
      <c r="Y33" s="1">
        <v>0</v>
      </c>
      <c r="Z33" s="4">
        <v>66.900000000000006</v>
      </c>
      <c r="AA33" s="38">
        <v>64</v>
      </c>
      <c r="AB33" s="6">
        <f t="shared" si="23"/>
        <v>0.35171491824118228</v>
      </c>
      <c r="AC33" s="38">
        <v>1000</v>
      </c>
      <c r="AD33" s="1">
        <f t="shared" si="7"/>
        <v>1.193415637860082</v>
      </c>
      <c r="AE33" s="1">
        <f t="shared" si="8"/>
        <v>0.2</v>
      </c>
      <c r="AF33" s="2">
        <f t="shared" si="38"/>
        <v>26</v>
      </c>
      <c r="AG33" s="9">
        <f t="shared" si="9"/>
        <v>5.2</v>
      </c>
      <c r="AH33" s="12">
        <f t="shared" si="10"/>
        <v>0.3534920949584604</v>
      </c>
      <c r="AI33" s="12">
        <f t="shared" si="39"/>
        <v>-0.86179604304736657</v>
      </c>
      <c r="AJ33" s="78">
        <f t="shared" si="40"/>
        <v>0.21976215911576666</v>
      </c>
      <c r="AK33" s="11">
        <f t="shared" si="41"/>
        <v>0</v>
      </c>
      <c r="AL33" s="12">
        <f t="shared" si="11"/>
        <v>0.13134912795942011</v>
      </c>
      <c r="AM33" s="11">
        <f t="shared" si="42"/>
        <v>0</v>
      </c>
      <c r="AN33" s="9">
        <f t="shared" si="43"/>
        <v>48.77668179785519</v>
      </c>
      <c r="AO33" s="9"/>
      <c r="AP33" s="9">
        <f t="shared" si="12"/>
        <v>55.357332389437225</v>
      </c>
      <c r="AQ33" s="47">
        <f t="shared" si="24"/>
        <v>55.357332389437225</v>
      </c>
      <c r="AR33" s="15">
        <f t="shared" si="25"/>
        <v>0</v>
      </c>
      <c r="AS33" s="49"/>
      <c r="AT33" s="12">
        <f t="shared" si="26"/>
        <v>-3.6514573488778748E-2</v>
      </c>
      <c r="AU33" s="9">
        <f t="shared" si="27"/>
        <v>52.067802692581083</v>
      </c>
      <c r="AV33" s="9">
        <f t="shared" si="13"/>
        <v>55.357332389437225</v>
      </c>
      <c r="AW33" s="9">
        <f t="shared" si="14"/>
        <v>82.426321561179748</v>
      </c>
      <c r="AX33" s="16">
        <f t="shared" si="28"/>
        <v>68.89182697530849</v>
      </c>
      <c r="AY33" s="44">
        <f t="shared" si="29"/>
        <v>-0.15016351966324085</v>
      </c>
      <c r="AZ33" s="49"/>
      <c r="BA33" s="12">
        <f t="shared" si="30"/>
        <v>-0.18689167959612188</v>
      </c>
      <c r="BB33" s="9">
        <f t="shared" si="31"/>
        <v>65.623139387447523</v>
      </c>
      <c r="BC33" s="9">
        <f t="shared" si="15"/>
        <v>55.384242817276395</v>
      </c>
      <c r="BD33" s="9">
        <f t="shared" si="16"/>
        <v>79.14619092844174</v>
      </c>
      <c r="BE33" s="16">
        <f t="shared" si="32"/>
        <v>67.265216872859071</v>
      </c>
      <c r="BF33" s="44">
        <f t="shared" si="33"/>
        <v>-0.13181791679730426</v>
      </c>
      <c r="BG33" s="49"/>
      <c r="BH33" s="12">
        <f t="shared" si="34"/>
        <v>-0.16842067052926174</v>
      </c>
      <c r="BI33" s="9">
        <f t="shared" si="35"/>
        <v>64</v>
      </c>
      <c r="BJ33" s="9">
        <f t="shared" si="17"/>
        <v>55.404979563468771</v>
      </c>
      <c r="BK33" s="9">
        <f t="shared" si="18"/>
        <v>0</v>
      </c>
      <c r="BL33" s="51">
        <f t="shared" si="36"/>
        <v>64</v>
      </c>
      <c r="BM33" s="44">
        <f t="shared" si="37"/>
        <v>-9.5360673583950423E-2</v>
      </c>
      <c r="BN33" s="11"/>
      <c r="BO33" s="9"/>
      <c r="BP33" s="11"/>
      <c r="BQ33" s="9"/>
      <c r="BR33" s="43"/>
      <c r="BS33" s="9"/>
      <c r="BT33" s="11"/>
      <c r="BU33" s="9"/>
      <c r="BV33" s="25"/>
      <c r="BW33" s="25"/>
      <c r="BX33" s="25"/>
      <c r="BY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</row>
    <row r="34" spans="1:88" x14ac:dyDescent="0.2">
      <c r="A34" s="25"/>
      <c r="B34" s="2"/>
      <c r="C34" s="4">
        <v>81</v>
      </c>
      <c r="D34" s="39">
        <v>178.49</v>
      </c>
      <c r="E34" s="39">
        <v>-205.84</v>
      </c>
      <c r="F34" s="38">
        <v>66.900000000000006</v>
      </c>
      <c r="G34" s="39">
        <v>0.9</v>
      </c>
      <c r="H34" s="38">
        <v>265</v>
      </c>
      <c r="I34" s="38">
        <v>900</v>
      </c>
      <c r="J34" s="3">
        <f t="shared" si="2"/>
        <v>15</v>
      </c>
      <c r="K34" s="3">
        <f t="shared" si="3"/>
        <v>94.248000000000005</v>
      </c>
      <c r="L34" s="4">
        <v>0.95</v>
      </c>
      <c r="M34" s="4">
        <v>0.76</v>
      </c>
      <c r="N34" s="1">
        <f t="shared" si="19"/>
        <v>0.72199999999999998</v>
      </c>
      <c r="O34" s="40">
        <f t="shared" si="20"/>
        <v>1111.9113573407203</v>
      </c>
      <c r="P34" s="40">
        <f t="shared" si="4"/>
        <v>84394.072022160675</v>
      </c>
      <c r="Q34" s="4">
        <v>2.9</v>
      </c>
      <c r="R34" s="4">
        <v>4</v>
      </c>
      <c r="S34" s="38">
        <v>600</v>
      </c>
      <c r="T34" s="3">
        <f t="shared" si="21"/>
        <v>200</v>
      </c>
      <c r="U34" s="41">
        <v>1.2</v>
      </c>
      <c r="V34" s="7">
        <f t="shared" si="5"/>
        <v>1.130976</v>
      </c>
      <c r="W34" s="7">
        <f t="shared" si="22"/>
        <v>0.17970028082012157</v>
      </c>
      <c r="X34" s="1">
        <f t="shared" si="6"/>
        <v>90.131708528302639</v>
      </c>
      <c r="Y34" s="1">
        <v>0</v>
      </c>
      <c r="Z34" s="4">
        <v>66.900000000000006</v>
      </c>
      <c r="AA34" s="38">
        <v>64</v>
      </c>
      <c r="AB34" s="6">
        <f t="shared" si="23"/>
        <v>0.35171491824118228</v>
      </c>
      <c r="AC34" s="38">
        <v>1000</v>
      </c>
      <c r="AD34" s="1">
        <f t="shared" si="7"/>
        <v>1.193415637860082</v>
      </c>
      <c r="AE34" s="1">
        <f t="shared" si="8"/>
        <v>0.2</v>
      </c>
      <c r="AF34" s="2">
        <f t="shared" si="38"/>
        <v>27</v>
      </c>
      <c r="AG34" s="9">
        <f t="shared" si="9"/>
        <v>5.4</v>
      </c>
      <c r="AH34" s="12">
        <f t="shared" si="10"/>
        <v>0.34491553270967507</v>
      </c>
      <c r="AI34" s="12">
        <f t="shared" si="39"/>
        <v>-1.3947124980408399</v>
      </c>
      <c r="AJ34" s="78">
        <f t="shared" si="40"/>
        <v>0.35349352133834172</v>
      </c>
      <c r="AK34" s="11">
        <f t="shared" si="41"/>
        <v>0</v>
      </c>
      <c r="AL34" s="12">
        <f t="shared" si="11"/>
        <v>0.1387861207488959</v>
      </c>
      <c r="AM34" s="11">
        <f t="shared" si="42"/>
        <v>0</v>
      </c>
      <c r="AN34" s="9">
        <f t="shared" si="43"/>
        <v>55.357332389437225</v>
      </c>
      <c r="AO34" s="9"/>
      <c r="AP34" s="9">
        <f t="shared" si="12"/>
        <v>82.399411133340578</v>
      </c>
      <c r="AQ34" s="47">
        <f t="shared" si="24"/>
        <v>82.399411133340593</v>
      </c>
      <c r="AR34" s="15">
        <f t="shared" si="25"/>
        <v>0</v>
      </c>
      <c r="AS34" s="49"/>
      <c r="AT34" s="12">
        <f t="shared" si="26"/>
        <v>-0.15016351966324085</v>
      </c>
      <c r="AU34" s="9">
        <f t="shared" si="27"/>
        <v>68.89182697530849</v>
      </c>
      <c r="AV34" s="9">
        <f t="shared" si="13"/>
        <v>82.399411133340593</v>
      </c>
      <c r="AW34" s="9">
        <f t="shared" si="14"/>
        <v>79.125454182249371</v>
      </c>
      <c r="AX34" s="16">
        <f t="shared" si="28"/>
        <v>80.762432657794989</v>
      </c>
      <c r="AY34" s="44">
        <f t="shared" si="29"/>
        <v>1.8162070843598502E-2</v>
      </c>
      <c r="AZ34" s="49"/>
      <c r="BA34" s="12">
        <f t="shared" si="30"/>
        <v>-0.13181791679730426</v>
      </c>
      <c r="BB34" s="9">
        <f t="shared" si="31"/>
        <v>67.265216872859071</v>
      </c>
      <c r="BC34" s="9">
        <f t="shared" si="15"/>
        <v>82.399017472282878</v>
      </c>
      <c r="BD34" s="9">
        <f t="shared" si="16"/>
        <v>72.584167922789447</v>
      </c>
      <c r="BE34" s="16">
        <f t="shared" si="32"/>
        <v>77.491592697536163</v>
      </c>
      <c r="BF34" s="44">
        <f t="shared" si="33"/>
        <v>5.4447262288451065E-2</v>
      </c>
      <c r="BG34" s="49"/>
      <c r="BH34" s="12">
        <f t="shared" si="34"/>
        <v>-9.5360673583950423E-2</v>
      </c>
      <c r="BI34" s="9">
        <f t="shared" si="35"/>
        <v>64</v>
      </c>
      <c r="BJ34" s="9">
        <f t="shared" si="17"/>
        <v>82.395479586408371</v>
      </c>
      <c r="BK34" s="9">
        <f t="shared" si="18"/>
        <v>0</v>
      </c>
      <c r="BL34" s="51">
        <f t="shared" si="36"/>
        <v>64</v>
      </c>
      <c r="BM34" s="44">
        <f t="shared" si="37"/>
        <v>0.20409553848224155</v>
      </c>
      <c r="BN34" s="11"/>
      <c r="BO34" s="9"/>
      <c r="BP34" s="11"/>
      <c r="BQ34" s="9"/>
      <c r="BR34" s="43"/>
      <c r="BS34" s="9"/>
      <c r="BT34" s="11"/>
      <c r="BU34" s="9"/>
      <c r="BV34" s="25"/>
      <c r="BW34" s="25"/>
      <c r="BX34" s="25"/>
      <c r="BY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</row>
    <row r="35" spans="1:88" x14ac:dyDescent="0.2">
      <c r="A35" s="25"/>
      <c r="B35" s="2"/>
      <c r="C35" s="4">
        <v>81</v>
      </c>
      <c r="D35" s="39">
        <v>178.49</v>
      </c>
      <c r="E35" s="39">
        <v>-205.84</v>
      </c>
      <c r="F35" s="38">
        <v>66.900000000000006</v>
      </c>
      <c r="G35" s="39">
        <v>0.9</v>
      </c>
      <c r="H35" s="38">
        <v>265</v>
      </c>
      <c r="I35" s="38">
        <v>900</v>
      </c>
      <c r="J35" s="3">
        <f t="shared" si="2"/>
        <v>15</v>
      </c>
      <c r="K35" s="3">
        <f t="shared" si="3"/>
        <v>94.248000000000005</v>
      </c>
      <c r="L35" s="4">
        <v>0.95</v>
      </c>
      <c r="M35" s="4">
        <v>0.76</v>
      </c>
      <c r="N35" s="1">
        <f t="shared" si="19"/>
        <v>0.72199999999999998</v>
      </c>
      <c r="O35" s="40">
        <f t="shared" si="20"/>
        <v>1111.9113573407203</v>
      </c>
      <c r="P35" s="40">
        <f t="shared" si="4"/>
        <v>84394.072022160675</v>
      </c>
      <c r="Q35" s="4">
        <v>2.9</v>
      </c>
      <c r="R35" s="4">
        <v>4</v>
      </c>
      <c r="S35" s="38">
        <v>600</v>
      </c>
      <c r="T35" s="3">
        <f t="shared" si="21"/>
        <v>200</v>
      </c>
      <c r="U35" s="41">
        <v>1.2</v>
      </c>
      <c r="V35" s="7">
        <f t="shared" si="5"/>
        <v>1.130976</v>
      </c>
      <c r="W35" s="7">
        <f t="shared" si="22"/>
        <v>0.17970028082012157</v>
      </c>
      <c r="X35" s="1">
        <f t="shared" si="6"/>
        <v>90.131708528302639</v>
      </c>
      <c r="Y35" s="1">
        <v>0</v>
      </c>
      <c r="Z35" s="4">
        <v>66.900000000000006</v>
      </c>
      <c r="AA35" s="38">
        <v>64</v>
      </c>
      <c r="AB35" s="6">
        <f t="shared" si="23"/>
        <v>0.35171491824118228</v>
      </c>
      <c r="AC35" s="38">
        <v>1000</v>
      </c>
      <c r="AD35" s="1">
        <f t="shared" si="7"/>
        <v>1.193415637860082</v>
      </c>
      <c r="AE35" s="1">
        <f t="shared" si="8"/>
        <v>0.2</v>
      </c>
      <c r="AF35" s="2">
        <f t="shared" si="38"/>
        <v>28</v>
      </c>
      <c r="AG35" s="9">
        <f t="shared" si="9"/>
        <v>5.6000000000000005</v>
      </c>
      <c r="AH35" s="12">
        <f t="shared" si="10"/>
        <v>0.3367452879840615</v>
      </c>
      <c r="AI35" s="12">
        <f t="shared" si="39"/>
        <v>-1.3378484019665273</v>
      </c>
      <c r="AJ35" s="78">
        <f t="shared" si="40"/>
        <v>0.3397816718614951</v>
      </c>
      <c r="AK35" s="11">
        <f t="shared" si="41"/>
        <v>0</v>
      </c>
      <c r="AL35" s="12">
        <f t="shared" si="11"/>
        <v>0.14587078350188254</v>
      </c>
      <c r="AM35" s="11">
        <f t="shared" si="42"/>
        <v>0</v>
      </c>
      <c r="AN35" s="9">
        <f t="shared" si="43"/>
        <v>82.399411133340593</v>
      </c>
      <c r="AO35" s="9"/>
      <c r="AP35" s="9">
        <f t="shared" si="12"/>
        <v>79.125847843307099</v>
      </c>
      <c r="AQ35" s="50">
        <f t="shared" si="24"/>
        <v>79.125847843307099</v>
      </c>
      <c r="AR35" s="15">
        <f t="shared" si="25"/>
        <v>0</v>
      </c>
      <c r="AS35" s="49"/>
      <c r="AT35" s="12">
        <f t="shared" si="26"/>
        <v>1.8162070843598502E-2</v>
      </c>
      <c r="AU35" s="9">
        <f t="shared" si="27"/>
        <v>80.762432657794989</v>
      </c>
      <c r="AV35" s="9">
        <f t="shared" si="13"/>
        <v>79.125847843307099</v>
      </c>
      <c r="AW35" s="9">
        <f t="shared" si="14"/>
        <v>72.587705808663955</v>
      </c>
      <c r="AX35" s="16">
        <f t="shared" si="28"/>
        <v>75.85677682598552</v>
      </c>
      <c r="AY35" s="44">
        <f t="shared" si="29"/>
        <v>3.6269932864914506E-2</v>
      </c>
      <c r="AZ35" s="49"/>
      <c r="BA35" s="12">
        <f t="shared" si="30"/>
        <v>5.4447262288451065E-2</v>
      </c>
      <c r="BB35" s="9">
        <f t="shared" si="31"/>
        <v>77.491592697536163</v>
      </c>
      <c r="BC35" s="9">
        <f t="shared" si="15"/>
        <v>79.124277895452337</v>
      </c>
      <c r="BD35" s="9">
        <f t="shared" si="16"/>
        <v>45.654232128654279</v>
      </c>
      <c r="BE35" s="16">
        <f t="shared" si="32"/>
        <v>62.389255012053312</v>
      </c>
      <c r="BF35" s="44">
        <f t="shared" si="33"/>
        <v>0.1856729796500417</v>
      </c>
      <c r="BG35" s="49"/>
      <c r="BH35" s="12">
        <f t="shared" si="34"/>
        <v>0.20409553848224155</v>
      </c>
      <c r="BI35" s="9">
        <f t="shared" si="35"/>
        <v>64</v>
      </c>
      <c r="BJ35" s="9">
        <f t="shared" si="17"/>
        <v>79.083135541304529</v>
      </c>
      <c r="BK35" s="9">
        <f t="shared" si="18"/>
        <v>0</v>
      </c>
      <c r="BL35" s="51">
        <f t="shared" si="36"/>
        <v>64</v>
      </c>
      <c r="BM35" s="44">
        <f t="shared" si="37"/>
        <v>0.16734549680225144</v>
      </c>
      <c r="BN35" s="11"/>
      <c r="BO35" s="9"/>
      <c r="BP35" s="11"/>
      <c r="BQ35" s="9"/>
      <c r="BR35" s="43"/>
      <c r="BS35" s="9"/>
      <c r="BT35" s="11"/>
      <c r="BU35" s="9"/>
      <c r="BV35" s="25"/>
      <c r="BW35" s="25"/>
      <c r="BX35" s="25"/>
      <c r="BY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</row>
    <row r="36" spans="1:88" x14ac:dyDescent="0.2">
      <c r="A36" s="25"/>
      <c r="B36" s="2"/>
      <c r="C36" s="4">
        <v>81</v>
      </c>
      <c r="D36" s="39">
        <v>178.49</v>
      </c>
      <c r="E36" s="39">
        <v>-205.84</v>
      </c>
      <c r="F36" s="38">
        <v>66.900000000000006</v>
      </c>
      <c r="G36" s="39">
        <v>0.9</v>
      </c>
      <c r="H36" s="38">
        <v>265</v>
      </c>
      <c r="I36" s="38">
        <v>900</v>
      </c>
      <c r="J36" s="3">
        <f t="shared" si="2"/>
        <v>15</v>
      </c>
      <c r="K36" s="3">
        <f t="shared" si="3"/>
        <v>94.248000000000005</v>
      </c>
      <c r="L36" s="4">
        <v>0.95</v>
      </c>
      <c r="M36" s="4">
        <v>0.76</v>
      </c>
      <c r="N36" s="1">
        <f t="shared" si="19"/>
        <v>0.72199999999999998</v>
      </c>
      <c r="O36" s="40">
        <f t="shared" si="20"/>
        <v>1111.9113573407203</v>
      </c>
      <c r="P36" s="40">
        <f t="shared" si="4"/>
        <v>84394.072022160675</v>
      </c>
      <c r="Q36" s="4">
        <v>2.9</v>
      </c>
      <c r="R36" s="4">
        <v>4</v>
      </c>
      <c r="S36" s="38">
        <v>600</v>
      </c>
      <c r="T36" s="3">
        <f t="shared" si="21"/>
        <v>200</v>
      </c>
      <c r="U36" s="41">
        <v>1.2</v>
      </c>
      <c r="V36" s="7">
        <f t="shared" si="5"/>
        <v>1.130976</v>
      </c>
      <c r="W36" s="7">
        <f t="shared" si="22"/>
        <v>0.17970028082012157</v>
      </c>
      <c r="X36" s="1">
        <f t="shared" si="6"/>
        <v>90.131708528302639</v>
      </c>
      <c r="Y36" s="1">
        <v>0</v>
      </c>
      <c r="Z36" s="4">
        <v>66.900000000000006</v>
      </c>
      <c r="AA36" s="38">
        <v>64</v>
      </c>
      <c r="AB36" s="6">
        <f t="shared" si="23"/>
        <v>0.35171491824118228</v>
      </c>
      <c r="AC36" s="38">
        <v>1000</v>
      </c>
      <c r="AD36" s="1">
        <f t="shared" si="7"/>
        <v>1.193415637860082</v>
      </c>
      <c r="AE36" s="1">
        <f t="shared" si="8"/>
        <v>0.2</v>
      </c>
      <c r="AF36" s="2">
        <f t="shared" si="38"/>
        <v>29</v>
      </c>
      <c r="AG36" s="9">
        <f t="shared" si="9"/>
        <v>5.8000000000000007</v>
      </c>
      <c r="AH36" s="12">
        <f t="shared" si="10"/>
        <v>0.32895315477209369</v>
      </c>
      <c r="AI36" s="12">
        <f t="shared" si="39"/>
        <v>-1.2169739905422676</v>
      </c>
      <c r="AJ36" s="78">
        <f t="shared" si="40"/>
        <v>0.31006729175924574</v>
      </c>
      <c r="AK36" s="11">
        <f t="shared" si="41"/>
        <v>0</v>
      </c>
      <c r="AL36" s="12">
        <f t="shared" si="11"/>
        <v>0.15262757449004874</v>
      </c>
      <c r="AM36" s="11">
        <f t="shared" si="42"/>
        <v>0</v>
      </c>
      <c r="AN36" s="9">
        <f t="shared" si="43"/>
        <v>79.125847843307099</v>
      </c>
      <c r="AO36" s="9"/>
      <c r="AP36" s="9">
        <f t="shared" si="12"/>
        <v>72.589275756518703</v>
      </c>
      <c r="AQ36" s="47">
        <f t="shared" si="24"/>
        <v>72.589275756518703</v>
      </c>
      <c r="AR36" s="15">
        <f t="shared" si="25"/>
        <v>0</v>
      </c>
      <c r="AS36" s="49"/>
      <c r="AT36" s="12">
        <f t="shared" si="26"/>
        <v>3.6269932864914506E-2</v>
      </c>
      <c r="AU36" s="9">
        <f t="shared" si="27"/>
        <v>75.85677682598552</v>
      </c>
      <c r="AV36" s="9">
        <f t="shared" si="13"/>
        <v>72.589275756518703</v>
      </c>
      <c r="AW36" s="9">
        <f t="shared" si="14"/>
        <v>45.695374482802087</v>
      </c>
      <c r="AX36" s="16">
        <f t="shared" si="28"/>
        <v>59.142325119660399</v>
      </c>
      <c r="AY36" s="44">
        <f t="shared" si="29"/>
        <v>0.14919223053045499</v>
      </c>
      <c r="AZ36" s="49"/>
      <c r="BA36" s="12">
        <f t="shared" si="30"/>
        <v>0.1856729796500417</v>
      </c>
      <c r="BB36" s="9">
        <f t="shared" si="31"/>
        <v>62.389255012053312</v>
      </c>
      <c r="BC36" s="9">
        <f t="shared" si="15"/>
        <v>72.562712327388297</v>
      </c>
      <c r="BD36" s="9">
        <f t="shared" si="16"/>
        <v>48.950285485185177</v>
      </c>
      <c r="BE36" s="16">
        <f t="shared" si="32"/>
        <v>60.756498906286737</v>
      </c>
      <c r="BF36" s="44">
        <f t="shared" si="33"/>
        <v>0.13098845693571026</v>
      </c>
      <c r="BG36" s="49"/>
      <c r="BH36" s="12">
        <f t="shared" si="34"/>
        <v>0.16734549680225144</v>
      </c>
      <c r="BI36" s="9">
        <f t="shared" si="35"/>
        <v>64</v>
      </c>
      <c r="BJ36" s="9">
        <f t="shared" si="17"/>
        <v>72.542235730694401</v>
      </c>
      <c r="BK36" s="9">
        <f t="shared" si="18"/>
        <v>0</v>
      </c>
      <c r="BL36" s="51">
        <f t="shared" si="36"/>
        <v>64</v>
      </c>
      <c r="BM36" s="44">
        <f t="shared" si="37"/>
        <v>9.4775033894004324E-2</v>
      </c>
      <c r="BN36" s="11"/>
      <c r="BO36" s="9"/>
      <c r="BP36" s="11"/>
      <c r="BQ36" s="9"/>
      <c r="BR36" s="43"/>
      <c r="BS36" s="9"/>
      <c r="BT36" s="11"/>
      <c r="BU36" s="9"/>
      <c r="BV36" s="25"/>
      <c r="BW36" s="25"/>
      <c r="BX36" s="25"/>
      <c r="BY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</row>
    <row r="37" spans="1:88" x14ac:dyDescent="0.2">
      <c r="A37" s="25"/>
      <c r="B37" s="2"/>
      <c r="C37" s="4">
        <v>81</v>
      </c>
      <c r="D37" s="39">
        <v>178.49</v>
      </c>
      <c r="E37" s="39">
        <v>-205.84</v>
      </c>
      <c r="F37" s="38">
        <v>66.900000000000006</v>
      </c>
      <c r="G37" s="39">
        <v>0.9</v>
      </c>
      <c r="H37" s="38">
        <v>265</v>
      </c>
      <c r="I37" s="38">
        <v>900</v>
      </c>
      <c r="J37" s="3">
        <f t="shared" si="2"/>
        <v>15</v>
      </c>
      <c r="K37" s="3">
        <f t="shared" si="3"/>
        <v>94.248000000000005</v>
      </c>
      <c r="L37" s="4">
        <v>0.95</v>
      </c>
      <c r="M37" s="4">
        <v>0.76</v>
      </c>
      <c r="N37" s="1">
        <f t="shared" si="19"/>
        <v>0.72199999999999998</v>
      </c>
      <c r="O37" s="40">
        <f t="shared" si="20"/>
        <v>1111.9113573407203</v>
      </c>
      <c r="P37" s="40">
        <f t="shared" si="4"/>
        <v>84394.072022160675</v>
      </c>
      <c r="Q37" s="4">
        <v>2.9</v>
      </c>
      <c r="R37" s="4">
        <v>4</v>
      </c>
      <c r="S37" s="38">
        <v>600</v>
      </c>
      <c r="T37" s="3">
        <f t="shared" si="21"/>
        <v>200</v>
      </c>
      <c r="U37" s="41">
        <v>1.2</v>
      </c>
      <c r="V37" s="7">
        <f t="shared" si="5"/>
        <v>1.130976</v>
      </c>
      <c r="W37" s="7">
        <f t="shared" si="22"/>
        <v>0.17970028082012157</v>
      </c>
      <c r="X37" s="1">
        <f t="shared" si="6"/>
        <v>90.131708528302639</v>
      </c>
      <c r="Y37" s="1">
        <v>0</v>
      </c>
      <c r="Z37" s="4">
        <v>66.900000000000006</v>
      </c>
      <c r="AA37" s="38">
        <v>64</v>
      </c>
      <c r="AB37" s="6">
        <f t="shared" si="23"/>
        <v>0.35171491824118228</v>
      </c>
      <c r="AC37" s="38">
        <v>1000</v>
      </c>
      <c r="AD37" s="1">
        <f t="shared" si="7"/>
        <v>1.193415637860082</v>
      </c>
      <c r="AE37" s="1">
        <f t="shared" si="8"/>
        <v>0.2</v>
      </c>
      <c r="AF37" s="2">
        <f t="shared" si="38"/>
        <v>30</v>
      </c>
      <c r="AG37" s="9">
        <f t="shared" si="9"/>
        <v>6</v>
      </c>
      <c r="AH37" s="12">
        <f t="shared" si="10"/>
        <v>0.32151347871721653</v>
      </c>
      <c r="AI37" s="12">
        <f t="shared" si="39"/>
        <v>-0.70047890678259628</v>
      </c>
      <c r="AJ37" s="78">
        <f t="shared" si="40"/>
        <v>0.18144623802559254</v>
      </c>
      <c r="AK37" s="11">
        <f t="shared" si="41"/>
        <v>0</v>
      </c>
      <c r="AL37" s="12">
        <f t="shared" si="11"/>
        <v>0.1590787393707086</v>
      </c>
      <c r="AM37" s="11">
        <f t="shared" si="42"/>
        <v>0</v>
      </c>
      <c r="AN37" s="9">
        <f t="shared" si="43"/>
        <v>72.589275756518703</v>
      </c>
      <c r="AO37" s="9"/>
      <c r="AP37" s="9">
        <f t="shared" si="12"/>
        <v>45.7219379119325</v>
      </c>
      <c r="AQ37" s="47">
        <f t="shared" si="24"/>
        <v>45.7219379119325</v>
      </c>
      <c r="AR37" s="15">
        <f t="shared" si="25"/>
        <v>0</v>
      </c>
      <c r="AS37" s="49"/>
      <c r="AT37" s="12">
        <f t="shared" si="26"/>
        <v>0.14919223053045499</v>
      </c>
      <c r="AU37" s="9">
        <f t="shared" si="27"/>
        <v>59.142325119660399</v>
      </c>
      <c r="AV37" s="9">
        <f t="shared" si="13"/>
        <v>45.7219379119325</v>
      </c>
      <c r="AW37" s="9">
        <f t="shared" si="14"/>
        <v>48.970762081879073</v>
      </c>
      <c r="AX37" s="16">
        <f t="shared" si="28"/>
        <v>47.346349996905786</v>
      </c>
      <c r="AY37" s="44">
        <f t="shared" si="29"/>
        <v>-1.8022648316526675E-2</v>
      </c>
      <c r="AZ37" s="49"/>
      <c r="BA37" s="12">
        <f t="shared" si="30"/>
        <v>0.13098845693571026</v>
      </c>
      <c r="BB37" s="9">
        <f t="shared" si="31"/>
        <v>60.756498906286737</v>
      </c>
      <c r="BC37" s="9">
        <f t="shared" si="15"/>
        <v>45.722325552250112</v>
      </c>
      <c r="BD37" s="9">
        <f t="shared" si="16"/>
        <v>55.468483895002663</v>
      </c>
      <c r="BE37" s="16">
        <f t="shared" si="32"/>
        <v>50.595404723626388</v>
      </c>
      <c r="BF37" s="44">
        <f t="shared" si="33"/>
        <v>-5.4066202127368519E-2</v>
      </c>
      <c r="BG37" s="49"/>
      <c r="BH37" s="12">
        <f t="shared" si="34"/>
        <v>9.4775033894004324E-2</v>
      </c>
      <c r="BI37" s="9">
        <f t="shared" si="35"/>
        <v>64</v>
      </c>
      <c r="BJ37" s="9">
        <f t="shared" si="17"/>
        <v>45.725814090199158</v>
      </c>
      <c r="BK37" s="9">
        <f t="shared" si="18"/>
        <v>0</v>
      </c>
      <c r="BL37" s="51">
        <f t="shared" si="36"/>
        <v>64</v>
      </c>
      <c r="BM37" s="44">
        <f t="shared" si="37"/>
        <v>-0.2027498003553598</v>
      </c>
      <c r="BN37" s="11"/>
      <c r="BO37" s="9"/>
      <c r="BP37" s="11"/>
      <c r="BQ37" s="9"/>
      <c r="BR37" s="43"/>
      <c r="BS37" s="9"/>
      <c r="BT37" s="11"/>
      <c r="BU37" s="9"/>
      <c r="BV37" s="25"/>
      <c r="BW37" s="25"/>
      <c r="BX37" s="25"/>
      <c r="BY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</row>
    <row r="38" spans="1:88" x14ac:dyDescent="0.2">
      <c r="A38" s="25"/>
      <c r="B38" s="2"/>
      <c r="C38" s="4">
        <v>81</v>
      </c>
      <c r="D38" s="39">
        <v>178.49</v>
      </c>
      <c r="E38" s="39">
        <v>-205.84</v>
      </c>
      <c r="F38" s="38">
        <v>66.900000000000006</v>
      </c>
      <c r="G38" s="39">
        <v>0.9</v>
      </c>
      <c r="H38" s="38">
        <v>265</v>
      </c>
      <c r="I38" s="38">
        <v>900</v>
      </c>
      <c r="J38" s="3">
        <f t="shared" si="2"/>
        <v>15</v>
      </c>
      <c r="K38" s="3">
        <f t="shared" si="3"/>
        <v>94.248000000000005</v>
      </c>
      <c r="L38" s="4">
        <v>0.95</v>
      </c>
      <c r="M38" s="4">
        <v>0.76</v>
      </c>
      <c r="N38" s="1">
        <f t="shared" si="19"/>
        <v>0.72199999999999998</v>
      </c>
      <c r="O38" s="40">
        <f t="shared" si="20"/>
        <v>1111.9113573407203</v>
      </c>
      <c r="P38" s="40">
        <f t="shared" si="4"/>
        <v>84394.072022160675</v>
      </c>
      <c r="Q38" s="4">
        <v>2.9</v>
      </c>
      <c r="R38" s="4">
        <v>4</v>
      </c>
      <c r="S38" s="38">
        <v>600</v>
      </c>
      <c r="T38" s="3">
        <f t="shared" si="21"/>
        <v>200</v>
      </c>
      <c r="U38" s="41">
        <v>1.2</v>
      </c>
      <c r="V38" s="7">
        <f t="shared" si="5"/>
        <v>1.130976</v>
      </c>
      <c r="W38" s="7">
        <f t="shared" si="22"/>
        <v>0.17970028082012157</v>
      </c>
      <c r="X38" s="1">
        <f t="shared" si="6"/>
        <v>90.131708528302639</v>
      </c>
      <c r="Y38" s="1">
        <v>0</v>
      </c>
      <c r="Z38" s="4">
        <v>66.900000000000006</v>
      </c>
      <c r="AA38" s="38">
        <v>64</v>
      </c>
      <c r="AB38" s="6">
        <f t="shared" si="23"/>
        <v>0.35171491824118228</v>
      </c>
      <c r="AC38" s="38">
        <v>1000</v>
      </c>
      <c r="AD38" s="1">
        <f t="shared" si="7"/>
        <v>1.193415637860082</v>
      </c>
      <c r="AE38" s="1">
        <f t="shared" si="8"/>
        <v>0.2</v>
      </c>
      <c r="AF38" s="2">
        <f t="shared" si="38"/>
        <v>31</v>
      </c>
      <c r="AG38" s="9">
        <f t="shared" si="9"/>
        <v>6.2</v>
      </c>
      <c r="AH38" s="12">
        <f t="shared" si="10"/>
        <v>0.31440287495359748</v>
      </c>
      <c r="AI38" s="12">
        <f t="shared" si="39"/>
        <v>-0.76872206131143705</v>
      </c>
      <c r="AJ38" s="78">
        <f t="shared" si="40"/>
        <v>0.19900695613804595</v>
      </c>
      <c r="AK38" s="11">
        <f t="shared" si="41"/>
        <v>0</v>
      </c>
      <c r="AL38" s="12">
        <f t="shared" si="11"/>
        <v>0.16524455585811806</v>
      </c>
      <c r="AM38" s="11">
        <f t="shared" si="42"/>
        <v>0</v>
      </c>
      <c r="AN38" s="9">
        <f t="shared" si="43"/>
        <v>45.7219379119325</v>
      </c>
      <c r="AO38" s="9"/>
      <c r="AP38" s="9">
        <f t="shared" si="12"/>
        <v>48.970374441561461</v>
      </c>
      <c r="AQ38" s="47">
        <f t="shared" si="24"/>
        <v>48.970374441561461</v>
      </c>
      <c r="AR38" s="15">
        <f t="shared" si="25"/>
        <v>0</v>
      </c>
      <c r="AS38" s="49"/>
      <c r="AT38" s="12">
        <f t="shared" si="26"/>
        <v>-1.8022648316526675E-2</v>
      </c>
      <c r="AU38" s="9">
        <f t="shared" si="27"/>
        <v>47.346349996905786</v>
      </c>
      <c r="AV38" s="9">
        <f t="shared" si="13"/>
        <v>48.970374441561461</v>
      </c>
      <c r="AW38" s="9">
        <f t="shared" si="14"/>
        <v>55.464995357053617</v>
      </c>
      <c r="AX38" s="16">
        <f t="shared" si="28"/>
        <v>52.217684899307542</v>
      </c>
      <c r="AY38" s="44">
        <f t="shared" si="29"/>
        <v>-3.6028502186068956E-2</v>
      </c>
      <c r="AZ38" s="49"/>
      <c r="BA38" s="12">
        <f t="shared" si="30"/>
        <v>-5.4066202127368519E-2</v>
      </c>
      <c r="BB38" s="9">
        <f t="shared" si="31"/>
        <v>50.595404723626388</v>
      </c>
      <c r="BC38" s="9">
        <f t="shared" si="15"/>
        <v>48.971923558274355</v>
      </c>
      <c r="BD38" s="9">
        <f t="shared" si="16"/>
        <v>82.225127598493017</v>
      </c>
      <c r="BE38" s="16">
        <f t="shared" si="32"/>
        <v>65.598525578383686</v>
      </c>
      <c r="BF38" s="44">
        <f t="shared" si="33"/>
        <v>-0.18447006377215563</v>
      </c>
      <c r="BG38" s="49"/>
      <c r="BH38" s="12">
        <f t="shared" si="34"/>
        <v>-0.2027498003553598</v>
      </c>
      <c r="BI38" s="9">
        <f t="shared" si="35"/>
        <v>64</v>
      </c>
      <c r="BJ38" s="9">
        <f t="shared" si="17"/>
        <v>49.012534542982792</v>
      </c>
      <c r="BK38" s="9">
        <f t="shared" si="18"/>
        <v>0</v>
      </c>
      <c r="BL38" s="51">
        <f t="shared" si="36"/>
        <v>64</v>
      </c>
      <c r="BM38" s="44">
        <f t="shared" si="37"/>
        <v>-0.16628404921793899</v>
      </c>
      <c r="BN38" s="11"/>
      <c r="BO38" s="9"/>
      <c r="BP38" s="11"/>
      <c r="BQ38" s="9"/>
      <c r="BR38" s="43"/>
      <c r="BS38" s="9"/>
      <c r="BT38" s="11"/>
      <c r="BU38" s="9"/>
      <c r="BV38" s="25"/>
      <c r="BW38" s="25"/>
      <c r="BX38" s="25"/>
      <c r="BY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</row>
    <row r="39" spans="1:88" x14ac:dyDescent="0.2">
      <c r="A39" s="25"/>
      <c r="B39" s="2"/>
      <c r="C39" s="4">
        <v>81</v>
      </c>
      <c r="D39" s="39">
        <v>178.49</v>
      </c>
      <c r="E39" s="39">
        <v>-205.84</v>
      </c>
      <c r="F39" s="38">
        <v>66.900000000000006</v>
      </c>
      <c r="G39" s="39">
        <v>0.9</v>
      </c>
      <c r="H39" s="38">
        <v>265</v>
      </c>
      <c r="I39" s="38">
        <v>900</v>
      </c>
      <c r="J39" s="3">
        <f t="shared" si="2"/>
        <v>15</v>
      </c>
      <c r="K39" s="3">
        <f t="shared" si="3"/>
        <v>94.248000000000005</v>
      </c>
      <c r="L39" s="4">
        <v>0.95</v>
      </c>
      <c r="M39" s="4">
        <v>0.76</v>
      </c>
      <c r="N39" s="1">
        <f t="shared" si="19"/>
        <v>0.72199999999999998</v>
      </c>
      <c r="O39" s="40">
        <f t="shared" si="20"/>
        <v>1111.9113573407203</v>
      </c>
      <c r="P39" s="40">
        <f t="shared" si="4"/>
        <v>84394.072022160675</v>
      </c>
      <c r="Q39" s="4">
        <v>2.9</v>
      </c>
      <c r="R39" s="4">
        <v>4</v>
      </c>
      <c r="S39" s="38">
        <v>600</v>
      </c>
      <c r="T39" s="3">
        <f t="shared" si="21"/>
        <v>200</v>
      </c>
      <c r="U39" s="41">
        <v>1.2</v>
      </c>
      <c r="V39" s="7">
        <f t="shared" si="5"/>
        <v>1.130976</v>
      </c>
      <c r="W39" s="7">
        <f t="shared" si="22"/>
        <v>0.17970028082012157</v>
      </c>
      <c r="X39" s="1">
        <f t="shared" si="6"/>
        <v>90.131708528302639</v>
      </c>
      <c r="Y39" s="1">
        <v>0</v>
      </c>
      <c r="Z39" s="4">
        <v>66.900000000000006</v>
      </c>
      <c r="AA39" s="38">
        <v>64</v>
      </c>
      <c r="AB39" s="6">
        <f t="shared" si="23"/>
        <v>0.35171491824118228</v>
      </c>
      <c r="AC39" s="38">
        <v>1000</v>
      </c>
      <c r="AD39" s="1">
        <f t="shared" si="7"/>
        <v>1.193415637860082</v>
      </c>
      <c r="AE39" s="1">
        <f t="shared" ref="AE39:AE70" si="44">T39/AC39</f>
        <v>0.2</v>
      </c>
      <c r="AF39" s="2">
        <f t="shared" si="38"/>
        <v>32</v>
      </c>
      <c r="AG39" s="9">
        <f t="shared" ref="AG39:AG70" si="45">AF39*AE39</f>
        <v>6.4</v>
      </c>
      <c r="AH39" s="12">
        <f t="shared" ref="AH39:AH70" si="46">1/(AB39*AG39+1)</f>
        <v>0.30759998257559262</v>
      </c>
      <c r="AI39" s="12">
        <f t="shared" si="39"/>
        <v>-0.89957519053967994</v>
      </c>
      <c r="AJ39" s="78">
        <f t="shared" si="40"/>
        <v>0.23221632602322112</v>
      </c>
      <c r="AK39" s="11">
        <f t="shared" si="41"/>
        <v>0</v>
      </c>
      <c r="AL39" s="12">
        <f t="shared" ref="AL39:AL70" si="47">(AH39*CoefB-B)/CoefC</f>
        <v>0.17114354663032019</v>
      </c>
      <c r="AM39" s="11">
        <f t="shared" si="42"/>
        <v>0</v>
      </c>
      <c r="AN39" s="9">
        <f t="shared" si="43"/>
        <v>48.970374441561461</v>
      </c>
      <c r="AO39" s="9"/>
      <c r="AP39" s="9">
        <f t="shared" ref="AP39:AP70" si="48">AU39-AT39*(B-_R*ABS(AT39))</f>
        <v>55.46344624034073</v>
      </c>
      <c r="AQ39" s="47">
        <f t="shared" si="24"/>
        <v>55.46344624034073</v>
      </c>
      <c r="AR39" s="15">
        <f t="shared" si="25"/>
        <v>0</v>
      </c>
      <c r="AS39" s="49"/>
      <c r="AT39" s="12">
        <f t="shared" si="26"/>
        <v>-3.6028502186068956E-2</v>
      </c>
      <c r="AU39" s="9">
        <f t="shared" si="27"/>
        <v>52.217684899307542</v>
      </c>
      <c r="AV39" s="9">
        <f t="shared" ref="AV39:AV70" si="49">AQ39+AR39*(B-_R*ABS(AR39))</f>
        <v>55.46344624034073</v>
      </c>
      <c r="AW39" s="9">
        <f t="shared" ref="AW39:AW70" si="50">BB39-BA39*(B-_R*ABS(BA39))</f>
        <v>82.184516613784581</v>
      </c>
      <c r="AX39" s="16">
        <f t="shared" si="28"/>
        <v>68.823981427062648</v>
      </c>
      <c r="AY39" s="44">
        <f t="shared" si="29"/>
        <v>-0.14823346195114587</v>
      </c>
      <c r="AZ39" s="49"/>
      <c r="BA39" s="12">
        <f t="shared" si="30"/>
        <v>-0.18447006377215563</v>
      </c>
      <c r="BB39" s="9">
        <f t="shared" si="31"/>
        <v>65.598525578383686</v>
      </c>
      <c r="BC39" s="9">
        <f t="shared" ref="BC39:BC70" si="51">AX39+AY39*(B-_R*ABS(AY39))</f>
        <v>55.489669352193346</v>
      </c>
      <c r="BD39" s="9">
        <f t="shared" ref="BD39:BD70" si="52">BI39-BH39*(B-_R*ABS(BH39))</f>
        <v>78.954467055136334</v>
      </c>
      <c r="BE39" s="16">
        <f t="shared" si="32"/>
        <v>67.222068203664833</v>
      </c>
      <c r="BF39" s="44">
        <f t="shared" si="33"/>
        <v>-0.13016949354496421</v>
      </c>
      <c r="BG39" s="49"/>
      <c r="BH39" s="12">
        <f t="shared" si="34"/>
        <v>-0.16628404921793899</v>
      </c>
      <c r="BI39" s="9">
        <f t="shared" si="35"/>
        <v>64</v>
      </c>
      <c r="BJ39" s="9">
        <f t="shared" ref="BJ39:BJ70" si="53">BE39+BF39*(B-_R*ABS(BF39))</f>
        <v>55.509890702581941</v>
      </c>
      <c r="BK39" s="9">
        <f t="shared" ref="BK39:BK70" si="54">BQ39-BP39*(B-_R*ABS(BP39))</f>
        <v>0</v>
      </c>
      <c r="BL39" s="51">
        <f t="shared" si="36"/>
        <v>64</v>
      </c>
      <c r="BM39" s="44">
        <f t="shared" si="37"/>
        <v>-9.4196697655543088E-2</v>
      </c>
      <c r="BN39" s="11"/>
      <c r="BO39" s="9"/>
      <c r="BP39" s="11"/>
      <c r="BQ39" s="9"/>
      <c r="BR39" s="43"/>
      <c r="BS39" s="9"/>
      <c r="BT39" s="11"/>
      <c r="BU39" s="9"/>
      <c r="BV39" s="25"/>
      <c r="BW39" s="25"/>
      <c r="BX39" s="25"/>
      <c r="BY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</row>
    <row r="40" spans="1:88" x14ac:dyDescent="0.2">
      <c r="A40" s="25"/>
      <c r="B40" s="2"/>
      <c r="C40" s="4">
        <v>81</v>
      </c>
      <c r="D40" s="39">
        <v>178.49</v>
      </c>
      <c r="E40" s="39">
        <v>-205.84</v>
      </c>
      <c r="F40" s="38">
        <v>66.900000000000006</v>
      </c>
      <c r="G40" s="39">
        <v>0.9</v>
      </c>
      <c r="H40" s="38">
        <v>265</v>
      </c>
      <c r="I40" s="38">
        <v>900</v>
      </c>
      <c r="J40" s="3">
        <f t="shared" si="2"/>
        <v>15</v>
      </c>
      <c r="K40" s="3">
        <f t="shared" si="3"/>
        <v>94.248000000000005</v>
      </c>
      <c r="L40" s="4">
        <v>0.95</v>
      </c>
      <c r="M40" s="4">
        <v>0.76</v>
      </c>
      <c r="N40" s="1">
        <f t="shared" si="19"/>
        <v>0.72199999999999998</v>
      </c>
      <c r="O40" s="40">
        <f t="shared" si="20"/>
        <v>1111.9113573407203</v>
      </c>
      <c r="P40" s="40">
        <f t="shared" si="4"/>
        <v>84394.072022160675</v>
      </c>
      <c r="Q40" s="4">
        <v>2.9</v>
      </c>
      <c r="R40" s="4">
        <v>4</v>
      </c>
      <c r="S40" s="38">
        <v>600</v>
      </c>
      <c r="T40" s="3">
        <f t="shared" si="21"/>
        <v>200</v>
      </c>
      <c r="U40" s="41">
        <v>1.2</v>
      </c>
      <c r="V40" s="7">
        <f t="shared" si="5"/>
        <v>1.130976</v>
      </c>
      <c r="W40" s="7">
        <f t="shared" si="22"/>
        <v>0.17970028082012157</v>
      </c>
      <c r="X40" s="1">
        <f t="shared" si="6"/>
        <v>90.131708528302639</v>
      </c>
      <c r="Y40" s="1">
        <v>0</v>
      </c>
      <c r="Z40" s="4">
        <v>66.900000000000006</v>
      </c>
      <c r="AA40" s="38">
        <v>64</v>
      </c>
      <c r="AB40" s="6">
        <f t="shared" si="23"/>
        <v>0.35171491824118228</v>
      </c>
      <c r="AC40" s="38">
        <v>1000</v>
      </c>
      <c r="AD40" s="1">
        <f t="shared" si="7"/>
        <v>1.193415637860082</v>
      </c>
      <c r="AE40" s="1">
        <f t="shared" si="44"/>
        <v>0.2</v>
      </c>
      <c r="AF40" s="2">
        <f t="shared" si="38"/>
        <v>33</v>
      </c>
      <c r="AG40" s="9">
        <f t="shared" si="45"/>
        <v>6.6000000000000005</v>
      </c>
      <c r="AH40" s="12">
        <f t="shared" si="46"/>
        <v>0.30108525030810623</v>
      </c>
      <c r="AI40" s="12">
        <f t="shared" si="39"/>
        <v>-1.4226008428062815</v>
      </c>
      <c r="AJ40" s="78">
        <f t="shared" si="40"/>
        <v>0.36346412231699993</v>
      </c>
      <c r="AK40" s="11">
        <f t="shared" si="41"/>
        <v>0</v>
      </c>
      <c r="AL40" s="12">
        <f t="shared" si="47"/>
        <v>0.17679266518076542</v>
      </c>
      <c r="AM40" s="11">
        <f t="shared" si="42"/>
        <v>0</v>
      </c>
      <c r="AN40" s="9">
        <f t="shared" si="43"/>
        <v>55.46344624034073</v>
      </c>
      <c r="AO40" s="9"/>
      <c r="AP40" s="9">
        <f t="shared" si="48"/>
        <v>82.158293501931951</v>
      </c>
      <c r="AQ40" s="47">
        <f t="shared" ref="AQ40:AQ71" si="55">AU40+B*(AR40-AT40)+_R*AT40*ABS(AT40)</f>
        <v>82.158293501931951</v>
      </c>
      <c r="AR40" s="15">
        <f t="shared" ref="AR40:AR71" si="56">AM39</f>
        <v>0</v>
      </c>
      <c r="AS40" s="49"/>
      <c r="AT40" s="12">
        <f t="shared" ref="AT40:AT71" si="57">AY39</f>
        <v>-0.14823346195114587</v>
      </c>
      <c r="AU40" s="9">
        <f t="shared" ref="AU40:AU71" si="58">AX39</f>
        <v>68.823981427062648</v>
      </c>
      <c r="AV40" s="9">
        <f t="shared" si="49"/>
        <v>82.158293501931951</v>
      </c>
      <c r="AW40" s="9">
        <f t="shared" si="50"/>
        <v>78.934245704747724</v>
      </c>
      <c r="AX40" s="16">
        <f t="shared" ref="AX40:AX71" si="59">(AV40+AW40)/2</f>
        <v>80.546269603339837</v>
      </c>
      <c r="AY40" s="44">
        <f t="shared" ref="AY40:AY71" si="60">(AV40-AX40)/B</f>
        <v>1.7885202942601659E-2</v>
      </c>
      <c r="AZ40" s="49"/>
      <c r="BA40" s="12">
        <f t="shared" ref="BA40:BA71" si="61">BF39</f>
        <v>-0.13016949354496421</v>
      </c>
      <c r="BB40" s="9">
        <f t="shared" ref="BB40:BB71" si="62">BE39</f>
        <v>67.222068203664833</v>
      </c>
      <c r="BC40" s="9">
        <f t="shared" si="51"/>
        <v>82.157911751559737</v>
      </c>
      <c r="BD40" s="9">
        <f t="shared" si="52"/>
        <v>72.479520099161803</v>
      </c>
      <c r="BE40" s="16">
        <f t="shared" ref="BE40:BE71" si="63">(BC40+BD40)/2</f>
        <v>77.318715925360777</v>
      </c>
      <c r="BF40" s="44">
        <f t="shared" ref="BF40:BF71" si="64">(BC40-BE40)/B</f>
        <v>5.3690270662953024E-2</v>
      </c>
      <c r="BG40" s="49"/>
      <c r="BH40" s="12">
        <f t="shared" ref="BH40:BH71" si="65">BM39</f>
        <v>-9.4196697655543088E-2</v>
      </c>
      <c r="BI40" s="9">
        <f t="shared" ref="BI40:BI71" si="66">BL39</f>
        <v>64</v>
      </c>
      <c r="BJ40" s="9">
        <f t="shared" si="53"/>
        <v>82.154471557742781</v>
      </c>
      <c r="BK40" s="9">
        <f t="shared" si="54"/>
        <v>0</v>
      </c>
      <c r="BL40" s="51">
        <f t="shared" ref="BL40:BL71" si="67">$AA$7</f>
        <v>64</v>
      </c>
      <c r="BM40" s="44">
        <f t="shared" ref="BM40:BM71" si="68">(BJ40-BL40)/B</f>
        <v>0.20142158463624396</v>
      </c>
      <c r="BN40" s="11"/>
      <c r="BO40" s="9"/>
      <c r="BP40" s="11"/>
      <c r="BQ40" s="9"/>
      <c r="BR40" s="43"/>
      <c r="BS40" s="9"/>
      <c r="BT40" s="11"/>
      <c r="BU40" s="9"/>
      <c r="BV40" s="25"/>
      <c r="BW40" s="25"/>
      <c r="BX40" s="25"/>
      <c r="BY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</row>
    <row r="41" spans="1:88" x14ac:dyDescent="0.2">
      <c r="A41" s="25"/>
      <c r="B41" s="2"/>
      <c r="C41" s="4">
        <v>81</v>
      </c>
      <c r="D41" s="39">
        <v>178.49</v>
      </c>
      <c r="E41" s="39">
        <v>-205.84</v>
      </c>
      <c r="F41" s="38">
        <v>66.900000000000006</v>
      </c>
      <c r="G41" s="39">
        <v>0.9</v>
      </c>
      <c r="H41" s="38">
        <v>265</v>
      </c>
      <c r="I41" s="38">
        <v>900</v>
      </c>
      <c r="J41" s="3">
        <f t="shared" si="2"/>
        <v>15</v>
      </c>
      <c r="K41" s="3">
        <f t="shared" si="3"/>
        <v>94.248000000000005</v>
      </c>
      <c r="L41" s="4">
        <v>0.95</v>
      </c>
      <c r="M41" s="4">
        <v>0.76</v>
      </c>
      <c r="N41" s="1">
        <f t="shared" si="19"/>
        <v>0.72199999999999998</v>
      </c>
      <c r="O41" s="40">
        <f t="shared" si="20"/>
        <v>1111.9113573407203</v>
      </c>
      <c r="P41" s="40">
        <f t="shared" si="4"/>
        <v>84394.072022160675</v>
      </c>
      <c r="Q41" s="4">
        <v>2.9</v>
      </c>
      <c r="R41" s="4">
        <v>4</v>
      </c>
      <c r="S41" s="38">
        <v>600</v>
      </c>
      <c r="T41" s="3">
        <f t="shared" si="21"/>
        <v>200</v>
      </c>
      <c r="U41" s="41">
        <v>1.2</v>
      </c>
      <c r="V41" s="7">
        <f t="shared" si="5"/>
        <v>1.130976</v>
      </c>
      <c r="W41" s="7">
        <f t="shared" si="22"/>
        <v>0.17970028082012157</v>
      </c>
      <c r="X41" s="1">
        <f t="shared" si="6"/>
        <v>90.131708528302639</v>
      </c>
      <c r="Y41" s="1">
        <v>0</v>
      </c>
      <c r="Z41" s="4">
        <v>66.900000000000006</v>
      </c>
      <c r="AA41" s="38">
        <v>64</v>
      </c>
      <c r="AB41" s="6">
        <f t="shared" si="23"/>
        <v>0.35171491824118228</v>
      </c>
      <c r="AC41" s="38">
        <v>1000</v>
      </c>
      <c r="AD41" s="1">
        <f t="shared" si="7"/>
        <v>1.193415637860082</v>
      </c>
      <c r="AE41" s="1">
        <f t="shared" si="44"/>
        <v>0.2</v>
      </c>
      <c r="AF41" s="2">
        <f t="shared" si="38"/>
        <v>34</v>
      </c>
      <c r="AG41" s="9">
        <f t="shared" si="45"/>
        <v>6.8000000000000007</v>
      </c>
      <c r="AH41" s="12">
        <f t="shared" si="46"/>
        <v>0.29484074884810191</v>
      </c>
      <c r="AI41" s="12">
        <f t="shared" si="39"/>
        <v>-1.3638702246677354</v>
      </c>
      <c r="AJ41" s="78">
        <f t="shared" si="40"/>
        <v>0.34926744565407047</v>
      </c>
      <c r="AK41" s="11">
        <f t="shared" si="41"/>
        <v>0</v>
      </c>
      <c r="AL41" s="12">
        <f t="shared" si="47"/>
        <v>0.18220745854258125</v>
      </c>
      <c r="AM41" s="11">
        <f t="shared" si="42"/>
        <v>0</v>
      </c>
      <c r="AN41" s="9">
        <f t="shared" si="43"/>
        <v>82.158293501931951</v>
      </c>
      <c r="AO41" s="9"/>
      <c r="AP41" s="9">
        <f t="shared" si="48"/>
        <v>78.934627455119937</v>
      </c>
      <c r="AQ41" s="47">
        <f t="shared" si="55"/>
        <v>78.934627455119937</v>
      </c>
      <c r="AR41" s="15">
        <f t="shared" si="56"/>
        <v>0</v>
      </c>
      <c r="AS41" s="49"/>
      <c r="AT41" s="12">
        <f t="shared" si="57"/>
        <v>1.7885202942601659E-2</v>
      </c>
      <c r="AU41" s="9">
        <f t="shared" si="58"/>
        <v>80.546269603339837</v>
      </c>
      <c r="AV41" s="9">
        <f t="shared" si="49"/>
        <v>78.934627455119937</v>
      </c>
      <c r="AW41" s="9">
        <f t="shared" si="50"/>
        <v>72.482960292978774</v>
      </c>
      <c r="AX41" s="16">
        <f t="shared" si="59"/>
        <v>75.708793874049348</v>
      </c>
      <c r="AY41" s="44">
        <f t="shared" si="60"/>
        <v>3.5790218933413775E-2</v>
      </c>
      <c r="AZ41" s="49"/>
      <c r="BA41" s="12">
        <f t="shared" si="61"/>
        <v>5.3690270662953024E-2</v>
      </c>
      <c r="BB41" s="9">
        <f t="shared" si="62"/>
        <v>77.318715925360777</v>
      </c>
      <c r="BC41" s="9">
        <f t="shared" si="51"/>
        <v>78.933098761565702</v>
      </c>
      <c r="BD41" s="9">
        <f t="shared" si="52"/>
        <v>45.893946096082892</v>
      </c>
      <c r="BE41" s="16">
        <f t="shared" si="63"/>
        <v>62.413522428824294</v>
      </c>
      <c r="BF41" s="44">
        <f t="shared" si="64"/>
        <v>0.18328262719611074</v>
      </c>
      <c r="BG41" s="49"/>
      <c r="BH41" s="12">
        <f t="shared" si="65"/>
        <v>0.20142158463624396</v>
      </c>
      <c r="BI41" s="9">
        <f t="shared" si="66"/>
        <v>64</v>
      </c>
      <c r="BJ41" s="9">
        <f t="shared" si="53"/>
        <v>78.893008921173717</v>
      </c>
      <c r="BK41" s="9">
        <f t="shared" si="54"/>
        <v>0</v>
      </c>
      <c r="BL41" s="51">
        <f t="shared" si="67"/>
        <v>64</v>
      </c>
      <c r="BM41" s="44">
        <f t="shared" si="68"/>
        <v>0.16523606580138331</v>
      </c>
      <c r="BN41" s="11"/>
      <c r="BO41" s="9"/>
      <c r="BP41" s="11"/>
      <c r="BQ41" s="9"/>
      <c r="BR41" s="43"/>
      <c r="BS41" s="9"/>
      <c r="BT41" s="11"/>
      <c r="BU41" s="9"/>
      <c r="BV41" s="25"/>
      <c r="BW41" s="25"/>
      <c r="BX41" s="25"/>
      <c r="BY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</row>
    <row r="42" spans="1:88" x14ac:dyDescent="0.2">
      <c r="A42" s="25"/>
      <c r="B42" s="2"/>
      <c r="C42" s="4">
        <v>81</v>
      </c>
      <c r="D42" s="39">
        <v>178.49</v>
      </c>
      <c r="E42" s="39">
        <v>-205.84</v>
      </c>
      <c r="F42" s="38">
        <v>66.900000000000006</v>
      </c>
      <c r="G42" s="39">
        <v>0.9</v>
      </c>
      <c r="H42" s="38">
        <v>265</v>
      </c>
      <c r="I42" s="38">
        <v>900</v>
      </c>
      <c r="J42" s="3">
        <f t="shared" si="2"/>
        <v>15</v>
      </c>
      <c r="K42" s="3">
        <f t="shared" si="3"/>
        <v>94.248000000000005</v>
      </c>
      <c r="L42" s="4">
        <v>0.95</v>
      </c>
      <c r="M42" s="4">
        <v>0.76</v>
      </c>
      <c r="N42" s="1">
        <f t="shared" si="19"/>
        <v>0.72199999999999998</v>
      </c>
      <c r="O42" s="40">
        <f t="shared" si="20"/>
        <v>1111.9113573407203</v>
      </c>
      <c r="P42" s="40">
        <f t="shared" si="4"/>
        <v>84394.072022160675</v>
      </c>
      <c r="Q42" s="4">
        <v>2.9</v>
      </c>
      <c r="R42" s="4">
        <v>4</v>
      </c>
      <c r="S42" s="38">
        <v>600</v>
      </c>
      <c r="T42" s="3">
        <f t="shared" si="21"/>
        <v>200</v>
      </c>
      <c r="U42" s="41">
        <v>1.2</v>
      </c>
      <c r="V42" s="7">
        <f t="shared" si="5"/>
        <v>1.130976</v>
      </c>
      <c r="W42" s="7">
        <f t="shared" si="22"/>
        <v>0.17970028082012157</v>
      </c>
      <c r="X42" s="1">
        <f t="shared" si="6"/>
        <v>90.131708528302639</v>
      </c>
      <c r="Y42" s="1">
        <v>0</v>
      </c>
      <c r="Z42" s="4">
        <v>66.900000000000006</v>
      </c>
      <c r="AA42" s="38">
        <v>64</v>
      </c>
      <c r="AB42" s="6">
        <f t="shared" si="23"/>
        <v>0.35171491824118228</v>
      </c>
      <c r="AC42" s="38">
        <v>1000</v>
      </c>
      <c r="AD42" s="1">
        <f t="shared" si="7"/>
        <v>1.193415637860082</v>
      </c>
      <c r="AE42" s="1">
        <f t="shared" si="44"/>
        <v>0.2</v>
      </c>
      <c r="AF42" s="2">
        <f t="shared" ref="AF42:AF73" si="69">1+AF41</f>
        <v>35</v>
      </c>
      <c r="AG42" s="9">
        <f t="shared" si="45"/>
        <v>7</v>
      </c>
      <c r="AH42" s="12">
        <f t="shared" si="46"/>
        <v>0.28885000608382855</v>
      </c>
      <c r="AI42" s="12">
        <f t="shared" si="39"/>
        <v>-1.2421114372598887</v>
      </c>
      <c r="AJ42" s="78">
        <f t="shared" si="40"/>
        <v>0.31930775640958092</v>
      </c>
      <c r="AK42" s="11">
        <f t="shared" si="41"/>
        <v>0</v>
      </c>
      <c r="AL42" s="12">
        <f t="shared" si="47"/>
        <v>0.18740221017489347</v>
      </c>
      <c r="AM42" s="11">
        <f t="shared" si="42"/>
        <v>0</v>
      </c>
      <c r="AN42" s="9">
        <f t="shared" si="43"/>
        <v>78.934627455119937</v>
      </c>
      <c r="AO42" s="9"/>
      <c r="AP42" s="9">
        <f t="shared" si="48"/>
        <v>72.484488986532995</v>
      </c>
      <c r="AQ42" s="47">
        <f t="shared" si="55"/>
        <v>72.484488986532995</v>
      </c>
      <c r="AR42" s="15">
        <f t="shared" si="56"/>
        <v>0</v>
      </c>
      <c r="AS42" s="49"/>
      <c r="AT42" s="12">
        <f t="shared" si="57"/>
        <v>3.5790218933413775E-2</v>
      </c>
      <c r="AU42" s="9">
        <f t="shared" si="58"/>
        <v>75.708793874049348</v>
      </c>
      <c r="AV42" s="9">
        <f t="shared" si="49"/>
        <v>72.484488986532995</v>
      </c>
      <c r="AW42" s="9">
        <f t="shared" si="50"/>
        <v>45.934035936474871</v>
      </c>
      <c r="AX42" s="16">
        <f t="shared" si="59"/>
        <v>59.209262461503933</v>
      </c>
      <c r="AY42" s="44">
        <f t="shared" si="60"/>
        <v>0.14728697305078214</v>
      </c>
      <c r="AZ42" s="49"/>
      <c r="BA42" s="12">
        <f t="shared" si="61"/>
        <v>0.18328262719611074</v>
      </c>
      <c r="BB42" s="9">
        <f t="shared" si="62"/>
        <v>62.413522428824294</v>
      </c>
      <c r="BC42" s="9">
        <f t="shared" si="51"/>
        <v>72.458599681163307</v>
      </c>
      <c r="BD42" s="9">
        <f t="shared" si="52"/>
        <v>49.13957485519682</v>
      </c>
      <c r="BE42" s="16">
        <f t="shared" si="63"/>
        <v>60.79908726818006</v>
      </c>
      <c r="BF42" s="44">
        <f t="shared" si="64"/>
        <v>0.12936082765281204</v>
      </c>
      <c r="BG42" s="49"/>
      <c r="BH42" s="12">
        <f t="shared" si="65"/>
        <v>0.16523606580138331</v>
      </c>
      <c r="BI42" s="9">
        <f t="shared" si="66"/>
        <v>64</v>
      </c>
      <c r="BJ42" s="9">
        <f t="shared" si="53"/>
        <v>72.438628796875264</v>
      </c>
      <c r="BK42" s="9">
        <f t="shared" si="54"/>
        <v>0</v>
      </c>
      <c r="BL42" s="51">
        <f t="shared" si="67"/>
        <v>64</v>
      </c>
      <c r="BM42" s="44">
        <f t="shared" si="68"/>
        <v>9.3625527959734778E-2</v>
      </c>
      <c r="BN42" s="11"/>
      <c r="BO42" s="9"/>
      <c r="BP42" s="11"/>
      <c r="BQ42" s="9"/>
      <c r="BR42" s="43"/>
      <c r="BS42" s="9"/>
      <c r="BT42" s="11"/>
      <c r="BU42" s="9"/>
      <c r="BV42" s="25"/>
      <c r="BW42" s="25"/>
      <c r="BX42" s="25"/>
      <c r="BY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</row>
    <row r="43" spans="1:88" x14ac:dyDescent="0.2">
      <c r="A43" s="25"/>
      <c r="B43" s="2"/>
      <c r="C43" s="4">
        <v>81</v>
      </c>
      <c r="D43" s="39">
        <v>178.49</v>
      </c>
      <c r="E43" s="39">
        <v>-205.84</v>
      </c>
      <c r="F43" s="38">
        <v>66.900000000000006</v>
      </c>
      <c r="G43" s="39">
        <v>0.9</v>
      </c>
      <c r="H43" s="38">
        <v>265</v>
      </c>
      <c r="I43" s="38">
        <v>900</v>
      </c>
      <c r="J43" s="3">
        <f t="shared" si="2"/>
        <v>15</v>
      </c>
      <c r="K43" s="3">
        <f t="shared" si="3"/>
        <v>94.248000000000005</v>
      </c>
      <c r="L43" s="4">
        <v>0.95</v>
      </c>
      <c r="M43" s="4">
        <v>0.76</v>
      </c>
      <c r="N43" s="1">
        <f t="shared" si="19"/>
        <v>0.72199999999999998</v>
      </c>
      <c r="O43" s="40">
        <f t="shared" si="20"/>
        <v>1111.9113573407203</v>
      </c>
      <c r="P43" s="40">
        <f t="shared" si="4"/>
        <v>84394.072022160675</v>
      </c>
      <c r="Q43" s="4">
        <v>2.9</v>
      </c>
      <c r="R43" s="4">
        <v>4</v>
      </c>
      <c r="S43" s="38">
        <v>600</v>
      </c>
      <c r="T43" s="3">
        <f t="shared" si="21"/>
        <v>200</v>
      </c>
      <c r="U43" s="41">
        <v>1.2</v>
      </c>
      <c r="V43" s="7">
        <f t="shared" si="5"/>
        <v>1.130976</v>
      </c>
      <c r="W43" s="7">
        <f t="shared" si="22"/>
        <v>0.17970028082012157</v>
      </c>
      <c r="X43" s="1">
        <f t="shared" si="6"/>
        <v>90.131708528302639</v>
      </c>
      <c r="Y43" s="1">
        <v>0</v>
      </c>
      <c r="Z43" s="4">
        <v>66.900000000000006</v>
      </c>
      <c r="AA43" s="38">
        <v>64</v>
      </c>
      <c r="AB43" s="6">
        <f t="shared" si="23"/>
        <v>0.35171491824118228</v>
      </c>
      <c r="AC43" s="38">
        <v>1000</v>
      </c>
      <c r="AD43" s="1">
        <f t="shared" si="7"/>
        <v>1.193415637860082</v>
      </c>
      <c r="AE43" s="1">
        <f t="shared" si="44"/>
        <v>0.2</v>
      </c>
      <c r="AF43" s="2">
        <f t="shared" si="69"/>
        <v>36</v>
      </c>
      <c r="AG43" s="9">
        <f t="shared" si="45"/>
        <v>7.2</v>
      </c>
      <c r="AH43" s="12">
        <f t="shared" si="46"/>
        <v>0.28309786200266074</v>
      </c>
      <c r="AI43" s="12">
        <f t="shared" si="39"/>
        <v>-0.72995514313335563</v>
      </c>
      <c r="AJ43" s="78">
        <f t="shared" si="40"/>
        <v>0.19174227013571646</v>
      </c>
      <c r="AK43" s="11">
        <f t="shared" si="41"/>
        <v>0</v>
      </c>
      <c r="AL43" s="12">
        <f t="shared" si="47"/>
        <v>0.19239006577656295</v>
      </c>
      <c r="AM43" s="11">
        <f t="shared" si="42"/>
        <v>0</v>
      </c>
      <c r="AN43" s="9">
        <f t="shared" si="43"/>
        <v>72.484488986532995</v>
      </c>
      <c r="AO43" s="9"/>
      <c r="AP43" s="9">
        <f t="shared" si="48"/>
        <v>45.959925241844559</v>
      </c>
      <c r="AQ43" s="47">
        <f t="shared" si="55"/>
        <v>45.959925241844559</v>
      </c>
      <c r="AR43" s="15">
        <f t="shared" si="56"/>
        <v>0</v>
      </c>
      <c r="AS43" s="49"/>
      <c r="AT43" s="12">
        <f t="shared" si="57"/>
        <v>0.14728697305078214</v>
      </c>
      <c r="AU43" s="9">
        <f t="shared" si="58"/>
        <v>59.209262461503933</v>
      </c>
      <c r="AV43" s="9">
        <f t="shared" si="49"/>
        <v>45.959925241844559</v>
      </c>
      <c r="AW43" s="9">
        <f t="shared" si="50"/>
        <v>49.159545739484862</v>
      </c>
      <c r="AX43" s="16">
        <f t="shared" si="59"/>
        <v>47.559735490664707</v>
      </c>
      <c r="AY43" s="44">
        <f t="shared" si="60"/>
        <v>-1.7749694030461931E-2</v>
      </c>
      <c r="AZ43" s="49"/>
      <c r="BA43" s="12">
        <f t="shared" si="61"/>
        <v>0.12936082765281204</v>
      </c>
      <c r="BB43" s="9">
        <f t="shared" si="62"/>
        <v>60.79908726818006</v>
      </c>
      <c r="BC43" s="9">
        <f t="shared" si="51"/>
        <v>45.960301229396293</v>
      </c>
      <c r="BD43" s="9">
        <f t="shared" si="52"/>
        <v>55.571832373704424</v>
      </c>
      <c r="BE43" s="16">
        <f t="shared" si="63"/>
        <v>50.766066801550359</v>
      </c>
      <c r="BF43" s="44">
        <f t="shared" si="64"/>
        <v>-5.3319366187815985E-2</v>
      </c>
      <c r="BG43" s="49"/>
      <c r="BH43" s="12">
        <f t="shared" si="65"/>
        <v>9.3625527959734778E-2</v>
      </c>
      <c r="BI43" s="9">
        <f t="shared" si="66"/>
        <v>64</v>
      </c>
      <c r="BJ43" s="9">
        <f t="shared" si="53"/>
        <v>45.963694056125078</v>
      </c>
      <c r="BK43" s="9">
        <f t="shared" si="54"/>
        <v>0</v>
      </c>
      <c r="BL43" s="51">
        <f t="shared" si="67"/>
        <v>64</v>
      </c>
      <c r="BM43" s="44">
        <f t="shared" si="68"/>
        <v>-0.20011055197307467</v>
      </c>
      <c r="BN43" s="11"/>
      <c r="BO43" s="9"/>
      <c r="BP43" s="11"/>
      <c r="BQ43" s="9"/>
      <c r="BR43" s="43"/>
      <c r="BS43" s="9"/>
      <c r="BT43" s="11"/>
      <c r="BU43" s="9"/>
      <c r="BV43" s="25"/>
      <c r="BW43" s="25"/>
      <c r="BX43" s="25"/>
      <c r="BY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</row>
    <row r="44" spans="1:88" x14ac:dyDescent="0.2">
      <c r="A44" s="25"/>
      <c r="B44" s="2"/>
      <c r="C44" s="4">
        <v>81</v>
      </c>
      <c r="D44" s="39">
        <v>178.49</v>
      </c>
      <c r="E44" s="39">
        <v>-205.84</v>
      </c>
      <c r="F44" s="38">
        <v>66.900000000000006</v>
      </c>
      <c r="G44" s="39">
        <v>0.9</v>
      </c>
      <c r="H44" s="38">
        <v>265</v>
      </c>
      <c r="I44" s="38">
        <v>900</v>
      </c>
      <c r="J44" s="3">
        <f t="shared" si="2"/>
        <v>15</v>
      </c>
      <c r="K44" s="3">
        <f t="shared" si="3"/>
        <v>94.248000000000005</v>
      </c>
      <c r="L44" s="4">
        <v>0.95</v>
      </c>
      <c r="M44" s="4">
        <v>0.76</v>
      </c>
      <c r="N44" s="1">
        <f t="shared" si="19"/>
        <v>0.72199999999999998</v>
      </c>
      <c r="O44" s="40">
        <f t="shared" si="20"/>
        <v>1111.9113573407203</v>
      </c>
      <c r="P44" s="40">
        <f t="shared" si="4"/>
        <v>84394.072022160675</v>
      </c>
      <c r="Q44" s="4">
        <v>2.9</v>
      </c>
      <c r="R44" s="4">
        <v>4</v>
      </c>
      <c r="S44" s="38">
        <v>600</v>
      </c>
      <c r="T44" s="3">
        <f t="shared" si="21"/>
        <v>200</v>
      </c>
      <c r="U44" s="41">
        <v>1.2</v>
      </c>
      <c r="V44" s="7">
        <f t="shared" si="5"/>
        <v>1.130976</v>
      </c>
      <c r="W44" s="7">
        <f t="shared" si="22"/>
        <v>0.17970028082012157</v>
      </c>
      <c r="X44" s="1">
        <f t="shared" si="6"/>
        <v>90.131708528302639</v>
      </c>
      <c r="Y44" s="1">
        <v>0</v>
      </c>
      <c r="Z44" s="4">
        <v>66.900000000000006</v>
      </c>
      <c r="AA44" s="38">
        <v>64</v>
      </c>
      <c r="AB44" s="6">
        <f t="shared" si="23"/>
        <v>0.35171491824118228</v>
      </c>
      <c r="AC44" s="38">
        <v>1000</v>
      </c>
      <c r="AD44" s="1">
        <f t="shared" si="7"/>
        <v>1.193415637860082</v>
      </c>
      <c r="AE44" s="1">
        <f t="shared" si="44"/>
        <v>0.2</v>
      </c>
      <c r="AF44" s="2">
        <f t="shared" si="69"/>
        <v>37</v>
      </c>
      <c r="AG44" s="9">
        <f t="shared" si="45"/>
        <v>7.4</v>
      </c>
      <c r="AH44" s="12">
        <f t="shared" si="46"/>
        <v>0.27757034059659552</v>
      </c>
      <c r="AI44" s="12">
        <f t="shared" si="39"/>
        <v>-0.79513553784898261</v>
      </c>
      <c r="AJ44" s="78">
        <f t="shared" si="40"/>
        <v>0.20850418256724351</v>
      </c>
      <c r="AK44" s="11">
        <f t="shared" si="41"/>
        <v>0</v>
      </c>
      <c r="AL44" s="12">
        <f t="shared" si="47"/>
        <v>0.19718314436074766</v>
      </c>
      <c r="AM44" s="11">
        <f t="shared" si="42"/>
        <v>0</v>
      </c>
      <c r="AN44" s="9">
        <f t="shared" si="43"/>
        <v>45.959925241844559</v>
      </c>
      <c r="AO44" s="9"/>
      <c r="AP44" s="9">
        <f t="shared" si="48"/>
        <v>49.159169751933121</v>
      </c>
      <c r="AQ44" s="47">
        <f t="shared" si="55"/>
        <v>49.159169751933121</v>
      </c>
      <c r="AR44" s="15">
        <f t="shared" si="56"/>
        <v>0</v>
      </c>
      <c r="AS44" s="49"/>
      <c r="AT44" s="12">
        <f t="shared" si="57"/>
        <v>-1.7749694030461931E-2</v>
      </c>
      <c r="AU44" s="9">
        <f t="shared" si="58"/>
        <v>47.559735490664707</v>
      </c>
      <c r="AV44" s="9">
        <f t="shared" si="49"/>
        <v>49.159169751933121</v>
      </c>
      <c r="AW44" s="9">
        <f t="shared" si="50"/>
        <v>55.56843954697564</v>
      </c>
      <c r="AX44" s="16">
        <f t="shared" si="59"/>
        <v>52.36380464945438</v>
      </c>
      <c r="AY44" s="44">
        <f t="shared" si="60"/>
        <v>-3.5555022198596832E-2</v>
      </c>
      <c r="AZ44" s="49"/>
      <c r="BA44" s="12">
        <f t="shared" si="61"/>
        <v>-5.3319366187815985E-2</v>
      </c>
      <c r="BB44" s="9">
        <f t="shared" si="62"/>
        <v>50.766066801550359</v>
      </c>
      <c r="BC44" s="9">
        <f t="shared" si="51"/>
        <v>49.160678419772736</v>
      </c>
      <c r="BD44" s="9">
        <f t="shared" si="52"/>
        <v>81.988516529993518</v>
      </c>
      <c r="BE44" s="16">
        <f t="shared" si="63"/>
        <v>65.57459747488312</v>
      </c>
      <c r="BF44" s="44">
        <f t="shared" si="64"/>
        <v>-0.18211037295444343</v>
      </c>
      <c r="BG44" s="49"/>
      <c r="BH44" s="12">
        <f t="shared" si="65"/>
        <v>-0.20011055197307467</v>
      </c>
      <c r="BI44" s="9">
        <f t="shared" si="66"/>
        <v>64</v>
      </c>
      <c r="BJ44" s="9">
        <f t="shared" si="53"/>
        <v>49.200257080274412</v>
      </c>
      <c r="BK44" s="9">
        <f t="shared" si="54"/>
        <v>0</v>
      </c>
      <c r="BL44" s="51">
        <f t="shared" si="67"/>
        <v>64</v>
      </c>
      <c r="BM44" s="44">
        <f t="shared" si="68"/>
        <v>-0.16420129121460356</v>
      </c>
      <c r="BN44" s="11"/>
      <c r="BO44" s="9"/>
      <c r="BP44" s="11"/>
      <c r="BQ44" s="9"/>
      <c r="BR44" s="43"/>
      <c r="BS44" s="9"/>
      <c r="BT44" s="11"/>
      <c r="BU44" s="9"/>
      <c r="BV44" s="25"/>
      <c r="BW44" s="25"/>
      <c r="BX44" s="25"/>
      <c r="BY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</row>
    <row r="45" spans="1:88" x14ac:dyDescent="0.2">
      <c r="A45" s="25"/>
      <c r="B45" s="2"/>
      <c r="C45" s="4">
        <v>81</v>
      </c>
      <c r="D45" s="39">
        <v>178.49</v>
      </c>
      <c r="E45" s="39">
        <v>-205.84</v>
      </c>
      <c r="F45" s="38">
        <v>66.900000000000006</v>
      </c>
      <c r="G45" s="39">
        <v>0.9</v>
      </c>
      <c r="H45" s="38">
        <v>265</v>
      </c>
      <c r="I45" s="38">
        <v>900</v>
      </c>
      <c r="J45" s="3">
        <f t="shared" si="2"/>
        <v>15</v>
      </c>
      <c r="K45" s="3">
        <f t="shared" si="3"/>
        <v>94.248000000000005</v>
      </c>
      <c r="L45" s="4">
        <v>0.95</v>
      </c>
      <c r="M45" s="4">
        <v>0.76</v>
      </c>
      <c r="N45" s="1">
        <f t="shared" si="19"/>
        <v>0.72199999999999998</v>
      </c>
      <c r="O45" s="40">
        <f t="shared" si="20"/>
        <v>1111.9113573407203</v>
      </c>
      <c r="P45" s="40">
        <f t="shared" si="4"/>
        <v>84394.072022160675</v>
      </c>
      <c r="Q45" s="4">
        <v>2.9</v>
      </c>
      <c r="R45" s="4">
        <v>4</v>
      </c>
      <c r="S45" s="38">
        <v>600</v>
      </c>
      <c r="T45" s="3">
        <f t="shared" si="21"/>
        <v>200</v>
      </c>
      <c r="U45" s="41">
        <v>1.2</v>
      </c>
      <c r="V45" s="7">
        <f t="shared" si="5"/>
        <v>1.130976</v>
      </c>
      <c r="W45" s="7">
        <f t="shared" si="22"/>
        <v>0.17970028082012157</v>
      </c>
      <c r="X45" s="1">
        <f t="shared" si="6"/>
        <v>90.131708528302639</v>
      </c>
      <c r="Y45" s="1">
        <v>0</v>
      </c>
      <c r="Z45" s="4">
        <v>66.900000000000006</v>
      </c>
      <c r="AA45" s="38">
        <v>64</v>
      </c>
      <c r="AB45" s="6">
        <f t="shared" si="23"/>
        <v>0.35171491824118228</v>
      </c>
      <c r="AC45" s="38">
        <v>1000</v>
      </c>
      <c r="AD45" s="1">
        <f t="shared" si="7"/>
        <v>1.193415637860082</v>
      </c>
      <c r="AE45" s="1">
        <f t="shared" si="44"/>
        <v>0.2</v>
      </c>
      <c r="AF45" s="2">
        <f t="shared" si="69"/>
        <v>38</v>
      </c>
      <c r="AG45" s="9">
        <f t="shared" si="45"/>
        <v>7.6000000000000005</v>
      </c>
      <c r="AH45" s="12">
        <f t="shared" si="46"/>
        <v>0.27225453648672693</v>
      </c>
      <c r="AI45" s="12">
        <f t="shared" si="39"/>
        <v>-0.92241625991724974</v>
      </c>
      <c r="AJ45" s="78">
        <f t="shared" si="40"/>
        <v>0.24078413202239712</v>
      </c>
      <c r="AK45" s="11">
        <f t="shared" si="41"/>
        <v>0</v>
      </c>
      <c r="AL45" s="12">
        <f t="shared" si="47"/>
        <v>0.20179263656620067</v>
      </c>
      <c r="AM45" s="11">
        <f t="shared" si="42"/>
        <v>0</v>
      </c>
      <c r="AN45" s="9">
        <f t="shared" si="43"/>
        <v>49.159169751933121</v>
      </c>
      <c r="AO45" s="9"/>
      <c r="AP45" s="9">
        <f t="shared" si="48"/>
        <v>55.566930879136024</v>
      </c>
      <c r="AQ45" s="47">
        <f t="shared" si="55"/>
        <v>55.566930879136024</v>
      </c>
      <c r="AR45" s="15">
        <f t="shared" si="56"/>
        <v>0</v>
      </c>
      <c r="AS45" s="49"/>
      <c r="AT45" s="12">
        <f t="shared" si="57"/>
        <v>-3.5555022198596832E-2</v>
      </c>
      <c r="AU45" s="9">
        <f t="shared" si="58"/>
        <v>52.36380464945438</v>
      </c>
      <c r="AV45" s="9">
        <f t="shared" si="49"/>
        <v>55.566930879136024</v>
      </c>
      <c r="AW45" s="9">
        <f t="shared" si="50"/>
        <v>81.948937869491829</v>
      </c>
      <c r="AX45" s="16">
        <f t="shared" si="59"/>
        <v>68.757934374313919</v>
      </c>
      <c r="AY45" s="44">
        <f t="shared" si="60"/>
        <v>-0.14635252909952032</v>
      </c>
      <c r="AZ45" s="49"/>
      <c r="BA45" s="12">
        <f t="shared" si="61"/>
        <v>-0.18211037295444343</v>
      </c>
      <c r="BB45" s="9">
        <f t="shared" si="62"/>
        <v>65.57459747488312</v>
      </c>
      <c r="BC45" s="9">
        <f t="shared" si="51"/>
        <v>55.59249272359861</v>
      </c>
      <c r="BD45" s="9">
        <f t="shared" si="52"/>
        <v>78.767565970875395</v>
      </c>
      <c r="BE45" s="16">
        <f t="shared" si="63"/>
        <v>67.180029347236996</v>
      </c>
      <c r="BF45" s="44">
        <f t="shared" si="64"/>
        <v>-0.12856226529867382</v>
      </c>
      <c r="BG45" s="49"/>
      <c r="BH45" s="12">
        <f t="shared" si="65"/>
        <v>-0.16420129121460356</v>
      </c>
      <c r="BI45" s="9">
        <f t="shared" si="66"/>
        <v>64</v>
      </c>
      <c r="BJ45" s="9">
        <f t="shared" si="53"/>
        <v>55.612217802845649</v>
      </c>
      <c r="BK45" s="9">
        <f t="shared" si="54"/>
        <v>0</v>
      </c>
      <c r="BL45" s="51">
        <f t="shared" si="67"/>
        <v>64</v>
      </c>
      <c r="BM45" s="44">
        <f t="shared" si="68"/>
        <v>-9.3061391314028713E-2</v>
      </c>
      <c r="BN45" s="11"/>
      <c r="BO45" s="9"/>
      <c r="BP45" s="11"/>
      <c r="BQ45" s="9"/>
      <c r="BR45" s="43"/>
      <c r="BS45" s="9"/>
      <c r="BT45" s="11"/>
      <c r="BU45" s="9"/>
      <c r="BV45" s="25"/>
      <c r="BW45" s="25"/>
      <c r="BX45" s="25"/>
      <c r="BY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</row>
    <row r="46" spans="1:88" x14ac:dyDescent="0.2">
      <c r="A46" s="25"/>
      <c r="B46" s="2"/>
      <c r="C46" s="4">
        <v>81</v>
      </c>
      <c r="D46" s="39">
        <v>178.49</v>
      </c>
      <c r="E46" s="39">
        <v>-205.84</v>
      </c>
      <c r="F46" s="38">
        <v>66.900000000000006</v>
      </c>
      <c r="G46" s="39">
        <v>0.9</v>
      </c>
      <c r="H46" s="38">
        <v>265</v>
      </c>
      <c r="I46" s="38">
        <v>900</v>
      </c>
      <c r="J46" s="3">
        <f t="shared" si="2"/>
        <v>15</v>
      </c>
      <c r="K46" s="3">
        <f t="shared" si="3"/>
        <v>94.248000000000005</v>
      </c>
      <c r="L46" s="4">
        <v>0.95</v>
      </c>
      <c r="M46" s="4">
        <v>0.76</v>
      </c>
      <c r="N46" s="1">
        <f t="shared" si="19"/>
        <v>0.72199999999999998</v>
      </c>
      <c r="O46" s="40">
        <f t="shared" si="20"/>
        <v>1111.9113573407203</v>
      </c>
      <c r="P46" s="40">
        <f t="shared" si="4"/>
        <v>84394.072022160675</v>
      </c>
      <c r="Q46" s="4">
        <v>2.9</v>
      </c>
      <c r="R46" s="4">
        <v>4</v>
      </c>
      <c r="S46" s="38">
        <v>600</v>
      </c>
      <c r="T46" s="3">
        <f t="shared" si="21"/>
        <v>200</v>
      </c>
      <c r="U46" s="41">
        <v>1.2</v>
      </c>
      <c r="V46" s="7">
        <f t="shared" si="5"/>
        <v>1.130976</v>
      </c>
      <c r="W46" s="7">
        <f t="shared" si="22"/>
        <v>0.17970028082012157</v>
      </c>
      <c r="X46" s="1">
        <f t="shared" si="6"/>
        <v>90.131708528302639</v>
      </c>
      <c r="Y46" s="1">
        <v>0</v>
      </c>
      <c r="Z46" s="4">
        <v>66.900000000000006</v>
      </c>
      <c r="AA46" s="38">
        <v>64</v>
      </c>
      <c r="AB46" s="6">
        <f t="shared" si="23"/>
        <v>0.35171491824118228</v>
      </c>
      <c r="AC46" s="38">
        <v>1000</v>
      </c>
      <c r="AD46" s="1">
        <f t="shared" si="7"/>
        <v>1.193415637860082</v>
      </c>
      <c r="AE46" s="1">
        <f t="shared" si="44"/>
        <v>0.2</v>
      </c>
      <c r="AF46" s="2">
        <f t="shared" si="69"/>
        <v>39</v>
      </c>
      <c r="AG46" s="9">
        <f t="shared" si="45"/>
        <v>7.8000000000000007</v>
      </c>
      <c r="AH46" s="12">
        <f t="shared" si="46"/>
        <v>0.26713851433057556</v>
      </c>
      <c r="AI46" s="12">
        <f t="shared" si="39"/>
        <v>-1.4371232425216529</v>
      </c>
      <c r="AJ46" s="78">
        <f t="shared" si="40"/>
        <v>0.36991339959235675</v>
      </c>
      <c r="AK46" s="11">
        <f t="shared" si="41"/>
        <v>0</v>
      </c>
      <c r="AL46" s="12">
        <f t="shared" si="47"/>
        <v>0.20622889188417318</v>
      </c>
      <c r="AM46" s="11">
        <f t="shared" si="42"/>
        <v>0</v>
      </c>
      <c r="AN46" s="9">
        <f t="shared" si="43"/>
        <v>55.566930879136024</v>
      </c>
      <c r="AO46" s="9"/>
      <c r="AP46" s="9">
        <f t="shared" si="48"/>
        <v>81.923376025029228</v>
      </c>
      <c r="AQ46" s="47">
        <f t="shared" si="55"/>
        <v>81.923376025029228</v>
      </c>
      <c r="AR46" s="15">
        <f t="shared" si="56"/>
        <v>0</v>
      </c>
      <c r="AS46" s="49"/>
      <c r="AT46" s="12">
        <f t="shared" si="57"/>
        <v>-0.14635252909952032</v>
      </c>
      <c r="AU46" s="9">
        <f t="shared" si="58"/>
        <v>68.757934374313919</v>
      </c>
      <c r="AV46" s="9">
        <f t="shared" si="49"/>
        <v>81.923376025029228</v>
      </c>
      <c r="AW46" s="9">
        <f t="shared" si="50"/>
        <v>78.747840891628343</v>
      </c>
      <c r="AX46" s="16">
        <f t="shared" si="59"/>
        <v>80.335608458328778</v>
      </c>
      <c r="AY46" s="44">
        <f t="shared" si="60"/>
        <v>1.761608198297792E-2</v>
      </c>
      <c r="AZ46" s="49"/>
      <c r="BA46" s="12">
        <f t="shared" si="61"/>
        <v>-0.12856226529867382</v>
      </c>
      <c r="BB46" s="9">
        <f t="shared" si="62"/>
        <v>67.180029347236996</v>
      </c>
      <c r="BC46" s="9">
        <f t="shared" si="51"/>
        <v>81.92300567671694</v>
      </c>
      <c r="BD46" s="9">
        <f t="shared" si="52"/>
        <v>72.377446713448762</v>
      </c>
      <c r="BE46" s="16">
        <f t="shared" si="63"/>
        <v>77.150226195082851</v>
      </c>
      <c r="BF46" s="44">
        <f t="shared" si="64"/>
        <v>5.295338965127204E-2</v>
      </c>
      <c r="BG46" s="49"/>
      <c r="BH46" s="12">
        <f t="shared" si="65"/>
        <v>-9.3061391314028713E-2</v>
      </c>
      <c r="BI46" s="9">
        <f t="shared" si="66"/>
        <v>64</v>
      </c>
      <c r="BJ46" s="9">
        <f t="shared" si="53"/>
        <v>81.919659265902482</v>
      </c>
      <c r="BK46" s="9">
        <f t="shared" si="54"/>
        <v>0</v>
      </c>
      <c r="BL46" s="51">
        <f t="shared" si="67"/>
        <v>64</v>
      </c>
      <c r="BM46" s="44">
        <f t="shared" si="68"/>
        <v>0.19881637171312971</v>
      </c>
      <c r="BN46" s="11"/>
      <c r="BO46" s="9"/>
      <c r="BP46" s="11"/>
      <c r="BQ46" s="9"/>
      <c r="BR46" s="43"/>
      <c r="BS46" s="9"/>
      <c r="BT46" s="11"/>
      <c r="BU46" s="9"/>
      <c r="BV46" s="25"/>
      <c r="BW46" s="25"/>
      <c r="BX46" s="25"/>
      <c r="BY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</row>
    <row r="47" spans="1:88" x14ac:dyDescent="0.2">
      <c r="A47" s="25"/>
      <c r="B47" s="2"/>
      <c r="C47" s="4">
        <v>81</v>
      </c>
      <c r="D47" s="39">
        <v>178.49</v>
      </c>
      <c r="E47" s="39">
        <v>-205.84</v>
      </c>
      <c r="F47" s="38">
        <v>66.900000000000006</v>
      </c>
      <c r="G47" s="39">
        <v>0.9</v>
      </c>
      <c r="H47" s="38">
        <v>265</v>
      </c>
      <c r="I47" s="38">
        <v>900</v>
      </c>
      <c r="J47" s="3">
        <f t="shared" si="2"/>
        <v>15</v>
      </c>
      <c r="K47" s="3">
        <f t="shared" si="3"/>
        <v>94.248000000000005</v>
      </c>
      <c r="L47" s="4">
        <v>0.95</v>
      </c>
      <c r="M47" s="4">
        <v>0.76</v>
      </c>
      <c r="N47" s="1">
        <f t="shared" si="19"/>
        <v>0.72199999999999998</v>
      </c>
      <c r="O47" s="40">
        <f t="shared" si="20"/>
        <v>1111.9113573407203</v>
      </c>
      <c r="P47" s="40">
        <f t="shared" si="4"/>
        <v>84394.072022160675</v>
      </c>
      <c r="Q47" s="4">
        <v>2.9</v>
      </c>
      <c r="R47" s="4">
        <v>4</v>
      </c>
      <c r="S47" s="38">
        <v>600</v>
      </c>
      <c r="T47" s="3">
        <f t="shared" si="21"/>
        <v>200</v>
      </c>
      <c r="U47" s="41">
        <v>1.2</v>
      </c>
      <c r="V47" s="7">
        <f t="shared" si="5"/>
        <v>1.130976</v>
      </c>
      <c r="W47" s="7">
        <f t="shared" si="22"/>
        <v>0.17970028082012157</v>
      </c>
      <c r="X47" s="1">
        <f t="shared" si="6"/>
        <v>90.131708528302639</v>
      </c>
      <c r="Y47" s="1">
        <v>0</v>
      </c>
      <c r="Z47" s="4">
        <v>66.900000000000006</v>
      </c>
      <c r="AA47" s="38">
        <v>64</v>
      </c>
      <c r="AB47" s="6">
        <f t="shared" si="23"/>
        <v>0.35171491824118228</v>
      </c>
      <c r="AC47" s="38">
        <v>1000</v>
      </c>
      <c r="AD47" s="1">
        <f t="shared" si="7"/>
        <v>1.193415637860082</v>
      </c>
      <c r="AE47" s="1">
        <f t="shared" si="44"/>
        <v>0.2</v>
      </c>
      <c r="AF47" s="2">
        <f t="shared" si="69"/>
        <v>40</v>
      </c>
      <c r="AG47" s="9">
        <f t="shared" si="45"/>
        <v>8</v>
      </c>
      <c r="AH47" s="12">
        <f t="shared" si="46"/>
        <v>0.26221121936183944</v>
      </c>
      <c r="AI47" s="12">
        <f t="shared" si="39"/>
        <v>-1.3777466138975796</v>
      </c>
      <c r="AJ47" s="78">
        <f t="shared" si="40"/>
        <v>0.35551437345337922</v>
      </c>
      <c r="AK47" s="11">
        <f t="shared" si="41"/>
        <v>0</v>
      </c>
      <c r="AL47" s="12">
        <f t="shared" si="47"/>
        <v>0.21050149623206332</v>
      </c>
      <c r="AM47" s="11">
        <f t="shared" si="42"/>
        <v>0</v>
      </c>
      <c r="AN47" s="9">
        <f t="shared" si="43"/>
        <v>81.923376025029228</v>
      </c>
      <c r="AO47" s="9"/>
      <c r="AP47" s="9">
        <f t="shared" si="48"/>
        <v>78.748211239940616</v>
      </c>
      <c r="AQ47" s="47">
        <f t="shared" si="55"/>
        <v>78.748211239940616</v>
      </c>
      <c r="AR47" s="15">
        <f t="shared" si="56"/>
        <v>0</v>
      </c>
      <c r="AS47" s="49"/>
      <c r="AT47" s="12">
        <f t="shared" si="57"/>
        <v>1.761608198297792E-2</v>
      </c>
      <c r="AU47" s="9">
        <f t="shared" si="58"/>
        <v>80.335608458328778</v>
      </c>
      <c r="AV47" s="9">
        <f t="shared" si="49"/>
        <v>78.748211239940616</v>
      </c>
      <c r="AW47" s="9">
        <f t="shared" si="50"/>
        <v>72.380793124263221</v>
      </c>
      <c r="AX47" s="16">
        <f t="shared" si="59"/>
        <v>75.564502182101918</v>
      </c>
      <c r="AY47" s="44">
        <f t="shared" si="60"/>
        <v>3.5322852632256138E-2</v>
      </c>
      <c r="AZ47" s="49"/>
      <c r="BA47" s="12">
        <f t="shared" si="61"/>
        <v>5.295338965127204E-2</v>
      </c>
      <c r="BB47" s="9">
        <f t="shared" si="62"/>
        <v>77.150226195082851</v>
      </c>
      <c r="BC47" s="9">
        <f t="shared" si="51"/>
        <v>78.746722210573367</v>
      </c>
      <c r="BD47" s="9">
        <f t="shared" si="52"/>
        <v>46.127514007355714</v>
      </c>
      <c r="BE47" s="16">
        <f t="shared" si="63"/>
        <v>62.43711810896454</v>
      </c>
      <c r="BF47" s="44">
        <f t="shared" si="64"/>
        <v>0.18095301163061142</v>
      </c>
      <c r="BG47" s="49"/>
      <c r="BH47" s="12">
        <f t="shared" si="65"/>
        <v>0.19881637171312971</v>
      </c>
      <c r="BI47" s="9">
        <f t="shared" si="66"/>
        <v>64</v>
      </c>
      <c r="BJ47" s="9">
        <f t="shared" si="53"/>
        <v>78.707645017975523</v>
      </c>
      <c r="BK47" s="9">
        <f t="shared" si="54"/>
        <v>0</v>
      </c>
      <c r="BL47" s="51">
        <f t="shared" si="67"/>
        <v>64</v>
      </c>
      <c r="BM47" s="44">
        <f t="shared" si="68"/>
        <v>0.16317947654744738</v>
      </c>
      <c r="BN47" s="11"/>
      <c r="BO47" s="9"/>
      <c r="BP47" s="11"/>
      <c r="BQ47" s="9"/>
      <c r="BR47" s="43"/>
      <c r="BS47" s="9"/>
      <c r="BT47" s="11"/>
      <c r="BU47" s="9"/>
      <c r="BV47" s="25"/>
      <c r="BW47" s="25"/>
      <c r="BX47" s="25"/>
      <c r="BY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</row>
    <row r="48" spans="1:88" x14ac:dyDescent="0.2">
      <c r="A48" s="25"/>
      <c r="B48" s="2"/>
      <c r="C48" s="4">
        <v>81</v>
      </c>
      <c r="D48" s="39">
        <v>178.49</v>
      </c>
      <c r="E48" s="39">
        <v>-205.84</v>
      </c>
      <c r="F48" s="38">
        <v>66.900000000000006</v>
      </c>
      <c r="G48" s="39">
        <v>0.9</v>
      </c>
      <c r="H48" s="38">
        <v>265</v>
      </c>
      <c r="I48" s="38">
        <v>900</v>
      </c>
      <c r="J48" s="3">
        <f t="shared" si="2"/>
        <v>15</v>
      </c>
      <c r="K48" s="3">
        <f t="shared" si="3"/>
        <v>94.248000000000005</v>
      </c>
      <c r="L48" s="4">
        <v>0.95</v>
      </c>
      <c r="M48" s="4">
        <v>0.76</v>
      </c>
      <c r="N48" s="1">
        <f t="shared" si="19"/>
        <v>0.72199999999999998</v>
      </c>
      <c r="O48" s="40">
        <f t="shared" si="20"/>
        <v>1111.9113573407203</v>
      </c>
      <c r="P48" s="40">
        <f t="shared" si="4"/>
        <v>84394.072022160675</v>
      </c>
      <c r="Q48" s="4">
        <v>2.9</v>
      </c>
      <c r="R48" s="4">
        <v>4</v>
      </c>
      <c r="S48" s="38">
        <v>600</v>
      </c>
      <c r="T48" s="3">
        <f t="shared" si="21"/>
        <v>200</v>
      </c>
      <c r="U48" s="41">
        <v>1.2</v>
      </c>
      <c r="V48" s="7">
        <f t="shared" si="5"/>
        <v>1.130976</v>
      </c>
      <c r="W48" s="7">
        <f t="shared" si="22"/>
        <v>0.17970028082012157</v>
      </c>
      <c r="X48" s="1">
        <f t="shared" si="6"/>
        <v>90.131708528302639</v>
      </c>
      <c r="Y48" s="1">
        <v>0</v>
      </c>
      <c r="Z48" s="4">
        <v>66.900000000000006</v>
      </c>
      <c r="AA48" s="38">
        <v>64</v>
      </c>
      <c r="AB48" s="6">
        <f t="shared" si="23"/>
        <v>0.35171491824118228</v>
      </c>
      <c r="AC48" s="38">
        <v>1000</v>
      </c>
      <c r="AD48" s="1">
        <f t="shared" si="7"/>
        <v>1.193415637860082</v>
      </c>
      <c r="AE48" s="1">
        <f t="shared" si="44"/>
        <v>0.2</v>
      </c>
      <c r="AF48" s="2">
        <f t="shared" si="69"/>
        <v>41</v>
      </c>
      <c r="AG48" s="9">
        <f t="shared" si="45"/>
        <v>8.2000000000000011</v>
      </c>
      <c r="AH48" s="12">
        <f t="shared" si="46"/>
        <v>0.25746239765125695</v>
      </c>
      <c r="AI48" s="12">
        <f t="shared" si="39"/>
        <v>-1.2561741461042404</v>
      </c>
      <c r="AJ48" s="78">
        <f t="shared" si="40"/>
        <v>0.325558901919352</v>
      </c>
      <c r="AK48" s="11">
        <f t="shared" si="41"/>
        <v>0</v>
      </c>
      <c r="AL48" s="12">
        <f t="shared" si="47"/>
        <v>0.21461934109759903</v>
      </c>
      <c r="AM48" s="11">
        <f t="shared" si="42"/>
        <v>0</v>
      </c>
      <c r="AN48" s="9">
        <f t="shared" si="43"/>
        <v>78.748211239940616</v>
      </c>
      <c r="AO48" s="9"/>
      <c r="AP48" s="9">
        <f t="shared" si="48"/>
        <v>72.38228215363047</v>
      </c>
      <c r="AQ48" s="47">
        <f t="shared" si="55"/>
        <v>72.38228215363047</v>
      </c>
      <c r="AR48" s="15">
        <f t="shared" si="56"/>
        <v>0</v>
      </c>
      <c r="AS48" s="49"/>
      <c r="AT48" s="12">
        <f t="shared" si="57"/>
        <v>3.5322852632256138E-2</v>
      </c>
      <c r="AU48" s="9">
        <f t="shared" si="58"/>
        <v>75.564502182101918</v>
      </c>
      <c r="AV48" s="9">
        <f t="shared" si="49"/>
        <v>72.38228215363047</v>
      </c>
      <c r="AW48" s="9">
        <f t="shared" si="50"/>
        <v>46.166591199953551</v>
      </c>
      <c r="AX48" s="16">
        <f t="shared" si="59"/>
        <v>59.274436676792007</v>
      </c>
      <c r="AY48" s="44">
        <f t="shared" si="60"/>
        <v>0.14542990131738615</v>
      </c>
      <c r="AZ48" s="49"/>
      <c r="BA48" s="12">
        <f t="shared" si="61"/>
        <v>0.18095301163061142</v>
      </c>
      <c r="BB48" s="9">
        <f t="shared" si="62"/>
        <v>62.43711810896454</v>
      </c>
      <c r="BC48" s="9">
        <f t="shared" si="51"/>
        <v>72.357041584506263</v>
      </c>
      <c r="BD48" s="9">
        <f t="shared" si="52"/>
        <v>49.324132706527465</v>
      </c>
      <c r="BE48" s="16">
        <f t="shared" si="63"/>
        <v>60.840587145516864</v>
      </c>
      <c r="BF48" s="44">
        <f t="shared" si="64"/>
        <v>0.12777361737654255</v>
      </c>
      <c r="BG48" s="49"/>
      <c r="BH48" s="12">
        <f t="shared" si="65"/>
        <v>0.16317947654744738</v>
      </c>
      <c r="BI48" s="9">
        <f t="shared" si="66"/>
        <v>64</v>
      </c>
      <c r="BJ48" s="9">
        <f t="shared" si="53"/>
        <v>72.33755776468621</v>
      </c>
      <c r="BK48" s="9">
        <f t="shared" si="54"/>
        <v>0</v>
      </c>
      <c r="BL48" s="51">
        <f t="shared" si="67"/>
        <v>64</v>
      </c>
      <c r="BM48" s="44">
        <f t="shared" si="68"/>
        <v>9.2504157535947498E-2</v>
      </c>
      <c r="BN48" s="11"/>
      <c r="BO48" s="9"/>
      <c r="BP48" s="11"/>
      <c r="BQ48" s="9"/>
      <c r="BR48" s="43"/>
      <c r="BS48" s="9"/>
      <c r="BT48" s="11"/>
      <c r="BU48" s="9"/>
      <c r="BV48" s="25"/>
      <c r="BW48" s="25"/>
      <c r="BX48" s="25"/>
      <c r="BY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</row>
    <row r="49" spans="1:88" x14ac:dyDescent="0.2">
      <c r="A49" s="25"/>
      <c r="B49" s="2"/>
      <c r="C49" s="4">
        <v>81</v>
      </c>
      <c r="D49" s="39">
        <v>178.49</v>
      </c>
      <c r="E49" s="39">
        <v>-205.84</v>
      </c>
      <c r="F49" s="38">
        <v>66.900000000000006</v>
      </c>
      <c r="G49" s="39">
        <v>0.9</v>
      </c>
      <c r="H49" s="38">
        <v>265</v>
      </c>
      <c r="I49" s="38">
        <v>900</v>
      </c>
      <c r="J49" s="3">
        <f t="shared" si="2"/>
        <v>15</v>
      </c>
      <c r="K49" s="3">
        <f t="shared" si="3"/>
        <v>94.248000000000005</v>
      </c>
      <c r="L49" s="4">
        <v>0.95</v>
      </c>
      <c r="M49" s="4">
        <v>0.76</v>
      </c>
      <c r="N49" s="1">
        <f t="shared" si="19"/>
        <v>0.72199999999999998</v>
      </c>
      <c r="O49" s="40">
        <f t="shared" si="20"/>
        <v>1111.9113573407203</v>
      </c>
      <c r="P49" s="40">
        <f t="shared" si="4"/>
        <v>84394.072022160675</v>
      </c>
      <c r="Q49" s="4">
        <v>2.9</v>
      </c>
      <c r="R49" s="4">
        <v>4</v>
      </c>
      <c r="S49" s="38">
        <v>600</v>
      </c>
      <c r="T49" s="3">
        <f t="shared" si="21"/>
        <v>200</v>
      </c>
      <c r="U49" s="41">
        <v>1.2</v>
      </c>
      <c r="V49" s="7">
        <f t="shared" si="5"/>
        <v>1.130976</v>
      </c>
      <c r="W49" s="7">
        <f t="shared" si="22"/>
        <v>0.17970028082012157</v>
      </c>
      <c r="X49" s="1">
        <f t="shared" si="6"/>
        <v>90.131708528302639</v>
      </c>
      <c r="Y49" s="1">
        <v>0</v>
      </c>
      <c r="Z49" s="4">
        <v>66.900000000000006</v>
      </c>
      <c r="AA49" s="38">
        <v>64</v>
      </c>
      <c r="AB49" s="6">
        <f t="shared" si="23"/>
        <v>0.35171491824118228</v>
      </c>
      <c r="AC49" s="38">
        <v>1000</v>
      </c>
      <c r="AD49" s="1">
        <f t="shared" si="7"/>
        <v>1.193415637860082</v>
      </c>
      <c r="AE49" s="1">
        <f t="shared" si="44"/>
        <v>0.2</v>
      </c>
      <c r="AF49" s="2">
        <f t="shared" si="69"/>
        <v>42</v>
      </c>
      <c r="AG49" s="9">
        <f t="shared" si="45"/>
        <v>8.4</v>
      </c>
      <c r="AH49" s="12">
        <f t="shared" si="46"/>
        <v>0.2528825248781133</v>
      </c>
      <c r="AI49" s="12">
        <f t="shared" si="39"/>
        <v>-0.74918500865683768</v>
      </c>
      <c r="AJ49" s="78">
        <f t="shared" si="40"/>
        <v>0.19924172408953875</v>
      </c>
      <c r="AK49" s="11">
        <f t="shared" si="41"/>
        <v>0</v>
      </c>
      <c r="AL49" s="12">
        <f t="shared" si="47"/>
        <v>0.21859068530318787</v>
      </c>
      <c r="AM49" s="11">
        <f t="shared" si="42"/>
        <v>0</v>
      </c>
      <c r="AN49" s="9">
        <f t="shared" si="43"/>
        <v>72.38228215363047</v>
      </c>
      <c r="AO49" s="9"/>
      <c r="AP49" s="9">
        <f t="shared" si="48"/>
        <v>46.191831769077751</v>
      </c>
      <c r="AQ49" s="47">
        <f t="shared" si="55"/>
        <v>46.191831769077758</v>
      </c>
      <c r="AR49" s="15">
        <f t="shared" si="56"/>
        <v>0</v>
      </c>
      <c r="AS49" s="49"/>
      <c r="AT49" s="12">
        <f t="shared" si="57"/>
        <v>0.14542990131738615</v>
      </c>
      <c r="AU49" s="9">
        <f t="shared" si="58"/>
        <v>59.274436676792007</v>
      </c>
      <c r="AV49" s="9">
        <f t="shared" si="49"/>
        <v>46.191831769077758</v>
      </c>
      <c r="AW49" s="9">
        <f t="shared" si="50"/>
        <v>49.34361652634751</v>
      </c>
      <c r="AX49" s="16">
        <f t="shared" si="59"/>
        <v>47.767724147712634</v>
      </c>
      <c r="AY49" s="44">
        <f t="shared" si="60"/>
        <v>-1.7484328261013975E-2</v>
      </c>
      <c r="AZ49" s="49"/>
      <c r="BA49" s="12">
        <f t="shared" si="61"/>
        <v>0.12777361737654255</v>
      </c>
      <c r="BB49" s="9">
        <f t="shared" si="62"/>
        <v>60.840587145516864</v>
      </c>
      <c r="BC49" s="9">
        <f t="shared" si="51"/>
        <v>46.192196598308513</v>
      </c>
      <c r="BD49" s="9">
        <f t="shared" si="52"/>
        <v>55.672654315794517</v>
      </c>
      <c r="BE49" s="16">
        <f t="shared" si="63"/>
        <v>50.932425457051515</v>
      </c>
      <c r="BF49" s="44">
        <f t="shared" si="64"/>
        <v>-5.2592244573445572E-2</v>
      </c>
      <c r="BG49" s="49"/>
      <c r="BH49" s="12">
        <f t="shared" si="65"/>
        <v>9.2504157535947498E-2</v>
      </c>
      <c r="BI49" s="9">
        <f t="shared" si="66"/>
        <v>64</v>
      </c>
      <c r="BJ49" s="9">
        <f t="shared" si="53"/>
        <v>46.195497519357438</v>
      </c>
      <c r="BK49" s="9">
        <f t="shared" si="54"/>
        <v>0</v>
      </c>
      <c r="BL49" s="51">
        <f t="shared" si="67"/>
        <v>64</v>
      </c>
      <c r="BM49" s="44">
        <f t="shared" si="68"/>
        <v>-0.19753872162593805</v>
      </c>
      <c r="BN49" s="11"/>
      <c r="BO49" s="9"/>
      <c r="BP49" s="11"/>
      <c r="BQ49" s="9"/>
      <c r="BR49" s="43"/>
      <c r="BS49" s="9"/>
      <c r="BT49" s="11"/>
      <c r="BU49" s="9"/>
      <c r="BV49" s="25"/>
      <c r="BW49" s="25"/>
      <c r="BX49" s="25"/>
      <c r="BY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</row>
    <row r="50" spans="1:88" x14ac:dyDescent="0.2">
      <c r="A50" s="25"/>
      <c r="B50" s="2"/>
      <c r="C50" s="4">
        <v>81</v>
      </c>
      <c r="D50" s="39">
        <v>178.49</v>
      </c>
      <c r="E50" s="39">
        <v>-205.84</v>
      </c>
      <c r="F50" s="38">
        <v>66.900000000000006</v>
      </c>
      <c r="G50" s="39">
        <v>0.9</v>
      </c>
      <c r="H50" s="38">
        <v>265</v>
      </c>
      <c r="I50" s="38">
        <v>900</v>
      </c>
      <c r="J50" s="3">
        <f t="shared" si="2"/>
        <v>15</v>
      </c>
      <c r="K50" s="3">
        <f t="shared" si="3"/>
        <v>94.248000000000005</v>
      </c>
      <c r="L50" s="4">
        <v>0.95</v>
      </c>
      <c r="M50" s="4">
        <v>0.76</v>
      </c>
      <c r="N50" s="1">
        <f t="shared" si="19"/>
        <v>0.72199999999999998</v>
      </c>
      <c r="O50" s="40">
        <f t="shared" si="20"/>
        <v>1111.9113573407203</v>
      </c>
      <c r="P50" s="40">
        <f t="shared" si="4"/>
        <v>84394.072022160675</v>
      </c>
      <c r="Q50" s="4">
        <v>2.9</v>
      </c>
      <c r="R50" s="4">
        <v>4</v>
      </c>
      <c r="S50" s="38">
        <v>600</v>
      </c>
      <c r="T50" s="3">
        <f t="shared" si="21"/>
        <v>200</v>
      </c>
      <c r="U50" s="41">
        <v>1.2</v>
      </c>
      <c r="V50" s="7">
        <f t="shared" si="5"/>
        <v>1.130976</v>
      </c>
      <c r="W50" s="7">
        <f t="shared" si="22"/>
        <v>0.17970028082012157</v>
      </c>
      <c r="X50" s="1">
        <f t="shared" si="6"/>
        <v>90.131708528302639</v>
      </c>
      <c r="Y50" s="1">
        <v>0</v>
      </c>
      <c r="Z50" s="4">
        <v>66.900000000000006</v>
      </c>
      <c r="AA50" s="38">
        <v>64</v>
      </c>
      <c r="AB50" s="6">
        <f t="shared" si="23"/>
        <v>0.35171491824118228</v>
      </c>
      <c r="AC50" s="38">
        <v>1000</v>
      </c>
      <c r="AD50" s="1">
        <f t="shared" si="7"/>
        <v>1.193415637860082</v>
      </c>
      <c r="AE50" s="1">
        <f t="shared" si="44"/>
        <v>0.2</v>
      </c>
      <c r="AF50" s="2">
        <f t="shared" si="69"/>
        <v>43</v>
      </c>
      <c r="AG50" s="9">
        <f t="shared" si="45"/>
        <v>8.6</v>
      </c>
      <c r="AH50" s="12">
        <f t="shared" si="46"/>
        <v>0.24846274257116971</v>
      </c>
      <c r="AI50" s="12">
        <f t="shared" si="39"/>
        <v>-0.81222280877955755</v>
      </c>
      <c r="AJ50" s="78">
        <f t="shared" si="40"/>
        <v>0.21542372331418469</v>
      </c>
      <c r="AK50" s="11">
        <f t="shared" si="41"/>
        <v>0</v>
      </c>
      <c r="AL50" s="12">
        <f t="shared" si="47"/>
        <v>0.22242321029330817</v>
      </c>
      <c r="AM50" s="11">
        <f t="shared" si="42"/>
        <v>0</v>
      </c>
      <c r="AN50" s="9">
        <f t="shared" si="43"/>
        <v>46.191831769077758</v>
      </c>
      <c r="AO50" s="9"/>
      <c r="AP50" s="9">
        <f t="shared" si="48"/>
        <v>49.343251697116756</v>
      </c>
      <c r="AQ50" s="47">
        <f t="shared" si="55"/>
        <v>49.343251697116749</v>
      </c>
      <c r="AR50" s="15">
        <f t="shared" si="56"/>
        <v>0</v>
      </c>
      <c r="AS50" s="49"/>
      <c r="AT50" s="12">
        <f t="shared" si="57"/>
        <v>-1.7484328261013975E-2</v>
      </c>
      <c r="AU50" s="9">
        <f t="shared" si="58"/>
        <v>47.767724147712634</v>
      </c>
      <c r="AV50" s="9">
        <f t="shared" si="49"/>
        <v>49.343251697116749</v>
      </c>
      <c r="AW50" s="9">
        <f t="shared" si="50"/>
        <v>55.669353394745592</v>
      </c>
      <c r="AX50" s="16">
        <f t="shared" si="59"/>
        <v>52.50630254593117</v>
      </c>
      <c r="AY50" s="44">
        <f t="shared" si="60"/>
        <v>-3.5093652394497535E-2</v>
      </c>
      <c r="AZ50" s="49"/>
      <c r="BA50" s="12">
        <f t="shared" si="61"/>
        <v>-5.2592244573445572E-2</v>
      </c>
      <c r="BB50" s="9">
        <f t="shared" si="62"/>
        <v>50.932425457051515</v>
      </c>
      <c r="BC50" s="9">
        <f t="shared" si="51"/>
        <v>49.344721465376551</v>
      </c>
      <c r="BD50" s="9">
        <f t="shared" si="52"/>
        <v>81.757933556786327</v>
      </c>
      <c r="BE50" s="16">
        <f t="shared" si="63"/>
        <v>65.551327511081439</v>
      </c>
      <c r="BF50" s="44">
        <f t="shared" si="64"/>
        <v>-0.17981026112043336</v>
      </c>
      <c r="BG50" s="49"/>
      <c r="BH50" s="12">
        <f t="shared" si="65"/>
        <v>-0.19753872162593805</v>
      </c>
      <c r="BI50" s="9">
        <f t="shared" si="66"/>
        <v>64</v>
      </c>
      <c r="BJ50" s="9">
        <f t="shared" si="53"/>
        <v>49.383306657562628</v>
      </c>
      <c r="BK50" s="9">
        <f t="shared" si="54"/>
        <v>0</v>
      </c>
      <c r="BL50" s="51">
        <f t="shared" si="67"/>
        <v>64</v>
      </c>
      <c r="BM50" s="44">
        <f t="shared" si="68"/>
        <v>-0.16217037911632978</v>
      </c>
      <c r="BN50" s="11"/>
      <c r="BO50" s="9"/>
      <c r="BP50" s="11"/>
      <c r="BQ50" s="9"/>
      <c r="BR50" s="43"/>
      <c r="BS50" s="9"/>
      <c r="BT50" s="11"/>
      <c r="BU50" s="9"/>
      <c r="BV50" s="25"/>
      <c r="BW50" s="25"/>
      <c r="BX50" s="25"/>
      <c r="BY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</row>
    <row r="51" spans="1:88" x14ac:dyDescent="0.2">
      <c r="A51" s="25"/>
      <c r="B51" s="2"/>
      <c r="C51" s="4">
        <v>81</v>
      </c>
      <c r="D51" s="39">
        <v>178.49</v>
      </c>
      <c r="E51" s="39">
        <v>-205.84</v>
      </c>
      <c r="F51" s="38">
        <v>66.900000000000006</v>
      </c>
      <c r="G51" s="39">
        <v>0.9</v>
      </c>
      <c r="H51" s="38">
        <v>265</v>
      </c>
      <c r="I51" s="38">
        <v>900</v>
      </c>
      <c r="J51" s="3">
        <f t="shared" si="2"/>
        <v>15</v>
      </c>
      <c r="K51" s="3">
        <f t="shared" si="3"/>
        <v>94.248000000000005</v>
      </c>
      <c r="L51" s="4">
        <v>0.95</v>
      </c>
      <c r="M51" s="4">
        <v>0.76</v>
      </c>
      <c r="N51" s="1">
        <f t="shared" si="19"/>
        <v>0.72199999999999998</v>
      </c>
      <c r="O51" s="40">
        <f t="shared" si="20"/>
        <v>1111.9113573407203</v>
      </c>
      <c r="P51" s="40">
        <f t="shared" si="4"/>
        <v>84394.072022160675</v>
      </c>
      <c r="Q51" s="4">
        <v>2.9</v>
      </c>
      <c r="R51" s="4">
        <v>4</v>
      </c>
      <c r="S51" s="38">
        <v>600</v>
      </c>
      <c r="T51" s="3">
        <f t="shared" si="21"/>
        <v>200</v>
      </c>
      <c r="U51" s="41">
        <v>1.2</v>
      </c>
      <c r="V51" s="7">
        <f t="shared" si="5"/>
        <v>1.130976</v>
      </c>
      <c r="W51" s="7">
        <f t="shared" si="22"/>
        <v>0.17970028082012157</v>
      </c>
      <c r="X51" s="1">
        <f t="shared" si="6"/>
        <v>90.131708528302639</v>
      </c>
      <c r="Y51" s="1">
        <v>0</v>
      </c>
      <c r="Z51" s="4">
        <v>66.900000000000006</v>
      </c>
      <c r="AA51" s="38">
        <v>64</v>
      </c>
      <c r="AB51" s="6">
        <f t="shared" si="23"/>
        <v>0.35171491824118228</v>
      </c>
      <c r="AC51" s="38">
        <v>1000</v>
      </c>
      <c r="AD51" s="1">
        <f t="shared" si="7"/>
        <v>1.193415637860082</v>
      </c>
      <c r="AE51" s="1">
        <f t="shared" si="44"/>
        <v>0.2</v>
      </c>
      <c r="AF51" s="2">
        <f t="shared" si="69"/>
        <v>44</v>
      </c>
      <c r="AG51" s="9">
        <f t="shared" si="45"/>
        <v>8.8000000000000007</v>
      </c>
      <c r="AH51" s="12">
        <f t="shared" si="46"/>
        <v>0.24419480092087997</v>
      </c>
      <c r="AI51" s="12">
        <f t="shared" si="39"/>
        <v>-0.93677627007303321</v>
      </c>
      <c r="AJ51" s="78">
        <f t="shared" si="40"/>
        <v>0.24697709124536507</v>
      </c>
      <c r="AK51" s="11">
        <f t="shared" si="41"/>
        <v>0</v>
      </c>
      <c r="AL51" s="12">
        <f t="shared" si="47"/>
        <v>0.22612406972374063</v>
      </c>
      <c r="AM51" s="11">
        <f t="shared" si="42"/>
        <v>0</v>
      </c>
      <c r="AN51" s="9">
        <f t="shared" si="43"/>
        <v>49.343251697116749</v>
      </c>
      <c r="AO51" s="9"/>
      <c r="AP51" s="9">
        <f t="shared" si="48"/>
        <v>55.667883626485789</v>
      </c>
      <c r="AQ51" s="47">
        <f t="shared" si="55"/>
        <v>55.667883626485789</v>
      </c>
      <c r="AR51" s="15">
        <f t="shared" si="56"/>
        <v>0</v>
      </c>
      <c r="AS51" s="49"/>
      <c r="AT51" s="12">
        <f t="shared" si="57"/>
        <v>-3.5093652394497535E-2</v>
      </c>
      <c r="AU51" s="9">
        <f t="shared" si="58"/>
        <v>52.50630254593117</v>
      </c>
      <c r="AV51" s="9">
        <f t="shared" si="49"/>
        <v>55.667883626485789</v>
      </c>
      <c r="AW51" s="9">
        <f t="shared" si="50"/>
        <v>81.719348364600251</v>
      </c>
      <c r="AX51" s="16">
        <f t="shared" si="59"/>
        <v>68.693615995543013</v>
      </c>
      <c r="AY51" s="44">
        <f t="shared" si="60"/>
        <v>-0.14451886668682151</v>
      </c>
      <c r="AZ51" s="49"/>
      <c r="BA51" s="12">
        <f t="shared" si="61"/>
        <v>-0.17981026112043336</v>
      </c>
      <c r="BB51" s="9">
        <f t="shared" si="62"/>
        <v>65.551327511081439</v>
      </c>
      <c r="BC51" s="9">
        <f t="shared" si="51"/>
        <v>55.692808950848956</v>
      </c>
      <c r="BD51" s="9">
        <f t="shared" si="52"/>
        <v>78.585307427868685</v>
      </c>
      <c r="BE51" s="16">
        <f t="shared" si="63"/>
        <v>67.139058189358821</v>
      </c>
      <c r="BF51" s="44">
        <f t="shared" si="64"/>
        <v>-0.12699469948376246</v>
      </c>
      <c r="BG51" s="49"/>
      <c r="BH51" s="12">
        <f t="shared" si="65"/>
        <v>-0.16217037911632978</v>
      </c>
      <c r="BI51" s="9">
        <f t="shared" si="66"/>
        <v>64</v>
      </c>
      <c r="BJ51" s="9">
        <f t="shared" si="53"/>
        <v>55.712055944972917</v>
      </c>
      <c r="BK51" s="9">
        <f t="shared" si="54"/>
        <v>0</v>
      </c>
      <c r="BL51" s="51">
        <f t="shared" si="67"/>
        <v>64</v>
      </c>
      <c r="BM51" s="44">
        <f t="shared" si="68"/>
        <v>-9.1953699650823228E-2</v>
      </c>
      <c r="BN51" s="11"/>
      <c r="BO51" s="9"/>
      <c r="BP51" s="11"/>
      <c r="BQ51" s="9"/>
      <c r="BR51" s="43"/>
      <c r="BS51" s="9"/>
      <c r="BT51" s="11"/>
      <c r="BU51" s="9"/>
      <c r="BV51" s="25"/>
      <c r="BW51" s="25"/>
      <c r="BX51" s="25"/>
      <c r="BY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</row>
    <row r="52" spans="1:88" x14ac:dyDescent="0.2">
      <c r="A52" s="25"/>
      <c r="B52" s="2"/>
      <c r="C52" s="4">
        <v>81</v>
      </c>
      <c r="D52" s="39">
        <v>178.49</v>
      </c>
      <c r="E52" s="39">
        <v>-205.84</v>
      </c>
      <c r="F52" s="38">
        <v>66.900000000000006</v>
      </c>
      <c r="G52" s="39">
        <v>0.9</v>
      </c>
      <c r="H52" s="38">
        <v>265</v>
      </c>
      <c r="I52" s="38">
        <v>900</v>
      </c>
      <c r="J52" s="3">
        <f t="shared" si="2"/>
        <v>15</v>
      </c>
      <c r="K52" s="3">
        <f t="shared" si="3"/>
        <v>94.248000000000005</v>
      </c>
      <c r="L52" s="4">
        <v>0.95</v>
      </c>
      <c r="M52" s="4">
        <v>0.76</v>
      </c>
      <c r="N52" s="1">
        <f t="shared" si="19"/>
        <v>0.72199999999999998</v>
      </c>
      <c r="O52" s="40">
        <f t="shared" si="20"/>
        <v>1111.9113573407203</v>
      </c>
      <c r="P52" s="40">
        <f t="shared" si="4"/>
        <v>84394.072022160675</v>
      </c>
      <c r="Q52" s="4">
        <v>2.9</v>
      </c>
      <c r="R52" s="4">
        <v>4</v>
      </c>
      <c r="S52" s="38">
        <v>600</v>
      </c>
      <c r="T52" s="3">
        <f t="shared" si="21"/>
        <v>200</v>
      </c>
      <c r="U52" s="41">
        <v>1.2</v>
      </c>
      <c r="V52" s="7">
        <f t="shared" si="5"/>
        <v>1.130976</v>
      </c>
      <c r="W52" s="7">
        <f t="shared" si="22"/>
        <v>0.17970028082012157</v>
      </c>
      <c r="X52" s="1">
        <f t="shared" si="6"/>
        <v>90.131708528302639</v>
      </c>
      <c r="Y52" s="1">
        <v>0</v>
      </c>
      <c r="Z52" s="4">
        <v>66.900000000000006</v>
      </c>
      <c r="AA52" s="38">
        <v>64</v>
      </c>
      <c r="AB52" s="6">
        <f t="shared" si="23"/>
        <v>0.35171491824118228</v>
      </c>
      <c r="AC52" s="38">
        <v>1000</v>
      </c>
      <c r="AD52" s="1">
        <f t="shared" si="7"/>
        <v>1.193415637860082</v>
      </c>
      <c r="AE52" s="1">
        <f t="shared" si="44"/>
        <v>0.2</v>
      </c>
      <c r="AF52" s="2">
        <f t="shared" si="69"/>
        <v>45</v>
      </c>
      <c r="AG52" s="9">
        <f t="shared" si="45"/>
        <v>9</v>
      </c>
      <c r="AH52" s="12">
        <f t="shared" si="46"/>
        <v>0.24007100738609427</v>
      </c>
      <c r="AI52" s="12">
        <f t="shared" si="39"/>
        <v>-1.4440522011839736</v>
      </c>
      <c r="AJ52" s="78">
        <f t="shared" si="40"/>
        <v>0.37420356521890674</v>
      </c>
      <c r="AK52" s="11">
        <f t="shared" si="41"/>
        <v>0</v>
      </c>
      <c r="AL52" s="12">
        <f t="shared" si="47"/>
        <v>0.22969993402622751</v>
      </c>
      <c r="AM52" s="11">
        <f t="shared" si="42"/>
        <v>0</v>
      </c>
      <c r="AN52" s="9">
        <f t="shared" si="43"/>
        <v>55.667883626485789</v>
      </c>
      <c r="AO52" s="9"/>
      <c r="AP52" s="9">
        <f t="shared" si="48"/>
        <v>81.694423040237069</v>
      </c>
      <c r="AQ52" s="47">
        <f t="shared" si="55"/>
        <v>81.694423040237069</v>
      </c>
      <c r="AR52" s="15">
        <f t="shared" si="56"/>
        <v>0</v>
      </c>
      <c r="AS52" s="49"/>
      <c r="AT52" s="12">
        <f t="shared" si="57"/>
        <v>-0.14451886668682151</v>
      </c>
      <c r="AU52" s="9">
        <f t="shared" si="58"/>
        <v>68.693615995543013</v>
      </c>
      <c r="AV52" s="9">
        <f t="shared" si="49"/>
        <v>81.694423040237069</v>
      </c>
      <c r="AW52" s="9">
        <f t="shared" si="50"/>
        <v>78.566060433744724</v>
      </c>
      <c r="AX52" s="16">
        <f t="shared" si="59"/>
        <v>80.130241736990897</v>
      </c>
      <c r="AY52" s="44">
        <f t="shared" si="60"/>
        <v>1.7354395348613608E-2</v>
      </c>
      <c r="AZ52" s="49"/>
      <c r="BA52" s="12">
        <f t="shared" si="61"/>
        <v>-0.12699469948376246</v>
      </c>
      <c r="BB52" s="9">
        <f t="shared" si="62"/>
        <v>67.139058189358821</v>
      </c>
      <c r="BC52" s="9">
        <f t="shared" si="51"/>
        <v>81.694063613237091</v>
      </c>
      <c r="BD52" s="9">
        <f t="shared" si="52"/>
        <v>72.277853149533058</v>
      </c>
      <c r="BE52" s="16">
        <f t="shared" si="63"/>
        <v>76.985958381385075</v>
      </c>
      <c r="BF52" s="44">
        <f t="shared" si="64"/>
        <v>5.2235836962677841E-2</v>
      </c>
      <c r="BG52" s="49"/>
      <c r="BH52" s="12">
        <f t="shared" si="65"/>
        <v>-9.1953699650823228E-2</v>
      </c>
      <c r="BI52" s="9">
        <f t="shared" si="66"/>
        <v>64</v>
      </c>
      <c r="BJ52" s="9">
        <f t="shared" si="53"/>
        <v>81.690807280017651</v>
      </c>
      <c r="BK52" s="9">
        <f t="shared" si="54"/>
        <v>0</v>
      </c>
      <c r="BL52" s="51">
        <f t="shared" si="67"/>
        <v>64</v>
      </c>
      <c r="BM52" s="44">
        <f t="shared" si="68"/>
        <v>0.19627728763693064</v>
      </c>
      <c r="BN52" s="11"/>
      <c r="BO52" s="9"/>
      <c r="BP52" s="11"/>
      <c r="BQ52" s="9"/>
      <c r="BR52" s="43"/>
      <c r="BS52" s="9"/>
      <c r="BT52" s="11"/>
      <c r="BU52" s="9"/>
      <c r="BV52" s="25"/>
      <c r="BW52" s="25"/>
      <c r="BX52" s="25"/>
      <c r="BY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</row>
    <row r="53" spans="1:88" x14ac:dyDescent="0.2">
      <c r="A53" s="25"/>
      <c r="B53" s="2"/>
      <c r="C53" s="4">
        <v>81</v>
      </c>
      <c r="D53" s="39">
        <v>178.49</v>
      </c>
      <c r="E53" s="39">
        <v>-205.84</v>
      </c>
      <c r="F53" s="38">
        <v>66.900000000000006</v>
      </c>
      <c r="G53" s="39">
        <v>0.9</v>
      </c>
      <c r="H53" s="38">
        <v>265</v>
      </c>
      <c r="I53" s="38">
        <v>900</v>
      </c>
      <c r="J53" s="3">
        <f t="shared" si="2"/>
        <v>15</v>
      </c>
      <c r="K53" s="3">
        <f t="shared" si="3"/>
        <v>94.248000000000005</v>
      </c>
      <c r="L53" s="4">
        <v>0.95</v>
      </c>
      <c r="M53" s="4">
        <v>0.76</v>
      </c>
      <c r="N53" s="1">
        <f t="shared" si="19"/>
        <v>0.72199999999999998</v>
      </c>
      <c r="O53" s="40">
        <f t="shared" si="20"/>
        <v>1111.9113573407203</v>
      </c>
      <c r="P53" s="40">
        <f t="shared" si="4"/>
        <v>84394.072022160675</v>
      </c>
      <c r="Q53" s="4">
        <v>2.9</v>
      </c>
      <c r="R53" s="4">
        <v>4</v>
      </c>
      <c r="S53" s="38">
        <v>600</v>
      </c>
      <c r="T53" s="3">
        <f t="shared" si="21"/>
        <v>200</v>
      </c>
      <c r="U53" s="41">
        <v>1.2</v>
      </c>
      <c r="V53" s="7">
        <f t="shared" si="5"/>
        <v>1.130976</v>
      </c>
      <c r="W53" s="7">
        <f t="shared" si="22"/>
        <v>0.17970028082012157</v>
      </c>
      <c r="X53" s="1">
        <f t="shared" si="6"/>
        <v>90.131708528302639</v>
      </c>
      <c r="Y53" s="1">
        <v>0</v>
      </c>
      <c r="Z53" s="4">
        <v>66.900000000000006</v>
      </c>
      <c r="AA53" s="38">
        <v>64</v>
      </c>
      <c r="AB53" s="6">
        <f t="shared" si="23"/>
        <v>0.35171491824118228</v>
      </c>
      <c r="AC53" s="38">
        <v>1000</v>
      </c>
      <c r="AD53" s="1">
        <f t="shared" si="7"/>
        <v>1.193415637860082</v>
      </c>
      <c r="AE53" s="1">
        <f t="shared" si="44"/>
        <v>0.2</v>
      </c>
      <c r="AF53" s="2">
        <f t="shared" si="69"/>
        <v>46</v>
      </c>
      <c r="AG53" s="9">
        <f t="shared" si="45"/>
        <v>9.2000000000000011</v>
      </c>
      <c r="AH53" s="12">
        <f t="shared" si="46"/>
        <v>0.23608418042165191</v>
      </c>
      <c r="AI53" s="12">
        <f t="shared" si="39"/>
        <v>-1.3846549950104012</v>
      </c>
      <c r="AJ53" s="78">
        <f t="shared" si="40"/>
        <v>0.35975429897430183</v>
      </c>
      <c r="AK53" s="11">
        <f t="shared" si="41"/>
        <v>0</v>
      </c>
      <c r="AL53" s="12">
        <f t="shared" si="47"/>
        <v>0.23315703053265635</v>
      </c>
      <c r="AM53" s="11">
        <f t="shared" si="42"/>
        <v>0</v>
      </c>
      <c r="AN53" s="9">
        <f t="shared" si="43"/>
        <v>81.694423040237069</v>
      </c>
      <c r="AO53" s="9"/>
      <c r="AP53" s="9">
        <f t="shared" si="48"/>
        <v>78.566419860744702</v>
      </c>
      <c r="AQ53" s="47">
        <f t="shared" si="55"/>
        <v>78.566419860744702</v>
      </c>
      <c r="AR53" s="15">
        <f t="shared" si="56"/>
        <v>0</v>
      </c>
      <c r="AS53" s="49"/>
      <c r="AT53" s="12">
        <f t="shared" si="57"/>
        <v>1.7354395348613608E-2</v>
      </c>
      <c r="AU53" s="9">
        <f t="shared" si="58"/>
        <v>80.130241736990897</v>
      </c>
      <c r="AV53" s="9">
        <f t="shared" si="49"/>
        <v>78.566419860744702</v>
      </c>
      <c r="AW53" s="9">
        <f t="shared" si="50"/>
        <v>72.281109482752498</v>
      </c>
      <c r="AX53" s="16">
        <f t="shared" si="59"/>
        <v>75.4237646717486</v>
      </c>
      <c r="AY53" s="44">
        <f t="shared" si="60"/>
        <v>3.4867365107244842E-2</v>
      </c>
      <c r="AZ53" s="49"/>
      <c r="BA53" s="12">
        <f t="shared" si="61"/>
        <v>5.2235836962677841E-2</v>
      </c>
      <c r="BB53" s="9">
        <f t="shared" si="62"/>
        <v>76.985958381385075</v>
      </c>
      <c r="BC53" s="9">
        <f t="shared" si="51"/>
        <v>78.564968985792603</v>
      </c>
      <c r="BD53" s="9">
        <f t="shared" si="52"/>
        <v>46.355168787291859</v>
      </c>
      <c r="BE53" s="16">
        <f t="shared" si="63"/>
        <v>62.460068886542231</v>
      </c>
      <c r="BF53" s="44">
        <f t="shared" si="64"/>
        <v>0.17868184640251444</v>
      </c>
      <c r="BG53" s="49"/>
      <c r="BH53" s="12">
        <f t="shared" si="65"/>
        <v>0.19627728763693064</v>
      </c>
      <c r="BI53" s="9">
        <f t="shared" si="66"/>
        <v>64</v>
      </c>
      <c r="BJ53" s="9">
        <f t="shared" si="53"/>
        <v>78.526866563373659</v>
      </c>
      <c r="BK53" s="9">
        <f t="shared" si="54"/>
        <v>0</v>
      </c>
      <c r="BL53" s="51">
        <f t="shared" si="67"/>
        <v>64</v>
      </c>
      <c r="BM53" s="44">
        <f t="shared" si="68"/>
        <v>0.16117376227048905</v>
      </c>
      <c r="BN53" s="11"/>
      <c r="BO53" s="9"/>
      <c r="BP53" s="11"/>
      <c r="BQ53" s="9"/>
      <c r="BR53" s="43"/>
      <c r="BS53" s="9"/>
      <c r="BT53" s="11"/>
      <c r="BU53" s="9"/>
      <c r="BV53" s="25"/>
      <c r="BW53" s="25"/>
      <c r="BX53" s="25"/>
      <c r="BY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</row>
    <row r="54" spans="1:88" x14ac:dyDescent="0.2">
      <c r="A54" s="25"/>
      <c r="B54" s="2"/>
      <c r="C54" s="4">
        <v>81</v>
      </c>
      <c r="D54" s="39">
        <v>178.49</v>
      </c>
      <c r="E54" s="39">
        <v>-205.84</v>
      </c>
      <c r="F54" s="38">
        <v>66.900000000000006</v>
      </c>
      <c r="G54" s="39">
        <v>0.9</v>
      </c>
      <c r="H54" s="38">
        <v>265</v>
      </c>
      <c r="I54" s="38">
        <v>900</v>
      </c>
      <c r="J54" s="3">
        <f t="shared" si="2"/>
        <v>15</v>
      </c>
      <c r="K54" s="3">
        <f t="shared" si="3"/>
        <v>94.248000000000005</v>
      </c>
      <c r="L54" s="4">
        <v>0.95</v>
      </c>
      <c r="M54" s="4">
        <v>0.76</v>
      </c>
      <c r="N54" s="1">
        <f t="shared" si="19"/>
        <v>0.72199999999999998</v>
      </c>
      <c r="O54" s="40">
        <f t="shared" si="20"/>
        <v>1111.9113573407203</v>
      </c>
      <c r="P54" s="40">
        <f t="shared" si="4"/>
        <v>84394.072022160675</v>
      </c>
      <c r="Q54" s="4">
        <v>2.9</v>
      </c>
      <c r="R54" s="4">
        <v>4</v>
      </c>
      <c r="S54" s="38">
        <v>600</v>
      </c>
      <c r="T54" s="3">
        <f t="shared" si="21"/>
        <v>200</v>
      </c>
      <c r="U54" s="41">
        <v>1.2</v>
      </c>
      <c r="V54" s="7">
        <f t="shared" si="5"/>
        <v>1.130976</v>
      </c>
      <c r="W54" s="7">
        <f t="shared" si="22"/>
        <v>0.17970028082012157</v>
      </c>
      <c r="X54" s="1">
        <f t="shared" si="6"/>
        <v>90.131708528302639</v>
      </c>
      <c r="Y54" s="1">
        <v>0</v>
      </c>
      <c r="Z54" s="4">
        <v>66.900000000000006</v>
      </c>
      <c r="AA54" s="38">
        <v>64</v>
      </c>
      <c r="AB54" s="6">
        <f t="shared" si="23"/>
        <v>0.35171491824118228</v>
      </c>
      <c r="AC54" s="38">
        <v>1000</v>
      </c>
      <c r="AD54" s="1">
        <f t="shared" si="7"/>
        <v>1.193415637860082</v>
      </c>
      <c r="AE54" s="1">
        <f t="shared" si="44"/>
        <v>0.2</v>
      </c>
      <c r="AF54" s="2">
        <f t="shared" si="69"/>
        <v>47</v>
      </c>
      <c r="AG54" s="9">
        <f t="shared" si="45"/>
        <v>9.4</v>
      </c>
      <c r="AH54" s="12">
        <f t="shared" si="46"/>
        <v>0.23222760774129514</v>
      </c>
      <c r="AI54" s="12">
        <f t="shared" si="39"/>
        <v>-1.2638156908917328</v>
      </c>
      <c r="AJ54" s="78">
        <f t="shared" si="40"/>
        <v>0.32993712471884845</v>
      </c>
      <c r="AK54" s="11">
        <f t="shared" si="41"/>
        <v>0</v>
      </c>
      <c r="AL54" s="12">
        <f t="shared" si="47"/>
        <v>0.23650117966653161</v>
      </c>
      <c r="AM54" s="11">
        <f t="shared" si="42"/>
        <v>0</v>
      </c>
      <c r="AN54" s="9">
        <f t="shared" si="43"/>
        <v>78.566419860744702</v>
      </c>
      <c r="AO54" s="9"/>
      <c r="AP54" s="9">
        <f t="shared" si="48"/>
        <v>72.282560357704597</v>
      </c>
      <c r="AQ54" s="47">
        <f t="shared" si="55"/>
        <v>72.282560357704597</v>
      </c>
      <c r="AR54" s="15">
        <f t="shared" si="56"/>
        <v>0</v>
      </c>
      <c r="AS54" s="49"/>
      <c r="AT54" s="12">
        <f t="shared" si="57"/>
        <v>3.4867365107244842E-2</v>
      </c>
      <c r="AU54" s="9">
        <f t="shared" si="58"/>
        <v>75.4237646717486</v>
      </c>
      <c r="AV54" s="9">
        <f t="shared" si="49"/>
        <v>72.282560357704597</v>
      </c>
      <c r="AW54" s="9">
        <f t="shared" si="50"/>
        <v>46.393271209710811</v>
      </c>
      <c r="AX54" s="16">
        <f t="shared" si="59"/>
        <v>59.3379157837077</v>
      </c>
      <c r="AY54" s="44">
        <f t="shared" si="60"/>
        <v>0.14361920777228021</v>
      </c>
      <c r="AZ54" s="49"/>
      <c r="BA54" s="12">
        <f t="shared" si="61"/>
        <v>0.17868184640251444</v>
      </c>
      <c r="BB54" s="9">
        <f t="shared" si="62"/>
        <v>62.460068886542231</v>
      </c>
      <c r="BC54" s="9">
        <f t="shared" si="51"/>
        <v>72.257944397688419</v>
      </c>
      <c r="BD54" s="9">
        <f t="shared" si="52"/>
        <v>49.504134772745203</v>
      </c>
      <c r="BE54" s="16">
        <f t="shared" si="63"/>
        <v>60.881039585216811</v>
      </c>
      <c r="BF54" s="44">
        <f t="shared" si="64"/>
        <v>0.12622533177543283</v>
      </c>
      <c r="BG54" s="49"/>
      <c r="BH54" s="12">
        <f t="shared" si="65"/>
        <v>0.16117376227048905</v>
      </c>
      <c r="BI54" s="9">
        <f t="shared" si="66"/>
        <v>64</v>
      </c>
      <c r="BJ54" s="9">
        <f t="shared" si="53"/>
        <v>72.238929903981727</v>
      </c>
      <c r="BK54" s="9">
        <f t="shared" si="54"/>
        <v>0</v>
      </c>
      <c r="BL54" s="51">
        <f t="shared" si="67"/>
        <v>64</v>
      </c>
      <c r="BM54" s="44">
        <f t="shared" si="68"/>
        <v>9.1409893793310118E-2</v>
      </c>
      <c r="BN54" s="11"/>
      <c r="BO54" s="9"/>
      <c r="BP54" s="11"/>
      <c r="BQ54" s="9"/>
      <c r="BR54" s="43"/>
      <c r="BS54" s="9"/>
      <c r="BT54" s="11"/>
      <c r="BU54" s="9"/>
      <c r="BV54" s="25"/>
      <c r="BW54" s="25"/>
      <c r="BX54" s="25"/>
      <c r="BY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</row>
    <row r="55" spans="1:88" x14ac:dyDescent="0.2">
      <c r="A55" s="25"/>
      <c r="B55" s="2"/>
      <c r="C55" s="4">
        <v>81</v>
      </c>
      <c r="D55" s="39">
        <v>178.49</v>
      </c>
      <c r="E55" s="39">
        <v>-205.84</v>
      </c>
      <c r="F55" s="38">
        <v>66.900000000000006</v>
      </c>
      <c r="G55" s="39">
        <v>0.9</v>
      </c>
      <c r="H55" s="38">
        <v>265</v>
      </c>
      <c r="I55" s="38">
        <v>900</v>
      </c>
      <c r="J55" s="3">
        <f t="shared" si="2"/>
        <v>15</v>
      </c>
      <c r="K55" s="3">
        <f t="shared" si="3"/>
        <v>94.248000000000005</v>
      </c>
      <c r="L55" s="4">
        <v>0.95</v>
      </c>
      <c r="M55" s="4">
        <v>0.76</v>
      </c>
      <c r="N55" s="1">
        <f t="shared" si="19"/>
        <v>0.72199999999999998</v>
      </c>
      <c r="O55" s="40">
        <f t="shared" si="20"/>
        <v>1111.9113573407203</v>
      </c>
      <c r="P55" s="40">
        <f t="shared" si="4"/>
        <v>84394.072022160675</v>
      </c>
      <c r="Q55" s="4">
        <v>2.9</v>
      </c>
      <c r="R55" s="4">
        <v>4</v>
      </c>
      <c r="S55" s="38">
        <v>600</v>
      </c>
      <c r="T55" s="3">
        <f t="shared" si="21"/>
        <v>200</v>
      </c>
      <c r="U55" s="41">
        <v>1.2</v>
      </c>
      <c r="V55" s="7">
        <f t="shared" si="5"/>
        <v>1.130976</v>
      </c>
      <c r="W55" s="7">
        <f t="shared" si="22"/>
        <v>0.17970028082012157</v>
      </c>
      <c r="X55" s="1">
        <f t="shared" si="6"/>
        <v>90.131708528302639</v>
      </c>
      <c r="Y55" s="1">
        <v>0</v>
      </c>
      <c r="Z55" s="4">
        <v>66.900000000000006</v>
      </c>
      <c r="AA55" s="38">
        <v>64</v>
      </c>
      <c r="AB55" s="6">
        <f t="shared" si="23"/>
        <v>0.35171491824118228</v>
      </c>
      <c r="AC55" s="38">
        <v>1000</v>
      </c>
      <c r="AD55" s="1">
        <f t="shared" si="7"/>
        <v>1.193415637860082</v>
      </c>
      <c r="AE55" s="1">
        <f t="shared" si="44"/>
        <v>0.2</v>
      </c>
      <c r="AF55" s="2">
        <f t="shared" si="69"/>
        <v>48</v>
      </c>
      <c r="AG55" s="9">
        <f t="shared" si="45"/>
        <v>9.6000000000000014</v>
      </c>
      <c r="AH55" s="12">
        <f t="shared" si="46"/>
        <v>0.22849500860562882</v>
      </c>
      <c r="AI55" s="12">
        <f t="shared" si="39"/>
        <v>-0.76236408888478346</v>
      </c>
      <c r="AJ55" s="78">
        <f t="shared" si="40"/>
        <v>0.20495957872208695</v>
      </c>
      <c r="AK55" s="11">
        <f t="shared" si="41"/>
        <v>0</v>
      </c>
      <c r="AL55" s="12">
        <f t="shared" si="47"/>
        <v>0.23973782764420884</v>
      </c>
      <c r="AM55" s="11">
        <f t="shared" si="42"/>
        <v>0</v>
      </c>
      <c r="AN55" s="9">
        <f t="shared" si="43"/>
        <v>72.282560357704597</v>
      </c>
      <c r="AO55" s="9"/>
      <c r="AP55" s="9">
        <f t="shared" si="48"/>
        <v>46.417887169726974</v>
      </c>
      <c r="AQ55" s="47">
        <f t="shared" si="55"/>
        <v>46.417887169726974</v>
      </c>
      <c r="AR55" s="15">
        <f t="shared" si="56"/>
        <v>0</v>
      </c>
      <c r="AS55" s="49"/>
      <c r="AT55" s="12">
        <f t="shared" si="57"/>
        <v>0.14361920777228021</v>
      </c>
      <c r="AU55" s="9">
        <f t="shared" si="58"/>
        <v>59.3379157837077</v>
      </c>
      <c r="AV55" s="9">
        <f t="shared" si="49"/>
        <v>46.417887169726974</v>
      </c>
      <c r="AW55" s="9">
        <f t="shared" si="50"/>
        <v>49.523149266451895</v>
      </c>
      <c r="AX55" s="16">
        <f t="shared" si="59"/>
        <v>47.970518218089438</v>
      </c>
      <c r="AY55" s="44">
        <f t="shared" si="60"/>
        <v>-1.7226246719542832E-2</v>
      </c>
      <c r="AZ55" s="49"/>
      <c r="BA55" s="12">
        <f t="shared" si="61"/>
        <v>0.12622533177543283</v>
      </c>
      <c r="BB55" s="9">
        <f t="shared" si="62"/>
        <v>60.881039585216811</v>
      </c>
      <c r="BC55" s="9">
        <f t="shared" si="51"/>
        <v>46.41824130815106</v>
      </c>
      <c r="BD55" s="9">
        <f t="shared" si="52"/>
        <v>55.771042001031269</v>
      </c>
      <c r="BE55" s="16">
        <f t="shared" si="63"/>
        <v>51.094641654591165</v>
      </c>
      <c r="BF55" s="44">
        <f t="shared" si="64"/>
        <v>-5.1884075236093501E-2</v>
      </c>
      <c r="BG55" s="49"/>
      <c r="BH55" s="12">
        <f t="shared" si="65"/>
        <v>9.1409893793310118E-2</v>
      </c>
      <c r="BI55" s="9">
        <f t="shared" si="66"/>
        <v>64</v>
      </c>
      <c r="BJ55" s="9">
        <f t="shared" si="53"/>
        <v>46.421453932045303</v>
      </c>
      <c r="BK55" s="9">
        <f t="shared" si="54"/>
        <v>0</v>
      </c>
      <c r="BL55" s="51">
        <f t="shared" si="67"/>
        <v>64</v>
      </c>
      <c r="BM55" s="44">
        <f t="shared" si="68"/>
        <v>-0.19503176357113861</v>
      </c>
      <c r="BN55" s="11"/>
      <c r="BO55" s="9"/>
      <c r="BP55" s="11"/>
      <c r="BQ55" s="9"/>
      <c r="BR55" s="43"/>
      <c r="BS55" s="9"/>
      <c r="BT55" s="11"/>
      <c r="BU55" s="9"/>
      <c r="BV55" s="25"/>
      <c r="BW55" s="25"/>
      <c r="BX55" s="25"/>
      <c r="BY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</row>
    <row r="56" spans="1:88" x14ac:dyDescent="0.2">
      <c r="A56" s="25"/>
      <c r="B56" s="2"/>
      <c r="C56" s="4">
        <v>81</v>
      </c>
      <c r="D56" s="39">
        <v>178.49</v>
      </c>
      <c r="E56" s="39">
        <v>-205.84</v>
      </c>
      <c r="F56" s="38">
        <v>66.900000000000006</v>
      </c>
      <c r="G56" s="39">
        <v>0.9</v>
      </c>
      <c r="H56" s="38">
        <v>265</v>
      </c>
      <c r="I56" s="38">
        <v>900</v>
      </c>
      <c r="J56" s="3">
        <f t="shared" si="2"/>
        <v>15</v>
      </c>
      <c r="K56" s="3">
        <f t="shared" si="3"/>
        <v>94.248000000000005</v>
      </c>
      <c r="L56" s="4">
        <v>0.95</v>
      </c>
      <c r="M56" s="4">
        <v>0.76</v>
      </c>
      <c r="N56" s="1">
        <f t="shared" si="19"/>
        <v>0.72199999999999998</v>
      </c>
      <c r="O56" s="40">
        <f t="shared" si="20"/>
        <v>1111.9113573407203</v>
      </c>
      <c r="P56" s="40">
        <f t="shared" si="4"/>
        <v>84394.072022160675</v>
      </c>
      <c r="Q56" s="4">
        <v>2.9</v>
      </c>
      <c r="R56" s="4">
        <v>4</v>
      </c>
      <c r="S56" s="38">
        <v>600</v>
      </c>
      <c r="T56" s="3">
        <f t="shared" si="21"/>
        <v>200</v>
      </c>
      <c r="U56" s="41">
        <v>1.2</v>
      </c>
      <c r="V56" s="7">
        <f t="shared" si="5"/>
        <v>1.130976</v>
      </c>
      <c r="W56" s="7">
        <f t="shared" si="22"/>
        <v>0.17970028082012157</v>
      </c>
      <c r="X56" s="1">
        <f t="shared" si="6"/>
        <v>90.131708528302639</v>
      </c>
      <c r="Y56" s="1">
        <v>0</v>
      </c>
      <c r="Z56" s="4">
        <v>66.900000000000006</v>
      </c>
      <c r="AA56" s="38">
        <v>64</v>
      </c>
      <c r="AB56" s="6">
        <f t="shared" si="23"/>
        <v>0.35171491824118228</v>
      </c>
      <c r="AC56" s="38">
        <v>1000</v>
      </c>
      <c r="AD56" s="1">
        <f t="shared" si="7"/>
        <v>1.193415637860082</v>
      </c>
      <c r="AE56" s="1">
        <f t="shared" si="44"/>
        <v>0.2</v>
      </c>
      <c r="AF56" s="2">
        <f t="shared" si="69"/>
        <v>49</v>
      </c>
      <c r="AG56" s="9">
        <f t="shared" si="45"/>
        <v>9.8000000000000007</v>
      </c>
      <c r="AH56" s="12">
        <f t="shared" si="46"/>
        <v>0.22488049968942772</v>
      </c>
      <c r="AI56" s="12">
        <f t="shared" si="39"/>
        <v>-0.8237672307941436</v>
      </c>
      <c r="AJ56" s="78">
        <f t="shared" si="40"/>
        <v>0.2206885190324617</v>
      </c>
      <c r="AK56" s="11">
        <f t="shared" si="41"/>
        <v>0</v>
      </c>
      <c r="AL56" s="12">
        <f t="shared" si="47"/>
        <v>0.24287207607237021</v>
      </c>
      <c r="AM56" s="11">
        <f t="shared" si="42"/>
        <v>0</v>
      </c>
      <c r="AN56" s="9">
        <f t="shared" si="43"/>
        <v>46.417887169726974</v>
      </c>
      <c r="AO56" s="9"/>
      <c r="AP56" s="9">
        <f t="shared" si="48"/>
        <v>49.522795128027816</v>
      </c>
      <c r="AQ56" s="47">
        <f t="shared" si="55"/>
        <v>49.522795128027816</v>
      </c>
      <c r="AR56" s="15">
        <f t="shared" si="56"/>
        <v>0</v>
      </c>
      <c r="AS56" s="49"/>
      <c r="AT56" s="12">
        <f t="shared" si="57"/>
        <v>-1.7226246719542832E-2</v>
      </c>
      <c r="AU56" s="9">
        <f t="shared" si="58"/>
        <v>47.970518218089438</v>
      </c>
      <c r="AV56" s="9">
        <f t="shared" si="49"/>
        <v>49.522795128027816</v>
      </c>
      <c r="AW56" s="9">
        <f t="shared" si="50"/>
        <v>55.767829377137026</v>
      </c>
      <c r="AX56" s="16">
        <f t="shared" si="59"/>
        <v>52.645312252582421</v>
      </c>
      <c r="AY56" s="44">
        <f t="shared" si="60"/>
        <v>-3.4643935808385241E-2</v>
      </c>
      <c r="AZ56" s="49"/>
      <c r="BA56" s="12">
        <f t="shared" si="61"/>
        <v>-5.1884075236093501E-2</v>
      </c>
      <c r="BB56" s="9">
        <f t="shared" si="62"/>
        <v>51.094641654591165</v>
      </c>
      <c r="BC56" s="9">
        <f t="shared" si="51"/>
        <v>49.524227468207265</v>
      </c>
      <c r="BD56" s="9">
        <f t="shared" si="52"/>
        <v>81.533151653335423</v>
      </c>
      <c r="BE56" s="16">
        <f t="shared" si="63"/>
        <v>65.52868956077134</v>
      </c>
      <c r="BF56" s="44">
        <f t="shared" si="64"/>
        <v>-0.17756749931727353</v>
      </c>
      <c r="BG56" s="49"/>
      <c r="BH56" s="12">
        <f t="shared" si="65"/>
        <v>-0.19503176357113861</v>
      </c>
      <c r="BI56" s="9">
        <f t="shared" si="66"/>
        <v>64</v>
      </c>
      <c r="BJ56" s="9">
        <f t="shared" si="53"/>
        <v>49.561856122017957</v>
      </c>
      <c r="BK56" s="9">
        <f t="shared" si="54"/>
        <v>0</v>
      </c>
      <c r="BL56" s="51">
        <f t="shared" si="67"/>
        <v>64</v>
      </c>
      <c r="BM56" s="44">
        <f t="shared" si="68"/>
        <v>-0.1601893952054427</v>
      </c>
      <c r="BN56" s="11"/>
      <c r="BO56" s="9"/>
      <c r="BP56" s="11"/>
      <c r="BQ56" s="9"/>
      <c r="BR56" s="43"/>
      <c r="BS56" s="9"/>
      <c r="BT56" s="11"/>
      <c r="BU56" s="9"/>
      <c r="BV56" s="25"/>
      <c r="BW56" s="25"/>
      <c r="BX56" s="25"/>
      <c r="BY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</row>
    <row r="57" spans="1:88" x14ac:dyDescent="0.2">
      <c r="A57" s="25"/>
      <c r="B57" s="2"/>
      <c r="C57" s="4">
        <v>81</v>
      </c>
      <c r="D57" s="39">
        <v>178.49</v>
      </c>
      <c r="E57" s="39">
        <v>-205.84</v>
      </c>
      <c r="F57" s="38">
        <v>66.900000000000006</v>
      </c>
      <c r="G57" s="39">
        <v>0.9</v>
      </c>
      <c r="H57" s="38">
        <v>265</v>
      </c>
      <c r="I57" s="38">
        <v>900</v>
      </c>
      <c r="J57" s="3">
        <f t="shared" si="2"/>
        <v>15</v>
      </c>
      <c r="K57" s="3">
        <f t="shared" si="3"/>
        <v>94.248000000000005</v>
      </c>
      <c r="L57" s="4">
        <v>0.95</v>
      </c>
      <c r="M57" s="4">
        <v>0.76</v>
      </c>
      <c r="N57" s="1">
        <f t="shared" si="19"/>
        <v>0.72199999999999998</v>
      </c>
      <c r="O57" s="40">
        <f t="shared" si="20"/>
        <v>1111.9113573407203</v>
      </c>
      <c r="P57" s="40">
        <f t="shared" si="4"/>
        <v>84394.072022160675</v>
      </c>
      <c r="Q57" s="4">
        <v>2.9</v>
      </c>
      <c r="R57" s="4">
        <v>4</v>
      </c>
      <c r="S57" s="38">
        <v>600</v>
      </c>
      <c r="T57" s="3">
        <f t="shared" si="21"/>
        <v>200</v>
      </c>
      <c r="U57" s="41">
        <v>1.2</v>
      </c>
      <c r="V57" s="7">
        <f t="shared" si="5"/>
        <v>1.130976</v>
      </c>
      <c r="W57" s="7">
        <f t="shared" si="22"/>
        <v>0.17970028082012157</v>
      </c>
      <c r="X57" s="1">
        <f t="shared" si="6"/>
        <v>90.131708528302639</v>
      </c>
      <c r="Y57" s="1">
        <v>0</v>
      </c>
      <c r="Z57" s="4">
        <v>66.900000000000006</v>
      </c>
      <c r="AA57" s="38">
        <v>64</v>
      </c>
      <c r="AB57" s="6">
        <f t="shared" si="23"/>
        <v>0.35171491824118228</v>
      </c>
      <c r="AC57" s="38">
        <v>1000</v>
      </c>
      <c r="AD57" s="1">
        <f t="shared" si="7"/>
        <v>1.193415637860082</v>
      </c>
      <c r="AE57" s="1">
        <f t="shared" si="44"/>
        <v>0.2</v>
      </c>
      <c r="AF57" s="2">
        <f t="shared" si="69"/>
        <v>50</v>
      </c>
      <c r="AG57" s="9">
        <f t="shared" si="45"/>
        <v>10</v>
      </c>
      <c r="AH57" s="12">
        <f t="shared" si="46"/>
        <v>0.22137856413811735</v>
      </c>
      <c r="AI57" s="12">
        <f t="shared" si="39"/>
        <v>-0.94607206814917544</v>
      </c>
      <c r="AJ57" s="78">
        <f t="shared" si="40"/>
        <v>0.25163579030076444</v>
      </c>
      <c r="AK57" s="11">
        <f t="shared" si="41"/>
        <v>0</v>
      </c>
      <c r="AL57" s="12">
        <f t="shared" si="47"/>
        <v>0.24590870878007223</v>
      </c>
      <c r="AM57" s="11">
        <f t="shared" si="42"/>
        <v>0</v>
      </c>
      <c r="AN57" s="9">
        <f t="shared" si="43"/>
        <v>49.522795128027816</v>
      </c>
      <c r="AO57" s="9"/>
      <c r="AP57" s="9">
        <f t="shared" si="48"/>
        <v>55.766397036957578</v>
      </c>
      <c r="AQ57" s="47">
        <f t="shared" si="55"/>
        <v>55.766397036957578</v>
      </c>
      <c r="AR57" s="15">
        <f t="shared" si="56"/>
        <v>0</v>
      </c>
      <c r="AS57" s="49"/>
      <c r="AT57" s="12">
        <f t="shared" si="57"/>
        <v>-3.4643935808385241E-2</v>
      </c>
      <c r="AU57" s="9">
        <f t="shared" si="58"/>
        <v>52.645312252582421</v>
      </c>
      <c r="AV57" s="9">
        <f t="shared" si="49"/>
        <v>55.766397036957578</v>
      </c>
      <c r="AW57" s="9">
        <f t="shared" si="50"/>
        <v>81.495522999524724</v>
      </c>
      <c r="AX57" s="16">
        <f t="shared" si="59"/>
        <v>68.630960018241154</v>
      </c>
      <c r="AY57" s="44">
        <f t="shared" si="60"/>
        <v>-0.14273071254656092</v>
      </c>
      <c r="AZ57" s="49"/>
      <c r="BA57" s="12">
        <f t="shared" si="61"/>
        <v>-0.17756749931727353</v>
      </c>
      <c r="BB57" s="9">
        <f t="shared" si="62"/>
        <v>65.52868956077134</v>
      </c>
      <c r="BC57" s="9">
        <f t="shared" si="51"/>
        <v>55.790709367526198</v>
      </c>
      <c r="BD57" s="9">
        <f t="shared" si="52"/>
        <v>78.407520066140378</v>
      </c>
      <c r="BE57" s="16">
        <f t="shared" si="63"/>
        <v>67.099114716833284</v>
      </c>
      <c r="BF57" s="44">
        <f t="shared" si="64"/>
        <v>-0.12546533882419511</v>
      </c>
      <c r="BG57" s="49"/>
      <c r="BH57" s="12">
        <f t="shared" si="65"/>
        <v>-0.1601893952054427</v>
      </c>
      <c r="BI57" s="9">
        <f t="shared" si="66"/>
        <v>64</v>
      </c>
      <c r="BJ57" s="9">
        <f t="shared" si="53"/>
        <v>55.809495580947669</v>
      </c>
      <c r="BK57" s="9">
        <f t="shared" si="54"/>
        <v>0</v>
      </c>
      <c r="BL57" s="51">
        <f t="shared" si="67"/>
        <v>64</v>
      </c>
      <c r="BM57" s="44">
        <f t="shared" si="68"/>
        <v>-9.0872619112511294E-2</v>
      </c>
      <c r="BN57" s="11"/>
      <c r="BO57" s="9"/>
      <c r="BP57" s="11"/>
      <c r="BQ57" s="9"/>
      <c r="BR57" s="43"/>
      <c r="BS57" s="9"/>
      <c r="BT57" s="11"/>
      <c r="BU57" s="9"/>
      <c r="BV57" s="25"/>
      <c r="BW57" s="25"/>
      <c r="BX57" s="25"/>
      <c r="BY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</row>
    <row r="58" spans="1:88" x14ac:dyDescent="0.2">
      <c r="A58" s="25"/>
      <c r="B58" s="2"/>
      <c r="C58" s="4">
        <v>81</v>
      </c>
      <c r="D58" s="39">
        <v>178.49</v>
      </c>
      <c r="E58" s="39">
        <v>-205.84</v>
      </c>
      <c r="F58" s="38">
        <v>66.900000000000006</v>
      </c>
      <c r="G58" s="39">
        <v>0.9</v>
      </c>
      <c r="H58" s="38">
        <v>265</v>
      </c>
      <c r="I58" s="38">
        <v>900</v>
      </c>
      <c r="J58" s="3">
        <f t="shared" si="2"/>
        <v>15</v>
      </c>
      <c r="K58" s="3">
        <f t="shared" si="3"/>
        <v>94.248000000000005</v>
      </c>
      <c r="L58" s="4">
        <v>0.95</v>
      </c>
      <c r="M58" s="4">
        <v>0.76</v>
      </c>
      <c r="N58" s="1">
        <f t="shared" si="19"/>
        <v>0.72199999999999998</v>
      </c>
      <c r="O58" s="40">
        <f t="shared" si="20"/>
        <v>1111.9113573407203</v>
      </c>
      <c r="P58" s="40">
        <f t="shared" si="4"/>
        <v>84394.072022160675</v>
      </c>
      <c r="Q58" s="4">
        <v>2.9</v>
      </c>
      <c r="R58" s="4">
        <v>4</v>
      </c>
      <c r="S58" s="38">
        <v>600</v>
      </c>
      <c r="T58" s="3">
        <f t="shared" si="21"/>
        <v>200</v>
      </c>
      <c r="U58" s="41">
        <v>1.2</v>
      </c>
      <c r="V58" s="7">
        <f t="shared" si="5"/>
        <v>1.130976</v>
      </c>
      <c r="W58" s="7">
        <f t="shared" si="22"/>
        <v>0.17970028082012157</v>
      </c>
      <c r="X58" s="1">
        <f t="shared" si="6"/>
        <v>90.131708528302639</v>
      </c>
      <c r="Y58" s="1">
        <v>0</v>
      </c>
      <c r="Z58" s="4">
        <v>66.900000000000006</v>
      </c>
      <c r="AA58" s="38">
        <v>64</v>
      </c>
      <c r="AB58" s="6">
        <f t="shared" si="23"/>
        <v>0.35171491824118228</v>
      </c>
      <c r="AC58" s="38">
        <v>1000</v>
      </c>
      <c r="AD58" s="1">
        <f t="shared" si="7"/>
        <v>1.193415637860082</v>
      </c>
      <c r="AE58" s="1">
        <f t="shared" si="44"/>
        <v>0.2</v>
      </c>
      <c r="AF58" s="2">
        <f t="shared" si="69"/>
        <v>51</v>
      </c>
      <c r="AG58" s="9">
        <f t="shared" si="45"/>
        <v>10.200000000000001</v>
      </c>
      <c r="AH58" s="12">
        <f t="shared" si="46"/>
        <v>0.21798402347111673</v>
      </c>
      <c r="AI58" s="12">
        <f t="shared" si="39"/>
        <v>-1.4464738740615475</v>
      </c>
      <c r="AJ58" s="78">
        <f t="shared" si="40"/>
        <v>0.37710032489008433</v>
      </c>
      <c r="AK58" s="11">
        <f t="shared" si="41"/>
        <v>0</v>
      </c>
      <c r="AL58" s="12">
        <f t="shared" si="47"/>
        <v>0.24885221618219497</v>
      </c>
      <c r="AM58" s="11">
        <f t="shared" si="42"/>
        <v>0</v>
      </c>
      <c r="AN58" s="9">
        <f t="shared" si="43"/>
        <v>55.766397036957578</v>
      </c>
      <c r="AO58" s="9"/>
      <c r="AP58" s="9">
        <f t="shared" si="48"/>
        <v>81.471210668956118</v>
      </c>
      <c r="AQ58" s="47">
        <f t="shared" si="55"/>
        <v>81.471210668956104</v>
      </c>
      <c r="AR58" s="15">
        <f t="shared" si="56"/>
        <v>0</v>
      </c>
      <c r="AS58" s="49"/>
      <c r="AT58" s="12">
        <f t="shared" si="57"/>
        <v>-0.14273071254656092</v>
      </c>
      <c r="AU58" s="9">
        <f t="shared" si="58"/>
        <v>68.630960018241154</v>
      </c>
      <c r="AV58" s="9">
        <f t="shared" si="49"/>
        <v>81.471210668956104</v>
      </c>
      <c r="AW58" s="9">
        <f t="shared" si="50"/>
        <v>78.3887338527189</v>
      </c>
      <c r="AX58" s="16">
        <f t="shared" si="59"/>
        <v>79.929972260837502</v>
      </c>
      <c r="AY58" s="44">
        <f t="shared" si="60"/>
        <v>1.7099846805129975E-2</v>
      </c>
      <c r="AZ58" s="49"/>
      <c r="BA58" s="12">
        <f t="shared" si="61"/>
        <v>-0.12546533882419511</v>
      </c>
      <c r="BB58" s="9">
        <f t="shared" si="62"/>
        <v>67.099114716833284</v>
      </c>
      <c r="BC58" s="9">
        <f t="shared" si="51"/>
        <v>81.470861708542031</v>
      </c>
      <c r="BD58" s="9">
        <f t="shared" si="52"/>
        <v>72.180649392129425</v>
      </c>
      <c r="BE58" s="16">
        <f t="shared" si="63"/>
        <v>76.825755550335728</v>
      </c>
      <c r="BF58" s="44">
        <f t="shared" si="64"/>
        <v>5.1536870143182451E-2</v>
      </c>
      <c r="BG58" s="49"/>
      <c r="BH58" s="12">
        <f t="shared" si="65"/>
        <v>-9.0872619112511294E-2</v>
      </c>
      <c r="BI58" s="9">
        <f t="shared" si="66"/>
        <v>64</v>
      </c>
      <c r="BJ58" s="9">
        <f t="shared" si="53"/>
        <v>81.467691938149414</v>
      </c>
      <c r="BK58" s="9">
        <f t="shared" si="54"/>
        <v>0</v>
      </c>
      <c r="BL58" s="51">
        <f t="shared" si="67"/>
        <v>64</v>
      </c>
      <c r="BM58" s="44">
        <f t="shared" si="68"/>
        <v>0.19380185090649105</v>
      </c>
      <c r="BN58" s="11"/>
      <c r="BO58" s="9"/>
      <c r="BP58" s="11"/>
      <c r="BQ58" s="9"/>
      <c r="BR58" s="43"/>
      <c r="BS58" s="9"/>
      <c r="BT58" s="11"/>
      <c r="BU58" s="9"/>
      <c r="BV58" s="25"/>
      <c r="BW58" s="25"/>
      <c r="BX58" s="25"/>
      <c r="BY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</row>
    <row r="59" spans="1:88" x14ac:dyDescent="0.2">
      <c r="A59" s="25"/>
      <c r="B59" s="2"/>
      <c r="C59" s="4">
        <v>81</v>
      </c>
      <c r="D59" s="39">
        <v>178.49</v>
      </c>
      <c r="E59" s="39">
        <v>-205.84</v>
      </c>
      <c r="F59" s="38">
        <v>66.900000000000006</v>
      </c>
      <c r="G59" s="39">
        <v>0.9</v>
      </c>
      <c r="H59" s="38">
        <v>265</v>
      </c>
      <c r="I59" s="38">
        <v>900</v>
      </c>
      <c r="J59" s="3">
        <f t="shared" si="2"/>
        <v>15</v>
      </c>
      <c r="K59" s="3">
        <f t="shared" si="3"/>
        <v>94.248000000000005</v>
      </c>
      <c r="L59" s="4">
        <v>0.95</v>
      </c>
      <c r="M59" s="4">
        <v>0.76</v>
      </c>
      <c r="N59" s="1">
        <f t="shared" si="19"/>
        <v>0.72199999999999998</v>
      </c>
      <c r="O59" s="40">
        <f t="shared" si="20"/>
        <v>1111.9113573407203</v>
      </c>
      <c r="P59" s="40">
        <f t="shared" si="4"/>
        <v>84394.072022160675</v>
      </c>
      <c r="Q59" s="4">
        <v>2.9</v>
      </c>
      <c r="R59" s="4">
        <v>4</v>
      </c>
      <c r="S59" s="38">
        <v>600</v>
      </c>
      <c r="T59" s="3">
        <f t="shared" si="21"/>
        <v>200</v>
      </c>
      <c r="U59" s="41">
        <v>1.2</v>
      </c>
      <c r="V59" s="7">
        <f t="shared" si="5"/>
        <v>1.130976</v>
      </c>
      <c r="W59" s="7">
        <f t="shared" si="22"/>
        <v>0.17970028082012157</v>
      </c>
      <c r="X59" s="1">
        <f t="shared" si="6"/>
        <v>90.131708528302639</v>
      </c>
      <c r="Y59" s="1">
        <v>0</v>
      </c>
      <c r="Z59" s="4">
        <v>66.900000000000006</v>
      </c>
      <c r="AA59" s="38">
        <v>64</v>
      </c>
      <c r="AB59" s="6">
        <f t="shared" si="23"/>
        <v>0.35171491824118228</v>
      </c>
      <c r="AC59" s="38">
        <v>1000</v>
      </c>
      <c r="AD59" s="1">
        <f t="shared" si="7"/>
        <v>1.193415637860082</v>
      </c>
      <c r="AE59" s="1">
        <f t="shared" si="44"/>
        <v>0.2</v>
      </c>
      <c r="AF59" s="2">
        <f t="shared" si="69"/>
        <v>52</v>
      </c>
      <c r="AG59" s="9">
        <f t="shared" si="45"/>
        <v>10.4</v>
      </c>
      <c r="AH59" s="12">
        <f t="shared" si="46"/>
        <v>0.21469201203108843</v>
      </c>
      <c r="AI59" s="12">
        <f t="shared" si="39"/>
        <v>-1.387393335085499</v>
      </c>
      <c r="AJ59" s="78">
        <f t="shared" si="40"/>
        <v>0.3626874142572214</v>
      </c>
      <c r="AK59" s="11">
        <f t="shared" si="41"/>
        <v>0</v>
      </c>
      <c r="AL59" s="12">
        <f t="shared" si="47"/>
        <v>0.25170681743525875</v>
      </c>
      <c r="AM59" s="11">
        <f t="shared" si="42"/>
        <v>0</v>
      </c>
      <c r="AN59" s="9">
        <f t="shared" si="43"/>
        <v>81.471210668956104</v>
      </c>
      <c r="AO59" s="9"/>
      <c r="AP59" s="9">
        <f t="shared" si="48"/>
        <v>78.389082813132973</v>
      </c>
      <c r="AQ59" s="47">
        <f t="shared" si="55"/>
        <v>78.389082813132973</v>
      </c>
      <c r="AR59" s="15">
        <f t="shared" si="56"/>
        <v>0</v>
      </c>
      <c r="AS59" s="49"/>
      <c r="AT59" s="12">
        <f t="shared" si="57"/>
        <v>1.7099846805129975E-2</v>
      </c>
      <c r="AU59" s="9">
        <f t="shared" si="58"/>
        <v>79.929972260837502</v>
      </c>
      <c r="AV59" s="9">
        <f t="shared" si="49"/>
        <v>78.389082813132973</v>
      </c>
      <c r="AW59" s="9">
        <f t="shared" si="50"/>
        <v>72.183819162522042</v>
      </c>
      <c r="AX59" s="16">
        <f t="shared" si="59"/>
        <v>75.286450987827507</v>
      </c>
      <c r="AY59" s="44">
        <f t="shared" si="60"/>
        <v>3.4423310907627971E-2</v>
      </c>
      <c r="AZ59" s="49"/>
      <c r="BA59" s="12">
        <f t="shared" si="61"/>
        <v>5.1536870143182451E-2</v>
      </c>
      <c r="BB59" s="9">
        <f t="shared" si="62"/>
        <v>76.825755550335728</v>
      </c>
      <c r="BC59" s="9">
        <f t="shared" si="51"/>
        <v>78.38766865816666</v>
      </c>
      <c r="BD59" s="9">
        <f t="shared" si="52"/>
        <v>46.577131747654235</v>
      </c>
      <c r="BE59" s="16">
        <f t="shared" si="63"/>
        <v>62.482400202910448</v>
      </c>
      <c r="BF59" s="44">
        <f t="shared" si="64"/>
        <v>0.17646695835419265</v>
      </c>
      <c r="BG59" s="49"/>
      <c r="BH59" s="12">
        <f t="shared" si="65"/>
        <v>0.19380185090649105</v>
      </c>
      <c r="BI59" s="9">
        <f t="shared" si="66"/>
        <v>64</v>
      </c>
      <c r="BJ59" s="9">
        <f t="shared" si="53"/>
        <v>78.350504994202353</v>
      </c>
      <c r="BK59" s="9">
        <f t="shared" si="54"/>
        <v>0</v>
      </c>
      <c r="BL59" s="51">
        <f t="shared" si="67"/>
        <v>64</v>
      </c>
      <c r="BM59" s="44">
        <f t="shared" si="68"/>
        <v>0.15921705278332865</v>
      </c>
      <c r="BN59" s="11"/>
      <c r="BO59" s="9"/>
      <c r="BP59" s="11"/>
      <c r="BQ59" s="9"/>
      <c r="BR59" s="43"/>
      <c r="BS59" s="9"/>
      <c r="BT59" s="11"/>
      <c r="BU59" s="9"/>
      <c r="BV59" s="25"/>
      <c r="BW59" s="25"/>
      <c r="BX59" s="25"/>
      <c r="BY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</row>
    <row r="60" spans="1:88" x14ac:dyDescent="0.2">
      <c r="A60" s="25"/>
      <c r="B60" s="2"/>
      <c r="C60" s="4">
        <v>81</v>
      </c>
      <c r="D60" s="39">
        <v>178.49</v>
      </c>
      <c r="E60" s="39">
        <v>-205.84</v>
      </c>
      <c r="F60" s="38">
        <v>66.900000000000006</v>
      </c>
      <c r="G60" s="39">
        <v>0.9</v>
      </c>
      <c r="H60" s="38">
        <v>265</v>
      </c>
      <c r="I60" s="38">
        <v>900</v>
      </c>
      <c r="J60" s="3">
        <f t="shared" si="2"/>
        <v>15</v>
      </c>
      <c r="K60" s="3">
        <f t="shared" si="3"/>
        <v>94.248000000000005</v>
      </c>
      <c r="L60" s="4">
        <v>0.95</v>
      </c>
      <c r="M60" s="4">
        <v>0.76</v>
      </c>
      <c r="N60" s="1">
        <f t="shared" si="19"/>
        <v>0.72199999999999998</v>
      </c>
      <c r="O60" s="40">
        <f t="shared" si="20"/>
        <v>1111.9113573407203</v>
      </c>
      <c r="P60" s="40">
        <f t="shared" si="4"/>
        <v>84394.072022160675</v>
      </c>
      <c r="Q60" s="4">
        <v>2.9</v>
      </c>
      <c r="R60" s="4">
        <v>4</v>
      </c>
      <c r="S60" s="38">
        <v>600</v>
      </c>
      <c r="T60" s="3">
        <f t="shared" si="21"/>
        <v>200</v>
      </c>
      <c r="U60" s="41">
        <v>1.2</v>
      </c>
      <c r="V60" s="7">
        <f t="shared" si="5"/>
        <v>1.130976</v>
      </c>
      <c r="W60" s="7">
        <f t="shared" si="22"/>
        <v>0.17970028082012157</v>
      </c>
      <c r="X60" s="1">
        <f t="shared" si="6"/>
        <v>90.131708528302639</v>
      </c>
      <c r="Y60" s="1">
        <v>0</v>
      </c>
      <c r="Z60" s="4">
        <v>66.900000000000006</v>
      </c>
      <c r="AA60" s="38">
        <v>64</v>
      </c>
      <c r="AB60" s="6">
        <f t="shared" si="23"/>
        <v>0.35171491824118228</v>
      </c>
      <c r="AC60" s="38">
        <v>1000</v>
      </c>
      <c r="AD60" s="1">
        <f t="shared" si="7"/>
        <v>1.193415637860082</v>
      </c>
      <c r="AE60" s="1">
        <f t="shared" si="44"/>
        <v>0.2</v>
      </c>
      <c r="AF60" s="2">
        <f t="shared" si="69"/>
        <v>53</v>
      </c>
      <c r="AG60" s="9">
        <f t="shared" si="45"/>
        <v>10.600000000000001</v>
      </c>
      <c r="AH60" s="12">
        <f t="shared" si="46"/>
        <v>0.21149795371396049</v>
      </c>
      <c r="AI60" s="12">
        <f t="shared" si="39"/>
        <v>-1.2675773441918492</v>
      </c>
      <c r="AJ60" s="78">
        <f t="shared" si="40"/>
        <v>0.33308390584457709</v>
      </c>
      <c r="AK60" s="11">
        <f t="shared" si="41"/>
        <v>0</v>
      </c>
      <c r="AL60" s="12">
        <f t="shared" si="47"/>
        <v>0.25447648061551603</v>
      </c>
      <c r="AM60" s="11">
        <f t="shared" si="42"/>
        <v>0</v>
      </c>
      <c r="AN60" s="9">
        <f t="shared" si="43"/>
        <v>78.389082813132973</v>
      </c>
      <c r="AO60" s="9"/>
      <c r="AP60" s="9">
        <f t="shared" si="48"/>
        <v>72.185233317488354</v>
      </c>
      <c r="AQ60" s="47">
        <f t="shared" si="55"/>
        <v>72.185233317488354</v>
      </c>
      <c r="AR60" s="15">
        <f t="shared" si="56"/>
        <v>0</v>
      </c>
      <c r="AS60" s="49"/>
      <c r="AT60" s="12">
        <f t="shared" si="57"/>
        <v>3.4423310907627971E-2</v>
      </c>
      <c r="AU60" s="9">
        <f t="shared" si="58"/>
        <v>75.286450987827507</v>
      </c>
      <c r="AV60" s="9">
        <f t="shared" si="49"/>
        <v>72.185233317488354</v>
      </c>
      <c r="AW60" s="9">
        <f t="shared" si="50"/>
        <v>46.614295411618542</v>
      </c>
      <c r="AX60" s="16">
        <f t="shared" si="59"/>
        <v>59.399764364553448</v>
      </c>
      <c r="AY60" s="44">
        <f t="shared" si="60"/>
        <v>0.14185317422358731</v>
      </c>
      <c r="AZ60" s="49"/>
      <c r="BA60" s="12">
        <f t="shared" si="61"/>
        <v>0.17646695835419265</v>
      </c>
      <c r="BB60" s="9">
        <f t="shared" si="62"/>
        <v>62.482400202910448</v>
      </c>
      <c r="BC60" s="9">
        <f t="shared" si="51"/>
        <v>72.161219022505563</v>
      </c>
      <c r="BD60" s="9">
        <f t="shared" si="52"/>
        <v>49.679748175633584</v>
      </c>
      <c r="BE60" s="16">
        <f t="shared" si="63"/>
        <v>60.92048359906957</v>
      </c>
      <c r="BF60" s="44">
        <f t="shared" si="64"/>
        <v>0.12471454948517083</v>
      </c>
      <c r="BG60" s="49"/>
      <c r="BH60" s="12">
        <f t="shared" si="65"/>
        <v>0.15921705278332865</v>
      </c>
      <c r="BI60" s="9">
        <f t="shared" si="66"/>
        <v>64</v>
      </c>
      <c r="BJ60" s="9">
        <f t="shared" si="53"/>
        <v>72.142656971199173</v>
      </c>
      <c r="BK60" s="9">
        <f t="shared" si="54"/>
        <v>0</v>
      </c>
      <c r="BL60" s="51">
        <f t="shared" si="67"/>
        <v>64</v>
      </c>
      <c r="BM60" s="44">
        <f t="shared" si="68"/>
        <v>9.0341757680564364E-2</v>
      </c>
      <c r="BN60" s="11"/>
      <c r="BO60" s="9"/>
      <c r="BP60" s="11"/>
      <c r="BQ60" s="9"/>
      <c r="BR60" s="43"/>
      <c r="BS60" s="9"/>
      <c r="BT60" s="11"/>
      <c r="BU60" s="9"/>
      <c r="BV60" s="25"/>
      <c r="BW60" s="25"/>
      <c r="BX60" s="25"/>
      <c r="BY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</row>
    <row r="61" spans="1:88" x14ac:dyDescent="0.2">
      <c r="A61" s="25"/>
      <c r="B61" s="2"/>
      <c r="C61" s="4">
        <v>81</v>
      </c>
      <c r="D61" s="39">
        <v>178.49</v>
      </c>
      <c r="E61" s="39">
        <v>-205.84</v>
      </c>
      <c r="F61" s="38">
        <v>66.900000000000006</v>
      </c>
      <c r="G61" s="39">
        <v>0.9</v>
      </c>
      <c r="H61" s="38">
        <v>265</v>
      </c>
      <c r="I61" s="38">
        <v>900</v>
      </c>
      <c r="J61" s="3">
        <f t="shared" si="2"/>
        <v>15</v>
      </c>
      <c r="K61" s="3">
        <f t="shared" si="3"/>
        <v>94.248000000000005</v>
      </c>
      <c r="L61" s="4">
        <v>0.95</v>
      </c>
      <c r="M61" s="4">
        <v>0.76</v>
      </c>
      <c r="N61" s="1">
        <f t="shared" si="19"/>
        <v>0.72199999999999998</v>
      </c>
      <c r="O61" s="40">
        <f t="shared" si="20"/>
        <v>1111.9113573407203</v>
      </c>
      <c r="P61" s="40">
        <f t="shared" si="4"/>
        <v>84394.072022160675</v>
      </c>
      <c r="Q61" s="4">
        <v>2.9</v>
      </c>
      <c r="R61" s="4">
        <v>4</v>
      </c>
      <c r="S61" s="38">
        <v>600</v>
      </c>
      <c r="T61" s="3">
        <f t="shared" si="21"/>
        <v>200</v>
      </c>
      <c r="U61" s="41">
        <v>1.2</v>
      </c>
      <c r="V61" s="7">
        <f t="shared" si="5"/>
        <v>1.130976</v>
      </c>
      <c r="W61" s="7">
        <f t="shared" si="22"/>
        <v>0.17970028082012157</v>
      </c>
      <c r="X61" s="1">
        <f t="shared" si="6"/>
        <v>90.131708528302639</v>
      </c>
      <c r="Y61" s="1">
        <v>0</v>
      </c>
      <c r="Z61" s="4">
        <v>66.900000000000006</v>
      </c>
      <c r="AA61" s="38">
        <v>64</v>
      </c>
      <c r="AB61" s="6">
        <f t="shared" si="23"/>
        <v>0.35171491824118228</v>
      </c>
      <c r="AC61" s="38">
        <v>1000</v>
      </c>
      <c r="AD61" s="1">
        <f t="shared" si="7"/>
        <v>1.193415637860082</v>
      </c>
      <c r="AE61" s="1">
        <f t="shared" si="44"/>
        <v>0.2</v>
      </c>
      <c r="AF61" s="2">
        <f t="shared" si="69"/>
        <v>54</v>
      </c>
      <c r="AG61" s="9">
        <f t="shared" si="45"/>
        <v>10.8</v>
      </c>
      <c r="AH61" s="12">
        <f t="shared" si="46"/>
        <v>0.20839754074567846</v>
      </c>
      <c r="AI61" s="12">
        <f t="shared" si="39"/>
        <v>-0.77180862159440322</v>
      </c>
      <c r="AJ61" s="78">
        <f t="shared" si="40"/>
        <v>0.20948560713420497</v>
      </c>
      <c r="AK61" s="11">
        <f t="shared" si="41"/>
        <v>0</v>
      </c>
      <c r="AL61" s="12">
        <f t="shared" si="47"/>
        <v>0.2571649411222624</v>
      </c>
      <c r="AM61" s="11">
        <f t="shared" si="42"/>
        <v>0</v>
      </c>
      <c r="AN61" s="9">
        <f t="shared" si="43"/>
        <v>72.185233317488354</v>
      </c>
      <c r="AO61" s="9"/>
      <c r="AP61" s="9">
        <f t="shared" si="48"/>
        <v>46.638309706601333</v>
      </c>
      <c r="AQ61" s="47">
        <f t="shared" si="55"/>
        <v>46.638309706601341</v>
      </c>
      <c r="AR61" s="15">
        <f t="shared" si="56"/>
        <v>0</v>
      </c>
      <c r="AS61" s="49"/>
      <c r="AT61" s="12">
        <f t="shared" si="57"/>
        <v>0.14185317422358731</v>
      </c>
      <c r="AU61" s="9">
        <f t="shared" si="58"/>
        <v>59.399764364553448</v>
      </c>
      <c r="AV61" s="9">
        <f t="shared" si="49"/>
        <v>46.638309706601341</v>
      </c>
      <c r="AW61" s="9">
        <f t="shared" si="50"/>
        <v>49.698310226939967</v>
      </c>
      <c r="AX61" s="16">
        <f t="shared" si="59"/>
        <v>48.16830996677065</v>
      </c>
      <c r="AY61" s="44">
        <f t="shared" si="60"/>
        <v>-1.6975160963345854E-2</v>
      </c>
      <c r="AZ61" s="49"/>
      <c r="BA61" s="12">
        <f t="shared" si="61"/>
        <v>0.12471454948517083</v>
      </c>
      <c r="BB61" s="9">
        <f t="shared" si="62"/>
        <v>60.92048359906957</v>
      </c>
      <c r="BC61" s="9">
        <f t="shared" si="51"/>
        <v>46.638653596584973</v>
      </c>
      <c r="BD61" s="9">
        <f t="shared" si="52"/>
        <v>55.867083249469289</v>
      </c>
      <c r="BE61" s="16">
        <f t="shared" si="63"/>
        <v>51.252868423027131</v>
      </c>
      <c r="BF61" s="44">
        <f t="shared" si="64"/>
        <v>-5.1194134692267912E-2</v>
      </c>
      <c r="BG61" s="49"/>
      <c r="BH61" s="12">
        <f t="shared" si="65"/>
        <v>9.0341757680564364E-2</v>
      </c>
      <c r="BI61" s="9">
        <f t="shared" si="66"/>
        <v>64</v>
      </c>
      <c r="BJ61" s="9">
        <f t="shared" si="53"/>
        <v>46.641781347341343</v>
      </c>
      <c r="BK61" s="9">
        <f t="shared" si="54"/>
        <v>0</v>
      </c>
      <c r="BL61" s="51">
        <f t="shared" si="67"/>
        <v>64</v>
      </c>
      <c r="BM61" s="44">
        <f t="shared" si="68"/>
        <v>-0.19258725853630002</v>
      </c>
      <c r="BN61" s="11"/>
      <c r="BO61" s="9"/>
      <c r="BP61" s="11"/>
      <c r="BQ61" s="9"/>
      <c r="BR61" s="43"/>
      <c r="BS61" s="9"/>
      <c r="BT61" s="11"/>
      <c r="BU61" s="9"/>
      <c r="BV61" s="25"/>
      <c r="BW61" s="25"/>
      <c r="BX61" s="25"/>
      <c r="BY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</row>
    <row r="62" spans="1:88" x14ac:dyDescent="0.2">
      <c r="A62" s="25"/>
      <c r="B62" s="2"/>
      <c r="C62" s="4">
        <v>81</v>
      </c>
      <c r="D62" s="39">
        <v>178.49</v>
      </c>
      <c r="E62" s="39">
        <v>-205.84</v>
      </c>
      <c r="F62" s="38">
        <v>66.900000000000006</v>
      </c>
      <c r="G62" s="39">
        <v>0.9</v>
      </c>
      <c r="H62" s="38">
        <v>265</v>
      </c>
      <c r="I62" s="38">
        <v>900</v>
      </c>
      <c r="J62" s="3">
        <f t="shared" si="2"/>
        <v>15</v>
      </c>
      <c r="K62" s="3">
        <f t="shared" si="3"/>
        <v>94.248000000000005</v>
      </c>
      <c r="L62" s="4">
        <v>0.95</v>
      </c>
      <c r="M62" s="4">
        <v>0.76</v>
      </c>
      <c r="N62" s="1">
        <f t="shared" si="19"/>
        <v>0.72199999999999998</v>
      </c>
      <c r="O62" s="40">
        <f t="shared" si="20"/>
        <v>1111.9113573407203</v>
      </c>
      <c r="P62" s="40">
        <f t="shared" si="4"/>
        <v>84394.072022160675</v>
      </c>
      <c r="Q62" s="4">
        <v>2.9</v>
      </c>
      <c r="R62" s="4">
        <v>4</v>
      </c>
      <c r="S62" s="38">
        <v>600</v>
      </c>
      <c r="T62" s="3">
        <f t="shared" si="21"/>
        <v>200</v>
      </c>
      <c r="U62" s="41">
        <v>1.2</v>
      </c>
      <c r="V62" s="7">
        <f t="shared" si="5"/>
        <v>1.130976</v>
      </c>
      <c r="W62" s="7">
        <f t="shared" si="22"/>
        <v>0.17970028082012157</v>
      </c>
      <c r="X62" s="1">
        <f t="shared" si="6"/>
        <v>90.131708528302639</v>
      </c>
      <c r="Y62" s="1">
        <v>0</v>
      </c>
      <c r="Z62" s="4">
        <v>66.900000000000006</v>
      </c>
      <c r="AA62" s="38">
        <v>64</v>
      </c>
      <c r="AB62" s="6">
        <f t="shared" si="23"/>
        <v>0.35171491824118228</v>
      </c>
      <c r="AC62" s="38">
        <v>1000</v>
      </c>
      <c r="AD62" s="1">
        <f t="shared" si="7"/>
        <v>1.193415637860082</v>
      </c>
      <c r="AE62" s="1">
        <f t="shared" si="44"/>
        <v>0.2</v>
      </c>
      <c r="AF62" s="2">
        <f t="shared" si="69"/>
        <v>55</v>
      </c>
      <c r="AG62" s="9">
        <f t="shared" si="45"/>
        <v>11</v>
      </c>
      <c r="AH62" s="12">
        <f t="shared" si="46"/>
        <v>0.20538671429869676</v>
      </c>
      <c r="AI62" s="12">
        <f t="shared" si="39"/>
        <v>-0.83187698109317898</v>
      </c>
      <c r="AJ62" s="78">
        <f t="shared" si="40"/>
        <v>0.22484010125200521</v>
      </c>
      <c r="AK62" s="11">
        <f t="shared" si="41"/>
        <v>0</v>
      </c>
      <c r="AL62" s="12">
        <f t="shared" si="47"/>
        <v>0.25977571848585435</v>
      </c>
      <c r="AM62" s="11">
        <f t="shared" si="42"/>
        <v>0</v>
      </c>
      <c r="AN62" s="9">
        <f t="shared" si="43"/>
        <v>46.638309706601341</v>
      </c>
      <c r="AO62" s="9"/>
      <c r="AP62" s="9">
        <f t="shared" si="48"/>
        <v>49.697966336956327</v>
      </c>
      <c r="AQ62" s="47">
        <f t="shared" si="55"/>
        <v>49.697966336956327</v>
      </c>
      <c r="AR62" s="15">
        <f t="shared" si="56"/>
        <v>0</v>
      </c>
      <c r="AS62" s="49"/>
      <c r="AT62" s="12">
        <f t="shared" si="57"/>
        <v>-1.6975160963345854E-2</v>
      </c>
      <c r="AU62" s="9">
        <f t="shared" si="58"/>
        <v>48.16830996677065</v>
      </c>
      <c r="AV62" s="9">
        <f t="shared" si="49"/>
        <v>49.697966336956327</v>
      </c>
      <c r="AW62" s="9">
        <f t="shared" si="50"/>
        <v>55.863955498712919</v>
      </c>
      <c r="AX62" s="16">
        <f t="shared" si="59"/>
        <v>52.780960917834619</v>
      </c>
      <c r="AY62" s="44">
        <f t="shared" si="60"/>
        <v>-3.4205438144004431E-2</v>
      </c>
      <c r="AZ62" s="49"/>
      <c r="BA62" s="12">
        <f t="shared" si="61"/>
        <v>-5.1194134692267912E-2</v>
      </c>
      <c r="BB62" s="9">
        <f t="shared" si="62"/>
        <v>51.252868423027131</v>
      </c>
      <c r="BC62" s="9">
        <f t="shared" si="51"/>
        <v>49.699362647571967</v>
      </c>
      <c r="BD62" s="9">
        <f t="shared" si="52"/>
        <v>81.3139550430963</v>
      </c>
      <c r="BE62" s="16">
        <f t="shared" si="63"/>
        <v>65.50665884533413</v>
      </c>
      <c r="BF62" s="44">
        <f t="shared" si="64"/>
        <v>-0.17537996844693615</v>
      </c>
      <c r="BG62" s="49"/>
      <c r="BH62" s="12">
        <f t="shared" si="65"/>
        <v>-0.19258725853630002</v>
      </c>
      <c r="BI62" s="9">
        <f t="shared" si="66"/>
        <v>64</v>
      </c>
      <c r="BJ62" s="9">
        <f t="shared" si="53"/>
        <v>49.736069884882298</v>
      </c>
      <c r="BK62" s="9">
        <f t="shared" si="54"/>
        <v>0</v>
      </c>
      <c r="BL62" s="51">
        <f t="shared" si="67"/>
        <v>64</v>
      </c>
      <c r="BM62" s="44">
        <f t="shared" si="68"/>
        <v>-0.15825651535983726</v>
      </c>
      <c r="BN62" s="11"/>
      <c r="BO62" s="9"/>
      <c r="BP62" s="11"/>
      <c r="BQ62" s="9"/>
      <c r="BR62" s="43"/>
      <c r="BS62" s="9"/>
      <c r="BT62" s="11"/>
      <c r="BU62" s="9"/>
      <c r="BV62" s="25"/>
      <c r="BW62" s="25"/>
      <c r="BX62" s="25"/>
      <c r="BY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</row>
    <row r="63" spans="1:88" x14ac:dyDescent="0.2">
      <c r="A63" s="25"/>
      <c r="B63" s="2"/>
      <c r="C63" s="4">
        <v>81</v>
      </c>
      <c r="D63" s="39">
        <v>178.49</v>
      </c>
      <c r="E63" s="39">
        <v>-205.84</v>
      </c>
      <c r="F63" s="38">
        <v>66.900000000000006</v>
      </c>
      <c r="G63" s="39">
        <v>0.9</v>
      </c>
      <c r="H63" s="38">
        <v>265</v>
      </c>
      <c r="I63" s="38">
        <v>900</v>
      </c>
      <c r="J63" s="3">
        <f t="shared" si="2"/>
        <v>15</v>
      </c>
      <c r="K63" s="3">
        <f t="shared" si="3"/>
        <v>94.248000000000005</v>
      </c>
      <c r="L63" s="4">
        <v>0.95</v>
      </c>
      <c r="M63" s="4">
        <v>0.76</v>
      </c>
      <c r="N63" s="1">
        <f t="shared" si="19"/>
        <v>0.72199999999999998</v>
      </c>
      <c r="O63" s="40">
        <f t="shared" si="20"/>
        <v>1111.9113573407203</v>
      </c>
      <c r="P63" s="40">
        <f t="shared" si="4"/>
        <v>84394.072022160675</v>
      </c>
      <c r="Q63" s="4">
        <v>2.9</v>
      </c>
      <c r="R63" s="4">
        <v>4</v>
      </c>
      <c r="S63" s="38">
        <v>600</v>
      </c>
      <c r="T63" s="3">
        <f t="shared" si="21"/>
        <v>200</v>
      </c>
      <c r="U63" s="41">
        <v>1.2</v>
      </c>
      <c r="V63" s="7">
        <f t="shared" si="5"/>
        <v>1.130976</v>
      </c>
      <c r="W63" s="7">
        <f t="shared" si="22"/>
        <v>0.17970028082012157</v>
      </c>
      <c r="X63" s="1">
        <f t="shared" si="6"/>
        <v>90.131708528302639</v>
      </c>
      <c r="Y63" s="1">
        <v>0</v>
      </c>
      <c r="Z63" s="4">
        <v>66.900000000000006</v>
      </c>
      <c r="AA63" s="38">
        <v>64</v>
      </c>
      <c r="AB63" s="6">
        <f t="shared" si="23"/>
        <v>0.35171491824118228</v>
      </c>
      <c r="AC63" s="38">
        <v>1000</v>
      </c>
      <c r="AD63" s="1">
        <f t="shared" si="7"/>
        <v>1.193415637860082</v>
      </c>
      <c r="AE63" s="1">
        <f t="shared" si="44"/>
        <v>0.2</v>
      </c>
      <c r="AF63" s="2">
        <f t="shared" si="69"/>
        <v>56</v>
      </c>
      <c r="AG63" s="9">
        <f t="shared" si="45"/>
        <v>11.200000000000001</v>
      </c>
      <c r="AH63" s="12">
        <f t="shared" si="46"/>
        <v>0.20246164676480086</v>
      </c>
      <c r="AI63" s="12">
        <f t="shared" si="39"/>
        <v>-0.95222442865207424</v>
      </c>
      <c r="AJ63" s="78">
        <f t="shared" si="40"/>
        <v>0.25525802077744536</v>
      </c>
      <c r="AK63" s="11">
        <f t="shared" si="41"/>
        <v>0</v>
      </c>
      <c r="AL63" s="12">
        <f t="shared" si="47"/>
        <v>0.26231213173947399</v>
      </c>
      <c r="AM63" s="11">
        <f t="shared" si="42"/>
        <v>0</v>
      </c>
      <c r="AN63" s="9">
        <f t="shared" si="43"/>
        <v>49.697966336956327</v>
      </c>
      <c r="AO63" s="9"/>
      <c r="AP63" s="9">
        <f t="shared" si="48"/>
        <v>55.862559188097272</v>
      </c>
      <c r="AQ63" s="47">
        <f t="shared" si="55"/>
        <v>55.862559188097272</v>
      </c>
      <c r="AR63" s="15">
        <f t="shared" si="56"/>
        <v>0</v>
      </c>
      <c r="AS63" s="49"/>
      <c r="AT63" s="12">
        <f t="shared" si="57"/>
        <v>-3.4205438144004431E-2</v>
      </c>
      <c r="AU63" s="9">
        <f t="shared" si="58"/>
        <v>52.780960917834619</v>
      </c>
      <c r="AV63" s="9">
        <f t="shared" si="49"/>
        <v>55.862559188097272</v>
      </c>
      <c r="AW63" s="9">
        <f t="shared" si="50"/>
        <v>81.277247805785962</v>
      </c>
      <c r="AX63" s="16">
        <f t="shared" si="59"/>
        <v>68.56990349694162</v>
      </c>
      <c r="AY63" s="44">
        <f t="shared" si="60"/>
        <v>-0.14098639109735794</v>
      </c>
      <c r="AZ63" s="49"/>
      <c r="BA63" s="12">
        <f t="shared" si="61"/>
        <v>-0.17537996844693615</v>
      </c>
      <c r="BB63" s="9">
        <f t="shared" si="62"/>
        <v>65.50665884533413</v>
      </c>
      <c r="BC63" s="9">
        <f t="shared" si="51"/>
        <v>55.886280904630816</v>
      </c>
      <c r="BD63" s="9">
        <f t="shared" si="52"/>
        <v>78.234040871703655</v>
      </c>
      <c r="BE63" s="16">
        <f t="shared" si="63"/>
        <v>67.060160888167232</v>
      </c>
      <c r="BF63" s="44">
        <f t="shared" si="64"/>
        <v>-0.12397279676583141</v>
      </c>
      <c r="BG63" s="49"/>
      <c r="BH63" s="12">
        <f t="shared" si="65"/>
        <v>-0.15825651535983726</v>
      </c>
      <c r="BI63" s="9">
        <f t="shared" si="66"/>
        <v>64</v>
      </c>
      <c r="BJ63" s="9">
        <f t="shared" si="53"/>
        <v>55.904622813099962</v>
      </c>
      <c r="BK63" s="9">
        <f t="shared" si="54"/>
        <v>0</v>
      </c>
      <c r="BL63" s="51">
        <f t="shared" si="67"/>
        <v>64</v>
      </c>
      <c r="BM63" s="44">
        <f t="shared" si="68"/>
        <v>-8.9817194404541598E-2</v>
      </c>
      <c r="BN63" s="11"/>
      <c r="BO63" s="9"/>
      <c r="BP63" s="11"/>
      <c r="BQ63" s="9"/>
      <c r="BR63" s="43"/>
      <c r="BS63" s="9"/>
      <c r="BT63" s="11"/>
      <c r="BU63" s="9"/>
      <c r="BV63" s="25"/>
      <c r="BW63" s="25"/>
      <c r="BX63" s="25"/>
      <c r="BY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</row>
    <row r="64" spans="1:88" x14ac:dyDescent="0.2">
      <c r="A64" s="25"/>
      <c r="B64" s="2"/>
      <c r="C64" s="4">
        <v>81</v>
      </c>
      <c r="D64" s="39">
        <v>178.49</v>
      </c>
      <c r="E64" s="39">
        <v>-205.84</v>
      </c>
      <c r="F64" s="38">
        <v>66.900000000000006</v>
      </c>
      <c r="G64" s="39">
        <v>0.9</v>
      </c>
      <c r="H64" s="38">
        <v>265</v>
      </c>
      <c r="I64" s="38">
        <v>900</v>
      </c>
      <c r="J64" s="3">
        <f t="shared" si="2"/>
        <v>15</v>
      </c>
      <c r="K64" s="3">
        <f t="shared" si="3"/>
        <v>94.248000000000005</v>
      </c>
      <c r="L64" s="4">
        <v>0.95</v>
      </c>
      <c r="M64" s="4">
        <v>0.76</v>
      </c>
      <c r="N64" s="1">
        <f t="shared" si="19"/>
        <v>0.72199999999999998</v>
      </c>
      <c r="O64" s="40">
        <f t="shared" si="20"/>
        <v>1111.9113573407203</v>
      </c>
      <c r="P64" s="40">
        <f t="shared" si="4"/>
        <v>84394.072022160675</v>
      </c>
      <c r="Q64" s="4">
        <v>2.9</v>
      </c>
      <c r="R64" s="4">
        <v>4</v>
      </c>
      <c r="S64" s="38">
        <v>600</v>
      </c>
      <c r="T64" s="3">
        <f t="shared" si="21"/>
        <v>200</v>
      </c>
      <c r="U64" s="41">
        <v>1.2</v>
      </c>
      <c r="V64" s="7">
        <f t="shared" si="5"/>
        <v>1.130976</v>
      </c>
      <c r="W64" s="7">
        <f t="shared" si="22"/>
        <v>0.17970028082012157</v>
      </c>
      <c r="X64" s="1">
        <f t="shared" si="6"/>
        <v>90.131708528302639</v>
      </c>
      <c r="Y64" s="1">
        <v>0</v>
      </c>
      <c r="Z64" s="4">
        <v>66.900000000000006</v>
      </c>
      <c r="AA64" s="38">
        <v>64</v>
      </c>
      <c r="AB64" s="6">
        <f t="shared" si="23"/>
        <v>0.35171491824118228</v>
      </c>
      <c r="AC64" s="38">
        <v>1000</v>
      </c>
      <c r="AD64" s="1">
        <f t="shared" si="7"/>
        <v>1.193415637860082</v>
      </c>
      <c r="AE64" s="1">
        <f t="shared" si="44"/>
        <v>0.2</v>
      </c>
      <c r="AF64" s="2">
        <f t="shared" si="69"/>
        <v>57</v>
      </c>
      <c r="AG64" s="9">
        <f t="shared" si="45"/>
        <v>11.4</v>
      </c>
      <c r="AH64" s="12">
        <f t="shared" si="46"/>
        <v>0.19961872552145637</v>
      </c>
      <c r="AI64" s="12">
        <f t="shared" si="39"/>
        <v>-1.4461360292009795</v>
      </c>
      <c r="AJ64" s="78">
        <f t="shared" si="40"/>
        <v>0.3790607637357597</v>
      </c>
      <c r="AK64" s="11">
        <f t="shared" si="41"/>
        <v>0</v>
      </c>
      <c r="AL64" s="12">
        <f t="shared" si="47"/>
        <v>0.26477731349581174</v>
      </c>
      <c r="AM64" s="11">
        <f t="shared" si="42"/>
        <v>0</v>
      </c>
      <c r="AN64" s="9">
        <f t="shared" si="43"/>
        <v>55.862559188097272</v>
      </c>
      <c r="AO64" s="9"/>
      <c r="AP64" s="9">
        <f t="shared" si="48"/>
        <v>81.253526089252432</v>
      </c>
      <c r="AQ64" s="47">
        <f t="shared" si="55"/>
        <v>81.253526089252432</v>
      </c>
      <c r="AR64" s="15">
        <f t="shared" si="56"/>
        <v>0</v>
      </c>
      <c r="AS64" s="49"/>
      <c r="AT64" s="12">
        <f t="shared" si="57"/>
        <v>-0.14098639109735794</v>
      </c>
      <c r="AU64" s="9">
        <f t="shared" si="58"/>
        <v>68.56990349694162</v>
      </c>
      <c r="AV64" s="9">
        <f t="shared" si="49"/>
        <v>81.253526089252432</v>
      </c>
      <c r="AW64" s="9">
        <f t="shared" si="50"/>
        <v>78.215698963234502</v>
      </c>
      <c r="AX64" s="16">
        <f t="shared" si="59"/>
        <v>79.734612526243467</v>
      </c>
      <c r="AY64" s="44">
        <f t="shared" si="60"/>
        <v>1.6852155449067124E-2</v>
      </c>
      <c r="AZ64" s="49"/>
      <c r="BA64" s="12">
        <f t="shared" si="61"/>
        <v>-0.12397279676583141</v>
      </c>
      <c r="BB64" s="9">
        <f t="shared" si="62"/>
        <v>67.060160888167232</v>
      </c>
      <c r="BC64" s="9">
        <f t="shared" si="51"/>
        <v>81.253187165007361</v>
      </c>
      <c r="BD64" s="9">
        <f t="shared" si="52"/>
        <v>72.085749749702074</v>
      </c>
      <c r="BE64" s="16">
        <f t="shared" si="63"/>
        <v>76.669468457354725</v>
      </c>
      <c r="BF64" s="44">
        <f t="shared" si="64"/>
        <v>5.0855784079731313E-2</v>
      </c>
      <c r="BG64" s="49"/>
      <c r="BH64" s="12">
        <f t="shared" si="65"/>
        <v>-8.9817194404541598E-2</v>
      </c>
      <c r="BI64" s="9">
        <f t="shared" si="66"/>
        <v>64</v>
      </c>
      <c r="BJ64" s="9">
        <f t="shared" si="53"/>
        <v>81.250100621284872</v>
      </c>
      <c r="BK64" s="9">
        <f t="shared" si="54"/>
        <v>0</v>
      </c>
      <c r="BL64" s="51">
        <f t="shared" si="67"/>
        <v>64</v>
      </c>
      <c r="BM64" s="44">
        <f t="shared" si="68"/>
        <v>0.19138770254053372</v>
      </c>
      <c r="BN64" s="11"/>
      <c r="BO64" s="9"/>
      <c r="BP64" s="11"/>
      <c r="BQ64" s="9"/>
      <c r="BR64" s="43"/>
      <c r="BS64" s="9"/>
      <c r="BT64" s="11"/>
      <c r="BU64" s="9"/>
      <c r="BV64" s="25"/>
      <c r="BW64" s="25"/>
      <c r="BX64" s="25"/>
      <c r="BY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</row>
    <row r="65" spans="1:88" x14ac:dyDescent="0.2">
      <c r="A65" s="25"/>
      <c r="B65" s="2"/>
      <c r="C65" s="4">
        <v>81</v>
      </c>
      <c r="D65" s="39">
        <v>178.49</v>
      </c>
      <c r="E65" s="39">
        <v>-205.84</v>
      </c>
      <c r="F65" s="38">
        <v>66.900000000000006</v>
      </c>
      <c r="G65" s="39">
        <v>0.9</v>
      </c>
      <c r="H65" s="38">
        <v>265</v>
      </c>
      <c r="I65" s="38">
        <v>900</v>
      </c>
      <c r="J65" s="3">
        <f t="shared" si="2"/>
        <v>15</v>
      </c>
      <c r="K65" s="3">
        <f t="shared" si="3"/>
        <v>94.248000000000005</v>
      </c>
      <c r="L65" s="4">
        <v>0.95</v>
      </c>
      <c r="M65" s="4">
        <v>0.76</v>
      </c>
      <c r="N65" s="1">
        <f t="shared" si="19"/>
        <v>0.72199999999999998</v>
      </c>
      <c r="O65" s="40">
        <f t="shared" si="20"/>
        <v>1111.9113573407203</v>
      </c>
      <c r="P65" s="40">
        <f t="shared" si="4"/>
        <v>84394.072022160675</v>
      </c>
      <c r="Q65" s="4">
        <v>2.9</v>
      </c>
      <c r="R65" s="4">
        <v>4</v>
      </c>
      <c r="S65" s="38">
        <v>600</v>
      </c>
      <c r="T65" s="3">
        <f t="shared" si="21"/>
        <v>200</v>
      </c>
      <c r="U65" s="41">
        <v>1.2</v>
      </c>
      <c r="V65" s="7">
        <f t="shared" si="5"/>
        <v>1.130976</v>
      </c>
      <c r="W65" s="7">
        <f t="shared" si="22"/>
        <v>0.17970028082012157</v>
      </c>
      <c r="X65" s="1">
        <f t="shared" si="6"/>
        <v>90.131708528302639</v>
      </c>
      <c r="Y65" s="1">
        <v>0</v>
      </c>
      <c r="Z65" s="4">
        <v>66.900000000000006</v>
      </c>
      <c r="AA65" s="38">
        <v>64</v>
      </c>
      <c r="AB65" s="6">
        <f t="shared" si="23"/>
        <v>0.35171491824118228</v>
      </c>
      <c r="AC65" s="38">
        <v>1000</v>
      </c>
      <c r="AD65" s="1">
        <f t="shared" si="7"/>
        <v>1.193415637860082</v>
      </c>
      <c r="AE65" s="1">
        <f t="shared" si="44"/>
        <v>0.2</v>
      </c>
      <c r="AF65" s="2">
        <f t="shared" si="69"/>
        <v>58</v>
      </c>
      <c r="AG65" s="9">
        <f t="shared" si="45"/>
        <v>11.600000000000001</v>
      </c>
      <c r="AH65" s="12">
        <f t="shared" si="46"/>
        <v>0.19685453804691472</v>
      </c>
      <c r="AI65" s="12">
        <f t="shared" si="39"/>
        <v>-1.3875598205022763</v>
      </c>
      <c r="AJ65" s="78">
        <f t="shared" si="40"/>
        <v>0.36473547146500568</v>
      </c>
      <c r="AK65" s="11">
        <f t="shared" si="41"/>
        <v>0</v>
      </c>
      <c r="AL65" s="12">
        <f t="shared" si="47"/>
        <v>0.26717422285420145</v>
      </c>
      <c r="AM65" s="11">
        <f t="shared" si="42"/>
        <v>0</v>
      </c>
      <c r="AN65" s="9">
        <f t="shared" si="43"/>
        <v>81.253526089252432</v>
      </c>
      <c r="AO65" s="9"/>
      <c r="AP65" s="9">
        <f t="shared" si="48"/>
        <v>78.216037887479573</v>
      </c>
      <c r="AQ65" s="47">
        <f t="shared" si="55"/>
        <v>78.216037887479573</v>
      </c>
      <c r="AR65" s="15">
        <f t="shared" si="56"/>
        <v>0</v>
      </c>
      <c r="AS65" s="49"/>
      <c r="AT65" s="12">
        <f t="shared" si="57"/>
        <v>1.6852155449067124E-2</v>
      </c>
      <c r="AU65" s="9">
        <f t="shared" si="58"/>
        <v>79.734612526243467</v>
      </c>
      <c r="AV65" s="9">
        <f t="shared" si="49"/>
        <v>78.216037887479573</v>
      </c>
      <c r="AW65" s="9">
        <f t="shared" si="50"/>
        <v>72.088836293424578</v>
      </c>
      <c r="AX65" s="16">
        <f t="shared" si="59"/>
        <v>75.152437090452082</v>
      </c>
      <c r="AY65" s="44">
        <f t="shared" si="60"/>
        <v>3.3990266544936025E-2</v>
      </c>
      <c r="AZ65" s="49"/>
      <c r="BA65" s="12">
        <f t="shared" si="61"/>
        <v>5.0855784079731313E-2</v>
      </c>
      <c r="BB65" s="9">
        <f t="shared" si="62"/>
        <v>76.669468457354725</v>
      </c>
      <c r="BC65" s="9">
        <f t="shared" si="51"/>
        <v>78.214659088781048</v>
      </c>
      <c r="BD65" s="9">
        <f t="shared" si="52"/>
        <v>46.793613301671037</v>
      </c>
      <c r="BE65" s="16">
        <f t="shared" si="63"/>
        <v>62.504136195226039</v>
      </c>
      <c r="BF65" s="44">
        <f t="shared" si="64"/>
        <v>0.17430628077600105</v>
      </c>
      <c r="BG65" s="49"/>
      <c r="BH65" s="12">
        <f t="shared" si="65"/>
        <v>0.19138770254053372</v>
      </c>
      <c r="BI65" s="9">
        <f t="shared" si="66"/>
        <v>64</v>
      </c>
      <c r="BJ65" s="9">
        <f t="shared" si="53"/>
        <v>78.178399923924218</v>
      </c>
      <c r="BK65" s="9">
        <f t="shared" si="54"/>
        <v>0</v>
      </c>
      <c r="BL65" s="51">
        <f t="shared" si="67"/>
        <v>64</v>
      </c>
      <c r="BM65" s="44">
        <f t="shared" si="68"/>
        <v>0.15730756861745274</v>
      </c>
      <c r="BN65" s="11"/>
      <c r="BO65" s="9"/>
      <c r="BP65" s="11"/>
      <c r="BQ65" s="9"/>
      <c r="BR65" s="43"/>
      <c r="BS65" s="9"/>
      <c r="BT65" s="11"/>
      <c r="BU65" s="9"/>
      <c r="BV65" s="25"/>
      <c r="BW65" s="25"/>
      <c r="BX65" s="25"/>
      <c r="BY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</row>
    <row r="66" spans="1:88" x14ac:dyDescent="0.2">
      <c r="A66" s="25"/>
      <c r="B66" s="2"/>
      <c r="C66" s="4">
        <v>81</v>
      </c>
      <c r="D66" s="39">
        <v>178.49</v>
      </c>
      <c r="E66" s="39">
        <v>-205.84</v>
      </c>
      <c r="F66" s="38">
        <v>66.900000000000006</v>
      </c>
      <c r="G66" s="39">
        <v>0.9</v>
      </c>
      <c r="H66" s="38">
        <v>265</v>
      </c>
      <c r="I66" s="38">
        <v>900</v>
      </c>
      <c r="J66" s="3">
        <f t="shared" si="2"/>
        <v>15</v>
      </c>
      <c r="K66" s="3">
        <f t="shared" si="3"/>
        <v>94.248000000000005</v>
      </c>
      <c r="L66" s="4">
        <v>0.95</v>
      </c>
      <c r="M66" s="4">
        <v>0.76</v>
      </c>
      <c r="N66" s="1">
        <f t="shared" si="19"/>
        <v>0.72199999999999998</v>
      </c>
      <c r="O66" s="40">
        <f t="shared" si="20"/>
        <v>1111.9113573407203</v>
      </c>
      <c r="P66" s="40">
        <f t="shared" si="4"/>
        <v>84394.072022160675</v>
      </c>
      <c r="Q66" s="4">
        <v>2.9</v>
      </c>
      <c r="R66" s="4">
        <v>4</v>
      </c>
      <c r="S66" s="38">
        <v>600</v>
      </c>
      <c r="T66" s="3">
        <f t="shared" si="21"/>
        <v>200</v>
      </c>
      <c r="U66" s="41">
        <v>1.2</v>
      </c>
      <c r="V66" s="7">
        <f t="shared" si="5"/>
        <v>1.130976</v>
      </c>
      <c r="W66" s="7">
        <f t="shared" si="22"/>
        <v>0.17970028082012157</v>
      </c>
      <c r="X66" s="1">
        <f t="shared" si="6"/>
        <v>90.131708528302639</v>
      </c>
      <c r="Y66" s="1">
        <v>0</v>
      </c>
      <c r="Z66" s="4">
        <v>66.900000000000006</v>
      </c>
      <c r="AA66" s="38">
        <v>64</v>
      </c>
      <c r="AB66" s="6">
        <f t="shared" si="23"/>
        <v>0.35171491824118228</v>
      </c>
      <c r="AC66" s="38">
        <v>1000</v>
      </c>
      <c r="AD66" s="1">
        <f t="shared" si="7"/>
        <v>1.193415637860082</v>
      </c>
      <c r="AE66" s="1">
        <f t="shared" si="44"/>
        <v>0.2</v>
      </c>
      <c r="AF66" s="2">
        <f t="shared" si="69"/>
        <v>59</v>
      </c>
      <c r="AG66" s="9">
        <f t="shared" si="45"/>
        <v>11.8</v>
      </c>
      <c r="AH66" s="12">
        <f t="shared" si="46"/>
        <v>0.19416585825512453</v>
      </c>
      <c r="AI66" s="12">
        <f t="shared" si="39"/>
        <v>-1.2689229438244023</v>
      </c>
      <c r="AJ66" s="78">
        <f t="shared" si="40"/>
        <v>0.33538906077854275</v>
      </c>
      <c r="AK66" s="11">
        <f t="shared" si="41"/>
        <v>0</v>
      </c>
      <c r="AL66" s="12">
        <f t="shared" si="47"/>
        <v>0.26950565725002651</v>
      </c>
      <c r="AM66" s="11">
        <f t="shared" si="42"/>
        <v>0</v>
      </c>
      <c r="AN66" s="9">
        <f t="shared" si="43"/>
        <v>78.216037887479573</v>
      </c>
      <c r="AO66" s="9"/>
      <c r="AP66" s="9">
        <f t="shared" si="48"/>
        <v>72.090215092123117</v>
      </c>
      <c r="AQ66" s="47">
        <f t="shared" si="55"/>
        <v>72.090215092123117</v>
      </c>
      <c r="AR66" s="15">
        <f t="shared" si="56"/>
        <v>0</v>
      </c>
      <c r="AS66" s="49"/>
      <c r="AT66" s="12">
        <f t="shared" si="57"/>
        <v>3.3990266544936025E-2</v>
      </c>
      <c r="AU66" s="9">
        <f t="shared" si="58"/>
        <v>75.152437090452082</v>
      </c>
      <c r="AV66" s="9">
        <f t="shared" si="49"/>
        <v>72.090215092123117</v>
      </c>
      <c r="AW66" s="9">
        <f t="shared" si="50"/>
        <v>46.82987246652786</v>
      </c>
      <c r="AX66" s="16">
        <f t="shared" si="59"/>
        <v>59.460043779325488</v>
      </c>
      <c r="AY66" s="44">
        <f t="shared" si="60"/>
        <v>0.1401301663868002</v>
      </c>
      <c r="AZ66" s="49"/>
      <c r="BA66" s="12">
        <f t="shared" si="61"/>
        <v>0.17430628077600105</v>
      </c>
      <c r="BB66" s="9">
        <f t="shared" si="62"/>
        <v>62.504136195226039</v>
      </c>
      <c r="BC66" s="9">
        <f t="shared" si="51"/>
        <v>72.066780629472248</v>
      </c>
      <c r="BD66" s="9">
        <f t="shared" si="52"/>
        <v>49.851131946988772</v>
      </c>
      <c r="BE66" s="16">
        <f t="shared" si="63"/>
        <v>60.95895628823051</v>
      </c>
      <c r="BF66" s="44">
        <f t="shared" si="64"/>
        <v>0.12323991770059171</v>
      </c>
      <c r="BG66" s="49"/>
      <c r="BH66" s="12">
        <f t="shared" si="65"/>
        <v>0.15730756861745274</v>
      </c>
      <c r="BI66" s="9">
        <f t="shared" si="66"/>
        <v>64</v>
      </c>
      <c r="BJ66" s="9">
        <f t="shared" si="53"/>
        <v>72.04865494049568</v>
      </c>
      <c r="BK66" s="9">
        <f t="shared" si="54"/>
        <v>0</v>
      </c>
      <c r="BL66" s="51">
        <f t="shared" si="67"/>
        <v>64</v>
      </c>
      <c r="BM66" s="44">
        <f t="shared" si="68"/>
        <v>8.9298816941523834E-2</v>
      </c>
      <c r="BN66" s="11"/>
      <c r="BO66" s="9"/>
      <c r="BP66" s="11"/>
      <c r="BQ66" s="9"/>
      <c r="BR66" s="43"/>
      <c r="BS66" s="9"/>
      <c r="BT66" s="11"/>
      <c r="BU66" s="9"/>
      <c r="BV66" s="25"/>
      <c r="BW66" s="25"/>
      <c r="BX66" s="25"/>
      <c r="BY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</row>
    <row r="67" spans="1:88" x14ac:dyDescent="0.2">
      <c r="A67" s="25"/>
      <c r="B67" s="2"/>
      <c r="C67" s="4">
        <v>81</v>
      </c>
      <c r="D67" s="39">
        <v>178.49</v>
      </c>
      <c r="E67" s="39">
        <v>-205.84</v>
      </c>
      <c r="F67" s="38">
        <v>66.900000000000006</v>
      </c>
      <c r="G67" s="39">
        <v>0.9</v>
      </c>
      <c r="H67" s="38">
        <v>265</v>
      </c>
      <c r="I67" s="38">
        <v>900</v>
      </c>
      <c r="J67" s="3">
        <f t="shared" si="2"/>
        <v>15</v>
      </c>
      <c r="K67" s="3">
        <f t="shared" si="3"/>
        <v>94.248000000000005</v>
      </c>
      <c r="L67" s="4">
        <v>0.95</v>
      </c>
      <c r="M67" s="4">
        <v>0.76</v>
      </c>
      <c r="N67" s="1">
        <f t="shared" si="19"/>
        <v>0.72199999999999998</v>
      </c>
      <c r="O67" s="40">
        <f t="shared" si="20"/>
        <v>1111.9113573407203</v>
      </c>
      <c r="P67" s="40">
        <f t="shared" si="4"/>
        <v>84394.072022160675</v>
      </c>
      <c r="Q67" s="4">
        <v>2.9</v>
      </c>
      <c r="R67" s="4">
        <v>4</v>
      </c>
      <c r="S67" s="38">
        <v>600</v>
      </c>
      <c r="T67" s="3">
        <f t="shared" si="21"/>
        <v>200</v>
      </c>
      <c r="U67" s="41">
        <v>1.2</v>
      </c>
      <c r="V67" s="7">
        <f t="shared" si="5"/>
        <v>1.130976</v>
      </c>
      <c r="W67" s="7">
        <f t="shared" si="22"/>
        <v>0.17970028082012157</v>
      </c>
      <c r="X67" s="1">
        <f t="shared" si="6"/>
        <v>90.131708528302639</v>
      </c>
      <c r="Y67" s="1">
        <v>0</v>
      </c>
      <c r="Z67" s="4">
        <v>66.900000000000006</v>
      </c>
      <c r="AA67" s="38">
        <v>64</v>
      </c>
      <c r="AB67" s="6">
        <f t="shared" si="23"/>
        <v>0.35171491824118228</v>
      </c>
      <c r="AC67" s="38">
        <v>1000</v>
      </c>
      <c r="AD67" s="1">
        <f t="shared" si="7"/>
        <v>1.193415637860082</v>
      </c>
      <c r="AE67" s="1">
        <f t="shared" si="44"/>
        <v>0.2</v>
      </c>
      <c r="AF67" s="2">
        <f t="shared" si="69"/>
        <v>60</v>
      </c>
      <c r="AG67" s="9">
        <f t="shared" si="45"/>
        <v>12</v>
      </c>
      <c r="AH67" s="12">
        <f t="shared" si="46"/>
        <v>0.19154963393539784</v>
      </c>
      <c r="AI67" s="12">
        <f t="shared" si="39"/>
        <v>-0.77886542459911456</v>
      </c>
      <c r="AJ67" s="78">
        <f t="shared" si="40"/>
        <v>0.21318166870411556</v>
      </c>
      <c r="AK67" s="11">
        <f t="shared" si="41"/>
        <v>0</v>
      </c>
      <c r="AL67" s="12">
        <f t="shared" si="47"/>
        <v>0.27177426334615951</v>
      </c>
      <c r="AM67" s="11">
        <f t="shared" si="42"/>
        <v>0</v>
      </c>
      <c r="AN67" s="9">
        <f t="shared" si="43"/>
        <v>72.090215092123117</v>
      </c>
      <c r="AO67" s="9"/>
      <c r="AP67" s="9">
        <f t="shared" si="48"/>
        <v>46.853306929178729</v>
      </c>
      <c r="AQ67" s="47">
        <f t="shared" si="55"/>
        <v>46.853306929178729</v>
      </c>
      <c r="AR67" s="15">
        <f t="shared" si="56"/>
        <v>0</v>
      </c>
      <c r="AS67" s="49"/>
      <c r="AT67" s="12">
        <f t="shared" si="57"/>
        <v>0.1401301663868002</v>
      </c>
      <c r="AU67" s="9">
        <f t="shared" si="58"/>
        <v>59.460043779325488</v>
      </c>
      <c r="AV67" s="9">
        <f t="shared" si="49"/>
        <v>46.853306929178729</v>
      </c>
      <c r="AW67" s="9">
        <f t="shared" si="50"/>
        <v>49.86925763596534</v>
      </c>
      <c r="AX67" s="16">
        <f t="shared" si="59"/>
        <v>48.361282282572034</v>
      </c>
      <c r="AY67" s="44">
        <f t="shared" si="60"/>
        <v>-1.6730797385470397E-2</v>
      </c>
      <c r="AZ67" s="49"/>
      <c r="BA67" s="12">
        <f t="shared" si="61"/>
        <v>0.12323991770059171</v>
      </c>
      <c r="BB67" s="9">
        <f t="shared" si="62"/>
        <v>60.95895628823051</v>
      </c>
      <c r="BC67" s="9">
        <f t="shared" si="51"/>
        <v>46.853640989584221</v>
      </c>
      <c r="BD67" s="9">
        <f t="shared" si="52"/>
        <v>55.960861688414099</v>
      </c>
      <c r="BE67" s="16">
        <f t="shared" si="63"/>
        <v>51.40725133899916</v>
      </c>
      <c r="BF67" s="44">
        <f t="shared" si="64"/>
        <v>-5.0521735621876514E-2</v>
      </c>
      <c r="BG67" s="49"/>
      <c r="BH67" s="12">
        <f t="shared" si="65"/>
        <v>8.9298816941523834E-2</v>
      </c>
      <c r="BI67" s="9">
        <f t="shared" si="66"/>
        <v>64</v>
      </c>
      <c r="BJ67" s="9">
        <f t="shared" si="53"/>
        <v>46.856687118281222</v>
      </c>
      <c r="BK67" s="9">
        <f t="shared" si="54"/>
        <v>0</v>
      </c>
      <c r="BL67" s="51">
        <f t="shared" si="67"/>
        <v>64</v>
      </c>
      <c r="BM67" s="44">
        <f t="shared" si="68"/>
        <v>-0.19020290596550196</v>
      </c>
      <c r="BN67" s="11"/>
      <c r="BO67" s="9"/>
      <c r="BP67" s="11"/>
      <c r="BQ67" s="9"/>
      <c r="BR67" s="43"/>
      <c r="BS67" s="9"/>
      <c r="BT67" s="11"/>
      <c r="BU67" s="9"/>
      <c r="BV67" s="25"/>
      <c r="BW67" s="25"/>
      <c r="BX67" s="25"/>
      <c r="BY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</row>
    <row r="68" spans="1:88" x14ac:dyDescent="0.2">
      <c r="A68" s="25"/>
      <c r="B68" s="2"/>
      <c r="C68" s="4">
        <v>81</v>
      </c>
      <c r="D68" s="39">
        <v>178.49</v>
      </c>
      <c r="E68" s="39">
        <v>-205.84</v>
      </c>
      <c r="F68" s="38">
        <v>66.900000000000006</v>
      </c>
      <c r="G68" s="39">
        <v>0.9</v>
      </c>
      <c r="H68" s="38">
        <v>265</v>
      </c>
      <c r="I68" s="38">
        <v>900</v>
      </c>
      <c r="J68" s="3">
        <f t="shared" si="2"/>
        <v>15</v>
      </c>
      <c r="K68" s="3">
        <f t="shared" si="3"/>
        <v>94.248000000000005</v>
      </c>
      <c r="L68" s="4">
        <v>0.95</v>
      </c>
      <c r="M68" s="4">
        <v>0.76</v>
      </c>
      <c r="N68" s="1">
        <f t="shared" si="19"/>
        <v>0.72199999999999998</v>
      </c>
      <c r="O68" s="40">
        <f t="shared" si="20"/>
        <v>1111.9113573407203</v>
      </c>
      <c r="P68" s="40">
        <f t="shared" si="4"/>
        <v>84394.072022160675</v>
      </c>
      <c r="Q68" s="4">
        <v>2.9</v>
      </c>
      <c r="R68" s="4">
        <v>4</v>
      </c>
      <c r="S68" s="38">
        <v>600</v>
      </c>
      <c r="T68" s="3">
        <f t="shared" si="21"/>
        <v>200</v>
      </c>
      <c r="U68" s="41">
        <v>1.2</v>
      </c>
      <c r="V68" s="7">
        <f t="shared" si="5"/>
        <v>1.130976</v>
      </c>
      <c r="W68" s="7">
        <f t="shared" si="22"/>
        <v>0.17970028082012157</v>
      </c>
      <c r="X68" s="1">
        <f t="shared" si="6"/>
        <v>90.131708528302639</v>
      </c>
      <c r="Y68" s="1">
        <v>0</v>
      </c>
      <c r="Z68" s="4">
        <v>66.900000000000006</v>
      </c>
      <c r="AA68" s="38">
        <v>64</v>
      </c>
      <c r="AB68" s="6">
        <f t="shared" si="23"/>
        <v>0.35171491824118228</v>
      </c>
      <c r="AC68" s="38">
        <v>1000</v>
      </c>
      <c r="AD68" s="1">
        <f t="shared" si="7"/>
        <v>1.193415637860082</v>
      </c>
      <c r="AE68" s="1">
        <f t="shared" si="44"/>
        <v>0.2</v>
      </c>
      <c r="AF68" s="2">
        <f t="shared" si="69"/>
        <v>61</v>
      </c>
      <c r="AG68" s="9">
        <f t="shared" si="45"/>
        <v>12.200000000000001</v>
      </c>
      <c r="AH68" s="12">
        <f t="shared" si="46"/>
        <v>0.18900297519401615</v>
      </c>
      <c r="AI68" s="12">
        <f t="shared" si="39"/>
        <v>-0.83778687678014141</v>
      </c>
      <c r="AJ68" s="78">
        <f t="shared" si="40"/>
        <v>0.22821332821780252</v>
      </c>
      <c r="AK68" s="11">
        <f t="shared" si="41"/>
        <v>0</v>
      </c>
      <c r="AL68" s="12">
        <f t="shared" si="47"/>
        <v>0.27398254705559022</v>
      </c>
      <c r="AM68" s="11">
        <f t="shared" si="42"/>
        <v>0</v>
      </c>
      <c r="AN68" s="9">
        <f t="shared" si="43"/>
        <v>46.853306929178729</v>
      </c>
      <c r="AO68" s="9"/>
      <c r="AP68" s="9">
        <f t="shared" si="48"/>
        <v>49.868923575559847</v>
      </c>
      <c r="AQ68" s="47">
        <f t="shared" si="55"/>
        <v>49.868923575559847</v>
      </c>
      <c r="AR68" s="15">
        <f t="shared" si="56"/>
        <v>0</v>
      </c>
      <c r="AS68" s="49"/>
      <c r="AT68" s="12">
        <f t="shared" si="57"/>
        <v>-1.6730797385470397E-2</v>
      </c>
      <c r="AU68" s="9">
        <f t="shared" si="58"/>
        <v>48.361282282572034</v>
      </c>
      <c r="AV68" s="9">
        <f t="shared" si="49"/>
        <v>49.868923575559847</v>
      </c>
      <c r="AW68" s="9">
        <f t="shared" si="50"/>
        <v>55.957815559717098</v>
      </c>
      <c r="AX68" s="16">
        <f t="shared" si="59"/>
        <v>52.913369567638469</v>
      </c>
      <c r="AY68" s="44">
        <f t="shared" si="60"/>
        <v>-3.3777746386807063E-2</v>
      </c>
      <c r="AZ68" s="49"/>
      <c r="BA68" s="12">
        <f t="shared" si="61"/>
        <v>-5.0521735621876514E-2</v>
      </c>
      <c r="BB68" s="9">
        <f t="shared" si="62"/>
        <v>51.40725133899916</v>
      </c>
      <c r="BC68" s="9">
        <f t="shared" si="51"/>
        <v>49.870285186604214</v>
      </c>
      <c r="BD68" s="9">
        <f t="shared" si="52"/>
        <v>81.100138510620269</v>
      </c>
      <c r="BE68" s="16">
        <f t="shared" si="63"/>
        <v>65.485211848612238</v>
      </c>
      <c r="BF68" s="44">
        <f t="shared" si="64"/>
        <v>-0.17324565257857855</v>
      </c>
      <c r="BG68" s="49"/>
      <c r="BH68" s="12">
        <f t="shared" si="65"/>
        <v>-0.19020290596550196</v>
      </c>
      <c r="BI68" s="9">
        <f t="shared" si="66"/>
        <v>64</v>
      </c>
      <c r="BJ68" s="9">
        <f t="shared" si="53"/>
        <v>49.906104430554173</v>
      </c>
      <c r="BK68" s="9">
        <f t="shared" si="54"/>
        <v>0</v>
      </c>
      <c r="BL68" s="51">
        <f t="shared" si="67"/>
        <v>64</v>
      </c>
      <c r="BM68" s="44">
        <f t="shared" si="68"/>
        <v>-0.15637000340474122</v>
      </c>
      <c r="BN68" s="11"/>
      <c r="BO68" s="9"/>
      <c r="BP68" s="11"/>
      <c r="BQ68" s="9"/>
      <c r="BR68" s="43"/>
      <c r="BS68" s="9"/>
      <c r="BT68" s="11"/>
      <c r="BU68" s="9"/>
      <c r="BV68" s="25"/>
      <c r="BW68" s="25"/>
      <c r="BX68" s="25"/>
      <c r="BY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</row>
    <row r="69" spans="1:88" x14ac:dyDescent="0.2">
      <c r="A69" s="25"/>
      <c r="B69" s="2"/>
      <c r="C69" s="4">
        <v>81</v>
      </c>
      <c r="D69" s="39">
        <v>178.49</v>
      </c>
      <c r="E69" s="39">
        <v>-205.84</v>
      </c>
      <c r="F69" s="38">
        <v>66.900000000000006</v>
      </c>
      <c r="G69" s="39">
        <v>0.9</v>
      </c>
      <c r="H69" s="38">
        <v>265</v>
      </c>
      <c r="I69" s="38">
        <v>900</v>
      </c>
      <c r="J69" s="3">
        <f t="shared" si="2"/>
        <v>15</v>
      </c>
      <c r="K69" s="3">
        <f t="shared" si="3"/>
        <v>94.248000000000005</v>
      </c>
      <c r="L69" s="4">
        <v>0.95</v>
      </c>
      <c r="M69" s="4">
        <v>0.76</v>
      </c>
      <c r="N69" s="1">
        <f t="shared" si="19"/>
        <v>0.72199999999999998</v>
      </c>
      <c r="O69" s="40">
        <f t="shared" si="20"/>
        <v>1111.9113573407203</v>
      </c>
      <c r="P69" s="40">
        <f t="shared" si="4"/>
        <v>84394.072022160675</v>
      </c>
      <c r="Q69" s="4">
        <v>2.9</v>
      </c>
      <c r="R69" s="4">
        <v>4</v>
      </c>
      <c r="S69" s="38">
        <v>600</v>
      </c>
      <c r="T69" s="3">
        <f t="shared" si="21"/>
        <v>200</v>
      </c>
      <c r="U69" s="41">
        <v>1.2</v>
      </c>
      <c r="V69" s="7">
        <f t="shared" si="5"/>
        <v>1.130976</v>
      </c>
      <c r="W69" s="7">
        <f t="shared" si="22"/>
        <v>0.17970028082012157</v>
      </c>
      <c r="X69" s="1">
        <f t="shared" si="6"/>
        <v>90.131708528302639</v>
      </c>
      <c r="Y69" s="1">
        <v>0</v>
      </c>
      <c r="Z69" s="4">
        <v>66.900000000000006</v>
      </c>
      <c r="AA69" s="38">
        <v>64</v>
      </c>
      <c r="AB69" s="6">
        <f t="shared" si="23"/>
        <v>0.35171491824118228</v>
      </c>
      <c r="AC69" s="38">
        <v>1000</v>
      </c>
      <c r="AD69" s="1">
        <f t="shared" si="7"/>
        <v>1.193415637860082</v>
      </c>
      <c r="AE69" s="1">
        <f t="shared" si="44"/>
        <v>0.2</v>
      </c>
      <c r="AF69" s="2">
        <f t="shared" si="69"/>
        <v>62</v>
      </c>
      <c r="AG69" s="9">
        <f t="shared" si="45"/>
        <v>12.4</v>
      </c>
      <c r="AH69" s="12">
        <f t="shared" si="46"/>
        <v>0.18652314380575508</v>
      </c>
      <c r="AI69" s="12">
        <f t="shared" si="39"/>
        <v>-0.9563661073714318</v>
      </c>
      <c r="AJ69" s="78">
        <f t="shared" si="40"/>
        <v>0.25815386908027088</v>
      </c>
      <c r="AK69" s="11">
        <f t="shared" si="41"/>
        <v>0</v>
      </c>
      <c r="AL69" s="12">
        <f t="shared" si="47"/>
        <v>0.276132882775036</v>
      </c>
      <c r="AM69" s="11">
        <f t="shared" si="42"/>
        <v>0</v>
      </c>
      <c r="AN69" s="9">
        <f t="shared" si="43"/>
        <v>49.868923575559847</v>
      </c>
      <c r="AO69" s="9"/>
      <c r="AP69" s="9">
        <f t="shared" si="48"/>
        <v>55.956453948672724</v>
      </c>
      <c r="AQ69" s="47">
        <f t="shared" si="55"/>
        <v>55.956453948672724</v>
      </c>
      <c r="AR69" s="15">
        <f t="shared" si="56"/>
        <v>0</v>
      </c>
      <c r="AS69" s="49"/>
      <c r="AT69" s="12">
        <f t="shared" si="57"/>
        <v>-3.3777746386807063E-2</v>
      </c>
      <c r="AU69" s="9">
        <f t="shared" si="58"/>
        <v>52.913369567638469</v>
      </c>
      <c r="AV69" s="9">
        <f t="shared" si="49"/>
        <v>55.956453948672724</v>
      </c>
      <c r="AW69" s="9">
        <f t="shared" si="50"/>
        <v>81.06431926667031</v>
      </c>
      <c r="AX69" s="16">
        <f t="shared" si="59"/>
        <v>68.510386607671521</v>
      </c>
      <c r="AY69" s="44">
        <f t="shared" si="60"/>
        <v>-0.1392843080862789</v>
      </c>
      <c r="AZ69" s="49"/>
      <c r="BA69" s="12">
        <f t="shared" si="61"/>
        <v>-0.17324565257857855</v>
      </c>
      <c r="BB69" s="9">
        <f t="shared" si="62"/>
        <v>65.485211848612238</v>
      </c>
      <c r="BC69" s="9">
        <f t="shared" si="51"/>
        <v>55.979606353441994</v>
      </c>
      <c r="BD69" s="9">
        <f t="shared" si="52"/>
        <v>78.064714673932286</v>
      </c>
      <c r="BE69" s="16">
        <f t="shared" si="63"/>
        <v>67.02216051368714</v>
      </c>
      <c r="BF69" s="44">
        <f t="shared" si="64"/>
        <v>-0.12251575322992604</v>
      </c>
      <c r="BG69" s="49"/>
      <c r="BH69" s="12">
        <f t="shared" si="65"/>
        <v>-0.15637000340474122</v>
      </c>
      <c r="BI69" s="9">
        <f t="shared" si="66"/>
        <v>64</v>
      </c>
      <c r="BJ69" s="9">
        <f t="shared" si="53"/>
        <v>55.997519653190778</v>
      </c>
      <c r="BK69" s="9">
        <f t="shared" si="54"/>
        <v>0</v>
      </c>
      <c r="BL69" s="51">
        <f t="shared" si="67"/>
        <v>64</v>
      </c>
      <c r="BM69" s="44">
        <f t="shared" si="68"/>
        <v>-8.8786515616713607E-2</v>
      </c>
      <c r="BN69" s="11"/>
      <c r="BO69" s="9"/>
      <c r="BP69" s="11"/>
      <c r="BQ69" s="9"/>
      <c r="BR69" s="43"/>
      <c r="BS69" s="9"/>
      <c r="BT69" s="11"/>
      <c r="BU69" s="9"/>
      <c r="BV69" s="25"/>
      <c r="BW69" s="25"/>
      <c r="BX69" s="25"/>
      <c r="BY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</row>
    <row r="70" spans="1:88" x14ac:dyDescent="0.2">
      <c r="A70" s="25"/>
      <c r="B70" s="2"/>
      <c r="C70" s="4">
        <v>81</v>
      </c>
      <c r="D70" s="39">
        <v>178.49</v>
      </c>
      <c r="E70" s="39">
        <v>-205.84</v>
      </c>
      <c r="F70" s="38">
        <v>66.900000000000006</v>
      </c>
      <c r="G70" s="39">
        <v>0.9</v>
      </c>
      <c r="H70" s="38">
        <v>265</v>
      </c>
      <c r="I70" s="38">
        <v>900</v>
      </c>
      <c r="J70" s="3">
        <f t="shared" si="2"/>
        <v>15</v>
      </c>
      <c r="K70" s="3">
        <f t="shared" si="3"/>
        <v>94.248000000000005</v>
      </c>
      <c r="L70" s="4">
        <v>0.95</v>
      </c>
      <c r="M70" s="4">
        <v>0.76</v>
      </c>
      <c r="N70" s="1">
        <f t="shared" si="19"/>
        <v>0.72199999999999998</v>
      </c>
      <c r="O70" s="40">
        <f t="shared" si="20"/>
        <v>1111.9113573407203</v>
      </c>
      <c r="P70" s="40">
        <f t="shared" si="4"/>
        <v>84394.072022160675</v>
      </c>
      <c r="Q70" s="4">
        <v>2.9</v>
      </c>
      <c r="R70" s="4">
        <v>4</v>
      </c>
      <c r="S70" s="38">
        <v>600</v>
      </c>
      <c r="T70" s="3">
        <f t="shared" si="21"/>
        <v>200</v>
      </c>
      <c r="U70" s="41">
        <v>1.2</v>
      </c>
      <c r="V70" s="7">
        <f t="shared" si="5"/>
        <v>1.130976</v>
      </c>
      <c r="W70" s="7">
        <f t="shared" si="22"/>
        <v>0.17970028082012157</v>
      </c>
      <c r="X70" s="1">
        <f t="shared" si="6"/>
        <v>90.131708528302639</v>
      </c>
      <c r="Y70" s="1">
        <v>0</v>
      </c>
      <c r="Z70" s="4">
        <v>66.900000000000006</v>
      </c>
      <c r="AA70" s="38">
        <v>64</v>
      </c>
      <c r="AB70" s="6">
        <f t="shared" si="23"/>
        <v>0.35171491824118228</v>
      </c>
      <c r="AC70" s="38">
        <v>1000</v>
      </c>
      <c r="AD70" s="1">
        <f t="shared" si="7"/>
        <v>1.193415637860082</v>
      </c>
      <c r="AE70" s="1">
        <f t="shared" si="44"/>
        <v>0.2</v>
      </c>
      <c r="AF70" s="2">
        <f t="shared" si="69"/>
        <v>63</v>
      </c>
      <c r="AG70" s="9">
        <f t="shared" si="45"/>
        <v>12.600000000000001</v>
      </c>
      <c r="AH70" s="12">
        <f t="shared" si="46"/>
        <v>0.18410754339283808</v>
      </c>
      <c r="AI70" s="12">
        <f t="shared" si="39"/>
        <v>-1.4440745659875209</v>
      </c>
      <c r="AJ70" s="78">
        <f t="shared" si="40"/>
        <v>0.38037127998268194</v>
      </c>
      <c r="AK70" s="11">
        <f t="shared" si="41"/>
        <v>0</v>
      </c>
      <c r="AL70" s="12">
        <f t="shared" si="47"/>
        <v>0.27822752190106376</v>
      </c>
      <c r="AM70" s="11">
        <f t="shared" si="42"/>
        <v>0</v>
      </c>
      <c r="AN70" s="9">
        <f t="shared" si="43"/>
        <v>55.956453948672724</v>
      </c>
      <c r="AO70" s="9"/>
      <c r="AP70" s="9">
        <f t="shared" si="48"/>
        <v>81.041166861901047</v>
      </c>
      <c r="AQ70" s="47">
        <f t="shared" si="55"/>
        <v>81.041166861901047</v>
      </c>
      <c r="AR70" s="15">
        <f t="shared" si="56"/>
        <v>0</v>
      </c>
      <c r="AS70" s="49"/>
      <c r="AT70" s="12">
        <f t="shared" si="57"/>
        <v>-0.1392843080862789</v>
      </c>
      <c r="AU70" s="9">
        <f t="shared" si="58"/>
        <v>68.510386607671521</v>
      </c>
      <c r="AV70" s="9">
        <f t="shared" si="49"/>
        <v>81.041166861901047</v>
      </c>
      <c r="AW70" s="9">
        <f t="shared" si="50"/>
        <v>78.046801374183502</v>
      </c>
      <c r="AX70" s="16">
        <f t="shared" si="59"/>
        <v>79.543984118042275</v>
      </c>
      <c r="AY70" s="44">
        <f t="shared" si="60"/>
        <v>1.661105473650969E-2</v>
      </c>
      <c r="AZ70" s="49"/>
      <c r="BA70" s="12">
        <f t="shared" si="61"/>
        <v>-0.12251575322992604</v>
      </c>
      <c r="BB70" s="9">
        <f t="shared" si="62"/>
        <v>67.02216051368714</v>
      </c>
      <c r="BC70" s="9">
        <f t="shared" si="51"/>
        <v>81.04083756613791</v>
      </c>
      <c r="BD70" s="9">
        <f t="shared" si="52"/>
        <v>71.993072597208183</v>
      </c>
      <c r="BE70" s="16">
        <f t="shared" si="63"/>
        <v>76.516955081673046</v>
      </c>
      <c r="BF70" s="44">
        <f t="shared" si="64"/>
        <v>5.0191908689318811E-2</v>
      </c>
      <c r="BG70" s="49"/>
      <c r="BH70" s="12">
        <f t="shared" si="65"/>
        <v>-8.8786515616713607E-2</v>
      </c>
      <c r="BI70" s="9">
        <f t="shared" si="66"/>
        <v>64</v>
      </c>
      <c r="BJ70" s="9">
        <f t="shared" si="53"/>
        <v>81.037831080407926</v>
      </c>
      <c r="BK70" s="9">
        <f t="shared" si="54"/>
        <v>0</v>
      </c>
      <c r="BL70" s="51">
        <f t="shared" si="67"/>
        <v>64</v>
      </c>
      <c r="BM70" s="44">
        <f t="shared" si="68"/>
        <v>0.18903259861159522</v>
      </c>
      <c r="BN70" s="11"/>
      <c r="BO70" s="9"/>
      <c r="BP70" s="11"/>
      <c r="BQ70" s="9"/>
      <c r="BR70" s="43"/>
      <c r="BS70" s="9"/>
      <c r="BT70" s="11"/>
      <c r="BU70" s="9"/>
      <c r="BV70" s="25"/>
      <c r="BW70" s="25"/>
      <c r="BX70" s="25"/>
      <c r="BY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</row>
    <row r="71" spans="1:88" x14ac:dyDescent="0.2">
      <c r="A71" s="25"/>
      <c r="B71" s="2"/>
      <c r="C71" s="4">
        <v>81</v>
      </c>
      <c r="D71" s="39">
        <v>178.49</v>
      </c>
      <c r="E71" s="39">
        <v>-205.84</v>
      </c>
      <c r="F71" s="38">
        <v>66.900000000000006</v>
      </c>
      <c r="G71" s="39">
        <v>0.9</v>
      </c>
      <c r="H71" s="38">
        <v>265</v>
      </c>
      <c r="I71" s="38">
        <v>900</v>
      </c>
      <c r="J71" s="3">
        <f t="shared" ref="J71:J82" si="70">I71/60</f>
        <v>15</v>
      </c>
      <c r="K71" s="3">
        <f t="shared" ref="K71:K82" si="71">2*3.1416*J71</f>
        <v>94.248000000000005</v>
      </c>
      <c r="L71" s="4">
        <v>0.95</v>
      </c>
      <c r="M71" s="4">
        <v>0.76</v>
      </c>
      <c r="N71" s="1">
        <f t="shared" si="19"/>
        <v>0.72199999999999998</v>
      </c>
      <c r="O71" s="40">
        <f t="shared" si="20"/>
        <v>1111.9113573407203</v>
      </c>
      <c r="P71" s="40">
        <f t="shared" ref="P71:P82" si="72">O71*75.9</f>
        <v>84394.072022160675</v>
      </c>
      <c r="Q71" s="4">
        <v>2.9</v>
      </c>
      <c r="R71" s="4">
        <v>4</v>
      </c>
      <c r="S71" s="38">
        <v>600</v>
      </c>
      <c r="T71" s="3">
        <f t="shared" si="21"/>
        <v>200</v>
      </c>
      <c r="U71" s="41">
        <v>1.2</v>
      </c>
      <c r="V71" s="7">
        <f t="shared" ref="V71:V82" si="73">3.1416*U71^2/4</f>
        <v>1.130976</v>
      </c>
      <c r="W71" s="7">
        <f t="shared" si="22"/>
        <v>0.17970028082012157</v>
      </c>
      <c r="X71" s="1">
        <f t="shared" ref="X71:X82" si="74">AC71/(9.81*V71)</f>
        <v>90.131708528302639</v>
      </c>
      <c r="Y71" s="1">
        <v>0</v>
      </c>
      <c r="Z71" s="4">
        <v>66.900000000000006</v>
      </c>
      <c r="AA71" s="38">
        <v>64</v>
      </c>
      <c r="AB71" s="6">
        <f t="shared" si="23"/>
        <v>0.35171491824118228</v>
      </c>
      <c r="AC71" s="38">
        <v>1000</v>
      </c>
      <c r="AD71" s="1">
        <f t="shared" ref="AD71:AD82" si="75">(W71*T71)/(2*9.81*U71*V71^2)</f>
        <v>1.193415637860082</v>
      </c>
      <c r="AE71" s="1">
        <f t="shared" ref="AE71:AE82" si="76">T71/AC71</f>
        <v>0.2</v>
      </c>
      <c r="AF71" s="2">
        <f t="shared" si="69"/>
        <v>64</v>
      </c>
      <c r="AG71" s="9">
        <f t="shared" ref="AG71:AG82" si="77">AF71*AE71</f>
        <v>12.8</v>
      </c>
      <c r="AH71" s="12">
        <f t="shared" ref="AH71:AH82" si="78">1/(AB71*AG71+1)</f>
        <v>0.18175371035726892</v>
      </c>
      <c r="AI71" s="12">
        <f t="shared" si="39"/>
        <v>-1.3861083408559718</v>
      </c>
      <c r="AJ71" s="78">
        <f t="shared" si="40"/>
        <v>0.36616470734758688</v>
      </c>
      <c r="AK71" s="11">
        <f t="shared" si="41"/>
        <v>0</v>
      </c>
      <c r="AL71" s="12">
        <f t="shared" ref="AL71:AL82" si="79">(AH71*CoefB-B)/CoefC</f>
        <v>0.28026860069293486</v>
      </c>
      <c r="AM71" s="11">
        <f t="shared" si="42"/>
        <v>0</v>
      </c>
      <c r="AN71" s="9">
        <f t="shared" si="43"/>
        <v>81.041166861901047</v>
      </c>
      <c r="AO71" s="9"/>
      <c r="AP71" s="9">
        <f t="shared" ref="AP71:AP82" si="80">AU71-AT71*(B-_R*ABS(AT71))</f>
        <v>78.04713066994664</v>
      </c>
      <c r="AQ71" s="47">
        <f t="shared" si="55"/>
        <v>78.04713066994664</v>
      </c>
      <c r="AR71" s="15">
        <f t="shared" si="56"/>
        <v>0</v>
      </c>
      <c r="AS71" s="49"/>
      <c r="AT71" s="12">
        <f t="shared" si="57"/>
        <v>1.661105473650969E-2</v>
      </c>
      <c r="AU71" s="9">
        <f t="shared" si="58"/>
        <v>79.543984118042275</v>
      </c>
      <c r="AV71" s="9">
        <f t="shared" ref="AV71:AV82" si="81">AQ71+AR71*(B-_R*ABS(AR71))</f>
        <v>78.04713066994664</v>
      </c>
      <c r="AW71" s="9">
        <f t="shared" ref="AW71:AW82" si="82">BB71-BA71*(B-_R*ABS(BA71))</f>
        <v>71.996079082938166</v>
      </c>
      <c r="AX71" s="16">
        <f t="shared" si="59"/>
        <v>75.02160487644241</v>
      </c>
      <c r="AY71" s="44">
        <f t="shared" si="60"/>
        <v>3.3567829156973886E-2</v>
      </c>
      <c r="AZ71" s="49"/>
      <c r="BA71" s="12">
        <f t="shared" si="61"/>
        <v>5.0191908689318811E-2</v>
      </c>
      <c r="BB71" s="9">
        <f t="shared" si="62"/>
        <v>76.516955081673046</v>
      </c>
      <c r="BC71" s="9">
        <f t="shared" ref="BC71:BC82" si="83">AX71+AY71*(B-_R*ABS(AY71))</f>
        <v>78.04578593021516</v>
      </c>
      <c r="BD71" s="9">
        <f t="shared" ref="BD71:BD82" si="84">BI71-BH71*(B-_R*ABS(BH71))</f>
        <v>47.004813626456183</v>
      </c>
      <c r="BE71" s="16">
        <f t="shared" si="63"/>
        <v>62.525299778335672</v>
      </c>
      <c r="BF71" s="44">
        <f t="shared" si="64"/>
        <v>0.17219784696532003</v>
      </c>
      <c r="BG71" s="49"/>
      <c r="BH71" s="12">
        <f t="shared" si="65"/>
        <v>0.18903259861159522</v>
      </c>
      <c r="BI71" s="9">
        <f t="shared" si="66"/>
        <v>64</v>
      </c>
      <c r="BJ71" s="9">
        <f t="shared" ref="BJ71:BJ82" si="85">BE71+BF71*(B-_R*ABS(BF71))</f>
        <v>78.010398652170494</v>
      </c>
      <c r="BK71" s="9">
        <f t="shared" ref="BK71:BK82" si="86">BQ71-BP71*(B-_R*ABS(BP71))</f>
        <v>0</v>
      </c>
      <c r="BL71" s="51">
        <f t="shared" si="67"/>
        <v>64</v>
      </c>
      <c r="BM71" s="44">
        <f t="shared" si="68"/>
        <v>0.15544361558142469</v>
      </c>
      <c r="BN71" s="11"/>
      <c r="BO71" s="9"/>
      <c r="BP71" s="11"/>
      <c r="BQ71" s="9"/>
      <c r="BR71" s="43"/>
      <c r="BS71" s="9"/>
      <c r="BT71" s="11"/>
      <c r="BU71" s="9"/>
      <c r="BV71" s="25"/>
      <c r="BW71" s="25"/>
      <c r="BX71" s="25"/>
      <c r="BY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</row>
    <row r="72" spans="1:88" x14ac:dyDescent="0.2">
      <c r="A72" s="25"/>
      <c r="B72" s="2"/>
      <c r="C72" s="4">
        <v>81</v>
      </c>
      <c r="D72" s="39">
        <v>178.49</v>
      </c>
      <c r="E72" s="39">
        <v>-205.84</v>
      </c>
      <c r="F72" s="38">
        <v>66.900000000000006</v>
      </c>
      <c r="G72" s="39">
        <v>0.9</v>
      </c>
      <c r="H72" s="38">
        <v>265</v>
      </c>
      <c r="I72" s="38">
        <v>900</v>
      </c>
      <c r="J72" s="3">
        <f t="shared" si="70"/>
        <v>15</v>
      </c>
      <c r="K72" s="3">
        <f t="shared" si="71"/>
        <v>94.248000000000005</v>
      </c>
      <c r="L72" s="4">
        <v>0.95</v>
      </c>
      <c r="M72" s="4">
        <v>0.76</v>
      </c>
      <c r="N72" s="1">
        <f t="shared" ref="N72:N82" si="87">L72*M72</f>
        <v>0.72199999999999998</v>
      </c>
      <c r="O72" s="40">
        <f t="shared" ref="O72:O82" si="88">1000*G72*F72/(75*N72)</f>
        <v>1111.9113573407203</v>
      </c>
      <c r="P72" s="40">
        <f t="shared" si="72"/>
        <v>84394.072022160675</v>
      </c>
      <c r="Q72" s="4">
        <v>2.9</v>
      </c>
      <c r="R72" s="4">
        <v>4</v>
      </c>
      <c r="S72" s="38">
        <v>600</v>
      </c>
      <c r="T72" s="3">
        <f t="shared" ref="T72:T82" si="89">S72/(R72-1)</f>
        <v>200</v>
      </c>
      <c r="U72" s="41">
        <v>1.2</v>
      </c>
      <c r="V72" s="7">
        <f t="shared" si="73"/>
        <v>1.130976</v>
      </c>
      <c r="W72" s="7">
        <f t="shared" ref="W72:W82" si="90">(2*9.81*V72^2*U72*Q72)/(S72*G72^2)</f>
        <v>0.17970028082012157</v>
      </c>
      <c r="X72" s="1">
        <f t="shared" si="74"/>
        <v>90.131708528302639</v>
      </c>
      <c r="Y72" s="1">
        <v>0</v>
      </c>
      <c r="Z72" s="4">
        <v>66.900000000000006</v>
      </c>
      <c r="AA72" s="38">
        <v>64</v>
      </c>
      <c r="AB72" s="6">
        <f t="shared" ref="AB72:AB82" si="91">(9.81*P72)/(K72^2*H72)</f>
        <v>0.35171491824118228</v>
      </c>
      <c r="AC72" s="38">
        <v>1000</v>
      </c>
      <c r="AD72" s="1">
        <f t="shared" si="75"/>
        <v>1.193415637860082</v>
      </c>
      <c r="AE72" s="1">
        <f t="shared" si="76"/>
        <v>0.2</v>
      </c>
      <c r="AF72" s="2">
        <f t="shared" si="69"/>
        <v>65</v>
      </c>
      <c r="AG72" s="9">
        <f t="shared" si="77"/>
        <v>13</v>
      </c>
      <c r="AH72" s="12">
        <f t="shared" si="78"/>
        <v>0.17945930549996877</v>
      </c>
      <c r="AI72" s="12">
        <f t="shared" si="39"/>
        <v>-1.2687323356968312</v>
      </c>
      <c r="AJ72" s="78">
        <f t="shared" si="40"/>
        <v>0.33710049938737191</v>
      </c>
      <c r="AK72" s="11">
        <f t="shared" si="41"/>
        <v>0</v>
      </c>
      <c r="AL72" s="12">
        <f t="shared" si="79"/>
        <v>0.28225814753990092</v>
      </c>
      <c r="AM72" s="11">
        <f t="shared" si="42"/>
        <v>0</v>
      </c>
      <c r="AN72" s="9">
        <f t="shared" si="43"/>
        <v>78.04713066994664</v>
      </c>
      <c r="AO72" s="9"/>
      <c r="AP72" s="9">
        <f t="shared" si="80"/>
        <v>71.99742382266966</v>
      </c>
      <c r="AQ72" s="47">
        <f t="shared" ref="AQ72:AQ82" si="92">AU72+B*(AR72-AT72)+_R*AT72*ABS(AT72)</f>
        <v>71.99742382266966</v>
      </c>
      <c r="AR72" s="15">
        <f t="shared" ref="AR72:AR82" si="93">AM71</f>
        <v>0</v>
      </c>
      <c r="AS72" s="49"/>
      <c r="AT72" s="12">
        <f t="shared" ref="AT72:AT82" si="94">AY71</f>
        <v>3.3567829156973886E-2</v>
      </c>
      <c r="AU72" s="9">
        <f t="shared" ref="AU72:AU82" si="95">AX71</f>
        <v>75.02160487644241</v>
      </c>
      <c r="AV72" s="9">
        <f t="shared" si="81"/>
        <v>71.99742382266966</v>
      </c>
      <c r="AW72" s="9">
        <f t="shared" si="82"/>
        <v>47.040200904500843</v>
      </c>
      <c r="AX72" s="16">
        <f t="shared" ref="AX72:AX82" si="96">(AV72+AW72)/2</f>
        <v>59.518812363585255</v>
      </c>
      <c r="AY72" s="44">
        <f t="shared" ref="AY72:AY82" si="97">(AV72-AX72)/B</f>
        <v>0.13844862882152004</v>
      </c>
      <c r="AZ72" s="49"/>
      <c r="BA72" s="12">
        <f t="shared" ref="BA72:BA82" si="98">BF71</f>
        <v>0.17219784696532003</v>
      </c>
      <c r="BB72" s="9">
        <f t="shared" ref="BB72:BB82" si="99">BE71</f>
        <v>62.525299778335672</v>
      </c>
      <c r="BC72" s="9">
        <f t="shared" si="83"/>
        <v>71.974548404486356</v>
      </c>
      <c r="BD72" s="9">
        <f t="shared" si="84"/>
        <v>50.018437512896412</v>
      </c>
      <c r="BE72" s="16">
        <f t="shared" ref="BE72:BE82" si="100">(BC72+BD72)/2</f>
        <v>60.996492958691384</v>
      </c>
      <c r="BF72" s="44">
        <f t="shared" ref="BF72:BF82" si="101">(BC72-BE72)/B</f>
        <v>0.1218001480838201</v>
      </c>
      <c r="BG72" s="49"/>
      <c r="BH72" s="12">
        <f t="shared" ref="BH72:BH82" si="102">BM71</f>
        <v>0.15544361558142469</v>
      </c>
      <c r="BI72" s="9">
        <f t="shared" ref="BI72:BI82" si="103">BL71</f>
        <v>64</v>
      </c>
      <c r="BJ72" s="9">
        <f t="shared" si="85"/>
        <v>71.956843754028583</v>
      </c>
      <c r="BK72" s="9">
        <f t="shared" si="86"/>
        <v>0</v>
      </c>
      <c r="BL72" s="51">
        <f t="shared" ref="BL72:BL82" si="104">$AA$7</f>
        <v>64</v>
      </c>
      <c r="BM72" s="44">
        <f t="shared" ref="BM72:BM82" si="105">(BJ72-BL72)/B</f>
        <v>8.828018334446662E-2</v>
      </c>
      <c r="BN72" s="11"/>
      <c r="BO72" s="9"/>
      <c r="BP72" s="11"/>
      <c r="BQ72" s="9"/>
      <c r="BR72" s="43"/>
      <c r="BS72" s="9"/>
      <c r="BT72" s="11"/>
      <c r="BU72" s="9"/>
      <c r="BV72" s="25"/>
      <c r="BW72" s="25"/>
      <c r="BX72" s="25"/>
      <c r="BY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</row>
    <row r="73" spans="1:88" x14ac:dyDescent="0.2">
      <c r="A73" s="25"/>
      <c r="B73" s="2"/>
      <c r="C73" s="4">
        <v>81</v>
      </c>
      <c r="D73" s="39">
        <v>178.49</v>
      </c>
      <c r="E73" s="39">
        <v>-205.84</v>
      </c>
      <c r="F73" s="38">
        <v>66.900000000000006</v>
      </c>
      <c r="G73" s="39">
        <v>0.9</v>
      </c>
      <c r="H73" s="38">
        <v>265</v>
      </c>
      <c r="I73" s="38">
        <v>900</v>
      </c>
      <c r="J73" s="3">
        <f t="shared" si="70"/>
        <v>15</v>
      </c>
      <c r="K73" s="3">
        <f t="shared" si="71"/>
        <v>94.248000000000005</v>
      </c>
      <c r="L73" s="4">
        <v>0.95</v>
      </c>
      <c r="M73" s="4">
        <v>0.76</v>
      </c>
      <c r="N73" s="1">
        <f t="shared" si="87"/>
        <v>0.72199999999999998</v>
      </c>
      <c r="O73" s="40">
        <f t="shared" si="88"/>
        <v>1111.9113573407203</v>
      </c>
      <c r="P73" s="40">
        <f t="shared" si="72"/>
        <v>84394.072022160675</v>
      </c>
      <c r="Q73" s="4">
        <v>2.9</v>
      </c>
      <c r="R73" s="4">
        <v>4</v>
      </c>
      <c r="S73" s="38">
        <v>600</v>
      </c>
      <c r="T73" s="3">
        <f t="shared" si="89"/>
        <v>200</v>
      </c>
      <c r="U73" s="41">
        <v>1.2</v>
      </c>
      <c r="V73" s="7">
        <f t="shared" si="73"/>
        <v>1.130976</v>
      </c>
      <c r="W73" s="7">
        <f t="shared" si="90"/>
        <v>0.17970028082012157</v>
      </c>
      <c r="X73" s="1">
        <f t="shared" si="74"/>
        <v>90.131708528302639</v>
      </c>
      <c r="Y73" s="1">
        <v>0</v>
      </c>
      <c r="Z73" s="4">
        <v>66.900000000000006</v>
      </c>
      <c r="AA73" s="38">
        <v>64</v>
      </c>
      <c r="AB73" s="6">
        <f t="shared" si="91"/>
        <v>0.35171491824118228</v>
      </c>
      <c r="AC73" s="38">
        <v>1000</v>
      </c>
      <c r="AD73" s="1">
        <f t="shared" si="75"/>
        <v>1.193415637860082</v>
      </c>
      <c r="AE73" s="1">
        <f t="shared" si="76"/>
        <v>0.2</v>
      </c>
      <c r="AF73" s="2">
        <f t="shared" si="69"/>
        <v>66</v>
      </c>
      <c r="AG73" s="9">
        <f t="shared" si="77"/>
        <v>13.200000000000001</v>
      </c>
      <c r="AH73" s="12">
        <f t="shared" si="78"/>
        <v>0.17722210626678558</v>
      </c>
      <c r="AI73" s="12">
        <f t="shared" si="39"/>
        <v>-0.78435104651442134</v>
      </c>
      <c r="AJ73" s="78">
        <f t="shared" si="40"/>
        <v>0.2162799001737449</v>
      </c>
      <c r="AK73" s="11">
        <f t="shared" si="41"/>
        <v>0</v>
      </c>
      <c r="AL73" s="12">
        <f t="shared" si="79"/>
        <v>0.28419808968492072</v>
      </c>
      <c r="AM73" s="11">
        <f t="shared" si="42"/>
        <v>0</v>
      </c>
      <c r="AN73" s="9">
        <f t="shared" si="43"/>
        <v>71.99742382266966</v>
      </c>
      <c r="AO73" s="9"/>
      <c r="AP73" s="9">
        <f t="shared" si="80"/>
        <v>47.063076322684154</v>
      </c>
      <c r="AQ73" s="47">
        <f t="shared" si="92"/>
        <v>47.063076322684154</v>
      </c>
      <c r="AR73" s="15">
        <f t="shared" si="93"/>
        <v>0</v>
      </c>
      <c r="AS73" s="49"/>
      <c r="AT73" s="12">
        <f t="shared" si="94"/>
        <v>0.13844862882152004</v>
      </c>
      <c r="AU73" s="9">
        <f t="shared" si="95"/>
        <v>59.518812363585255</v>
      </c>
      <c r="AV73" s="9">
        <f t="shared" si="81"/>
        <v>47.063076322684154</v>
      </c>
      <c r="AW73" s="9">
        <f t="shared" si="82"/>
        <v>50.036142163354185</v>
      </c>
      <c r="AX73" s="16">
        <f t="shared" si="96"/>
        <v>48.549609243019169</v>
      </c>
      <c r="AY73" s="44">
        <f t="shared" si="97"/>
        <v>-1.6492896280427473E-2</v>
      </c>
      <c r="AZ73" s="49"/>
      <c r="BA73" s="12">
        <f t="shared" si="98"/>
        <v>0.1218001480838201</v>
      </c>
      <c r="BB73" s="9">
        <f t="shared" si="99"/>
        <v>60.996492958691384</v>
      </c>
      <c r="BC73" s="9">
        <f t="shared" si="83"/>
        <v>47.063400950388015</v>
      </c>
      <c r="BD73" s="9">
        <f t="shared" si="84"/>
        <v>56.052457000389879</v>
      </c>
      <c r="BE73" s="16">
        <f t="shared" si="100"/>
        <v>51.557928975388947</v>
      </c>
      <c r="BF73" s="44">
        <f t="shared" si="101"/>
        <v>-4.9866224643789883E-2</v>
      </c>
      <c r="BG73" s="49"/>
      <c r="BH73" s="12">
        <f t="shared" si="102"/>
        <v>8.828018334446662E-2</v>
      </c>
      <c r="BI73" s="9">
        <f t="shared" si="103"/>
        <v>64</v>
      </c>
      <c r="BJ73" s="9">
        <f t="shared" si="85"/>
        <v>47.066368545879641</v>
      </c>
      <c r="BK73" s="9">
        <f t="shared" si="86"/>
        <v>0</v>
      </c>
      <c r="BL73" s="51">
        <f t="shared" si="104"/>
        <v>64</v>
      </c>
      <c r="BM73" s="44">
        <f t="shared" si="105"/>
        <v>-0.1878765168287358</v>
      </c>
      <c r="BN73" s="11"/>
      <c r="BO73" s="9"/>
      <c r="BP73" s="11"/>
      <c r="BQ73" s="9"/>
      <c r="BR73" s="43"/>
      <c r="BS73" s="9"/>
      <c r="BT73" s="11"/>
      <c r="BU73" s="9"/>
      <c r="BV73" s="25"/>
      <c r="BW73" s="25"/>
      <c r="BX73" s="25"/>
      <c r="BY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</row>
    <row r="74" spans="1:88" x14ac:dyDescent="0.2">
      <c r="A74" s="25"/>
      <c r="B74" s="2"/>
      <c r="C74" s="4">
        <v>81</v>
      </c>
      <c r="D74" s="39">
        <v>178.49</v>
      </c>
      <c r="E74" s="39">
        <v>-205.84</v>
      </c>
      <c r="F74" s="38">
        <v>66.900000000000006</v>
      </c>
      <c r="G74" s="39">
        <v>0.9</v>
      </c>
      <c r="H74" s="38">
        <v>265</v>
      </c>
      <c r="I74" s="38">
        <v>900</v>
      </c>
      <c r="J74" s="3">
        <f t="shared" si="70"/>
        <v>15</v>
      </c>
      <c r="K74" s="3">
        <f t="shared" si="71"/>
        <v>94.248000000000005</v>
      </c>
      <c r="L74" s="4">
        <v>0.95</v>
      </c>
      <c r="M74" s="4">
        <v>0.76</v>
      </c>
      <c r="N74" s="1">
        <f t="shared" si="87"/>
        <v>0.72199999999999998</v>
      </c>
      <c r="O74" s="40">
        <f t="shared" si="88"/>
        <v>1111.9113573407203</v>
      </c>
      <c r="P74" s="40">
        <f t="shared" si="72"/>
        <v>84394.072022160675</v>
      </c>
      <c r="Q74" s="4">
        <v>2.9</v>
      </c>
      <c r="R74" s="4">
        <v>4</v>
      </c>
      <c r="S74" s="38">
        <v>600</v>
      </c>
      <c r="T74" s="3">
        <f t="shared" si="89"/>
        <v>200</v>
      </c>
      <c r="U74" s="41">
        <v>1.2</v>
      </c>
      <c r="V74" s="7">
        <f t="shared" si="73"/>
        <v>1.130976</v>
      </c>
      <c r="W74" s="7">
        <f t="shared" si="90"/>
        <v>0.17970028082012157</v>
      </c>
      <c r="X74" s="1">
        <f t="shared" si="74"/>
        <v>90.131708528302639</v>
      </c>
      <c r="Y74" s="1">
        <v>0</v>
      </c>
      <c r="Z74" s="4">
        <v>66.900000000000006</v>
      </c>
      <c r="AA74" s="38">
        <v>64</v>
      </c>
      <c r="AB74" s="6">
        <f t="shared" si="91"/>
        <v>0.35171491824118228</v>
      </c>
      <c r="AC74" s="38">
        <v>1000</v>
      </c>
      <c r="AD74" s="1">
        <f t="shared" si="75"/>
        <v>1.193415637860082</v>
      </c>
      <c r="AE74" s="1">
        <f t="shared" si="76"/>
        <v>0.2</v>
      </c>
      <c r="AF74" s="2">
        <f t="shared" ref="AF74:AF82" si="106">1+AF73</f>
        <v>67</v>
      </c>
      <c r="AG74" s="9">
        <f t="shared" si="77"/>
        <v>13.4</v>
      </c>
      <c r="AH74" s="12">
        <f t="shared" si="78"/>
        <v>0.17503999956734492</v>
      </c>
      <c r="AI74" s="12">
        <f t="shared" ref="AI74:AI82" si="107">AL74^2-4*AJ74</f>
        <v>-0.84224988420706948</v>
      </c>
      <c r="AJ74" s="78">
        <f t="shared" ref="AJ74:AJ82" si="108">(AH74^2*CoefA-AP74)/CoefC</f>
        <v>0.2310243801900452</v>
      </c>
      <c r="AK74" s="11">
        <f t="shared" ref="AK74:AK82" si="109">IF(AK73=0,0,IF(AI74&lt;0,0,IF(0.5*(-AL74+AI74^0.5)&lt;0,0,0.5*(-AL74+AI74^0.5))))</f>
        <v>0</v>
      </c>
      <c r="AL74" s="12">
        <f t="shared" si="79"/>
        <v>0.28609025945164807</v>
      </c>
      <c r="AM74" s="11">
        <f t="shared" ref="AM74:AM82" si="110">IF(AK74&lt;0,0,IF(AM73=0,0,AK74))</f>
        <v>0</v>
      </c>
      <c r="AN74" s="9">
        <f t="shared" ref="AN74:AN82" si="111">AQ73</f>
        <v>47.063076322684154</v>
      </c>
      <c r="AO74" s="9"/>
      <c r="AP74" s="9">
        <f t="shared" si="80"/>
        <v>50.035817535650324</v>
      </c>
      <c r="AQ74" s="47">
        <f t="shared" si="92"/>
        <v>50.035817535650324</v>
      </c>
      <c r="AR74" s="15">
        <f t="shared" si="93"/>
        <v>0</v>
      </c>
      <c r="AS74" s="49"/>
      <c r="AT74" s="12">
        <f t="shared" si="94"/>
        <v>-1.6492896280427473E-2</v>
      </c>
      <c r="AU74" s="9">
        <f t="shared" si="95"/>
        <v>48.549609243019169</v>
      </c>
      <c r="AV74" s="9">
        <f t="shared" si="81"/>
        <v>50.035817535650324</v>
      </c>
      <c r="AW74" s="9">
        <f t="shared" si="82"/>
        <v>56.049489404898253</v>
      </c>
      <c r="AX74" s="16">
        <f t="shared" si="96"/>
        <v>53.042653470274288</v>
      </c>
      <c r="AY74" s="44">
        <f t="shared" si="97"/>
        <v>-3.3360467517153249E-2</v>
      </c>
      <c r="AZ74" s="49"/>
      <c r="BA74" s="12">
        <f t="shared" si="98"/>
        <v>-4.9866224643789883E-2</v>
      </c>
      <c r="BB74" s="9">
        <f t="shared" si="99"/>
        <v>51.557928975388947</v>
      </c>
      <c r="BC74" s="9">
        <f t="shared" si="83"/>
        <v>50.037145712728346</v>
      </c>
      <c r="BD74" s="9">
        <f t="shared" si="84"/>
        <v>80.891506763515622</v>
      </c>
      <c r="BE74" s="16">
        <f t="shared" si="100"/>
        <v>65.464326238121984</v>
      </c>
      <c r="BF74" s="44">
        <f t="shared" si="101"/>
        <v>-0.17116263274371732</v>
      </c>
      <c r="BG74" s="49"/>
      <c r="BH74" s="12">
        <f t="shared" si="102"/>
        <v>-0.1878765168287358</v>
      </c>
      <c r="BI74" s="9">
        <f t="shared" si="103"/>
        <v>64</v>
      </c>
      <c r="BJ74" s="9">
        <f t="shared" si="85"/>
        <v>50.072108789213324</v>
      </c>
      <c r="BK74" s="9">
        <f t="shared" si="86"/>
        <v>0</v>
      </c>
      <c r="BL74" s="51">
        <f t="shared" si="104"/>
        <v>64</v>
      </c>
      <c r="BM74" s="44">
        <f t="shared" si="105"/>
        <v>-0.1545282058690047</v>
      </c>
      <c r="BN74" s="11"/>
      <c r="BO74" s="9"/>
      <c r="BP74" s="11"/>
      <c r="BQ74" s="9"/>
      <c r="BR74" s="43"/>
      <c r="BS74" s="9"/>
      <c r="BT74" s="11"/>
      <c r="BU74" s="9"/>
      <c r="BV74" s="25"/>
      <c r="BW74" s="25"/>
      <c r="BX74" s="25"/>
      <c r="BY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</row>
    <row r="75" spans="1:88" x14ac:dyDescent="0.2">
      <c r="A75" s="25"/>
      <c r="B75" s="2"/>
      <c r="C75" s="4">
        <v>81</v>
      </c>
      <c r="D75" s="39">
        <v>178.49</v>
      </c>
      <c r="E75" s="39">
        <v>-205.84</v>
      </c>
      <c r="F75" s="38">
        <v>66.900000000000006</v>
      </c>
      <c r="G75" s="39">
        <v>0.9</v>
      </c>
      <c r="H75" s="38">
        <v>265</v>
      </c>
      <c r="I75" s="38">
        <v>900</v>
      </c>
      <c r="J75" s="3">
        <f t="shared" si="70"/>
        <v>15</v>
      </c>
      <c r="K75" s="3">
        <f t="shared" si="71"/>
        <v>94.248000000000005</v>
      </c>
      <c r="L75" s="4">
        <v>0.95</v>
      </c>
      <c r="M75" s="4">
        <v>0.76</v>
      </c>
      <c r="N75" s="1">
        <f t="shared" si="87"/>
        <v>0.72199999999999998</v>
      </c>
      <c r="O75" s="40">
        <f t="shared" si="88"/>
        <v>1111.9113573407203</v>
      </c>
      <c r="P75" s="40">
        <f t="shared" si="72"/>
        <v>84394.072022160675</v>
      </c>
      <c r="Q75" s="4">
        <v>2.9</v>
      </c>
      <c r="R75" s="4">
        <v>4</v>
      </c>
      <c r="S75" s="38">
        <v>600</v>
      </c>
      <c r="T75" s="3">
        <f t="shared" si="89"/>
        <v>200</v>
      </c>
      <c r="U75" s="41">
        <v>1.2</v>
      </c>
      <c r="V75" s="7">
        <f t="shared" si="73"/>
        <v>1.130976</v>
      </c>
      <c r="W75" s="7">
        <f t="shared" si="90"/>
        <v>0.17970028082012157</v>
      </c>
      <c r="X75" s="1">
        <f t="shared" si="74"/>
        <v>90.131708528302639</v>
      </c>
      <c r="Y75" s="1">
        <v>0</v>
      </c>
      <c r="Z75" s="4">
        <v>66.900000000000006</v>
      </c>
      <c r="AA75" s="38">
        <v>64</v>
      </c>
      <c r="AB75" s="6">
        <f t="shared" si="91"/>
        <v>0.35171491824118228</v>
      </c>
      <c r="AC75" s="38">
        <v>1000</v>
      </c>
      <c r="AD75" s="1">
        <f t="shared" si="75"/>
        <v>1.193415637860082</v>
      </c>
      <c r="AE75" s="1">
        <f t="shared" si="76"/>
        <v>0.2</v>
      </c>
      <c r="AF75" s="2">
        <f t="shared" si="106"/>
        <v>68</v>
      </c>
      <c r="AG75" s="9">
        <f t="shared" si="77"/>
        <v>13.600000000000001</v>
      </c>
      <c r="AH75" s="12">
        <f t="shared" si="78"/>
        <v>0.17291097511796982</v>
      </c>
      <c r="AI75" s="12">
        <f t="shared" si="107"/>
        <v>-0.95919147519633163</v>
      </c>
      <c r="AJ75" s="78">
        <f t="shared" si="108"/>
        <v>0.26052471141276823</v>
      </c>
      <c r="AK75" s="11">
        <f t="shared" si="109"/>
        <v>0</v>
      </c>
      <c r="AL75" s="12">
        <f t="shared" si="79"/>
        <v>0.28793640001698506</v>
      </c>
      <c r="AM75" s="11">
        <f t="shared" si="110"/>
        <v>0</v>
      </c>
      <c r="AN75" s="9">
        <f t="shared" si="111"/>
        <v>50.035817535650324</v>
      </c>
      <c r="AO75" s="9"/>
      <c r="AP75" s="9">
        <f t="shared" si="80"/>
        <v>56.048161227820231</v>
      </c>
      <c r="AQ75" s="47">
        <f t="shared" si="92"/>
        <v>56.048161227820231</v>
      </c>
      <c r="AR75" s="15">
        <f t="shared" si="93"/>
        <v>0</v>
      </c>
      <c r="AS75" s="49"/>
      <c r="AT75" s="12">
        <f t="shared" si="94"/>
        <v>-3.3360467517153249E-2</v>
      </c>
      <c r="AU75" s="9">
        <f t="shared" si="95"/>
        <v>53.042653470274288</v>
      </c>
      <c r="AV75" s="9">
        <f t="shared" si="81"/>
        <v>56.048161227820231</v>
      </c>
      <c r="AW75" s="9">
        <f t="shared" si="82"/>
        <v>80.856543687030637</v>
      </c>
      <c r="AX75" s="16">
        <f t="shared" si="96"/>
        <v>68.452352457425434</v>
      </c>
      <c r="AY75" s="44">
        <f t="shared" si="97"/>
        <v>-0.13762294571072189</v>
      </c>
      <c r="AZ75" s="49"/>
      <c r="BA75" s="12">
        <f t="shared" si="98"/>
        <v>-0.17116263274371732</v>
      </c>
      <c r="BB75" s="9">
        <f t="shared" si="99"/>
        <v>65.464326238121984</v>
      </c>
      <c r="BC75" s="9">
        <f t="shared" si="83"/>
        <v>56.070764609729565</v>
      </c>
      <c r="BD75" s="9">
        <f t="shared" si="84"/>
        <v>77.899393678858132</v>
      </c>
      <c r="BE75" s="16">
        <f t="shared" si="100"/>
        <v>66.985079144293849</v>
      </c>
      <c r="BF75" s="44">
        <f t="shared" si="101"/>
        <v>-0.12109295066937552</v>
      </c>
      <c r="BG75" s="49"/>
      <c r="BH75" s="12">
        <f t="shared" si="102"/>
        <v>-0.1545282058690047</v>
      </c>
      <c r="BI75" s="9">
        <f t="shared" si="103"/>
        <v>64</v>
      </c>
      <c r="BJ75" s="9">
        <f t="shared" si="85"/>
        <v>56.088264263159715</v>
      </c>
      <c r="BK75" s="9">
        <f t="shared" si="86"/>
        <v>0</v>
      </c>
      <c r="BL75" s="51">
        <f t="shared" si="104"/>
        <v>64</v>
      </c>
      <c r="BM75" s="44">
        <f t="shared" si="105"/>
        <v>-8.7779715552112128E-2</v>
      </c>
      <c r="BN75" s="11"/>
      <c r="BO75" s="9"/>
      <c r="BP75" s="11"/>
      <c r="BQ75" s="9"/>
      <c r="BR75" s="43"/>
      <c r="BS75" s="9"/>
      <c r="BT75" s="11"/>
      <c r="BU75" s="9"/>
      <c r="BV75" s="25"/>
      <c r="BW75" s="25"/>
      <c r="BX75" s="25"/>
      <c r="BY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</row>
    <row r="76" spans="1:88" x14ac:dyDescent="0.2">
      <c r="A76" s="25"/>
      <c r="B76" s="2"/>
      <c r="C76" s="4">
        <v>81</v>
      </c>
      <c r="D76" s="39">
        <v>178.49</v>
      </c>
      <c r="E76" s="39">
        <v>-205.84</v>
      </c>
      <c r="F76" s="38">
        <v>66.900000000000006</v>
      </c>
      <c r="G76" s="39">
        <v>0.9</v>
      </c>
      <c r="H76" s="38">
        <v>265</v>
      </c>
      <c r="I76" s="38">
        <v>900</v>
      </c>
      <c r="J76" s="3">
        <f t="shared" si="70"/>
        <v>15</v>
      </c>
      <c r="K76" s="3">
        <f t="shared" si="71"/>
        <v>94.248000000000005</v>
      </c>
      <c r="L76" s="4">
        <v>0.95</v>
      </c>
      <c r="M76" s="4">
        <v>0.76</v>
      </c>
      <c r="N76" s="1">
        <f t="shared" si="87"/>
        <v>0.72199999999999998</v>
      </c>
      <c r="O76" s="40">
        <f t="shared" si="88"/>
        <v>1111.9113573407203</v>
      </c>
      <c r="P76" s="40">
        <f t="shared" si="72"/>
        <v>84394.072022160675</v>
      </c>
      <c r="Q76" s="4">
        <v>2.9</v>
      </c>
      <c r="R76" s="4">
        <v>4</v>
      </c>
      <c r="S76" s="38">
        <v>600</v>
      </c>
      <c r="T76" s="3">
        <f t="shared" si="89"/>
        <v>200</v>
      </c>
      <c r="U76" s="41">
        <v>1.2</v>
      </c>
      <c r="V76" s="7">
        <f t="shared" si="73"/>
        <v>1.130976</v>
      </c>
      <c r="W76" s="7">
        <f t="shared" si="90"/>
        <v>0.17970028082012157</v>
      </c>
      <c r="X76" s="1">
        <f t="shared" si="74"/>
        <v>90.131708528302639</v>
      </c>
      <c r="Y76" s="1">
        <v>0</v>
      </c>
      <c r="Z76" s="4">
        <v>66.900000000000006</v>
      </c>
      <c r="AA76" s="38">
        <v>64</v>
      </c>
      <c r="AB76" s="6">
        <f t="shared" si="91"/>
        <v>0.35171491824118228</v>
      </c>
      <c r="AC76" s="38">
        <v>1000</v>
      </c>
      <c r="AD76" s="1">
        <f t="shared" si="75"/>
        <v>1.193415637860082</v>
      </c>
      <c r="AE76" s="1">
        <f t="shared" si="76"/>
        <v>0.2</v>
      </c>
      <c r="AF76" s="2">
        <f t="shared" si="106"/>
        <v>69</v>
      </c>
      <c r="AG76" s="9">
        <f t="shared" si="77"/>
        <v>13.8</v>
      </c>
      <c r="AH76" s="12">
        <f t="shared" si="78"/>
        <v>0.17083311926458597</v>
      </c>
      <c r="AI76" s="12">
        <f t="shared" si="107"/>
        <v>-1.4409262576057522</v>
      </c>
      <c r="AJ76" s="78">
        <f t="shared" si="108"/>
        <v>0.3812186163013514</v>
      </c>
      <c r="AK76" s="11">
        <f t="shared" si="109"/>
        <v>0</v>
      </c>
      <c r="AL76" s="12">
        <f t="shared" si="79"/>
        <v>0.28973817076742464</v>
      </c>
      <c r="AM76" s="11">
        <f t="shared" si="110"/>
        <v>0</v>
      </c>
      <c r="AN76" s="9">
        <f t="shared" si="111"/>
        <v>56.048161227820231</v>
      </c>
      <c r="AO76" s="9"/>
      <c r="AP76" s="9">
        <f t="shared" si="80"/>
        <v>80.833940305121303</v>
      </c>
      <c r="AQ76" s="47">
        <f t="shared" si="92"/>
        <v>80.833940305121303</v>
      </c>
      <c r="AR76" s="15">
        <f t="shared" si="93"/>
        <v>0</v>
      </c>
      <c r="AS76" s="49"/>
      <c r="AT76" s="12">
        <f t="shared" si="94"/>
        <v>-0.13762294571072189</v>
      </c>
      <c r="AU76" s="9">
        <f t="shared" si="95"/>
        <v>68.452352457425434</v>
      </c>
      <c r="AV76" s="9">
        <f t="shared" si="81"/>
        <v>80.833940305121303</v>
      </c>
      <c r="AW76" s="9">
        <f t="shared" si="82"/>
        <v>77.881894025427982</v>
      </c>
      <c r="AX76" s="16">
        <f t="shared" si="96"/>
        <v>79.357917165274642</v>
      </c>
      <c r="AY76" s="44">
        <f t="shared" si="97"/>
        <v>1.637629158425603E-2</v>
      </c>
      <c r="AZ76" s="49"/>
      <c r="BA76" s="12">
        <f t="shared" si="98"/>
        <v>-0.12109295066937552</v>
      </c>
      <c r="BB76" s="9">
        <f t="shared" si="99"/>
        <v>66.985079144293849</v>
      </c>
      <c r="BC76" s="9">
        <f t="shared" si="83"/>
        <v>80.83362025142354</v>
      </c>
      <c r="BD76" s="9">
        <f t="shared" si="84"/>
        <v>71.902540137029177</v>
      </c>
      <c r="BE76" s="16">
        <f t="shared" si="100"/>
        <v>76.368080194226366</v>
      </c>
      <c r="BF76" s="44">
        <f t="shared" si="101"/>
        <v>4.9544606777257874E-2</v>
      </c>
      <c r="BG76" s="49"/>
      <c r="BH76" s="12">
        <f t="shared" si="102"/>
        <v>-8.7779715552112128E-2</v>
      </c>
      <c r="BI76" s="9">
        <f t="shared" si="103"/>
        <v>64</v>
      </c>
      <c r="BJ76" s="9">
        <f t="shared" si="85"/>
        <v>80.830690812174126</v>
      </c>
      <c r="BK76" s="9">
        <f t="shared" si="86"/>
        <v>0</v>
      </c>
      <c r="BL76" s="51">
        <f t="shared" si="104"/>
        <v>64</v>
      </c>
      <c r="BM76" s="44">
        <f t="shared" si="105"/>
        <v>0.18673440331921645</v>
      </c>
      <c r="BN76" s="11"/>
      <c r="BO76" s="9"/>
      <c r="BP76" s="11"/>
      <c r="BQ76" s="9"/>
      <c r="BR76" s="43"/>
      <c r="BS76" s="9"/>
      <c r="BT76" s="11"/>
      <c r="BU76" s="9"/>
      <c r="BV76" s="25"/>
      <c r="BW76" s="25"/>
      <c r="BX76" s="25"/>
      <c r="BY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</row>
    <row r="77" spans="1:88" x14ac:dyDescent="0.2">
      <c r="A77" s="25"/>
      <c r="B77" s="2"/>
      <c r="C77" s="4">
        <v>81</v>
      </c>
      <c r="D77" s="39">
        <v>178.49</v>
      </c>
      <c r="E77" s="39">
        <v>-205.84</v>
      </c>
      <c r="F77" s="38">
        <v>66.900000000000006</v>
      </c>
      <c r="G77" s="39">
        <v>0.9</v>
      </c>
      <c r="H77" s="38">
        <v>265</v>
      </c>
      <c r="I77" s="38">
        <v>900</v>
      </c>
      <c r="J77" s="3">
        <f t="shared" si="70"/>
        <v>15</v>
      </c>
      <c r="K77" s="3">
        <f t="shared" si="71"/>
        <v>94.248000000000005</v>
      </c>
      <c r="L77" s="4">
        <v>0.95</v>
      </c>
      <c r="M77" s="4">
        <v>0.76</v>
      </c>
      <c r="N77" s="1">
        <f t="shared" si="87"/>
        <v>0.72199999999999998</v>
      </c>
      <c r="O77" s="40">
        <f t="shared" si="88"/>
        <v>1111.9113573407203</v>
      </c>
      <c r="P77" s="40">
        <f t="shared" si="72"/>
        <v>84394.072022160675</v>
      </c>
      <c r="Q77" s="4">
        <v>2.9</v>
      </c>
      <c r="R77" s="4">
        <v>4</v>
      </c>
      <c r="S77" s="38">
        <v>600</v>
      </c>
      <c r="T77" s="3">
        <f t="shared" si="89"/>
        <v>200</v>
      </c>
      <c r="U77" s="41">
        <v>1.2</v>
      </c>
      <c r="V77" s="7">
        <f t="shared" si="73"/>
        <v>1.130976</v>
      </c>
      <c r="W77" s="7">
        <f t="shared" si="90"/>
        <v>0.17970028082012157</v>
      </c>
      <c r="X77" s="1">
        <f t="shared" si="74"/>
        <v>90.131708528302639</v>
      </c>
      <c r="Y77" s="1">
        <v>0</v>
      </c>
      <c r="Z77" s="4">
        <v>66.900000000000006</v>
      </c>
      <c r="AA77" s="38">
        <v>64</v>
      </c>
      <c r="AB77" s="6">
        <f t="shared" si="91"/>
        <v>0.35171491824118228</v>
      </c>
      <c r="AC77" s="38">
        <v>1000</v>
      </c>
      <c r="AD77" s="1">
        <f t="shared" si="75"/>
        <v>1.193415637860082</v>
      </c>
      <c r="AE77" s="1">
        <f t="shared" si="76"/>
        <v>0.2</v>
      </c>
      <c r="AF77" s="2">
        <f t="shared" si="106"/>
        <v>70</v>
      </c>
      <c r="AG77" s="9">
        <f t="shared" si="77"/>
        <v>14</v>
      </c>
      <c r="AH77" s="12">
        <f t="shared" si="78"/>
        <v>0.16880460924571597</v>
      </c>
      <c r="AI77" s="12">
        <f t="shared" si="107"/>
        <v>-1.3836286988834989</v>
      </c>
      <c r="AJ77" s="78">
        <f t="shared" si="108"/>
        <v>0.36714982216680547</v>
      </c>
      <c r="AK77" s="11">
        <f t="shared" si="109"/>
        <v>0</v>
      </c>
      <c r="AL77" s="12">
        <f t="shared" si="79"/>
        <v>0.29149715227377959</v>
      </c>
      <c r="AM77" s="11">
        <f t="shared" si="110"/>
        <v>0</v>
      </c>
      <c r="AN77" s="9">
        <f t="shared" si="111"/>
        <v>80.833940305121303</v>
      </c>
      <c r="AO77" s="9"/>
      <c r="AP77" s="9">
        <f t="shared" si="80"/>
        <v>77.882214079125745</v>
      </c>
      <c r="AQ77" s="47">
        <f t="shared" si="92"/>
        <v>77.882214079125745</v>
      </c>
      <c r="AR77" s="15">
        <f t="shared" si="93"/>
        <v>0</v>
      </c>
      <c r="AS77" s="49"/>
      <c r="AT77" s="12">
        <f t="shared" si="94"/>
        <v>1.637629158425603E-2</v>
      </c>
      <c r="AU77" s="9">
        <f t="shared" si="95"/>
        <v>79.357917165274642</v>
      </c>
      <c r="AV77" s="9">
        <f t="shared" si="81"/>
        <v>77.882214079125745</v>
      </c>
      <c r="AW77" s="9">
        <f t="shared" si="82"/>
        <v>71.905469576278605</v>
      </c>
      <c r="AX77" s="16">
        <f t="shared" si="96"/>
        <v>74.893841827702175</v>
      </c>
      <c r="AY77" s="44">
        <f t="shared" si="97"/>
        <v>3.3155615268129289E-2</v>
      </c>
      <c r="AZ77" s="49"/>
      <c r="BA77" s="12">
        <f t="shared" si="98"/>
        <v>4.9544606777257874E-2</v>
      </c>
      <c r="BB77" s="9">
        <f t="shared" si="99"/>
        <v>76.368080194226366</v>
      </c>
      <c r="BC77" s="9">
        <f t="shared" si="83"/>
        <v>77.880902163492394</v>
      </c>
      <c r="BD77" s="9">
        <f t="shared" si="84"/>
        <v>47.210923277706797</v>
      </c>
      <c r="BE77" s="16">
        <f t="shared" si="100"/>
        <v>62.545912720599596</v>
      </c>
      <c r="BF77" s="44">
        <f t="shared" si="101"/>
        <v>0.17013978424781989</v>
      </c>
      <c r="BG77" s="49"/>
      <c r="BH77" s="12">
        <f t="shared" si="102"/>
        <v>0.18673440331921645</v>
      </c>
      <c r="BI77" s="9">
        <f t="shared" si="103"/>
        <v>64</v>
      </c>
      <c r="BJ77" s="9">
        <f t="shared" si="85"/>
        <v>77.84635570919886</v>
      </c>
      <c r="BK77" s="9">
        <f t="shared" si="86"/>
        <v>0</v>
      </c>
      <c r="BL77" s="51">
        <f t="shared" si="104"/>
        <v>64</v>
      </c>
      <c r="BM77" s="44">
        <f t="shared" si="105"/>
        <v>0.15362357970670121</v>
      </c>
      <c r="BN77" s="11"/>
      <c r="BO77" s="9"/>
      <c r="BP77" s="11"/>
      <c r="BQ77" s="9"/>
      <c r="BR77" s="43"/>
      <c r="BS77" s="9"/>
      <c r="BT77" s="11"/>
      <c r="BU77" s="9"/>
      <c r="BV77" s="25"/>
      <c r="BW77" s="25"/>
      <c r="BX77" s="25"/>
      <c r="BY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</row>
    <row r="78" spans="1:88" x14ac:dyDescent="0.2">
      <c r="A78" s="25"/>
      <c r="B78" s="2"/>
      <c r="C78" s="4">
        <v>81</v>
      </c>
      <c r="D78" s="39">
        <v>178.49</v>
      </c>
      <c r="E78" s="39">
        <v>-205.84</v>
      </c>
      <c r="F78" s="38">
        <v>66.900000000000006</v>
      </c>
      <c r="G78" s="39">
        <v>0.9</v>
      </c>
      <c r="H78" s="38">
        <v>265</v>
      </c>
      <c r="I78" s="38">
        <v>900</v>
      </c>
      <c r="J78" s="3">
        <f t="shared" si="70"/>
        <v>15</v>
      </c>
      <c r="K78" s="3">
        <f t="shared" si="71"/>
        <v>94.248000000000005</v>
      </c>
      <c r="L78" s="4">
        <v>0.95</v>
      </c>
      <c r="M78" s="4">
        <v>0.76</v>
      </c>
      <c r="N78" s="1">
        <f t="shared" si="87"/>
        <v>0.72199999999999998</v>
      </c>
      <c r="O78" s="40">
        <f t="shared" si="88"/>
        <v>1111.9113573407203</v>
      </c>
      <c r="P78" s="40">
        <f t="shared" si="72"/>
        <v>84394.072022160675</v>
      </c>
      <c r="Q78" s="4">
        <v>2.9</v>
      </c>
      <c r="R78" s="4">
        <v>4</v>
      </c>
      <c r="S78" s="38">
        <v>600</v>
      </c>
      <c r="T78" s="3">
        <f t="shared" si="89"/>
        <v>200</v>
      </c>
      <c r="U78" s="41">
        <v>1.2</v>
      </c>
      <c r="V78" s="7">
        <f t="shared" si="73"/>
        <v>1.130976</v>
      </c>
      <c r="W78" s="7">
        <f t="shared" si="90"/>
        <v>0.17970028082012157</v>
      </c>
      <c r="X78" s="1">
        <f t="shared" si="74"/>
        <v>90.131708528302639</v>
      </c>
      <c r="Y78" s="1">
        <v>0</v>
      </c>
      <c r="Z78" s="4">
        <v>66.900000000000006</v>
      </c>
      <c r="AA78" s="38">
        <v>64</v>
      </c>
      <c r="AB78" s="6">
        <f t="shared" si="91"/>
        <v>0.35171491824118228</v>
      </c>
      <c r="AC78" s="38">
        <v>1000</v>
      </c>
      <c r="AD78" s="1">
        <f t="shared" si="75"/>
        <v>1.193415637860082</v>
      </c>
      <c r="AE78" s="1">
        <f t="shared" si="76"/>
        <v>0.2</v>
      </c>
      <c r="AF78" s="2">
        <f t="shared" si="106"/>
        <v>71</v>
      </c>
      <c r="AG78" s="9">
        <f t="shared" si="77"/>
        <v>14.200000000000001</v>
      </c>
      <c r="AH78" s="12">
        <f t="shared" si="78"/>
        <v>0.16682370785941192</v>
      </c>
      <c r="AI78" s="12">
        <f t="shared" si="107"/>
        <v>-1.2675528277686068</v>
      </c>
      <c r="AJ78" s="78">
        <f t="shared" si="108"/>
        <v>0.33838194414152256</v>
      </c>
      <c r="AK78" s="11">
        <f t="shared" si="109"/>
        <v>0</v>
      </c>
      <c r="AL78" s="12">
        <f t="shared" si="79"/>
        <v>0.2932148509156442</v>
      </c>
      <c r="AM78" s="11">
        <f t="shared" si="110"/>
        <v>0</v>
      </c>
      <c r="AN78" s="9">
        <f t="shared" si="111"/>
        <v>77.882214079125745</v>
      </c>
      <c r="AO78" s="9"/>
      <c r="AP78" s="9">
        <f t="shared" si="80"/>
        <v>71.906781491911957</v>
      </c>
      <c r="AQ78" s="47">
        <f t="shared" si="92"/>
        <v>71.906781491911957</v>
      </c>
      <c r="AR78" s="15">
        <f t="shared" si="93"/>
        <v>0</v>
      </c>
      <c r="AS78" s="49"/>
      <c r="AT78" s="12">
        <f t="shared" si="94"/>
        <v>3.3155615268129289E-2</v>
      </c>
      <c r="AU78" s="9">
        <f t="shared" si="95"/>
        <v>74.893841827702175</v>
      </c>
      <c r="AV78" s="9">
        <f t="shared" si="81"/>
        <v>71.906781491911957</v>
      </c>
      <c r="AW78" s="9">
        <f t="shared" si="82"/>
        <v>47.245469732000331</v>
      </c>
      <c r="AX78" s="16">
        <f t="shared" si="96"/>
        <v>59.576125611956144</v>
      </c>
      <c r="AY78" s="44">
        <f t="shared" si="97"/>
        <v>0.13680708023063617</v>
      </c>
      <c r="AZ78" s="49"/>
      <c r="BA78" s="12">
        <f t="shared" si="98"/>
        <v>0.17013978424781989</v>
      </c>
      <c r="BB78" s="9">
        <f t="shared" si="99"/>
        <v>62.545912720599596</v>
      </c>
      <c r="BC78" s="9">
        <f t="shared" si="83"/>
        <v>71.884445313359052</v>
      </c>
      <c r="BD78" s="9">
        <f t="shared" si="84"/>
        <v>50.18180914360012</v>
      </c>
      <c r="BE78" s="16">
        <f t="shared" si="100"/>
        <v>61.033127228479586</v>
      </c>
      <c r="BF78" s="44">
        <f t="shared" si="101"/>
        <v>0.12039401296239712</v>
      </c>
      <c r="BG78" s="49"/>
      <c r="BH78" s="12">
        <f t="shared" si="102"/>
        <v>0.15362357970670121</v>
      </c>
      <c r="BI78" s="9">
        <f t="shared" si="103"/>
        <v>64</v>
      </c>
      <c r="BJ78" s="9">
        <f t="shared" si="85"/>
        <v>71.867147089805201</v>
      </c>
      <c r="BK78" s="9">
        <f t="shared" si="86"/>
        <v>0</v>
      </c>
      <c r="BL78" s="51">
        <f t="shared" si="104"/>
        <v>64</v>
      </c>
      <c r="BM78" s="44">
        <f t="shared" si="105"/>
        <v>8.7285010106457755E-2</v>
      </c>
      <c r="BN78" s="11"/>
      <c r="BO78" s="9"/>
      <c r="BP78" s="11"/>
      <c r="BQ78" s="9"/>
      <c r="BR78" s="43"/>
      <c r="BS78" s="9"/>
      <c r="BT78" s="11"/>
      <c r="BU78" s="9"/>
      <c r="BV78" s="25"/>
      <c r="BW78" s="25"/>
      <c r="BX78" s="25"/>
      <c r="BY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</row>
    <row r="79" spans="1:88" x14ac:dyDescent="0.2">
      <c r="A79" s="25"/>
      <c r="B79" s="2"/>
      <c r="C79" s="4">
        <v>81</v>
      </c>
      <c r="D79" s="39">
        <v>178.49</v>
      </c>
      <c r="E79" s="39">
        <v>-205.84</v>
      </c>
      <c r="F79" s="38">
        <v>66.900000000000006</v>
      </c>
      <c r="G79" s="39">
        <v>0.9</v>
      </c>
      <c r="H79" s="38">
        <v>265</v>
      </c>
      <c r="I79" s="38">
        <v>900</v>
      </c>
      <c r="J79" s="3">
        <f t="shared" si="70"/>
        <v>15</v>
      </c>
      <c r="K79" s="3">
        <f t="shared" si="71"/>
        <v>94.248000000000005</v>
      </c>
      <c r="L79" s="4">
        <v>0.95</v>
      </c>
      <c r="M79" s="4">
        <v>0.76</v>
      </c>
      <c r="N79" s="1">
        <f t="shared" si="87"/>
        <v>0.72199999999999998</v>
      </c>
      <c r="O79" s="40">
        <f t="shared" si="88"/>
        <v>1111.9113573407203</v>
      </c>
      <c r="P79" s="40">
        <f t="shared" si="72"/>
        <v>84394.072022160675</v>
      </c>
      <c r="Q79" s="4">
        <v>2.9</v>
      </c>
      <c r="R79" s="4">
        <v>4</v>
      </c>
      <c r="S79" s="38">
        <v>600</v>
      </c>
      <c r="T79" s="3">
        <f t="shared" si="89"/>
        <v>200</v>
      </c>
      <c r="U79" s="41">
        <v>1.2</v>
      </c>
      <c r="V79" s="7">
        <f t="shared" si="73"/>
        <v>1.130976</v>
      </c>
      <c r="W79" s="7">
        <f t="shared" si="90"/>
        <v>0.17970028082012157</v>
      </c>
      <c r="X79" s="1">
        <f t="shared" si="74"/>
        <v>90.131708528302639</v>
      </c>
      <c r="Y79" s="1">
        <v>0</v>
      </c>
      <c r="Z79" s="4">
        <v>66.900000000000006</v>
      </c>
      <c r="AA79" s="38">
        <v>64</v>
      </c>
      <c r="AB79" s="6">
        <f t="shared" si="91"/>
        <v>0.35171491824118228</v>
      </c>
      <c r="AC79" s="38">
        <v>1000</v>
      </c>
      <c r="AD79" s="1">
        <f t="shared" si="75"/>
        <v>1.193415637860082</v>
      </c>
      <c r="AE79" s="1">
        <f t="shared" si="76"/>
        <v>0.2</v>
      </c>
      <c r="AF79" s="2">
        <f t="shared" si="106"/>
        <v>72</v>
      </c>
      <c r="AG79" s="9">
        <f t="shared" si="77"/>
        <v>14.4</v>
      </c>
      <c r="AH79" s="12">
        <f t="shared" si="78"/>
        <v>0.1648887585013302</v>
      </c>
      <c r="AI79" s="12">
        <f t="shared" si="107"/>
        <v>-0.78877776880244954</v>
      </c>
      <c r="AJ79" s="78">
        <f t="shared" si="108"/>
        <v>0.21893486879840812</v>
      </c>
      <c r="AK79" s="11">
        <f t="shared" si="109"/>
        <v>0</v>
      </c>
      <c r="AL79" s="12">
        <f t="shared" si="79"/>
        <v>0.29489270318402744</v>
      </c>
      <c r="AM79" s="11">
        <f t="shared" si="110"/>
        <v>0</v>
      </c>
      <c r="AN79" s="9">
        <f t="shared" si="111"/>
        <v>71.906781491911957</v>
      </c>
      <c r="AO79" s="9"/>
      <c r="AP79" s="9">
        <f t="shared" si="80"/>
        <v>47.267805910553236</v>
      </c>
      <c r="AQ79" s="47">
        <f t="shared" si="92"/>
        <v>47.267805910553243</v>
      </c>
      <c r="AR79" s="15">
        <f t="shared" si="93"/>
        <v>0</v>
      </c>
      <c r="AS79" s="49"/>
      <c r="AT79" s="12">
        <f t="shared" si="94"/>
        <v>0.13680708023063617</v>
      </c>
      <c r="AU79" s="9">
        <f t="shared" si="95"/>
        <v>59.576125611956144</v>
      </c>
      <c r="AV79" s="9">
        <f t="shared" si="81"/>
        <v>47.267805910553243</v>
      </c>
      <c r="AW79" s="9">
        <f t="shared" si="82"/>
        <v>50.199107367153971</v>
      </c>
      <c r="AX79" s="16">
        <f t="shared" si="96"/>
        <v>48.73345663885361</v>
      </c>
      <c r="AY79" s="44">
        <f t="shared" si="97"/>
        <v>-1.6261210979265223E-2</v>
      </c>
      <c r="AZ79" s="49"/>
      <c r="BA79" s="12">
        <f t="shared" si="98"/>
        <v>0.12039401296239712</v>
      </c>
      <c r="BB79" s="9">
        <f t="shared" si="99"/>
        <v>61.033127228479586</v>
      </c>
      <c r="BC79" s="9">
        <f t="shared" si="83"/>
        <v>47.268121481849242</v>
      </c>
      <c r="BD79" s="9">
        <f t="shared" si="84"/>
        <v>56.141945153679956</v>
      </c>
      <c r="BE79" s="16">
        <f t="shared" si="100"/>
        <v>51.705033317764602</v>
      </c>
      <c r="BF79" s="44">
        <f t="shared" si="101"/>
        <v>-4.9226980253260229E-2</v>
      </c>
      <c r="BG79" s="49"/>
      <c r="BH79" s="12">
        <f t="shared" si="102"/>
        <v>8.7285010106457755E-2</v>
      </c>
      <c r="BI79" s="9">
        <f t="shared" si="103"/>
        <v>64</v>
      </c>
      <c r="BJ79" s="9">
        <f t="shared" si="85"/>
        <v>47.271013480695366</v>
      </c>
      <c r="BK79" s="9">
        <f t="shared" si="86"/>
        <v>0</v>
      </c>
      <c r="BL79" s="51">
        <f t="shared" si="104"/>
        <v>64</v>
      </c>
      <c r="BM79" s="44">
        <f t="shared" si="105"/>
        <v>-0.18560600694761592</v>
      </c>
      <c r="BN79" s="11"/>
      <c r="BO79" s="9"/>
      <c r="BP79" s="11"/>
      <c r="BQ79" s="9"/>
      <c r="BR79" s="43"/>
      <c r="BS79" s="9"/>
      <c r="BT79" s="11"/>
      <c r="BU79" s="9"/>
      <c r="BV79" s="25"/>
      <c r="BW79" s="25"/>
      <c r="BX79" s="25"/>
      <c r="BY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</row>
    <row r="80" spans="1:88" x14ac:dyDescent="0.2">
      <c r="A80" s="25"/>
      <c r="B80" s="2"/>
      <c r="C80" s="4">
        <v>81</v>
      </c>
      <c r="D80" s="39">
        <v>178.49</v>
      </c>
      <c r="E80" s="39">
        <v>-205.84</v>
      </c>
      <c r="F80" s="38">
        <v>66.900000000000006</v>
      </c>
      <c r="G80" s="39">
        <v>0.9</v>
      </c>
      <c r="H80" s="38">
        <v>265</v>
      </c>
      <c r="I80" s="38">
        <v>900</v>
      </c>
      <c r="J80" s="3">
        <f t="shared" si="70"/>
        <v>15</v>
      </c>
      <c r="K80" s="3">
        <f t="shared" si="71"/>
        <v>94.248000000000005</v>
      </c>
      <c r="L80" s="4">
        <v>0.95</v>
      </c>
      <c r="M80" s="4">
        <v>0.76</v>
      </c>
      <c r="N80" s="1">
        <f t="shared" si="87"/>
        <v>0.72199999999999998</v>
      </c>
      <c r="O80" s="40">
        <f t="shared" si="88"/>
        <v>1111.9113573407203</v>
      </c>
      <c r="P80" s="40">
        <f t="shared" si="72"/>
        <v>84394.072022160675</v>
      </c>
      <c r="Q80" s="4">
        <v>2.9</v>
      </c>
      <c r="R80" s="4">
        <v>4</v>
      </c>
      <c r="S80" s="38">
        <v>600</v>
      </c>
      <c r="T80" s="3">
        <f t="shared" si="89"/>
        <v>200</v>
      </c>
      <c r="U80" s="41">
        <v>1.2</v>
      </c>
      <c r="V80" s="7">
        <f t="shared" si="73"/>
        <v>1.130976</v>
      </c>
      <c r="W80" s="7">
        <f t="shared" si="90"/>
        <v>0.17970028082012157</v>
      </c>
      <c r="X80" s="1">
        <f t="shared" si="74"/>
        <v>90.131708528302639</v>
      </c>
      <c r="Y80" s="1">
        <v>0</v>
      </c>
      <c r="Z80" s="4">
        <v>66.900000000000006</v>
      </c>
      <c r="AA80" s="38">
        <v>64</v>
      </c>
      <c r="AB80" s="6">
        <f t="shared" si="91"/>
        <v>0.35171491824118228</v>
      </c>
      <c r="AC80" s="38">
        <v>1000</v>
      </c>
      <c r="AD80" s="1">
        <f t="shared" si="75"/>
        <v>1.193415637860082</v>
      </c>
      <c r="AE80" s="1">
        <f t="shared" si="76"/>
        <v>0.2</v>
      </c>
      <c r="AF80" s="2">
        <f t="shared" si="106"/>
        <v>73</v>
      </c>
      <c r="AG80" s="9">
        <f t="shared" si="77"/>
        <v>14.600000000000001</v>
      </c>
      <c r="AH80" s="12">
        <f t="shared" si="78"/>
        <v>0.16299818054415993</v>
      </c>
      <c r="AI80" s="12">
        <f t="shared" si="107"/>
        <v>-0.84574052595184235</v>
      </c>
      <c r="AJ80" s="78">
        <f t="shared" si="108"/>
        <v>0.23341795005898147</v>
      </c>
      <c r="AK80" s="11">
        <f t="shared" si="109"/>
        <v>0</v>
      </c>
      <c r="AL80" s="12">
        <f t="shared" si="79"/>
        <v>0.29653207968798839</v>
      </c>
      <c r="AM80" s="11">
        <f t="shared" si="110"/>
        <v>0</v>
      </c>
      <c r="AN80" s="9">
        <f t="shared" si="111"/>
        <v>47.267805910553243</v>
      </c>
      <c r="AO80" s="9"/>
      <c r="AP80" s="9">
        <f t="shared" si="80"/>
        <v>50.198791795857979</v>
      </c>
      <c r="AQ80" s="47">
        <f t="shared" si="92"/>
        <v>50.198791795857979</v>
      </c>
      <c r="AR80" s="15">
        <f t="shared" si="93"/>
        <v>0</v>
      </c>
      <c r="AS80" s="49"/>
      <c r="AT80" s="12">
        <f t="shared" si="94"/>
        <v>-1.6261210979265223E-2</v>
      </c>
      <c r="AU80" s="9">
        <f t="shared" si="95"/>
        <v>48.73345663885361</v>
      </c>
      <c r="AV80" s="9">
        <f t="shared" si="81"/>
        <v>50.198791795857979</v>
      </c>
      <c r="AW80" s="9">
        <f t="shared" si="82"/>
        <v>56.139053154833839</v>
      </c>
      <c r="AX80" s="16">
        <f t="shared" si="96"/>
        <v>53.168922475345909</v>
      </c>
      <c r="AY80" s="44">
        <f t="shared" si="97"/>
        <v>-3.2953227315726148E-2</v>
      </c>
      <c r="AZ80" s="49"/>
      <c r="BA80" s="12">
        <f t="shared" si="98"/>
        <v>-4.9226980253260229E-2</v>
      </c>
      <c r="BB80" s="9">
        <f t="shared" si="99"/>
        <v>51.705033317764602</v>
      </c>
      <c r="BC80" s="9">
        <f t="shared" si="83"/>
        <v>50.200087744027741</v>
      </c>
      <c r="BD80" s="9">
        <f t="shared" si="84"/>
        <v>80.687873840101503</v>
      </c>
      <c r="BE80" s="16">
        <f t="shared" si="100"/>
        <v>65.443980792064622</v>
      </c>
      <c r="BF80" s="44">
        <f t="shared" si="101"/>
        <v>-0.16912908117402525</v>
      </c>
      <c r="BG80" s="49"/>
      <c r="BH80" s="12">
        <f t="shared" si="102"/>
        <v>-0.18560600694761592</v>
      </c>
      <c r="BI80" s="9">
        <f t="shared" si="103"/>
        <v>64</v>
      </c>
      <c r="BJ80" s="9">
        <f t="shared" si="85"/>
        <v>50.234224975997464</v>
      </c>
      <c r="BK80" s="9">
        <f t="shared" si="86"/>
        <v>0</v>
      </c>
      <c r="BL80" s="51">
        <f t="shared" si="104"/>
        <v>64</v>
      </c>
      <c r="BM80" s="44">
        <f t="shared" si="105"/>
        <v>-0.15272954711248912</v>
      </c>
      <c r="BN80" s="11"/>
      <c r="BO80" s="9"/>
      <c r="BP80" s="11"/>
      <c r="BQ80" s="9"/>
      <c r="BR80" s="43"/>
      <c r="BS80" s="9"/>
      <c r="BT80" s="11"/>
      <c r="BU80" s="9"/>
      <c r="BV80" s="25"/>
      <c r="BW80" s="25"/>
      <c r="BX80" s="25"/>
      <c r="BY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</row>
    <row r="81" spans="1:88" x14ac:dyDescent="0.2">
      <c r="A81" s="25"/>
      <c r="B81" s="2"/>
      <c r="C81" s="4">
        <v>81</v>
      </c>
      <c r="D81" s="39">
        <v>178.49</v>
      </c>
      <c r="E81" s="39">
        <v>-205.84</v>
      </c>
      <c r="F81" s="38">
        <v>66.900000000000006</v>
      </c>
      <c r="G81" s="39">
        <v>0.9</v>
      </c>
      <c r="H81" s="38">
        <v>265</v>
      </c>
      <c r="I81" s="38">
        <v>900</v>
      </c>
      <c r="J81" s="3">
        <f t="shared" si="70"/>
        <v>15</v>
      </c>
      <c r="K81" s="3">
        <f t="shared" si="71"/>
        <v>94.248000000000005</v>
      </c>
      <c r="L81" s="4">
        <v>0.95</v>
      </c>
      <c r="M81" s="4">
        <v>0.76</v>
      </c>
      <c r="N81" s="1">
        <f t="shared" si="87"/>
        <v>0.72199999999999998</v>
      </c>
      <c r="O81" s="40">
        <f t="shared" si="88"/>
        <v>1111.9113573407203</v>
      </c>
      <c r="P81" s="40">
        <f t="shared" si="72"/>
        <v>84394.072022160675</v>
      </c>
      <c r="Q81" s="4">
        <v>2.9</v>
      </c>
      <c r="R81" s="4">
        <v>4</v>
      </c>
      <c r="S81" s="38">
        <v>600</v>
      </c>
      <c r="T81" s="3">
        <f t="shared" si="89"/>
        <v>200</v>
      </c>
      <c r="U81" s="41">
        <v>1.2</v>
      </c>
      <c r="V81" s="7">
        <f t="shared" si="73"/>
        <v>1.130976</v>
      </c>
      <c r="W81" s="7">
        <f t="shared" si="90"/>
        <v>0.17970028082012157</v>
      </c>
      <c r="X81" s="1">
        <f t="shared" si="74"/>
        <v>90.131708528302639</v>
      </c>
      <c r="Y81" s="1">
        <v>0</v>
      </c>
      <c r="Z81" s="4">
        <v>66.900000000000006</v>
      </c>
      <c r="AA81" s="38">
        <v>64</v>
      </c>
      <c r="AB81" s="6">
        <f t="shared" si="91"/>
        <v>0.35171491824118228</v>
      </c>
      <c r="AC81" s="38">
        <v>1000</v>
      </c>
      <c r="AD81" s="1">
        <f t="shared" si="75"/>
        <v>1.193415637860082</v>
      </c>
      <c r="AE81" s="1">
        <f t="shared" si="76"/>
        <v>0.2</v>
      </c>
      <c r="AF81" s="2">
        <f t="shared" si="106"/>
        <v>74</v>
      </c>
      <c r="AG81" s="9">
        <f t="shared" si="77"/>
        <v>14.8</v>
      </c>
      <c r="AH81" s="12">
        <f t="shared" si="78"/>
        <v>0.1611504650313193</v>
      </c>
      <c r="AI81" s="12">
        <f t="shared" si="107"/>
        <v>-0.96113984675846731</v>
      </c>
      <c r="AJ81" s="78">
        <f t="shared" si="108"/>
        <v>0.26250597524241853</v>
      </c>
      <c r="AK81" s="11">
        <f t="shared" si="109"/>
        <v>0</v>
      </c>
      <c r="AL81" s="12">
        <f t="shared" si="79"/>
        <v>0.29813428888876042</v>
      </c>
      <c r="AM81" s="11">
        <f t="shared" si="110"/>
        <v>0</v>
      </c>
      <c r="AN81" s="9">
        <f t="shared" si="111"/>
        <v>50.198791795857979</v>
      </c>
      <c r="AO81" s="9"/>
      <c r="AP81" s="9">
        <f t="shared" si="80"/>
        <v>56.137757206664077</v>
      </c>
      <c r="AQ81" s="47">
        <f t="shared" si="92"/>
        <v>56.137757206664077</v>
      </c>
      <c r="AR81" s="15">
        <f t="shared" si="93"/>
        <v>0</v>
      </c>
      <c r="AS81" s="49"/>
      <c r="AT81" s="12">
        <f t="shared" si="94"/>
        <v>-3.2953227315726148E-2</v>
      </c>
      <c r="AU81" s="9">
        <f t="shared" si="95"/>
        <v>53.168922475345909</v>
      </c>
      <c r="AV81" s="9">
        <f t="shared" si="81"/>
        <v>56.137757206664077</v>
      </c>
      <c r="AW81" s="9">
        <f t="shared" si="82"/>
        <v>80.65373660813178</v>
      </c>
      <c r="AX81" s="16">
        <f t="shared" si="96"/>
        <v>68.395746907397921</v>
      </c>
      <c r="AY81" s="44">
        <f t="shared" si="97"/>
        <v>-0.13600085808741394</v>
      </c>
      <c r="AZ81" s="49"/>
      <c r="BA81" s="12">
        <f t="shared" si="98"/>
        <v>-0.16912908117402525</v>
      </c>
      <c r="BB81" s="9">
        <f t="shared" si="99"/>
        <v>65.443980792064622</v>
      </c>
      <c r="BC81" s="9">
        <f t="shared" si="83"/>
        <v>56.159830900845762</v>
      </c>
      <c r="BD81" s="9">
        <f t="shared" si="84"/>
        <v>77.737937035431571</v>
      </c>
      <c r="BE81" s="16">
        <f t="shared" si="100"/>
        <v>66.948883968138659</v>
      </c>
      <c r="BF81" s="44">
        <f t="shared" si="101"/>
        <v>-0.11970319040279793</v>
      </c>
      <c r="BG81" s="49"/>
      <c r="BH81" s="12">
        <f t="shared" si="102"/>
        <v>-0.15272954711248912</v>
      </c>
      <c r="BI81" s="9">
        <f t="shared" si="103"/>
        <v>64</v>
      </c>
      <c r="BJ81" s="9">
        <f t="shared" si="85"/>
        <v>56.176931179034469</v>
      </c>
      <c r="BK81" s="9">
        <f t="shared" si="86"/>
        <v>0</v>
      </c>
      <c r="BL81" s="51">
        <f t="shared" si="104"/>
        <v>64</v>
      </c>
      <c r="BM81" s="44">
        <f t="shared" si="105"/>
        <v>-8.6795967242859665E-2</v>
      </c>
      <c r="BN81" s="11"/>
      <c r="BO81" s="9"/>
      <c r="BP81" s="11"/>
      <c r="BQ81" s="9"/>
      <c r="BR81" s="43"/>
      <c r="BS81" s="9"/>
      <c r="BT81" s="11"/>
      <c r="BU81" s="9"/>
      <c r="BV81" s="25"/>
      <c r="BW81" s="25"/>
      <c r="BX81" s="25"/>
      <c r="BY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</row>
    <row r="82" spans="1:88" x14ac:dyDescent="0.2">
      <c r="A82" s="25"/>
      <c r="B82" s="2"/>
      <c r="C82" s="4">
        <v>81</v>
      </c>
      <c r="D82" s="39">
        <v>178.49</v>
      </c>
      <c r="E82" s="39">
        <v>-205.84</v>
      </c>
      <c r="F82" s="38">
        <v>66.900000000000006</v>
      </c>
      <c r="G82" s="39">
        <v>0.9</v>
      </c>
      <c r="H82" s="38">
        <v>265</v>
      </c>
      <c r="I82" s="38">
        <v>900</v>
      </c>
      <c r="J82" s="3">
        <f t="shared" si="70"/>
        <v>15</v>
      </c>
      <c r="K82" s="3">
        <f t="shared" si="71"/>
        <v>94.248000000000005</v>
      </c>
      <c r="L82" s="4">
        <v>0.95</v>
      </c>
      <c r="M82" s="4">
        <v>0.76</v>
      </c>
      <c r="N82" s="1">
        <f t="shared" si="87"/>
        <v>0.72199999999999998</v>
      </c>
      <c r="O82" s="40">
        <f t="shared" si="88"/>
        <v>1111.9113573407203</v>
      </c>
      <c r="P82" s="40">
        <f t="shared" si="72"/>
        <v>84394.072022160675</v>
      </c>
      <c r="Q82" s="4">
        <v>2.9</v>
      </c>
      <c r="R82" s="4">
        <v>4</v>
      </c>
      <c r="S82" s="38">
        <v>600</v>
      </c>
      <c r="T82" s="3">
        <f t="shared" si="89"/>
        <v>200</v>
      </c>
      <c r="U82" s="41">
        <v>1.2</v>
      </c>
      <c r="V82" s="7">
        <f t="shared" si="73"/>
        <v>1.130976</v>
      </c>
      <c r="W82" s="7">
        <f t="shared" si="90"/>
        <v>0.17970028082012157</v>
      </c>
      <c r="X82" s="1">
        <f t="shared" si="74"/>
        <v>90.131708528302639</v>
      </c>
      <c r="Y82" s="1">
        <v>0</v>
      </c>
      <c r="Z82" s="4">
        <v>66.900000000000006</v>
      </c>
      <c r="AA82" s="38">
        <v>64</v>
      </c>
      <c r="AB82" s="6">
        <f t="shared" si="91"/>
        <v>0.35171491824118228</v>
      </c>
      <c r="AC82" s="38">
        <v>1000</v>
      </c>
      <c r="AD82" s="1">
        <f t="shared" si="75"/>
        <v>1.193415637860082</v>
      </c>
      <c r="AE82" s="1">
        <f t="shared" si="76"/>
        <v>0.2</v>
      </c>
      <c r="AF82" s="2">
        <f t="shared" si="106"/>
        <v>75</v>
      </c>
      <c r="AG82" s="9">
        <f t="shared" si="77"/>
        <v>15</v>
      </c>
      <c r="AH82" s="12">
        <f t="shared" si="78"/>
        <v>0.15934417066026077</v>
      </c>
      <c r="AI82" s="12">
        <f t="shared" si="107"/>
        <v>-1.4370941980526619</v>
      </c>
      <c r="AJ82" s="78">
        <f t="shared" si="108"/>
        <v>0.38172865901357445</v>
      </c>
      <c r="AK82" s="11">
        <f t="shared" si="109"/>
        <v>0</v>
      </c>
      <c r="AL82" s="12">
        <f t="shared" si="79"/>
        <v>0.29970058058274723</v>
      </c>
      <c r="AM82" s="11">
        <f t="shared" si="110"/>
        <v>0</v>
      </c>
      <c r="AN82" s="9">
        <f t="shared" si="111"/>
        <v>56.137757206664077</v>
      </c>
      <c r="AO82" s="9"/>
      <c r="AP82" s="9">
        <f t="shared" si="80"/>
        <v>80.63166291395008</v>
      </c>
      <c r="AQ82" s="47">
        <f t="shared" si="92"/>
        <v>80.63166291395008</v>
      </c>
      <c r="AR82" s="15">
        <f t="shared" si="93"/>
        <v>0</v>
      </c>
      <c r="AS82" s="49"/>
      <c r="AT82" s="12">
        <f t="shared" si="94"/>
        <v>-0.13600085808741394</v>
      </c>
      <c r="AU82" s="9">
        <f t="shared" si="95"/>
        <v>68.395746907397921</v>
      </c>
      <c r="AV82" s="9">
        <f t="shared" si="81"/>
        <v>80.63166291395008</v>
      </c>
      <c r="AW82" s="9">
        <f t="shared" si="82"/>
        <v>77.72083675724285</v>
      </c>
      <c r="AX82" s="16">
        <f t="shared" si="96"/>
        <v>79.176249835596465</v>
      </c>
      <c r="AY82" s="44">
        <f t="shared" si="97"/>
        <v>1.6147625537316811E-2</v>
      </c>
      <c r="AZ82" s="49"/>
      <c r="BA82" s="12">
        <f t="shared" si="98"/>
        <v>-0.11970319040279793</v>
      </c>
      <c r="BB82" s="9">
        <f t="shared" si="99"/>
        <v>66.948883968138659</v>
      </c>
      <c r="BC82" s="9">
        <f t="shared" si="83"/>
        <v>80.631351735822335</v>
      </c>
      <c r="BD82" s="9">
        <f t="shared" si="84"/>
        <v>71.814078176605079</v>
      </c>
      <c r="BE82" s="16">
        <f t="shared" si="100"/>
        <v>76.222714956213707</v>
      </c>
      <c r="BF82" s="44">
        <f t="shared" si="101"/>
        <v>4.8913272050360092E-2</v>
      </c>
      <c r="BG82" s="49"/>
      <c r="BH82" s="12">
        <f t="shared" si="102"/>
        <v>-8.6795967242859665E-2</v>
      </c>
      <c r="BI82" s="9">
        <f t="shared" si="103"/>
        <v>64</v>
      </c>
      <c r="BJ82" s="9">
        <f t="shared" si="85"/>
        <v>80.628496479143422</v>
      </c>
      <c r="BK82" s="9">
        <f t="shared" si="86"/>
        <v>0</v>
      </c>
      <c r="BL82" s="51">
        <f t="shared" si="104"/>
        <v>64</v>
      </c>
      <c r="BM82" s="44">
        <f t="shared" si="105"/>
        <v>0.18449108255749794</v>
      </c>
      <c r="BN82" s="11"/>
      <c r="BO82" s="9"/>
      <c r="BP82" s="11"/>
      <c r="BQ82" s="9"/>
      <c r="BR82" s="43"/>
      <c r="BS82" s="9"/>
      <c r="BT82" s="11"/>
      <c r="BU82" s="9"/>
      <c r="BV82" s="25"/>
      <c r="BW82" s="25"/>
      <c r="BX82" s="25"/>
      <c r="BY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</row>
    <row r="83" spans="1:88" x14ac:dyDescent="0.2">
      <c r="A83" s="25"/>
      <c r="B83" s="2"/>
      <c r="C83" s="1"/>
      <c r="D83" s="1"/>
      <c r="E83" s="1"/>
      <c r="F83" s="2"/>
      <c r="G83" s="6"/>
      <c r="H83" s="2"/>
      <c r="I83" s="2"/>
      <c r="J83" s="3"/>
      <c r="K83" s="3"/>
      <c r="L83" s="1"/>
      <c r="M83" s="1"/>
      <c r="N83" s="1"/>
      <c r="O83" s="40"/>
      <c r="P83" s="40"/>
      <c r="Q83" s="1"/>
      <c r="R83" s="1"/>
      <c r="S83" s="2"/>
      <c r="T83" s="3"/>
      <c r="U83" s="7"/>
      <c r="V83" s="7"/>
      <c r="W83" s="7"/>
      <c r="X83" s="40"/>
      <c r="Y83" s="1"/>
      <c r="Z83" s="1"/>
      <c r="AA83" s="2"/>
      <c r="AB83" s="6"/>
      <c r="AC83" s="2"/>
      <c r="AD83" s="40"/>
      <c r="AE83" s="1"/>
      <c r="AF83" s="2"/>
      <c r="AG83" s="9"/>
      <c r="AH83" s="12"/>
      <c r="AI83" s="12"/>
      <c r="AJ83" s="42"/>
      <c r="AK83" s="11"/>
      <c r="AL83" s="9"/>
      <c r="AM83" s="11"/>
      <c r="AN83" s="9"/>
      <c r="AO83" s="9"/>
      <c r="AP83" s="9"/>
      <c r="AQ83" s="50"/>
      <c r="AR83" s="11"/>
      <c r="AS83" s="49"/>
      <c r="AT83" s="12"/>
      <c r="AU83" s="9"/>
      <c r="AV83" s="9"/>
      <c r="AW83" s="9"/>
      <c r="AX83" s="9"/>
      <c r="AY83" s="12"/>
      <c r="AZ83" s="49"/>
      <c r="BA83" s="12"/>
      <c r="BB83" s="9"/>
      <c r="BC83" s="9"/>
      <c r="BD83" s="9"/>
      <c r="BE83" s="9"/>
      <c r="BF83" s="12"/>
      <c r="BG83" s="49"/>
      <c r="BH83" s="12"/>
      <c r="BI83" s="9"/>
      <c r="BJ83" s="9"/>
      <c r="BK83" s="9"/>
      <c r="BL83" s="50"/>
      <c r="BM83" s="12"/>
      <c r="BN83" s="11"/>
      <c r="BO83" s="9"/>
      <c r="BP83" s="11"/>
      <c r="BQ83" s="9"/>
      <c r="BR83" s="43"/>
      <c r="BS83" s="9"/>
      <c r="BT83" s="11"/>
      <c r="BU83" s="9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</row>
    <row r="84" spans="1:88" x14ac:dyDescent="0.2">
      <c r="A84" s="25"/>
      <c r="B84" s="2"/>
      <c r="C84" s="1"/>
      <c r="D84" s="1"/>
      <c r="E84" s="1"/>
      <c r="F84" s="2"/>
      <c r="G84" s="6"/>
      <c r="H84" s="2"/>
      <c r="I84" s="2"/>
      <c r="J84" s="3"/>
      <c r="K84" s="3"/>
      <c r="L84" s="1"/>
      <c r="M84" s="1"/>
      <c r="N84" s="1"/>
      <c r="O84" s="40"/>
      <c r="P84" s="40"/>
      <c r="Q84" s="1"/>
      <c r="R84" s="1"/>
      <c r="S84" s="2"/>
      <c r="T84" s="3"/>
      <c r="U84" s="7"/>
      <c r="V84" s="7"/>
      <c r="W84" s="7"/>
      <c r="X84" s="40"/>
      <c r="Y84" s="1"/>
      <c r="Z84" s="1"/>
      <c r="AA84" s="2"/>
      <c r="AB84" s="6"/>
      <c r="AC84" s="2"/>
      <c r="AD84" s="40"/>
      <c r="AE84" s="1"/>
      <c r="AF84" s="2"/>
      <c r="AG84" s="9"/>
      <c r="AH84" s="12"/>
      <c r="AI84" s="12"/>
      <c r="AJ84" s="42"/>
      <c r="AK84" s="11"/>
      <c r="AL84" s="9"/>
      <c r="AM84" s="11"/>
      <c r="AN84" s="9"/>
      <c r="AO84" s="9"/>
      <c r="AP84" s="9"/>
      <c r="AQ84" s="50"/>
      <c r="AR84" s="11"/>
      <c r="AS84" s="49"/>
      <c r="AT84" s="12"/>
      <c r="AU84" s="9"/>
      <c r="AV84" s="9"/>
      <c r="AW84" s="9"/>
      <c r="AX84" s="9"/>
      <c r="AY84" s="12"/>
      <c r="AZ84" s="49"/>
      <c r="BA84" s="12"/>
      <c r="BB84" s="9"/>
      <c r="BC84" s="9"/>
      <c r="BD84" s="9"/>
      <c r="BE84" s="9"/>
      <c r="BF84" s="12"/>
      <c r="BG84" s="49"/>
      <c r="BH84" s="12"/>
      <c r="BI84" s="9"/>
      <c r="BJ84" s="9"/>
      <c r="BK84" s="9"/>
      <c r="BL84" s="50"/>
      <c r="BM84" s="12"/>
      <c r="BN84" s="11"/>
      <c r="BO84" s="9"/>
      <c r="BP84" s="11"/>
      <c r="BQ84" s="9"/>
      <c r="BR84" s="43"/>
      <c r="BS84" s="9"/>
      <c r="BT84" s="11"/>
      <c r="BU84" s="9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</row>
    <row r="85" spans="1:88" x14ac:dyDescent="0.2">
      <c r="A85" s="25"/>
      <c r="B85" s="2"/>
      <c r="C85" s="1"/>
      <c r="D85" s="1"/>
      <c r="E85" s="1"/>
      <c r="F85" s="2"/>
      <c r="G85" s="6"/>
      <c r="H85" s="2"/>
      <c r="I85" s="2"/>
      <c r="J85" s="3"/>
      <c r="K85" s="3"/>
      <c r="L85" s="1"/>
      <c r="M85" s="1"/>
      <c r="N85" s="1"/>
      <c r="O85" s="40"/>
      <c r="P85" s="40"/>
      <c r="Q85" s="1"/>
      <c r="R85" s="1"/>
      <c r="S85" s="2"/>
      <c r="T85" s="3"/>
      <c r="U85" s="7"/>
      <c r="V85" s="7"/>
      <c r="W85" s="7"/>
      <c r="X85" s="40"/>
      <c r="Y85" s="1"/>
      <c r="Z85" s="1"/>
      <c r="AA85" s="2"/>
      <c r="AB85" s="6"/>
      <c r="AC85" s="2"/>
      <c r="AD85" s="40"/>
      <c r="AE85" s="1"/>
      <c r="AF85" s="2"/>
      <c r="AG85" s="9"/>
      <c r="AH85" s="12"/>
      <c r="AI85" s="12"/>
      <c r="AJ85" s="42"/>
      <c r="AK85" s="11"/>
      <c r="AL85" s="9"/>
      <c r="AM85" s="11"/>
      <c r="AN85" s="9"/>
      <c r="AO85" s="9"/>
      <c r="AP85" s="9"/>
      <c r="AQ85" s="50"/>
      <c r="AR85" s="11"/>
      <c r="AS85" s="49"/>
      <c r="AT85" s="12"/>
      <c r="AU85" s="9"/>
      <c r="AV85" s="9"/>
      <c r="AW85" s="9"/>
      <c r="AX85" s="9"/>
      <c r="AY85" s="12"/>
      <c r="AZ85" s="49"/>
      <c r="BA85" s="12"/>
      <c r="BB85" s="9"/>
      <c r="BC85" s="9"/>
      <c r="BD85" s="9"/>
      <c r="BE85" s="9"/>
      <c r="BF85" s="12"/>
      <c r="BG85" s="49"/>
      <c r="BH85" s="12"/>
      <c r="BI85" s="9"/>
      <c r="BJ85" s="9"/>
      <c r="BK85" s="9"/>
      <c r="BL85" s="50"/>
      <c r="BM85" s="12"/>
      <c r="BN85" s="11"/>
      <c r="BO85" s="9"/>
      <c r="BP85" s="11"/>
      <c r="BQ85" s="9"/>
      <c r="BR85" s="43"/>
      <c r="BS85" s="9"/>
      <c r="BT85" s="11"/>
      <c r="BU85" s="9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</row>
    <row r="86" spans="1:88" x14ac:dyDescent="0.2">
      <c r="A86" s="25"/>
      <c r="B86" s="2"/>
      <c r="C86" s="1"/>
      <c r="D86" s="1"/>
      <c r="E86" s="1"/>
      <c r="F86" s="2"/>
      <c r="G86" s="6"/>
      <c r="H86" s="2"/>
      <c r="I86" s="2"/>
      <c r="J86" s="3"/>
      <c r="K86" s="3"/>
      <c r="L86" s="1"/>
      <c r="M86" s="1"/>
      <c r="N86" s="1"/>
      <c r="O86" s="40"/>
      <c r="P86" s="40"/>
      <c r="Q86" s="1"/>
      <c r="R86" s="1"/>
      <c r="S86" s="2"/>
      <c r="T86" s="3"/>
      <c r="U86" s="7"/>
      <c r="V86" s="7"/>
      <c r="W86" s="7"/>
      <c r="X86" s="40"/>
      <c r="Y86" s="1"/>
      <c r="Z86" s="1"/>
      <c r="AA86" s="2"/>
      <c r="AB86" s="6"/>
      <c r="AC86" s="2"/>
      <c r="AD86" s="40"/>
      <c r="AE86" s="1"/>
      <c r="AF86" s="2"/>
      <c r="AG86" s="9"/>
      <c r="AH86" s="12"/>
      <c r="AI86" s="12"/>
      <c r="AJ86" s="42"/>
      <c r="AK86" s="11"/>
      <c r="AL86" s="9"/>
      <c r="AM86" s="11"/>
      <c r="AN86" s="9"/>
      <c r="AO86" s="9"/>
      <c r="AP86" s="9"/>
      <c r="AQ86" s="50"/>
      <c r="AR86" s="11"/>
      <c r="AS86" s="49"/>
      <c r="AT86" s="12"/>
      <c r="AU86" s="9"/>
      <c r="AV86" s="9"/>
      <c r="AW86" s="9"/>
      <c r="AX86" s="9"/>
      <c r="AY86" s="12"/>
      <c r="AZ86" s="49"/>
      <c r="BA86" s="12"/>
      <c r="BB86" s="9"/>
      <c r="BC86" s="9"/>
      <c r="BD86" s="9"/>
      <c r="BE86" s="9"/>
      <c r="BF86" s="12"/>
      <c r="BG86" s="49"/>
      <c r="BH86" s="12"/>
      <c r="BI86" s="9"/>
      <c r="BJ86" s="9"/>
      <c r="BK86" s="9"/>
      <c r="BL86" s="50"/>
      <c r="BM86" s="12"/>
      <c r="BN86" s="11"/>
      <c r="BO86" s="9"/>
      <c r="BP86" s="11"/>
      <c r="BQ86" s="9"/>
      <c r="BR86" s="43"/>
      <c r="BS86" s="9"/>
      <c r="BT86" s="11"/>
      <c r="BU86" s="9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</row>
    <row r="87" spans="1:88" x14ac:dyDescent="0.2">
      <c r="A87" s="25"/>
      <c r="B87" s="2"/>
      <c r="C87" s="1"/>
      <c r="D87" s="1"/>
      <c r="E87" s="1"/>
      <c r="F87" s="2"/>
      <c r="G87" s="6"/>
      <c r="H87" s="2"/>
      <c r="I87" s="2"/>
      <c r="J87" s="3"/>
      <c r="K87" s="3"/>
      <c r="L87" s="1"/>
      <c r="M87" s="1"/>
      <c r="N87" s="1"/>
      <c r="O87" s="40"/>
      <c r="P87" s="40"/>
      <c r="Q87" s="1"/>
      <c r="R87" s="1"/>
      <c r="S87" s="2"/>
      <c r="T87" s="3"/>
      <c r="U87" s="7"/>
      <c r="V87" s="7"/>
      <c r="W87" s="7"/>
      <c r="X87" s="40"/>
      <c r="Y87" s="1"/>
      <c r="Z87" s="1"/>
      <c r="AA87" s="2"/>
      <c r="AB87" s="6"/>
      <c r="AC87" s="2"/>
      <c r="AD87" s="40"/>
      <c r="AE87" s="1"/>
      <c r="AF87" s="2"/>
      <c r="AG87" s="9"/>
      <c r="AH87" s="12"/>
      <c r="AI87" s="12"/>
      <c r="AJ87" s="42"/>
      <c r="AK87" s="11"/>
      <c r="AL87" s="9"/>
      <c r="AM87" s="11"/>
      <c r="AN87" s="9"/>
      <c r="AO87" s="9"/>
      <c r="AP87" s="9"/>
      <c r="AQ87" s="50"/>
      <c r="AR87" s="11"/>
      <c r="AS87" s="49"/>
      <c r="AT87" s="12"/>
      <c r="AU87" s="9"/>
      <c r="AV87" s="9"/>
      <c r="AW87" s="9"/>
      <c r="AX87" s="9"/>
      <c r="AY87" s="12"/>
      <c r="AZ87" s="49"/>
      <c r="BA87" s="12"/>
      <c r="BB87" s="9"/>
      <c r="BC87" s="9"/>
      <c r="BD87" s="9"/>
      <c r="BE87" s="9"/>
      <c r="BF87" s="12"/>
      <c r="BG87" s="49"/>
      <c r="BH87" s="12"/>
      <c r="BI87" s="9"/>
      <c r="BJ87" s="9"/>
      <c r="BK87" s="9"/>
      <c r="BL87" s="50"/>
      <c r="BM87" s="12"/>
      <c r="BN87" s="11"/>
      <c r="BO87" s="9"/>
      <c r="BP87" s="11"/>
      <c r="BQ87" s="9"/>
      <c r="BR87" s="43"/>
      <c r="BS87" s="9"/>
      <c r="BT87" s="11"/>
      <c r="BU87" s="9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</row>
    <row r="88" spans="1:88" x14ac:dyDescent="0.2">
      <c r="A88" s="25"/>
      <c r="B88" s="2"/>
      <c r="C88" s="1"/>
      <c r="D88" s="1"/>
      <c r="E88" s="1"/>
      <c r="F88" s="2"/>
      <c r="G88" s="6"/>
      <c r="H88" s="2"/>
      <c r="I88" s="2"/>
      <c r="J88" s="3"/>
      <c r="K88" s="3"/>
      <c r="L88" s="1"/>
      <c r="M88" s="1"/>
      <c r="N88" s="1"/>
      <c r="O88" s="40"/>
      <c r="P88" s="40"/>
      <c r="Q88" s="1"/>
      <c r="R88" s="1"/>
      <c r="S88" s="2"/>
      <c r="T88" s="3"/>
      <c r="U88" s="7"/>
      <c r="V88" s="7"/>
      <c r="W88" s="7"/>
      <c r="X88" s="40"/>
      <c r="Y88" s="1"/>
      <c r="Z88" s="1"/>
      <c r="AA88" s="2"/>
      <c r="AB88" s="6"/>
      <c r="AC88" s="2"/>
      <c r="AD88" s="40"/>
      <c r="AE88" s="1"/>
      <c r="AF88" s="2"/>
      <c r="AG88" s="9"/>
      <c r="AH88" s="12"/>
      <c r="AI88" s="12"/>
      <c r="AJ88" s="42"/>
      <c r="AK88" s="11"/>
      <c r="AL88" s="9"/>
      <c r="AM88" s="11"/>
      <c r="AN88" s="9"/>
      <c r="AO88" s="9"/>
      <c r="AP88" s="9"/>
      <c r="AQ88" s="50"/>
      <c r="AR88" s="11"/>
      <c r="AS88" s="49"/>
      <c r="AT88" s="12"/>
      <c r="AU88" s="9"/>
      <c r="AV88" s="9"/>
      <c r="AW88" s="9"/>
      <c r="AX88" s="9"/>
      <c r="AY88" s="12"/>
      <c r="AZ88" s="49"/>
      <c r="BA88" s="12"/>
      <c r="BB88" s="9"/>
      <c r="BC88" s="9"/>
      <c r="BD88" s="9"/>
      <c r="BE88" s="9"/>
      <c r="BF88" s="12"/>
      <c r="BG88" s="49"/>
      <c r="BH88" s="12"/>
      <c r="BI88" s="9"/>
      <c r="BJ88" s="9"/>
      <c r="BK88" s="9"/>
      <c r="BL88" s="50"/>
      <c r="BM88" s="12"/>
      <c r="BN88" s="11"/>
      <c r="BO88" s="9"/>
      <c r="BP88" s="11"/>
      <c r="BQ88" s="9"/>
      <c r="BR88" s="43"/>
      <c r="BS88" s="9"/>
      <c r="BT88" s="11"/>
      <c r="BU88" s="9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</row>
    <row r="89" spans="1:88" x14ac:dyDescent="0.2">
      <c r="A89" s="25"/>
      <c r="B89" s="2"/>
      <c r="C89" s="1"/>
      <c r="D89" s="1"/>
      <c r="E89" s="1"/>
      <c r="F89" s="2"/>
      <c r="G89" s="6"/>
      <c r="H89" s="2"/>
      <c r="I89" s="2"/>
      <c r="J89" s="3"/>
      <c r="K89" s="3"/>
      <c r="L89" s="1"/>
      <c r="M89" s="1"/>
      <c r="N89" s="1"/>
      <c r="O89" s="40"/>
      <c r="P89" s="40"/>
      <c r="Q89" s="1"/>
      <c r="R89" s="1"/>
      <c r="S89" s="2"/>
      <c r="T89" s="3"/>
      <c r="U89" s="7"/>
      <c r="V89" s="7"/>
      <c r="W89" s="7"/>
      <c r="X89" s="40"/>
      <c r="Y89" s="1"/>
      <c r="Z89" s="1"/>
      <c r="AA89" s="2"/>
      <c r="AB89" s="6"/>
      <c r="AC89" s="2"/>
      <c r="AD89" s="40"/>
      <c r="AE89" s="1"/>
      <c r="AF89" s="2"/>
      <c r="AG89" s="9"/>
      <c r="AH89" s="12"/>
      <c r="AI89" s="12"/>
      <c r="AJ89" s="42"/>
      <c r="AK89" s="11"/>
      <c r="AL89" s="9"/>
      <c r="AM89" s="11"/>
      <c r="AN89" s="9"/>
      <c r="AO89" s="9"/>
      <c r="AP89" s="9"/>
      <c r="AQ89" s="50"/>
      <c r="AR89" s="11"/>
      <c r="AS89" s="49"/>
      <c r="AT89" s="12"/>
      <c r="AU89" s="9"/>
      <c r="AV89" s="9"/>
      <c r="AW89" s="9"/>
      <c r="AX89" s="9"/>
      <c r="AY89" s="12"/>
      <c r="AZ89" s="49"/>
      <c r="BA89" s="12"/>
      <c r="BB89" s="9"/>
      <c r="BC89" s="9"/>
      <c r="BD89" s="9"/>
      <c r="BE89" s="9"/>
      <c r="BF89" s="12"/>
      <c r="BG89" s="49"/>
      <c r="BH89" s="12"/>
      <c r="BI89" s="9"/>
      <c r="BJ89" s="9"/>
      <c r="BK89" s="9"/>
      <c r="BL89" s="50"/>
      <c r="BM89" s="12"/>
      <c r="BN89" s="11"/>
      <c r="BO89" s="9"/>
      <c r="BP89" s="11"/>
      <c r="BQ89" s="9"/>
      <c r="BR89" s="43"/>
      <c r="BS89" s="9"/>
      <c r="BT89" s="11"/>
      <c r="BU89" s="9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</row>
    <row r="90" spans="1:88" x14ac:dyDescent="0.2">
      <c r="A90" s="25"/>
      <c r="B90" s="2"/>
      <c r="C90" s="1"/>
      <c r="D90" s="1"/>
      <c r="E90" s="1"/>
      <c r="F90" s="2"/>
      <c r="G90" s="6"/>
      <c r="H90" s="2"/>
      <c r="I90" s="2"/>
      <c r="J90" s="3"/>
      <c r="K90" s="3"/>
      <c r="L90" s="1"/>
      <c r="M90" s="1"/>
      <c r="N90" s="1"/>
      <c r="O90" s="40"/>
      <c r="P90" s="40"/>
      <c r="Q90" s="1"/>
      <c r="R90" s="1"/>
      <c r="S90" s="2"/>
      <c r="T90" s="3"/>
      <c r="U90" s="7"/>
      <c r="V90" s="7"/>
      <c r="W90" s="7"/>
      <c r="X90" s="40"/>
      <c r="Y90" s="1"/>
      <c r="Z90" s="1"/>
      <c r="AA90" s="2"/>
      <c r="AB90" s="6"/>
      <c r="AC90" s="2"/>
      <c r="AD90" s="40"/>
      <c r="AE90" s="1"/>
      <c r="AF90" s="2"/>
      <c r="AG90" s="9"/>
      <c r="AH90" s="12"/>
      <c r="AI90" s="12"/>
      <c r="AJ90" s="42"/>
      <c r="AK90" s="11"/>
      <c r="AL90" s="9"/>
      <c r="AM90" s="11"/>
      <c r="AN90" s="9"/>
      <c r="AO90" s="9"/>
      <c r="AP90" s="9"/>
      <c r="AQ90" s="50"/>
      <c r="AR90" s="11"/>
      <c r="AS90" s="49"/>
      <c r="AT90" s="12"/>
      <c r="AU90" s="9"/>
      <c r="AV90" s="9"/>
      <c r="AW90" s="9"/>
      <c r="AX90" s="9"/>
      <c r="AY90" s="12"/>
      <c r="AZ90" s="49"/>
      <c r="BA90" s="12"/>
      <c r="BB90" s="9"/>
      <c r="BC90" s="9"/>
      <c r="BD90" s="9"/>
      <c r="BE90" s="9"/>
      <c r="BF90" s="12"/>
      <c r="BG90" s="49"/>
      <c r="BH90" s="12"/>
      <c r="BI90" s="9"/>
      <c r="BJ90" s="9"/>
      <c r="BK90" s="9"/>
      <c r="BL90" s="50"/>
      <c r="BM90" s="12"/>
      <c r="BN90" s="11"/>
      <c r="BO90" s="9"/>
      <c r="BP90" s="11"/>
      <c r="BQ90" s="9"/>
      <c r="BR90" s="43"/>
      <c r="BS90" s="9"/>
      <c r="BT90" s="11"/>
      <c r="BU90" s="9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</row>
    <row r="91" spans="1:88" x14ac:dyDescent="0.2">
      <c r="A91" s="25"/>
      <c r="B91" s="2"/>
      <c r="C91" s="1"/>
      <c r="D91" s="1"/>
      <c r="E91" s="1"/>
      <c r="F91" s="2"/>
      <c r="G91" s="6"/>
      <c r="H91" s="2"/>
      <c r="I91" s="2"/>
      <c r="J91" s="3"/>
      <c r="K91" s="3"/>
      <c r="L91" s="1"/>
      <c r="M91" s="1"/>
      <c r="N91" s="1"/>
      <c r="O91" s="40"/>
      <c r="P91" s="40"/>
      <c r="Q91" s="1"/>
      <c r="R91" s="1"/>
      <c r="S91" s="2"/>
      <c r="T91" s="3"/>
      <c r="U91" s="7"/>
      <c r="V91" s="7"/>
      <c r="W91" s="7"/>
      <c r="X91" s="40"/>
      <c r="Y91" s="1"/>
      <c r="Z91" s="1"/>
      <c r="AA91" s="2"/>
      <c r="AB91" s="6"/>
      <c r="AC91" s="2"/>
      <c r="AD91" s="40"/>
      <c r="AE91" s="1"/>
      <c r="AF91" s="2"/>
      <c r="AG91" s="9"/>
      <c r="AH91" s="12"/>
      <c r="AI91" s="12"/>
      <c r="AJ91" s="42"/>
      <c r="AK91" s="11"/>
      <c r="AL91" s="9"/>
      <c r="AM91" s="11"/>
      <c r="AN91" s="9"/>
      <c r="AO91" s="9"/>
      <c r="AP91" s="9"/>
      <c r="AQ91" s="50"/>
      <c r="AR91" s="11"/>
      <c r="AS91" s="49"/>
      <c r="AT91" s="12"/>
      <c r="AU91" s="9"/>
      <c r="AV91" s="9"/>
      <c r="AW91" s="9"/>
      <c r="AX91" s="9"/>
      <c r="AY91" s="12"/>
      <c r="AZ91" s="49"/>
      <c r="BA91" s="12"/>
      <c r="BB91" s="9"/>
      <c r="BC91" s="9"/>
      <c r="BD91" s="9"/>
      <c r="BE91" s="9"/>
      <c r="BF91" s="12"/>
      <c r="BG91" s="49"/>
      <c r="BH91" s="12"/>
      <c r="BI91" s="9"/>
      <c r="BJ91" s="9"/>
      <c r="BK91" s="9"/>
      <c r="BL91" s="50"/>
      <c r="BM91" s="12"/>
      <c r="BN91" s="11"/>
      <c r="BO91" s="9"/>
      <c r="BP91" s="11"/>
      <c r="BQ91" s="9"/>
      <c r="BR91" s="43"/>
      <c r="BS91" s="9"/>
      <c r="BT91" s="11"/>
      <c r="BU91" s="9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</row>
    <row r="92" spans="1:88" x14ac:dyDescent="0.2">
      <c r="A92" s="25"/>
      <c r="B92" s="2"/>
      <c r="C92" s="1"/>
      <c r="D92" s="1"/>
      <c r="E92" s="1"/>
      <c r="F92" s="2"/>
      <c r="G92" s="6"/>
      <c r="H92" s="2"/>
      <c r="I92" s="2"/>
      <c r="J92" s="3"/>
      <c r="K92" s="3"/>
      <c r="L92" s="1"/>
      <c r="M92" s="1"/>
      <c r="N92" s="1"/>
      <c r="O92" s="40"/>
      <c r="P92" s="40"/>
      <c r="Q92" s="1"/>
      <c r="R92" s="1"/>
      <c r="S92" s="2"/>
      <c r="T92" s="3"/>
      <c r="U92" s="7"/>
      <c r="V92" s="7"/>
      <c r="W92" s="7"/>
      <c r="X92" s="40"/>
      <c r="Y92" s="1"/>
      <c r="Z92" s="1"/>
      <c r="AA92" s="2"/>
      <c r="AB92" s="6"/>
      <c r="AC92" s="2"/>
      <c r="AD92" s="40"/>
      <c r="AE92" s="1"/>
      <c r="AF92" s="2"/>
      <c r="AG92" s="9"/>
      <c r="AH92" s="12"/>
      <c r="AI92" s="12"/>
      <c r="AJ92" s="42"/>
      <c r="AK92" s="11"/>
      <c r="AL92" s="9"/>
      <c r="AM92" s="11"/>
      <c r="AN92" s="9"/>
      <c r="AO92" s="9"/>
      <c r="AP92" s="9"/>
      <c r="AQ92" s="50"/>
      <c r="AR92" s="11"/>
      <c r="AS92" s="49"/>
      <c r="AT92" s="12"/>
      <c r="AU92" s="9"/>
      <c r="AV92" s="9"/>
      <c r="AW92" s="9"/>
      <c r="AX92" s="9"/>
      <c r="AY92" s="12"/>
      <c r="AZ92" s="49"/>
      <c r="BA92" s="12"/>
      <c r="BB92" s="9"/>
      <c r="BC92" s="9"/>
      <c r="BD92" s="9"/>
      <c r="BE92" s="9"/>
      <c r="BF92" s="12"/>
      <c r="BG92" s="49"/>
      <c r="BH92" s="12"/>
      <c r="BI92" s="9"/>
      <c r="BJ92" s="9"/>
      <c r="BK92" s="9"/>
      <c r="BL92" s="50"/>
      <c r="BM92" s="12"/>
      <c r="BN92" s="11"/>
      <c r="BO92" s="9"/>
      <c r="BP92" s="11"/>
      <c r="BQ92" s="9"/>
      <c r="BR92" s="43"/>
      <c r="BS92" s="9"/>
      <c r="BT92" s="11"/>
      <c r="BU92" s="9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</row>
    <row r="93" spans="1:88" x14ac:dyDescent="0.2">
      <c r="A93" s="25"/>
      <c r="B93" s="2"/>
      <c r="C93" s="1"/>
      <c r="D93" s="1"/>
      <c r="E93" s="1"/>
      <c r="F93" s="2"/>
      <c r="G93" s="6"/>
      <c r="H93" s="2"/>
      <c r="I93" s="2"/>
      <c r="J93" s="3"/>
      <c r="K93" s="3"/>
      <c r="L93" s="1"/>
      <c r="M93" s="1"/>
      <c r="N93" s="1"/>
      <c r="O93" s="40"/>
      <c r="P93" s="40"/>
      <c r="Q93" s="1"/>
      <c r="R93" s="1"/>
      <c r="S93" s="2"/>
      <c r="T93" s="3"/>
      <c r="U93" s="7"/>
      <c r="V93" s="7"/>
      <c r="W93" s="7"/>
      <c r="X93" s="40"/>
      <c r="Y93" s="1"/>
      <c r="Z93" s="1"/>
      <c r="AA93" s="2"/>
      <c r="AB93" s="6"/>
      <c r="AC93" s="2"/>
      <c r="AD93" s="40"/>
      <c r="AE93" s="1"/>
      <c r="AF93" s="2"/>
      <c r="AG93" s="9"/>
      <c r="AH93" s="12"/>
      <c r="AI93" s="12"/>
      <c r="AJ93" s="42"/>
      <c r="AK93" s="11"/>
      <c r="AL93" s="9"/>
      <c r="AM93" s="11"/>
      <c r="AN93" s="9"/>
      <c r="AO93" s="9"/>
      <c r="AP93" s="9"/>
      <c r="AQ93" s="50"/>
      <c r="AR93" s="11"/>
      <c r="AS93" s="49"/>
      <c r="AT93" s="12"/>
      <c r="AU93" s="9"/>
      <c r="AV93" s="9"/>
      <c r="AW93" s="9"/>
      <c r="AX93" s="9"/>
      <c r="AY93" s="12"/>
      <c r="AZ93" s="49"/>
      <c r="BA93" s="12"/>
      <c r="BB93" s="9"/>
      <c r="BC93" s="9"/>
      <c r="BD93" s="9"/>
      <c r="BE93" s="9"/>
      <c r="BF93" s="12"/>
      <c r="BG93" s="49"/>
      <c r="BH93" s="12"/>
      <c r="BI93" s="9"/>
      <c r="BJ93" s="9"/>
      <c r="BK93" s="9"/>
      <c r="BL93" s="50"/>
      <c r="BM93" s="12"/>
      <c r="BN93" s="11"/>
      <c r="BO93" s="9"/>
      <c r="BP93" s="11"/>
      <c r="BQ93" s="9"/>
      <c r="BR93" s="43"/>
      <c r="BS93" s="9"/>
      <c r="BT93" s="11"/>
      <c r="BU93" s="9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</row>
    <row r="94" spans="1:88" x14ac:dyDescent="0.2">
      <c r="A94" s="25"/>
      <c r="B94" s="2"/>
      <c r="C94" s="1"/>
      <c r="D94" s="1"/>
      <c r="E94" s="1"/>
      <c r="F94" s="2"/>
      <c r="G94" s="6"/>
      <c r="H94" s="2"/>
      <c r="I94" s="2"/>
      <c r="J94" s="3"/>
      <c r="K94" s="3"/>
      <c r="L94" s="1"/>
      <c r="M94" s="1"/>
      <c r="N94" s="1"/>
      <c r="O94" s="40"/>
      <c r="P94" s="40"/>
      <c r="Q94" s="1"/>
      <c r="R94" s="1"/>
      <c r="S94" s="2"/>
      <c r="T94" s="3"/>
      <c r="U94" s="7"/>
      <c r="V94" s="7"/>
      <c r="W94" s="7"/>
      <c r="X94" s="40"/>
      <c r="Y94" s="1"/>
      <c r="Z94" s="1"/>
      <c r="AA94" s="2"/>
      <c r="AB94" s="6"/>
      <c r="AC94" s="2"/>
      <c r="AD94" s="40"/>
      <c r="AE94" s="1"/>
      <c r="AF94" s="2"/>
      <c r="AG94" s="9"/>
      <c r="AH94" s="12"/>
      <c r="AI94" s="12"/>
      <c r="AJ94" s="42"/>
      <c r="AK94" s="11"/>
      <c r="AL94" s="9"/>
      <c r="AM94" s="11"/>
      <c r="AN94" s="9"/>
      <c r="AO94" s="9"/>
      <c r="AP94" s="9"/>
      <c r="AQ94" s="50"/>
      <c r="AR94" s="11"/>
      <c r="AS94" s="49"/>
      <c r="AT94" s="12"/>
      <c r="AU94" s="9"/>
      <c r="AV94" s="9"/>
      <c r="AW94" s="9"/>
      <c r="AX94" s="9"/>
      <c r="AY94" s="12"/>
      <c r="AZ94" s="49"/>
      <c r="BA94" s="12"/>
      <c r="BB94" s="9"/>
      <c r="BC94" s="9"/>
      <c r="BD94" s="9"/>
      <c r="BE94" s="9"/>
      <c r="BF94" s="12"/>
      <c r="BG94" s="49"/>
      <c r="BH94" s="12"/>
      <c r="BI94" s="9"/>
      <c r="BJ94" s="9"/>
      <c r="BK94" s="9"/>
      <c r="BL94" s="50"/>
      <c r="BM94" s="12"/>
      <c r="BN94" s="11"/>
      <c r="BO94" s="9"/>
      <c r="BP94" s="11"/>
      <c r="BQ94" s="9"/>
      <c r="BR94" s="43"/>
      <c r="BS94" s="9"/>
      <c r="BT94" s="11"/>
      <c r="BU94" s="9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</row>
    <row r="95" spans="1:88" x14ac:dyDescent="0.2">
      <c r="A95" s="25"/>
      <c r="B95" s="2"/>
      <c r="C95" s="1"/>
      <c r="D95" s="1"/>
      <c r="E95" s="1"/>
      <c r="F95" s="2"/>
      <c r="G95" s="6"/>
      <c r="H95" s="2"/>
      <c r="I95" s="2"/>
      <c r="J95" s="3"/>
      <c r="K95" s="3"/>
      <c r="L95" s="1"/>
      <c r="M95" s="1"/>
      <c r="N95" s="1"/>
      <c r="O95" s="40"/>
      <c r="P95" s="40"/>
      <c r="Q95" s="1"/>
      <c r="R95" s="1"/>
      <c r="S95" s="2"/>
      <c r="T95" s="3"/>
      <c r="U95" s="7"/>
      <c r="V95" s="7"/>
      <c r="W95" s="7"/>
      <c r="X95" s="40"/>
      <c r="Y95" s="1"/>
      <c r="Z95" s="1"/>
      <c r="AA95" s="2"/>
      <c r="AB95" s="6"/>
      <c r="AC95" s="2"/>
      <c r="AD95" s="40"/>
      <c r="AE95" s="1"/>
      <c r="AF95" s="2"/>
      <c r="AG95" s="9"/>
      <c r="AH95" s="12"/>
      <c r="AI95" s="12"/>
      <c r="AJ95" s="42"/>
      <c r="AK95" s="11"/>
      <c r="AL95" s="9"/>
      <c r="AM95" s="11"/>
      <c r="AN95" s="9"/>
      <c r="AO95" s="9"/>
      <c r="AP95" s="9"/>
      <c r="AQ95" s="50"/>
      <c r="AR95" s="11"/>
      <c r="AS95" s="49"/>
      <c r="AT95" s="12"/>
      <c r="AU95" s="9"/>
      <c r="AV95" s="9"/>
      <c r="AW95" s="9"/>
      <c r="AX95" s="9"/>
      <c r="AY95" s="12"/>
      <c r="AZ95" s="49"/>
      <c r="BA95" s="12"/>
      <c r="BB95" s="9"/>
      <c r="BC95" s="9"/>
      <c r="BD95" s="9"/>
      <c r="BE95" s="9"/>
      <c r="BF95" s="12"/>
      <c r="BG95" s="49"/>
      <c r="BH95" s="12"/>
      <c r="BI95" s="9"/>
      <c r="BJ95" s="9"/>
      <c r="BK95" s="9"/>
      <c r="BL95" s="50"/>
      <c r="BM95" s="12"/>
      <c r="BN95" s="11"/>
      <c r="BO95" s="9"/>
      <c r="BP95" s="11"/>
      <c r="BQ95" s="9"/>
      <c r="BR95" s="43"/>
      <c r="BS95" s="9"/>
      <c r="BT95" s="11"/>
      <c r="BU95" s="9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</row>
    <row r="96" spans="1:88" x14ac:dyDescent="0.2">
      <c r="A96" s="25"/>
      <c r="B96" s="2"/>
      <c r="C96" s="1"/>
      <c r="D96" s="1"/>
      <c r="E96" s="1"/>
      <c r="F96" s="2"/>
      <c r="G96" s="6"/>
      <c r="H96" s="2"/>
      <c r="I96" s="2"/>
      <c r="J96" s="3"/>
      <c r="K96" s="3"/>
      <c r="L96" s="1"/>
      <c r="M96" s="1"/>
      <c r="N96" s="1"/>
      <c r="O96" s="40"/>
      <c r="P96" s="40"/>
      <c r="Q96" s="1"/>
      <c r="R96" s="1"/>
      <c r="S96" s="2"/>
      <c r="T96" s="3"/>
      <c r="U96" s="7"/>
      <c r="V96" s="7"/>
      <c r="W96" s="7"/>
      <c r="X96" s="40"/>
      <c r="Y96" s="1"/>
      <c r="Z96" s="1"/>
      <c r="AA96" s="2"/>
      <c r="AB96" s="6"/>
      <c r="AC96" s="2"/>
      <c r="AD96" s="40"/>
      <c r="AE96" s="1"/>
      <c r="AF96" s="2"/>
      <c r="AG96" s="9"/>
      <c r="AH96" s="12"/>
      <c r="AI96" s="12"/>
      <c r="AJ96" s="42"/>
      <c r="AK96" s="11"/>
      <c r="AL96" s="9"/>
      <c r="AM96" s="11"/>
      <c r="AN96" s="9"/>
      <c r="AO96" s="9"/>
      <c r="AP96" s="9"/>
      <c r="AQ96" s="50"/>
      <c r="AR96" s="11"/>
      <c r="AS96" s="49"/>
      <c r="AT96" s="12"/>
      <c r="AU96" s="9"/>
      <c r="AV96" s="9"/>
      <c r="AW96" s="9"/>
      <c r="AX96" s="9"/>
      <c r="AY96" s="12"/>
      <c r="AZ96" s="49"/>
      <c r="BA96" s="12"/>
      <c r="BB96" s="9"/>
      <c r="BC96" s="9"/>
      <c r="BD96" s="9"/>
      <c r="BE96" s="9"/>
      <c r="BF96" s="12"/>
      <c r="BG96" s="49"/>
      <c r="BH96" s="12"/>
      <c r="BI96" s="9"/>
      <c r="BJ96" s="9"/>
      <c r="BK96" s="9"/>
      <c r="BL96" s="50"/>
      <c r="BM96" s="12"/>
      <c r="BN96" s="11"/>
      <c r="BO96" s="9"/>
      <c r="BP96" s="11"/>
      <c r="BQ96" s="9"/>
      <c r="BR96" s="43"/>
      <c r="BS96" s="9"/>
      <c r="BT96" s="11"/>
      <c r="BU96" s="9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</row>
    <row r="97" spans="1:88" x14ac:dyDescent="0.2">
      <c r="A97" s="25"/>
      <c r="B97" s="2"/>
      <c r="C97" s="1"/>
      <c r="D97" s="1"/>
      <c r="E97" s="1"/>
      <c r="F97" s="2"/>
      <c r="G97" s="6"/>
      <c r="H97" s="2"/>
      <c r="I97" s="2"/>
      <c r="J97" s="3"/>
      <c r="K97" s="3"/>
      <c r="L97" s="1"/>
      <c r="M97" s="1"/>
      <c r="N97" s="1"/>
      <c r="O97" s="40"/>
      <c r="P97" s="40"/>
      <c r="Q97" s="1"/>
      <c r="R97" s="1"/>
      <c r="S97" s="2"/>
      <c r="T97" s="3"/>
      <c r="U97" s="7"/>
      <c r="V97" s="7"/>
      <c r="W97" s="7"/>
      <c r="X97" s="40"/>
      <c r="Y97" s="1"/>
      <c r="Z97" s="1"/>
      <c r="AA97" s="2"/>
      <c r="AB97" s="6"/>
      <c r="AC97" s="2"/>
      <c r="AD97" s="40"/>
      <c r="AE97" s="1"/>
      <c r="AF97" s="2"/>
      <c r="AG97" s="9"/>
      <c r="AH97" s="12"/>
      <c r="AI97" s="12"/>
      <c r="AJ97" s="42"/>
      <c r="AK97" s="11"/>
      <c r="AL97" s="9"/>
      <c r="AM97" s="11"/>
      <c r="AN97" s="9"/>
      <c r="AO97" s="9"/>
      <c r="AP97" s="9"/>
      <c r="AQ97" s="50"/>
      <c r="AR97" s="11"/>
      <c r="AS97" s="49"/>
      <c r="AT97" s="12"/>
      <c r="AU97" s="9"/>
      <c r="AV97" s="9"/>
      <c r="AW97" s="9"/>
      <c r="AX97" s="9"/>
      <c r="AY97" s="12"/>
      <c r="AZ97" s="49"/>
      <c r="BA97" s="12"/>
      <c r="BB97" s="9"/>
      <c r="BC97" s="9"/>
      <c r="BD97" s="9"/>
      <c r="BE97" s="9"/>
      <c r="BF97" s="12"/>
      <c r="BG97" s="49"/>
      <c r="BH97" s="12"/>
      <c r="BI97" s="9"/>
      <c r="BJ97" s="9"/>
      <c r="BK97" s="9"/>
      <c r="BL97" s="50"/>
      <c r="BM97" s="12"/>
      <c r="BN97" s="11"/>
      <c r="BO97" s="9"/>
      <c r="BP97" s="11"/>
      <c r="BQ97" s="9"/>
      <c r="BR97" s="43"/>
      <c r="BS97" s="9"/>
      <c r="BT97" s="11"/>
      <c r="BU97" s="9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</row>
    <row r="98" spans="1:88" x14ac:dyDescent="0.2">
      <c r="A98" s="25"/>
      <c r="B98" s="2"/>
      <c r="C98" s="1"/>
      <c r="D98" s="1"/>
      <c r="E98" s="1"/>
      <c r="F98" s="2"/>
      <c r="G98" s="6"/>
      <c r="H98" s="2"/>
      <c r="I98" s="2"/>
      <c r="J98" s="3"/>
      <c r="K98" s="3"/>
      <c r="L98" s="1"/>
      <c r="M98" s="1"/>
      <c r="N98" s="1"/>
      <c r="O98" s="40"/>
      <c r="P98" s="40"/>
      <c r="Q98" s="1"/>
      <c r="R98" s="1"/>
      <c r="S98" s="2"/>
      <c r="T98" s="3"/>
      <c r="U98" s="7"/>
      <c r="V98" s="7"/>
      <c r="W98" s="7"/>
      <c r="X98" s="40"/>
      <c r="Y98" s="1"/>
      <c r="Z98" s="1"/>
      <c r="AA98" s="2"/>
      <c r="AB98" s="6"/>
      <c r="AC98" s="2"/>
      <c r="AD98" s="40"/>
      <c r="AE98" s="1"/>
      <c r="AF98" s="2"/>
      <c r="AG98" s="9"/>
      <c r="AH98" s="12"/>
      <c r="AI98" s="12"/>
      <c r="AJ98" s="42"/>
      <c r="AK98" s="11"/>
      <c r="AL98" s="9"/>
      <c r="AM98" s="11"/>
      <c r="AN98" s="9"/>
      <c r="AO98" s="9"/>
      <c r="AP98" s="9"/>
      <c r="AQ98" s="50"/>
      <c r="AR98" s="11"/>
      <c r="AS98" s="49"/>
      <c r="AT98" s="12"/>
      <c r="AU98" s="9"/>
      <c r="AV98" s="9"/>
      <c r="AW98" s="9"/>
      <c r="AX98" s="9"/>
      <c r="AY98" s="12"/>
      <c r="AZ98" s="49"/>
      <c r="BA98" s="12"/>
      <c r="BB98" s="9"/>
      <c r="BC98" s="9"/>
      <c r="BD98" s="9"/>
      <c r="BE98" s="9"/>
      <c r="BF98" s="12"/>
      <c r="BG98" s="49"/>
      <c r="BH98" s="12"/>
      <c r="BI98" s="9"/>
      <c r="BJ98" s="9"/>
      <c r="BK98" s="9"/>
      <c r="BL98" s="50"/>
      <c r="BM98" s="12"/>
      <c r="BN98" s="11"/>
      <c r="BO98" s="9"/>
      <c r="BP98" s="11"/>
      <c r="BQ98" s="9"/>
      <c r="BR98" s="43"/>
      <c r="BS98" s="9"/>
      <c r="BT98" s="11"/>
      <c r="BU98" s="9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</row>
    <row r="99" spans="1:88" x14ac:dyDescent="0.2">
      <c r="A99" s="25"/>
      <c r="B99" s="2"/>
      <c r="C99" s="1"/>
      <c r="D99" s="1"/>
      <c r="E99" s="1"/>
      <c r="F99" s="2"/>
      <c r="G99" s="6"/>
      <c r="H99" s="2"/>
      <c r="I99" s="2"/>
      <c r="J99" s="3"/>
      <c r="K99" s="3"/>
      <c r="L99" s="1"/>
      <c r="M99" s="1"/>
      <c r="N99" s="1"/>
      <c r="O99" s="40"/>
      <c r="P99" s="40"/>
      <c r="Q99" s="1"/>
      <c r="R99" s="1"/>
      <c r="S99" s="2"/>
      <c r="T99" s="3"/>
      <c r="U99" s="7"/>
      <c r="V99" s="7"/>
      <c r="W99" s="7"/>
      <c r="X99" s="40"/>
      <c r="Y99" s="1"/>
      <c r="Z99" s="1"/>
      <c r="AA99" s="2"/>
      <c r="AB99" s="6"/>
      <c r="AC99" s="2"/>
      <c r="AD99" s="40"/>
      <c r="AE99" s="1"/>
      <c r="AF99" s="2"/>
      <c r="AG99" s="9"/>
      <c r="AH99" s="12"/>
      <c r="AI99" s="12"/>
      <c r="AJ99" s="42"/>
      <c r="AK99" s="11"/>
      <c r="AL99" s="9"/>
      <c r="AM99" s="11"/>
      <c r="AN99" s="9"/>
      <c r="AO99" s="9"/>
      <c r="AP99" s="9"/>
      <c r="AQ99" s="50"/>
      <c r="AR99" s="11"/>
      <c r="AS99" s="49"/>
      <c r="AT99" s="12"/>
      <c r="AU99" s="9"/>
      <c r="AV99" s="9"/>
      <c r="AW99" s="9"/>
      <c r="AX99" s="9"/>
      <c r="AY99" s="12"/>
      <c r="AZ99" s="49"/>
      <c r="BA99" s="12"/>
      <c r="BB99" s="9"/>
      <c r="BC99" s="9"/>
      <c r="BD99" s="9"/>
      <c r="BE99" s="9"/>
      <c r="BF99" s="12"/>
      <c r="BG99" s="49"/>
      <c r="BH99" s="12"/>
      <c r="BI99" s="9"/>
      <c r="BJ99" s="9"/>
      <c r="BK99" s="9"/>
      <c r="BL99" s="50"/>
      <c r="BM99" s="12"/>
      <c r="BN99" s="11"/>
      <c r="BO99" s="9"/>
      <c r="BP99" s="11"/>
      <c r="BQ99" s="9"/>
      <c r="BR99" s="43"/>
      <c r="BS99" s="9"/>
      <c r="BT99" s="11"/>
      <c r="BU99" s="9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</row>
    <row r="100" spans="1:88" x14ac:dyDescent="0.2">
      <c r="A100" s="25"/>
      <c r="B100" s="2"/>
      <c r="C100" s="1"/>
      <c r="D100" s="1"/>
      <c r="E100" s="1"/>
      <c r="F100" s="2"/>
      <c r="G100" s="6"/>
      <c r="H100" s="2"/>
      <c r="I100" s="2"/>
      <c r="J100" s="3"/>
      <c r="K100" s="3"/>
      <c r="L100" s="1"/>
      <c r="M100" s="1"/>
      <c r="N100" s="1"/>
      <c r="O100" s="40"/>
      <c r="P100" s="40"/>
      <c r="Q100" s="1"/>
      <c r="R100" s="1"/>
      <c r="S100" s="2"/>
      <c r="T100" s="3"/>
      <c r="U100" s="7"/>
      <c r="V100" s="7"/>
      <c r="W100" s="7"/>
      <c r="X100" s="40"/>
      <c r="Y100" s="1"/>
      <c r="Z100" s="1"/>
      <c r="AA100" s="2"/>
      <c r="AB100" s="6"/>
      <c r="AC100" s="2"/>
      <c r="AD100" s="40"/>
      <c r="AE100" s="1"/>
      <c r="AF100" s="2"/>
      <c r="AG100" s="9"/>
      <c r="AH100" s="12"/>
      <c r="AI100" s="12"/>
      <c r="AJ100" s="42"/>
      <c r="AK100" s="11"/>
      <c r="AL100" s="9"/>
      <c r="AM100" s="11"/>
      <c r="AN100" s="9"/>
      <c r="AO100" s="9"/>
      <c r="AP100" s="9"/>
      <c r="AQ100" s="50"/>
      <c r="AR100" s="11"/>
      <c r="AS100" s="49"/>
      <c r="AT100" s="12"/>
      <c r="AU100" s="9"/>
      <c r="AV100" s="9"/>
      <c r="AW100" s="9"/>
      <c r="AX100" s="9"/>
      <c r="AY100" s="12"/>
      <c r="AZ100" s="49"/>
      <c r="BA100" s="12"/>
      <c r="BB100" s="9"/>
      <c r="BC100" s="9"/>
      <c r="BD100" s="9"/>
      <c r="BE100" s="9"/>
      <c r="BF100" s="12"/>
      <c r="BG100" s="49"/>
      <c r="BH100" s="12"/>
      <c r="BI100" s="9"/>
      <c r="BJ100" s="9"/>
      <c r="BK100" s="9"/>
      <c r="BL100" s="50"/>
      <c r="BM100" s="12"/>
      <c r="BN100" s="11"/>
      <c r="BO100" s="9"/>
      <c r="BP100" s="11"/>
      <c r="BQ100" s="9"/>
      <c r="BR100" s="43"/>
      <c r="BS100" s="9"/>
      <c r="BT100" s="11"/>
      <c r="BU100" s="9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</row>
    <row r="101" spans="1:88" x14ac:dyDescent="0.2">
      <c r="A101" s="25"/>
      <c r="B101" s="2"/>
      <c r="C101" s="1"/>
      <c r="D101" s="1"/>
      <c r="E101" s="1"/>
      <c r="F101" s="2"/>
      <c r="G101" s="6"/>
      <c r="H101" s="2"/>
      <c r="I101" s="2"/>
      <c r="J101" s="3"/>
      <c r="K101" s="3"/>
      <c r="L101" s="1"/>
      <c r="M101" s="1"/>
      <c r="N101" s="1"/>
      <c r="O101" s="40"/>
      <c r="P101" s="40"/>
      <c r="Q101" s="1"/>
      <c r="R101" s="1"/>
      <c r="S101" s="2"/>
      <c r="T101" s="3"/>
      <c r="U101" s="7"/>
      <c r="V101" s="7"/>
      <c r="W101" s="7"/>
      <c r="X101" s="40"/>
      <c r="Y101" s="1"/>
      <c r="Z101" s="1"/>
      <c r="AA101" s="2"/>
      <c r="AB101" s="6"/>
      <c r="AC101" s="2"/>
      <c r="AD101" s="40"/>
      <c r="AE101" s="1"/>
      <c r="AF101" s="2"/>
      <c r="AG101" s="9"/>
      <c r="AH101" s="12"/>
      <c r="AI101" s="12"/>
      <c r="AJ101" s="42"/>
      <c r="AK101" s="11"/>
      <c r="AL101" s="9"/>
      <c r="AM101" s="11"/>
      <c r="AN101" s="9"/>
      <c r="AO101" s="9"/>
      <c r="AP101" s="9"/>
      <c r="AQ101" s="50"/>
      <c r="AR101" s="11"/>
      <c r="AS101" s="49"/>
      <c r="AT101" s="12"/>
      <c r="AU101" s="9"/>
      <c r="AV101" s="9"/>
      <c r="AW101" s="9"/>
      <c r="AX101" s="9"/>
      <c r="AY101" s="12"/>
      <c r="AZ101" s="49"/>
      <c r="BA101" s="12"/>
      <c r="BB101" s="9"/>
      <c r="BC101" s="9"/>
      <c r="BD101" s="9"/>
      <c r="BE101" s="9"/>
      <c r="BF101" s="12"/>
      <c r="BG101" s="49"/>
      <c r="BH101" s="12"/>
      <c r="BI101" s="9"/>
      <c r="BJ101" s="9"/>
      <c r="BK101" s="9"/>
      <c r="BL101" s="50"/>
      <c r="BM101" s="12"/>
      <c r="BN101" s="11"/>
      <c r="BO101" s="9"/>
      <c r="BP101" s="11"/>
      <c r="BQ101" s="9"/>
      <c r="BR101" s="43"/>
      <c r="BS101" s="9"/>
      <c r="BT101" s="11"/>
      <c r="BU101" s="9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</row>
    <row r="102" spans="1:88" x14ac:dyDescent="0.2">
      <c r="A102" s="25"/>
      <c r="B102" s="2"/>
      <c r="C102" s="1"/>
      <c r="D102" s="1"/>
      <c r="E102" s="1"/>
      <c r="F102" s="2"/>
      <c r="G102" s="6"/>
      <c r="H102" s="2"/>
      <c r="I102" s="2"/>
      <c r="J102" s="3"/>
      <c r="K102" s="3"/>
      <c r="L102" s="1"/>
      <c r="M102" s="1"/>
      <c r="N102" s="1"/>
      <c r="O102" s="40"/>
      <c r="P102" s="40"/>
      <c r="Q102" s="1"/>
      <c r="R102" s="1"/>
      <c r="S102" s="2"/>
      <c r="T102" s="3"/>
      <c r="U102" s="7"/>
      <c r="V102" s="7"/>
      <c r="W102" s="7"/>
      <c r="X102" s="40"/>
      <c r="Y102" s="1"/>
      <c r="Z102" s="1"/>
      <c r="AA102" s="2"/>
      <c r="AB102" s="6"/>
      <c r="AC102" s="2"/>
      <c r="AD102" s="40"/>
      <c r="AE102" s="1"/>
      <c r="AF102" s="2"/>
      <c r="AG102" s="9"/>
      <c r="AH102" s="12"/>
      <c r="AI102" s="12"/>
      <c r="AJ102" s="42"/>
      <c r="AK102" s="11"/>
      <c r="AL102" s="9"/>
      <c r="AM102" s="11"/>
      <c r="AN102" s="9"/>
      <c r="AO102" s="9"/>
      <c r="AP102" s="9"/>
      <c r="AQ102" s="50"/>
      <c r="AR102" s="11"/>
      <c r="AS102" s="49"/>
      <c r="AT102" s="12"/>
      <c r="AU102" s="9"/>
      <c r="AV102" s="9"/>
      <c r="AW102" s="9"/>
      <c r="AX102" s="9"/>
      <c r="AY102" s="12"/>
      <c r="AZ102" s="49"/>
      <c r="BA102" s="12"/>
      <c r="BB102" s="9"/>
      <c r="BC102" s="9"/>
      <c r="BD102" s="9"/>
      <c r="BE102" s="9"/>
      <c r="BF102" s="12"/>
      <c r="BG102" s="49"/>
      <c r="BH102" s="12"/>
      <c r="BI102" s="9"/>
      <c r="BJ102" s="9"/>
      <c r="BK102" s="9"/>
      <c r="BL102" s="50"/>
      <c r="BM102" s="12"/>
      <c r="BN102" s="11"/>
      <c r="BO102" s="9"/>
      <c r="BP102" s="11"/>
      <c r="BQ102" s="9"/>
      <c r="BR102" s="43"/>
      <c r="BS102" s="9"/>
      <c r="BT102" s="11"/>
      <c r="BU102" s="9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</row>
    <row r="103" spans="1:88" x14ac:dyDescent="0.2">
      <c r="A103" s="25"/>
      <c r="B103" s="2"/>
      <c r="C103" s="1"/>
      <c r="D103" s="1"/>
      <c r="E103" s="1"/>
      <c r="F103" s="2"/>
      <c r="G103" s="6"/>
      <c r="H103" s="2"/>
      <c r="I103" s="2"/>
      <c r="J103" s="3"/>
      <c r="K103" s="3"/>
      <c r="L103" s="1"/>
      <c r="M103" s="1"/>
      <c r="N103" s="1"/>
      <c r="O103" s="40"/>
      <c r="P103" s="40"/>
      <c r="Q103" s="1"/>
      <c r="R103" s="1"/>
      <c r="S103" s="2"/>
      <c r="T103" s="3"/>
      <c r="U103" s="7"/>
      <c r="V103" s="7"/>
      <c r="W103" s="7"/>
      <c r="X103" s="40"/>
      <c r="Y103" s="1"/>
      <c r="Z103" s="1"/>
      <c r="AA103" s="2"/>
      <c r="AB103" s="6"/>
      <c r="AC103" s="2"/>
      <c r="AD103" s="40"/>
      <c r="AE103" s="1"/>
      <c r="AF103" s="2"/>
      <c r="AG103" s="9"/>
      <c r="AH103" s="12"/>
      <c r="AI103" s="12"/>
      <c r="AJ103" s="42"/>
      <c r="AK103" s="11"/>
      <c r="AL103" s="9"/>
      <c r="AM103" s="11"/>
      <c r="AN103" s="9"/>
      <c r="AO103" s="9"/>
      <c r="AP103" s="9"/>
      <c r="AQ103" s="50"/>
      <c r="AR103" s="11"/>
      <c r="AS103" s="49"/>
      <c r="AT103" s="12"/>
      <c r="AU103" s="9"/>
      <c r="AV103" s="9"/>
      <c r="AW103" s="9"/>
      <c r="AX103" s="9"/>
      <c r="AY103" s="12"/>
      <c r="AZ103" s="49"/>
      <c r="BA103" s="12"/>
      <c r="BB103" s="9"/>
      <c r="BC103" s="9"/>
      <c r="BD103" s="9"/>
      <c r="BE103" s="9"/>
      <c r="BF103" s="12"/>
      <c r="BG103" s="49"/>
      <c r="BH103" s="12"/>
      <c r="BI103" s="9"/>
      <c r="BJ103" s="9"/>
      <c r="BK103" s="9"/>
      <c r="BL103" s="50"/>
      <c r="BM103" s="12"/>
      <c r="BN103" s="11"/>
      <c r="BO103" s="9"/>
      <c r="BP103" s="11"/>
      <c r="BQ103" s="9"/>
      <c r="BR103" s="43"/>
      <c r="BS103" s="9"/>
      <c r="BT103" s="11"/>
      <c r="BU103" s="9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</row>
    <row r="104" spans="1:88" x14ac:dyDescent="0.2">
      <c r="A104" s="25"/>
      <c r="B104" s="2"/>
      <c r="C104" s="1"/>
      <c r="D104" s="1"/>
      <c r="E104" s="1"/>
      <c r="F104" s="2"/>
      <c r="G104" s="6"/>
      <c r="H104" s="2"/>
      <c r="I104" s="2"/>
      <c r="J104" s="3"/>
      <c r="K104" s="3"/>
      <c r="L104" s="1"/>
      <c r="M104" s="1"/>
      <c r="N104" s="1"/>
      <c r="O104" s="40"/>
      <c r="P104" s="40"/>
      <c r="Q104" s="1"/>
      <c r="R104" s="1"/>
      <c r="S104" s="2"/>
      <c r="T104" s="3"/>
      <c r="U104" s="7"/>
      <c r="V104" s="7"/>
      <c r="W104" s="7"/>
      <c r="X104" s="40"/>
      <c r="Y104" s="1"/>
      <c r="Z104" s="1"/>
      <c r="AA104" s="2"/>
      <c r="AB104" s="6"/>
      <c r="AC104" s="2"/>
      <c r="AD104" s="40"/>
      <c r="AE104" s="1"/>
      <c r="AF104" s="2"/>
      <c r="AG104" s="9"/>
      <c r="AH104" s="12"/>
      <c r="AI104" s="12"/>
      <c r="AJ104" s="42"/>
      <c r="AK104" s="11"/>
      <c r="AL104" s="9"/>
      <c r="AM104" s="11"/>
      <c r="AN104" s="9"/>
      <c r="AO104" s="9"/>
      <c r="AP104" s="9"/>
      <c r="AQ104" s="50"/>
      <c r="AR104" s="11"/>
      <c r="AS104" s="49"/>
      <c r="AT104" s="12"/>
      <c r="AU104" s="9"/>
      <c r="AV104" s="9"/>
      <c r="AW104" s="9"/>
      <c r="AX104" s="9"/>
      <c r="AY104" s="12"/>
      <c r="AZ104" s="49"/>
      <c r="BA104" s="12"/>
      <c r="BB104" s="9"/>
      <c r="BC104" s="9"/>
      <c r="BD104" s="9"/>
      <c r="BE104" s="9"/>
      <c r="BF104" s="12"/>
      <c r="BG104" s="49"/>
      <c r="BH104" s="12"/>
      <c r="BI104" s="9"/>
      <c r="BJ104" s="9"/>
      <c r="BK104" s="9"/>
      <c r="BL104" s="50"/>
      <c r="BM104" s="12"/>
      <c r="BN104" s="11"/>
      <c r="BO104" s="9"/>
      <c r="BP104" s="11"/>
      <c r="BQ104" s="9"/>
      <c r="BR104" s="43"/>
      <c r="BS104" s="9"/>
      <c r="BT104" s="11"/>
      <c r="BU104" s="9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</row>
    <row r="105" spans="1:88" x14ac:dyDescent="0.2">
      <c r="A105" s="25"/>
      <c r="B105" s="2"/>
      <c r="C105" s="1"/>
      <c r="D105" s="1"/>
      <c r="E105" s="1"/>
      <c r="F105" s="2"/>
      <c r="G105" s="6"/>
      <c r="H105" s="2"/>
      <c r="I105" s="2"/>
      <c r="J105" s="3"/>
      <c r="K105" s="3"/>
      <c r="L105" s="1"/>
      <c r="M105" s="1"/>
      <c r="N105" s="1"/>
      <c r="O105" s="40"/>
      <c r="P105" s="40"/>
      <c r="Q105" s="1"/>
      <c r="R105" s="1"/>
      <c r="S105" s="2"/>
      <c r="T105" s="3"/>
      <c r="U105" s="7"/>
      <c r="V105" s="7"/>
      <c r="W105" s="7"/>
      <c r="X105" s="40"/>
      <c r="Y105" s="1"/>
      <c r="Z105" s="1"/>
      <c r="AA105" s="2"/>
      <c r="AB105" s="6"/>
      <c r="AC105" s="2"/>
      <c r="AD105" s="40"/>
      <c r="AE105" s="1"/>
      <c r="AF105" s="2"/>
      <c r="AG105" s="9"/>
      <c r="AH105" s="12"/>
      <c r="AI105" s="12"/>
      <c r="AJ105" s="42"/>
      <c r="AK105" s="11"/>
      <c r="AL105" s="9"/>
      <c r="AM105" s="11"/>
      <c r="AN105" s="9"/>
      <c r="AO105" s="9"/>
      <c r="AP105" s="9"/>
      <c r="AQ105" s="50"/>
      <c r="AR105" s="11"/>
      <c r="AS105" s="49"/>
      <c r="AT105" s="12"/>
      <c r="AU105" s="9"/>
      <c r="AV105" s="9"/>
      <c r="AW105" s="9"/>
      <c r="AX105" s="9"/>
      <c r="AY105" s="12"/>
      <c r="AZ105" s="49"/>
      <c r="BA105" s="12"/>
      <c r="BB105" s="9"/>
      <c r="BC105" s="9"/>
      <c r="BD105" s="9"/>
      <c r="BE105" s="9"/>
      <c r="BF105" s="12"/>
      <c r="BG105" s="49"/>
      <c r="BH105" s="12"/>
      <c r="BI105" s="9"/>
      <c r="BJ105" s="9"/>
      <c r="BK105" s="9"/>
      <c r="BL105" s="50"/>
      <c r="BM105" s="12"/>
      <c r="BN105" s="11"/>
      <c r="BO105" s="9"/>
      <c r="BP105" s="11"/>
      <c r="BQ105" s="9"/>
      <c r="BR105" s="43"/>
      <c r="BS105" s="9"/>
      <c r="BT105" s="11"/>
      <c r="BU105" s="9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</row>
    <row r="106" spans="1:88" x14ac:dyDescent="0.2">
      <c r="A106" s="25"/>
      <c r="B106" s="2"/>
      <c r="C106" s="1"/>
      <c r="D106" s="1"/>
      <c r="E106" s="1"/>
      <c r="F106" s="2"/>
      <c r="G106" s="6"/>
      <c r="H106" s="2"/>
      <c r="I106" s="2"/>
      <c r="J106" s="3"/>
      <c r="K106" s="3"/>
      <c r="L106" s="1"/>
      <c r="M106" s="1"/>
      <c r="N106" s="1"/>
      <c r="O106" s="40"/>
      <c r="P106" s="40"/>
      <c r="Q106" s="1"/>
      <c r="R106" s="1"/>
      <c r="S106" s="2"/>
      <c r="T106" s="3"/>
      <c r="U106" s="7"/>
      <c r="V106" s="7"/>
      <c r="W106" s="7"/>
      <c r="X106" s="40"/>
      <c r="Y106" s="1"/>
      <c r="Z106" s="1"/>
      <c r="AA106" s="2"/>
      <c r="AB106" s="6"/>
      <c r="AC106" s="2"/>
      <c r="AD106" s="40"/>
      <c r="AE106" s="1"/>
      <c r="AF106" s="2"/>
      <c r="AG106" s="9"/>
      <c r="AH106" s="12"/>
      <c r="AI106" s="12"/>
      <c r="AJ106" s="42"/>
      <c r="AK106" s="11"/>
      <c r="AL106" s="9"/>
      <c r="AM106" s="11"/>
      <c r="AN106" s="9"/>
      <c r="AO106" s="9"/>
      <c r="AP106" s="9"/>
      <c r="AQ106" s="50"/>
      <c r="AR106" s="11"/>
      <c r="AS106" s="49"/>
      <c r="AT106" s="12"/>
      <c r="AU106" s="9"/>
      <c r="AV106" s="9"/>
      <c r="AW106" s="9"/>
      <c r="AX106" s="9"/>
      <c r="AY106" s="12"/>
      <c r="AZ106" s="49"/>
      <c r="BA106" s="12"/>
      <c r="BB106" s="9"/>
      <c r="BC106" s="9"/>
      <c r="BD106" s="9"/>
      <c r="BE106" s="9"/>
      <c r="BF106" s="12"/>
      <c r="BG106" s="49"/>
      <c r="BH106" s="12"/>
      <c r="BI106" s="9"/>
      <c r="BJ106" s="9"/>
      <c r="BK106" s="9"/>
      <c r="BL106" s="50"/>
      <c r="BM106" s="12"/>
      <c r="BN106" s="11"/>
      <c r="BO106" s="9"/>
      <c r="BP106" s="11"/>
      <c r="BQ106" s="9"/>
      <c r="BR106" s="43"/>
      <c r="BS106" s="9"/>
      <c r="BT106" s="11"/>
      <c r="BU106" s="9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</row>
    <row r="107" spans="1:88" x14ac:dyDescent="0.2">
      <c r="A107" s="25"/>
      <c r="B107" s="2"/>
      <c r="C107" s="1"/>
      <c r="D107" s="1"/>
      <c r="E107" s="1"/>
      <c r="F107" s="2"/>
      <c r="G107" s="6"/>
      <c r="H107" s="2"/>
      <c r="I107" s="2"/>
      <c r="J107" s="3"/>
      <c r="K107" s="3"/>
      <c r="L107" s="1"/>
      <c r="M107" s="1"/>
      <c r="N107" s="1"/>
      <c r="O107" s="40"/>
      <c r="P107" s="40"/>
      <c r="Q107" s="1"/>
      <c r="R107" s="1"/>
      <c r="S107" s="2"/>
      <c r="T107" s="3"/>
      <c r="U107" s="7"/>
      <c r="V107" s="7"/>
      <c r="W107" s="7"/>
      <c r="X107" s="40"/>
      <c r="Y107" s="1"/>
      <c r="Z107" s="1"/>
      <c r="AA107" s="2"/>
      <c r="AB107" s="6"/>
      <c r="AC107" s="2"/>
      <c r="AD107" s="40"/>
      <c r="AE107" s="1"/>
      <c r="AF107" s="2"/>
      <c r="AG107" s="9"/>
      <c r="AH107" s="12"/>
      <c r="AI107" s="12"/>
      <c r="AJ107" s="42"/>
      <c r="AK107" s="11"/>
      <c r="AL107" s="9"/>
      <c r="AM107" s="11"/>
      <c r="AN107" s="9"/>
      <c r="AO107" s="9"/>
      <c r="AP107" s="9"/>
      <c r="AQ107" s="50"/>
      <c r="AR107" s="11"/>
      <c r="AS107" s="49"/>
      <c r="AT107" s="12"/>
      <c r="AU107" s="9"/>
      <c r="AV107" s="9"/>
      <c r="AW107" s="9"/>
      <c r="AX107" s="9"/>
      <c r="AY107" s="12"/>
      <c r="AZ107" s="49"/>
      <c r="BA107" s="12"/>
      <c r="BB107" s="9"/>
      <c r="BC107" s="9"/>
      <c r="BD107" s="9"/>
      <c r="BE107" s="9"/>
      <c r="BF107" s="12"/>
      <c r="BG107" s="49"/>
      <c r="BH107" s="12"/>
      <c r="BI107" s="9"/>
      <c r="BJ107" s="9"/>
      <c r="BK107" s="9"/>
      <c r="BL107" s="50"/>
      <c r="BM107" s="12"/>
      <c r="BN107" s="11"/>
      <c r="BO107" s="9"/>
      <c r="BP107" s="11"/>
      <c r="BQ107" s="9"/>
      <c r="BR107" s="43"/>
      <c r="BS107" s="9"/>
      <c r="BT107" s="11"/>
      <c r="BU107" s="9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</row>
    <row r="108" spans="1:88" x14ac:dyDescent="0.2">
      <c r="A108" s="25"/>
      <c r="B108" s="2"/>
      <c r="C108" s="1"/>
      <c r="D108" s="1"/>
      <c r="E108" s="1"/>
      <c r="F108" s="2"/>
      <c r="G108" s="6"/>
      <c r="H108" s="2"/>
      <c r="I108" s="2"/>
      <c r="J108" s="3"/>
      <c r="K108" s="3"/>
      <c r="L108" s="1"/>
      <c r="M108" s="1"/>
      <c r="N108" s="1"/>
      <c r="O108" s="40"/>
      <c r="P108" s="40"/>
      <c r="Q108" s="1"/>
      <c r="R108" s="1"/>
      <c r="S108" s="2"/>
      <c r="T108" s="3"/>
      <c r="U108" s="7"/>
      <c r="V108" s="7"/>
      <c r="W108" s="7"/>
      <c r="X108" s="40"/>
      <c r="Y108" s="1"/>
      <c r="Z108" s="1"/>
      <c r="AA108" s="2"/>
      <c r="AB108" s="6"/>
      <c r="AC108" s="2"/>
      <c r="AD108" s="40"/>
      <c r="AE108" s="1"/>
      <c r="AF108" s="2"/>
      <c r="AG108" s="9"/>
      <c r="AH108" s="12"/>
      <c r="AI108" s="12"/>
      <c r="AJ108" s="42"/>
      <c r="AK108" s="11"/>
      <c r="AL108" s="9"/>
      <c r="AM108" s="11"/>
      <c r="AN108" s="9"/>
      <c r="AO108" s="9"/>
      <c r="AP108" s="9"/>
      <c r="AQ108" s="50"/>
      <c r="AR108" s="11"/>
      <c r="AS108" s="49"/>
      <c r="AT108" s="12"/>
      <c r="AU108" s="9"/>
      <c r="AV108" s="9"/>
      <c r="AW108" s="9"/>
      <c r="AX108" s="9"/>
      <c r="AY108" s="12"/>
      <c r="AZ108" s="49"/>
      <c r="BA108" s="12"/>
      <c r="BB108" s="9"/>
      <c r="BC108" s="9"/>
      <c r="BD108" s="9"/>
      <c r="BE108" s="9"/>
      <c r="BF108" s="12"/>
      <c r="BG108" s="49"/>
      <c r="BH108" s="12"/>
      <c r="BI108" s="9"/>
      <c r="BJ108" s="9"/>
      <c r="BK108" s="9"/>
      <c r="BL108" s="50"/>
      <c r="BM108" s="12"/>
      <c r="BN108" s="11"/>
      <c r="BO108" s="9"/>
      <c r="BP108" s="11"/>
      <c r="BQ108" s="9"/>
      <c r="BR108" s="43"/>
      <c r="BS108" s="9"/>
      <c r="BT108" s="11"/>
      <c r="BU108" s="9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</row>
    <row r="109" spans="1:88" x14ac:dyDescent="0.2">
      <c r="A109" s="25"/>
      <c r="B109" s="2"/>
      <c r="C109" s="1"/>
      <c r="D109" s="1"/>
      <c r="E109" s="1"/>
      <c r="F109" s="2"/>
      <c r="G109" s="6"/>
      <c r="H109" s="2"/>
      <c r="I109" s="2"/>
      <c r="J109" s="3"/>
      <c r="K109" s="3"/>
      <c r="L109" s="1"/>
      <c r="M109" s="1"/>
      <c r="N109" s="1"/>
      <c r="O109" s="40"/>
      <c r="P109" s="40"/>
      <c r="Q109" s="1"/>
      <c r="R109" s="1"/>
      <c r="S109" s="2"/>
      <c r="T109" s="3"/>
      <c r="U109" s="7"/>
      <c r="V109" s="7"/>
      <c r="W109" s="7"/>
      <c r="X109" s="40"/>
      <c r="Y109" s="1"/>
      <c r="Z109" s="1"/>
      <c r="AA109" s="2"/>
      <c r="AB109" s="6"/>
      <c r="AC109" s="2"/>
      <c r="AD109" s="40"/>
      <c r="AE109" s="1"/>
      <c r="AF109" s="2"/>
      <c r="AG109" s="9"/>
      <c r="AH109" s="12"/>
      <c r="AI109" s="12"/>
      <c r="AJ109" s="42"/>
      <c r="AK109" s="11"/>
      <c r="AL109" s="9"/>
      <c r="AM109" s="11"/>
      <c r="AN109" s="9"/>
      <c r="AO109" s="9"/>
      <c r="AP109" s="9"/>
      <c r="AQ109" s="50"/>
      <c r="AR109" s="11"/>
      <c r="AS109" s="49"/>
      <c r="AT109" s="12"/>
      <c r="AU109" s="9"/>
      <c r="AV109" s="9"/>
      <c r="AW109" s="9"/>
      <c r="AX109" s="9"/>
      <c r="AY109" s="12"/>
      <c r="AZ109" s="49"/>
      <c r="BA109" s="12"/>
      <c r="BB109" s="9"/>
      <c r="BC109" s="9"/>
      <c r="BD109" s="9"/>
      <c r="BE109" s="9"/>
      <c r="BF109" s="12"/>
      <c r="BG109" s="49"/>
      <c r="BH109" s="12"/>
      <c r="BI109" s="9"/>
      <c r="BJ109" s="9"/>
      <c r="BK109" s="9"/>
      <c r="BL109" s="50"/>
      <c r="BM109" s="12"/>
      <c r="BN109" s="11"/>
      <c r="BO109" s="9"/>
      <c r="BP109" s="11"/>
      <c r="BQ109" s="9"/>
      <c r="BR109" s="43"/>
      <c r="BS109" s="9"/>
      <c r="BT109" s="11"/>
      <c r="BU109" s="9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</row>
    <row r="110" spans="1:88" x14ac:dyDescent="0.2">
      <c r="A110" s="25"/>
      <c r="B110" s="2"/>
      <c r="C110" s="1"/>
      <c r="D110" s="1"/>
      <c r="E110" s="1"/>
      <c r="F110" s="2"/>
      <c r="G110" s="6"/>
      <c r="H110" s="2"/>
      <c r="I110" s="2"/>
      <c r="J110" s="3"/>
      <c r="K110" s="3"/>
      <c r="L110" s="1"/>
      <c r="M110" s="1"/>
      <c r="N110" s="1"/>
      <c r="O110" s="40"/>
      <c r="P110" s="40"/>
      <c r="Q110" s="1"/>
      <c r="R110" s="1"/>
      <c r="S110" s="2"/>
      <c r="T110" s="3"/>
      <c r="U110" s="7"/>
      <c r="V110" s="7"/>
      <c r="W110" s="7"/>
      <c r="X110" s="40"/>
      <c r="Y110" s="1"/>
      <c r="Z110" s="1"/>
      <c r="AA110" s="2"/>
      <c r="AB110" s="6"/>
      <c r="AC110" s="2"/>
      <c r="AD110" s="40"/>
      <c r="AE110" s="1"/>
      <c r="AF110" s="2"/>
      <c r="AG110" s="9"/>
      <c r="AH110" s="12"/>
      <c r="AI110" s="12"/>
      <c r="AJ110" s="42"/>
      <c r="AK110" s="11"/>
      <c r="AL110" s="9"/>
      <c r="AM110" s="11"/>
      <c r="AN110" s="9"/>
      <c r="AO110" s="9"/>
      <c r="AP110" s="9"/>
      <c r="AQ110" s="50"/>
      <c r="AR110" s="11"/>
      <c r="AS110" s="49"/>
      <c r="AT110" s="12"/>
      <c r="AU110" s="9"/>
      <c r="AV110" s="9"/>
      <c r="AW110" s="9"/>
      <c r="AX110" s="9"/>
      <c r="AY110" s="12"/>
      <c r="AZ110" s="49"/>
      <c r="BA110" s="12"/>
      <c r="BB110" s="9"/>
      <c r="BC110" s="9"/>
      <c r="BD110" s="9"/>
      <c r="BE110" s="9"/>
      <c r="BF110" s="12"/>
      <c r="BG110" s="49"/>
      <c r="BH110" s="12"/>
      <c r="BI110" s="9"/>
      <c r="BJ110" s="9"/>
      <c r="BK110" s="9"/>
      <c r="BL110" s="50"/>
      <c r="BM110" s="12"/>
      <c r="BN110" s="11"/>
      <c r="BO110" s="9"/>
      <c r="BP110" s="11"/>
      <c r="BQ110" s="9"/>
      <c r="BR110" s="43"/>
      <c r="BS110" s="9"/>
      <c r="BT110" s="11"/>
      <c r="BU110" s="9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</row>
    <row r="111" spans="1:88" x14ac:dyDescent="0.2">
      <c r="A111" s="25"/>
      <c r="B111" s="2"/>
      <c r="C111" s="1"/>
      <c r="D111" s="1"/>
      <c r="E111" s="1"/>
      <c r="F111" s="2"/>
      <c r="G111" s="6"/>
      <c r="H111" s="2"/>
      <c r="I111" s="2"/>
      <c r="J111" s="3"/>
      <c r="K111" s="3"/>
      <c r="L111" s="1"/>
      <c r="M111" s="1"/>
      <c r="N111" s="1"/>
      <c r="O111" s="40"/>
      <c r="P111" s="40"/>
      <c r="Q111" s="1"/>
      <c r="R111" s="1"/>
      <c r="S111" s="2"/>
      <c r="T111" s="3"/>
      <c r="U111" s="7"/>
      <c r="V111" s="7"/>
      <c r="W111" s="7"/>
      <c r="X111" s="40"/>
      <c r="Y111" s="1"/>
      <c r="Z111" s="1"/>
      <c r="AA111" s="2"/>
      <c r="AB111" s="6"/>
      <c r="AC111" s="2"/>
      <c r="AD111" s="40"/>
      <c r="AE111" s="1"/>
      <c r="AF111" s="2"/>
      <c r="AG111" s="9"/>
      <c r="AH111" s="12"/>
      <c r="AI111" s="12"/>
      <c r="AJ111" s="42"/>
      <c r="AK111" s="11"/>
      <c r="AL111" s="9"/>
      <c r="AM111" s="11"/>
      <c r="AN111" s="9"/>
      <c r="AO111" s="9"/>
      <c r="AP111" s="9"/>
      <c r="AQ111" s="50"/>
      <c r="AR111" s="11"/>
      <c r="AS111" s="49"/>
      <c r="AT111" s="12"/>
      <c r="AU111" s="9"/>
      <c r="AV111" s="9"/>
      <c r="AW111" s="9"/>
      <c r="AX111" s="9"/>
      <c r="AY111" s="12"/>
      <c r="AZ111" s="49"/>
      <c r="BA111" s="12"/>
      <c r="BB111" s="9"/>
      <c r="BC111" s="9"/>
      <c r="BD111" s="9"/>
      <c r="BE111" s="9"/>
      <c r="BF111" s="12"/>
      <c r="BG111" s="49"/>
      <c r="BH111" s="12"/>
      <c r="BI111" s="9"/>
      <c r="BJ111" s="9"/>
      <c r="BK111" s="9"/>
      <c r="BL111" s="50"/>
      <c r="BM111" s="12"/>
      <c r="BN111" s="11"/>
      <c r="BO111" s="9"/>
      <c r="BP111" s="11"/>
      <c r="BQ111" s="9"/>
      <c r="BR111" s="43"/>
      <c r="BS111" s="9"/>
      <c r="BT111" s="11"/>
      <c r="BU111" s="9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</row>
    <row r="112" spans="1:88" x14ac:dyDescent="0.2">
      <c r="A112" s="25"/>
      <c r="B112" s="2"/>
      <c r="C112" s="1"/>
      <c r="D112" s="1"/>
      <c r="E112" s="1"/>
      <c r="F112" s="2"/>
      <c r="G112" s="6"/>
      <c r="H112" s="2"/>
      <c r="I112" s="2"/>
      <c r="J112" s="3"/>
      <c r="K112" s="3"/>
      <c r="L112" s="1"/>
      <c r="M112" s="1"/>
      <c r="N112" s="1"/>
      <c r="O112" s="40"/>
      <c r="P112" s="40"/>
      <c r="Q112" s="1"/>
      <c r="R112" s="1"/>
      <c r="S112" s="2"/>
      <c r="T112" s="3"/>
      <c r="U112" s="7"/>
      <c r="V112" s="7"/>
      <c r="W112" s="7"/>
      <c r="X112" s="40"/>
      <c r="Y112" s="1"/>
      <c r="Z112" s="1"/>
      <c r="AA112" s="2"/>
      <c r="AB112" s="6"/>
      <c r="AC112" s="2"/>
      <c r="AD112" s="40"/>
      <c r="AE112" s="1"/>
      <c r="AF112" s="2"/>
      <c r="AG112" s="9"/>
      <c r="AH112" s="12"/>
      <c r="AI112" s="12"/>
      <c r="AJ112" s="42"/>
      <c r="AK112" s="11"/>
      <c r="AL112" s="9"/>
      <c r="AM112" s="11"/>
      <c r="AN112" s="9"/>
      <c r="AO112" s="9"/>
      <c r="AP112" s="9"/>
      <c r="AQ112" s="50"/>
      <c r="AR112" s="11"/>
      <c r="AS112" s="49"/>
      <c r="AT112" s="12"/>
      <c r="AU112" s="9"/>
      <c r="AV112" s="9"/>
      <c r="AW112" s="9"/>
      <c r="AX112" s="9"/>
      <c r="AY112" s="12"/>
      <c r="AZ112" s="49"/>
      <c r="BA112" s="12"/>
      <c r="BB112" s="9"/>
      <c r="BC112" s="9"/>
      <c r="BD112" s="9"/>
      <c r="BE112" s="9"/>
      <c r="BF112" s="12"/>
      <c r="BG112" s="49"/>
      <c r="BH112" s="12"/>
      <c r="BI112" s="9"/>
      <c r="BJ112" s="9"/>
      <c r="BK112" s="9"/>
      <c r="BL112" s="50"/>
      <c r="BM112" s="12"/>
      <c r="BN112" s="11"/>
      <c r="BO112" s="9"/>
      <c r="BP112" s="11"/>
      <c r="BQ112" s="9"/>
      <c r="BR112" s="43"/>
      <c r="BS112" s="9"/>
      <c r="BT112" s="11"/>
      <c r="BU112" s="9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</row>
    <row r="113" spans="1:88" x14ac:dyDescent="0.2">
      <c r="A113" s="25"/>
      <c r="B113" s="2"/>
      <c r="C113" s="1"/>
      <c r="D113" s="1"/>
      <c r="E113" s="1"/>
      <c r="F113" s="2"/>
      <c r="G113" s="6"/>
      <c r="H113" s="2"/>
      <c r="I113" s="2"/>
      <c r="J113" s="3"/>
      <c r="K113" s="3"/>
      <c r="L113" s="1"/>
      <c r="M113" s="1"/>
      <c r="N113" s="1"/>
      <c r="O113" s="40"/>
      <c r="P113" s="40"/>
      <c r="Q113" s="1"/>
      <c r="R113" s="1"/>
      <c r="S113" s="2"/>
      <c r="T113" s="3"/>
      <c r="U113" s="7"/>
      <c r="V113" s="7"/>
      <c r="W113" s="7"/>
      <c r="X113" s="40"/>
      <c r="Y113" s="1"/>
      <c r="Z113" s="1"/>
      <c r="AA113" s="2"/>
      <c r="AB113" s="6"/>
      <c r="AC113" s="2"/>
      <c r="AD113" s="40"/>
      <c r="AE113" s="1"/>
      <c r="AF113" s="2"/>
      <c r="AG113" s="9"/>
      <c r="AH113" s="12"/>
      <c r="AI113" s="12"/>
      <c r="AJ113" s="42"/>
      <c r="AK113" s="11"/>
      <c r="AL113" s="9"/>
      <c r="AM113" s="11"/>
      <c r="AN113" s="9"/>
      <c r="AO113" s="9"/>
      <c r="AP113" s="9"/>
      <c r="AQ113" s="50"/>
      <c r="AR113" s="11"/>
      <c r="AS113" s="49"/>
      <c r="AT113" s="12"/>
      <c r="AU113" s="9"/>
      <c r="AV113" s="9"/>
      <c r="AW113" s="9"/>
      <c r="AX113" s="9"/>
      <c r="AY113" s="12"/>
      <c r="AZ113" s="49"/>
      <c r="BA113" s="12"/>
      <c r="BB113" s="9"/>
      <c r="BC113" s="9"/>
      <c r="BD113" s="9"/>
      <c r="BE113" s="9"/>
      <c r="BF113" s="12"/>
      <c r="BG113" s="49"/>
      <c r="BH113" s="12"/>
      <c r="BI113" s="9"/>
      <c r="BJ113" s="9"/>
      <c r="BK113" s="9"/>
      <c r="BL113" s="50"/>
      <c r="BM113" s="12"/>
      <c r="BN113" s="11"/>
      <c r="BO113" s="9"/>
      <c r="BP113" s="11"/>
      <c r="BQ113" s="9"/>
      <c r="BR113" s="43"/>
      <c r="BS113" s="9"/>
      <c r="BT113" s="11"/>
      <c r="BU113" s="9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</row>
    <row r="114" spans="1:88" x14ac:dyDescent="0.2">
      <c r="A114" s="25"/>
      <c r="B114" s="2"/>
      <c r="C114" s="1"/>
      <c r="D114" s="1"/>
      <c r="E114" s="1"/>
      <c r="F114" s="2"/>
      <c r="G114" s="6"/>
      <c r="H114" s="2"/>
      <c r="I114" s="2"/>
      <c r="J114" s="3"/>
      <c r="K114" s="3"/>
      <c r="L114" s="1"/>
      <c r="M114" s="1"/>
      <c r="N114" s="1"/>
      <c r="O114" s="40"/>
      <c r="P114" s="40"/>
      <c r="Q114" s="1"/>
      <c r="R114" s="1"/>
      <c r="S114" s="2"/>
      <c r="T114" s="3"/>
      <c r="U114" s="7"/>
      <c r="V114" s="7"/>
      <c r="W114" s="7"/>
      <c r="X114" s="40"/>
      <c r="Y114" s="1"/>
      <c r="Z114" s="1"/>
      <c r="AA114" s="2"/>
      <c r="AB114" s="6"/>
      <c r="AC114" s="2"/>
      <c r="AD114" s="40"/>
      <c r="AE114" s="1"/>
      <c r="AF114" s="2"/>
      <c r="AG114" s="9"/>
      <c r="AH114" s="12"/>
      <c r="AI114" s="12"/>
      <c r="AJ114" s="42"/>
      <c r="AK114" s="11"/>
      <c r="AL114" s="9"/>
      <c r="AM114" s="11"/>
      <c r="AN114" s="9"/>
      <c r="AO114" s="9"/>
      <c r="AP114" s="9"/>
      <c r="AQ114" s="50"/>
      <c r="AR114" s="11"/>
      <c r="AS114" s="49"/>
      <c r="AT114" s="12"/>
      <c r="AU114" s="9"/>
      <c r="AV114" s="9"/>
      <c r="AW114" s="9"/>
      <c r="AX114" s="9"/>
      <c r="AY114" s="12"/>
      <c r="AZ114" s="49"/>
      <c r="BA114" s="12"/>
      <c r="BB114" s="9"/>
      <c r="BC114" s="9"/>
      <c r="BD114" s="9"/>
      <c r="BE114" s="9"/>
      <c r="BF114" s="12"/>
      <c r="BG114" s="49"/>
      <c r="BH114" s="12"/>
      <c r="BI114" s="9"/>
      <c r="BJ114" s="9"/>
      <c r="BK114" s="9"/>
      <c r="BL114" s="50"/>
      <c r="BM114" s="12"/>
      <c r="BN114" s="11"/>
      <c r="BO114" s="9"/>
      <c r="BP114" s="11"/>
      <c r="BQ114" s="9"/>
      <c r="BR114" s="43"/>
      <c r="BS114" s="9"/>
      <c r="BT114" s="11"/>
      <c r="BU114" s="9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</row>
    <row r="115" spans="1:88" x14ac:dyDescent="0.2">
      <c r="A115" s="25"/>
      <c r="B115" s="2"/>
      <c r="C115" s="1"/>
      <c r="D115" s="1"/>
      <c r="E115" s="1"/>
      <c r="F115" s="2"/>
      <c r="G115" s="6"/>
      <c r="H115" s="2"/>
      <c r="I115" s="2"/>
      <c r="J115" s="3"/>
      <c r="K115" s="3"/>
      <c r="L115" s="1"/>
      <c r="M115" s="1"/>
      <c r="N115" s="1"/>
      <c r="O115" s="40"/>
      <c r="P115" s="40"/>
      <c r="Q115" s="1"/>
      <c r="R115" s="1"/>
      <c r="S115" s="2"/>
      <c r="T115" s="3"/>
      <c r="U115" s="7"/>
      <c r="V115" s="7"/>
      <c r="W115" s="7"/>
      <c r="X115" s="40"/>
      <c r="Y115" s="1"/>
      <c r="Z115" s="1"/>
      <c r="AA115" s="2"/>
      <c r="AB115" s="6"/>
      <c r="AC115" s="2"/>
      <c r="AD115" s="40"/>
      <c r="AE115" s="1"/>
      <c r="AF115" s="2"/>
      <c r="AG115" s="9"/>
      <c r="AH115" s="12"/>
      <c r="AI115" s="12"/>
      <c r="AJ115" s="42"/>
      <c r="AK115" s="11"/>
      <c r="AL115" s="9"/>
      <c r="AM115" s="11"/>
      <c r="AN115" s="9"/>
      <c r="AO115" s="9"/>
      <c r="AP115" s="9"/>
      <c r="AQ115" s="50"/>
      <c r="AR115" s="11"/>
      <c r="AS115" s="49"/>
      <c r="AT115" s="12"/>
      <c r="AU115" s="9"/>
      <c r="AV115" s="9"/>
      <c r="AW115" s="9"/>
      <c r="AX115" s="9"/>
      <c r="AY115" s="12"/>
      <c r="AZ115" s="49"/>
      <c r="BA115" s="12"/>
      <c r="BB115" s="9"/>
      <c r="BC115" s="9"/>
      <c r="BD115" s="9"/>
      <c r="BE115" s="9"/>
      <c r="BF115" s="12"/>
      <c r="BG115" s="49"/>
      <c r="BH115" s="12"/>
      <c r="BI115" s="9"/>
      <c r="BJ115" s="9"/>
      <c r="BK115" s="9"/>
      <c r="BL115" s="50"/>
      <c r="BM115" s="12"/>
      <c r="BN115" s="11"/>
      <c r="BO115" s="9"/>
      <c r="BP115" s="11"/>
      <c r="BQ115" s="9"/>
      <c r="BR115" s="43"/>
      <c r="BS115" s="9"/>
      <c r="BT115" s="11"/>
      <c r="BU115" s="9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</row>
    <row r="116" spans="1:88" x14ac:dyDescent="0.2">
      <c r="A116" s="25"/>
      <c r="B116" s="2"/>
      <c r="C116" s="1"/>
      <c r="D116" s="1"/>
      <c r="E116" s="1"/>
      <c r="F116" s="2"/>
      <c r="G116" s="6"/>
      <c r="H116" s="2"/>
      <c r="I116" s="2"/>
      <c r="J116" s="3"/>
      <c r="K116" s="3"/>
      <c r="L116" s="1"/>
      <c r="M116" s="1"/>
      <c r="N116" s="1"/>
      <c r="O116" s="40"/>
      <c r="P116" s="40"/>
      <c r="Q116" s="1"/>
      <c r="R116" s="1"/>
      <c r="S116" s="2"/>
      <c r="T116" s="3"/>
      <c r="U116" s="7"/>
      <c r="V116" s="7"/>
      <c r="W116" s="7"/>
      <c r="X116" s="40"/>
      <c r="Y116" s="1"/>
      <c r="Z116" s="1"/>
      <c r="AA116" s="2"/>
      <c r="AB116" s="6"/>
      <c r="AC116" s="2"/>
      <c r="AD116" s="40"/>
      <c r="AE116" s="1"/>
      <c r="AF116" s="2"/>
      <c r="AG116" s="9"/>
      <c r="AH116" s="12"/>
      <c r="AI116" s="12"/>
      <c r="AJ116" s="42"/>
      <c r="AK116" s="11"/>
      <c r="AL116" s="9"/>
      <c r="AM116" s="11"/>
      <c r="AN116" s="9"/>
      <c r="AO116" s="9"/>
      <c r="AP116" s="9"/>
      <c r="AQ116" s="50"/>
      <c r="AR116" s="11"/>
      <c r="AS116" s="49"/>
      <c r="AT116" s="12"/>
      <c r="AU116" s="9"/>
      <c r="AV116" s="9"/>
      <c r="AW116" s="9"/>
      <c r="AX116" s="9"/>
      <c r="AY116" s="12"/>
      <c r="AZ116" s="49"/>
      <c r="BA116" s="12"/>
      <c r="BB116" s="9"/>
      <c r="BC116" s="9"/>
      <c r="BD116" s="9"/>
      <c r="BE116" s="9"/>
      <c r="BF116" s="12"/>
      <c r="BG116" s="49"/>
      <c r="BH116" s="12"/>
      <c r="BI116" s="9"/>
      <c r="BJ116" s="9"/>
      <c r="BK116" s="9"/>
      <c r="BL116" s="50"/>
      <c r="BM116" s="12"/>
      <c r="BN116" s="11"/>
      <c r="BO116" s="9"/>
      <c r="BP116" s="11"/>
      <c r="BQ116" s="9"/>
      <c r="BR116" s="43"/>
      <c r="BS116" s="9"/>
      <c r="BT116" s="11"/>
      <c r="BU116" s="9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</row>
    <row r="117" spans="1:88" x14ac:dyDescent="0.2">
      <c r="A117" s="25"/>
      <c r="B117" s="2"/>
      <c r="C117" s="1"/>
      <c r="D117" s="1"/>
      <c r="E117" s="1"/>
      <c r="F117" s="2"/>
      <c r="G117" s="6"/>
      <c r="H117" s="2"/>
      <c r="I117" s="2"/>
      <c r="J117" s="3"/>
      <c r="K117" s="3"/>
      <c r="L117" s="1"/>
      <c r="M117" s="1"/>
      <c r="N117" s="1"/>
      <c r="O117" s="40"/>
      <c r="P117" s="40"/>
      <c r="Q117" s="1"/>
      <c r="R117" s="1"/>
      <c r="S117" s="2"/>
      <c r="T117" s="3"/>
      <c r="U117" s="7"/>
      <c r="V117" s="7"/>
      <c r="W117" s="7"/>
      <c r="X117" s="40"/>
      <c r="Y117" s="1"/>
      <c r="Z117" s="1"/>
      <c r="AA117" s="2"/>
      <c r="AB117" s="6"/>
      <c r="AC117" s="2"/>
      <c r="AD117" s="40"/>
      <c r="AE117" s="1"/>
      <c r="AF117" s="2"/>
      <c r="AG117" s="9"/>
      <c r="AH117" s="12"/>
      <c r="AI117" s="12"/>
      <c r="AJ117" s="42"/>
      <c r="AK117" s="11"/>
      <c r="AL117" s="9"/>
      <c r="AM117" s="11"/>
      <c r="AN117" s="9"/>
      <c r="AO117" s="9"/>
      <c r="AP117" s="9"/>
      <c r="AQ117" s="50"/>
      <c r="AR117" s="11"/>
      <c r="AS117" s="49"/>
      <c r="AT117" s="12"/>
      <c r="AU117" s="9"/>
      <c r="AV117" s="9"/>
      <c r="AW117" s="9"/>
      <c r="AX117" s="9"/>
      <c r="AY117" s="12"/>
      <c r="AZ117" s="49"/>
      <c r="BA117" s="12"/>
      <c r="BB117" s="9"/>
      <c r="BC117" s="9"/>
      <c r="BD117" s="9"/>
      <c r="BE117" s="9"/>
      <c r="BF117" s="12"/>
      <c r="BG117" s="49"/>
      <c r="BH117" s="12"/>
      <c r="BI117" s="9"/>
      <c r="BJ117" s="9"/>
      <c r="BK117" s="9"/>
      <c r="BL117" s="50"/>
      <c r="BM117" s="12"/>
      <c r="BN117" s="11"/>
      <c r="BO117" s="9"/>
      <c r="BP117" s="11"/>
      <c r="BQ117" s="9"/>
      <c r="BR117" s="43"/>
      <c r="BS117" s="9"/>
      <c r="BT117" s="11"/>
      <c r="BU117" s="9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</row>
    <row r="118" spans="1:88" x14ac:dyDescent="0.2">
      <c r="A118" s="25"/>
      <c r="B118" s="2"/>
      <c r="C118" s="1"/>
      <c r="D118" s="1"/>
      <c r="E118" s="1"/>
      <c r="F118" s="2"/>
      <c r="G118" s="6"/>
      <c r="H118" s="2"/>
      <c r="I118" s="2"/>
      <c r="J118" s="3"/>
      <c r="K118" s="3"/>
      <c r="L118" s="1"/>
      <c r="M118" s="1"/>
      <c r="N118" s="1"/>
      <c r="O118" s="40"/>
      <c r="P118" s="40"/>
      <c r="Q118" s="1"/>
      <c r="R118" s="1"/>
      <c r="S118" s="2"/>
      <c r="T118" s="3"/>
      <c r="U118" s="7"/>
      <c r="V118" s="7"/>
      <c r="W118" s="7"/>
      <c r="X118" s="40"/>
      <c r="Y118" s="1"/>
      <c r="Z118" s="1"/>
      <c r="AA118" s="2"/>
      <c r="AB118" s="6"/>
      <c r="AC118" s="2"/>
      <c r="AD118" s="40"/>
      <c r="AE118" s="1"/>
      <c r="AF118" s="2"/>
      <c r="AG118" s="9"/>
      <c r="AH118" s="12"/>
      <c r="AI118" s="12"/>
      <c r="AJ118" s="42"/>
      <c r="AK118" s="11"/>
      <c r="AL118" s="9"/>
      <c r="AM118" s="11"/>
      <c r="AN118" s="9"/>
      <c r="AO118" s="9"/>
      <c r="AP118" s="9"/>
      <c r="AQ118" s="50"/>
      <c r="AR118" s="11"/>
      <c r="AS118" s="49"/>
      <c r="AT118" s="12"/>
      <c r="AU118" s="9"/>
      <c r="AV118" s="9"/>
      <c r="AW118" s="9"/>
      <c r="AX118" s="9"/>
      <c r="AY118" s="12"/>
      <c r="AZ118" s="49"/>
      <c r="BA118" s="12"/>
      <c r="BB118" s="9"/>
      <c r="BC118" s="9"/>
      <c r="BD118" s="9"/>
      <c r="BE118" s="9"/>
      <c r="BF118" s="12"/>
      <c r="BG118" s="49"/>
      <c r="BH118" s="12"/>
      <c r="BI118" s="9"/>
      <c r="BJ118" s="9"/>
      <c r="BK118" s="9"/>
      <c r="BL118" s="50"/>
      <c r="BM118" s="12"/>
      <c r="BN118" s="11"/>
      <c r="BO118" s="9"/>
      <c r="BP118" s="11"/>
      <c r="BQ118" s="9"/>
      <c r="BR118" s="43"/>
      <c r="BS118" s="9"/>
      <c r="BT118" s="11"/>
      <c r="BU118" s="9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</row>
    <row r="119" spans="1:88" x14ac:dyDescent="0.2">
      <c r="A119" s="25"/>
      <c r="B119" s="2"/>
      <c r="C119" s="1"/>
      <c r="D119" s="1"/>
      <c r="E119" s="1"/>
      <c r="F119" s="2"/>
      <c r="G119" s="6"/>
      <c r="H119" s="2"/>
      <c r="I119" s="2"/>
      <c r="J119" s="3"/>
      <c r="K119" s="3"/>
      <c r="L119" s="1"/>
      <c r="M119" s="1"/>
      <c r="N119" s="1"/>
      <c r="O119" s="40"/>
      <c r="P119" s="40"/>
      <c r="Q119" s="1"/>
      <c r="R119" s="1"/>
      <c r="S119" s="2"/>
      <c r="T119" s="3"/>
      <c r="U119" s="7"/>
      <c r="V119" s="7"/>
      <c r="W119" s="7"/>
      <c r="X119" s="40"/>
      <c r="Y119" s="1"/>
      <c r="Z119" s="1"/>
      <c r="AA119" s="2"/>
      <c r="AB119" s="6"/>
      <c r="AC119" s="2"/>
      <c r="AD119" s="40"/>
      <c r="AE119" s="1"/>
      <c r="AF119" s="2"/>
      <c r="AG119" s="9"/>
      <c r="AH119" s="12"/>
      <c r="AI119" s="12"/>
      <c r="AJ119" s="42"/>
      <c r="AK119" s="11"/>
      <c r="AL119" s="9"/>
      <c r="AM119" s="11"/>
      <c r="AN119" s="9"/>
      <c r="AO119" s="9"/>
      <c r="AP119" s="9"/>
      <c r="AQ119" s="50"/>
      <c r="AR119" s="11"/>
      <c r="AS119" s="49"/>
      <c r="AT119" s="12"/>
      <c r="AU119" s="9"/>
      <c r="AV119" s="9"/>
      <c r="AW119" s="9"/>
      <c r="AX119" s="9"/>
      <c r="AY119" s="12"/>
      <c r="AZ119" s="49"/>
      <c r="BA119" s="12"/>
      <c r="BB119" s="9"/>
      <c r="BC119" s="9"/>
      <c r="BD119" s="9"/>
      <c r="BE119" s="9"/>
      <c r="BF119" s="12"/>
      <c r="BG119" s="49"/>
      <c r="BH119" s="12"/>
      <c r="BI119" s="9"/>
      <c r="BJ119" s="9"/>
      <c r="BK119" s="9"/>
      <c r="BL119" s="50"/>
      <c r="BM119" s="12"/>
      <c r="BN119" s="11"/>
      <c r="BO119" s="9"/>
      <c r="BP119" s="11"/>
      <c r="BQ119" s="9"/>
      <c r="BR119" s="43"/>
      <c r="BS119" s="9"/>
      <c r="BT119" s="11"/>
      <c r="BU119" s="9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</row>
    <row r="120" spans="1:88" x14ac:dyDescent="0.2">
      <c r="A120" s="25"/>
      <c r="B120" s="2"/>
      <c r="C120" s="1"/>
      <c r="D120" s="1"/>
      <c r="E120" s="1"/>
      <c r="F120" s="2"/>
      <c r="G120" s="6"/>
      <c r="H120" s="2"/>
      <c r="I120" s="2"/>
      <c r="J120" s="3"/>
      <c r="K120" s="3"/>
      <c r="L120" s="1"/>
      <c r="M120" s="1"/>
      <c r="N120" s="1"/>
      <c r="O120" s="40"/>
      <c r="P120" s="40"/>
      <c r="Q120" s="1"/>
      <c r="R120" s="1"/>
      <c r="S120" s="2"/>
      <c r="T120" s="3"/>
      <c r="U120" s="7"/>
      <c r="V120" s="7"/>
      <c r="W120" s="7"/>
      <c r="X120" s="40"/>
      <c r="Y120" s="1"/>
      <c r="Z120" s="1"/>
      <c r="AA120" s="2"/>
      <c r="AB120" s="6"/>
      <c r="AC120" s="2"/>
      <c r="AD120" s="40"/>
      <c r="AE120" s="1"/>
      <c r="AF120" s="2"/>
      <c r="AG120" s="9"/>
      <c r="AH120" s="12"/>
      <c r="AI120" s="12"/>
      <c r="AJ120" s="42"/>
      <c r="AK120" s="11"/>
      <c r="AL120" s="9"/>
      <c r="AM120" s="11"/>
      <c r="AN120" s="9"/>
      <c r="AO120" s="9"/>
      <c r="AP120" s="9"/>
      <c r="AQ120" s="50"/>
      <c r="AR120" s="11"/>
      <c r="AS120" s="49"/>
      <c r="AT120" s="12"/>
      <c r="AU120" s="9"/>
      <c r="AV120" s="9"/>
      <c r="AW120" s="9"/>
      <c r="AX120" s="9"/>
      <c r="AY120" s="12"/>
      <c r="AZ120" s="49"/>
      <c r="BA120" s="12"/>
      <c r="BB120" s="9"/>
      <c r="BC120" s="9"/>
      <c r="BD120" s="9"/>
      <c r="BE120" s="9"/>
      <c r="BF120" s="12"/>
      <c r="BG120" s="49"/>
      <c r="BH120" s="12"/>
      <c r="BI120" s="9"/>
      <c r="BJ120" s="9"/>
      <c r="BK120" s="9"/>
      <c r="BL120" s="50"/>
      <c r="BM120" s="12"/>
      <c r="BN120" s="11"/>
      <c r="BO120" s="9"/>
      <c r="BP120" s="11"/>
      <c r="BQ120" s="9"/>
      <c r="BR120" s="43"/>
      <c r="BS120" s="9"/>
      <c r="BT120" s="11"/>
      <c r="BU120" s="9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</row>
    <row r="121" spans="1:88" x14ac:dyDescent="0.2">
      <c r="A121" s="25"/>
      <c r="B121" s="2"/>
      <c r="C121" s="1"/>
      <c r="D121" s="1"/>
      <c r="E121" s="1"/>
      <c r="F121" s="2"/>
      <c r="G121" s="6"/>
      <c r="H121" s="2"/>
      <c r="I121" s="2"/>
      <c r="J121" s="3"/>
      <c r="K121" s="3"/>
      <c r="L121" s="1"/>
      <c r="M121" s="1"/>
      <c r="N121" s="1"/>
      <c r="O121" s="40"/>
      <c r="P121" s="40"/>
      <c r="Q121" s="1"/>
      <c r="R121" s="1"/>
      <c r="S121" s="2"/>
      <c r="T121" s="3"/>
      <c r="U121" s="7"/>
      <c r="V121" s="7"/>
      <c r="W121" s="7"/>
      <c r="X121" s="40"/>
      <c r="Y121" s="1"/>
      <c r="Z121" s="1"/>
      <c r="AA121" s="2"/>
      <c r="AB121" s="6"/>
      <c r="AC121" s="2"/>
      <c r="AD121" s="40"/>
      <c r="AE121" s="1"/>
      <c r="AF121" s="2"/>
      <c r="AG121" s="9"/>
      <c r="AH121" s="12"/>
      <c r="AI121" s="12"/>
      <c r="AJ121" s="42"/>
      <c r="AK121" s="11"/>
      <c r="AL121" s="9"/>
      <c r="AM121" s="11"/>
      <c r="AN121" s="9"/>
      <c r="AO121" s="9"/>
      <c r="AP121" s="9"/>
      <c r="AQ121" s="50"/>
      <c r="AR121" s="11"/>
      <c r="AS121" s="49"/>
      <c r="AT121" s="12"/>
      <c r="AU121" s="9"/>
      <c r="AV121" s="9"/>
      <c r="AW121" s="9"/>
      <c r="AX121" s="9"/>
      <c r="AY121" s="12"/>
      <c r="AZ121" s="49"/>
      <c r="BA121" s="12"/>
      <c r="BB121" s="9"/>
      <c r="BC121" s="9"/>
      <c r="BD121" s="9"/>
      <c r="BE121" s="9"/>
      <c r="BF121" s="12"/>
      <c r="BG121" s="49"/>
      <c r="BH121" s="12"/>
      <c r="BI121" s="9"/>
      <c r="BJ121" s="9"/>
      <c r="BK121" s="9"/>
      <c r="BL121" s="50"/>
      <c r="BM121" s="12"/>
      <c r="BN121" s="11"/>
      <c r="BO121" s="9"/>
      <c r="BP121" s="11"/>
      <c r="BQ121" s="9"/>
      <c r="BR121" s="43"/>
      <c r="BS121" s="9"/>
      <c r="BT121" s="11"/>
      <c r="BU121" s="9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</row>
    <row r="122" spans="1:88" x14ac:dyDescent="0.2">
      <c r="A122" s="25"/>
      <c r="B122" s="2"/>
      <c r="C122" s="1"/>
      <c r="D122" s="1"/>
      <c r="E122" s="1"/>
      <c r="F122" s="2"/>
      <c r="G122" s="6"/>
      <c r="H122" s="2"/>
      <c r="I122" s="2"/>
      <c r="J122" s="3"/>
      <c r="K122" s="3"/>
      <c r="L122" s="1"/>
      <c r="M122" s="1"/>
      <c r="N122" s="1"/>
      <c r="O122" s="40"/>
      <c r="P122" s="40"/>
      <c r="Q122" s="1"/>
      <c r="R122" s="1"/>
      <c r="S122" s="2"/>
      <c r="T122" s="3"/>
      <c r="U122" s="7"/>
      <c r="V122" s="7"/>
      <c r="W122" s="7"/>
      <c r="X122" s="40"/>
      <c r="Y122" s="1"/>
      <c r="Z122" s="1"/>
      <c r="AA122" s="2"/>
      <c r="AB122" s="6"/>
      <c r="AC122" s="2"/>
      <c r="AD122" s="40"/>
      <c r="AE122" s="1"/>
      <c r="AF122" s="2"/>
      <c r="AG122" s="9"/>
      <c r="AH122" s="12"/>
      <c r="AI122" s="12"/>
      <c r="AJ122" s="42"/>
      <c r="AK122" s="11"/>
      <c r="AL122" s="9"/>
      <c r="AM122" s="11"/>
      <c r="AN122" s="9"/>
      <c r="AO122" s="9"/>
      <c r="AP122" s="9"/>
      <c r="AQ122" s="50"/>
      <c r="AR122" s="11"/>
      <c r="AS122" s="49"/>
      <c r="AT122" s="12"/>
      <c r="AU122" s="9"/>
      <c r="AV122" s="9"/>
      <c r="AW122" s="9"/>
      <c r="AX122" s="9"/>
      <c r="AY122" s="12"/>
      <c r="AZ122" s="49"/>
      <c r="BA122" s="12"/>
      <c r="BB122" s="9"/>
      <c r="BC122" s="9"/>
      <c r="BD122" s="9"/>
      <c r="BE122" s="9"/>
      <c r="BF122" s="12"/>
      <c r="BG122" s="49"/>
      <c r="BH122" s="12"/>
      <c r="BI122" s="9"/>
      <c r="BJ122" s="9"/>
      <c r="BK122" s="9"/>
      <c r="BL122" s="50"/>
      <c r="BM122" s="12"/>
      <c r="BN122" s="11"/>
      <c r="BO122" s="9"/>
      <c r="BP122" s="11"/>
      <c r="BQ122" s="9"/>
      <c r="BR122" s="43"/>
      <c r="BS122" s="9"/>
      <c r="BT122" s="11"/>
      <c r="BU122" s="9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</row>
    <row r="123" spans="1:88" x14ac:dyDescent="0.2">
      <c r="A123" s="25"/>
      <c r="B123" s="2"/>
      <c r="C123" s="1"/>
      <c r="D123" s="1"/>
      <c r="E123" s="1"/>
      <c r="F123" s="2"/>
      <c r="G123" s="6"/>
      <c r="H123" s="2"/>
      <c r="I123" s="2"/>
      <c r="J123" s="3"/>
      <c r="K123" s="3"/>
      <c r="L123" s="1"/>
      <c r="M123" s="1"/>
      <c r="N123" s="1"/>
      <c r="O123" s="40"/>
      <c r="P123" s="40"/>
      <c r="Q123" s="1"/>
      <c r="R123" s="1"/>
      <c r="S123" s="2"/>
      <c r="T123" s="3"/>
      <c r="U123" s="7"/>
      <c r="V123" s="7"/>
      <c r="W123" s="7"/>
      <c r="X123" s="40"/>
      <c r="Y123" s="1"/>
      <c r="Z123" s="1"/>
      <c r="AA123" s="2"/>
      <c r="AB123" s="6"/>
      <c r="AC123" s="2"/>
      <c r="AD123" s="40"/>
      <c r="AE123" s="1"/>
      <c r="AF123" s="2"/>
      <c r="AG123" s="9"/>
      <c r="AH123" s="12"/>
      <c r="AI123" s="12"/>
      <c r="AJ123" s="42"/>
      <c r="AK123" s="11"/>
      <c r="AL123" s="9"/>
      <c r="AM123" s="11"/>
      <c r="AN123" s="9"/>
      <c r="AO123" s="9"/>
      <c r="AP123" s="9"/>
      <c r="AQ123" s="50"/>
      <c r="AR123" s="11"/>
      <c r="AS123" s="49"/>
      <c r="AT123" s="12"/>
      <c r="AU123" s="9"/>
      <c r="AV123" s="9"/>
      <c r="AW123" s="9"/>
      <c r="AX123" s="9"/>
      <c r="AY123" s="12"/>
      <c r="AZ123" s="49"/>
      <c r="BA123" s="12"/>
      <c r="BB123" s="9"/>
      <c r="BC123" s="9"/>
      <c r="BD123" s="9"/>
      <c r="BE123" s="9"/>
      <c r="BF123" s="12"/>
      <c r="BG123" s="49"/>
      <c r="BH123" s="12"/>
      <c r="BI123" s="9"/>
      <c r="BJ123" s="9"/>
      <c r="BK123" s="9"/>
      <c r="BL123" s="50"/>
      <c r="BM123" s="12"/>
      <c r="BN123" s="11"/>
      <c r="BO123" s="9"/>
      <c r="BP123" s="11"/>
      <c r="BQ123" s="9"/>
      <c r="BR123" s="43"/>
      <c r="BS123" s="9"/>
      <c r="BT123" s="11"/>
      <c r="BU123" s="9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</row>
    <row r="124" spans="1:88" x14ac:dyDescent="0.2">
      <c r="A124" s="25"/>
      <c r="B124" s="2"/>
      <c r="C124" s="1"/>
      <c r="D124" s="1"/>
      <c r="E124" s="1"/>
      <c r="F124" s="2"/>
      <c r="G124" s="6"/>
      <c r="H124" s="2"/>
      <c r="I124" s="2"/>
      <c r="J124" s="3"/>
      <c r="K124" s="3"/>
      <c r="L124" s="1"/>
      <c r="M124" s="1"/>
      <c r="N124" s="1"/>
      <c r="O124" s="40"/>
      <c r="P124" s="40"/>
      <c r="Q124" s="1"/>
      <c r="R124" s="1"/>
      <c r="S124" s="2"/>
      <c r="T124" s="3"/>
      <c r="U124" s="7"/>
      <c r="V124" s="7"/>
      <c r="W124" s="7"/>
      <c r="X124" s="40"/>
      <c r="Y124" s="1"/>
      <c r="Z124" s="1"/>
      <c r="AA124" s="2"/>
      <c r="AB124" s="6"/>
      <c r="AC124" s="2"/>
      <c r="AD124" s="40"/>
      <c r="AE124" s="1"/>
      <c r="AF124" s="2"/>
      <c r="AG124" s="9"/>
      <c r="AH124" s="12"/>
      <c r="AI124" s="12"/>
      <c r="AJ124" s="42"/>
      <c r="AK124" s="11"/>
      <c r="AL124" s="9"/>
      <c r="AM124" s="11"/>
      <c r="AN124" s="9"/>
      <c r="AO124" s="9"/>
      <c r="AP124" s="9"/>
      <c r="AQ124" s="50"/>
      <c r="AR124" s="11"/>
      <c r="AS124" s="49"/>
      <c r="AT124" s="12"/>
      <c r="AU124" s="9"/>
      <c r="AV124" s="9"/>
      <c r="AW124" s="9"/>
      <c r="AX124" s="9"/>
      <c r="AY124" s="12"/>
      <c r="AZ124" s="49"/>
      <c r="BA124" s="12"/>
      <c r="BB124" s="9"/>
      <c r="BC124" s="9"/>
      <c r="BD124" s="9"/>
      <c r="BE124" s="9"/>
      <c r="BF124" s="12"/>
      <c r="BG124" s="49"/>
      <c r="BH124" s="12"/>
      <c r="BI124" s="9"/>
      <c r="BJ124" s="9"/>
      <c r="BK124" s="9"/>
      <c r="BL124" s="50"/>
      <c r="BM124" s="12"/>
      <c r="BN124" s="11"/>
      <c r="BO124" s="9"/>
      <c r="BP124" s="11"/>
      <c r="BQ124" s="9"/>
      <c r="BR124" s="43"/>
      <c r="BS124" s="9"/>
      <c r="BT124" s="11"/>
      <c r="BU124" s="9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</row>
    <row r="125" spans="1:88" x14ac:dyDescent="0.2">
      <c r="A125" s="25"/>
      <c r="B125" s="2"/>
      <c r="C125" s="1"/>
      <c r="D125" s="1"/>
      <c r="E125" s="1"/>
      <c r="F125" s="2"/>
      <c r="G125" s="6"/>
      <c r="H125" s="2"/>
      <c r="I125" s="2"/>
      <c r="J125" s="3"/>
      <c r="K125" s="3"/>
      <c r="L125" s="1"/>
      <c r="M125" s="1"/>
      <c r="N125" s="1"/>
      <c r="O125" s="40"/>
      <c r="P125" s="40"/>
      <c r="Q125" s="1"/>
      <c r="R125" s="1"/>
      <c r="S125" s="2"/>
      <c r="T125" s="3"/>
      <c r="U125" s="7"/>
      <c r="V125" s="7"/>
      <c r="W125" s="7"/>
      <c r="X125" s="40"/>
      <c r="Y125" s="1"/>
      <c r="Z125" s="1"/>
      <c r="AA125" s="2"/>
      <c r="AB125" s="6"/>
      <c r="AC125" s="2"/>
      <c r="AD125" s="40"/>
      <c r="AE125" s="1"/>
      <c r="AF125" s="2"/>
      <c r="AG125" s="9"/>
      <c r="AH125" s="12"/>
      <c r="AI125" s="12"/>
      <c r="AJ125" s="42"/>
      <c r="AK125" s="11"/>
      <c r="AL125" s="9"/>
      <c r="AM125" s="11"/>
      <c r="AN125" s="9"/>
      <c r="AO125" s="9"/>
      <c r="AP125" s="9"/>
      <c r="AQ125" s="50"/>
      <c r="AR125" s="11"/>
      <c r="AS125" s="49"/>
      <c r="AT125" s="12"/>
      <c r="AU125" s="9"/>
      <c r="AV125" s="9"/>
      <c r="AW125" s="9"/>
      <c r="AX125" s="9"/>
      <c r="AY125" s="12"/>
      <c r="AZ125" s="49"/>
      <c r="BA125" s="12"/>
      <c r="BB125" s="9"/>
      <c r="BC125" s="9"/>
      <c r="BD125" s="9"/>
      <c r="BE125" s="9"/>
      <c r="BF125" s="12"/>
      <c r="BG125" s="49"/>
      <c r="BH125" s="12"/>
      <c r="BI125" s="9"/>
      <c r="BJ125" s="9"/>
      <c r="BK125" s="9"/>
      <c r="BL125" s="50"/>
      <c r="BM125" s="12"/>
      <c r="BN125" s="11"/>
      <c r="BO125" s="9"/>
      <c r="BP125" s="11"/>
      <c r="BQ125" s="9"/>
      <c r="BR125" s="43"/>
      <c r="BS125" s="9"/>
      <c r="BT125" s="11"/>
      <c r="BU125" s="9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</row>
    <row r="126" spans="1:88" x14ac:dyDescent="0.2">
      <c r="A126" s="25"/>
      <c r="B126" s="2"/>
      <c r="C126" s="1"/>
      <c r="D126" s="1"/>
      <c r="E126" s="1"/>
      <c r="F126" s="2"/>
      <c r="G126" s="6"/>
      <c r="H126" s="2"/>
      <c r="I126" s="2"/>
      <c r="J126" s="3"/>
      <c r="K126" s="3"/>
      <c r="L126" s="1"/>
      <c r="M126" s="1"/>
      <c r="N126" s="1"/>
      <c r="O126" s="40"/>
      <c r="P126" s="40"/>
      <c r="Q126" s="1"/>
      <c r="R126" s="1"/>
      <c r="S126" s="2"/>
      <c r="T126" s="3"/>
      <c r="U126" s="7"/>
      <c r="V126" s="7"/>
      <c r="W126" s="7"/>
      <c r="X126" s="40"/>
      <c r="Y126" s="1"/>
      <c r="Z126" s="1"/>
      <c r="AA126" s="2"/>
      <c r="AB126" s="6"/>
      <c r="AC126" s="2"/>
      <c r="AD126" s="40"/>
      <c r="AE126" s="1"/>
      <c r="AF126" s="2"/>
      <c r="AG126" s="9"/>
      <c r="AH126" s="12"/>
      <c r="AI126" s="12"/>
      <c r="AJ126" s="42"/>
      <c r="AK126" s="11"/>
      <c r="AL126" s="9"/>
      <c r="AM126" s="11"/>
      <c r="AN126" s="9"/>
      <c r="AO126" s="9"/>
      <c r="AP126" s="9"/>
      <c r="AQ126" s="50"/>
      <c r="AR126" s="11"/>
      <c r="AS126" s="49"/>
      <c r="AT126" s="12"/>
      <c r="AU126" s="9"/>
      <c r="AV126" s="9"/>
      <c r="AW126" s="9"/>
      <c r="AX126" s="9"/>
      <c r="AY126" s="12"/>
      <c r="AZ126" s="49"/>
      <c r="BA126" s="12"/>
      <c r="BB126" s="9"/>
      <c r="BC126" s="9"/>
      <c r="BD126" s="9"/>
      <c r="BE126" s="9"/>
      <c r="BF126" s="12"/>
      <c r="BG126" s="49"/>
      <c r="BH126" s="12"/>
      <c r="BI126" s="9"/>
      <c r="BJ126" s="9"/>
      <c r="BK126" s="9"/>
      <c r="BL126" s="50"/>
      <c r="BM126" s="12"/>
      <c r="BN126" s="11"/>
      <c r="BO126" s="9"/>
      <c r="BP126" s="11"/>
      <c r="BQ126" s="9"/>
      <c r="BR126" s="43"/>
      <c r="BS126" s="9"/>
      <c r="BT126" s="11"/>
      <c r="BU126" s="9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</row>
    <row r="127" spans="1:88" x14ac:dyDescent="0.2">
      <c r="A127" s="25"/>
      <c r="B127" s="2"/>
      <c r="C127" s="1"/>
      <c r="D127" s="1"/>
      <c r="E127" s="1"/>
      <c r="F127" s="2"/>
      <c r="G127" s="6"/>
      <c r="H127" s="2"/>
      <c r="I127" s="2"/>
      <c r="J127" s="3"/>
      <c r="K127" s="3"/>
      <c r="L127" s="1"/>
      <c r="M127" s="1"/>
      <c r="N127" s="1"/>
      <c r="O127" s="40"/>
      <c r="P127" s="40"/>
      <c r="Q127" s="1"/>
      <c r="R127" s="1"/>
      <c r="S127" s="2"/>
      <c r="T127" s="3"/>
      <c r="U127" s="7"/>
      <c r="V127" s="7"/>
      <c r="W127" s="7"/>
      <c r="X127" s="40"/>
      <c r="Y127" s="1"/>
      <c r="Z127" s="1"/>
      <c r="AA127" s="2"/>
      <c r="AB127" s="6"/>
      <c r="AC127" s="2"/>
      <c r="AD127" s="40"/>
      <c r="AE127" s="1"/>
      <c r="AF127" s="2"/>
      <c r="AG127" s="9"/>
      <c r="AH127" s="12"/>
      <c r="AI127" s="12"/>
      <c r="AJ127" s="42"/>
      <c r="AK127" s="11"/>
      <c r="AL127" s="9"/>
      <c r="AM127" s="11"/>
      <c r="AN127" s="9"/>
      <c r="AO127" s="9"/>
      <c r="AP127" s="9"/>
      <c r="AQ127" s="50"/>
      <c r="AR127" s="11"/>
      <c r="AS127" s="49"/>
      <c r="AT127" s="12"/>
      <c r="AU127" s="9"/>
      <c r="AV127" s="9"/>
      <c r="AW127" s="9"/>
      <c r="AX127" s="9"/>
      <c r="AY127" s="12"/>
      <c r="AZ127" s="49"/>
      <c r="BA127" s="12"/>
      <c r="BB127" s="9"/>
      <c r="BC127" s="9"/>
      <c r="BD127" s="9"/>
      <c r="BE127" s="9"/>
      <c r="BF127" s="12"/>
      <c r="BG127" s="49"/>
      <c r="BH127" s="12"/>
      <c r="BI127" s="9"/>
      <c r="BJ127" s="9"/>
      <c r="BK127" s="9"/>
      <c r="BL127" s="50"/>
      <c r="BM127" s="12"/>
      <c r="BN127" s="11"/>
      <c r="BO127" s="9"/>
      <c r="BP127" s="11"/>
      <c r="BQ127" s="9"/>
      <c r="BR127" s="43"/>
      <c r="BS127" s="9"/>
      <c r="BT127" s="11"/>
      <c r="BU127" s="9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</row>
    <row r="128" spans="1:88" x14ac:dyDescent="0.2">
      <c r="A128" s="25"/>
      <c r="B128" s="2"/>
      <c r="C128" s="1"/>
      <c r="D128" s="1"/>
      <c r="E128" s="1"/>
      <c r="F128" s="2"/>
      <c r="G128" s="6"/>
      <c r="H128" s="2"/>
      <c r="I128" s="2"/>
      <c r="J128" s="3"/>
      <c r="K128" s="3"/>
      <c r="L128" s="1"/>
      <c r="M128" s="1"/>
      <c r="N128" s="1"/>
      <c r="O128" s="40"/>
      <c r="P128" s="40"/>
      <c r="Q128" s="1"/>
      <c r="R128" s="1"/>
      <c r="S128" s="2"/>
      <c r="T128" s="3"/>
      <c r="U128" s="7"/>
      <c r="V128" s="7"/>
      <c r="W128" s="7"/>
      <c r="X128" s="40"/>
      <c r="Y128" s="1"/>
      <c r="Z128" s="1"/>
      <c r="AA128" s="2"/>
      <c r="AB128" s="6"/>
      <c r="AC128" s="2"/>
      <c r="AD128" s="40"/>
      <c r="AE128" s="1"/>
      <c r="AF128" s="2"/>
      <c r="AG128" s="9"/>
      <c r="AH128" s="12"/>
      <c r="AI128" s="12"/>
      <c r="AJ128" s="42"/>
      <c r="AK128" s="11"/>
      <c r="AL128" s="9"/>
      <c r="AM128" s="11"/>
      <c r="AN128" s="9"/>
      <c r="AO128" s="9"/>
      <c r="AP128" s="9"/>
      <c r="AQ128" s="50"/>
      <c r="AR128" s="11"/>
      <c r="AS128" s="49"/>
      <c r="AT128" s="12"/>
      <c r="AU128" s="9"/>
      <c r="AV128" s="9"/>
      <c r="AW128" s="9"/>
      <c r="AX128" s="9"/>
      <c r="AY128" s="12"/>
      <c r="AZ128" s="49"/>
      <c r="BA128" s="12"/>
      <c r="BB128" s="9"/>
      <c r="BC128" s="9"/>
      <c r="BD128" s="9"/>
      <c r="BE128" s="9"/>
      <c r="BF128" s="12"/>
      <c r="BG128" s="49"/>
      <c r="BH128" s="12"/>
      <c r="BI128" s="9"/>
      <c r="BJ128" s="9"/>
      <c r="BK128" s="9"/>
      <c r="BL128" s="50"/>
      <c r="BM128" s="12"/>
      <c r="BN128" s="11"/>
      <c r="BO128" s="9"/>
      <c r="BP128" s="11"/>
      <c r="BQ128" s="9"/>
      <c r="BR128" s="43"/>
      <c r="BS128" s="9"/>
      <c r="BT128" s="11"/>
      <c r="BU128" s="9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</row>
    <row r="129" spans="1:87" x14ac:dyDescent="0.2">
      <c r="A129" s="25"/>
      <c r="B129" s="2"/>
      <c r="C129" s="1"/>
      <c r="D129" s="1"/>
      <c r="E129" s="1"/>
      <c r="F129" s="2"/>
      <c r="G129" s="6"/>
      <c r="H129" s="2"/>
      <c r="I129" s="2"/>
      <c r="J129" s="3"/>
      <c r="K129" s="3"/>
      <c r="L129" s="1"/>
      <c r="M129" s="1"/>
      <c r="N129" s="1"/>
      <c r="O129" s="40"/>
      <c r="P129" s="40"/>
      <c r="Q129" s="1"/>
      <c r="R129" s="1"/>
      <c r="S129" s="2"/>
      <c r="T129" s="3"/>
      <c r="U129" s="7"/>
      <c r="V129" s="7"/>
      <c r="W129" s="7"/>
      <c r="X129" s="40"/>
      <c r="Y129" s="1"/>
      <c r="Z129" s="1"/>
      <c r="AA129" s="2"/>
      <c r="AB129" s="6"/>
      <c r="AC129" s="2"/>
      <c r="AD129" s="40"/>
      <c r="AE129" s="1"/>
      <c r="AF129" s="2"/>
      <c r="AG129" s="9"/>
      <c r="AH129" s="12"/>
      <c r="AI129" s="12"/>
      <c r="AJ129" s="42"/>
      <c r="AK129" s="11"/>
      <c r="AL129" s="9"/>
      <c r="AM129" s="11"/>
      <c r="AN129" s="9"/>
      <c r="AO129" s="9"/>
      <c r="AP129" s="9"/>
      <c r="AQ129" s="50"/>
      <c r="AR129" s="11"/>
      <c r="AS129" s="49"/>
      <c r="AT129" s="12"/>
      <c r="AU129" s="9"/>
      <c r="AV129" s="9"/>
      <c r="AW129" s="9"/>
      <c r="AX129" s="9"/>
      <c r="AY129" s="12"/>
      <c r="AZ129" s="49"/>
      <c r="BA129" s="12"/>
      <c r="BB129" s="9"/>
      <c r="BC129" s="9"/>
      <c r="BD129" s="9"/>
      <c r="BE129" s="9"/>
      <c r="BF129" s="12"/>
      <c r="BG129" s="49"/>
      <c r="BH129" s="12"/>
      <c r="BI129" s="9"/>
      <c r="BJ129" s="9"/>
      <c r="BK129" s="9"/>
      <c r="BL129" s="50"/>
      <c r="BM129" s="12"/>
      <c r="BN129" s="11"/>
      <c r="BO129" s="9"/>
      <c r="BP129" s="11"/>
      <c r="BQ129" s="9"/>
      <c r="BR129" s="43"/>
      <c r="BS129" s="9"/>
      <c r="BT129" s="11"/>
      <c r="BU129" s="9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</row>
    <row r="130" spans="1:87" x14ac:dyDescent="0.2">
      <c r="A130" s="25"/>
      <c r="B130" s="2"/>
      <c r="C130" s="1"/>
      <c r="D130" s="1"/>
      <c r="E130" s="1"/>
      <c r="F130" s="2"/>
      <c r="G130" s="6"/>
      <c r="H130" s="2"/>
      <c r="I130" s="2"/>
      <c r="J130" s="3"/>
      <c r="K130" s="3"/>
      <c r="L130" s="1"/>
      <c r="M130" s="1"/>
      <c r="N130" s="1"/>
      <c r="O130" s="40"/>
      <c r="P130" s="40"/>
      <c r="Q130" s="1"/>
      <c r="R130" s="1"/>
      <c r="S130" s="2"/>
      <c r="T130" s="3"/>
      <c r="U130" s="7"/>
      <c r="V130" s="7"/>
      <c r="W130" s="7"/>
      <c r="X130" s="40"/>
      <c r="Y130" s="1"/>
      <c r="Z130" s="1"/>
      <c r="AA130" s="2"/>
      <c r="AB130" s="6"/>
      <c r="AC130" s="2"/>
      <c r="AD130" s="40"/>
      <c r="AE130" s="1"/>
      <c r="AF130" s="2"/>
      <c r="AG130" s="9"/>
      <c r="AH130" s="12"/>
      <c r="AI130" s="12"/>
      <c r="AJ130" s="42"/>
      <c r="AK130" s="11"/>
      <c r="AL130" s="9"/>
      <c r="AM130" s="11"/>
      <c r="AN130" s="9"/>
      <c r="AO130" s="9"/>
      <c r="AP130" s="9"/>
      <c r="AQ130" s="50"/>
      <c r="AR130" s="11"/>
      <c r="AS130" s="49"/>
      <c r="AT130" s="12"/>
      <c r="AU130" s="9"/>
      <c r="AV130" s="9"/>
      <c r="AW130" s="9"/>
      <c r="AX130" s="9"/>
      <c r="AY130" s="12"/>
      <c r="AZ130" s="49"/>
      <c r="BA130" s="12"/>
      <c r="BB130" s="9"/>
      <c r="BC130" s="9"/>
      <c r="BD130" s="9"/>
      <c r="BE130" s="9"/>
      <c r="BF130" s="12"/>
      <c r="BG130" s="49"/>
      <c r="BH130" s="12"/>
      <c r="BI130" s="9"/>
      <c r="BJ130" s="9"/>
      <c r="BK130" s="9"/>
      <c r="BL130" s="50"/>
      <c r="BM130" s="12"/>
      <c r="BN130" s="11"/>
      <c r="BO130" s="9"/>
      <c r="BP130" s="11"/>
      <c r="BQ130" s="9"/>
      <c r="BR130" s="43"/>
      <c r="BS130" s="9"/>
      <c r="BT130" s="11"/>
      <c r="BU130" s="9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</row>
    <row r="131" spans="1:87" x14ac:dyDescent="0.2">
      <c r="A131" s="25"/>
      <c r="B131" s="2"/>
      <c r="C131" s="1"/>
      <c r="D131" s="1"/>
      <c r="E131" s="1"/>
      <c r="F131" s="2"/>
      <c r="G131" s="6"/>
      <c r="H131" s="2"/>
      <c r="I131" s="2"/>
      <c r="J131" s="3"/>
      <c r="K131" s="3"/>
      <c r="L131" s="1"/>
      <c r="M131" s="1"/>
      <c r="N131" s="1"/>
      <c r="O131" s="40"/>
      <c r="P131" s="40"/>
      <c r="Q131" s="1"/>
      <c r="R131" s="1"/>
      <c r="S131" s="2"/>
      <c r="T131" s="3"/>
      <c r="U131" s="7"/>
      <c r="V131" s="7"/>
      <c r="W131" s="7"/>
      <c r="X131" s="40"/>
      <c r="Y131" s="1"/>
      <c r="Z131" s="1"/>
      <c r="AA131" s="2"/>
      <c r="AB131" s="6"/>
      <c r="AC131" s="2"/>
      <c r="AD131" s="40"/>
      <c r="AE131" s="1"/>
      <c r="AF131" s="2"/>
      <c r="AG131" s="9"/>
      <c r="AH131" s="12"/>
      <c r="AI131" s="12"/>
      <c r="AJ131" s="42"/>
      <c r="AK131" s="11"/>
      <c r="AL131" s="9"/>
      <c r="AM131" s="11"/>
      <c r="AN131" s="9"/>
      <c r="AO131" s="9"/>
      <c r="AP131" s="9"/>
      <c r="AQ131" s="50"/>
      <c r="AR131" s="11"/>
      <c r="AS131" s="49"/>
      <c r="AT131" s="12"/>
      <c r="AU131" s="9"/>
      <c r="AV131" s="9"/>
      <c r="AW131" s="9"/>
      <c r="AX131" s="9"/>
      <c r="AY131" s="12"/>
      <c r="AZ131" s="49"/>
      <c r="BA131" s="12"/>
      <c r="BB131" s="9"/>
      <c r="BC131" s="9"/>
      <c r="BD131" s="9"/>
      <c r="BE131" s="9"/>
      <c r="BF131" s="12"/>
      <c r="BG131" s="49"/>
      <c r="BH131" s="12"/>
      <c r="BI131" s="9"/>
      <c r="BJ131" s="9"/>
      <c r="BK131" s="9"/>
      <c r="BL131" s="50"/>
      <c r="BM131" s="12"/>
      <c r="BN131" s="11"/>
      <c r="BO131" s="9"/>
      <c r="BP131" s="11"/>
      <c r="BQ131" s="9"/>
      <c r="BR131" s="43"/>
      <c r="BS131" s="9"/>
      <c r="BT131" s="11"/>
      <c r="BU131" s="9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</row>
    <row r="132" spans="1:87" x14ac:dyDescent="0.2">
      <c r="A132" s="25"/>
      <c r="B132" s="2"/>
      <c r="C132" s="1"/>
      <c r="D132" s="1"/>
      <c r="E132" s="1"/>
      <c r="F132" s="2"/>
      <c r="G132" s="6"/>
      <c r="H132" s="2"/>
      <c r="I132" s="2"/>
      <c r="J132" s="3"/>
      <c r="K132" s="3"/>
      <c r="L132" s="1"/>
      <c r="M132" s="1"/>
      <c r="N132" s="1"/>
      <c r="O132" s="40"/>
      <c r="P132" s="40"/>
      <c r="Q132" s="1"/>
      <c r="R132" s="1"/>
      <c r="S132" s="2"/>
      <c r="T132" s="3"/>
      <c r="U132" s="7"/>
      <c r="V132" s="7"/>
      <c r="W132" s="7"/>
      <c r="X132" s="40"/>
      <c r="Y132" s="1"/>
      <c r="Z132" s="1"/>
      <c r="AA132" s="2"/>
      <c r="AB132" s="6"/>
      <c r="AC132" s="2"/>
      <c r="AD132" s="40"/>
      <c r="AE132" s="1"/>
      <c r="AF132" s="2"/>
      <c r="AG132" s="9"/>
      <c r="AH132" s="12"/>
      <c r="AI132" s="12"/>
      <c r="AJ132" s="42"/>
      <c r="AK132" s="11"/>
      <c r="AL132" s="9"/>
      <c r="AM132" s="11"/>
      <c r="AN132" s="9"/>
      <c r="AO132" s="9"/>
      <c r="AP132" s="9"/>
      <c r="AQ132" s="50"/>
      <c r="AR132" s="11"/>
      <c r="AS132" s="49"/>
      <c r="AT132" s="12"/>
      <c r="AU132" s="9"/>
      <c r="AV132" s="9"/>
      <c r="AW132" s="9"/>
      <c r="AX132" s="9"/>
      <c r="AY132" s="12"/>
      <c r="AZ132" s="49"/>
      <c r="BA132" s="12"/>
      <c r="BB132" s="9"/>
      <c r="BC132" s="9"/>
      <c r="BD132" s="9"/>
      <c r="BE132" s="9"/>
      <c r="BF132" s="12"/>
      <c r="BG132" s="49"/>
      <c r="BH132" s="12"/>
      <c r="BI132" s="9"/>
      <c r="BJ132" s="9"/>
      <c r="BK132" s="9"/>
      <c r="BL132" s="50"/>
      <c r="BM132" s="12"/>
      <c r="BN132" s="11"/>
      <c r="BO132" s="9"/>
      <c r="BP132" s="11"/>
      <c r="BQ132" s="9"/>
      <c r="BR132" s="43"/>
      <c r="BS132" s="9"/>
      <c r="BT132" s="11"/>
      <c r="BU132" s="9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</row>
    <row r="133" spans="1:87" x14ac:dyDescent="0.2">
      <c r="A133" s="25"/>
      <c r="B133" s="2"/>
      <c r="C133" s="1"/>
      <c r="D133" s="1"/>
      <c r="E133" s="1"/>
      <c r="F133" s="2"/>
      <c r="G133" s="6"/>
      <c r="H133" s="2"/>
      <c r="I133" s="2"/>
      <c r="J133" s="3"/>
      <c r="K133" s="3"/>
      <c r="L133" s="1"/>
      <c r="M133" s="1"/>
      <c r="N133" s="1"/>
      <c r="O133" s="40"/>
      <c r="P133" s="40"/>
      <c r="Q133" s="1"/>
      <c r="R133" s="1"/>
      <c r="S133" s="2"/>
      <c r="T133" s="3"/>
      <c r="U133" s="7"/>
      <c r="V133" s="7"/>
      <c r="W133" s="7"/>
      <c r="X133" s="40"/>
      <c r="Y133" s="1"/>
      <c r="Z133" s="1"/>
      <c r="AA133" s="2"/>
      <c r="AB133" s="6"/>
      <c r="AC133" s="2"/>
      <c r="AD133" s="40"/>
      <c r="AE133" s="1"/>
      <c r="AF133" s="2"/>
      <c r="AG133" s="9"/>
      <c r="AH133" s="12"/>
      <c r="AI133" s="12"/>
      <c r="AJ133" s="42"/>
      <c r="AK133" s="11"/>
      <c r="AL133" s="9"/>
      <c r="AM133" s="11"/>
      <c r="AN133" s="9"/>
      <c r="AO133" s="9"/>
      <c r="AP133" s="9"/>
      <c r="AQ133" s="50"/>
      <c r="AR133" s="11"/>
      <c r="AS133" s="49"/>
      <c r="AT133" s="12"/>
      <c r="AU133" s="9"/>
      <c r="AV133" s="9"/>
      <c r="AW133" s="9"/>
      <c r="AX133" s="9"/>
      <c r="AY133" s="12"/>
      <c r="AZ133" s="49"/>
      <c r="BA133" s="12"/>
      <c r="BB133" s="9"/>
      <c r="BC133" s="9"/>
      <c r="BD133" s="9"/>
      <c r="BE133" s="9"/>
      <c r="BF133" s="12"/>
      <c r="BG133" s="49"/>
      <c r="BH133" s="12"/>
      <c r="BI133" s="9"/>
      <c r="BJ133" s="9"/>
      <c r="BK133" s="9"/>
      <c r="BL133" s="50"/>
      <c r="BM133" s="12"/>
      <c r="BN133" s="11"/>
      <c r="BO133" s="9"/>
      <c r="BP133" s="11"/>
      <c r="BQ133" s="9"/>
      <c r="BR133" s="43"/>
      <c r="BS133" s="9"/>
      <c r="BT133" s="11"/>
      <c r="BU133" s="9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</row>
    <row r="134" spans="1:87" x14ac:dyDescent="0.2">
      <c r="A134" s="25"/>
      <c r="B134" s="2"/>
      <c r="C134" s="1"/>
      <c r="D134" s="1"/>
      <c r="E134" s="1"/>
      <c r="F134" s="2"/>
      <c r="G134" s="6"/>
      <c r="H134" s="2"/>
      <c r="I134" s="2"/>
      <c r="J134" s="3"/>
      <c r="K134" s="3"/>
      <c r="L134" s="1"/>
      <c r="M134" s="1"/>
      <c r="N134" s="1"/>
      <c r="O134" s="40"/>
      <c r="P134" s="40"/>
      <c r="Q134" s="1"/>
      <c r="R134" s="1"/>
      <c r="S134" s="2"/>
      <c r="T134" s="3"/>
      <c r="U134" s="7"/>
      <c r="V134" s="7"/>
      <c r="W134" s="7"/>
      <c r="X134" s="40"/>
      <c r="Y134" s="1"/>
      <c r="Z134" s="1"/>
      <c r="AA134" s="2"/>
      <c r="AB134" s="6"/>
      <c r="AC134" s="2"/>
      <c r="AD134" s="40"/>
      <c r="AE134" s="1"/>
      <c r="AF134" s="2"/>
      <c r="AG134" s="9"/>
      <c r="AH134" s="12"/>
      <c r="AI134" s="12"/>
      <c r="AJ134" s="42"/>
      <c r="AK134" s="11"/>
      <c r="AL134" s="9"/>
      <c r="AM134" s="11"/>
      <c r="AN134" s="9"/>
      <c r="AO134" s="9"/>
      <c r="AP134" s="9"/>
      <c r="AQ134" s="50"/>
      <c r="AR134" s="11"/>
      <c r="AS134" s="49"/>
      <c r="AT134" s="12"/>
      <c r="AU134" s="9"/>
      <c r="AV134" s="9"/>
      <c r="AW134" s="9"/>
      <c r="AX134" s="9"/>
      <c r="AY134" s="12"/>
      <c r="AZ134" s="49"/>
      <c r="BA134" s="12"/>
      <c r="BB134" s="9"/>
      <c r="BC134" s="9"/>
      <c r="BD134" s="9"/>
      <c r="BE134" s="9"/>
      <c r="BF134" s="12"/>
      <c r="BG134" s="49"/>
      <c r="BH134" s="12"/>
      <c r="BI134" s="9"/>
      <c r="BJ134" s="9"/>
      <c r="BK134" s="9"/>
      <c r="BL134" s="50"/>
      <c r="BM134" s="12"/>
      <c r="BN134" s="11"/>
      <c r="BO134" s="9"/>
      <c r="BP134" s="11"/>
      <c r="BQ134" s="9"/>
      <c r="BR134" s="43"/>
      <c r="BS134" s="9"/>
      <c r="BT134" s="11"/>
      <c r="BU134" s="9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</row>
    <row r="135" spans="1:87" x14ac:dyDescent="0.2">
      <c r="A135" s="25"/>
      <c r="B135" s="2"/>
      <c r="C135" s="1"/>
      <c r="D135" s="1"/>
      <c r="E135" s="1"/>
      <c r="F135" s="2"/>
      <c r="G135" s="6"/>
      <c r="H135" s="2"/>
      <c r="I135" s="2"/>
      <c r="J135" s="3"/>
      <c r="K135" s="3"/>
      <c r="L135" s="1"/>
      <c r="M135" s="1"/>
      <c r="N135" s="1"/>
      <c r="O135" s="40"/>
      <c r="P135" s="40"/>
      <c r="Q135" s="1"/>
      <c r="R135" s="1"/>
      <c r="S135" s="2"/>
      <c r="T135" s="3"/>
      <c r="U135" s="7"/>
      <c r="V135" s="7"/>
      <c r="W135" s="7"/>
      <c r="X135" s="40"/>
      <c r="Y135" s="1"/>
      <c r="Z135" s="1"/>
      <c r="AA135" s="2"/>
      <c r="AB135" s="6"/>
      <c r="AC135" s="2"/>
      <c r="AD135" s="40"/>
      <c r="AE135" s="1"/>
      <c r="AF135" s="2"/>
      <c r="AG135" s="9"/>
      <c r="AH135" s="12"/>
      <c r="AI135" s="12"/>
      <c r="AJ135" s="42"/>
      <c r="AK135" s="11"/>
      <c r="AL135" s="9"/>
      <c r="AM135" s="11"/>
      <c r="AN135" s="9"/>
      <c r="AO135" s="9"/>
      <c r="AP135" s="9"/>
      <c r="AQ135" s="50"/>
      <c r="AR135" s="11"/>
      <c r="AS135" s="49"/>
      <c r="AT135" s="12"/>
      <c r="AU135" s="9"/>
      <c r="AV135" s="9"/>
      <c r="AW135" s="9"/>
      <c r="AX135" s="9"/>
      <c r="AY135" s="12"/>
      <c r="AZ135" s="49"/>
      <c r="BA135" s="12"/>
      <c r="BB135" s="9"/>
      <c r="BC135" s="9"/>
      <c r="BD135" s="9"/>
      <c r="BE135" s="9"/>
      <c r="BF135" s="12"/>
      <c r="BG135" s="49"/>
      <c r="BH135" s="12"/>
      <c r="BI135" s="9"/>
      <c r="BJ135" s="9"/>
      <c r="BK135" s="9"/>
      <c r="BL135" s="50"/>
      <c r="BM135" s="12"/>
      <c r="BN135" s="11"/>
      <c r="BO135" s="9"/>
      <c r="BP135" s="11"/>
      <c r="BQ135" s="9"/>
      <c r="BR135" s="43"/>
      <c r="BS135" s="9"/>
      <c r="BT135" s="11"/>
      <c r="BU135" s="9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</row>
    <row r="136" spans="1:87" x14ac:dyDescent="0.2">
      <c r="A136" s="25"/>
      <c r="B136" s="2"/>
      <c r="C136" s="1"/>
      <c r="D136" s="1"/>
      <c r="E136" s="1"/>
      <c r="F136" s="2"/>
      <c r="G136" s="6"/>
      <c r="H136" s="2"/>
      <c r="I136" s="2"/>
      <c r="J136" s="3"/>
      <c r="K136" s="3"/>
      <c r="L136" s="1"/>
      <c r="M136" s="1"/>
      <c r="N136" s="1"/>
      <c r="O136" s="40"/>
      <c r="P136" s="40"/>
      <c r="Q136" s="1"/>
      <c r="R136" s="1"/>
      <c r="S136" s="2"/>
      <c r="T136" s="3"/>
      <c r="U136" s="7"/>
      <c r="V136" s="7"/>
      <c r="W136" s="7"/>
      <c r="X136" s="40"/>
      <c r="Y136" s="1"/>
      <c r="Z136" s="1"/>
      <c r="AA136" s="2"/>
      <c r="AB136" s="6"/>
      <c r="AC136" s="2"/>
      <c r="AD136" s="40"/>
      <c r="AE136" s="1"/>
      <c r="AF136" s="2"/>
      <c r="AG136" s="9"/>
      <c r="AH136" s="12"/>
      <c r="AI136" s="12"/>
      <c r="AJ136" s="42"/>
      <c r="AK136" s="11"/>
      <c r="AL136" s="9"/>
      <c r="AM136" s="11"/>
      <c r="AN136" s="9"/>
      <c r="AO136" s="9"/>
      <c r="AP136" s="9"/>
      <c r="AQ136" s="50"/>
      <c r="AR136" s="11"/>
      <c r="AS136" s="49"/>
      <c r="AT136" s="12"/>
      <c r="AU136" s="9"/>
      <c r="AV136" s="9"/>
      <c r="AW136" s="9"/>
      <c r="AX136" s="9"/>
      <c r="AY136" s="12"/>
      <c r="AZ136" s="49"/>
      <c r="BA136" s="12"/>
      <c r="BB136" s="9"/>
      <c r="BC136" s="9"/>
      <c r="BD136" s="9"/>
      <c r="BE136" s="9"/>
      <c r="BF136" s="12"/>
      <c r="BG136" s="49"/>
      <c r="BH136" s="12"/>
      <c r="BI136" s="9"/>
      <c r="BJ136" s="9"/>
      <c r="BK136" s="9"/>
      <c r="BL136" s="50"/>
      <c r="BM136" s="12"/>
      <c r="BN136" s="11"/>
      <c r="BO136" s="9"/>
      <c r="BP136" s="11"/>
      <c r="BQ136" s="9"/>
      <c r="BR136" s="43"/>
      <c r="BS136" s="9"/>
      <c r="BT136" s="11"/>
      <c r="BU136" s="9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</row>
    <row r="137" spans="1:87" x14ac:dyDescent="0.2">
      <c r="A137" s="25"/>
      <c r="B137" s="2"/>
      <c r="C137" s="1"/>
      <c r="D137" s="1"/>
      <c r="E137" s="1"/>
      <c r="F137" s="2"/>
      <c r="G137" s="6"/>
      <c r="H137" s="2"/>
      <c r="I137" s="2"/>
      <c r="J137" s="3"/>
      <c r="K137" s="3"/>
      <c r="L137" s="1"/>
      <c r="M137" s="1"/>
      <c r="N137" s="1"/>
      <c r="O137" s="40"/>
      <c r="P137" s="40"/>
      <c r="Q137" s="1"/>
      <c r="R137" s="1"/>
      <c r="S137" s="2"/>
      <c r="T137" s="3"/>
      <c r="U137" s="7"/>
      <c r="V137" s="7"/>
      <c r="W137" s="7"/>
      <c r="X137" s="40"/>
      <c r="Y137" s="1"/>
      <c r="Z137" s="1"/>
      <c r="AA137" s="2"/>
      <c r="AB137" s="6"/>
      <c r="AC137" s="2"/>
      <c r="AD137" s="40"/>
      <c r="AE137" s="1"/>
      <c r="AF137" s="2"/>
      <c r="AG137" s="9"/>
      <c r="AH137" s="12"/>
      <c r="AI137" s="12"/>
      <c r="AJ137" s="42"/>
      <c r="AK137" s="11"/>
      <c r="AL137" s="9"/>
      <c r="AM137" s="11"/>
      <c r="AN137" s="9"/>
      <c r="AO137" s="9"/>
      <c r="AP137" s="9"/>
      <c r="AQ137" s="50"/>
      <c r="AR137" s="11"/>
      <c r="AS137" s="49"/>
      <c r="AT137" s="12"/>
      <c r="AU137" s="9"/>
      <c r="AV137" s="9"/>
      <c r="AW137" s="9"/>
      <c r="AX137" s="9"/>
      <c r="AY137" s="12"/>
      <c r="AZ137" s="49"/>
      <c r="BA137" s="12"/>
      <c r="BB137" s="9"/>
      <c r="BC137" s="9"/>
      <c r="BD137" s="9"/>
      <c r="BE137" s="9"/>
      <c r="BF137" s="12"/>
      <c r="BG137" s="49"/>
      <c r="BH137" s="12"/>
      <c r="BI137" s="9"/>
      <c r="BJ137" s="9"/>
      <c r="BK137" s="9"/>
      <c r="BL137" s="50"/>
      <c r="BM137" s="12"/>
      <c r="BN137" s="11"/>
      <c r="BO137" s="9"/>
      <c r="BP137" s="11"/>
      <c r="BQ137" s="9"/>
      <c r="BR137" s="43"/>
      <c r="BS137" s="9"/>
      <c r="BT137" s="11"/>
      <c r="BU137" s="9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</row>
    <row r="138" spans="1:87" x14ac:dyDescent="0.2">
      <c r="A138" s="25"/>
      <c r="B138" s="2"/>
      <c r="C138" s="1"/>
      <c r="D138" s="1"/>
      <c r="E138" s="1"/>
      <c r="F138" s="2"/>
      <c r="G138" s="6"/>
      <c r="H138" s="2"/>
      <c r="I138" s="2"/>
      <c r="J138" s="3"/>
      <c r="K138" s="3"/>
      <c r="L138" s="1"/>
      <c r="M138" s="1"/>
      <c r="N138" s="1"/>
      <c r="O138" s="40"/>
      <c r="P138" s="40"/>
      <c r="Q138" s="1"/>
      <c r="R138" s="1"/>
      <c r="S138" s="2"/>
      <c r="T138" s="3"/>
      <c r="U138" s="7"/>
      <c r="V138" s="7"/>
      <c r="W138" s="7"/>
      <c r="X138" s="40"/>
      <c r="Y138" s="1"/>
      <c r="Z138" s="1"/>
      <c r="AA138" s="2"/>
      <c r="AB138" s="6"/>
      <c r="AC138" s="2"/>
      <c r="AD138" s="40"/>
      <c r="AE138" s="1"/>
      <c r="AF138" s="2"/>
      <c r="AG138" s="9"/>
      <c r="AH138" s="12"/>
      <c r="AI138" s="12"/>
      <c r="AJ138" s="42"/>
      <c r="AK138" s="11"/>
      <c r="AL138" s="9"/>
      <c r="AM138" s="11"/>
      <c r="AN138" s="9"/>
      <c r="AO138" s="9"/>
      <c r="AP138" s="9"/>
      <c r="AQ138" s="50"/>
      <c r="AR138" s="11"/>
      <c r="AS138" s="49"/>
      <c r="AT138" s="12"/>
      <c r="AU138" s="9"/>
      <c r="AV138" s="9"/>
      <c r="AW138" s="9"/>
      <c r="AX138" s="9"/>
      <c r="AY138" s="12"/>
      <c r="AZ138" s="49"/>
      <c r="BA138" s="12"/>
      <c r="BB138" s="9"/>
      <c r="BC138" s="9"/>
      <c r="BD138" s="9"/>
      <c r="BE138" s="9"/>
      <c r="BF138" s="12"/>
      <c r="BG138" s="49"/>
      <c r="BH138" s="12"/>
      <c r="BI138" s="9"/>
      <c r="BJ138" s="9"/>
      <c r="BK138" s="9"/>
      <c r="BL138" s="50"/>
      <c r="BM138" s="12"/>
      <c r="BN138" s="11"/>
      <c r="BO138" s="9"/>
      <c r="BP138" s="11"/>
      <c r="BQ138" s="9"/>
      <c r="BR138" s="43"/>
      <c r="BS138" s="9"/>
      <c r="BT138" s="11"/>
      <c r="BU138" s="9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</row>
    <row r="139" spans="1:87" x14ac:dyDescent="0.2">
      <c r="A139" s="25"/>
      <c r="B139" s="2"/>
      <c r="C139" s="1"/>
      <c r="D139" s="1"/>
      <c r="E139" s="1"/>
      <c r="F139" s="2"/>
      <c r="G139" s="6"/>
      <c r="H139" s="2"/>
      <c r="I139" s="2"/>
      <c r="J139" s="3"/>
      <c r="K139" s="3"/>
      <c r="L139" s="1"/>
      <c r="M139" s="1"/>
      <c r="N139" s="1"/>
      <c r="O139" s="40"/>
      <c r="P139" s="40"/>
      <c r="Q139" s="1"/>
      <c r="R139" s="1"/>
      <c r="S139" s="2"/>
      <c r="T139" s="3"/>
      <c r="U139" s="7"/>
      <c r="V139" s="7"/>
      <c r="W139" s="7"/>
      <c r="X139" s="40"/>
      <c r="Y139" s="1"/>
      <c r="Z139" s="1"/>
      <c r="AA139" s="2"/>
      <c r="AB139" s="6"/>
      <c r="AC139" s="2"/>
      <c r="AD139" s="40"/>
      <c r="AE139" s="1"/>
      <c r="AF139" s="2"/>
      <c r="AG139" s="9"/>
      <c r="AH139" s="12"/>
      <c r="AI139" s="12"/>
      <c r="AJ139" s="42"/>
      <c r="AK139" s="11"/>
      <c r="AL139" s="9"/>
      <c r="AM139" s="11"/>
      <c r="AN139" s="9"/>
      <c r="AO139" s="9"/>
      <c r="AP139" s="9"/>
      <c r="AQ139" s="50"/>
      <c r="AR139" s="11"/>
      <c r="AS139" s="49"/>
      <c r="AT139" s="12"/>
      <c r="AU139" s="9"/>
      <c r="AV139" s="9"/>
      <c r="AW139" s="9"/>
      <c r="AX139" s="9"/>
      <c r="AY139" s="12"/>
      <c r="AZ139" s="49"/>
      <c r="BA139" s="12"/>
      <c r="BB139" s="9"/>
      <c r="BC139" s="9"/>
      <c r="BD139" s="9"/>
      <c r="BE139" s="9"/>
      <c r="BF139" s="12"/>
      <c r="BG139" s="49"/>
      <c r="BH139" s="12"/>
      <c r="BI139" s="9"/>
      <c r="BJ139" s="9"/>
      <c r="BK139" s="9"/>
      <c r="BL139" s="50"/>
      <c r="BM139" s="12"/>
      <c r="BN139" s="11"/>
      <c r="BO139" s="9"/>
      <c r="BP139" s="11"/>
      <c r="BQ139" s="9"/>
      <c r="BR139" s="43"/>
      <c r="BS139" s="9"/>
      <c r="BT139" s="11"/>
      <c r="BU139" s="9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</row>
    <row r="140" spans="1:87" x14ac:dyDescent="0.2">
      <c r="A140" s="25"/>
      <c r="B140" s="2"/>
      <c r="C140" s="1"/>
      <c r="D140" s="1"/>
      <c r="E140" s="1"/>
      <c r="F140" s="2"/>
      <c r="G140" s="6"/>
      <c r="H140" s="2"/>
      <c r="I140" s="2"/>
      <c r="J140" s="3"/>
      <c r="K140" s="3"/>
      <c r="L140" s="1"/>
      <c r="M140" s="1"/>
      <c r="N140" s="1"/>
      <c r="O140" s="40"/>
      <c r="P140" s="40"/>
      <c r="Q140" s="1"/>
      <c r="R140" s="1"/>
      <c r="S140" s="2"/>
      <c r="T140" s="3"/>
      <c r="U140" s="7"/>
      <c r="V140" s="7"/>
      <c r="W140" s="7"/>
      <c r="X140" s="40"/>
      <c r="Y140" s="1"/>
      <c r="Z140" s="1"/>
      <c r="AA140" s="2"/>
      <c r="AB140" s="6"/>
      <c r="AC140" s="2"/>
      <c r="AD140" s="40"/>
      <c r="AE140" s="1"/>
      <c r="AF140" s="2"/>
      <c r="AG140" s="9"/>
      <c r="AH140" s="12"/>
      <c r="AI140" s="12"/>
      <c r="AJ140" s="42"/>
      <c r="AK140" s="11"/>
      <c r="AL140" s="9"/>
      <c r="AM140" s="11"/>
      <c r="AN140" s="9"/>
      <c r="AO140" s="9"/>
      <c r="AP140" s="9"/>
      <c r="AQ140" s="50"/>
      <c r="AR140" s="11"/>
      <c r="AS140" s="49"/>
      <c r="AT140" s="12"/>
      <c r="AU140" s="9"/>
      <c r="AV140" s="9"/>
      <c r="AW140" s="9"/>
      <c r="AX140" s="9"/>
      <c r="AY140" s="12"/>
      <c r="AZ140" s="49"/>
      <c r="BA140" s="12"/>
      <c r="BB140" s="9"/>
      <c r="BC140" s="9"/>
      <c r="BD140" s="9"/>
      <c r="BE140" s="9"/>
      <c r="BF140" s="12"/>
      <c r="BG140" s="49"/>
      <c r="BH140" s="12"/>
      <c r="BI140" s="9"/>
      <c r="BJ140" s="9"/>
      <c r="BK140" s="9"/>
      <c r="BL140" s="50"/>
      <c r="BM140" s="12"/>
      <c r="BN140" s="11"/>
      <c r="BO140" s="9"/>
      <c r="BP140" s="11"/>
      <c r="BQ140" s="9"/>
      <c r="BR140" s="43"/>
      <c r="BS140" s="9"/>
      <c r="BT140" s="11"/>
      <c r="BU140" s="9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</row>
    <row r="141" spans="1:87" x14ac:dyDescent="0.2">
      <c r="A141" s="25"/>
      <c r="B141" s="2"/>
      <c r="C141" s="1"/>
      <c r="D141" s="1"/>
      <c r="E141" s="1"/>
      <c r="F141" s="2"/>
      <c r="G141" s="6"/>
      <c r="H141" s="2"/>
      <c r="I141" s="2"/>
      <c r="J141" s="3"/>
      <c r="K141" s="3"/>
      <c r="L141" s="1"/>
      <c r="M141" s="1"/>
      <c r="N141" s="1"/>
      <c r="O141" s="40"/>
      <c r="P141" s="40"/>
      <c r="Q141" s="1"/>
      <c r="R141" s="1"/>
      <c r="S141" s="2"/>
      <c r="T141" s="3"/>
      <c r="U141" s="7"/>
      <c r="V141" s="7"/>
      <c r="W141" s="7"/>
      <c r="X141" s="40"/>
      <c r="Y141" s="1"/>
      <c r="Z141" s="1"/>
      <c r="AA141" s="2"/>
      <c r="AB141" s="6"/>
      <c r="AC141" s="2"/>
      <c r="AD141" s="40"/>
      <c r="AE141" s="1"/>
      <c r="AF141" s="2"/>
      <c r="AG141" s="9"/>
      <c r="AH141" s="12"/>
      <c r="AI141" s="12"/>
      <c r="AJ141" s="42"/>
      <c r="AK141" s="11"/>
      <c r="AL141" s="9"/>
      <c r="AM141" s="11"/>
      <c r="AN141" s="9"/>
      <c r="AO141" s="9"/>
      <c r="AP141" s="9"/>
      <c r="AQ141" s="50"/>
      <c r="AR141" s="11"/>
      <c r="AS141" s="49"/>
      <c r="AT141" s="12"/>
      <c r="AU141" s="9"/>
      <c r="AV141" s="9"/>
      <c r="AW141" s="9"/>
      <c r="AX141" s="9"/>
      <c r="AY141" s="12"/>
      <c r="AZ141" s="49"/>
      <c r="BA141" s="12"/>
      <c r="BB141" s="9"/>
      <c r="BC141" s="9"/>
      <c r="BD141" s="9"/>
      <c r="BE141" s="9"/>
      <c r="BF141" s="12"/>
      <c r="BG141" s="49"/>
      <c r="BH141" s="12"/>
      <c r="BI141" s="9"/>
      <c r="BJ141" s="9"/>
      <c r="BK141" s="9"/>
      <c r="BL141" s="50"/>
      <c r="BM141" s="12"/>
      <c r="BN141" s="11"/>
      <c r="BO141" s="9"/>
      <c r="BP141" s="11"/>
      <c r="BQ141" s="9"/>
      <c r="BR141" s="43"/>
      <c r="BS141" s="9"/>
      <c r="BT141" s="11"/>
      <c r="BU141" s="9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</row>
    <row r="142" spans="1:87" x14ac:dyDescent="0.2">
      <c r="A142" s="25"/>
      <c r="B142" s="2"/>
      <c r="C142" s="1"/>
      <c r="D142" s="1"/>
      <c r="E142" s="1"/>
      <c r="F142" s="2"/>
      <c r="G142" s="6"/>
      <c r="H142" s="2"/>
      <c r="I142" s="2"/>
      <c r="J142" s="3"/>
      <c r="K142" s="3"/>
      <c r="L142" s="1"/>
      <c r="M142" s="1"/>
      <c r="N142" s="1"/>
      <c r="O142" s="40"/>
      <c r="P142" s="40"/>
      <c r="Q142" s="1"/>
      <c r="R142" s="1"/>
      <c r="S142" s="2"/>
      <c r="T142" s="3"/>
      <c r="U142" s="7"/>
      <c r="V142" s="7"/>
      <c r="W142" s="7"/>
      <c r="X142" s="40"/>
      <c r="Y142" s="1"/>
      <c r="Z142" s="1"/>
      <c r="AA142" s="2"/>
      <c r="AB142" s="6"/>
      <c r="AC142" s="2"/>
      <c r="AD142" s="40"/>
      <c r="AE142" s="1"/>
      <c r="AF142" s="2"/>
      <c r="AG142" s="9"/>
      <c r="AH142" s="12"/>
      <c r="AI142" s="12"/>
      <c r="AJ142" s="42"/>
      <c r="AK142" s="11"/>
      <c r="AL142" s="9"/>
      <c r="AM142" s="11"/>
      <c r="AN142" s="9"/>
      <c r="AO142" s="9"/>
      <c r="AP142" s="9"/>
      <c r="AQ142" s="50"/>
      <c r="AR142" s="11"/>
      <c r="AS142" s="49"/>
      <c r="AT142" s="12"/>
      <c r="AU142" s="9"/>
      <c r="AV142" s="9"/>
      <c r="AW142" s="9"/>
      <c r="AX142" s="9"/>
      <c r="AY142" s="12"/>
      <c r="AZ142" s="49"/>
      <c r="BA142" s="12"/>
      <c r="BB142" s="9"/>
      <c r="BC142" s="9"/>
      <c r="BD142" s="9"/>
      <c r="BE142" s="9"/>
      <c r="BF142" s="12"/>
      <c r="BG142" s="49"/>
      <c r="BH142" s="12"/>
      <c r="BI142" s="9"/>
      <c r="BJ142" s="9"/>
      <c r="BK142" s="9"/>
      <c r="BL142" s="50"/>
      <c r="BM142" s="12"/>
      <c r="BN142" s="11"/>
      <c r="BO142" s="9"/>
      <c r="BP142" s="11"/>
      <c r="BQ142" s="9"/>
      <c r="BR142" s="43"/>
      <c r="BS142" s="9"/>
      <c r="BT142" s="11"/>
      <c r="BU142" s="9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</row>
    <row r="143" spans="1:87" x14ac:dyDescent="0.2">
      <c r="A143" s="25"/>
      <c r="B143" s="2"/>
      <c r="C143" s="1"/>
      <c r="D143" s="1"/>
      <c r="E143" s="1"/>
      <c r="F143" s="2"/>
      <c r="G143" s="6"/>
      <c r="H143" s="2"/>
      <c r="I143" s="2"/>
      <c r="J143" s="3"/>
      <c r="K143" s="3"/>
      <c r="L143" s="1"/>
      <c r="M143" s="1"/>
      <c r="N143" s="1"/>
      <c r="O143" s="40"/>
      <c r="P143" s="40"/>
      <c r="Q143" s="1"/>
      <c r="R143" s="1"/>
      <c r="S143" s="2"/>
      <c r="T143" s="3"/>
      <c r="U143" s="7"/>
      <c r="V143" s="7"/>
      <c r="W143" s="7"/>
      <c r="X143" s="40"/>
      <c r="Y143" s="1"/>
      <c r="Z143" s="1"/>
      <c r="AA143" s="2"/>
      <c r="AB143" s="6"/>
      <c r="AC143" s="2"/>
      <c r="AD143" s="40"/>
      <c r="AE143" s="1"/>
      <c r="AF143" s="2"/>
      <c r="AG143" s="9"/>
      <c r="AH143" s="12"/>
      <c r="AI143" s="12"/>
      <c r="AJ143" s="42"/>
      <c r="AK143" s="11"/>
      <c r="AL143" s="9"/>
      <c r="AM143" s="11"/>
      <c r="AN143" s="9"/>
      <c r="AO143" s="9"/>
      <c r="AP143" s="9"/>
      <c r="AQ143" s="50"/>
      <c r="AR143" s="11"/>
      <c r="AS143" s="49"/>
      <c r="AT143" s="12"/>
      <c r="AU143" s="9"/>
      <c r="AV143" s="9"/>
      <c r="AW143" s="9"/>
      <c r="AX143" s="9"/>
      <c r="AY143" s="12"/>
      <c r="AZ143" s="49"/>
      <c r="BA143" s="12"/>
      <c r="BB143" s="9"/>
      <c r="BC143" s="9"/>
      <c r="BD143" s="9"/>
      <c r="BE143" s="9"/>
      <c r="BF143" s="12"/>
      <c r="BG143" s="49"/>
      <c r="BH143" s="12"/>
      <c r="BI143" s="9"/>
      <c r="BJ143" s="9"/>
      <c r="BK143" s="9"/>
      <c r="BL143" s="50"/>
      <c r="BM143" s="12"/>
      <c r="BN143" s="11"/>
      <c r="BO143" s="9"/>
      <c r="BP143" s="11"/>
      <c r="BQ143" s="9"/>
      <c r="BR143" s="43"/>
      <c r="BS143" s="9"/>
      <c r="BT143" s="11"/>
      <c r="BU143" s="9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</row>
    <row r="144" spans="1:87" x14ac:dyDescent="0.2">
      <c r="A144" s="25"/>
      <c r="B144" s="2"/>
      <c r="C144" s="1"/>
      <c r="D144" s="1"/>
      <c r="E144" s="1"/>
      <c r="F144" s="2"/>
      <c r="G144" s="6"/>
      <c r="H144" s="2"/>
      <c r="I144" s="2"/>
      <c r="J144" s="3"/>
      <c r="K144" s="3"/>
      <c r="L144" s="1"/>
      <c r="M144" s="1"/>
      <c r="N144" s="1"/>
      <c r="O144" s="40"/>
      <c r="P144" s="40"/>
      <c r="Q144" s="1"/>
      <c r="R144" s="1"/>
      <c r="S144" s="2"/>
      <c r="T144" s="3"/>
      <c r="U144" s="7"/>
      <c r="V144" s="7"/>
      <c r="W144" s="7"/>
      <c r="X144" s="40"/>
      <c r="Y144" s="1"/>
      <c r="Z144" s="1"/>
      <c r="AA144" s="2"/>
      <c r="AB144" s="6"/>
      <c r="AC144" s="2"/>
      <c r="AD144" s="40"/>
      <c r="AE144" s="1"/>
      <c r="AF144" s="2"/>
      <c r="AG144" s="9"/>
      <c r="AH144" s="12"/>
      <c r="AI144" s="12"/>
      <c r="AJ144" s="42"/>
      <c r="AK144" s="11"/>
      <c r="AL144" s="9"/>
      <c r="AM144" s="11"/>
      <c r="AN144" s="9"/>
      <c r="AO144" s="9"/>
      <c r="AP144" s="9"/>
      <c r="AQ144" s="50"/>
      <c r="AR144" s="11"/>
      <c r="AS144" s="49"/>
      <c r="AT144" s="12"/>
      <c r="AU144" s="9"/>
      <c r="AV144" s="9"/>
      <c r="AW144" s="9"/>
      <c r="AX144" s="9"/>
      <c r="AY144" s="12"/>
      <c r="AZ144" s="49"/>
      <c r="BA144" s="12"/>
      <c r="BB144" s="9"/>
      <c r="BC144" s="9"/>
      <c r="BD144" s="9"/>
      <c r="BE144" s="9"/>
      <c r="BF144" s="12"/>
      <c r="BG144" s="49"/>
      <c r="BH144" s="12"/>
      <c r="BI144" s="9"/>
      <c r="BJ144" s="9"/>
      <c r="BK144" s="9"/>
      <c r="BL144" s="50"/>
      <c r="BM144" s="12"/>
      <c r="BN144" s="11"/>
      <c r="BO144" s="9"/>
      <c r="BP144" s="11"/>
      <c r="BQ144" s="9"/>
      <c r="BR144" s="43"/>
      <c r="BS144" s="9"/>
      <c r="BT144" s="11"/>
      <c r="BU144" s="9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</row>
    <row r="145" spans="1:87" x14ac:dyDescent="0.2">
      <c r="A145" s="25"/>
      <c r="B145" s="2"/>
      <c r="C145" s="1"/>
      <c r="D145" s="1"/>
      <c r="E145" s="1"/>
      <c r="F145" s="2"/>
      <c r="G145" s="6"/>
      <c r="H145" s="2"/>
      <c r="I145" s="2"/>
      <c r="J145" s="3"/>
      <c r="K145" s="3"/>
      <c r="L145" s="1"/>
      <c r="M145" s="1"/>
      <c r="N145" s="1"/>
      <c r="O145" s="40"/>
      <c r="P145" s="40"/>
      <c r="Q145" s="1"/>
      <c r="R145" s="1"/>
      <c r="S145" s="2"/>
      <c r="T145" s="3"/>
      <c r="U145" s="7"/>
      <c r="V145" s="7"/>
      <c r="W145" s="7"/>
      <c r="X145" s="40"/>
      <c r="Y145" s="1"/>
      <c r="Z145" s="1"/>
      <c r="AA145" s="2"/>
      <c r="AB145" s="6"/>
      <c r="AC145" s="2"/>
      <c r="AD145" s="40"/>
      <c r="AE145" s="1"/>
      <c r="AF145" s="2"/>
      <c r="AG145" s="9"/>
      <c r="AH145" s="12"/>
      <c r="AI145" s="12"/>
      <c r="AJ145" s="42"/>
      <c r="AK145" s="11"/>
      <c r="AL145" s="9"/>
      <c r="AM145" s="11"/>
      <c r="AN145" s="9"/>
      <c r="AO145" s="9"/>
      <c r="AP145" s="9"/>
      <c r="AQ145" s="50"/>
      <c r="AR145" s="11"/>
      <c r="AS145" s="49"/>
      <c r="AT145" s="12"/>
      <c r="AU145" s="9"/>
      <c r="AV145" s="9"/>
      <c r="AW145" s="9"/>
      <c r="AX145" s="9"/>
      <c r="AY145" s="12"/>
      <c r="AZ145" s="49"/>
      <c r="BA145" s="12"/>
      <c r="BB145" s="9"/>
      <c r="BC145" s="9"/>
      <c r="BD145" s="9"/>
      <c r="BE145" s="9"/>
      <c r="BF145" s="12"/>
      <c r="BG145" s="49"/>
      <c r="BH145" s="12"/>
      <c r="BI145" s="9"/>
      <c r="BJ145" s="9"/>
      <c r="BK145" s="9"/>
      <c r="BL145" s="50"/>
      <c r="BM145" s="12"/>
      <c r="BN145" s="11"/>
      <c r="BO145" s="9"/>
      <c r="BP145" s="11"/>
      <c r="BQ145" s="9"/>
      <c r="BR145" s="43"/>
      <c r="BS145" s="9"/>
      <c r="BT145" s="11"/>
      <c r="BU145" s="9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</row>
    <row r="146" spans="1:87" x14ac:dyDescent="0.2">
      <c r="A146" s="25"/>
      <c r="B146" s="2"/>
      <c r="C146" s="1"/>
      <c r="D146" s="1"/>
      <c r="E146" s="1"/>
      <c r="F146" s="2"/>
      <c r="G146" s="6"/>
      <c r="H146" s="2"/>
      <c r="I146" s="2"/>
      <c r="J146" s="3"/>
      <c r="K146" s="3"/>
      <c r="L146" s="1"/>
      <c r="M146" s="1"/>
      <c r="N146" s="1"/>
      <c r="O146" s="40"/>
      <c r="P146" s="40"/>
      <c r="Q146" s="1"/>
      <c r="R146" s="1"/>
      <c r="S146" s="2"/>
      <c r="T146" s="3"/>
      <c r="U146" s="7"/>
      <c r="V146" s="7"/>
      <c r="W146" s="7"/>
      <c r="X146" s="40"/>
      <c r="Y146" s="1"/>
      <c r="Z146" s="1"/>
      <c r="AA146" s="2"/>
      <c r="AB146" s="6"/>
      <c r="AC146" s="2"/>
      <c r="AD146" s="40"/>
      <c r="AE146" s="1"/>
      <c r="AF146" s="2"/>
      <c r="AG146" s="9"/>
      <c r="AH146" s="12"/>
      <c r="AI146" s="12"/>
      <c r="AJ146" s="42"/>
      <c r="AK146" s="11"/>
      <c r="AL146" s="9"/>
      <c r="AM146" s="11"/>
      <c r="AN146" s="9"/>
      <c r="AO146" s="9"/>
      <c r="AP146" s="9"/>
      <c r="AQ146" s="50"/>
      <c r="AR146" s="11"/>
      <c r="AS146" s="49"/>
      <c r="AT146" s="12"/>
      <c r="AU146" s="9"/>
      <c r="AV146" s="9"/>
      <c r="AW146" s="9"/>
      <c r="AX146" s="9"/>
      <c r="AY146" s="12"/>
      <c r="AZ146" s="49"/>
      <c r="BA146" s="12"/>
      <c r="BB146" s="9"/>
      <c r="BC146" s="9"/>
      <c r="BD146" s="9"/>
      <c r="BE146" s="9"/>
      <c r="BF146" s="12"/>
      <c r="BG146" s="49"/>
      <c r="BH146" s="12"/>
      <c r="BI146" s="9"/>
      <c r="BJ146" s="9"/>
      <c r="BK146" s="9"/>
      <c r="BL146" s="50"/>
      <c r="BM146" s="12"/>
      <c r="BN146" s="11"/>
      <c r="BO146" s="9"/>
      <c r="BP146" s="11"/>
      <c r="BQ146" s="9"/>
      <c r="BR146" s="43"/>
      <c r="BS146" s="9"/>
      <c r="BT146" s="11"/>
      <c r="BU146" s="9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</row>
    <row r="147" spans="1:87" x14ac:dyDescent="0.2">
      <c r="A147" s="25"/>
      <c r="B147" s="2"/>
      <c r="C147" s="1"/>
      <c r="D147" s="1"/>
      <c r="E147" s="1"/>
      <c r="F147" s="2"/>
      <c r="G147" s="6"/>
      <c r="H147" s="2"/>
      <c r="I147" s="2"/>
      <c r="J147" s="3"/>
      <c r="K147" s="3"/>
      <c r="L147" s="1"/>
      <c r="M147" s="1"/>
      <c r="N147" s="1"/>
      <c r="O147" s="40"/>
      <c r="P147" s="40"/>
      <c r="Q147" s="1"/>
      <c r="R147" s="1"/>
      <c r="S147" s="2"/>
      <c r="T147" s="3"/>
      <c r="U147" s="7"/>
      <c r="V147" s="7"/>
      <c r="W147" s="7"/>
      <c r="X147" s="40"/>
      <c r="Y147" s="1"/>
      <c r="Z147" s="1"/>
      <c r="AA147" s="2"/>
      <c r="AB147" s="6"/>
      <c r="AC147" s="2"/>
      <c r="AD147" s="40"/>
      <c r="AE147" s="1"/>
      <c r="AF147" s="2"/>
      <c r="AG147" s="9"/>
      <c r="AH147" s="12"/>
      <c r="AI147" s="12"/>
      <c r="AJ147" s="42"/>
      <c r="AK147" s="11"/>
      <c r="AL147" s="9"/>
      <c r="AM147" s="11"/>
      <c r="AN147" s="9"/>
      <c r="AO147" s="9"/>
      <c r="AP147" s="9"/>
      <c r="AQ147" s="50"/>
      <c r="AR147" s="11"/>
      <c r="AS147" s="49"/>
      <c r="AT147" s="12"/>
      <c r="AU147" s="9"/>
      <c r="AV147" s="9"/>
      <c r="AW147" s="9"/>
      <c r="AX147" s="9"/>
      <c r="AY147" s="12"/>
      <c r="AZ147" s="49"/>
      <c r="BA147" s="12"/>
      <c r="BB147" s="9"/>
      <c r="BC147" s="9"/>
      <c r="BD147" s="9"/>
      <c r="BE147" s="9"/>
      <c r="BF147" s="12"/>
      <c r="BG147" s="49"/>
      <c r="BH147" s="12"/>
      <c r="BI147" s="9"/>
      <c r="BJ147" s="9"/>
      <c r="BK147" s="9"/>
      <c r="BL147" s="50"/>
      <c r="BM147" s="12"/>
      <c r="BN147" s="11"/>
      <c r="BO147" s="9"/>
      <c r="BP147" s="11"/>
      <c r="BQ147" s="9"/>
      <c r="BR147" s="43"/>
      <c r="BS147" s="9"/>
      <c r="BT147" s="11"/>
      <c r="BU147" s="9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</row>
    <row r="148" spans="1:87" x14ac:dyDescent="0.2">
      <c r="A148" s="25"/>
      <c r="B148" s="2"/>
      <c r="C148" s="1"/>
      <c r="D148" s="1"/>
      <c r="E148" s="1"/>
      <c r="F148" s="2"/>
      <c r="G148" s="6"/>
      <c r="H148" s="2"/>
      <c r="I148" s="2"/>
      <c r="J148" s="3"/>
      <c r="K148" s="3"/>
      <c r="L148" s="1"/>
      <c r="M148" s="1"/>
      <c r="N148" s="1"/>
      <c r="O148" s="40"/>
      <c r="P148" s="40"/>
      <c r="Q148" s="1"/>
      <c r="R148" s="1"/>
      <c r="S148" s="2"/>
      <c r="T148" s="3"/>
      <c r="U148" s="7"/>
      <c r="V148" s="7"/>
      <c r="W148" s="7"/>
      <c r="X148" s="40"/>
      <c r="Y148" s="1"/>
      <c r="Z148" s="1"/>
      <c r="AA148" s="2"/>
      <c r="AB148" s="6"/>
      <c r="AC148" s="2"/>
      <c r="AD148" s="40"/>
      <c r="AE148" s="1"/>
      <c r="AF148" s="2"/>
      <c r="AG148" s="9"/>
      <c r="AH148" s="12"/>
      <c r="AI148" s="12"/>
      <c r="AJ148" s="42"/>
      <c r="AK148" s="11"/>
      <c r="AL148" s="9"/>
      <c r="AM148" s="11"/>
      <c r="AN148" s="9"/>
      <c r="AO148" s="9"/>
      <c r="AP148" s="9"/>
      <c r="AQ148" s="50"/>
      <c r="AR148" s="11"/>
      <c r="AS148" s="49"/>
      <c r="AT148" s="12"/>
      <c r="AU148" s="9"/>
      <c r="AV148" s="9"/>
      <c r="AW148" s="9"/>
      <c r="AX148" s="9"/>
      <c r="AY148" s="12"/>
      <c r="AZ148" s="49"/>
      <c r="BA148" s="12"/>
      <c r="BB148" s="9"/>
      <c r="BC148" s="9"/>
      <c r="BD148" s="9"/>
      <c r="BE148" s="9"/>
      <c r="BF148" s="12"/>
      <c r="BG148" s="49"/>
      <c r="BH148" s="12"/>
      <c r="BI148" s="9"/>
      <c r="BJ148" s="9"/>
      <c r="BK148" s="9"/>
      <c r="BL148" s="50"/>
      <c r="BM148" s="12"/>
      <c r="BN148" s="11"/>
      <c r="BO148" s="9"/>
      <c r="BP148" s="11"/>
      <c r="BQ148" s="9"/>
      <c r="BR148" s="43"/>
      <c r="BS148" s="9"/>
      <c r="BT148" s="11"/>
      <c r="BU148" s="9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</row>
    <row r="149" spans="1:87" x14ac:dyDescent="0.2">
      <c r="A149" s="25"/>
      <c r="B149" s="2"/>
      <c r="C149" s="1"/>
      <c r="D149" s="1"/>
      <c r="E149" s="1"/>
      <c r="F149" s="2"/>
      <c r="G149" s="6"/>
      <c r="H149" s="2"/>
      <c r="I149" s="2"/>
      <c r="J149" s="3"/>
      <c r="K149" s="3"/>
      <c r="L149" s="1"/>
      <c r="M149" s="1"/>
      <c r="N149" s="1"/>
      <c r="O149" s="40"/>
      <c r="P149" s="40"/>
      <c r="Q149" s="1"/>
      <c r="R149" s="1"/>
      <c r="S149" s="2"/>
      <c r="T149" s="3"/>
      <c r="U149" s="7"/>
      <c r="V149" s="7"/>
      <c r="W149" s="7"/>
      <c r="X149" s="40"/>
      <c r="Y149" s="1"/>
      <c r="Z149" s="1"/>
      <c r="AA149" s="2"/>
      <c r="AB149" s="6"/>
      <c r="AC149" s="2"/>
      <c r="AD149" s="40"/>
      <c r="AE149" s="1"/>
      <c r="AF149" s="2"/>
      <c r="AG149" s="9"/>
      <c r="AH149" s="12"/>
      <c r="AI149" s="12"/>
      <c r="AJ149" s="42"/>
      <c r="AK149" s="11"/>
      <c r="AL149" s="9"/>
      <c r="AM149" s="11"/>
      <c r="AN149" s="9"/>
      <c r="AO149" s="9"/>
      <c r="AP149" s="9"/>
      <c r="AQ149" s="50"/>
      <c r="AR149" s="11"/>
      <c r="AS149" s="49"/>
      <c r="AT149" s="12"/>
      <c r="AU149" s="9"/>
      <c r="AV149" s="9"/>
      <c r="AW149" s="9"/>
      <c r="AX149" s="9"/>
      <c r="AY149" s="12"/>
      <c r="AZ149" s="49"/>
      <c r="BA149" s="12"/>
      <c r="BB149" s="9"/>
      <c r="BC149" s="9"/>
      <c r="BD149" s="9"/>
      <c r="BE149" s="9"/>
      <c r="BF149" s="12"/>
      <c r="BG149" s="49"/>
      <c r="BH149" s="12"/>
      <c r="BI149" s="9"/>
      <c r="BJ149" s="9"/>
      <c r="BK149" s="9"/>
      <c r="BL149" s="50"/>
      <c r="BM149" s="12"/>
      <c r="BN149" s="11"/>
      <c r="BO149" s="9"/>
      <c r="BP149" s="11"/>
      <c r="BQ149" s="9"/>
      <c r="BR149" s="43"/>
      <c r="BS149" s="9"/>
      <c r="BT149" s="11"/>
      <c r="BU149" s="9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</row>
    <row r="150" spans="1:87" x14ac:dyDescent="0.2">
      <c r="A150" s="25"/>
      <c r="B150" s="2"/>
      <c r="C150" s="1"/>
      <c r="D150" s="1"/>
      <c r="E150" s="1"/>
      <c r="F150" s="2"/>
      <c r="G150" s="6"/>
      <c r="H150" s="2"/>
      <c r="I150" s="2"/>
      <c r="J150" s="3"/>
      <c r="K150" s="3"/>
      <c r="L150" s="1"/>
      <c r="M150" s="1"/>
      <c r="N150" s="1"/>
      <c r="O150" s="40"/>
      <c r="P150" s="40"/>
      <c r="Q150" s="1"/>
      <c r="R150" s="1"/>
      <c r="S150" s="2"/>
      <c r="T150" s="3"/>
      <c r="U150" s="7"/>
      <c r="V150" s="7"/>
      <c r="W150" s="7"/>
      <c r="X150" s="40"/>
      <c r="Y150" s="1"/>
      <c r="Z150" s="1"/>
      <c r="AA150" s="2"/>
      <c r="AB150" s="6"/>
      <c r="AC150" s="2"/>
      <c r="AD150" s="40"/>
      <c r="AE150" s="1"/>
      <c r="AF150" s="2"/>
      <c r="AG150" s="9"/>
      <c r="AH150" s="12"/>
      <c r="AI150" s="12"/>
      <c r="AJ150" s="42"/>
      <c r="AK150" s="11"/>
      <c r="AL150" s="9"/>
      <c r="AM150" s="11"/>
      <c r="AN150" s="9"/>
      <c r="AO150" s="9"/>
      <c r="AP150" s="9"/>
      <c r="AQ150" s="50"/>
      <c r="AR150" s="11"/>
      <c r="AS150" s="49"/>
      <c r="AT150" s="12"/>
      <c r="AU150" s="9"/>
      <c r="AV150" s="9"/>
      <c r="AW150" s="9"/>
      <c r="AX150" s="9"/>
      <c r="AY150" s="12"/>
      <c r="AZ150" s="49"/>
      <c r="BA150" s="12"/>
      <c r="BB150" s="9"/>
      <c r="BC150" s="9"/>
      <c r="BD150" s="9"/>
      <c r="BE150" s="9"/>
      <c r="BF150" s="12"/>
      <c r="BG150" s="49"/>
      <c r="BH150" s="12"/>
      <c r="BI150" s="9"/>
      <c r="BJ150" s="9"/>
      <c r="BK150" s="9"/>
      <c r="BL150" s="50"/>
      <c r="BM150" s="12"/>
      <c r="BN150" s="11"/>
      <c r="BO150" s="9"/>
      <c r="BP150" s="11"/>
      <c r="BQ150" s="9"/>
      <c r="BR150" s="43"/>
      <c r="BS150" s="9"/>
      <c r="BT150" s="11"/>
      <c r="BU150" s="9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</row>
    <row r="151" spans="1:87" x14ac:dyDescent="0.2">
      <c r="A151" s="25"/>
      <c r="B151" s="2"/>
      <c r="C151" s="1"/>
      <c r="D151" s="1"/>
      <c r="E151" s="1"/>
      <c r="F151" s="2"/>
      <c r="G151" s="6"/>
      <c r="H151" s="2"/>
      <c r="I151" s="2"/>
      <c r="J151" s="3"/>
      <c r="K151" s="3"/>
      <c r="L151" s="1"/>
      <c r="M151" s="1"/>
      <c r="N151" s="1"/>
      <c r="O151" s="40"/>
      <c r="P151" s="40"/>
      <c r="Q151" s="1"/>
      <c r="R151" s="1"/>
      <c r="S151" s="2"/>
      <c r="T151" s="3"/>
      <c r="U151" s="7"/>
      <c r="V151" s="7"/>
      <c r="W151" s="7"/>
      <c r="X151" s="40"/>
      <c r="Y151" s="1"/>
      <c r="Z151" s="1"/>
      <c r="AA151" s="2"/>
      <c r="AB151" s="6"/>
      <c r="AC151" s="2"/>
      <c r="AD151" s="40"/>
      <c r="AE151" s="1"/>
      <c r="AF151" s="2"/>
      <c r="AG151" s="9"/>
      <c r="AH151" s="12"/>
      <c r="AI151" s="12"/>
      <c r="AJ151" s="42"/>
      <c r="AK151" s="11"/>
      <c r="AL151" s="9"/>
      <c r="AM151" s="11"/>
      <c r="AN151" s="9"/>
      <c r="AO151" s="9"/>
      <c r="AP151" s="9"/>
      <c r="AQ151" s="50"/>
      <c r="AR151" s="11"/>
      <c r="AS151" s="49"/>
      <c r="AT151" s="12"/>
      <c r="AU151" s="9"/>
      <c r="AV151" s="9"/>
      <c r="AW151" s="9"/>
      <c r="AX151" s="9"/>
      <c r="AY151" s="12"/>
      <c r="AZ151" s="49"/>
      <c r="BA151" s="12"/>
      <c r="BB151" s="9"/>
      <c r="BC151" s="9"/>
      <c r="BD151" s="9"/>
      <c r="BE151" s="9"/>
      <c r="BF151" s="12"/>
      <c r="BG151" s="49"/>
      <c r="BH151" s="12"/>
      <c r="BI151" s="9"/>
      <c r="BJ151" s="9"/>
      <c r="BK151" s="9"/>
      <c r="BL151" s="50"/>
      <c r="BM151" s="12"/>
      <c r="BN151" s="11"/>
      <c r="BO151" s="9"/>
      <c r="BP151" s="11"/>
      <c r="BQ151" s="9"/>
      <c r="BR151" s="43"/>
      <c r="BS151" s="9"/>
      <c r="BT151" s="11"/>
      <c r="BU151" s="9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</row>
    <row r="152" spans="1:87" x14ac:dyDescent="0.2">
      <c r="A152" s="25"/>
      <c r="B152" s="2"/>
      <c r="C152" s="1"/>
      <c r="D152" s="1"/>
      <c r="E152" s="1"/>
      <c r="F152" s="2"/>
      <c r="G152" s="6"/>
      <c r="H152" s="2"/>
      <c r="I152" s="2"/>
      <c r="J152" s="3"/>
      <c r="K152" s="3"/>
      <c r="L152" s="1"/>
      <c r="M152" s="1"/>
      <c r="N152" s="1"/>
      <c r="O152" s="40"/>
      <c r="P152" s="40"/>
      <c r="Q152" s="1"/>
      <c r="R152" s="1"/>
      <c r="S152" s="2"/>
      <c r="T152" s="3"/>
      <c r="U152" s="7"/>
      <c r="V152" s="7"/>
      <c r="W152" s="7"/>
      <c r="X152" s="40"/>
      <c r="Y152" s="1"/>
      <c r="Z152" s="1"/>
      <c r="AA152" s="2"/>
      <c r="AB152" s="6"/>
      <c r="AC152" s="2"/>
      <c r="AD152" s="40"/>
      <c r="AE152" s="1"/>
      <c r="AF152" s="2"/>
      <c r="AG152" s="9"/>
      <c r="AH152" s="12"/>
      <c r="AI152" s="12"/>
      <c r="AJ152" s="42"/>
      <c r="AK152" s="11"/>
      <c r="AL152" s="9"/>
      <c r="AM152" s="11"/>
      <c r="AN152" s="9"/>
      <c r="AO152" s="9"/>
      <c r="AP152" s="9"/>
      <c r="AQ152" s="50"/>
      <c r="AR152" s="11"/>
      <c r="AS152" s="49"/>
      <c r="AT152" s="12"/>
      <c r="AU152" s="9"/>
      <c r="AV152" s="9"/>
      <c r="AW152" s="9"/>
      <c r="AX152" s="9"/>
      <c r="AY152" s="12"/>
      <c r="AZ152" s="49"/>
      <c r="BA152" s="12"/>
      <c r="BB152" s="9"/>
      <c r="BC152" s="9"/>
      <c r="BD152" s="9"/>
      <c r="BE152" s="9"/>
      <c r="BF152" s="12"/>
      <c r="BG152" s="49"/>
      <c r="BH152" s="12"/>
      <c r="BI152" s="9"/>
      <c r="BJ152" s="9"/>
      <c r="BK152" s="9"/>
      <c r="BL152" s="50"/>
      <c r="BM152" s="12"/>
      <c r="BN152" s="11"/>
      <c r="BO152" s="9"/>
      <c r="BP152" s="11"/>
      <c r="BQ152" s="9"/>
      <c r="BR152" s="43"/>
      <c r="BS152" s="9"/>
      <c r="BT152" s="11"/>
      <c r="BU152" s="9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</row>
    <row r="153" spans="1:87" x14ac:dyDescent="0.2">
      <c r="A153" s="25"/>
      <c r="B153" s="2"/>
      <c r="C153" s="1"/>
      <c r="D153" s="1"/>
      <c r="E153" s="1"/>
      <c r="F153" s="2"/>
      <c r="G153" s="6"/>
      <c r="H153" s="2"/>
      <c r="I153" s="2"/>
      <c r="J153" s="3"/>
      <c r="K153" s="3"/>
      <c r="L153" s="1"/>
      <c r="M153" s="1"/>
      <c r="N153" s="1"/>
      <c r="O153" s="40"/>
      <c r="P153" s="40"/>
      <c r="Q153" s="1"/>
      <c r="R153" s="1"/>
      <c r="S153" s="2"/>
      <c r="T153" s="3"/>
      <c r="U153" s="7"/>
      <c r="V153" s="7"/>
      <c r="W153" s="7"/>
      <c r="X153" s="40"/>
      <c r="Y153" s="1"/>
      <c r="Z153" s="1"/>
      <c r="AA153" s="2"/>
      <c r="AB153" s="6"/>
      <c r="AC153" s="2"/>
      <c r="AD153" s="40"/>
      <c r="AE153" s="1"/>
      <c r="AF153" s="2"/>
      <c r="AG153" s="9"/>
      <c r="AH153" s="12"/>
      <c r="AI153" s="12"/>
      <c r="AJ153" s="42"/>
      <c r="AK153" s="11"/>
      <c r="AL153" s="9"/>
      <c r="AM153" s="11"/>
      <c r="AN153" s="9"/>
      <c r="AO153" s="9"/>
      <c r="AP153" s="9"/>
      <c r="AQ153" s="50"/>
      <c r="AR153" s="11"/>
      <c r="AS153" s="49"/>
      <c r="AT153" s="12"/>
      <c r="AU153" s="9"/>
      <c r="AV153" s="9"/>
      <c r="AW153" s="9"/>
      <c r="AX153" s="9"/>
      <c r="AY153" s="12"/>
      <c r="AZ153" s="49"/>
      <c r="BA153" s="12"/>
      <c r="BB153" s="9"/>
      <c r="BC153" s="9"/>
      <c r="BD153" s="9"/>
      <c r="BE153" s="9"/>
      <c r="BF153" s="12"/>
      <c r="BG153" s="49"/>
      <c r="BH153" s="12"/>
      <c r="BI153" s="9"/>
      <c r="BJ153" s="9"/>
      <c r="BK153" s="9"/>
      <c r="BL153" s="50"/>
      <c r="BM153" s="12"/>
      <c r="BN153" s="11"/>
      <c r="BO153" s="9"/>
      <c r="BP153" s="11"/>
      <c r="BQ153" s="9"/>
      <c r="BR153" s="43"/>
      <c r="BS153" s="9"/>
      <c r="BT153" s="11"/>
      <c r="BU153" s="9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</row>
    <row r="154" spans="1:87" x14ac:dyDescent="0.2">
      <c r="A154" s="25"/>
      <c r="B154" s="2"/>
      <c r="C154" s="1"/>
      <c r="D154" s="1"/>
      <c r="E154" s="1"/>
      <c r="F154" s="2"/>
      <c r="G154" s="6"/>
      <c r="H154" s="2"/>
      <c r="I154" s="2"/>
      <c r="J154" s="3"/>
      <c r="K154" s="3"/>
      <c r="L154" s="1"/>
      <c r="M154" s="1"/>
      <c r="N154" s="1"/>
      <c r="O154" s="40"/>
      <c r="P154" s="40"/>
      <c r="Q154" s="1"/>
      <c r="R154" s="1"/>
      <c r="S154" s="2"/>
      <c r="T154" s="3"/>
      <c r="U154" s="7"/>
      <c r="V154" s="7"/>
      <c r="W154" s="7"/>
      <c r="X154" s="40"/>
      <c r="Y154" s="1"/>
      <c r="Z154" s="1"/>
      <c r="AA154" s="2"/>
      <c r="AB154" s="6"/>
      <c r="AC154" s="2"/>
      <c r="AD154" s="40"/>
      <c r="AE154" s="1"/>
      <c r="AF154" s="2"/>
      <c r="AG154" s="9"/>
      <c r="AH154" s="12"/>
      <c r="AI154" s="12"/>
      <c r="AJ154" s="42"/>
      <c r="AK154" s="11"/>
      <c r="AL154" s="9"/>
      <c r="AM154" s="11"/>
      <c r="AN154" s="9"/>
      <c r="AO154" s="9"/>
      <c r="AP154" s="9"/>
      <c r="AQ154" s="50"/>
      <c r="AR154" s="11"/>
      <c r="AS154" s="49"/>
      <c r="AT154" s="12"/>
      <c r="AU154" s="9"/>
      <c r="AV154" s="9"/>
      <c r="AW154" s="9"/>
      <c r="AX154" s="9"/>
      <c r="AY154" s="12"/>
      <c r="AZ154" s="49"/>
      <c r="BA154" s="12"/>
      <c r="BB154" s="9"/>
      <c r="BC154" s="9"/>
      <c r="BD154" s="9"/>
      <c r="BE154" s="9"/>
      <c r="BF154" s="12"/>
      <c r="BG154" s="49"/>
      <c r="BH154" s="12"/>
      <c r="BI154" s="9"/>
      <c r="BJ154" s="9"/>
      <c r="BK154" s="9"/>
      <c r="BL154" s="50"/>
      <c r="BM154" s="12"/>
      <c r="BN154" s="11"/>
      <c r="BO154" s="9"/>
      <c r="BP154" s="11"/>
      <c r="BQ154" s="9"/>
      <c r="BR154" s="43"/>
      <c r="BS154" s="9"/>
      <c r="BT154" s="11"/>
      <c r="BU154" s="9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</row>
    <row r="155" spans="1:87" x14ac:dyDescent="0.2">
      <c r="A155" s="25"/>
      <c r="B155" s="2"/>
      <c r="C155" s="1"/>
      <c r="D155" s="1"/>
      <c r="E155" s="1"/>
      <c r="F155" s="2"/>
      <c r="G155" s="6"/>
      <c r="H155" s="2"/>
      <c r="I155" s="2"/>
      <c r="J155" s="3"/>
      <c r="K155" s="3"/>
      <c r="L155" s="1"/>
      <c r="M155" s="1"/>
      <c r="N155" s="1"/>
      <c r="O155" s="40"/>
      <c r="P155" s="40"/>
      <c r="Q155" s="1"/>
      <c r="R155" s="1"/>
      <c r="S155" s="2"/>
      <c r="T155" s="3"/>
      <c r="U155" s="7"/>
      <c r="V155" s="7"/>
      <c r="W155" s="7"/>
      <c r="X155" s="40"/>
      <c r="Y155" s="1"/>
      <c r="Z155" s="1"/>
      <c r="AA155" s="2"/>
      <c r="AB155" s="6"/>
      <c r="AC155" s="2"/>
      <c r="AD155" s="40"/>
      <c r="AE155" s="1"/>
      <c r="AF155" s="2"/>
      <c r="AG155" s="9"/>
      <c r="AH155" s="12"/>
      <c r="AI155" s="12"/>
      <c r="AJ155" s="42"/>
      <c r="AK155" s="11"/>
      <c r="AL155" s="9"/>
      <c r="AM155" s="11"/>
      <c r="AN155" s="9"/>
      <c r="AO155" s="9"/>
      <c r="AP155" s="9"/>
      <c r="AQ155" s="50"/>
      <c r="AR155" s="11"/>
      <c r="AS155" s="49"/>
      <c r="AT155" s="12"/>
      <c r="AU155" s="9"/>
      <c r="AV155" s="9"/>
      <c r="AW155" s="9"/>
      <c r="AX155" s="9"/>
      <c r="AY155" s="12"/>
      <c r="AZ155" s="49"/>
      <c r="BA155" s="12"/>
      <c r="BB155" s="9"/>
      <c r="BC155" s="9"/>
      <c r="BD155" s="9"/>
      <c r="BE155" s="9"/>
      <c r="BF155" s="12"/>
      <c r="BG155" s="49"/>
      <c r="BH155" s="12"/>
      <c r="BI155" s="9"/>
      <c r="BJ155" s="9"/>
      <c r="BK155" s="9"/>
      <c r="BL155" s="50"/>
      <c r="BM155" s="12"/>
      <c r="BN155" s="11"/>
      <c r="BO155" s="9"/>
      <c r="BP155" s="11"/>
      <c r="BQ155" s="9"/>
      <c r="BR155" s="43"/>
      <c r="BS155" s="9"/>
      <c r="BT155" s="11"/>
      <c r="BU155" s="9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</row>
    <row r="156" spans="1:87" x14ac:dyDescent="0.2">
      <c r="A156" s="25"/>
      <c r="B156" s="2"/>
      <c r="C156" s="1"/>
      <c r="D156" s="1"/>
      <c r="E156" s="1"/>
      <c r="F156" s="2"/>
      <c r="G156" s="6"/>
      <c r="H156" s="2"/>
      <c r="I156" s="2"/>
      <c r="J156" s="3"/>
      <c r="K156" s="3"/>
      <c r="L156" s="1"/>
      <c r="M156" s="1"/>
      <c r="N156" s="1"/>
      <c r="O156" s="40"/>
      <c r="P156" s="40"/>
      <c r="Q156" s="1"/>
      <c r="R156" s="1"/>
      <c r="S156" s="2"/>
      <c r="T156" s="3"/>
      <c r="U156" s="7"/>
      <c r="V156" s="7"/>
      <c r="W156" s="7"/>
      <c r="X156" s="40"/>
      <c r="Y156" s="1"/>
      <c r="Z156" s="1"/>
      <c r="AA156" s="2"/>
      <c r="AB156" s="6"/>
      <c r="AC156" s="2"/>
      <c r="AD156" s="40"/>
      <c r="AE156" s="1"/>
      <c r="AF156" s="2"/>
      <c r="AG156" s="9"/>
      <c r="AH156" s="12"/>
      <c r="AI156" s="12"/>
      <c r="AJ156" s="42"/>
      <c r="AK156" s="11"/>
      <c r="AL156" s="9"/>
      <c r="AM156" s="11"/>
      <c r="AN156" s="9"/>
      <c r="AO156" s="9"/>
      <c r="AP156" s="9"/>
      <c r="AQ156" s="50"/>
      <c r="AR156" s="11"/>
      <c r="AS156" s="49"/>
      <c r="AT156" s="12"/>
      <c r="AU156" s="9"/>
      <c r="AV156" s="9"/>
      <c r="AW156" s="9"/>
      <c r="AX156" s="9"/>
      <c r="AY156" s="12"/>
      <c r="AZ156" s="49"/>
      <c r="BA156" s="12"/>
      <c r="BB156" s="9"/>
      <c r="BC156" s="9"/>
      <c r="BD156" s="9"/>
      <c r="BE156" s="9"/>
      <c r="BF156" s="12"/>
      <c r="BG156" s="49"/>
      <c r="BH156" s="12"/>
      <c r="BI156" s="9"/>
      <c r="BJ156" s="9"/>
      <c r="BK156" s="9"/>
      <c r="BL156" s="50"/>
      <c r="BM156" s="12"/>
      <c r="BN156" s="11"/>
      <c r="BO156" s="9"/>
      <c r="BP156" s="11"/>
      <c r="BQ156" s="9"/>
      <c r="BR156" s="43"/>
      <c r="BS156" s="9"/>
      <c r="BT156" s="11"/>
      <c r="BU156" s="9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</row>
    <row r="157" spans="1:87" x14ac:dyDescent="0.2">
      <c r="A157" s="25"/>
      <c r="B157" s="2"/>
      <c r="C157" s="1"/>
      <c r="D157" s="1"/>
      <c r="E157" s="1"/>
      <c r="F157" s="2"/>
      <c r="G157" s="6"/>
      <c r="H157" s="2"/>
      <c r="I157" s="2"/>
      <c r="J157" s="3"/>
      <c r="K157" s="3"/>
      <c r="L157" s="1"/>
      <c r="M157" s="1"/>
      <c r="N157" s="1"/>
      <c r="O157" s="40"/>
      <c r="P157" s="40"/>
      <c r="Q157" s="1"/>
      <c r="R157" s="1"/>
      <c r="S157" s="2"/>
      <c r="T157" s="3"/>
      <c r="U157" s="7"/>
      <c r="V157" s="7"/>
      <c r="W157" s="7"/>
      <c r="X157" s="40"/>
      <c r="Y157" s="1"/>
      <c r="Z157" s="1"/>
      <c r="AA157" s="2"/>
      <c r="AB157" s="6"/>
      <c r="AC157" s="2"/>
      <c r="AD157" s="40"/>
      <c r="AE157" s="1"/>
      <c r="AF157" s="2"/>
      <c r="AG157" s="9"/>
      <c r="AH157" s="12"/>
      <c r="AI157" s="12"/>
      <c r="AJ157" s="42"/>
      <c r="AK157" s="11"/>
      <c r="AL157" s="9"/>
      <c r="AM157" s="11"/>
      <c r="AN157" s="9"/>
      <c r="AO157" s="9"/>
      <c r="AP157" s="9"/>
      <c r="AQ157" s="50"/>
      <c r="AR157" s="11"/>
      <c r="AS157" s="49"/>
      <c r="AT157" s="12"/>
      <c r="AU157" s="9"/>
      <c r="AV157" s="9"/>
      <c r="AW157" s="9"/>
      <c r="AX157" s="9"/>
      <c r="AY157" s="12"/>
      <c r="AZ157" s="49"/>
      <c r="BA157" s="12"/>
      <c r="BB157" s="9"/>
      <c r="BC157" s="9"/>
      <c r="BD157" s="9"/>
      <c r="BE157" s="9"/>
      <c r="BF157" s="12"/>
      <c r="BG157" s="49"/>
      <c r="BH157" s="12"/>
      <c r="BI157" s="9"/>
      <c r="BJ157" s="9"/>
      <c r="BK157" s="9"/>
      <c r="BL157" s="50"/>
      <c r="BM157" s="12"/>
      <c r="BN157" s="11"/>
      <c r="BO157" s="9"/>
      <c r="BP157" s="11"/>
      <c r="BQ157" s="9"/>
      <c r="BR157" s="43"/>
      <c r="BS157" s="9"/>
      <c r="BT157" s="11"/>
      <c r="BU157" s="9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</row>
    <row r="158" spans="1:87" x14ac:dyDescent="0.2">
      <c r="A158" s="25"/>
      <c r="B158" s="2"/>
      <c r="C158" s="1"/>
      <c r="D158" s="1"/>
      <c r="E158" s="1"/>
      <c r="F158" s="2"/>
      <c r="G158" s="6"/>
      <c r="H158" s="2"/>
      <c r="I158" s="2"/>
      <c r="J158" s="3"/>
      <c r="K158" s="3"/>
      <c r="L158" s="1"/>
      <c r="M158" s="1"/>
      <c r="N158" s="1"/>
      <c r="O158" s="40"/>
      <c r="P158" s="40"/>
      <c r="Q158" s="1"/>
      <c r="R158" s="1"/>
      <c r="S158" s="2"/>
      <c r="T158" s="3"/>
      <c r="U158" s="7"/>
      <c r="V158" s="7"/>
      <c r="W158" s="7"/>
      <c r="X158" s="40"/>
      <c r="Y158" s="1"/>
      <c r="Z158" s="1"/>
      <c r="AA158" s="2"/>
      <c r="AB158" s="6"/>
      <c r="AC158" s="2"/>
      <c r="AD158" s="40"/>
      <c r="AE158" s="1"/>
      <c r="AF158" s="2"/>
      <c r="AG158" s="9"/>
      <c r="AH158" s="12"/>
      <c r="AI158" s="12"/>
      <c r="AJ158" s="42"/>
      <c r="AK158" s="11"/>
      <c r="AL158" s="9"/>
      <c r="AM158" s="11"/>
      <c r="AN158" s="9"/>
      <c r="AO158" s="9"/>
      <c r="AP158" s="9"/>
      <c r="AQ158" s="50"/>
      <c r="AR158" s="11"/>
      <c r="AS158" s="49"/>
      <c r="AT158" s="12"/>
      <c r="AU158" s="9"/>
      <c r="AV158" s="9"/>
      <c r="AW158" s="9"/>
      <c r="AX158" s="9"/>
      <c r="AY158" s="12"/>
      <c r="AZ158" s="49"/>
      <c r="BA158" s="12"/>
      <c r="BB158" s="9"/>
      <c r="BC158" s="9"/>
      <c r="BD158" s="9"/>
      <c r="BE158" s="9"/>
      <c r="BF158" s="12"/>
      <c r="BG158" s="49"/>
      <c r="BH158" s="12"/>
      <c r="BI158" s="9"/>
      <c r="BJ158" s="9"/>
      <c r="BK158" s="9"/>
      <c r="BL158" s="50"/>
      <c r="BM158" s="12"/>
      <c r="BN158" s="11"/>
      <c r="BO158" s="9"/>
      <c r="BP158" s="11"/>
      <c r="BQ158" s="9"/>
      <c r="BR158" s="43"/>
      <c r="BS158" s="9"/>
      <c r="BT158" s="11"/>
      <c r="BU158" s="9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</row>
    <row r="159" spans="1:87" x14ac:dyDescent="0.2">
      <c r="A159" s="25"/>
      <c r="B159" s="2"/>
      <c r="C159" s="1"/>
      <c r="D159" s="1"/>
      <c r="E159" s="1"/>
      <c r="F159" s="2"/>
      <c r="G159" s="6"/>
      <c r="H159" s="2"/>
      <c r="I159" s="2"/>
      <c r="J159" s="3"/>
      <c r="K159" s="3"/>
      <c r="L159" s="1"/>
      <c r="M159" s="1"/>
      <c r="N159" s="1"/>
      <c r="O159" s="40"/>
      <c r="P159" s="40"/>
      <c r="Q159" s="1"/>
      <c r="R159" s="1"/>
      <c r="S159" s="2"/>
      <c r="T159" s="3"/>
      <c r="U159" s="7"/>
      <c r="V159" s="7"/>
      <c r="W159" s="7"/>
      <c r="X159" s="40"/>
      <c r="Y159" s="1"/>
      <c r="Z159" s="1"/>
      <c r="AA159" s="2"/>
      <c r="AB159" s="6"/>
      <c r="AC159" s="2"/>
      <c r="AD159" s="40"/>
      <c r="AE159" s="1"/>
      <c r="AF159" s="2"/>
      <c r="AG159" s="9"/>
      <c r="AH159" s="12"/>
      <c r="AI159" s="12"/>
      <c r="AJ159" s="42"/>
      <c r="AK159" s="11"/>
      <c r="AL159" s="9"/>
      <c r="AM159" s="11"/>
      <c r="AN159" s="9"/>
      <c r="AO159" s="9"/>
      <c r="AP159" s="9"/>
      <c r="AQ159" s="50"/>
      <c r="AR159" s="11"/>
      <c r="AS159" s="49"/>
      <c r="AT159" s="12"/>
      <c r="AU159" s="9"/>
      <c r="AV159" s="9"/>
      <c r="AW159" s="9"/>
      <c r="AX159" s="9"/>
      <c r="AY159" s="12"/>
      <c r="AZ159" s="49"/>
      <c r="BA159" s="12"/>
      <c r="BB159" s="9"/>
      <c r="BC159" s="9"/>
      <c r="BD159" s="9"/>
      <c r="BE159" s="9"/>
      <c r="BF159" s="12"/>
      <c r="BG159" s="49"/>
      <c r="BH159" s="12"/>
      <c r="BI159" s="9"/>
      <c r="BJ159" s="9"/>
      <c r="BK159" s="9"/>
      <c r="BL159" s="50"/>
      <c r="BM159" s="12"/>
      <c r="BN159" s="11"/>
      <c r="BO159" s="9"/>
      <c r="BP159" s="11"/>
      <c r="BQ159" s="9"/>
      <c r="BR159" s="43"/>
      <c r="BS159" s="9"/>
      <c r="BT159" s="11"/>
      <c r="BU159" s="9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</row>
    <row r="160" spans="1:87" x14ac:dyDescent="0.2">
      <c r="A160" s="25"/>
      <c r="B160" s="2"/>
      <c r="C160" s="1"/>
      <c r="D160" s="1"/>
      <c r="E160" s="1"/>
      <c r="F160" s="2"/>
      <c r="G160" s="6"/>
      <c r="H160" s="2"/>
      <c r="I160" s="2"/>
      <c r="J160" s="3"/>
      <c r="K160" s="3"/>
      <c r="L160" s="1"/>
      <c r="M160" s="1"/>
      <c r="N160" s="1"/>
      <c r="O160" s="40"/>
      <c r="P160" s="40"/>
      <c r="Q160" s="1"/>
      <c r="R160" s="1"/>
      <c r="S160" s="2"/>
      <c r="T160" s="3"/>
      <c r="U160" s="7"/>
      <c r="V160" s="7"/>
      <c r="W160" s="7"/>
      <c r="X160" s="40"/>
      <c r="Y160" s="1"/>
      <c r="Z160" s="1"/>
      <c r="AA160" s="2"/>
      <c r="AB160" s="6"/>
      <c r="AC160" s="2"/>
      <c r="AD160" s="40"/>
      <c r="AE160" s="1"/>
      <c r="AF160" s="2"/>
      <c r="AG160" s="9"/>
      <c r="AH160" s="12"/>
      <c r="AI160" s="12"/>
      <c r="AJ160" s="42"/>
      <c r="AK160" s="11"/>
      <c r="AL160" s="9"/>
      <c r="AM160" s="11"/>
      <c r="AN160" s="9"/>
      <c r="AO160" s="9"/>
      <c r="AP160" s="9"/>
      <c r="AQ160" s="50"/>
      <c r="AR160" s="11"/>
      <c r="AS160" s="49"/>
      <c r="AT160" s="12"/>
      <c r="AU160" s="9"/>
      <c r="AV160" s="9"/>
      <c r="AW160" s="9"/>
      <c r="AX160" s="9"/>
      <c r="AY160" s="12"/>
      <c r="AZ160" s="49"/>
      <c r="BA160" s="12"/>
      <c r="BB160" s="9"/>
      <c r="BC160" s="9"/>
      <c r="BD160" s="9"/>
      <c r="BE160" s="9"/>
      <c r="BF160" s="12"/>
      <c r="BG160" s="49"/>
      <c r="BH160" s="12"/>
      <c r="BI160" s="9"/>
      <c r="BJ160" s="9"/>
      <c r="BK160" s="9"/>
      <c r="BL160" s="50"/>
      <c r="BM160" s="12"/>
      <c r="BN160" s="11"/>
      <c r="BO160" s="9"/>
      <c r="BP160" s="11"/>
      <c r="BQ160" s="9"/>
      <c r="BR160" s="43"/>
      <c r="BS160" s="9"/>
      <c r="BT160" s="11"/>
      <c r="BU160" s="9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</row>
    <row r="161" spans="1:87" x14ac:dyDescent="0.2">
      <c r="A161" s="25"/>
      <c r="B161" s="2"/>
      <c r="C161" s="1"/>
      <c r="D161" s="1"/>
      <c r="E161" s="1"/>
      <c r="F161" s="2"/>
      <c r="G161" s="6"/>
      <c r="H161" s="2"/>
      <c r="I161" s="2"/>
      <c r="J161" s="3"/>
      <c r="K161" s="3"/>
      <c r="L161" s="1"/>
      <c r="M161" s="1"/>
      <c r="N161" s="1"/>
      <c r="O161" s="40"/>
      <c r="P161" s="40"/>
      <c r="Q161" s="1"/>
      <c r="R161" s="1"/>
      <c r="S161" s="2"/>
      <c r="T161" s="3"/>
      <c r="U161" s="7"/>
      <c r="V161" s="7"/>
      <c r="W161" s="7"/>
      <c r="X161" s="40"/>
      <c r="Y161" s="1"/>
      <c r="Z161" s="1"/>
      <c r="AA161" s="2"/>
      <c r="AB161" s="6"/>
      <c r="AC161" s="2"/>
      <c r="AD161" s="40"/>
      <c r="AE161" s="1"/>
      <c r="AF161" s="2"/>
      <c r="AG161" s="9"/>
      <c r="AH161" s="12"/>
      <c r="AI161" s="12"/>
      <c r="AJ161" s="42"/>
      <c r="AK161" s="11"/>
      <c r="AL161" s="9"/>
      <c r="AM161" s="11"/>
      <c r="AN161" s="9"/>
      <c r="AO161" s="9"/>
      <c r="AP161" s="9"/>
      <c r="AQ161" s="50"/>
      <c r="AR161" s="11"/>
      <c r="AS161" s="49"/>
      <c r="AT161" s="12"/>
      <c r="AU161" s="9"/>
      <c r="AV161" s="9"/>
      <c r="AW161" s="9"/>
      <c r="AX161" s="9"/>
      <c r="AY161" s="12"/>
      <c r="AZ161" s="49"/>
      <c r="BA161" s="12"/>
      <c r="BB161" s="9"/>
      <c r="BC161" s="9"/>
      <c r="BD161" s="9"/>
      <c r="BE161" s="9"/>
      <c r="BF161" s="12"/>
      <c r="BG161" s="49"/>
      <c r="BH161" s="12"/>
      <c r="BI161" s="9"/>
      <c r="BJ161" s="9"/>
      <c r="BK161" s="9"/>
      <c r="BL161" s="50"/>
      <c r="BM161" s="12"/>
      <c r="BN161" s="11"/>
      <c r="BO161" s="9"/>
      <c r="BP161" s="11"/>
      <c r="BQ161" s="9"/>
      <c r="BR161" s="43"/>
      <c r="BS161" s="9"/>
      <c r="BT161" s="11"/>
      <c r="BU161" s="9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</row>
    <row r="162" spans="1:87" x14ac:dyDescent="0.2">
      <c r="A162" s="25"/>
      <c r="B162" s="2"/>
      <c r="C162" s="1"/>
      <c r="D162" s="1"/>
      <c r="E162" s="1"/>
      <c r="F162" s="2"/>
      <c r="G162" s="6"/>
      <c r="H162" s="2"/>
      <c r="I162" s="2"/>
      <c r="J162" s="3"/>
      <c r="K162" s="3"/>
      <c r="L162" s="1"/>
      <c r="M162" s="1"/>
      <c r="N162" s="1"/>
      <c r="O162" s="40"/>
      <c r="P162" s="40"/>
      <c r="Q162" s="1"/>
      <c r="R162" s="1"/>
      <c r="S162" s="2"/>
      <c r="T162" s="3"/>
      <c r="U162" s="7"/>
      <c r="V162" s="7"/>
      <c r="W162" s="7"/>
      <c r="X162" s="40"/>
      <c r="Y162" s="1"/>
      <c r="Z162" s="1"/>
      <c r="AA162" s="2"/>
      <c r="AB162" s="6"/>
      <c r="AC162" s="2"/>
      <c r="AD162" s="40"/>
      <c r="AE162" s="1"/>
      <c r="AF162" s="2"/>
      <c r="AG162" s="9"/>
      <c r="AH162" s="12"/>
      <c r="AI162" s="12"/>
      <c r="AJ162" s="42"/>
      <c r="AK162" s="11"/>
      <c r="AL162" s="9"/>
      <c r="AM162" s="11"/>
      <c r="AN162" s="9"/>
      <c r="AO162" s="9"/>
      <c r="AP162" s="9"/>
      <c r="AQ162" s="50"/>
      <c r="AR162" s="11"/>
      <c r="AS162" s="49"/>
      <c r="AT162" s="12"/>
      <c r="AU162" s="9"/>
      <c r="AV162" s="9"/>
      <c r="AW162" s="9"/>
      <c r="AX162" s="9"/>
      <c r="AY162" s="12"/>
      <c r="AZ162" s="49"/>
      <c r="BA162" s="12"/>
      <c r="BB162" s="9"/>
      <c r="BC162" s="9"/>
      <c r="BD162" s="9"/>
      <c r="BE162" s="9"/>
      <c r="BF162" s="12"/>
      <c r="BG162" s="49"/>
      <c r="BH162" s="12"/>
      <c r="BI162" s="9"/>
      <c r="BJ162" s="9"/>
      <c r="BK162" s="9"/>
      <c r="BL162" s="50"/>
      <c r="BM162" s="12"/>
      <c r="BN162" s="11"/>
      <c r="BO162" s="9"/>
      <c r="BP162" s="11"/>
      <c r="BQ162" s="9"/>
      <c r="BR162" s="43"/>
      <c r="BS162" s="9"/>
      <c r="BT162" s="11"/>
      <c r="BU162" s="9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</row>
    <row r="163" spans="1:87" x14ac:dyDescent="0.2">
      <c r="A163" s="25"/>
      <c r="B163" s="2"/>
      <c r="C163" s="1"/>
      <c r="D163" s="1"/>
      <c r="E163" s="1"/>
      <c r="F163" s="2"/>
      <c r="G163" s="6"/>
      <c r="H163" s="2"/>
      <c r="I163" s="2"/>
      <c r="J163" s="3"/>
      <c r="K163" s="3"/>
      <c r="L163" s="1"/>
      <c r="M163" s="1"/>
      <c r="N163" s="1"/>
      <c r="O163" s="40"/>
      <c r="P163" s="40"/>
      <c r="Q163" s="1"/>
      <c r="R163" s="1"/>
      <c r="S163" s="2"/>
      <c r="T163" s="3"/>
      <c r="U163" s="7"/>
      <c r="V163" s="7"/>
      <c r="W163" s="7"/>
      <c r="X163" s="40"/>
      <c r="Y163" s="1"/>
      <c r="Z163" s="1"/>
      <c r="AA163" s="2"/>
      <c r="AB163" s="6"/>
      <c r="AC163" s="2"/>
      <c r="AD163" s="40"/>
      <c r="AE163" s="1"/>
      <c r="AF163" s="2"/>
      <c r="AG163" s="9"/>
      <c r="AH163" s="12"/>
      <c r="AI163" s="12"/>
      <c r="AJ163" s="42"/>
      <c r="AK163" s="11"/>
      <c r="AL163" s="9"/>
      <c r="AM163" s="11"/>
      <c r="AN163" s="9"/>
      <c r="AO163" s="9"/>
      <c r="AP163" s="9"/>
      <c r="AQ163" s="50"/>
      <c r="AR163" s="11"/>
      <c r="AS163" s="49"/>
      <c r="AT163" s="12"/>
      <c r="AU163" s="9"/>
      <c r="AV163" s="9"/>
      <c r="AW163" s="9"/>
      <c r="AX163" s="9"/>
      <c r="AY163" s="12"/>
      <c r="AZ163" s="49"/>
      <c r="BA163" s="12"/>
      <c r="BB163" s="9"/>
      <c r="BC163" s="9"/>
      <c r="BD163" s="9"/>
      <c r="BE163" s="9"/>
      <c r="BF163" s="12"/>
      <c r="BG163" s="49"/>
      <c r="BH163" s="12"/>
      <c r="BI163" s="9"/>
      <c r="BJ163" s="9"/>
      <c r="BK163" s="9"/>
      <c r="BL163" s="50"/>
      <c r="BM163" s="12"/>
      <c r="BN163" s="11"/>
      <c r="BO163" s="9"/>
      <c r="BP163" s="11"/>
      <c r="BQ163" s="9"/>
      <c r="BR163" s="43"/>
      <c r="BS163" s="9"/>
      <c r="BT163" s="11"/>
      <c r="BU163" s="9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</row>
    <row r="164" spans="1:87" x14ac:dyDescent="0.2">
      <c r="A164" s="25"/>
      <c r="B164" s="2"/>
      <c r="C164" s="1"/>
      <c r="D164" s="1"/>
      <c r="E164" s="1"/>
      <c r="F164" s="2"/>
      <c r="G164" s="6"/>
      <c r="H164" s="2"/>
      <c r="I164" s="2"/>
      <c r="J164" s="3"/>
      <c r="K164" s="3"/>
      <c r="L164" s="1"/>
      <c r="M164" s="1"/>
      <c r="N164" s="1"/>
      <c r="O164" s="40"/>
      <c r="P164" s="40"/>
      <c r="Q164" s="1"/>
      <c r="R164" s="1"/>
      <c r="S164" s="2"/>
      <c r="T164" s="3"/>
      <c r="U164" s="7"/>
      <c r="V164" s="7"/>
      <c r="W164" s="7"/>
      <c r="X164" s="40"/>
      <c r="Y164" s="1"/>
      <c r="Z164" s="1"/>
      <c r="AA164" s="2"/>
      <c r="AB164" s="6"/>
      <c r="AC164" s="2"/>
      <c r="AD164" s="40"/>
      <c r="AE164" s="1"/>
      <c r="AF164" s="2"/>
      <c r="AG164" s="9"/>
      <c r="AH164" s="12"/>
      <c r="AI164" s="12"/>
      <c r="AJ164" s="42"/>
      <c r="AK164" s="11"/>
      <c r="AL164" s="9"/>
      <c r="AM164" s="11"/>
      <c r="AN164" s="9"/>
      <c r="AO164" s="9"/>
      <c r="AP164" s="9"/>
      <c r="AQ164" s="50"/>
      <c r="AR164" s="11"/>
      <c r="AS164" s="49"/>
      <c r="AT164" s="12"/>
      <c r="AU164" s="9"/>
      <c r="AV164" s="9"/>
      <c r="AW164" s="9"/>
      <c r="AX164" s="9"/>
      <c r="AY164" s="12"/>
      <c r="AZ164" s="49"/>
      <c r="BA164" s="12"/>
      <c r="BB164" s="9"/>
      <c r="BC164" s="9"/>
      <c r="BD164" s="9"/>
      <c r="BE164" s="9"/>
      <c r="BF164" s="12"/>
      <c r="BG164" s="49"/>
      <c r="BH164" s="12"/>
      <c r="BI164" s="9"/>
      <c r="BJ164" s="9"/>
      <c r="BK164" s="9"/>
      <c r="BL164" s="50"/>
      <c r="BM164" s="12"/>
      <c r="BN164" s="11"/>
      <c r="BO164" s="9"/>
      <c r="BP164" s="11"/>
      <c r="BQ164" s="9"/>
      <c r="BR164" s="43"/>
      <c r="BS164" s="9"/>
      <c r="BT164" s="11"/>
      <c r="BU164" s="9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</row>
    <row r="165" spans="1:87" x14ac:dyDescent="0.2">
      <c r="A165" s="25"/>
      <c r="B165" s="2"/>
      <c r="C165" s="1"/>
      <c r="D165" s="1"/>
      <c r="E165" s="1"/>
      <c r="F165" s="2"/>
      <c r="G165" s="6"/>
      <c r="H165" s="2"/>
      <c r="I165" s="2"/>
      <c r="J165" s="3"/>
      <c r="K165" s="3"/>
      <c r="L165" s="1"/>
      <c r="M165" s="1"/>
      <c r="N165" s="1"/>
      <c r="O165" s="40"/>
      <c r="P165" s="40"/>
      <c r="Q165" s="1"/>
      <c r="R165" s="1"/>
      <c r="S165" s="2"/>
      <c r="T165" s="3"/>
      <c r="U165" s="7"/>
      <c r="V165" s="7"/>
      <c r="W165" s="7"/>
      <c r="X165" s="40"/>
      <c r="Y165" s="1"/>
      <c r="Z165" s="1"/>
      <c r="AA165" s="2"/>
      <c r="AB165" s="6"/>
      <c r="AC165" s="2"/>
      <c r="AD165" s="40"/>
      <c r="AE165" s="1"/>
      <c r="AF165" s="2"/>
      <c r="AG165" s="9"/>
      <c r="AH165" s="12"/>
      <c r="AI165" s="12"/>
      <c r="AJ165" s="42"/>
      <c r="AK165" s="11"/>
      <c r="AL165" s="9"/>
      <c r="AM165" s="11"/>
      <c r="AN165" s="9"/>
      <c r="AO165" s="9"/>
      <c r="AP165" s="9"/>
      <c r="AQ165" s="50"/>
      <c r="AR165" s="11"/>
      <c r="AS165" s="49"/>
      <c r="AT165" s="12"/>
      <c r="AU165" s="9"/>
      <c r="AV165" s="9"/>
      <c r="AW165" s="9"/>
      <c r="AX165" s="9"/>
      <c r="AY165" s="12"/>
      <c r="AZ165" s="49"/>
      <c r="BA165" s="12"/>
      <c r="BB165" s="9"/>
      <c r="BC165" s="9"/>
      <c r="BD165" s="9"/>
      <c r="BE165" s="9"/>
      <c r="BF165" s="12"/>
      <c r="BG165" s="49"/>
      <c r="BH165" s="12"/>
      <c r="BI165" s="9"/>
      <c r="BJ165" s="9"/>
      <c r="BK165" s="9"/>
      <c r="BL165" s="50"/>
      <c r="BM165" s="12"/>
      <c r="BN165" s="11"/>
      <c r="BO165" s="9"/>
      <c r="BP165" s="11"/>
      <c r="BQ165" s="9"/>
      <c r="BR165" s="43"/>
      <c r="BS165" s="9"/>
      <c r="BT165" s="11"/>
      <c r="BU165" s="9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</row>
    <row r="166" spans="1:87" x14ac:dyDescent="0.2">
      <c r="A166" s="25"/>
      <c r="B166" s="2"/>
      <c r="C166" s="1"/>
      <c r="D166" s="1"/>
      <c r="E166" s="1"/>
      <c r="F166" s="2"/>
      <c r="G166" s="6"/>
      <c r="H166" s="2"/>
      <c r="I166" s="2"/>
      <c r="J166" s="3"/>
      <c r="K166" s="3"/>
      <c r="L166" s="1"/>
      <c r="M166" s="1"/>
      <c r="N166" s="1"/>
      <c r="O166" s="40"/>
      <c r="P166" s="40"/>
      <c r="Q166" s="1"/>
      <c r="R166" s="1"/>
      <c r="S166" s="2"/>
      <c r="T166" s="3"/>
      <c r="U166" s="7"/>
      <c r="V166" s="7"/>
      <c r="W166" s="7"/>
      <c r="X166" s="40"/>
      <c r="Y166" s="1"/>
      <c r="Z166" s="1"/>
      <c r="AA166" s="2"/>
      <c r="AB166" s="6"/>
      <c r="AC166" s="2"/>
      <c r="AD166" s="40"/>
      <c r="AE166" s="1"/>
      <c r="AF166" s="2"/>
      <c r="AG166" s="9"/>
      <c r="AH166" s="12"/>
      <c r="AI166" s="12"/>
      <c r="AJ166" s="42"/>
      <c r="AK166" s="11"/>
      <c r="AL166" s="9"/>
      <c r="AM166" s="11"/>
      <c r="AN166" s="9"/>
      <c r="AO166" s="9"/>
      <c r="AP166" s="9"/>
      <c r="AQ166" s="50"/>
      <c r="AR166" s="11"/>
      <c r="AS166" s="49"/>
      <c r="AT166" s="12"/>
      <c r="AU166" s="9"/>
      <c r="AV166" s="9"/>
      <c r="AW166" s="9"/>
      <c r="AX166" s="9"/>
      <c r="AY166" s="12"/>
      <c r="AZ166" s="49"/>
      <c r="BA166" s="12"/>
      <c r="BB166" s="9"/>
      <c r="BC166" s="9"/>
      <c r="BD166" s="9"/>
      <c r="BE166" s="9"/>
      <c r="BF166" s="12"/>
      <c r="BG166" s="49"/>
      <c r="BH166" s="12"/>
      <c r="BI166" s="9"/>
      <c r="BJ166" s="9"/>
      <c r="BK166" s="9"/>
      <c r="BL166" s="50"/>
      <c r="BM166" s="12"/>
      <c r="BN166" s="11"/>
      <c r="BO166" s="9"/>
      <c r="BP166" s="11"/>
      <c r="BQ166" s="9"/>
      <c r="BR166" s="43"/>
      <c r="BS166" s="9"/>
      <c r="BT166" s="11"/>
      <c r="BU166" s="9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</row>
    <row r="167" spans="1:87" x14ac:dyDescent="0.2">
      <c r="A167" s="25"/>
      <c r="B167" s="2"/>
      <c r="C167" s="1"/>
      <c r="D167" s="1"/>
      <c r="E167" s="1"/>
      <c r="F167" s="2"/>
      <c r="G167" s="6"/>
      <c r="H167" s="2"/>
      <c r="I167" s="2"/>
      <c r="J167" s="3"/>
      <c r="K167" s="3"/>
      <c r="L167" s="1"/>
      <c r="M167" s="1"/>
      <c r="N167" s="1"/>
      <c r="O167" s="40"/>
      <c r="P167" s="40"/>
      <c r="Q167" s="1"/>
      <c r="R167" s="1"/>
      <c r="S167" s="2"/>
      <c r="T167" s="3"/>
      <c r="U167" s="7"/>
      <c r="V167" s="7"/>
      <c r="W167" s="7"/>
      <c r="X167" s="40"/>
      <c r="Y167" s="1"/>
      <c r="Z167" s="1"/>
      <c r="AA167" s="2"/>
      <c r="AB167" s="6"/>
      <c r="AC167" s="2"/>
      <c r="AD167" s="40"/>
      <c r="AE167" s="1"/>
      <c r="AF167" s="2"/>
      <c r="AG167" s="9"/>
      <c r="AH167" s="12"/>
      <c r="AI167" s="12"/>
      <c r="AJ167" s="42"/>
      <c r="AK167" s="11"/>
      <c r="AL167" s="9"/>
      <c r="AM167" s="11"/>
      <c r="AN167" s="9"/>
      <c r="AO167" s="9"/>
      <c r="AP167" s="9"/>
      <c r="AQ167" s="50"/>
      <c r="AR167" s="11"/>
      <c r="AS167" s="49"/>
      <c r="AT167" s="12"/>
      <c r="AU167" s="9"/>
      <c r="AV167" s="9"/>
      <c r="AW167" s="9"/>
      <c r="AX167" s="9"/>
      <c r="AY167" s="12"/>
      <c r="AZ167" s="49"/>
      <c r="BA167" s="12"/>
      <c r="BB167" s="9"/>
      <c r="BC167" s="9"/>
      <c r="BD167" s="9"/>
      <c r="BE167" s="9"/>
      <c r="BF167" s="12"/>
      <c r="BG167" s="49"/>
      <c r="BH167" s="12"/>
      <c r="BI167" s="9"/>
      <c r="BJ167" s="9"/>
      <c r="BK167" s="9"/>
      <c r="BL167" s="50"/>
      <c r="BM167" s="12"/>
      <c r="BN167" s="11"/>
      <c r="BO167" s="9"/>
      <c r="BP167" s="11"/>
      <c r="BQ167" s="9"/>
      <c r="BR167" s="43"/>
      <c r="BS167" s="9"/>
      <c r="BT167" s="11"/>
      <c r="BU167" s="9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</row>
    <row r="168" spans="1:87" x14ac:dyDescent="0.2">
      <c r="A168" s="25"/>
      <c r="B168" s="2"/>
      <c r="C168" s="1"/>
      <c r="D168" s="1"/>
      <c r="E168" s="1"/>
      <c r="F168" s="2"/>
      <c r="G168" s="6"/>
      <c r="H168" s="2"/>
      <c r="I168" s="2"/>
      <c r="J168" s="3"/>
      <c r="K168" s="3"/>
      <c r="L168" s="1"/>
      <c r="M168" s="1"/>
      <c r="N168" s="1"/>
      <c r="O168" s="40"/>
      <c r="P168" s="40"/>
      <c r="Q168" s="1"/>
      <c r="R168" s="1"/>
      <c r="S168" s="2"/>
      <c r="T168" s="3"/>
      <c r="U168" s="7"/>
      <c r="V168" s="7"/>
      <c r="W168" s="7"/>
      <c r="X168" s="40"/>
      <c r="Y168" s="1"/>
      <c r="Z168" s="1"/>
      <c r="AA168" s="2"/>
      <c r="AB168" s="6"/>
      <c r="AC168" s="2"/>
      <c r="AD168" s="40"/>
      <c r="AE168" s="1"/>
      <c r="AF168" s="2"/>
      <c r="AG168" s="9"/>
      <c r="AH168" s="12"/>
      <c r="AI168" s="12"/>
      <c r="AJ168" s="42"/>
      <c r="AK168" s="11"/>
      <c r="AL168" s="9"/>
      <c r="AM168" s="11"/>
      <c r="AN168" s="9"/>
      <c r="AO168" s="9"/>
      <c r="AP168" s="9"/>
      <c r="AQ168" s="50"/>
      <c r="AR168" s="11"/>
      <c r="AS168" s="49"/>
      <c r="AT168" s="12"/>
      <c r="AU168" s="9"/>
      <c r="AV168" s="9"/>
      <c r="AW168" s="9"/>
      <c r="AX168" s="9"/>
      <c r="AY168" s="12"/>
      <c r="AZ168" s="49"/>
      <c r="BA168" s="12"/>
      <c r="BB168" s="9"/>
      <c r="BC168" s="9"/>
      <c r="BD168" s="9"/>
      <c r="BE168" s="9"/>
      <c r="BF168" s="12"/>
      <c r="BG168" s="49"/>
      <c r="BH168" s="12"/>
      <c r="BI168" s="9"/>
      <c r="BJ168" s="9"/>
      <c r="BK168" s="9"/>
      <c r="BL168" s="50"/>
      <c r="BM168" s="12"/>
      <c r="BN168" s="11"/>
      <c r="BO168" s="9"/>
      <c r="BP168" s="11"/>
      <c r="BQ168" s="9"/>
      <c r="BR168" s="43"/>
      <c r="BS168" s="9"/>
      <c r="BT168" s="11"/>
      <c r="BU168" s="9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</row>
    <row r="169" spans="1:87" x14ac:dyDescent="0.2">
      <c r="A169" s="25"/>
      <c r="B169" s="2"/>
      <c r="C169" s="1"/>
      <c r="D169" s="1"/>
      <c r="E169" s="1"/>
      <c r="F169" s="2"/>
      <c r="G169" s="6"/>
      <c r="H169" s="2"/>
      <c r="I169" s="2"/>
      <c r="J169" s="3"/>
      <c r="K169" s="3"/>
      <c r="L169" s="1"/>
      <c r="M169" s="1"/>
      <c r="N169" s="1"/>
      <c r="O169" s="40"/>
      <c r="P169" s="40"/>
      <c r="Q169" s="1"/>
      <c r="R169" s="1"/>
      <c r="S169" s="2"/>
      <c r="T169" s="3"/>
      <c r="U169" s="7"/>
      <c r="V169" s="7"/>
      <c r="W169" s="7"/>
      <c r="X169" s="40"/>
      <c r="Y169" s="1"/>
      <c r="Z169" s="1"/>
      <c r="AA169" s="2"/>
      <c r="AB169" s="6"/>
      <c r="AC169" s="2"/>
      <c r="AD169" s="40"/>
      <c r="AE169" s="1"/>
      <c r="AF169" s="2"/>
      <c r="AG169" s="9"/>
      <c r="AH169" s="12"/>
      <c r="AI169" s="12"/>
      <c r="AJ169" s="42"/>
      <c r="AK169" s="11"/>
      <c r="AL169" s="9"/>
      <c r="AM169" s="11"/>
      <c r="AN169" s="9"/>
      <c r="AO169" s="9"/>
      <c r="AP169" s="9"/>
      <c r="AQ169" s="50"/>
      <c r="AR169" s="11"/>
      <c r="AS169" s="49"/>
      <c r="AT169" s="12"/>
      <c r="AU169" s="9"/>
      <c r="AV169" s="9"/>
      <c r="AW169" s="9"/>
      <c r="AX169" s="9"/>
      <c r="AY169" s="12"/>
      <c r="AZ169" s="49"/>
      <c r="BA169" s="12"/>
      <c r="BB169" s="9"/>
      <c r="BC169" s="9"/>
      <c r="BD169" s="9"/>
      <c r="BE169" s="9"/>
      <c r="BF169" s="12"/>
      <c r="BG169" s="49"/>
      <c r="BH169" s="12"/>
      <c r="BI169" s="9"/>
      <c r="BJ169" s="9"/>
      <c r="BK169" s="9"/>
      <c r="BL169" s="50"/>
      <c r="BM169" s="12"/>
      <c r="BN169" s="11"/>
      <c r="BO169" s="9"/>
      <c r="BP169" s="11"/>
      <c r="BQ169" s="9"/>
      <c r="BR169" s="43"/>
      <c r="BS169" s="9"/>
      <c r="BT169" s="11"/>
      <c r="BU169" s="9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</row>
    <row r="170" spans="1:87" x14ac:dyDescent="0.2">
      <c r="A170" s="25"/>
      <c r="B170" s="2"/>
      <c r="C170" s="1"/>
      <c r="D170" s="1"/>
      <c r="E170" s="1"/>
      <c r="F170" s="2"/>
      <c r="G170" s="6"/>
      <c r="H170" s="2"/>
      <c r="I170" s="2"/>
      <c r="J170" s="3"/>
      <c r="K170" s="3"/>
      <c r="L170" s="1"/>
      <c r="M170" s="1"/>
      <c r="N170" s="1"/>
      <c r="O170" s="40"/>
      <c r="P170" s="40"/>
      <c r="Q170" s="1"/>
      <c r="R170" s="1"/>
      <c r="S170" s="2"/>
      <c r="T170" s="3"/>
      <c r="U170" s="7"/>
      <c r="V170" s="7"/>
      <c r="W170" s="7"/>
      <c r="X170" s="40"/>
      <c r="Y170" s="1"/>
      <c r="Z170" s="1"/>
      <c r="AA170" s="2"/>
      <c r="AB170" s="6"/>
      <c r="AC170" s="2"/>
      <c r="AD170" s="40"/>
      <c r="AE170" s="1"/>
      <c r="AF170" s="2"/>
      <c r="AG170" s="9"/>
      <c r="AH170" s="12"/>
      <c r="AI170" s="12"/>
      <c r="AJ170" s="42"/>
      <c r="AK170" s="11"/>
      <c r="AL170" s="9"/>
      <c r="AM170" s="11"/>
      <c r="AN170" s="9"/>
      <c r="AO170" s="9"/>
      <c r="AP170" s="9"/>
      <c r="AQ170" s="50"/>
      <c r="AR170" s="11"/>
      <c r="AS170" s="49"/>
      <c r="AT170" s="12"/>
      <c r="AU170" s="9"/>
      <c r="AV170" s="9"/>
      <c r="AW170" s="9"/>
      <c r="AX170" s="9"/>
      <c r="AY170" s="12"/>
      <c r="AZ170" s="49"/>
      <c r="BA170" s="12"/>
      <c r="BB170" s="9"/>
      <c r="BC170" s="9"/>
      <c r="BD170" s="9"/>
      <c r="BE170" s="9"/>
      <c r="BF170" s="12"/>
      <c r="BG170" s="49"/>
      <c r="BH170" s="12"/>
      <c r="BI170" s="9"/>
      <c r="BJ170" s="9"/>
      <c r="BK170" s="9"/>
      <c r="BL170" s="50"/>
      <c r="BM170" s="12"/>
      <c r="BN170" s="11"/>
      <c r="BO170" s="9"/>
      <c r="BP170" s="11"/>
      <c r="BQ170" s="9"/>
      <c r="BR170" s="43"/>
      <c r="BS170" s="9"/>
      <c r="BT170" s="11"/>
      <c r="BU170" s="9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</row>
    <row r="171" spans="1:87" x14ac:dyDescent="0.2">
      <c r="A171" s="25"/>
      <c r="B171" s="2"/>
      <c r="C171" s="1"/>
      <c r="D171" s="1"/>
      <c r="E171" s="1"/>
      <c r="F171" s="2"/>
      <c r="G171" s="6"/>
      <c r="H171" s="2"/>
      <c r="I171" s="2"/>
      <c r="J171" s="3"/>
      <c r="K171" s="3"/>
      <c r="L171" s="1"/>
      <c r="M171" s="1"/>
      <c r="N171" s="1"/>
      <c r="O171" s="40"/>
      <c r="P171" s="40"/>
      <c r="Q171" s="1"/>
      <c r="R171" s="1"/>
      <c r="S171" s="2"/>
      <c r="T171" s="3"/>
      <c r="U171" s="7"/>
      <c r="V171" s="7"/>
      <c r="W171" s="7"/>
      <c r="X171" s="40"/>
      <c r="Y171" s="1"/>
      <c r="Z171" s="1"/>
      <c r="AA171" s="2"/>
      <c r="AB171" s="6"/>
      <c r="AC171" s="2"/>
      <c r="AD171" s="40"/>
      <c r="AE171" s="1"/>
      <c r="AF171" s="2"/>
      <c r="AG171" s="9"/>
      <c r="AH171" s="12"/>
      <c r="AI171" s="12"/>
      <c r="AJ171" s="42"/>
      <c r="AK171" s="11"/>
      <c r="AL171" s="9"/>
      <c r="AM171" s="11"/>
      <c r="AN171" s="9"/>
      <c r="AO171" s="9"/>
      <c r="AP171" s="9"/>
      <c r="AQ171" s="50"/>
      <c r="AR171" s="11"/>
      <c r="AS171" s="49"/>
      <c r="AT171" s="12"/>
      <c r="AU171" s="9"/>
      <c r="AV171" s="9"/>
      <c r="AW171" s="9"/>
      <c r="AX171" s="9"/>
      <c r="AY171" s="12"/>
      <c r="AZ171" s="49"/>
      <c r="BA171" s="12"/>
      <c r="BB171" s="9"/>
      <c r="BC171" s="9"/>
      <c r="BD171" s="9"/>
      <c r="BE171" s="9"/>
      <c r="BF171" s="12"/>
      <c r="BG171" s="49"/>
      <c r="BH171" s="12"/>
      <c r="BI171" s="9"/>
      <c r="BJ171" s="9"/>
      <c r="BK171" s="9"/>
      <c r="BL171" s="50"/>
      <c r="BM171" s="12"/>
      <c r="BN171" s="11"/>
      <c r="BO171" s="9"/>
      <c r="BP171" s="11"/>
      <c r="BQ171" s="9"/>
      <c r="BR171" s="43"/>
      <c r="BS171" s="9"/>
      <c r="BT171" s="11"/>
      <c r="BU171" s="9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</row>
    <row r="172" spans="1:87" x14ac:dyDescent="0.2">
      <c r="A172" s="25"/>
      <c r="B172" s="2"/>
      <c r="C172" s="1"/>
      <c r="D172" s="1"/>
      <c r="E172" s="1"/>
      <c r="F172" s="2"/>
      <c r="G172" s="6"/>
      <c r="H172" s="2"/>
      <c r="I172" s="2"/>
      <c r="J172" s="3"/>
      <c r="K172" s="3"/>
      <c r="L172" s="1"/>
      <c r="M172" s="1"/>
      <c r="N172" s="1"/>
      <c r="O172" s="40"/>
      <c r="P172" s="40"/>
      <c r="Q172" s="1"/>
      <c r="R172" s="1"/>
      <c r="S172" s="2"/>
      <c r="T172" s="3"/>
      <c r="U172" s="7"/>
      <c r="V172" s="7"/>
      <c r="W172" s="7"/>
      <c r="X172" s="40"/>
      <c r="Y172" s="1"/>
      <c r="Z172" s="1"/>
      <c r="AA172" s="2"/>
      <c r="AB172" s="6"/>
      <c r="AC172" s="2"/>
      <c r="AD172" s="40"/>
      <c r="AE172" s="1"/>
      <c r="AF172" s="2"/>
      <c r="AG172" s="9"/>
      <c r="AH172" s="12"/>
      <c r="AI172" s="12"/>
      <c r="AJ172" s="42"/>
      <c r="AK172" s="11"/>
      <c r="AL172" s="9"/>
      <c r="AM172" s="11"/>
      <c r="AN172" s="9"/>
      <c r="AO172" s="9"/>
      <c r="AP172" s="9"/>
      <c r="AQ172" s="50"/>
      <c r="AR172" s="11"/>
      <c r="AS172" s="49"/>
      <c r="AT172" s="12"/>
      <c r="AU172" s="9"/>
      <c r="AV172" s="9"/>
      <c r="AW172" s="9"/>
      <c r="AX172" s="9"/>
      <c r="AY172" s="12"/>
      <c r="AZ172" s="49"/>
      <c r="BA172" s="12"/>
      <c r="BB172" s="9"/>
      <c r="BC172" s="9"/>
      <c r="BD172" s="9"/>
      <c r="BE172" s="9"/>
      <c r="BF172" s="12"/>
      <c r="BG172" s="49"/>
      <c r="BH172" s="12"/>
      <c r="BI172" s="9"/>
      <c r="BJ172" s="9"/>
      <c r="BK172" s="9"/>
      <c r="BL172" s="50"/>
      <c r="BM172" s="12"/>
      <c r="BN172" s="11"/>
      <c r="BO172" s="9"/>
      <c r="BP172" s="11"/>
      <c r="BQ172" s="9"/>
      <c r="BR172" s="43"/>
      <c r="BS172" s="9"/>
      <c r="BT172" s="11"/>
      <c r="BU172" s="9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</row>
    <row r="173" spans="1:87" x14ac:dyDescent="0.2">
      <c r="A173" s="25"/>
      <c r="B173" s="2"/>
      <c r="C173" s="1"/>
      <c r="D173" s="1"/>
      <c r="E173" s="1"/>
      <c r="F173" s="2"/>
      <c r="G173" s="6"/>
      <c r="H173" s="2"/>
      <c r="I173" s="2"/>
      <c r="J173" s="3"/>
      <c r="K173" s="3"/>
      <c r="L173" s="1"/>
      <c r="M173" s="1"/>
      <c r="N173" s="1"/>
      <c r="O173" s="40"/>
      <c r="P173" s="40"/>
      <c r="Q173" s="1"/>
      <c r="R173" s="1"/>
      <c r="S173" s="2"/>
      <c r="T173" s="3"/>
      <c r="U173" s="7"/>
      <c r="V173" s="7"/>
      <c r="W173" s="7"/>
      <c r="X173" s="40"/>
      <c r="Y173" s="1"/>
      <c r="Z173" s="1"/>
      <c r="AA173" s="2"/>
      <c r="AB173" s="6"/>
      <c r="AC173" s="2"/>
      <c r="AD173" s="40"/>
      <c r="AE173" s="1"/>
      <c r="AF173" s="2"/>
      <c r="AG173" s="9"/>
      <c r="AH173" s="12"/>
      <c r="AI173" s="12"/>
      <c r="AJ173" s="42"/>
      <c r="AK173" s="11"/>
      <c r="AL173" s="9"/>
      <c r="AM173" s="11"/>
      <c r="AN173" s="9"/>
      <c r="AO173" s="9"/>
      <c r="AP173" s="9"/>
      <c r="AQ173" s="50"/>
      <c r="AR173" s="11"/>
      <c r="AS173" s="49"/>
      <c r="AT173" s="12"/>
      <c r="AU173" s="9"/>
      <c r="AV173" s="9"/>
      <c r="AW173" s="9"/>
      <c r="AX173" s="9"/>
      <c r="AY173" s="12"/>
      <c r="AZ173" s="49"/>
      <c r="BA173" s="12"/>
      <c r="BB173" s="9"/>
      <c r="BC173" s="9"/>
      <c r="BD173" s="9"/>
      <c r="BE173" s="9"/>
      <c r="BF173" s="12"/>
      <c r="BG173" s="49"/>
      <c r="BH173" s="12"/>
      <c r="BI173" s="9"/>
      <c r="BJ173" s="9"/>
      <c r="BK173" s="9"/>
      <c r="BL173" s="50"/>
      <c r="BM173" s="12"/>
      <c r="BN173" s="11"/>
      <c r="BO173" s="9"/>
      <c r="BP173" s="11"/>
      <c r="BQ173" s="9"/>
      <c r="BR173" s="43"/>
      <c r="BS173" s="9"/>
      <c r="BT173" s="11"/>
      <c r="BU173" s="9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</row>
    <row r="174" spans="1:87" x14ac:dyDescent="0.2">
      <c r="A174" s="25"/>
      <c r="B174" s="2"/>
      <c r="C174" s="1"/>
      <c r="D174" s="1"/>
      <c r="E174" s="1"/>
      <c r="F174" s="2"/>
      <c r="G174" s="6"/>
      <c r="H174" s="2"/>
      <c r="I174" s="2"/>
      <c r="J174" s="3"/>
      <c r="K174" s="3"/>
      <c r="L174" s="1"/>
      <c r="M174" s="1"/>
      <c r="N174" s="1"/>
      <c r="O174" s="40"/>
      <c r="P174" s="40"/>
      <c r="Q174" s="1"/>
      <c r="R174" s="1"/>
      <c r="S174" s="2"/>
      <c r="T174" s="3"/>
      <c r="U174" s="7"/>
      <c r="V174" s="7"/>
      <c r="W174" s="7"/>
      <c r="X174" s="40"/>
      <c r="Y174" s="1"/>
      <c r="Z174" s="1"/>
      <c r="AA174" s="2"/>
      <c r="AB174" s="6"/>
      <c r="AC174" s="2"/>
      <c r="AD174" s="40"/>
      <c r="AE174" s="1"/>
      <c r="AF174" s="2"/>
      <c r="AG174" s="9"/>
      <c r="AH174" s="12"/>
      <c r="AI174" s="12"/>
      <c r="AJ174" s="42"/>
      <c r="AK174" s="11"/>
      <c r="AL174" s="9"/>
      <c r="AM174" s="11"/>
      <c r="AN174" s="9"/>
      <c r="AO174" s="9"/>
      <c r="AP174" s="9"/>
      <c r="AQ174" s="50"/>
      <c r="AR174" s="11"/>
      <c r="AS174" s="49"/>
      <c r="AT174" s="12"/>
      <c r="AU174" s="9"/>
      <c r="AV174" s="9"/>
      <c r="AW174" s="9"/>
      <c r="AX174" s="9"/>
      <c r="AY174" s="12"/>
      <c r="AZ174" s="49"/>
      <c r="BA174" s="12"/>
      <c r="BB174" s="9"/>
      <c r="BC174" s="9"/>
      <c r="BD174" s="9"/>
      <c r="BE174" s="9"/>
      <c r="BF174" s="12"/>
      <c r="BG174" s="49"/>
      <c r="BH174" s="12"/>
      <c r="BI174" s="9"/>
      <c r="BJ174" s="9"/>
      <c r="BK174" s="9"/>
      <c r="BL174" s="50"/>
      <c r="BM174" s="12"/>
      <c r="BN174" s="11"/>
      <c r="BO174" s="9"/>
      <c r="BP174" s="11"/>
      <c r="BQ174" s="9"/>
      <c r="BR174" s="43"/>
      <c r="BS174" s="9"/>
      <c r="BT174" s="11"/>
      <c r="BU174" s="9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</row>
    <row r="175" spans="1:87" x14ac:dyDescent="0.2">
      <c r="A175" s="25"/>
      <c r="B175" s="2"/>
      <c r="C175" s="1"/>
      <c r="D175" s="1"/>
      <c r="E175" s="1"/>
      <c r="F175" s="2"/>
      <c r="G175" s="6"/>
      <c r="H175" s="2"/>
      <c r="I175" s="2"/>
      <c r="J175" s="3"/>
      <c r="K175" s="3"/>
      <c r="L175" s="1"/>
      <c r="M175" s="1"/>
      <c r="N175" s="1"/>
      <c r="O175" s="40"/>
      <c r="P175" s="40"/>
      <c r="Q175" s="1"/>
      <c r="R175" s="1"/>
      <c r="S175" s="2"/>
      <c r="T175" s="3"/>
      <c r="U175" s="7"/>
      <c r="V175" s="7"/>
      <c r="W175" s="7"/>
      <c r="X175" s="40"/>
      <c r="Y175" s="1"/>
      <c r="Z175" s="1"/>
      <c r="AA175" s="2"/>
      <c r="AB175" s="6"/>
      <c r="AC175" s="2"/>
      <c r="AD175" s="40"/>
      <c r="AE175" s="1"/>
      <c r="AF175" s="2"/>
      <c r="AG175" s="9"/>
      <c r="AH175" s="12"/>
      <c r="AI175" s="12"/>
      <c r="AJ175" s="42"/>
      <c r="AK175" s="11"/>
      <c r="AL175" s="9"/>
      <c r="AM175" s="11"/>
      <c r="AN175" s="9"/>
      <c r="AO175" s="9"/>
      <c r="AP175" s="9"/>
      <c r="AQ175" s="50"/>
      <c r="AR175" s="11"/>
      <c r="AS175" s="49"/>
      <c r="AT175" s="12"/>
      <c r="AU175" s="9"/>
      <c r="AV175" s="9"/>
      <c r="AW175" s="9"/>
      <c r="AX175" s="9"/>
      <c r="AY175" s="12"/>
      <c r="AZ175" s="49"/>
      <c r="BA175" s="12"/>
      <c r="BB175" s="9"/>
      <c r="BC175" s="9"/>
      <c r="BD175" s="9"/>
      <c r="BE175" s="9"/>
      <c r="BF175" s="12"/>
      <c r="BG175" s="49"/>
      <c r="BH175" s="12"/>
      <c r="BI175" s="9"/>
      <c r="BJ175" s="9"/>
      <c r="BK175" s="9"/>
      <c r="BL175" s="50"/>
      <c r="BM175" s="12"/>
      <c r="BN175" s="11"/>
      <c r="BO175" s="9"/>
      <c r="BP175" s="11"/>
      <c r="BQ175" s="9"/>
      <c r="BR175" s="43"/>
      <c r="BS175" s="9"/>
      <c r="BT175" s="11"/>
      <c r="BU175" s="9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</row>
    <row r="176" spans="1:87" x14ac:dyDescent="0.2">
      <c r="A176" s="25"/>
      <c r="B176" s="2"/>
      <c r="C176" s="1"/>
      <c r="D176" s="1"/>
      <c r="E176" s="1"/>
      <c r="F176" s="2"/>
      <c r="G176" s="6"/>
      <c r="H176" s="2"/>
      <c r="I176" s="2"/>
      <c r="J176" s="3"/>
      <c r="K176" s="3"/>
      <c r="L176" s="1"/>
      <c r="M176" s="1"/>
      <c r="N176" s="1"/>
      <c r="O176" s="40"/>
      <c r="P176" s="40"/>
      <c r="Q176" s="1"/>
      <c r="R176" s="1"/>
      <c r="S176" s="2"/>
      <c r="T176" s="3"/>
      <c r="U176" s="7"/>
      <c r="V176" s="7"/>
      <c r="W176" s="7"/>
      <c r="X176" s="40"/>
      <c r="Y176" s="1"/>
      <c r="Z176" s="1"/>
      <c r="AA176" s="2"/>
      <c r="AB176" s="6"/>
      <c r="AC176" s="2"/>
      <c r="AD176" s="40"/>
      <c r="AE176" s="1"/>
      <c r="AF176" s="2"/>
      <c r="AG176" s="9"/>
      <c r="AH176" s="12"/>
      <c r="AI176" s="12"/>
      <c r="AJ176" s="42"/>
      <c r="AK176" s="11"/>
      <c r="AL176" s="9"/>
      <c r="AM176" s="11"/>
      <c r="AN176" s="9"/>
      <c r="AO176" s="9"/>
      <c r="AP176" s="9"/>
      <c r="AQ176" s="50"/>
      <c r="AR176" s="11"/>
      <c r="AS176" s="49"/>
      <c r="AT176" s="12"/>
      <c r="AU176" s="9"/>
      <c r="AV176" s="9"/>
      <c r="AW176" s="9"/>
      <c r="AX176" s="9"/>
      <c r="AY176" s="12"/>
      <c r="AZ176" s="49"/>
      <c r="BA176" s="12"/>
      <c r="BB176" s="9"/>
      <c r="BC176" s="9"/>
      <c r="BD176" s="9"/>
      <c r="BE176" s="9"/>
      <c r="BF176" s="12"/>
      <c r="BG176" s="49"/>
      <c r="BH176" s="12"/>
      <c r="BI176" s="9"/>
      <c r="BJ176" s="9"/>
      <c r="BK176" s="9"/>
      <c r="BL176" s="50"/>
      <c r="BM176" s="12"/>
      <c r="BN176" s="11"/>
      <c r="BO176" s="9"/>
      <c r="BP176" s="11"/>
      <c r="BQ176" s="9"/>
      <c r="BR176" s="43"/>
      <c r="BS176" s="9"/>
      <c r="BT176" s="11"/>
      <c r="BU176" s="9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</row>
    <row r="177" spans="1:87" x14ac:dyDescent="0.2">
      <c r="A177" s="25"/>
      <c r="B177" s="2"/>
      <c r="C177" s="1"/>
      <c r="D177" s="1"/>
      <c r="E177" s="1"/>
      <c r="F177" s="2"/>
      <c r="G177" s="6"/>
      <c r="H177" s="2"/>
      <c r="I177" s="2"/>
      <c r="J177" s="3"/>
      <c r="K177" s="3"/>
      <c r="L177" s="1"/>
      <c r="M177" s="1"/>
      <c r="N177" s="1"/>
      <c r="O177" s="40"/>
      <c r="P177" s="40"/>
      <c r="Q177" s="1"/>
      <c r="R177" s="1"/>
      <c r="S177" s="2"/>
      <c r="T177" s="3"/>
      <c r="U177" s="7"/>
      <c r="V177" s="7"/>
      <c r="W177" s="7"/>
      <c r="X177" s="40"/>
      <c r="Y177" s="1"/>
      <c r="Z177" s="1"/>
      <c r="AA177" s="2"/>
      <c r="AB177" s="6"/>
      <c r="AC177" s="2"/>
      <c r="AD177" s="40"/>
      <c r="AE177" s="1"/>
      <c r="AF177" s="2"/>
      <c r="AG177" s="9"/>
      <c r="AH177" s="12"/>
      <c r="AI177" s="12"/>
      <c r="AJ177" s="42"/>
      <c r="AK177" s="11"/>
      <c r="AL177" s="9"/>
      <c r="AM177" s="11"/>
      <c r="AN177" s="9"/>
      <c r="AO177" s="9"/>
      <c r="AP177" s="9"/>
      <c r="AQ177" s="50"/>
      <c r="AR177" s="11"/>
      <c r="AS177" s="49"/>
      <c r="AT177" s="12"/>
      <c r="AU177" s="9"/>
      <c r="AV177" s="9"/>
      <c r="AW177" s="9"/>
      <c r="AX177" s="9"/>
      <c r="AY177" s="12"/>
      <c r="AZ177" s="49"/>
      <c r="BA177" s="12"/>
      <c r="BB177" s="9"/>
      <c r="BC177" s="9"/>
      <c r="BD177" s="9"/>
      <c r="BE177" s="9"/>
      <c r="BF177" s="12"/>
      <c r="BG177" s="49"/>
      <c r="BH177" s="12"/>
      <c r="BI177" s="9"/>
      <c r="BJ177" s="9"/>
      <c r="BK177" s="9"/>
      <c r="BL177" s="50"/>
      <c r="BM177" s="12"/>
      <c r="BN177" s="11"/>
      <c r="BO177" s="9"/>
      <c r="BP177" s="11"/>
      <c r="BQ177" s="9"/>
      <c r="BR177" s="43"/>
      <c r="BS177" s="9"/>
      <c r="BT177" s="11"/>
      <c r="BU177" s="9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</row>
    <row r="178" spans="1:87" x14ac:dyDescent="0.2">
      <c r="A178" s="25"/>
      <c r="B178" s="2"/>
      <c r="C178" s="1"/>
      <c r="D178" s="1"/>
      <c r="E178" s="1"/>
      <c r="F178" s="2"/>
      <c r="G178" s="6"/>
      <c r="H178" s="2"/>
      <c r="I178" s="2"/>
      <c r="J178" s="3"/>
      <c r="K178" s="3"/>
      <c r="L178" s="1"/>
      <c r="M178" s="1"/>
      <c r="N178" s="1"/>
      <c r="O178" s="40"/>
      <c r="P178" s="40"/>
      <c r="Q178" s="1"/>
      <c r="R178" s="1"/>
      <c r="S178" s="2"/>
      <c r="T178" s="3"/>
      <c r="U178" s="7"/>
      <c r="V178" s="7"/>
      <c r="W178" s="7"/>
      <c r="X178" s="40"/>
      <c r="Y178" s="1"/>
      <c r="Z178" s="1"/>
      <c r="AA178" s="2"/>
      <c r="AB178" s="6"/>
      <c r="AC178" s="2"/>
      <c r="AD178" s="40"/>
      <c r="AE178" s="1"/>
      <c r="AF178" s="2"/>
      <c r="AG178" s="9"/>
      <c r="AH178" s="12"/>
      <c r="AI178" s="12"/>
      <c r="AJ178" s="42"/>
      <c r="AK178" s="11"/>
      <c r="AL178" s="9"/>
      <c r="AM178" s="11"/>
      <c r="AN178" s="9"/>
      <c r="AO178" s="9"/>
      <c r="AP178" s="9"/>
      <c r="AQ178" s="50"/>
      <c r="AR178" s="11"/>
      <c r="AS178" s="49"/>
      <c r="AT178" s="12"/>
      <c r="AU178" s="9"/>
      <c r="AV178" s="9"/>
      <c r="AW178" s="9"/>
      <c r="AX178" s="9"/>
      <c r="AY178" s="12"/>
      <c r="AZ178" s="49"/>
      <c r="BA178" s="12"/>
      <c r="BB178" s="9"/>
      <c r="BC178" s="9"/>
      <c r="BD178" s="9"/>
      <c r="BE178" s="9"/>
      <c r="BF178" s="12"/>
      <c r="BG178" s="49"/>
      <c r="BH178" s="12"/>
      <c r="BI178" s="9"/>
      <c r="BJ178" s="9"/>
      <c r="BK178" s="9"/>
      <c r="BL178" s="50"/>
      <c r="BM178" s="12"/>
      <c r="BN178" s="11"/>
      <c r="BO178" s="9"/>
      <c r="BP178" s="11"/>
      <c r="BQ178" s="9"/>
      <c r="BR178" s="43"/>
      <c r="BS178" s="9"/>
      <c r="BT178" s="11"/>
      <c r="BU178" s="9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</row>
    <row r="179" spans="1:87" x14ac:dyDescent="0.2">
      <c r="A179" s="25"/>
      <c r="B179" s="2"/>
      <c r="C179" s="1"/>
      <c r="D179" s="1"/>
      <c r="E179" s="1"/>
      <c r="F179" s="2"/>
      <c r="G179" s="6"/>
      <c r="H179" s="2"/>
      <c r="I179" s="2"/>
      <c r="J179" s="3"/>
      <c r="K179" s="3"/>
      <c r="L179" s="1"/>
      <c r="M179" s="1"/>
      <c r="N179" s="1"/>
      <c r="O179" s="40"/>
      <c r="P179" s="40"/>
      <c r="Q179" s="1"/>
      <c r="R179" s="1"/>
      <c r="S179" s="2"/>
      <c r="T179" s="3"/>
      <c r="U179" s="7"/>
      <c r="V179" s="7"/>
      <c r="W179" s="7"/>
      <c r="X179" s="40"/>
      <c r="Y179" s="1"/>
      <c r="Z179" s="1"/>
      <c r="AA179" s="2"/>
      <c r="AB179" s="6"/>
      <c r="AC179" s="2"/>
      <c r="AD179" s="40"/>
      <c r="AE179" s="1"/>
      <c r="AF179" s="2"/>
      <c r="AG179" s="9"/>
      <c r="AH179" s="12"/>
      <c r="AI179" s="12"/>
      <c r="AJ179" s="42"/>
      <c r="AK179" s="11"/>
      <c r="AL179" s="9"/>
      <c r="AM179" s="11"/>
      <c r="AN179" s="9"/>
      <c r="AO179" s="9"/>
      <c r="AP179" s="9"/>
      <c r="AQ179" s="50"/>
      <c r="AR179" s="11"/>
      <c r="AS179" s="49"/>
      <c r="AT179" s="12"/>
      <c r="AU179" s="9"/>
      <c r="AV179" s="9"/>
      <c r="AW179" s="9"/>
      <c r="AX179" s="9"/>
      <c r="AY179" s="12"/>
      <c r="AZ179" s="49"/>
      <c r="BA179" s="12"/>
      <c r="BB179" s="9"/>
      <c r="BC179" s="9"/>
      <c r="BD179" s="9"/>
      <c r="BE179" s="9"/>
      <c r="BF179" s="12"/>
      <c r="BG179" s="49"/>
      <c r="BH179" s="12"/>
      <c r="BI179" s="9"/>
      <c r="BJ179" s="9"/>
      <c r="BK179" s="9"/>
      <c r="BL179" s="50"/>
      <c r="BM179" s="12"/>
      <c r="BN179" s="11"/>
      <c r="BO179" s="9"/>
      <c r="BP179" s="11"/>
      <c r="BQ179" s="9"/>
      <c r="BR179" s="43"/>
      <c r="BS179" s="9"/>
      <c r="BT179" s="11"/>
      <c r="BU179" s="9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</row>
    <row r="180" spans="1:87" x14ac:dyDescent="0.2">
      <c r="A180" s="25"/>
      <c r="B180" s="2"/>
      <c r="C180" s="1"/>
      <c r="D180" s="1"/>
      <c r="E180" s="1"/>
      <c r="F180" s="2"/>
      <c r="G180" s="6"/>
      <c r="H180" s="2"/>
      <c r="I180" s="2"/>
      <c r="J180" s="3"/>
      <c r="K180" s="3"/>
      <c r="L180" s="1"/>
      <c r="M180" s="1"/>
      <c r="N180" s="1"/>
      <c r="O180" s="40"/>
      <c r="P180" s="40"/>
      <c r="Q180" s="1"/>
      <c r="R180" s="1"/>
      <c r="S180" s="2"/>
      <c r="T180" s="3"/>
      <c r="U180" s="7"/>
      <c r="V180" s="7"/>
      <c r="W180" s="7"/>
      <c r="X180" s="40"/>
      <c r="Y180" s="1"/>
      <c r="Z180" s="1"/>
      <c r="AA180" s="2"/>
      <c r="AB180" s="6"/>
      <c r="AC180" s="2"/>
      <c r="AD180" s="40"/>
      <c r="AE180" s="1"/>
      <c r="AF180" s="2"/>
      <c r="AG180" s="9"/>
      <c r="AH180" s="12"/>
      <c r="AI180" s="12"/>
      <c r="AJ180" s="42"/>
      <c r="AK180" s="11"/>
      <c r="AL180" s="9"/>
      <c r="AM180" s="11"/>
      <c r="AN180" s="9"/>
      <c r="AO180" s="9"/>
      <c r="AP180" s="9"/>
      <c r="AQ180" s="50"/>
      <c r="AR180" s="11"/>
      <c r="AS180" s="49"/>
      <c r="AT180" s="12"/>
      <c r="AU180" s="9"/>
      <c r="AV180" s="9"/>
      <c r="AW180" s="9"/>
      <c r="AX180" s="9"/>
      <c r="AY180" s="12"/>
      <c r="AZ180" s="49"/>
      <c r="BA180" s="12"/>
      <c r="BB180" s="9"/>
      <c r="BC180" s="9"/>
      <c r="BD180" s="9"/>
      <c r="BE180" s="9"/>
      <c r="BF180" s="12"/>
      <c r="BG180" s="49"/>
      <c r="BH180" s="12"/>
      <c r="BI180" s="9"/>
      <c r="BJ180" s="9"/>
      <c r="BK180" s="9"/>
      <c r="BL180" s="50"/>
      <c r="BM180" s="12"/>
      <c r="BN180" s="11"/>
      <c r="BO180" s="9"/>
      <c r="BP180" s="11"/>
      <c r="BQ180" s="9"/>
      <c r="BR180" s="43"/>
      <c r="BS180" s="9"/>
      <c r="BT180" s="11"/>
      <c r="BU180" s="9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</row>
    <row r="181" spans="1:87" x14ac:dyDescent="0.2">
      <c r="A181" s="25"/>
      <c r="B181" s="2"/>
      <c r="C181" s="1"/>
      <c r="D181" s="1"/>
      <c r="E181" s="1"/>
      <c r="F181" s="2"/>
      <c r="G181" s="6"/>
      <c r="H181" s="2"/>
      <c r="I181" s="2"/>
      <c r="J181" s="3"/>
      <c r="K181" s="3"/>
      <c r="L181" s="1"/>
      <c r="M181" s="1"/>
      <c r="N181" s="1"/>
      <c r="O181" s="40"/>
      <c r="P181" s="40"/>
      <c r="Q181" s="1"/>
      <c r="R181" s="1"/>
      <c r="S181" s="2"/>
      <c r="T181" s="3"/>
      <c r="U181" s="7"/>
      <c r="V181" s="7"/>
      <c r="W181" s="7"/>
      <c r="X181" s="40"/>
      <c r="Y181" s="1"/>
      <c r="Z181" s="1"/>
      <c r="AA181" s="2"/>
      <c r="AB181" s="6"/>
      <c r="AC181" s="2"/>
      <c r="AD181" s="40"/>
      <c r="AE181" s="1"/>
      <c r="AF181" s="2"/>
      <c r="AG181" s="9"/>
      <c r="AH181" s="12"/>
      <c r="AI181" s="12"/>
      <c r="AJ181" s="42"/>
      <c r="AK181" s="11"/>
      <c r="AL181" s="9"/>
      <c r="AM181" s="11"/>
      <c r="AN181" s="9"/>
      <c r="AO181" s="9"/>
      <c r="AP181" s="9"/>
      <c r="AQ181" s="50"/>
      <c r="AR181" s="11"/>
      <c r="AS181" s="49"/>
      <c r="AT181" s="12"/>
      <c r="AU181" s="9"/>
      <c r="AV181" s="9"/>
      <c r="AW181" s="9"/>
      <c r="AX181" s="9"/>
      <c r="AY181" s="12"/>
      <c r="AZ181" s="49"/>
      <c r="BA181" s="12"/>
      <c r="BB181" s="9"/>
      <c r="BC181" s="9"/>
      <c r="BD181" s="9"/>
      <c r="BE181" s="9"/>
      <c r="BF181" s="12"/>
      <c r="BG181" s="49"/>
      <c r="BH181" s="12"/>
      <c r="BI181" s="9"/>
      <c r="BJ181" s="9"/>
      <c r="BK181" s="9"/>
      <c r="BL181" s="50"/>
      <c r="BM181" s="12"/>
      <c r="BN181" s="11"/>
      <c r="BO181" s="9"/>
      <c r="BP181" s="11"/>
      <c r="BQ181" s="9"/>
      <c r="BR181" s="43"/>
      <c r="BS181" s="9"/>
      <c r="BT181" s="11"/>
      <c r="BU181" s="9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</row>
    <row r="182" spans="1:87" x14ac:dyDescent="0.2">
      <c r="A182" s="25"/>
      <c r="B182" s="2"/>
      <c r="C182" s="1"/>
      <c r="D182" s="1"/>
      <c r="E182" s="1"/>
      <c r="F182" s="2"/>
      <c r="G182" s="6"/>
      <c r="H182" s="2"/>
      <c r="I182" s="2"/>
      <c r="J182" s="3"/>
      <c r="K182" s="3"/>
      <c r="L182" s="1"/>
      <c r="M182" s="1"/>
      <c r="N182" s="1"/>
      <c r="O182" s="40"/>
      <c r="P182" s="40"/>
      <c r="Q182" s="1"/>
      <c r="R182" s="1"/>
      <c r="S182" s="2"/>
      <c r="T182" s="3"/>
      <c r="U182" s="7"/>
      <c r="V182" s="7"/>
      <c r="W182" s="7"/>
      <c r="X182" s="40"/>
      <c r="Y182" s="1"/>
      <c r="Z182" s="1"/>
      <c r="AA182" s="2"/>
      <c r="AB182" s="6"/>
      <c r="AC182" s="2"/>
      <c r="AD182" s="40"/>
      <c r="AE182" s="1"/>
      <c r="AF182" s="2"/>
      <c r="AG182" s="9"/>
      <c r="AH182" s="12"/>
      <c r="AI182" s="12"/>
      <c r="AJ182" s="42"/>
      <c r="AK182" s="11"/>
      <c r="AL182" s="9"/>
      <c r="AM182" s="11"/>
      <c r="AN182" s="9"/>
      <c r="AO182" s="9"/>
      <c r="AP182" s="9"/>
      <c r="AQ182" s="50"/>
      <c r="AR182" s="11"/>
      <c r="AS182" s="49"/>
      <c r="AT182" s="12"/>
      <c r="AU182" s="9"/>
      <c r="AV182" s="9"/>
      <c r="AW182" s="9"/>
      <c r="AX182" s="9"/>
      <c r="AY182" s="12"/>
      <c r="AZ182" s="49"/>
      <c r="BA182" s="12"/>
      <c r="BB182" s="9"/>
      <c r="BC182" s="9"/>
      <c r="BD182" s="9"/>
      <c r="BE182" s="9"/>
      <c r="BF182" s="12"/>
      <c r="BG182" s="49"/>
      <c r="BH182" s="12"/>
      <c r="BI182" s="9"/>
      <c r="BJ182" s="9"/>
      <c r="BK182" s="9"/>
      <c r="BL182" s="50"/>
      <c r="BM182" s="12"/>
      <c r="BN182" s="11"/>
      <c r="BO182" s="9"/>
      <c r="BP182" s="11"/>
      <c r="BQ182" s="9"/>
      <c r="BR182" s="43"/>
      <c r="BS182" s="9"/>
      <c r="BT182" s="11"/>
      <c r="BU182" s="9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</row>
    <row r="183" spans="1:87" x14ac:dyDescent="0.2">
      <c r="A183" s="25"/>
      <c r="B183" s="2"/>
      <c r="C183" s="1"/>
      <c r="D183" s="1"/>
      <c r="E183" s="1"/>
      <c r="F183" s="2"/>
      <c r="G183" s="6"/>
      <c r="H183" s="2"/>
      <c r="I183" s="2"/>
      <c r="J183" s="3"/>
      <c r="K183" s="3"/>
      <c r="L183" s="1"/>
      <c r="M183" s="1"/>
      <c r="N183" s="1"/>
      <c r="O183" s="40"/>
      <c r="P183" s="40"/>
      <c r="Q183" s="1"/>
      <c r="R183" s="1"/>
      <c r="S183" s="2"/>
      <c r="T183" s="3"/>
      <c r="U183" s="7"/>
      <c r="V183" s="7"/>
      <c r="W183" s="7"/>
      <c r="X183" s="40"/>
      <c r="Y183" s="1"/>
      <c r="Z183" s="1"/>
      <c r="AA183" s="2"/>
      <c r="AB183" s="6"/>
      <c r="AC183" s="2"/>
      <c r="AD183" s="40"/>
      <c r="AE183" s="1"/>
      <c r="AF183" s="2"/>
      <c r="AG183" s="9"/>
      <c r="AH183" s="12"/>
      <c r="AI183" s="12"/>
      <c r="AJ183" s="42"/>
      <c r="AK183" s="11"/>
      <c r="AL183" s="9"/>
      <c r="AM183" s="11"/>
      <c r="AN183" s="9"/>
      <c r="AO183" s="9"/>
      <c r="AP183" s="9"/>
      <c r="AQ183" s="50"/>
      <c r="AR183" s="11"/>
      <c r="AS183" s="49"/>
      <c r="AT183" s="12"/>
      <c r="AU183" s="9"/>
      <c r="AV183" s="9"/>
      <c r="AW183" s="9"/>
      <c r="AX183" s="9"/>
      <c r="AY183" s="12"/>
      <c r="AZ183" s="49"/>
      <c r="BA183" s="12"/>
      <c r="BB183" s="9"/>
      <c r="BC183" s="9"/>
      <c r="BD183" s="9"/>
      <c r="BE183" s="9"/>
      <c r="BF183" s="12"/>
      <c r="BG183" s="49"/>
      <c r="BH183" s="12"/>
      <c r="BI183" s="9"/>
      <c r="BJ183" s="9"/>
      <c r="BK183" s="9"/>
      <c r="BL183" s="50"/>
      <c r="BM183" s="12"/>
      <c r="BN183" s="11"/>
      <c r="BO183" s="9"/>
      <c r="BP183" s="11"/>
      <c r="BQ183" s="9"/>
      <c r="BR183" s="43"/>
      <c r="BS183" s="9"/>
      <c r="BT183" s="11"/>
      <c r="BU183" s="9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</row>
    <row r="184" spans="1:87" x14ac:dyDescent="0.2">
      <c r="A184" s="25"/>
      <c r="B184" s="2"/>
      <c r="C184" s="1"/>
      <c r="D184" s="1"/>
      <c r="E184" s="1"/>
      <c r="F184" s="2"/>
      <c r="G184" s="6"/>
      <c r="H184" s="2"/>
      <c r="I184" s="2"/>
      <c r="J184" s="3"/>
      <c r="K184" s="3"/>
      <c r="L184" s="1"/>
      <c r="M184" s="1"/>
      <c r="N184" s="1"/>
      <c r="O184" s="40"/>
      <c r="P184" s="40"/>
      <c r="Q184" s="1"/>
      <c r="R184" s="1"/>
      <c r="S184" s="2"/>
      <c r="T184" s="3"/>
      <c r="U184" s="7"/>
      <c r="V184" s="7"/>
      <c r="W184" s="7"/>
      <c r="X184" s="40"/>
      <c r="Y184" s="1"/>
      <c r="Z184" s="1"/>
      <c r="AA184" s="2"/>
      <c r="AB184" s="6"/>
      <c r="AC184" s="2"/>
      <c r="AD184" s="40"/>
      <c r="AE184" s="1"/>
      <c r="AF184" s="2"/>
      <c r="AG184" s="9"/>
      <c r="AH184" s="12"/>
      <c r="AI184" s="12"/>
      <c r="AJ184" s="42"/>
      <c r="AK184" s="11"/>
      <c r="AL184" s="9"/>
      <c r="AM184" s="11"/>
      <c r="AN184" s="9"/>
      <c r="AO184" s="9"/>
      <c r="AP184" s="9"/>
      <c r="AQ184" s="50"/>
      <c r="AR184" s="11"/>
      <c r="AS184" s="49"/>
      <c r="AT184" s="12"/>
      <c r="AU184" s="9"/>
      <c r="AV184" s="9"/>
      <c r="AW184" s="9"/>
      <c r="AX184" s="9"/>
      <c r="AY184" s="12"/>
      <c r="AZ184" s="49"/>
      <c r="BA184" s="12"/>
      <c r="BB184" s="9"/>
      <c r="BC184" s="9"/>
      <c r="BD184" s="9"/>
      <c r="BE184" s="9"/>
      <c r="BF184" s="12"/>
      <c r="BG184" s="49"/>
      <c r="BH184" s="12"/>
      <c r="BI184" s="9"/>
      <c r="BJ184" s="9"/>
      <c r="BK184" s="9"/>
      <c r="BL184" s="50"/>
      <c r="BM184" s="12"/>
      <c r="BN184" s="11"/>
      <c r="BO184" s="9"/>
      <c r="BP184" s="11"/>
      <c r="BQ184" s="9"/>
      <c r="BR184" s="43"/>
      <c r="BS184" s="9"/>
      <c r="BT184" s="11"/>
      <c r="BU184" s="9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</row>
    <row r="185" spans="1:87" x14ac:dyDescent="0.2">
      <c r="A185" s="25"/>
      <c r="B185" s="2"/>
      <c r="C185" s="1"/>
      <c r="D185" s="1"/>
      <c r="E185" s="1"/>
      <c r="F185" s="2"/>
      <c r="G185" s="6"/>
      <c r="H185" s="2"/>
      <c r="I185" s="2"/>
      <c r="J185" s="3"/>
      <c r="K185" s="3"/>
      <c r="L185" s="1"/>
      <c r="M185" s="1"/>
      <c r="N185" s="1"/>
      <c r="O185" s="40"/>
      <c r="P185" s="40"/>
      <c r="Q185" s="1"/>
      <c r="R185" s="1"/>
      <c r="S185" s="2"/>
      <c r="T185" s="3"/>
      <c r="U185" s="7"/>
      <c r="V185" s="7"/>
      <c r="W185" s="7"/>
      <c r="X185" s="40"/>
      <c r="Y185" s="1"/>
      <c r="Z185" s="1"/>
      <c r="AA185" s="2"/>
      <c r="AB185" s="6"/>
      <c r="AC185" s="2"/>
      <c r="AD185" s="40"/>
      <c r="AE185" s="1"/>
      <c r="AF185" s="2"/>
      <c r="AG185" s="9"/>
      <c r="AH185" s="12"/>
      <c r="AI185" s="12"/>
      <c r="AJ185" s="42"/>
      <c r="AK185" s="11"/>
      <c r="AL185" s="9"/>
      <c r="AM185" s="11"/>
      <c r="AN185" s="9"/>
      <c r="AO185" s="9"/>
      <c r="AP185" s="9"/>
      <c r="AQ185" s="50"/>
      <c r="AR185" s="11"/>
      <c r="AS185" s="49"/>
      <c r="AT185" s="12"/>
      <c r="AU185" s="9"/>
      <c r="AV185" s="9"/>
      <c r="AW185" s="9"/>
      <c r="AX185" s="9"/>
      <c r="AY185" s="12"/>
      <c r="AZ185" s="49"/>
      <c r="BA185" s="12"/>
      <c r="BB185" s="9"/>
      <c r="BC185" s="9"/>
      <c r="BD185" s="9"/>
      <c r="BE185" s="9"/>
      <c r="BF185" s="12"/>
      <c r="BG185" s="49"/>
      <c r="BH185" s="12"/>
      <c r="BI185" s="9"/>
      <c r="BJ185" s="9"/>
      <c r="BK185" s="9"/>
      <c r="BL185" s="50"/>
      <c r="BM185" s="12"/>
      <c r="BN185" s="11"/>
      <c r="BO185" s="9"/>
      <c r="BP185" s="11"/>
      <c r="BQ185" s="9"/>
      <c r="BR185" s="43"/>
      <c r="BS185" s="9"/>
      <c r="BT185" s="11"/>
      <c r="BU185" s="9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</row>
    <row r="186" spans="1:87" x14ac:dyDescent="0.2">
      <c r="A186" s="25"/>
      <c r="B186" s="2"/>
      <c r="C186" s="1"/>
      <c r="D186" s="1"/>
      <c r="E186" s="1"/>
      <c r="F186" s="2"/>
      <c r="G186" s="6"/>
      <c r="H186" s="2"/>
      <c r="I186" s="2"/>
      <c r="J186" s="3"/>
      <c r="K186" s="3"/>
      <c r="L186" s="1"/>
      <c r="M186" s="1"/>
      <c r="N186" s="1"/>
      <c r="O186" s="40"/>
      <c r="P186" s="40"/>
      <c r="Q186" s="1"/>
      <c r="R186" s="1"/>
      <c r="S186" s="2"/>
      <c r="T186" s="3"/>
      <c r="U186" s="7"/>
      <c r="V186" s="7"/>
      <c r="W186" s="7"/>
      <c r="X186" s="40"/>
      <c r="Y186" s="1"/>
      <c r="Z186" s="1"/>
      <c r="AA186" s="2"/>
      <c r="AB186" s="6"/>
      <c r="AC186" s="2"/>
      <c r="AD186" s="40"/>
      <c r="AE186" s="1"/>
      <c r="AF186" s="2"/>
      <c r="AG186" s="9"/>
      <c r="AH186" s="12"/>
      <c r="AI186" s="12"/>
      <c r="AJ186" s="42"/>
      <c r="AK186" s="11"/>
      <c r="AL186" s="9"/>
      <c r="AM186" s="11"/>
      <c r="AN186" s="9"/>
      <c r="AO186" s="9"/>
      <c r="AP186" s="9"/>
      <c r="AQ186" s="50"/>
      <c r="AR186" s="11"/>
      <c r="AS186" s="49"/>
      <c r="AT186" s="12"/>
      <c r="AU186" s="9"/>
      <c r="AV186" s="9"/>
      <c r="AW186" s="9"/>
      <c r="AX186" s="9"/>
      <c r="AY186" s="12"/>
      <c r="AZ186" s="49"/>
      <c r="BA186" s="12"/>
      <c r="BB186" s="9"/>
      <c r="BC186" s="9"/>
      <c r="BD186" s="9"/>
      <c r="BE186" s="9"/>
      <c r="BF186" s="12"/>
      <c r="BG186" s="49"/>
      <c r="BH186" s="12"/>
      <c r="BI186" s="9"/>
      <c r="BJ186" s="9"/>
      <c r="BK186" s="9"/>
      <c r="BL186" s="50"/>
      <c r="BM186" s="12"/>
      <c r="BN186" s="11"/>
      <c r="BO186" s="9"/>
      <c r="BP186" s="11"/>
      <c r="BQ186" s="9"/>
      <c r="BR186" s="43"/>
      <c r="BS186" s="9"/>
      <c r="BT186" s="11"/>
      <c r="BU186" s="9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</row>
    <row r="187" spans="1:87" x14ac:dyDescent="0.2">
      <c r="A187" s="25"/>
      <c r="B187" s="2"/>
      <c r="C187" s="1"/>
      <c r="D187" s="1"/>
      <c r="E187" s="1"/>
      <c r="F187" s="2"/>
      <c r="G187" s="6"/>
      <c r="H187" s="2"/>
      <c r="I187" s="2"/>
      <c r="J187" s="3"/>
      <c r="K187" s="3"/>
      <c r="L187" s="1"/>
      <c r="M187" s="1"/>
      <c r="N187" s="1"/>
      <c r="O187" s="40"/>
      <c r="P187" s="40"/>
      <c r="Q187" s="1"/>
      <c r="R187" s="1"/>
      <c r="S187" s="2"/>
      <c r="T187" s="3"/>
      <c r="U187" s="7"/>
      <c r="V187" s="7"/>
      <c r="W187" s="7"/>
      <c r="X187" s="40"/>
      <c r="Y187" s="1"/>
      <c r="Z187" s="1"/>
      <c r="AA187" s="2"/>
      <c r="AB187" s="6"/>
      <c r="AC187" s="2"/>
      <c r="AD187" s="40"/>
      <c r="AE187" s="1"/>
      <c r="AF187" s="2"/>
      <c r="AG187" s="9"/>
      <c r="AH187" s="12"/>
      <c r="AI187" s="12"/>
      <c r="AJ187" s="42"/>
      <c r="AK187" s="11"/>
      <c r="AL187" s="9"/>
      <c r="AM187" s="11"/>
      <c r="AN187" s="9"/>
      <c r="AO187" s="9"/>
      <c r="AP187" s="9"/>
      <c r="AQ187" s="50"/>
      <c r="AR187" s="11"/>
      <c r="AS187" s="49"/>
      <c r="AT187" s="12"/>
      <c r="AU187" s="9"/>
      <c r="AV187" s="9"/>
      <c r="AW187" s="9"/>
      <c r="AX187" s="9"/>
      <c r="AY187" s="12"/>
      <c r="AZ187" s="49"/>
      <c r="BA187" s="12"/>
      <c r="BB187" s="9"/>
      <c r="BC187" s="9"/>
      <c r="BD187" s="9"/>
      <c r="BE187" s="9"/>
      <c r="BF187" s="12"/>
      <c r="BG187" s="49"/>
      <c r="BH187" s="12"/>
      <c r="BI187" s="9"/>
      <c r="BJ187" s="9"/>
      <c r="BK187" s="9"/>
      <c r="BL187" s="50"/>
      <c r="BM187" s="12"/>
      <c r="BN187" s="11"/>
      <c r="BO187" s="9"/>
      <c r="BP187" s="11"/>
      <c r="BQ187" s="9"/>
      <c r="BR187" s="43"/>
      <c r="BS187" s="9"/>
      <c r="BT187" s="11"/>
      <c r="BU187" s="9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</row>
    <row r="188" spans="1:87" x14ac:dyDescent="0.2">
      <c r="A188" s="25"/>
      <c r="B188" s="2"/>
      <c r="C188" s="1"/>
      <c r="D188" s="1"/>
      <c r="E188" s="1"/>
      <c r="F188" s="2"/>
      <c r="G188" s="6"/>
      <c r="H188" s="2"/>
      <c r="I188" s="2"/>
      <c r="J188" s="3"/>
      <c r="K188" s="3"/>
      <c r="L188" s="1"/>
      <c r="M188" s="1"/>
      <c r="N188" s="1"/>
      <c r="O188" s="40"/>
      <c r="P188" s="40"/>
      <c r="Q188" s="1"/>
      <c r="R188" s="1"/>
      <c r="S188" s="2"/>
      <c r="T188" s="3"/>
      <c r="U188" s="7"/>
      <c r="V188" s="7"/>
      <c r="W188" s="7"/>
      <c r="X188" s="40"/>
      <c r="Y188" s="1"/>
      <c r="Z188" s="1"/>
      <c r="AA188" s="2"/>
      <c r="AB188" s="6"/>
      <c r="AC188" s="2"/>
      <c r="AD188" s="40"/>
      <c r="AE188" s="1"/>
      <c r="AF188" s="2"/>
      <c r="AG188" s="9"/>
      <c r="AH188" s="12"/>
      <c r="AI188" s="12"/>
      <c r="AJ188" s="42"/>
      <c r="AK188" s="11"/>
      <c r="AL188" s="9"/>
      <c r="AM188" s="11"/>
      <c r="AN188" s="9"/>
      <c r="AO188" s="9"/>
      <c r="AP188" s="9"/>
      <c r="AQ188" s="50"/>
      <c r="AR188" s="11"/>
      <c r="AS188" s="49"/>
      <c r="AT188" s="12"/>
      <c r="AU188" s="9"/>
      <c r="AV188" s="9"/>
      <c r="AW188" s="9"/>
      <c r="AX188" s="9"/>
      <c r="AY188" s="12"/>
      <c r="AZ188" s="49"/>
      <c r="BA188" s="12"/>
      <c r="BB188" s="9"/>
      <c r="BC188" s="9"/>
      <c r="BD188" s="9"/>
      <c r="BE188" s="9"/>
      <c r="BF188" s="12"/>
      <c r="BG188" s="49"/>
      <c r="BH188" s="12"/>
      <c r="BI188" s="9"/>
      <c r="BJ188" s="9"/>
      <c r="BK188" s="9"/>
      <c r="BL188" s="50"/>
      <c r="BM188" s="12"/>
      <c r="BN188" s="11"/>
      <c r="BO188" s="9"/>
      <c r="BP188" s="11"/>
      <c r="BQ188" s="9"/>
      <c r="BR188" s="43"/>
      <c r="BS188" s="9"/>
      <c r="BT188" s="11"/>
      <c r="BU188" s="9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</row>
    <row r="189" spans="1:87" x14ac:dyDescent="0.2">
      <c r="A189" s="25"/>
      <c r="B189" s="2"/>
      <c r="C189" s="1"/>
      <c r="D189" s="1"/>
      <c r="E189" s="1"/>
      <c r="F189" s="2"/>
      <c r="G189" s="6"/>
      <c r="H189" s="2"/>
      <c r="I189" s="2"/>
      <c r="J189" s="3"/>
      <c r="K189" s="3"/>
      <c r="L189" s="1"/>
      <c r="M189" s="1"/>
      <c r="N189" s="1"/>
      <c r="O189" s="40"/>
      <c r="P189" s="40"/>
      <c r="Q189" s="1"/>
      <c r="R189" s="1"/>
      <c r="S189" s="2"/>
      <c r="T189" s="3"/>
      <c r="U189" s="7"/>
      <c r="V189" s="7"/>
      <c r="W189" s="7"/>
      <c r="X189" s="40"/>
      <c r="Y189" s="1"/>
      <c r="Z189" s="1"/>
      <c r="AA189" s="2"/>
      <c r="AB189" s="6"/>
      <c r="AC189" s="2"/>
      <c r="AD189" s="40"/>
      <c r="AE189" s="1"/>
      <c r="AF189" s="2"/>
      <c r="AG189" s="9"/>
      <c r="AH189" s="12"/>
      <c r="AI189" s="12"/>
      <c r="AJ189" s="42"/>
      <c r="AK189" s="11"/>
      <c r="AL189" s="9"/>
      <c r="AM189" s="11"/>
      <c r="AN189" s="9"/>
      <c r="AO189" s="9"/>
      <c r="AP189" s="9"/>
      <c r="AQ189" s="50"/>
      <c r="AR189" s="11"/>
      <c r="AS189" s="49"/>
      <c r="AT189" s="12"/>
      <c r="AU189" s="9"/>
      <c r="AV189" s="9"/>
      <c r="AW189" s="9"/>
      <c r="AX189" s="9"/>
      <c r="AY189" s="12"/>
      <c r="AZ189" s="49"/>
      <c r="BA189" s="12"/>
      <c r="BB189" s="9"/>
      <c r="BC189" s="9"/>
      <c r="BD189" s="9"/>
      <c r="BE189" s="9"/>
      <c r="BF189" s="12"/>
      <c r="BG189" s="49"/>
      <c r="BH189" s="12"/>
      <c r="BI189" s="9"/>
      <c r="BJ189" s="9"/>
      <c r="BK189" s="9"/>
      <c r="BL189" s="50"/>
      <c r="BM189" s="12"/>
      <c r="BN189" s="11"/>
      <c r="BO189" s="9"/>
      <c r="BP189" s="11"/>
      <c r="BQ189" s="9"/>
      <c r="BR189" s="43"/>
      <c r="BS189" s="9"/>
      <c r="BT189" s="11"/>
      <c r="BU189" s="9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</row>
    <row r="190" spans="1:87" x14ac:dyDescent="0.2">
      <c r="A190" s="25"/>
      <c r="B190" s="2"/>
      <c r="C190" s="1"/>
      <c r="D190" s="1"/>
      <c r="E190" s="1"/>
      <c r="F190" s="2"/>
      <c r="G190" s="6"/>
      <c r="H190" s="2"/>
      <c r="I190" s="2"/>
      <c r="J190" s="3"/>
      <c r="K190" s="3"/>
      <c r="L190" s="1"/>
      <c r="M190" s="1"/>
      <c r="N190" s="1"/>
      <c r="O190" s="40"/>
      <c r="P190" s="40"/>
      <c r="Q190" s="1"/>
      <c r="R190" s="1"/>
      <c r="S190" s="2"/>
      <c r="T190" s="3"/>
      <c r="U190" s="7"/>
      <c r="V190" s="7"/>
      <c r="W190" s="7"/>
      <c r="X190" s="40"/>
      <c r="Y190" s="1"/>
      <c r="Z190" s="1"/>
      <c r="AA190" s="2"/>
      <c r="AB190" s="6"/>
      <c r="AC190" s="2"/>
      <c r="AD190" s="40"/>
      <c r="AE190" s="1"/>
      <c r="AF190" s="2"/>
      <c r="AG190" s="9"/>
      <c r="AH190" s="12"/>
      <c r="AI190" s="12"/>
      <c r="AJ190" s="42"/>
      <c r="AK190" s="11"/>
      <c r="AL190" s="9"/>
      <c r="AM190" s="11"/>
      <c r="AN190" s="9"/>
      <c r="AO190" s="9"/>
      <c r="AP190" s="9"/>
      <c r="AQ190" s="50"/>
      <c r="AR190" s="11"/>
      <c r="AS190" s="49"/>
      <c r="AT190" s="12"/>
      <c r="AU190" s="9"/>
      <c r="AV190" s="9"/>
      <c r="AW190" s="9"/>
      <c r="AX190" s="9"/>
      <c r="AY190" s="12"/>
      <c r="AZ190" s="49"/>
      <c r="BA190" s="12"/>
      <c r="BB190" s="9"/>
      <c r="BC190" s="9"/>
      <c r="BD190" s="9"/>
      <c r="BE190" s="9"/>
      <c r="BF190" s="12"/>
      <c r="BG190" s="49"/>
      <c r="BH190" s="12"/>
      <c r="BI190" s="9"/>
      <c r="BJ190" s="9"/>
      <c r="BK190" s="9"/>
      <c r="BL190" s="50"/>
      <c r="BM190" s="12"/>
      <c r="BN190" s="11"/>
      <c r="BO190" s="9"/>
      <c r="BP190" s="11"/>
      <c r="BQ190" s="9"/>
      <c r="BR190" s="43"/>
      <c r="BS190" s="9"/>
      <c r="BT190" s="11"/>
      <c r="BU190" s="9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</row>
    <row r="191" spans="1:87" x14ac:dyDescent="0.2">
      <c r="A191" s="25"/>
      <c r="B191" s="2"/>
      <c r="C191" s="1"/>
      <c r="D191" s="1"/>
      <c r="E191" s="1"/>
      <c r="F191" s="2"/>
      <c r="G191" s="6"/>
      <c r="H191" s="2"/>
      <c r="I191" s="2"/>
      <c r="J191" s="3"/>
      <c r="K191" s="3"/>
      <c r="L191" s="1"/>
      <c r="M191" s="1"/>
      <c r="N191" s="1"/>
      <c r="O191" s="40"/>
      <c r="P191" s="40"/>
      <c r="Q191" s="1"/>
      <c r="R191" s="1"/>
      <c r="S191" s="2"/>
      <c r="T191" s="3"/>
      <c r="U191" s="7"/>
      <c r="V191" s="7"/>
      <c r="W191" s="7"/>
      <c r="X191" s="40"/>
      <c r="Y191" s="1"/>
      <c r="Z191" s="1"/>
      <c r="AA191" s="2"/>
      <c r="AB191" s="6"/>
      <c r="AC191" s="2"/>
      <c r="AD191" s="40"/>
      <c r="AE191" s="1"/>
      <c r="AF191" s="2"/>
      <c r="AG191" s="9"/>
      <c r="AH191" s="12"/>
      <c r="AI191" s="12"/>
      <c r="AJ191" s="42"/>
      <c r="AK191" s="11"/>
      <c r="AL191" s="9"/>
      <c r="AM191" s="11"/>
      <c r="AN191" s="9"/>
      <c r="AO191" s="9"/>
      <c r="AP191" s="9"/>
      <c r="AQ191" s="50"/>
      <c r="AR191" s="11"/>
      <c r="AS191" s="49"/>
      <c r="AT191" s="12"/>
      <c r="AU191" s="9"/>
      <c r="AV191" s="9"/>
      <c r="AW191" s="9"/>
      <c r="AX191" s="9"/>
      <c r="AY191" s="12"/>
      <c r="AZ191" s="49"/>
      <c r="BA191" s="12"/>
      <c r="BB191" s="9"/>
      <c r="BC191" s="9"/>
      <c r="BD191" s="9"/>
      <c r="BE191" s="9"/>
      <c r="BF191" s="12"/>
      <c r="BG191" s="49"/>
      <c r="BH191" s="12"/>
      <c r="BI191" s="9"/>
      <c r="BJ191" s="9"/>
      <c r="BK191" s="9"/>
      <c r="BL191" s="50"/>
      <c r="BM191" s="12"/>
      <c r="BN191" s="11"/>
      <c r="BO191" s="9"/>
      <c r="BP191" s="11"/>
      <c r="BQ191" s="9"/>
      <c r="BR191" s="43"/>
      <c r="BS191" s="9"/>
      <c r="BT191" s="11"/>
      <c r="BU191" s="9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</row>
    <row r="192" spans="1:87" x14ac:dyDescent="0.2">
      <c r="A192" s="25"/>
      <c r="B192" s="2"/>
      <c r="C192" s="1"/>
      <c r="D192" s="1"/>
      <c r="E192" s="1"/>
      <c r="F192" s="2"/>
      <c r="G192" s="6"/>
      <c r="H192" s="2"/>
      <c r="I192" s="2"/>
      <c r="J192" s="3"/>
      <c r="K192" s="3"/>
      <c r="L192" s="1"/>
      <c r="M192" s="1"/>
      <c r="N192" s="1"/>
      <c r="O192" s="40"/>
      <c r="P192" s="40"/>
      <c r="Q192" s="1"/>
      <c r="R192" s="1"/>
      <c r="S192" s="2"/>
      <c r="T192" s="3"/>
      <c r="U192" s="7"/>
      <c r="V192" s="7"/>
      <c r="W192" s="7"/>
      <c r="X192" s="40"/>
      <c r="Y192" s="1"/>
      <c r="Z192" s="1"/>
      <c r="AA192" s="2"/>
      <c r="AB192" s="6"/>
      <c r="AC192" s="2"/>
      <c r="AD192" s="40"/>
      <c r="AE192" s="1"/>
      <c r="AF192" s="2"/>
      <c r="AG192" s="9"/>
      <c r="AH192" s="12"/>
      <c r="AI192" s="12"/>
      <c r="AJ192" s="42"/>
      <c r="AK192" s="11"/>
      <c r="AL192" s="9"/>
      <c r="AM192" s="11"/>
      <c r="AN192" s="9"/>
      <c r="AO192" s="9"/>
      <c r="AP192" s="9"/>
      <c r="AQ192" s="50"/>
      <c r="AR192" s="11"/>
      <c r="AS192" s="49"/>
      <c r="AT192" s="12"/>
      <c r="AU192" s="9"/>
      <c r="AV192" s="9"/>
      <c r="AW192" s="9"/>
      <c r="AX192" s="9"/>
      <c r="AY192" s="12"/>
      <c r="AZ192" s="49"/>
      <c r="BA192" s="12"/>
      <c r="BB192" s="9"/>
      <c r="BC192" s="9"/>
      <c r="BD192" s="9"/>
      <c r="BE192" s="9"/>
      <c r="BF192" s="12"/>
      <c r="BG192" s="49"/>
      <c r="BH192" s="12"/>
      <c r="BI192" s="9"/>
      <c r="BJ192" s="9"/>
      <c r="BK192" s="9"/>
      <c r="BL192" s="50"/>
      <c r="BM192" s="12"/>
      <c r="BN192" s="11"/>
      <c r="BO192" s="9"/>
      <c r="BP192" s="11"/>
      <c r="BQ192" s="9"/>
      <c r="BR192" s="43"/>
      <c r="BS192" s="9"/>
      <c r="BT192" s="11"/>
      <c r="BU192" s="9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</row>
    <row r="193" spans="1:87" x14ac:dyDescent="0.2">
      <c r="A193" s="25"/>
      <c r="B193" s="2"/>
      <c r="C193" s="1"/>
      <c r="D193" s="1"/>
      <c r="E193" s="1"/>
      <c r="F193" s="2"/>
      <c r="G193" s="6"/>
      <c r="H193" s="2"/>
      <c r="I193" s="2"/>
      <c r="J193" s="3"/>
      <c r="K193" s="3"/>
      <c r="L193" s="1"/>
      <c r="M193" s="1"/>
      <c r="N193" s="1"/>
      <c r="O193" s="40"/>
      <c r="P193" s="40"/>
      <c r="Q193" s="1"/>
      <c r="R193" s="1"/>
      <c r="S193" s="2"/>
      <c r="T193" s="3"/>
      <c r="U193" s="7"/>
      <c r="V193" s="7"/>
      <c r="W193" s="7"/>
      <c r="X193" s="40"/>
      <c r="Y193" s="1"/>
      <c r="Z193" s="1"/>
      <c r="AA193" s="2"/>
      <c r="AB193" s="6"/>
      <c r="AC193" s="2"/>
      <c r="AD193" s="40"/>
      <c r="AE193" s="1"/>
      <c r="AF193" s="2"/>
      <c r="AG193" s="9"/>
      <c r="AH193" s="12"/>
      <c r="AI193" s="12"/>
      <c r="AJ193" s="42"/>
      <c r="AK193" s="11"/>
      <c r="AL193" s="9"/>
      <c r="AM193" s="11"/>
      <c r="AN193" s="9"/>
      <c r="AO193" s="9"/>
      <c r="AP193" s="9"/>
      <c r="AQ193" s="50"/>
      <c r="AR193" s="11"/>
      <c r="AS193" s="49"/>
      <c r="AT193" s="12"/>
      <c r="AU193" s="9"/>
      <c r="AV193" s="9"/>
      <c r="AW193" s="9"/>
      <c r="AX193" s="9"/>
      <c r="AY193" s="12"/>
      <c r="AZ193" s="49"/>
      <c r="BA193" s="12"/>
      <c r="BB193" s="9"/>
      <c r="BC193" s="9"/>
      <c r="BD193" s="9"/>
      <c r="BE193" s="9"/>
      <c r="BF193" s="12"/>
      <c r="BG193" s="49"/>
      <c r="BH193" s="12"/>
      <c r="BI193" s="9"/>
      <c r="BJ193" s="9"/>
      <c r="BK193" s="9"/>
      <c r="BL193" s="50"/>
      <c r="BM193" s="12"/>
      <c r="BN193" s="11"/>
      <c r="BO193" s="9"/>
      <c r="BP193" s="11"/>
      <c r="BQ193" s="9"/>
      <c r="BR193" s="43"/>
      <c r="BS193" s="9"/>
      <c r="BT193" s="11"/>
      <c r="BU193" s="9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</row>
    <row r="194" spans="1:87" x14ac:dyDescent="0.2">
      <c r="A194" s="25"/>
      <c r="B194" s="2"/>
      <c r="C194" s="1"/>
      <c r="D194" s="1"/>
      <c r="E194" s="1"/>
      <c r="F194" s="2"/>
      <c r="G194" s="6"/>
      <c r="H194" s="2"/>
      <c r="I194" s="2"/>
      <c r="J194" s="3"/>
      <c r="K194" s="3"/>
      <c r="L194" s="1"/>
      <c r="M194" s="1"/>
      <c r="N194" s="1"/>
      <c r="O194" s="40"/>
      <c r="P194" s="40"/>
      <c r="Q194" s="1"/>
      <c r="R194" s="1"/>
      <c r="S194" s="2"/>
      <c r="T194" s="3"/>
      <c r="U194" s="7"/>
      <c r="V194" s="7"/>
      <c r="W194" s="7"/>
      <c r="X194" s="40"/>
      <c r="Y194" s="1"/>
      <c r="Z194" s="1"/>
      <c r="AA194" s="2"/>
      <c r="AB194" s="6"/>
      <c r="AC194" s="2"/>
      <c r="AD194" s="40"/>
      <c r="AE194" s="1"/>
      <c r="AF194" s="2"/>
      <c r="AG194" s="9"/>
      <c r="AH194" s="12"/>
      <c r="AI194" s="12"/>
      <c r="AJ194" s="42"/>
      <c r="AK194" s="11"/>
      <c r="AL194" s="9"/>
      <c r="AM194" s="11"/>
      <c r="AN194" s="9"/>
      <c r="AO194" s="9"/>
      <c r="AP194" s="9"/>
      <c r="AQ194" s="50"/>
      <c r="AR194" s="11"/>
      <c r="AS194" s="49"/>
      <c r="AT194" s="12"/>
      <c r="AU194" s="9"/>
      <c r="AV194" s="9"/>
      <c r="AW194" s="9"/>
      <c r="AX194" s="9"/>
      <c r="AY194" s="12"/>
      <c r="AZ194" s="49"/>
      <c r="BA194" s="12"/>
      <c r="BB194" s="9"/>
      <c r="BC194" s="9"/>
      <c r="BD194" s="9"/>
      <c r="BE194" s="9"/>
      <c r="BF194" s="12"/>
      <c r="BG194" s="49"/>
      <c r="BH194" s="12"/>
      <c r="BI194" s="9"/>
      <c r="BJ194" s="9"/>
      <c r="BK194" s="9"/>
      <c r="BL194" s="50"/>
      <c r="BM194" s="12"/>
      <c r="BN194" s="11"/>
      <c r="BO194" s="9"/>
      <c r="BP194" s="11"/>
      <c r="BQ194" s="9"/>
      <c r="BR194" s="43"/>
      <c r="BS194" s="9"/>
      <c r="BT194" s="11"/>
      <c r="BU194" s="9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</row>
    <row r="195" spans="1:87" x14ac:dyDescent="0.2">
      <c r="A195" s="25"/>
      <c r="B195" s="2"/>
      <c r="C195" s="1"/>
      <c r="D195" s="1"/>
      <c r="E195" s="1"/>
      <c r="F195" s="2"/>
      <c r="G195" s="6"/>
      <c r="H195" s="2"/>
      <c r="I195" s="2"/>
      <c r="J195" s="3"/>
      <c r="K195" s="3"/>
      <c r="L195" s="1"/>
      <c r="M195" s="1"/>
      <c r="N195" s="1"/>
      <c r="O195" s="40"/>
      <c r="P195" s="40"/>
      <c r="Q195" s="1"/>
      <c r="R195" s="1"/>
      <c r="S195" s="2"/>
      <c r="T195" s="3"/>
      <c r="U195" s="7"/>
      <c r="V195" s="7"/>
      <c r="W195" s="7"/>
      <c r="X195" s="40"/>
      <c r="Y195" s="1"/>
      <c r="Z195" s="1"/>
      <c r="AA195" s="2"/>
      <c r="AB195" s="6"/>
      <c r="AC195" s="2"/>
      <c r="AD195" s="40"/>
      <c r="AE195" s="1"/>
      <c r="AF195" s="2"/>
      <c r="AG195" s="9"/>
      <c r="AH195" s="12"/>
      <c r="AI195" s="12"/>
      <c r="AJ195" s="42"/>
      <c r="AK195" s="11"/>
      <c r="AL195" s="9"/>
      <c r="AM195" s="11"/>
      <c r="AN195" s="9"/>
      <c r="AO195" s="9"/>
      <c r="AP195" s="9"/>
      <c r="AQ195" s="50"/>
      <c r="AR195" s="11"/>
      <c r="AS195" s="49"/>
      <c r="AT195" s="12"/>
      <c r="AU195" s="9"/>
      <c r="AV195" s="9"/>
      <c r="AW195" s="9"/>
      <c r="AX195" s="9"/>
      <c r="AY195" s="12"/>
      <c r="AZ195" s="49"/>
      <c r="BA195" s="12"/>
      <c r="BB195" s="9"/>
      <c r="BC195" s="9"/>
      <c r="BD195" s="9"/>
      <c r="BE195" s="9"/>
      <c r="BF195" s="12"/>
      <c r="BG195" s="49"/>
      <c r="BH195" s="12"/>
      <c r="BI195" s="9"/>
      <c r="BJ195" s="9"/>
      <c r="BK195" s="9"/>
      <c r="BL195" s="50"/>
      <c r="BM195" s="12"/>
      <c r="BN195" s="11"/>
      <c r="BO195" s="9"/>
      <c r="BP195" s="11"/>
      <c r="BQ195" s="9"/>
      <c r="BR195" s="43"/>
      <c r="BS195" s="9"/>
      <c r="BT195" s="11"/>
      <c r="BU195" s="9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</row>
    <row r="196" spans="1:87" x14ac:dyDescent="0.2">
      <c r="A196" s="25"/>
      <c r="B196" s="2"/>
      <c r="C196" s="1"/>
      <c r="D196" s="1"/>
      <c r="E196" s="1"/>
      <c r="F196" s="2"/>
      <c r="G196" s="6"/>
      <c r="H196" s="2"/>
      <c r="I196" s="2"/>
      <c r="J196" s="3"/>
      <c r="K196" s="3"/>
      <c r="L196" s="1"/>
      <c r="M196" s="1"/>
      <c r="N196" s="1"/>
      <c r="O196" s="40"/>
      <c r="P196" s="40"/>
      <c r="Q196" s="1"/>
      <c r="R196" s="1"/>
      <c r="S196" s="2"/>
      <c r="T196" s="3"/>
      <c r="U196" s="7"/>
      <c r="V196" s="7"/>
      <c r="W196" s="7"/>
      <c r="X196" s="40"/>
      <c r="Y196" s="1"/>
      <c r="Z196" s="1"/>
      <c r="AA196" s="2"/>
      <c r="AB196" s="6"/>
      <c r="AC196" s="2"/>
      <c r="AD196" s="40"/>
      <c r="AE196" s="1"/>
      <c r="AF196" s="2"/>
      <c r="AG196" s="9"/>
      <c r="AH196" s="12"/>
      <c r="AI196" s="12"/>
      <c r="AJ196" s="42"/>
      <c r="AK196" s="11"/>
      <c r="AL196" s="9"/>
      <c r="AM196" s="11"/>
      <c r="AN196" s="9"/>
      <c r="AO196" s="9"/>
      <c r="AP196" s="9"/>
      <c r="AQ196" s="50"/>
      <c r="AR196" s="11"/>
      <c r="AS196" s="49"/>
      <c r="AT196" s="12"/>
      <c r="AU196" s="9"/>
      <c r="AV196" s="9"/>
      <c r="AW196" s="9"/>
      <c r="AX196" s="9"/>
      <c r="AY196" s="12"/>
      <c r="AZ196" s="49"/>
      <c r="BA196" s="12"/>
      <c r="BB196" s="9"/>
      <c r="BC196" s="9"/>
      <c r="BD196" s="9"/>
      <c r="BE196" s="9"/>
      <c r="BF196" s="12"/>
      <c r="BG196" s="49"/>
      <c r="BH196" s="12"/>
      <c r="BI196" s="9"/>
      <c r="BJ196" s="9"/>
      <c r="BK196" s="9"/>
      <c r="BL196" s="50"/>
      <c r="BM196" s="12"/>
      <c r="BN196" s="11"/>
      <c r="BO196" s="9"/>
      <c r="BP196" s="11"/>
      <c r="BQ196" s="9"/>
      <c r="BR196" s="43"/>
      <c r="BS196" s="9"/>
      <c r="BT196" s="11"/>
      <c r="BU196" s="9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</row>
    <row r="197" spans="1:87" x14ac:dyDescent="0.2">
      <c r="A197" s="25"/>
      <c r="B197" s="2"/>
      <c r="C197" s="1"/>
      <c r="D197" s="1"/>
      <c r="E197" s="1"/>
      <c r="F197" s="2"/>
      <c r="G197" s="6"/>
      <c r="H197" s="2"/>
      <c r="I197" s="2"/>
      <c r="J197" s="3"/>
      <c r="K197" s="3"/>
      <c r="L197" s="1"/>
      <c r="M197" s="1"/>
      <c r="N197" s="1"/>
      <c r="O197" s="40"/>
      <c r="P197" s="40"/>
      <c r="Q197" s="1"/>
      <c r="R197" s="1"/>
      <c r="S197" s="2"/>
      <c r="T197" s="3"/>
      <c r="U197" s="7"/>
      <c r="V197" s="7"/>
      <c r="W197" s="7"/>
      <c r="X197" s="40"/>
      <c r="Y197" s="1"/>
      <c r="Z197" s="1"/>
      <c r="AA197" s="2"/>
      <c r="AB197" s="6"/>
      <c r="AC197" s="2"/>
      <c r="AD197" s="40"/>
      <c r="AE197" s="1"/>
      <c r="AF197" s="2"/>
      <c r="AG197" s="9"/>
      <c r="AH197" s="12"/>
      <c r="AI197" s="12"/>
      <c r="AJ197" s="42"/>
      <c r="AK197" s="11"/>
      <c r="AL197" s="9"/>
      <c r="AM197" s="11"/>
      <c r="AN197" s="9"/>
      <c r="AO197" s="9"/>
      <c r="AP197" s="9"/>
      <c r="AQ197" s="50"/>
      <c r="AR197" s="11"/>
      <c r="AS197" s="49"/>
      <c r="AT197" s="12"/>
      <c r="AU197" s="9"/>
      <c r="AV197" s="9"/>
      <c r="AW197" s="9"/>
      <c r="AX197" s="9"/>
      <c r="AY197" s="12"/>
      <c r="AZ197" s="49"/>
      <c r="BA197" s="12"/>
      <c r="BB197" s="9"/>
      <c r="BC197" s="9"/>
      <c r="BD197" s="9"/>
      <c r="BE197" s="9"/>
      <c r="BF197" s="12"/>
      <c r="BG197" s="49"/>
      <c r="BH197" s="12"/>
      <c r="BI197" s="9"/>
      <c r="BJ197" s="9"/>
      <c r="BK197" s="9"/>
      <c r="BL197" s="50"/>
      <c r="BM197" s="12"/>
      <c r="BN197" s="11"/>
      <c r="BO197" s="9"/>
      <c r="BP197" s="11"/>
      <c r="BQ197" s="9"/>
      <c r="BR197" s="43"/>
      <c r="BS197" s="9"/>
      <c r="BT197" s="11"/>
      <c r="BU197" s="9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</row>
    <row r="198" spans="1:87" x14ac:dyDescent="0.2">
      <c r="A198" s="25"/>
      <c r="B198" s="2"/>
      <c r="C198" s="1"/>
      <c r="D198" s="1"/>
      <c r="E198" s="1"/>
      <c r="F198" s="2"/>
      <c r="G198" s="6"/>
      <c r="H198" s="2"/>
      <c r="I198" s="2"/>
      <c r="J198" s="3"/>
      <c r="K198" s="3"/>
      <c r="L198" s="1"/>
      <c r="M198" s="1"/>
      <c r="N198" s="1"/>
      <c r="O198" s="40"/>
      <c r="P198" s="40"/>
      <c r="Q198" s="1"/>
      <c r="R198" s="1"/>
      <c r="S198" s="2"/>
      <c r="T198" s="3"/>
      <c r="U198" s="7"/>
      <c r="V198" s="7"/>
      <c r="W198" s="7"/>
      <c r="X198" s="40"/>
      <c r="Y198" s="1"/>
      <c r="Z198" s="1"/>
      <c r="AA198" s="2"/>
      <c r="AB198" s="6"/>
      <c r="AC198" s="2"/>
      <c r="AD198" s="40"/>
      <c r="AE198" s="1"/>
      <c r="AF198" s="2"/>
      <c r="AG198" s="9"/>
      <c r="AH198" s="12"/>
      <c r="AI198" s="12"/>
      <c r="AJ198" s="42"/>
      <c r="AK198" s="11"/>
      <c r="AL198" s="9"/>
      <c r="AM198" s="11"/>
      <c r="AN198" s="9"/>
      <c r="AO198" s="9"/>
      <c r="AP198" s="9"/>
      <c r="AQ198" s="50"/>
      <c r="AR198" s="11"/>
      <c r="AS198" s="49"/>
      <c r="AT198" s="12"/>
      <c r="AU198" s="9"/>
      <c r="AV198" s="9"/>
      <c r="AW198" s="9"/>
      <c r="AX198" s="9"/>
      <c r="AY198" s="12"/>
      <c r="AZ198" s="49"/>
      <c r="BA198" s="12"/>
      <c r="BB198" s="9"/>
      <c r="BC198" s="9"/>
      <c r="BD198" s="9"/>
      <c r="BE198" s="9"/>
      <c r="BF198" s="12"/>
      <c r="BG198" s="49"/>
      <c r="BH198" s="12"/>
      <c r="BI198" s="9"/>
      <c r="BJ198" s="9"/>
      <c r="BK198" s="9"/>
      <c r="BL198" s="50"/>
      <c r="BM198" s="12"/>
      <c r="BN198" s="11"/>
      <c r="BO198" s="9"/>
      <c r="BP198" s="11"/>
      <c r="BQ198" s="9"/>
      <c r="BR198" s="43"/>
      <c r="BS198" s="9"/>
      <c r="BT198" s="11"/>
      <c r="BU198" s="9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</row>
    <row r="199" spans="1:87" x14ac:dyDescent="0.2">
      <c r="A199" s="25"/>
      <c r="B199" s="2"/>
      <c r="C199" s="1"/>
      <c r="D199" s="1"/>
      <c r="E199" s="1"/>
      <c r="F199" s="2"/>
      <c r="G199" s="6"/>
      <c r="H199" s="2"/>
      <c r="I199" s="2"/>
      <c r="J199" s="3"/>
      <c r="K199" s="3"/>
      <c r="L199" s="1"/>
      <c r="M199" s="1"/>
      <c r="N199" s="1"/>
      <c r="O199" s="40"/>
      <c r="P199" s="40"/>
      <c r="Q199" s="1"/>
      <c r="R199" s="1"/>
      <c r="S199" s="2"/>
      <c r="T199" s="3"/>
      <c r="U199" s="7"/>
      <c r="V199" s="7"/>
      <c r="W199" s="7"/>
      <c r="X199" s="40"/>
      <c r="Y199" s="1"/>
      <c r="Z199" s="1"/>
      <c r="AA199" s="2"/>
      <c r="AB199" s="6"/>
      <c r="AC199" s="2"/>
      <c r="AD199" s="40"/>
      <c r="AE199" s="1"/>
      <c r="AF199" s="2"/>
      <c r="AG199" s="9"/>
      <c r="AH199" s="12"/>
      <c r="AI199" s="12"/>
      <c r="AJ199" s="42"/>
      <c r="AK199" s="11"/>
      <c r="AL199" s="9"/>
      <c r="AM199" s="11"/>
      <c r="AN199" s="9"/>
      <c r="AO199" s="9"/>
      <c r="AP199" s="9"/>
      <c r="AQ199" s="50"/>
      <c r="AR199" s="11"/>
      <c r="AS199" s="49"/>
      <c r="AT199" s="12"/>
      <c r="AU199" s="9"/>
      <c r="AV199" s="9"/>
      <c r="AW199" s="9"/>
      <c r="AX199" s="9"/>
      <c r="AY199" s="12"/>
      <c r="AZ199" s="49"/>
      <c r="BA199" s="12"/>
      <c r="BB199" s="9"/>
      <c r="BC199" s="9"/>
      <c r="BD199" s="9"/>
      <c r="BE199" s="9"/>
      <c r="BF199" s="12"/>
      <c r="BG199" s="49"/>
      <c r="BH199" s="12"/>
      <c r="BI199" s="9"/>
      <c r="BJ199" s="9"/>
      <c r="BK199" s="9"/>
      <c r="BL199" s="50"/>
      <c r="BM199" s="12"/>
      <c r="BN199" s="11"/>
      <c r="BO199" s="9"/>
      <c r="BP199" s="11"/>
      <c r="BQ199" s="9"/>
      <c r="BR199" s="43"/>
      <c r="BS199" s="9"/>
      <c r="BT199" s="11"/>
      <c r="BU199" s="9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</row>
    <row r="200" spans="1:87" x14ac:dyDescent="0.2">
      <c r="A200" s="25"/>
      <c r="B200" s="2"/>
      <c r="C200" s="1"/>
      <c r="D200" s="1"/>
      <c r="E200" s="1"/>
      <c r="F200" s="2"/>
      <c r="G200" s="6"/>
      <c r="H200" s="2"/>
      <c r="I200" s="2"/>
      <c r="J200" s="3"/>
      <c r="K200" s="3"/>
      <c r="L200" s="1"/>
      <c r="M200" s="1"/>
      <c r="N200" s="1"/>
      <c r="O200" s="40"/>
      <c r="P200" s="40"/>
      <c r="Q200" s="1"/>
      <c r="R200" s="1"/>
      <c r="S200" s="2"/>
      <c r="T200" s="3"/>
      <c r="U200" s="7"/>
      <c r="V200" s="7"/>
      <c r="W200" s="7"/>
      <c r="X200" s="40"/>
      <c r="Y200" s="1"/>
      <c r="Z200" s="1"/>
      <c r="AA200" s="2"/>
      <c r="AB200" s="6"/>
      <c r="AC200" s="2"/>
      <c r="AD200" s="40"/>
      <c r="AE200" s="1"/>
      <c r="AF200" s="2"/>
      <c r="AG200" s="9"/>
      <c r="AH200" s="12"/>
      <c r="AI200" s="12"/>
      <c r="AJ200" s="42"/>
      <c r="AK200" s="11"/>
      <c r="AL200" s="9"/>
      <c r="AM200" s="11"/>
      <c r="AN200" s="9"/>
      <c r="AO200" s="9"/>
      <c r="AP200" s="9"/>
      <c r="AQ200" s="50"/>
      <c r="AR200" s="11"/>
      <c r="AS200" s="49"/>
      <c r="AT200" s="12"/>
      <c r="AU200" s="9"/>
      <c r="AV200" s="9"/>
      <c r="AW200" s="9"/>
      <c r="AX200" s="9"/>
      <c r="AY200" s="12"/>
      <c r="AZ200" s="49"/>
      <c r="BA200" s="12"/>
      <c r="BB200" s="9"/>
      <c r="BC200" s="9"/>
      <c r="BD200" s="9"/>
      <c r="BE200" s="9"/>
      <c r="BF200" s="12"/>
      <c r="BG200" s="49"/>
      <c r="BH200" s="12"/>
      <c r="BI200" s="9"/>
      <c r="BJ200" s="9"/>
      <c r="BK200" s="9"/>
      <c r="BL200" s="50"/>
      <c r="BM200" s="12"/>
      <c r="BN200" s="11"/>
      <c r="BO200" s="9"/>
      <c r="BP200" s="11"/>
      <c r="BQ200" s="9"/>
      <c r="BR200" s="43"/>
      <c r="BS200" s="9"/>
      <c r="BT200" s="11"/>
      <c r="BU200" s="9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</row>
    <row r="201" spans="1:87" x14ac:dyDescent="0.2">
      <c r="A201" s="25"/>
      <c r="B201" s="2"/>
      <c r="C201" s="1"/>
      <c r="D201" s="1"/>
      <c r="E201" s="1"/>
      <c r="F201" s="2"/>
      <c r="G201" s="6"/>
      <c r="H201" s="2"/>
      <c r="I201" s="2"/>
      <c r="J201" s="3"/>
      <c r="K201" s="3"/>
      <c r="L201" s="1"/>
      <c r="M201" s="1"/>
      <c r="N201" s="1"/>
      <c r="O201" s="40"/>
      <c r="P201" s="40"/>
      <c r="Q201" s="1"/>
      <c r="R201" s="1"/>
      <c r="S201" s="2"/>
      <c r="T201" s="3"/>
      <c r="U201" s="7"/>
      <c r="V201" s="7"/>
      <c r="W201" s="7"/>
      <c r="X201" s="40"/>
      <c r="Y201" s="1"/>
      <c r="Z201" s="1"/>
      <c r="AA201" s="2"/>
      <c r="AB201" s="6"/>
      <c r="AC201" s="2"/>
      <c r="AD201" s="40"/>
      <c r="AE201" s="1"/>
      <c r="AF201" s="2"/>
      <c r="AG201" s="9"/>
      <c r="AH201" s="12"/>
      <c r="AI201" s="12"/>
      <c r="AJ201" s="42"/>
      <c r="AK201" s="11"/>
      <c r="AL201" s="9"/>
      <c r="AM201" s="11"/>
      <c r="AN201" s="9"/>
      <c r="AO201" s="9"/>
      <c r="AP201" s="9"/>
      <c r="AQ201" s="50"/>
      <c r="AR201" s="11"/>
      <c r="AS201" s="49"/>
      <c r="AT201" s="12"/>
      <c r="AU201" s="9"/>
      <c r="AV201" s="9"/>
      <c r="AW201" s="9"/>
      <c r="AX201" s="9"/>
      <c r="AY201" s="12"/>
      <c r="AZ201" s="49"/>
      <c r="BA201" s="12"/>
      <c r="BB201" s="9"/>
      <c r="BC201" s="9"/>
      <c r="BD201" s="9"/>
      <c r="BE201" s="9"/>
      <c r="BF201" s="12"/>
      <c r="BG201" s="49"/>
      <c r="BH201" s="12"/>
      <c r="BI201" s="9"/>
      <c r="BJ201" s="9"/>
      <c r="BK201" s="9"/>
      <c r="BL201" s="50"/>
      <c r="BM201" s="12"/>
      <c r="BN201" s="11"/>
      <c r="BO201" s="9"/>
      <c r="BP201" s="11"/>
      <c r="BQ201" s="9"/>
      <c r="BR201" s="43"/>
      <c r="BS201" s="9"/>
      <c r="BT201" s="11"/>
      <c r="BU201" s="9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</row>
    <row r="202" spans="1:87" x14ac:dyDescent="0.2">
      <c r="A202" s="25"/>
      <c r="B202" s="2"/>
      <c r="C202" s="1"/>
      <c r="D202" s="1"/>
      <c r="E202" s="1"/>
      <c r="F202" s="2"/>
      <c r="G202" s="6"/>
      <c r="H202" s="2"/>
      <c r="I202" s="2"/>
      <c r="J202" s="3"/>
      <c r="K202" s="3"/>
      <c r="L202" s="1"/>
      <c r="M202" s="1"/>
      <c r="N202" s="1"/>
      <c r="O202" s="40"/>
      <c r="P202" s="40"/>
      <c r="Q202" s="1"/>
      <c r="R202" s="1"/>
      <c r="S202" s="2"/>
      <c r="T202" s="3"/>
      <c r="U202" s="7"/>
      <c r="V202" s="7"/>
      <c r="W202" s="7"/>
      <c r="X202" s="40"/>
      <c r="Y202" s="1"/>
      <c r="Z202" s="1"/>
      <c r="AA202" s="2"/>
      <c r="AB202" s="6"/>
      <c r="AC202" s="2"/>
      <c r="AD202" s="40"/>
      <c r="AE202" s="1"/>
      <c r="AF202" s="2"/>
      <c r="AG202" s="9"/>
      <c r="AH202" s="12"/>
      <c r="AI202" s="12"/>
      <c r="AJ202" s="42"/>
      <c r="AK202" s="11"/>
      <c r="AL202" s="9"/>
      <c r="AM202" s="11"/>
      <c r="AN202" s="9"/>
      <c r="AO202" s="9"/>
      <c r="AP202" s="9"/>
      <c r="AQ202" s="50"/>
      <c r="AR202" s="11"/>
      <c r="AS202" s="49"/>
      <c r="AT202" s="12"/>
      <c r="AU202" s="9"/>
      <c r="AV202" s="9"/>
      <c r="AW202" s="9"/>
      <c r="AX202" s="9"/>
      <c r="AY202" s="12"/>
      <c r="AZ202" s="49"/>
      <c r="BA202" s="12"/>
      <c r="BB202" s="9"/>
      <c r="BC202" s="9"/>
      <c r="BD202" s="9"/>
      <c r="BE202" s="9"/>
      <c r="BF202" s="12"/>
      <c r="BG202" s="49"/>
      <c r="BH202" s="12"/>
      <c r="BI202" s="9"/>
      <c r="BJ202" s="9"/>
      <c r="BK202" s="9"/>
      <c r="BL202" s="50"/>
      <c r="BM202" s="12"/>
      <c r="BN202" s="11"/>
      <c r="BO202" s="9"/>
      <c r="BP202" s="11"/>
      <c r="BQ202" s="9"/>
      <c r="BR202" s="43"/>
      <c r="BS202" s="9"/>
      <c r="BT202" s="11"/>
      <c r="BU202" s="9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</row>
    <row r="203" spans="1:87" x14ac:dyDescent="0.2">
      <c r="A203" s="25"/>
      <c r="B203" s="2"/>
      <c r="C203" s="1"/>
      <c r="D203" s="1"/>
      <c r="E203" s="1"/>
      <c r="F203" s="2"/>
      <c r="G203" s="6"/>
      <c r="H203" s="2"/>
      <c r="I203" s="2"/>
      <c r="J203" s="3"/>
      <c r="K203" s="3"/>
      <c r="L203" s="1"/>
      <c r="M203" s="1"/>
      <c r="N203" s="1"/>
      <c r="O203" s="40"/>
      <c r="P203" s="40"/>
      <c r="Q203" s="1"/>
      <c r="R203" s="1"/>
      <c r="S203" s="2"/>
      <c r="T203" s="3"/>
      <c r="U203" s="7"/>
      <c r="V203" s="7"/>
      <c r="W203" s="7"/>
      <c r="X203" s="40"/>
      <c r="Y203" s="1"/>
      <c r="Z203" s="1"/>
      <c r="AA203" s="2"/>
      <c r="AB203" s="6"/>
      <c r="AC203" s="2"/>
      <c r="AD203" s="40"/>
      <c r="AE203" s="1"/>
      <c r="AF203" s="2"/>
      <c r="AG203" s="9"/>
      <c r="AH203" s="12"/>
      <c r="AI203" s="12"/>
      <c r="AJ203" s="42"/>
      <c r="AK203" s="11"/>
      <c r="AL203" s="9"/>
      <c r="AM203" s="11"/>
      <c r="AN203" s="9"/>
      <c r="AO203" s="9"/>
      <c r="AP203" s="9"/>
      <c r="AQ203" s="50"/>
      <c r="AR203" s="11"/>
      <c r="AS203" s="49"/>
      <c r="AT203" s="12"/>
      <c r="AU203" s="9"/>
      <c r="AV203" s="9"/>
      <c r="AW203" s="9"/>
      <c r="AX203" s="9"/>
      <c r="AY203" s="12"/>
      <c r="AZ203" s="49"/>
      <c r="BA203" s="12"/>
      <c r="BB203" s="9"/>
      <c r="BC203" s="9"/>
      <c r="BD203" s="9"/>
      <c r="BE203" s="9"/>
      <c r="BF203" s="12"/>
      <c r="BG203" s="49"/>
      <c r="BH203" s="12"/>
      <c r="BI203" s="9"/>
      <c r="BJ203" s="9"/>
      <c r="BK203" s="9"/>
      <c r="BL203" s="50"/>
      <c r="BM203" s="12"/>
      <c r="BN203" s="11"/>
      <c r="BO203" s="9"/>
      <c r="BP203" s="11"/>
      <c r="BQ203" s="9"/>
      <c r="BR203" s="43"/>
      <c r="BS203" s="9"/>
      <c r="BT203" s="11"/>
      <c r="BU203" s="9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</row>
    <row r="204" spans="1:87" x14ac:dyDescent="0.2">
      <c r="A204" s="25"/>
      <c r="B204" s="2"/>
      <c r="C204" s="1"/>
      <c r="D204" s="1"/>
      <c r="E204" s="1"/>
      <c r="F204" s="2"/>
      <c r="G204" s="6"/>
      <c r="H204" s="2"/>
      <c r="I204" s="2"/>
      <c r="J204" s="3"/>
      <c r="K204" s="3"/>
      <c r="L204" s="1"/>
      <c r="M204" s="1"/>
      <c r="N204" s="1"/>
      <c r="O204" s="40"/>
      <c r="P204" s="40"/>
      <c r="Q204" s="1"/>
      <c r="R204" s="1"/>
      <c r="S204" s="2"/>
      <c r="T204" s="3"/>
      <c r="U204" s="7"/>
      <c r="V204" s="7"/>
      <c r="W204" s="7"/>
      <c r="X204" s="40"/>
      <c r="Y204" s="1"/>
      <c r="Z204" s="1"/>
      <c r="AA204" s="2"/>
      <c r="AB204" s="6"/>
      <c r="AC204" s="2"/>
      <c r="AD204" s="40"/>
      <c r="AE204" s="1"/>
      <c r="AF204" s="2"/>
      <c r="AG204" s="9"/>
      <c r="AH204" s="12"/>
      <c r="AI204" s="12"/>
      <c r="AJ204" s="42"/>
      <c r="AK204" s="11"/>
      <c r="AL204" s="9"/>
      <c r="AM204" s="11"/>
      <c r="AN204" s="9"/>
      <c r="AO204" s="9"/>
      <c r="AP204" s="9"/>
      <c r="AQ204" s="50"/>
      <c r="AR204" s="11"/>
      <c r="AS204" s="49"/>
      <c r="AT204" s="12"/>
      <c r="AU204" s="9"/>
      <c r="AV204" s="9"/>
      <c r="AW204" s="9"/>
      <c r="AX204" s="9"/>
      <c r="AY204" s="12"/>
      <c r="AZ204" s="49"/>
      <c r="BA204" s="12"/>
      <c r="BB204" s="9"/>
      <c r="BC204" s="9"/>
      <c r="BD204" s="9"/>
      <c r="BE204" s="9"/>
      <c r="BF204" s="12"/>
      <c r="BG204" s="49"/>
      <c r="BH204" s="12"/>
      <c r="BI204" s="9"/>
      <c r="BJ204" s="9"/>
      <c r="BK204" s="9"/>
      <c r="BL204" s="50"/>
      <c r="BM204" s="12"/>
      <c r="BN204" s="11"/>
      <c r="BO204" s="9"/>
      <c r="BP204" s="11"/>
      <c r="BQ204" s="9"/>
      <c r="BR204" s="43"/>
      <c r="BS204" s="9"/>
      <c r="BT204" s="11"/>
      <c r="BU204" s="9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</row>
    <row r="205" spans="1:87" x14ac:dyDescent="0.2">
      <c r="B205" s="2"/>
      <c r="C205" s="1"/>
      <c r="D205" s="1"/>
      <c r="E205" s="1"/>
      <c r="F205" s="2"/>
      <c r="G205" s="6"/>
      <c r="H205" s="2"/>
      <c r="I205" s="2"/>
      <c r="J205" s="3"/>
      <c r="K205" s="3"/>
      <c r="L205" s="1"/>
      <c r="M205" s="1"/>
      <c r="N205" s="1"/>
      <c r="O205" s="40"/>
      <c r="P205" s="40"/>
      <c r="Q205" s="1"/>
      <c r="R205" s="1"/>
      <c r="S205" s="2"/>
      <c r="T205" s="3"/>
      <c r="U205" s="7"/>
      <c r="V205" s="7"/>
      <c r="W205" s="7"/>
      <c r="X205" s="40"/>
      <c r="Y205" s="1"/>
      <c r="Z205" s="1"/>
      <c r="AA205" s="2"/>
      <c r="AB205" s="6"/>
      <c r="AC205" s="2"/>
      <c r="AD205" s="40"/>
      <c r="AE205" s="1"/>
      <c r="AF205" s="2"/>
      <c r="AG205" s="9"/>
      <c r="AH205" s="12"/>
      <c r="AI205" s="12"/>
      <c r="AJ205" s="42"/>
      <c r="AK205" s="11"/>
      <c r="AL205" s="9"/>
      <c r="AM205" s="11"/>
      <c r="AN205" s="9"/>
      <c r="AO205" s="9"/>
      <c r="AP205" s="9"/>
      <c r="AQ205" s="50"/>
      <c r="AR205" s="11"/>
      <c r="AS205" s="49"/>
      <c r="AT205" s="12"/>
      <c r="AU205" s="9"/>
      <c r="AV205" s="9"/>
      <c r="AW205" s="9"/>
      <c r="AX205" s="9"/>
      <c r="AY205" s="12"/>
      <c r="AZ205" s="49"/>
      <c r="BA205" s="12"/>
      <c r="BB205" s="9"/>
      <c r="BC205" s="9"/>
      <c r="BD205" s="9"/>
      <c r="BE205" s="9"/>
      <c r="BF205" s="12"/>
      <c r="BG205" s="49"/>
      <c r="BH205" s="12"/>
      <c r="BI205" s="9"/>
      <c r="BJ205" s="9"/>
      <c r="BK205" s="9"/>
      <c r="BL205" s="50"/>
      <c r="BM205" s="12"/>
      <c r="BN205" s="11"/>
      <c r="BO205" s="9"/>
      <c r="BP205" s="11"/>
      <c r="BQ205" s="9"/>
      <c r="BR205" s="43"/>
      <c r="BS205" s="9"/>
      <c r="BT205" s="11"/>
      <c r="BU205" s="9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</row>
    <row r="206" spans="1:87" x14ac:dyDescent="0.2">
      <c r="B206" s="2"/>
      <c r="C206" s="1"/>
      <c r="D206" s="1"/>
      <c r="E206" s="1"/>
      <c r="F206" s="2"/>
      <c r="G206" s="6"/>
      <c r="H206" s="2"/>
      <c r="I206" s="2"/>
      <c r="J206" s="3"/>
      <c r="K206" s="3"/>
      <c r="L206" s="1"/>
      <c r="M206" s="1"/>
      <c r="N206" s="1"/>
      <c r="O206" s="40"/>
      <c r="P206" s="40"/>
      <c r="Q206" s="1"/>
      <c r="R206" s="1"/>
      <c r="S206" s="2"/>
      <c r="T206" s="3"/>
      <c r="U206" s="7"/>
      <c r="V206" s="7"/>
      <c r="W206" s="7"/>
      <c r="X206" s="40"/>
      <c r="Y206" s="1"/>
      <c r="Z206" s="1"/>
      <c r="AA206" s="2"/>
      <c r="AB206" s="6"/>
      <c r="AC206" s="2"/>
      <c r="AD206" s="40"/>
      <c r="AE206" s="1"/>
      <c r="AF206" s="2"/>
      <c r="AG206" s="9"/>
      <c r="AH206" s="12"/>
      <c r="AI206" s="12"/>
      <c r="AJ206" s="42"/>
      <c r="AK206" s="11"/>
      <c r="AL206" s="9"/>
      <c r="AM206" s="11"/>
      <c r="AN206" s="9"/>
      <c r="AO206" s="9"/>
      <c r="AP206" s="9"/>
      <c r="AQ206" s="50"/>
      <c r="AR206" s="11"/>
      <c r="AS206" s="49"/>
      <c r="AT206" s="12"/>
      <c r="AU206" s="9"/>
      <c r="AV206" s="9"/>
      <c r="AW206" s="9"/>
      <c r="AX206" s="9"/>
      <c r="AY206" s="12"/>
      <c r="AZ206" s="49"/>
      <c r="BA206" s="12"/>
      <c r="BB206" s="9"/>
      <c r="BC206" s="9"/>
      <c r="BD206" s="9"/>
      <c r="BE206" s="9"/>
      <c r="BF206" s="12"/>
      <c r="BG206" s="49"/>
      <c r="BH206" s="12"/>
      <c r="BI206" s="9"/>
      <c r="BJ206" s="9"/>
      <c r="BK206" s="9"/>
      <c r="BL206" s="50"/>
      <c r="BM206" s="12"/>
      <c r="BN206" s="11"/>
      <c r="BO206" s="9"/>
      <c r="BP206" s="11"/>
      <c r="BQ206" s="9"/>
      <c r="BR206" s="43"/>
      <c r="BS206" s="9"/>
      <c r="BT206" s="11"/>
      <c r="BU206" s="9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</row>
    <row r="207" spans="1:87" x14ac:dyDescent="0.2">
      <c r="B207" s="2"/>
      <c r="C207" s="1"/>
      <c r="D207" s="1"/>
      <c r="E207" s="1"/>
      <c r="F207" s="2"/>
      <c r="G207" s="6"/>
      <c r="H207" s="2"/>
      <c r="I207" s="2"/>
      <c r="J207" s="3"/>
      <c r="K207" s="3"/>
      <c r="L207" s="1"/>
      <c r="M207" s="1"/>
      <c r="N207" s="1"/>
      <c r="O207" s="40"/>
      <c r="P207" s="40"/>
      <c r="Q207" s="1"/>
      <c r="R207" s="1"/>
      <c r="S207" s="2"/>
      <c r="T207" s="3"/>
      <c r="U207" s="7"/>
      <c r="V207" s="7"/>
      <c r="W207" s="7"/>
      <c r="X207" s="40"/>
      <c r="Y207" s="1"/>
      <c r="Z207" s="1"/>
      <c r="AA207" s="2"/>
      <c r="AB207" s="6"/>
      <c r="AC207" s="2"/>
      <c r="AD207" s="40"/>
      <c r="AE207" s="1"/>
      <c r="AF207" s="2"/>
      <c r="AG207" s="9"/>
      <c r="AH207" s="12"/>
      <c r="AI207" s="12"/>
      <c r="AJ207" s="42"/>
      <c r="AK207" s="11"/>
      <c r="AL207" s="9"/>
      <c r="AM207" s="11"/>
      <c r="AN207" s="9"/>
      <c r="AO207" s="9"/>
      <c r="AP207" s="9"/>
      <c r="AQ207" s="50"/>
      <c r="AR207" s="11"/>
      <c r="AS207" s="49"/>
      <c r="AT207" s="12"/>
      <c r="AU207" s="9"/>
      <c r="AV207" s="9"/>
      <c r="AW207" s="9"/>
      <c r="AX207" s="9"/>
      <c r="AY207" s="12"/>
      <c r="AZ207" s="49"/>
      <c r="BA207" s="12"/>
      <c r="BB207" s="9"/>
      <c r="BC207" s="9"/>
      <c r="BD207" s="9"/>
      <c r="BE207" s="9"/>
      <c r="BF207" s="12"/>
      <c r="BG207" s="49"/>
      <c r="BH207" s="12"/>
      <c r="BI207" s="9"/>
      <c r="BJ207" s="9"/>
      <c r="BK207" s="9"/>
      <c r="BL207" s="50"/>
      <c r="BM207" s="12"/>
      <c r="BN207" s="11"/>
      <c r="BO207" s="9"/>
      <c r="BP207" s="11"/>
      <c r="BQ207" s="9"/>
      <c r="BR207" s="43"/>
      <c r="BS207" s="9"/>
      <c r="BT207" s="11"/>
      <c r="BU207" s="9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</row>
    <row r="208" spans="1:87" x14ac:dyDescent="0.2">
      <c r="B208" s="2"/>
      <c r="C208" s="1"/>
      <c r="D208" s="1"/>
      <c r="E208" s="1"/>
      <c r="F208" s="2"/>
      <c r="G208" s="6"/>
      <c r="H208" s="2"/>
      <c r="I208" s="2"/>
      <c r="J208" s="3"/>
      <c r="K208" s="3"/>
      <c r="L208" s="1"/>
      <c r="M208" s="1"/>
      <c r="N208" s="1"/>
      <c r="O208" s="40"/>
      <c r="P208" s="40"/>
      <c r="Q208" s="1"/>
      <c r="R208" s="1"/>
      <c r="S208" s="2"/>
      <c r="T208" s="3"/>
      <c r="U208" s="7"/>
      <c r="V208" s="7"/>
      <c r="W208" s="7"/>
      <c r="X208" s="40"/>
      <c r="Y208" s="1"/>
      <c r="Z208" s="1"/>
      <c r="AA208" s="2"/>
      <c r="AB208" s="6"/>
      <c r="AC208" s="2"/>
      <c r="AD208" s="40"/>
      <c r="AE208" s="1"/>
      <c r="AF208" s="2"/>
      <c r="AG208" s="9"/>
      <c r="AH208" s="12"/>
      <c r="AI208" s="12"/>
      <c r="AJ208" s="42"/>
      <c r="AK208" s="11"/>
      <c r="AL208" s="9"/>
      <c r="AM208" s="11"/>
      <c r="AN208" s="9"/>
      <c r="AO208" s="9"/>
      <c r="AP208" s="9"/>
      <c r="AQ208" s="50"/>
      <c r="AR208" s="11"/>
      <c r="AS208" s="49"/>
      <c r="AT208" s="12"/>
      <c r="AU208" s="9"/>
      <c r="AV208" s="9"/>
      <c r="AW208" s="9"/>
      <c r="AX208" s="9"/>
      <c r="AY208" s="12"/>
      <c r="AZ208" s="49"/>
      <c r="BA208" s="12"/>
      <c r="BB208" s="9"/>
      <c r="BC208" s="9"/>
      <c r="BD208" s="9"/>
      <c r="BE208" s="9"/>
      <c r="BF208" s="12"/>
      <c r="BG208" s="49"/>
      <c r="BH208" s="12"/>
      <c r="BI208" s="9"/>
      <c r="BJ208" s="9"/>
      <c r="BK208" s="9"/>
      <c r="BL208" s="50"/>
      <c r="BM208" s="12"/>
      <c r="BN208" s="11"/>
      <c r="BO208" s="9"/>
      <c r="BP208" s="11"/>
      <c r="BQ208" s="9"/>
      <c r="BR208" s="43"/>
      <c r="BS208" s="9"/>
      <c r="BT208" s="11"/>
      <c r="BU208" s="9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</row>
    <row r="209" spans="2:87" x14ac:dyDescent="0.2">
      <c r="B209" s="2"/>
      <c r="C209" s="1"/>
      <c r="D209" s="1"/>
      <c r="E209" s="1"/>
      <c r="F209" s="2"/>
      <c r="G209" s="6"/>
      <c r="H209" s="2"/>
      <c r="I209" s="2"/>
      <c r="J209" s="3"/>
      <c r="K209" s="3"/>
      <c r="L209" s="1"/>
      <c r="M209" s="1"/>
      <c r="N209" s="1"/>
      <c r="O209" s="40"/>
      <c r="P209" s="40"/>
      <c r="Q209" s="1"/>
      <c r="R209" s="1"/>
      <c r="S209" s="2"/>
      <c r="T209" s="3"/>
      <c r="U209" s="7"/>
      <c r="V209" s="7"/>
      <c r="W209" s="7"/>
      <c r="X209" s="40"/>
      <c r="Y209" s="1"/>
      <c r="Z209" s="1"/>
      <c r="AA209" s="2"/>
      <c r="AB209" s="6"/>
      <c r="AC209" s="2"/>
      <c r="AD209" s="40"/>
      <c r="AE209" s="1"/>
      <c r="AF209" s="2"/>
      <c r="AG209" s="9"/>
      <c r="AH209" s="12"/>
      <c r="AI209" s="12"/>
      <c r="AJ209" s="42"/>
      <c r="AK209" s="11"/>
      <c r="AL209" s="9"/>
      <c r="AM209" s="11"/>
      <c r="AN209" s="9"/>
      <c r="AO209" s="9"/>
      <c r="AP209" s="9"/>
      <c r="AQ209" s="50"/>
      <c r="AR209" s="11"/>
      <c r="AS209" s="49"/>
      <c r="AT209" s="12"/>
      <c r="AU209" s="9"/>
      <c r="AV209" s="9"/>
      <c r="AW209" s="9"/>
      <c r="AX209" s="9"/>
      <c r="AY209" s="12"/>
      <c r="AZ209" s="49"/>
      <c r="BA209" s="12"/>
      <c r="BB209" s="9"/>
      <c r="BC209" s="9"/>
      <c r="BD209" s="9"/>
      <c r="BE209" s="9"/>
      <c r="BF209" s="12"/>
      <c r="BG209" s="49"/>
      <c r="BH209" s="12"/>
      <c r="BI209" s="9"/>
      <c r="BJ209" s="9"/>
      <c r="BK209" s="9"/>
      <c r="BL209" s="50"/>
      <c r="BM209" s="12"/>
      <c r="BN209" s="11"/>
      <c r="BO209" s="9"/>
      <c r="BP209" s="11"/>
      <c r="BQ209" s="9"/>
      <c r="BR209" s="43"/>
      <c r="BS209" s="9"/>
      <c r="BT209" s="11"/>
      <c r="BU209" s="9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</row>
    <row r="210" spans="2:87" x14ac:dyDescent="0.2">
      <c r="B210" s="2"/>
      <c r="C210" s="1"/>
      <c r="D210" s="1"/>
      <c r="E210" s="1"/>
      <c r="F210" s="2"/>
      <c r="G210" s="6"/>
      <c r="H210" s="2"/>
      <c r="I210" s="2"/>
      <c r="J210" s="3"/>
      <c r="K210" s="3"/>
      <c r="L210" s="1"/>
      <c r="M210" s="1"/>
      <c r="N210" s="1"/>
      <c r="O210" s="40"/>
      <c r="P210" s="40"/>
      <c r="Q210" s="1"/>
      <c r="R210" s="1"/>
      <c r="S210" s="2"/>
      <c r="T210" s="3"/>
      <c r="U210" s="7"/>
      <c r="V210" s="7"/>
      <c r="W210" s="7"/>
      <c r="X210" s="40"/>
      <c r="Y210" s="1"/>
      <c r="Z210" s="1"/>
      <c r="AA210" s="2"/>
      <c r="AB210" s="6"/>
      <c r="AC210" s="2"/>
      <c r="AD210" s="40"/>
      <c r="AE210" s="1"/>
      <c r="AF210" s="2"/>
      <c r="AG210" s="9"/>
      <c r="AH210" s="12"/>
      <c r="AI210" s="12"/>
      <c r="AJ210" s="42"/>
      <c r="AK210" s="11"/>
      <c r="AL210" s="9"/>
      <c r="AM210" s="11"/>
      <c r="AN210" s="9"/>
      <c r="AO210" s="9"/>
      <c r="AP210" s="9"/>
      <c r="AQ210" s="50"/>
      <c r="AR210" s="11"/>
      <c r="AS210" s="49"/>
      <c r="AT210" s="12"/>
      <c r="AU210" s="9"/>
      <c r="AV210" s="9"/>
      <c r="AW210" s="9"/>
      <c r="AX210" s="9"/>
      <c r="AY210" s="12"/>
      <c r="AZ210" s="49"/>
      <c r="BA210" s="12"/>
      <c r="BB210" s="9"/>
      <c r="BC210" s="9"/>
      <c r="BD210" s="9"/>
      <c r="BE210" s="9"/>
      <c r="BF210" s="12"/>
      <c r="BG210" s="49"/>
      <c r="BH210" s="12"/>
      <c r="BI210" s="9"/>
      <c r="BJ210" s="9"/>
      <c r="BK210" s="9"/>
      <c r="BL210" s="50"/>
      <c r="BM210" s="12"/>
      <c r="BN210" s="11"/>
      <c r="BO210" s="9"/>
      <c r="BP210" s="11"/>
      <c r="BQ210" s="9"/>
      <c r="BR210" s="43"/>
      <c r="BS210" s="9"/>
      <c r="BT210" s="11"/>
      <c r="BU210" s="9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</row>
    <row r="211" spans="2:87" x14ac:dyDescent="0.2">
      <c r="B211" s="2"/>
      <c r="C211" s="1"/>
      <c r="D211" s="1"/>
      <c r="E211" s="1"/>
      <c r="F211" s="2"/>
      <c r="G211" s="6"/>
      <c r="H211" s="2"/>
      <c r="I211" s="2"/>
      <c r="J211" s="3"/>
      <c r="K211" s="3"/>
      <c r="L211" s="1"/>
      <c r="M211" s="1"/>
      <c r="N211" s="1"/>
      <c r="O211" s="40"/>
      <c r="P211" s="40"/>
      <c r="Q211" s="1"/>
      <c r="R211" s="1"/>
      <c r="S211" s="2"/>
      <c r="T211" s="3"/>
      <c r="U211" s="7"/>
      <c r="V211" s="7"/>
      <c r="W211" s="7"/>
      <c r="X211" s="40"/>
      <c r="Y211" s="1"/>
      <c r="Z211" s="1"/>
      <c r="AA211" s="2"/>
      <c r="AB211" s="6"/>
      <c r="AC211" s="2"/>
      <c r="AD211" s="40"/>
      <c r="AE211" s="1"/>
      <c r="AF211" s="2"/>
      <c r="AG211" s="9"/>
      <c r="AH211" s="12"/>
      <c r="AI211" s="12"/>
      <c r="AJ211" s="42"/>
      <c r="AK211" s="11"/>
      <c r="AL211" s="9"/>
      <c r="AM211" s="11"/>
      <c r="AN211" s="9"/>
      <c r="AO211" s="9"/>
      <c r="AP211" s="9"/>
      <c r="AQ211" s="50"/>
      <c r="AR211" s="11"/>
      <c r="AS211" s="49"/>
      <c r="AT211" s="12"/>
      <c r="AU211" s="9"/>
      <c r="AV211" s="9"/>
      <c r="AW211" s="9"/>
      <c r="AX211" s="9"/>
      <c r="AY211" s="12"/>
      <c r="AZ211" s="49"/>
      <c r="BA211" s="12"/>
      <c r="BB211" s="9"/>
      <c r="BC211" s="9"/>
      <c r="BD211" s="9"/>
      <c r="BE211" s="9"/>
      <c r="BF211" s="12"/>
      <c r="BG211" s="49"/>
      <c r="BH211" s="12"/>
      <c r="BI211" s="9"/>
      <c r="BJ211" s="9"/>
      <c r="BK211" s="9"/>
      <c r="BL211" s="50"/>
      <c r="BM211" s="12"/>
      <c r="BN211" s="11"/>
      <c r="BO211" s="9"/>
      <c r="BP211" s="11"/>
      <c r="BQ211" s="9"/>
      <c r="BR211" s="43"/>
      <c r="BS211" s="9"/>
      <c r="BT211" s="11"/>
      <c r="BU211" s="9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</row>
    <row r="212" spans="2:87" x14ac:dyDescent="0.2">
      <c r="B212" s="2"/>
      <c r="C212" s="1"/>
      <c r="D212" s="1"/>
      <c r="E212" s="1"/>
      <c r="F212" s="2"/>
      <c r="G212" s="6"/>
      <c r="H212" s="2"/>
      <c r="I212" s="2"/>
      <c r="J212" s="3"/>
      <c r="K212" s="3"/>
      <c r="L212" s="1"/>
      <c r="M212" s="1"/>
      <c r="N212" s="1"/>
      <c r="O212" s="40"/>
      <c r="P212" s="40"/>
      <c r="Q212" s="1"/>
      <c r="R212" s="1"/>
      <c r="S212" s="2"/>
      <c r="T212" s="3"/>
      <c r="U212" s="7"/>
      <c r="V212" s="7"/>
      <c r="W212" s="7"/>
      <c r="X212" s="40"/>
      <c r="Y212" s="1"/>
      <c r="Z212" s="1"/>
      <c r="AA212" s="2"/>
      <c r="AB212" s="6"/>
      <c r="AC212" s="2"/>
      <c r="AD212" s="40"/>
      <c r="AE212" s="1"/>
      <c r="AF212" s="2"/>
      <c r="AG212" s="9"/>
      <c r="AH212" s="12"/>
      <c r="AI212" s="12"/>
      <c r="AJ212" s="42"/>
      <c r="AK212" s="11"/>
      <c r="AL212" s="9"/>
      <c r="AM212" s="11"/>
      <c r="AN212" s="9"/>
      <c r="AO212" s="9"/>
      <c r="AP212" s="9"/>
      <c r="AQ212" s="50"/>
      <c r="AR212" s="11"/>
      <c r="AS212" s="49"/>
      <c r="AT212" s="12"/>
      <c r="AU212" s="9"/>
      <c r="AV212" s="9"/>
      <c r="AW212" s="9"/>
      <c r="AX212" s="9"/>
      <c r="AY212" s="12"/>
      <c r="AZ212" s="49"/>
      <c r="BA212" s="12"/>
      <c r="BB212" s="9"/>
      <c r="BC212" s="9"/>
      <c r="BD212" s="9"/>
      <c r="BE212" s="9"/>
      <c r="BF212" s="12"/>
      <c r="BG212" s="49"/>
      <c r="BH212" s="12"/>
      <c r="BI212" s="9"/>
      <c r="BJ212" s="9"/>
      <c r="BK212" s="9"/>
      <c r="BL212" s="50"/>
      <c r="BM212" s="12"/>
      <c r="BN212" s="11"/>
      <c r="BO212" s="9"/>
      <c r="BP212" s="11"/>
      <c r="BQ212" s="9"/>
      <c r="BR212" s="43"/>
      <c r="BS212" s="9"/>
      <c r="BT212" s="11"/>
      <c r="BU212" s="9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</row>
    <row r="213" spans="2:87" x14ac:dyDescent="0.2">
      <c r="B213" s="2"/>
      <c r="C213" s="1"/>
      <c r="D213" s="1"/>
      <c r="E213" s="1"/>
      <c r="F213" s="2"/>
      <c r="G213" s="6"/>
      <c r="H213" s="2"/>
      <c r="I213" s="2"/>
      <c r="J213" s="3"/>
      <c r="K213" s="3"/>
      <c r="L213" s="1"/>
      <c r="M213" s="1"/>
      <c r="N213" s="1"/>
      <c r="O213" s="40"/>
      <c r="P213" s="40"/>
      <c r="Q213" s="1"/>
      <c r="R213" s="1"/>
      <c r="S213" s="2"/>
      <c r="T213" s="3"/>
      <c r="U213" s="7"/>
      <c r="V213" s="7"/>
      <c r="W213" s="7"/>
      <c r="X213" s="40"/>
      <c r="Y213" s="1"/>
      <c r="Z213" s="1"/>
      <c r="AA213" s="2"/>
      <c r="AB213" s="6"/>
      <c r="AC213" s="2"/>
      <c r="AD213" s="40"/>
      <c r="AE213" s="1"/>
      <c r="AF213" s="2"/>
      <c r="AG213" s="9"/>
      <c r="AH213" s="12"/>
      <c r="AI213" s="12"/>
      <c r="AJ213" s="42"/>
      <c r="AK213" s="11"/>
      <c r="AL213" s="9"/>
      <c r="AM213" s="11"/>
      <c r="AN213" s="9"/>
      <c r="AO213" s="9"/>
      <c r="AP213" s="9"/>
      <c r="AQ213" s="50"/>
      <c r="AR213" s="11"/>
      <c r="AS213" s="49"/>
      <c r="AT213" s="12"/>
      <c r="AU213" s="9"/>
      <c r="AV213" s="9"/>
      <c r="AW213" s="9"/>
      <c r="AX213" s="9"/>
      <c r="AY213" s="12"/>
      <c r="AZ213" s="49"/>
      <c r="BA213" s="12"/>
      <c r="BB213" s="9"/>
      <c r="BC213" s="9"/>
      <c r="BD213" s="9"/>
      <c r="BE213" s="9"/>
      <c r="BF213" s="12"/>
      <c r="BG213" s="49"/>
      <c r="BH213" s="12"/>
      <c r="BI213" s="9"/>
      <c r="BJ213" s="9"/>
      <c r="BK213" s="9"/>
      <c r="BL213" s="50"/>
      <c r="BM213" s="12"/>
      <c r="BN213" s="11"/>
      <c r="BO213" s="9"/>
      <c r="BP213" s="11"/>
      <c r="BQ213" s="9"/>
      <c r="BR213" s="43"/>
      <c r="BS213" s="9"/>
      <c r="BT213" s="11"/>
      <c r="BU213" s="9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</row>
    <row r="214" spans="2:87" x14ac:dyDescent="0.2">
      <c r="B214" s="2"/>
      <c r="C214" s="1"/>
      <c r="D214" s="1"/>
      <c r="E214" s="1"/>
      <c r="F214" s="2"/>
      <c r="G214" s="6"/>
      <c r="H214" s="2"/>
      <c r="I214" s="2"/>
      <c r="J214" s="3"/>
      <c r="K214" s="3"/>
      <c r="L214" s="1"/>
      <c r="M214" s="1"/>
      <c r="N214" s="1"/>
      <c r="O214" s="40"/>
      <c r="P214" s="40"/>
      <c r="Q214" s="1"/>
      <c r="R214" s="1"/>
      <c r="S214" s="2"/>
      <c r="T214" s="3"/>
      <c r="U214" s="7"/>
      <c r="V214" s="7"/>
      <c r="W214" s="7"/>
      <c r="X214" s="40"/>
      <c r="Y214" s="1"/>
      <c r="Z214" s="1"/>
      <c r="AA214" s="2"/>
      <c r="AB214" s="6"/>
      <c r="AC214" s="2"/>
      <c r="AD214" s="40"/>
      <c r="AE214" s="1"/>
      <c r="AF214" s="2"/>
      <c r="AG214" s="9"/>
      <c r="AH214" s="12"/>
      <c r="AI214" s="12"/>
      <c r="AJ214" s="42"/>
      <c r="AK214" s="11"/>
      <c r="AL214" s="9"/>
      <c r="AM214" s="11"/>
      <c r="AN214" s="9"/>
      <c r="AO214" s="9"/>
      <c r="AP214" s="9"/>
      <c r="AQ214" s="50"/>
      <c r="AR214" s="11"/>
      <c r="AS214" s="49"/>
      <c r="AT214" s="12"/>
      <c r="AU214" s="9"/>
      <c r="AV214" s="9"/>
      <c r="AW214" s="9"/>
      <c r="AX214" s="9"/>
      <c r="AY214" s="12"/>
      <c r="AZ214" s="49"/>
      <c r="BA214" s="12"/>
      <c r="BB214" s="9"/>
      <c r="BC214" s="9"/>
      <c r="BD214" s="9"/>
      <c r="BE214" s="9"/>
      <c r="BF214" s="12"/>
      <c r="BG214" s="49"/>
      <c r="BH214" s="12"/>
      <c r="BI214" s="9"/>
      <c r="BJ214" s="9"/>
      <c r="BK214" s="9"/>
      <c r="BL214" s="50"/>
      <c r="BM214" s="12"/>
      <c r="BN214" s="11"/>
      <c r="BO214" s="9"/>
      <c r="BP214" s="11"/>
      <c r="BQ214" s="9"/>
      <c r="BR214" s="43"/>
      <c r="BS214" s="9"/>
      <c r="BT214" s="11"/>
      <c r="BU214" s="9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</row>
    <row r="215" spans="2:87" x14ac:dyDescent="0.2">
      <c r="B215" s="2"/>
      <c r="C215" s="1"/>
      <c r="D215" s="1"/>
      <c r="E215" s="1"/>
      <c r="F215" s="2"/>
      <c r="G215" s="6"/>
      <c r="H215" s="2"/>
      <c r="I215" s="2"/>
      <c r="J215" s="3"/>
      <c r="K215" s="3"/>
      <c r="L215" s="1"/>
      <c r="M215" s="1"/>
      <c r="N215" s="1"/>
      <c r="O215" s="40"/>
      <c r="P215" s="40"/>
      <c r="Q215" s="1"/>
      <c r="R215" s="1"/>
      <c r="S215" s="2"/>
      <c r="T215" s="3"/>
      <c r="U215" s="7"/>
      <c r="V215" s="7"/>
      <c r="W215" s="7"/>
      <c r="X215" s="40"/>
      <c r="Y215" s="1"/>
      <c r="Z215" s="1"/>
      <c r="AA215" s="2"/>
      <c r="AB215" s="6"/>
      <c r="AC215" s="2"/>
      <c r="AD215" s="40"/>
      <c r="AE215" s="1"/>
      <c r="AF215" s="2"/>
      <c r="AG215" s="9"/>
      <c r="AH215" s="12"/>
      <c r="AI215" s="12"/>
      <c r="AJ215" s="42"/>
      <c r="AK215" s="11"/>
      <c r="AL215" s="9"/>
      <c r="AM215" s="11"/>
      <c r="AN215" s="9"/>
      <c r="AO215" s="9"/>
      <c r="AP215" s="9"/>
      <c r="AQ215" s="50"/>
      <c r="AR215" s="11"/>
      <c r="AS215" s="49"/>
      <c r="AT215" s="12"/>
      <c r="AU215" s="9"/>
      <c r="AV215" s="9"/>
      <c r="AW215" s="9"/>
      <c r="AX215" s="9"/>
      <c r="AY215" s="12"/>
      <c r="AZ215" s="49"/>
      <c r="BA215" s="12"/>
      <c r="BB215" s="9"/>
      <c r="BC215" s="9"/>
      <c r="BD215" s="9"/>
      <c r="BE215" s="9"/>
      <c r="BF215" s="12"/>
      <c r="BG215" s="49"/>
      <c r="BH215" s="12"/>
      <c r="BI215" s="9"/>
      <c r="BJ215" s="9"/>
      <c r="BK215" s="9"/>
      <c r="BL215" s="50"/>
      <c r="BM215" s="12"/>
      <c r="BN215" s="11"/>
      <c r="BO215" s="9"/>
      <c r="BP215" s="11"/>
      <c r="BQ215" s="9"/>
      <c r="BR215" s="43"/>
      <c r="BS215" s="9"/>
      <c r="BT215" s="11"/>
      <c r="BU215" s="9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</row>
    <row r="216" spans="2:87" x14ac:dyDescent="0.2">
      <c r="B216" s="2"/>
      <c r="C216" s="1"/>
      <c r="D216" s="1"/>
      <c r="E216" s="1"/>
      <c r="F216" s="2"/>
      <c r="G216" s="6"/>
      <c r="H216" s="2"/>
      <c r="I216" s="2"/>
      <c r="J216" s="3"/>
      <c r="K216" s="3"/>
      <c r="L216" s="1"/>
      <c r="M216" s="1"/>
      <c r="N216" s="1"/>
      <c r="O216" s="40"/>
      <c r="P216" s="40"/>
      <c r="Q216" s="1"/>
      <c r="R216" s="1"/>
      <c r="S216" s="2"/>
      <c r="T216" s="3"/>
      <c r="U216" s="7"/>
      <c r="V216" s="7"/>
      <c r="W216" s="7"/>
      <c r="X216" s="40"/>
      <c r="Y216" s="1"/>
      <c r="Z216" s="1"/>
      <c r="AA216" s="2"/>
      <c r="AB216" s="6"/>
      <c r="AC216" s="2"/>
      <c r="AD216" s="40"/>
      <c r="AE216" s="1"/>
      <c r="AF216" s="2"/>
      <c r="AG216" s="9"/>
      <c r="AH216" s="12"/>
      <c r="AI216" s="12"/>
      <c r="AJ216" s="42"/>
      <c r="AK216" s="11"/>
      <c r="AL216" s="9"/>
      <c r="AM216" s="11"/>
      <c r="AN216" s="9"/>
      <c r="AO216" s="9"/>
      <c r="AP216" s="9"/>
      <c r="AQ216" s="50"/>
      <c r="AR216" s="11"/>
      <c r="AS216" s="49"/>
      <c r="AT216" s="12"/>
      <c r="AU216" s="9"/>
      <c r="AV216" s="9"/>
      <c r="AW216" s="9"/>
      <c r="AX216" s="9"/>
      <c r="AY216" s="12"/>
      <c r="AZ216" s="49"/>
      <c r="BA216" s="12"/>
      <c r="BB216" s="9"/>
      <c r="BC216" s="9"/>
      <c r="BD216" s="9"/>
      <c r="BE216" s="9"/>
      <c r="BF216" s="12"/>
      <c r="BG216" s="49"/>
      <c r="BH216" s="12"/>
      <c r="BI216" s="9"/>
      <c r="BJ216" s="9"/>
      <c r="BK216" s="9"/>
      <c r="BL216" s="50"/>
      <c r="BM216" s="12"/>
      <c r="BN216" s="11"/>
      <c r="BO216" s="9"/>
      <c r="BP216" s="11"/>
      <c r="BQ216" s="9"/>
      <c r="BR216" s="43"/>
      <c r="BS216" s="9"/>
      <c r="BT216" s="11"/>
      <c r="BU216" s="9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</row>
    <row r="217" spans="2:87" x14ac:dyDescent="0.2">
      <c r="B217" s="2"/>
      <c r="C217" s="1"/>
      <c r="D217" s="1"/>
      <c r="E217" s="1"/>
      <c r="F217" s="2"/>
      <c r="G217" s="6"/>
      <c r="H217" s="2"/>
      <c r="I217" s="2"/>
      <c r="J217" s="3"/>
      <c r="K217" s="3"/>
      <c r="L217" s="1"/>
      <c r="M217" s="1"/>
      <c r="N217" s="1"/>
      <c r="O217" s="40"/>
      <c r="P217" s="40"/>
      <c r="Q217" s="1"/>
      <c r="R217" s="1"/>
      <c r="S217" s="2"/>
      <c r="T217" s="3"/>
      <c r="U217" s="7"/>
      <c r="V217" s="7"/>
      <c r="W217" s="7"/>
      <c r="X217" s="40"/>
      <c r="Y217" s="1"/>
      <c r="Z217" s="1"/>
      <c r="AA217" s="2"/>
      <c r="AB217" s="6"/>
      <c r="AC217" s="2"/>
      <c r="AD217" s="40"/>
      <c r="AE217" s="1" t="e">
        <f t="shared" ref="AE217:AE254" si="112">T217/AC217</f>
        <v>#DIV/0!</v>
      </c>
      <c r="AF217" s="2"/>
      <c r="AG217" s="9"/>
      <c r="AH217" s="12"/>
      <c r="AI217" s="12"/>
      <c r="AJ217" s="42"/>
      <c r="AK217" s="11"/>
      <c r="AL217" s="9"/>
      <c r="AM217" s="11"/>
      <c r="AN217" s="9"/>
      <c r="AO217" s="9"/>
      <c r="AP217" s="9"/>
      <c r="AQ217" s="50"/>
      <c r="AR217" s="11"/>
      <c r="AS217" s="49"/>
      <c r="AT217" s="12"/>
      <c r="AU217" s="9"/>
      <c r="AV217" s="9"/>
      <c r="AW217" s="9"/>
      <c r="AX217" s="9"/>
      <c r="AY217" s="12"/>
      <c r="AZ217" s="49"/>
      <c r="BA217" s="12"/>
      <c r="BB217" s="9"/>
      <c r="BC217" s="9"/>
      <c r="BD217" s="9"/>
      <c r="BE217" s="9"/>
      <c r="BF217" s="12"/>
      <c r="BG217" s="49"/>
      <c r="BH217" s="12"/>
      <c r="BI217" s="9"/>
      <c r="BJ217" s="9"/>
      <c r="BK217" s="9"/>
      <c r="BL217" s="50"/>
      <c r="BM217" s="12"/>
      <c r="BN217" s="11"/>
      <c r="BO217" s="9"/>
      <c r="BP217" s="11"/>
      <c r="BQ217" s="9"/>
      <c r="BR217" s="43"/>
      <c r="BS217" s="9"/>
      <c r="BT217" s="11"/>
      <c r="BU217" s="9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</row>
    <row r="218" spans="2:87" x14ac:dyDescent="0.2">
      <c r="B218" s="2"/>
      <c r="C218" s="1"/>
      <c r="D218" s="1"/>
      <c r="E218" s="1"/>
      <c r="F218" s="2"/>
      <c r="G218" s="6"/>
      <c r="H218" s="2"/>
      <c r="I218" s="2"/>
      <c r="J218" s="3"/>
      <c r="K218" s="3"/>
      <c r="L218" s="1"/>
      <c r="M218" s="1"/>
      <c r="N218" s="1"/>
      <c r="O218" s="40"/>
      <c r="P218" s="40"/>
      <c r="Q218" s="1"/>
      <c r="R218" s="1"/>
      <c r="S218" s="2"/>
      <c r="T218" s="3"/>
      <c r="U218" s="7"/>
      <c r="V218" s="7"/>
      <c r="W218" s="7"/>
      <c r="X218" s="40"/>
      <c r="Y218" s="1"/>
      <c r="Z218" s="1"/>
      <c r="AA218" s="2"/>
      <c r="AB218" s="6"/>
      <c r="AC218" s="2"/>
      <c r="AD218" s="40"/>
      <c r="AE218" s="1" t="e">
        <f t="shared" si="112"/>
        <v>#DIV/0!</v>
      </c>
      <c r="AF218" s="2"/>
      <c r="AG218" s="9"/>
      <c r="AH218" s="12"/>
      <c r="AI218" s="12"/>
      <c r="AJ218" s="42"/>
      <c r="AK218" s="11"/>
      <c r="AL218" s="9"/>
      <c r="AM218" s="11"/>
      <c r="AN218" s="9"/>
      <c r="AO218" s="9"/>
      <c r="AP218" s="9"/>
      <c r="AQ218" s="50"/>
      <c r="AR218" s="11"/>
      <c r="AS218" s="49"/>
      <c r="AT218" s="12"/>
      <c r="AU218" s="9"/>
      <c r="AV218" s="9"/>
      <c r="AW218" s="9"/>
      <c r="AX218" s="9"/>
      <c r="AY218" s="12"/>
      <c r="AZ218" s="49"/>
      <c r="BA218" s="12"/>
      <c r="BB218" s="9"/>
      <c r="BC218" s="9"/>
      <c r="BD218" s="9"/>
      <c r="BE218" s="9"/>
      <c r="BF218" s="12"/>
      <c r="BG218" s="49"/>
      <c r="BH218" s="12"/>
      <c r="BI218" s="9"/>
      <c r="BJ218" s="9"/>
      <c r="BK218" s="9"/>
      <c r="BL218" s="50"/>
      <c r="BM218" s="12"/>
      <c r="BN218" s="11"/>
      <c r="BO218" s="9"/>
      <c r="BP218" s="11"/>
      <c r="BQ218" s="9"/>
      <c r="BR218" s="43"/>
      <c r="BS218" s="9"/>
      <c r="BT218" s="11"/>
      <c r="BU218" s="9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</row>
    <row r="219" spans="2:87" x14ac:dyDescent="0.2">
      <c r="B219" s="2"/>
      <c r="C219" s="1"/>
      <c r="D219" s="1"/>
      <c r="E219" s="1"/>
      <c r="F219" s="2"/>
      <c r="G219" s="6"/>
      <c r="H219" s="2"/>
      <c r="I219" s="2"/>
      <c r="J219" s="3"/>
      <c r="K219" s="3"/>
      <c r="L219" s="1"/>
      <c r="M219" s="1"/>
      <c r="N219" s="1"/>
      <c r="O219" s="40"/>
      <c r="P219" s="40"/>
      <c r="Q219" s="1"/>
      <c r="R219" s="1"/>
      <c r="S219" s="2"/>
      <c r="T219" s="3"/>
      <c r="U219" s="7"/>
      <c r="V219" s="7"/>
      <c r="W219" s="7"/>
      <c r="X219" s="40"/>
      <c r="Y219" s="1"/>
      <c r="Z219" s="1"/>
      <c r="AA219" s="2"/>
      <c r="AB219" s="6"/>
      <c r="AC219" s="2"/>
      <c r="AD219" s="40"/>
      <c r="AE219" s="1" t="e">
        <f t="shared" si="112"/>
        <v>#DIV/0!</v>
      </c>
      <c r="AF219" s="2"/>
      <c r="AG219" s="9"/>
      <c r="AH219" s="12"/>
      <c r="AI219" s="12"/>
      <c r="AJ219" s="42"/>
      <c r="AK219" s="11"/>
      <c r="AL219" s="9"/>
      <c r="AM219" s="11"/>
      <c r="AN219" s="9"/>
      <c r="AO219" s="9"/>
      <c r="AP219" s="9"/>
      <c r="AQ219" s="50"/>
      <c r="AR219" s="11"/>
      <c r="AS219" s="49"/>
      <c r="AT219" s="12"/>
      <c r="AU219" s="9"/>
      <c r="AV219" s="9"/>
      <c r="AW219" s="9"/>
      <c r="AX219" s="9"/>
      <c r="AY219" s="12"/>
      <c r="AZ219" s="49"/>
      <c r="BA219" s="12"/>
      <c r="BB219" s="9"/>
      <c r="BC219" s="9"/>
      <c r="BD219" s="9"/>
      <c r="BE219" s="9"/>
      <c r="BF219" s="12"/>
      <c r="BG219" s="49"/>
      <c r="BH219" s="12"/>
      <c r="BI219" s="9"/>
      <c r="BJ219" s="9"/>
      <c r="BK219" s="9"/>
      <c r="BL219" s="50"/>
      <c r="BM219" s="12"/>
      <c r="BN219" s="11"/>
      <c r="BO219" s="9"/>
      <c r="BP219" s="11"/>
      <c r="BQ219" s="9"/>
      <c r="BR219" s="43"/>
      <c r="BS219" s="9"/>
      <c r="BT219" s="11"/>
      <c r="BU219" s="9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</row>
    <row r="220" spans="2:87" x14ac:dyDescent="0.2">
      <c r="B220" s="2"/>
      <c r="C220" s="1"/>
      <c r="D220" s="1"/>
      <c r="E220" s="1"/>
      <c r="F220" s="2"/>
      <c r="G220" s="6"/>
      <c r="H220" s="2"/>
      <c r="I220" s="2"/>
      <c r="J220" s="3"/>
      <c r="K220" s="3"/>
      <c r="L220" s="1"/>
      <c r="M220" s="1"/>
      <c r="N220" s="1"/>
      <c r="O220" s="40"/>
      <c r="P220" s="40"/>
      <c r="Q220" s="1"/>
      <c r="R220" s="1"/>
      <c r="S220" s="2"/>
      <c r="T220" s="3"/>
      <c r="U220" s="7"/>
      <c r="V220" s="7"/>
      <c r="W220" s="7"/>
      <c r="X220" s="40"/>
      <c r="Y220" s="1"/>
      <c r="Z220" s="1"/>
      <c r="AA220" s="2"/>
      <c r="AB220" s="6"/>
      <c r="AC220" s="2"/>
      <c r="AD220" s="40"/>
      <c r="AE220" s="1" t="e">
        <f t="shared" si="112"/>
        <v>#DIV/0!</v>
      </c>
      <c r="AF220" s="2"/>
      <c r="AG220" s="9"/>
      <c r="AH220" s="12"/>
      <c r="AI220" s="12"/>
      <c r="AJ220" s="42"/>
      <c r="AK220" s="11"/>
      <c r="AL220" s="9"/>
      <c r="AM220" s="11"/>
      <c r="AN220" s="9"/>
      <c r="AO220" s="9"/>
      <c r="AP220" s="9"/>
      <c r="AQ220" s="50"/>
      <c r="AR220" s="11"/>
      <c r="AS220" s="49"/>
      <c r="AT220" s="12"/>
      <c r="AU220" s="9"/>
      <c r="AV220" s="9"/>
      <c r="AW220" s="9"/>
      <c r="AX220" s="9"/>
      <c r="AY220" s="12"/>
      <c r="AZ220" s="49"/>
      <c r="BA220" s="12"/>
      <c r="BB220" s="9"/>
      <c r="BC220" s="9"/>
      <c r="BD220" s="9"/>
      <c r="BE220" s="9"/>
      <c r="BF220" s="12"/>
      <c r="BG220" s="49"/>
      <c r="BH220" s="12"/>
      <c r="BI220" s="9"/>
      <c r="BJ220" s="9"/>
      <c r="BK220" s="9"/>
      <c r="BL220" s="50"/>
      <c r="BM220" s="12"/>
      <c r="BN220" s="11"/>
      <c r="BO220" s="9"/>
      <c r="BP220" s="11"/>
      <c r="BQ220" s="9"/>
      <c r="BR220" s="43"/>
      <c r="BS220" s="9"/>
      <c r="BT220" s="11"/>
      <c r="BU220" s="9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</row>
    <row r="221" spans="2:87" x14ac:dyDescent="0.2">
      <c r="B221" s="2"/>
      <c r="C221" s="1"/>
      <c r="D221" s="1"/>
      <c r="E221" s="1"/>
      <c r="F221" s="2"/>
      <c r="G221" s="6"/>
      <c r="H221" s="2"/>
      <c r="I221" s="2"/>
      <c r="J221" s="3"/>
      <c r="K221" s="3"/>
      <c r="L221" s="1"/>
      <c r="M221" s="1"/>
      <c r="N221" s="1"/>
      <c r="O221" s="40"/>
      <c r="P221" s="40"/>
      <c r="Q221" s="1"/>
      <c r="R221" s="1"/>
      <c r="S221" s="2"/>
      <c r="T221" s="3"/>
      <c r="U221" s="7"/>
      <c r="V221" s="7"/>
      <c r="W221" s="7"/>
      <c r="X221" s="40"/>
      <c r="Y221" s="1"/>
      <c r="Z221" s="1"/>
      <c r="AA221" s="2"/>
      <c r="AB221" s="6"/>
      <c r="AC221" s="2"/>
      <c r="AD221" s="40"/>
      <c r="AE221" s="1" t="e">
        <f t="shared" si="112"/>
        <v>#DIV/0!</v>
      </c>
      <c r="AF221" s="2"/>
      <c r="AG221" s="9"/>
      <c r="AH221" s="12"/>
      <c r="AI221" s="12"/>
      <c r="AJ221" s="42"/>
      <c r="AK221" s="11"/>
      <c r="AL221" s="9"/>
      <c r="AM221" s="11"/>
      <c r="AN221" s="9"/>
      <c r="AO221" s="9"/>
      <c r="AP221" s="9"/>
      <c r="AQ221" s="50"/>
      <c r="AR221" s="11"/>
      <c r="AS221" s="49"/>
      <c r="AT221" s="12"/>
      <c r="AU221" s="9"/>
      <c r="AV221" s="9"/>
      <c r="AW221" s="9"/>
      <c r="AX221" s="9"/>
      <c r="AY221" s="12"/>
      <c r="AZ221" s="49"/>
      <c r="BA221" s="12"/>
      <c r="BB221" s="9"/>
      <c r="BC221" s="9"/>
      <c r="BD221" s="9"/>
      <c r="BE221" s="9"/>
      <c r="BF221" s="12"/>
      <c r="BG221" s="49"/>
      <c r="BH221" s="12"/>
      <c r="BI221" s="9"/>
      <c r="BJ221" s="9"/>
      <c r="BK221" s="9"/>
      <c r="BL221" s="50"/>
      <c r="BM221" s="12"/>
      <c r="BN221" s="11"/>
      <c r="BO221" s="9"/>
      <c r="BP221" s="11"/>
      <c r="BQ221" s="9"/>
      <c r="BR221" s="43"/>
      <c r="BS221" s="9"/>
      <c r="BT221" s="11"/>
      <c r="BU221" s="9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</row>
    <row r="222" spans="2:87" x14ac:dyDescent="0.2">
      <c r="B222" s="2"/>
      <c r="C222" s="1"/>
      <c r="D222" s="1"/>
      <c r="E222" s="1"/>
      <c r="F222" s="2"/>
      <c r="G222" s="6"/>
      <c r="H222" s="2"/>
      <c r="I222" s="2"/>
      <c r="J222" s="3"/>
      <c r="K222" s="3"/>
      <c r="L222" s="1"/>
      <c r="M222" s="1"/>
      <c r="N222" s="1"/>
      <c r="O222" s="40"/>
      <c r="P222" s="40"/>
      <c r="Q222" s="1"/>
      <c r="R222" s="1"/>
      <c r="S222" s="2"/>
      <c r="T222" s="3"/>
      <c r="U222" s="7"/>
      <c r="V222" s="7"/>
      <c r="W222" s="7"/>
      <c r="X222" s="40"/>
      <c r="Y222" s="1"/>
      <c r="Z222" s="1"/>
      <c r="AA222" s="2"/>
      <c r="AB222" s="6"/>
      <c r="AC222" s="2"/>
      <c r="AD222" s="40"/>
      <c r="AE222" s="1" t="e">
        <f t="shared" si="112"/>
        <v>#DIV/0!</v>
      </c>
      <c r="AF222" s="2">
        <f t="shared" ref="AF222:AF254" si="113">1+AF221</f>
        <v>1</v>
      </c>
      <c r="AG222" s="9" t="e">
        <f t="shared" ref="AG222:AG254" si="114">AF222*AE222</f>
        <v>#DIV/0!</v>
      </c>
      <c r="AH222" s="12" t="e">
        <f t="shared" ref="AH222:AH254" si="115">1/(AB222*AG222+1)</f>
        <v>#DIV/0!</v>
      </c>
      <c r="AI222" s="12" t="e">
        <f t="shared" ref="AI222:AI254" si="116">AL222^2-4*CoefC*AJ222</f>
        <v>#DIV/0!</v>
      </c>
      <c r="AJ222" s="42" t="e">
        <f t="shared" ref="AJ222:AJ254" si="117">AH222^2*CoefA-AP222</f>
        <v>#DIV/0!</v>
      </c>
      <c r="AK222" s="11">
        <v>0</v>
      </c>
      <c r="AL222" s="9" t="e">
        <f t="shared" ref="AL222:AL254" si="118">AH222*CoefB-B</f>
        <v>#DIV/0!</v>
      </c>
      <c r="AM222" s="11">
        <f t="shared" ref="AM222:AM254" si="119">IF(AK222&lt;0,0,AK222)</f>
        <v>0</v>
      </c>
      <c r="AN222" s="9">
        <f t="shared" ref="AN222:AN254" si="120">AQ221</f>
        <v>0</v>
      </c>
      <c r="AO222" s="9"/>
      <c r="AP222" s="9">
        <f t="shared" ref="AP222:AP254" si="121">AU222-AT222*(B-_R*ABS(AT222))</f>
        <v>0</v>
      </c>
      <c r="AQ222" s="47">
        <f t="shared" ref="AQ222:AQ254" si="122">AU222+B*(AR222-AT222)+_R*AT222*ABS(AT222)</f>
        <v>0</v>
      </c>
      <c r="AR222" s="15">
        <f t="shared" ref="AR222:AR254" si="123">AM221</f>
        <v>0</v>
      </c>
      <c r="AS222" s="49"/>
      <c r="AT222" s="12">
        <f t="shared" ref="AT222:AT254" si="124">AY221</f>
        <v>0</v>
      </c>
      <c r="AU222" s="9">
        <f t="shared" ref="AU222:AU254" si="125">AX221</f>
        <v>0</v>
      </c>
      <c r="AV222" s="9">
        <f t="shared" ref="AV222:AV254" si="126">AQ222+AR222*(B-_R*ABS(AR222))</f>
        <v>0</v>
      </c>
      <c r="AW222" s="9">
        <f t="shared" ref="AW222:AW254" si="127">BB222-BA222*(B-_R*ABS(BA222))</f>
        <v>0</v>
      </c>
      <c r="AX222" s="16">
        <f t="shared" ref="AX222:AX254" si="128">(AV222+AW222)/2</f>
        <v>0</v>
      </c>
      <c r="AY222" s="44">
        <f t="shared" ref="AY222:AY254" si="129">(AV222-AX222)/B</f>
        <v>0</v>
      </c>
      <c r="AZ222" s="49"/>
      <c r="BA222" s="12">
        <f t="shared" ref="BA222:BA254" si="130">BF221</f>
        <v>0</v>
      </c>
      <c r="BB222" s="9">
        <f t="shared" ref="BB222:BB254" si="131">BE221</f>
        <v>0</v>
      </c>
      <c r="BC222" s="9">
        <f t="shared" ref="BC222:BC254" si="132">AX222+AY222*(B-_R*ABS(AY222))</f>
        <v>0</v>
      </c>
      <c r="BD222" s="9">
        <f t="shared" ref="BD222:BD254" si="133">BI222-BH222*(B-_R*ABS(BH222))</f>
        <v>0</v>
      </c>
      <c r="BE222" s="16">
        <f t="shared" ref="BE222:BE254" si="134">(BC222+BD222)/2</f>
        <v>0</v>
      </c>
      <c r="BF222" s="44">
        <f t="shared" ref="BF222:BF254" si="135">(BC222-BE222)/B</f>
        <v>0</v>
      </c>
      <c r="BG222" s="49"/>
      <c r="BH222" s="12">
        <f t="shared" ref="BH222:BH254" si="136">BM221</f>
        <v>0</v>
      </c>
      <c r="BI222" s="9">
        <f t="shared" ref="BI222:BI254" si="137">BL221</f>
        <v>0</v>
      </c>
      <c r="BJ222" s="9">
        <f t="shared" ref="BJ222:BJ254" si="138">BE222+BF222*(B-_R*ABS(BF222))</f>
        <v>0</v>
      </c>
      <c r="BK222" s="9">
        <f t="shared" ref="BK222:BK254" si="139">BQ222-BP222*(B-_R*ABS(BP222))</f>
        <v>0</v>
      </c>
      <c r="BL222" s="47">
        <f t="shared" ref="BL222:BL254" si="140">$AA$7</f>
        <v>64</v>
      </c>
      <c r="BM222" s="44">
        <f t="shared" ref="BM222:BM254" si="141">(BJ222-BL222)/B</f>
        <v>-0.71007197184000004</v>
      </c>
      <c r="BN222" s="11"/>
      <c r="BO222" s="9"/>
      <c r="BP222" s="11"/>
      <c r="BQ222" s="9"/>
      <c r="BR222" s="43"/>
      <c r="BS222" s="9"/>
      <c r="BT222" s="11"/>
      <c r="BU222" s="9"/>
      <c r="BV222" s="25"/>
      <c r="BW222" s="25"/>
      <c r="BX222" s="25"/>
      <c r="BY222" s="25"/>
      <c r="CA222" s="25"/>
      <c r="CB222" s="25"/>
    </row>
    <row r="223" spans="2:87" x14ac:dyDescent="0.2">
      <c r="B223" s="2"/>
      <c r="C223" s="1"/>
      <c r="D223" s="1"/>
      <c r="E223" s="1"/>
      <c r="F223" s="2"/>
      <c r="G223" s="6"/>
      <c r="H223" s="2"/>
      <c r="I223" s="2"/>
      <c r="J223" s="3"/>
      <c r="K223" s="3"/>
      <c r="L223" s="1"/>
      <c r="M223" s="1"/>
      <c r="N223" s="1"/>
      <c r="O223" s="40"/>
      <c r="P223" s="40"/>
      <c r="Q223" s="1"/>
      <c r="R223" s="1"/>
      <c r="S223" s="2"/>
      <c r="T223" s="3"/>
      <c r="U223" s="7"/>
      <c r="V223" s="7"/>
      <c r="W223" s="7"/>
      <c r="X223" s="40"/>
      <c r="Y223" s="1"/>
      <c r="Z223" s="1"/>
      <c r="AA223" s="2"/>
      <c r="AB223" s="6"/>
      <c r="AC223" s="2"/>
      <c r="AD223" s="40"/>
      <c r="AE223" s="1" t="e">
        <f t="shared" si="112"/>
        <v>#DIV/0!</v>
      </c>
      <c r="AF223" s="2">
        <f t="shared" si="113"/>
        <v>2</v>
      </c>
      <c r="AG223" s="9" t="e">
        <f t="shared" si="114"/>
        <v>#DIV/0!</v>
      </c>
      <c r="AH223" s="12" t="e">
        <f t="shared" si="115"/>
        <v>#DIV/0!</v>
      </c>
      <c r="AI223" s="12" t="e">
        <f t="shared" si="116"/>
        <v>#DIV/0!</v>
      </c>
      <c r="AJ223" s="42" t="e">
        <f t="shared" si="117"/>
        <v>#DIV/0!</v>
      </c>
      <c r="AK223" s="11">
        <v>0</v>
      </c>
      <c r="AL223" s="9" t="e">
        <f t="shared" si="118"/>
        <v>#DIV/0!</v>
      </c>
      <c r="AM223" s="11">
        <f t="shared" si="119"/>
        <v>0</v>
      </c>
      <c r="AN223" s="9">
        <f t="shared" si="120"/>
        <v>0</v>
      </c>
      <c r="AO223" s="9"/>
      <c r="AP223" s="9">
        <f t="shared" si="121"/>
        <v>0</v>
      </c>
      <c r="AQ223" s="47">
        <f t="shared" si="122"/>
        <v>0</v>
      </c>
      <c r="AR223" s="15">
        <f t="shared" si="123"/>
        <v>0</v>
      </c>
      <c r="AS223" s="49"/>
      <c r="AT223" s="12">
        <f t="shared" si="124"/>
        <v>0</v>
      </c>
      <c r="AU223" s="9">
        <f t="shared" si="125"/>
        <v>0</v>
      </c>
      <c r="AV223" s="9">
        <f t="shared" si="126"/>
        <v>0</v>
      </c>
      <c r="AW223" s="9">
        <f t="shared" si="127"/>
        <v>0</v>
      </c>
      <c r="AX223" s="16">
        <f t="shared" si="128"/>
        <v>0</v>
      </c>
      <c r="AY223" s="44">
        <f t="shared" si="129"/>
        <v>0</v>
      </c>
      <c r="AZ223" s="49"/>
      <c r="BA223" s="12">
        <f t="shared" si="130"/>
        <v>0</v>
      </c>
      <c r="BB223" s="9">
        <f t="shared" si="131"/>
        <v>0</v>
      </c>
      <c r="BC223" s="9">
        <f t="shared" si="132"/>
        <v>0</v>
      </c>
      <c r="BD223" s="9">
        <f t="shared" si="133"/>
        <v>127.39827720367944</v>
      </c>
      <c r="BE223" s="16">
        <f t="shared" si="134"/>
        <v>63.699138601839721</v>
      </c>
      <c r="BF223" s="44">
        <f t="shared" si="135"/>
        <v>-0.7067339523674655</v>
      </c>
      <c r="BG223" s="49"/>
      <c r="BH223" s="12">
        <f t="shared" si="136"/>
        <v>-0.71007197184000004</v>
      </c>
      <c r="BI223" s="9">
        <f t="shared" si="137"/>
        <v>64</v>
      </c>
      <c r="BJ223" s="9">
        <f t="shared" si="138"/>
        <v>0.59607874499749869</v>
      </c>
      <c r="BK223" s="9">
        <f t="shared" si="139"/>
        <v>0</v>
      </c>
      <c r="BL223" s="47">
        <f t="shared" si="140"/>
        <v>64</v>
      </c>
      <c r="BM223" s="44">
        <f t="shared" si="141"/>
        <v>-0.7034585529363705</v>
      </c>
      <c r="BN223" s="11"/>
      <c r="BO223" s="9"/>
      <c r="BP223" s="11"/>
      <c r="BQ223" s="9"/>
      <c r="BR223" s="43"/>
      <c r="BS223" s="9"/>
      <c r="BT223" s="11"/>
      <c r="BU223" s="9"/>
      <c r="BV223" s="25"/>
      <c r="BW223" s="25"/>
      <c r="BX223" s="25"/>
      <c r="BY223" s="25"/>
      <c r="CA223" s="25"/>
      <c r="CB223" s="25"/>
    </row>
    <row r="224" spans="2:87" x14ac:dyDescent="0.2">
      <c r="B224" s="2"/>
      <c r="C224" s="1"/>
      <c r="D224" s="1"/>
      <c r="E224" s="1"/>
      <c r="F224" s="2"/>
      <c r="G224" s="6"/>
      <c r="H224" s="2"/>
      <c r="I224" s="2"/>
      <c r="J224" s="3"/>
      <c r="K224" s="3"/>
      <c r="L224" s="1"/>
      <c r="M224" s="1"/>
      <c r="N224" s="1"/>
      <c r="O224" s="40"/>
      <c r="P224" s="40"/>
      <c r="Q224" s="1"/>
      <c r="R224" s="1"/>
      <c r="S224" s="2"/>
      <c r="T224" s="3"/>
      <c r="U224" s="7"/>
      <c r="V224" s="7"/>
      <c r="W224" s="7"/>
      <c r="X224" s="40"/>
      <c r="Y224" s="1"/>
      <c r="Z224" s="1"/>
      <c r="AA224" s="2"/>
      <c r="AB224" s="6"/>
      <c r="AC224" s="2"/>
      <c r="AD224" s="40"/>
      <c r="AE224" s="1" t="e">
        <f t="shared" si="112"/>
        <v>#DIV/0!</v>
      </c>
      <c r="AF224" s="2">
        <f t="shared" si="113"/>
        <v>3</v>
      </c>
      <c r="AG224" s="9" t="e">
        <f t="shared" si="114"/>
        <v>#DIV/0!</v>
      </c>
      <c r="AH224" s="12" t="e">
        <f t="shared" si="115"/>
        <v>#DIV/0!</v>
      </c>
      <c r="AI224" s="12" t="e">
        <f t="shared" si="116"/>
        <v>#DIV/0!</v>
      </c>
      <c r="AJ224" s="42" t="e">
        <f t="shared" si="117"/>
        <v>#DIV/0!</v>
      </c>
      <c r="AK224" s="11">
        <v>0</v>
      </c>
      <c r="AL224" s="9" t="e">
        <f t="shared" si="118"/>
        <v>#DIV/0!</v>
      </c>
      <c r="AM224" s="11">
        <f t="shared" si="119"/>
        <v>0</v>
      </c>
      <c r="AN224" s="9">
        <f t="shared" si="120"/>
        <v>0</v>
      </c>
      <c r="AO224" s="9"/>
      <c r="AP224" s="9">
        <f t="shared" si="121"/>
        <v>0</v>
      </c>
      <c r="AQ224" s="47">
        <f t="shared" si="122"/>
        <v>0</v>
      </c>
      <c r="AR224" s="15">
        <f t="shared" si="123"/>
        <v>0</v>
      </c>
      <c r="AS224" s="49"/>
      <c r="AT224" s="12">
        <f t="shared" si="124"/>
        <v>0</v>
      </c>
      <c r="AU224" s="9">
        <f t="shared" si="125"/>
        <v>0</v>
      </c>
      <c r="AV224" s="9">
        <f t="shared" si="126"/>
        <v>0</v>
      </c>
      <c r="AW224" s="9">
        <f t="shared" si="127"/>
        <v>126.80219845868194</v>
      </c>
      <c r="AX224" s="16">
        <f t="shared" si="128"/>
        <v>63.401099229340971</v>
      </c>
      <c r="AY224" s="44">
        <f t="shared" si="129"/>
        <v>-0.70342724291565073</v>
      </c>
      <c r="AZ224" s="49"/>
      <c r="BA224" s="12">
        <f t="shared" si="130"/>
        <v>-0.7067339523674655</v>
      </c>
      <c r="BB224" s="9">
        <f t="shared" si="131"/>
        <v>63.699138601839721</v>
      </c>
      <c r="BC224" s="9">
        <f t="shared" si="132"/>
        <v>0.59051385581076232</v>
      </c>
      <c r="BD224" s="9">
        <f t="shared" si="133"/>
        <v>126.81335482968231</v>
      </c>
      <c r="BE224" s="16">
        <f t="shared" si="134"/>
        <v>63.70193434274654</v>
      </c>
      <c r="BF224" s="44">
        <f t="shared" si="135"/>
        <v>-0.70021329360596662</v>
      </c>
      <c r="BG224" s="49"/>
      <c r="BH224" s="12">
        <f t="shared" si="136"/>
        <v>-0.7034585529363705</v>
      </c>
      <c r="BI224" s="9">
        <f t="shared" si="137"/>
        <v>64</v>
      </c>
      <c r="BJ224" s="9">
        <f t="shared" si="138"/>
        <v>1.1756439397503868</v>
      </c>
      <c r="BK224" s="9">
        <f t="shared" si="139"/>
        <v>0</v>
      </c>
      <c r="BL224" s="47">
        <f t="shared" si="140"/>
        <v>64</v>
      </c>
      <c r="BM224" s="44">
        <f t="shared" si="141"/>
        <v>-0.69702834980124528</v>
      </c>
      <c r="BN224" s="11"/>
      <c r="BO224" s="9"/>
      <c r="BP224" s="11"/>
      <c r="BQ224" s="9"/>
      <c r="BR224" s="43"/>
      <c r="BS224" s="9"/>
      <c r="BT224" s="11"/>
      <c r="BU224" s="9"/>
      <c r="BV224" s="25"/>
      <c r="BW224" s="25"/>
      <c r="BX224" s="25"/>
      <c r="BY224" s="25"/>
      <c r="CA224" s="25"/>
      <c r="CB224" s="25"/>
    </row>
    <row r="225" spans="2:80" x14ac:dyDescent="0.2">
      <c r="B225" s="2"/>
      <c r="C225" s="1"/>
      <c r="D225" s="1"/>
      <c r="E225" s="1"/>
      <c r="F225" s="2"/>
      <c r="G225" s="6"/>
      <c r="H225" s="2"/>
      <c r="I225" s="2"/>
      <c r="J225" s="3"/>
      <c r="K225" s="3"/>
      <c r="L225" s="1"/>
      <c r="M225" s="1"/>
      <c r="N225" s="1"/>
      <c r="O225" s="40"/>
      <c r="P225" s="40"/>
      <c r="Q225" s="1"/>
      <c r="R225" s="1"/>
      <c r="S225" s="2"/>
      <c r="T225" s="3"/>
      <c r="U225" s="7"/>
      <c r="V225" s="7"/>
      <c r="W225" s="7"/>
      <c r="X225" s="40"/>
      <c r="Y225" s="1"/>
      <c r="Z225" s="1"/>
      <c r="AA225" s="2"/>
      <c r="AB225" s="6"/>
      <c r="AC225" s="2"/>
      <c r="AD225" s="40"/>
      <c r="AE225" s="1" t="e">
        <f t="shared" si="112"/>
        <v>#DIV/0!</v>
      </c>
      <c r="AF225" s="2">
        <f t="shared" si="113"/>
        <v>4</v>
      </c>
      <c r="AG225" s="9" t="e">
        <f t="shared" si="114"/>
        <v>#DIV/0!</v>
      </c>
      <c r="AH225" s="12" t="e">
        <f t="shared" si="115"/>
        <v>#DIV/0!</v>
      </c>
      <c r="AI225" s="12" t="e">
        <f t="shared" si="116"/>
        <v>#DIV/0!</v>
      </c>
      <c r="AJ225" s="42" t="e">
        <f t="shared" si="117"/>
        <v>#DIV/0!</v>
      </c>
      <c r="AK225" s="11">
        <v>0</v>
      </c>
      <c r="AL225" s="9" t="e">
        <f t="shared" si="118"/>
        <v>#DIV/0!</v>
      </c>
      <c r="AM225" s="11">
        <f t="shared" si="119"/>
        <v>0</v>
      </c>
      <c r="AN225" s="9">
        <f t="shared" si="120"/>
        <v>0</v>
      </c>
      <c r="AO225" s="9"/>
      <c r="AP225" s="9">
        <f t="shared" si="121"/>
        <v>126.21168460287117</v>
      </c>
      <c r="AQ225" s="47">
        <f t="shared" si="122"/>
        <v>126.21168460287119</v>
      </c>
      <c r="AR225" s="15">
        <f t="shared" si="123"/>
        <v>0</v>
      </c>
      <c r="AS225" s="49"/>
      <c r="AT225" s="12">
        <f t="shared" si="124"/>
        <v>-0.70342724291565073</v>
      </c>
      <c r="AU225" s="9">
        <f t="shared" si="125"/>
        <v>63.401099229340971</v>
      </c>
      <c r="AV225" s="9">
        <f t="shared" si="126"/>
        <v>126.21168460287119</v>
      </c>
      <c r="AW225" s="9">
        <f t="shared" si="127"/>
        <v>126.22822474574269</v>
      </c>
      <c r="AX225" s="16">
        <f t="shared" si="128"/>
        <v>126.21995467430693</v>
      </c>
      <c r="AY225" s="44">
        <f t="shared" si="129"/>
        <v>-9.1755405181838336E-5</v>
      </c>
      <c r="AZ225" s="49"/>
      <c r="BA225" s="12">
        <f t="shared" si="130"/>
        <v>-0.70021329360596662</v>
      </c>
      <c r="BB225" s="9">
        <f t="shared" si="131"/>
        <v>63.70193434274654</v>
      </c>
      <c r="BC225" s="9">
        <f t="shared" si="132"/>
        <v>126.21168461291862</v>
      </c>
      <c r="BD225" s="9">
        <f t="shared" si="133"/>
        <v>126.24453683834128</v>
      </c>
      <c r="BE225" s="16">
        <f t="shared" si="134"/>
        <v>126.22811072562995</v>
      </c>
      <c r="BF225" s="44">
        <f t="shared" si="135"/>
        <v>-1.8224566004061907E-4</v>
      </c>
      <c r="BG225" s="49"/>
      <c r="BH225" s="12">
        <f t="shared" si="136"/>
        <v>-0.69702834980124528</v>
      </c>
      <c r="BI225" s="9">
        <f t="shared" si="137"/>
        <v>64</v>
      </c>
      <c r="BJ225" s="9">
        <f t="shared" si="138"/>
        <v>126.2116846525561</v>
      </c>
      <c r="BK225" s="9">
        <f t="shared" si="139"/>
        <v>0</v>
      </c>
      <c r="BL225" s="47">
        <f t="shared" si="140"/>
        <v>64</v>
      </c>
      <c r="BM225" s="44">
        <f t="shared" si="141"/>
        <v>0.69023083738638713</v>
      </c>
      <c r="BN225" s="11"/>
      <c r="BO225" s="9"/>
      <c r="BP225" s="11"/>
      <c r="BQ225" s="9"/>
      <c r="BR225" s="43"/>
      <c r="BS225" s="9"/>
      <c r="BT225" s="11"/>
      <c r="BU225" s="9"/>
      <c r="BV225" s="25"/>
      <c r="BW225" s="25"/>
      <c r="BX225" s="25"/>
      <c r="BY225" s="25"/>
      <c r="CA225" s="25"/>
      <c r="CB225" s="25"/>
    </row>
    <row r="226" spans="2:80" x14ac:dyDescent="0.2">
      <c r="B226" s="2"/>
      <c r="C226" s="1"/>
      <c r="D226" s="1"/>
      <c r="E226" s="1"/>
      <c r="F226" s="2"/>
      <c r="G226" s="6"/>
      <c r="H226" s="2"/>
      <c r="I226" s="2"/>
      <c r="J226" s="3"/>
      <c r="K226" s="3"/>
      <c r="L226" s="1"/>
      <c r="M226" s="1"/>
      <c r="N226" s="1"/>
      <c r="O226" s="40"/>
      <c r="P226" s="40"/>
      <c r="Q226" s="1"/>
      <c r="R226" s="1"/>
      <c r="S226" s="2"/>
      <c r="T226" s="3"/>
      <c r="U226" s="7"/>
      <c r="V226" s="7"/>
      <c r="W226" s="7"/>
      <c r="X226" s="40"/>
      <c r="Y226" s="1"/>
      <c r="Z226" s="1"/>
      <c r="AA226" s="2"/>
      <c r="AB226" s="6"/>
      <c r="AC226" s="2"/>
      <c r="AD226" s="40"/>
      <c r="AE226" s="1" t="e">
        <f t="shared" si="112"/>
        <v>#DIV/0!</v>
      </c>
      <c r="AF226" s="2">
        <f t="shared" si="113"/>
        <v>5</v>
      </c>
      <c r="AG226" s="9" t="e">
        <f t="shared" si="114"/>
        <v>#DIV/0!</v>
      </c>
      <c r="AH226" s="12" t="e">
        <f t="shared" si="115"/>
        <v>#DIV/0!</v>
      </c>
      <c r="AI226" s="12" t="e">
        <f t="shared" si="116"/>
        <v>#DIV/0!</v>
      </c>
      <c r="AJ226" s="42" t="e">
        <f t="shared" si="117"/>
        <v>#DIV/0!</v>
      </c>
      <c r="AK226" s="11">
        <v>0</v>
      </c>
      <c r="AL226" s="9" t="e">
        <f t="shared" si="118"/>
        <v>#DIV/0!</v>
      </c>
      <c r="AM226" s="11">
        <f t="shared" si="119"/>
        <v>0</v>
      </c>
      <c r="AN226" s="9">
        <f t="shared" si="120"/>
        <v>126.21168460287119</v>
      </c>
      <c r="AO226" s="9"/>
      <c r="AP226" s="9">
        <f t="shared" si="121"/>
        <v>126.22822473569525</v>
      </c>
      <c r="AQ226" s="47">
        <f t="shared" si="122"/>
        <v>126.22822473569525</v>
      </c>
      <c r="AR226" s="15">
        <f t="shared" si="123"/>
        <v>0</v>
      </c>
      <c r="AS226" s="49"/>
      <c r="AT226" s="12">
        <f t="shared" si="124"/>
        <v>-9.1755405181838336E-5</v>
      </c>
      <c r="AU226" s="9">
        <f t="shared" si="125"/>
        <v>126.21995467430693</v>
      </c>
      <c r="AV226" s="9">
        <f t="shared" si="126"/>
        <v>126.22822473569525</v>
      </c>
      <c r="AW226" s="9">
        <f t="shared" si="127"/>
        <v>126.24453679870379</v>
      </c>
      <c r="AX226" s="16">
        <f t="shared" si="128"/>
        <v>126.23638076719952</v>
      </c>
      <c r="AY226" s="44">
        <f t="shared" si="129"/>
        <v>-9.049014644729263E-5</v>
      </c>
      <c r="AZ226" s="49"/>
      <c r="BA226" s="12">
        <f t="shared" si="130"/>
        <v>-1.8224566004061907E-4</v>
      </c>
      <c r="BB226" s="9">
        <f t="shared" si="131"/>
        <v>126.22811072562995</v>
      </c>
      <c r="BC226" s="9">
        <f t="shared" si="132"/>
        <v>126.2282247454675</v>
      </c>
      <c r="BD226" s="9">
        <f t="shared" si="133"/>
        <v>2.3568807654477766</v>
      </c>
      <c r="BE226" s="16">
        <f t="shared" si="134"/>
        <v>64.292552755457635</v>
      </c>
      <c r="BF226" s="44">
        <f t="shared" si="135"/>
        <v>0.68716851151846503</v>
      </c>
      <c r="BG226" s="49"/>
      <c r="BH226" s="12">
        <f t="shared" si="136"/>
        <v>0.69023083738638713</v>
      </c>
      <c r="BI226" s="9">
        <f t="shared" si="137"/>
        <v>64</v>
      </c>
      <c r="BJ226" s="9">
        <f t="shared" si="138"/>
        <v>125.66469320911142</v>
      </c>
      <c r="BK226" s="9">
        <f t="shared" si="139"/>
        <v>0</v>
      </c>
      <c r="BL226" s="47">
        <f t="shared" si="140"/>
        <v>64</v>
      </c>
      <c r="BM226" s="44">
        <f t="shared" si="141"/>
        <v>0.68416203593597502</v>
      </c>
      <c r="BN226" s="11"/>
      <c r="BO226" s="9"/>
      <c r="BP226" s="11"/>
      <c r="BQ226" s="9"/>
      <c r="BR226" s="43"/>
      <c r="BS226" s="9"/>
      <c r="BT226" s="11"/>
      <c r="BU226" s="9"/>
      <c r="BV226" s="25"/>
      <c r="BW226" s="25"/>
      <c r="BX226" s="25"/>
      <c r="BY226" s="25"/>
      <c r="CA226" s="25"/>
      <c r="CB226" s="25"/>
    </row>
    <row r="227" spans="2:80" x14ac:dyDescent="0.2">
      <c r="B227" s="2"/>
      <c r="C227" s="1"/>
      <c r="D227" s="1"/>
      <c r="E227" s="1"/>
      <c r="F227" s="2"/>
      <c r="G227" s="6"/>
      <c r="H227" s="2"/>
      <c r="I227" s="2"/>
      <c r="J227" s="3"/>
      <c r="K227" s="3"/>
      <c r="L227" s="1"/>
      <c r="M227" s="1"/>
      <c r="N227" s="1"/>
      <c r="O227" s="40"/>
      <c r="P227" s="40"/>
      <c r="Q227" s="1"/>
      <c r="R227" s="1"/>
      <c r="S227" s="2"/>
      <c r="T227" s="3"/>
      <c r="U227" s="7"/>
      <c r="V227" s="7"/>
      <c r="W227" s="7"/>
      <c r="X227" s="40"/>
      <c r="Y227" s="1"/>
      <c r="Z227" s="1"/>
      <c r="AA227" s="2"/>
      <c r="AB227" s="6"/>
      <c r="AC227" s="2"/>
      <c r="AD227" s="40"/>
      <c r="AE227" s="1" t="e">
        <f t="shared" si="112"/>
        <v>#DIV/0!</v>
      </c>
      <c r="AF227" s="2">
        <f t="shared" si="113"/>
        <v>6</v>
      </c>
      <c r="AG227" s="9" t="e">
        <f t="shared" si="114"/>
        <v>#DIV/0!</v>
      </c>
      <c r="AH227" s="12" t="e">
        <f t="shared" si="115"/>
        <v>#DIV/0!</v>
      </c>
      <c r="AI227" s="12" t="e">
        <f t="shared" si="116"/>
        <v>#DIV/0!</v>
      </c>
      <c r="AJ227" s="42" t="e">
        <f t="shared" si="117"/>
        <v>#DIV/0!</v>
      </c>
      <c r="AK227" s="11">
        <v>0</v>
      </c>
      <c r="AL227" s="9" t="e">
        <f t="shared" si="118"/>
        <v>#DIV/0!</v>
      </c>
      <c r="AM227" s="11">
        <f t="shared" si="119"/>
        <v>0</v>
      </c>
      <c r="AN227" s="9">
        <f t="shared" si="120"/>
        <v>126.22822473569525</v>
      </c>
      <c r="AO227" s="9"/>
      <c r="AP227" s="9">
        <f t="shared" si="121"/>
        <v>126.24453678893154</v>
      </c>
      <c r="AQ227" s="47">
        <f t="shared" si="122"/>
        <v>126.24453678893154</v>
      </c>
      <c r="AR227" s="15">
        <f t="shared" si="123"/>
        <v>0</v>
      </c>
      <c r="AS227" s="49"/>
      <c r="AT227" s="12">
        <f t="shared" si="124"/>
        <v>-9.049014644729263E-5</v>
      </c>
      <c r="AU227" s="9">
        <f t="shared" si="125"/>
        <v>126.23638076719952</v>
      </c>
      <c r="AV227" s="9">
        <f t="shared" si="126"/>
        <v>126.24453678893154</v>
      </c>
      <c r="AW227" s="9">
        <f t="shared" si="127"/>
        <v>2.920412301803843</v>
      </c>
      <c r="AX227" s="16">
        <f t="shared" si="128"/>
        <v>64.582474545367688</v>
      </c>
      <c r="AY227" s="44">
        <f t="shared" si="129"/>
        <v>0.68413284570325317</v>
      </c>
      <c r="AZ227" s="49"/>
      <c r="BA227" s="12">
        <f t="shared" si="130"/>
        <v>0.68716851151846503</v>
      </c>
      <c r="BB227" s="9">
        <f t="shared" si="131"/>
        <v>64.292552755457635</v>
      </c>
      <c r="BC227" s="9">
        <f t="shared" si="132"/>
        <v>125.68597321829242</v>
      </c>
      <c r="BD227" s="9">
        <f t="shared" si="133"/>
        <v>2.8939180275579517</v>
      </c>
      <c r="BE227" s="16">
        <f t="shared" si="134"/>
        <v>64.289945622925188</v>
      </c>
      <c r="BF227" s="44">
        <f t="shared" si="135"/>
        <v>0.68118122465289788</v>
      </c>
      <c r="BG227" s="49"/>
      <c r="BH227" s="12">
        <f t="shared" si="136"/>
        <v>0.68416203593597502</v>
      </c>
      <c r="BI227" s="9">
        <f t="shared" si="137"/>
        <v>64</v>
      </c>
      <c r="BJ227" s="9">
        <f t="shared" si="138"/>
        <v>125.13221898110027</v>
      </c>
      <c r="BK227" s="9">
        <f t="shared" si="139"/>
        <v>0</v>
      </c>
      <c r="BL227" s="47">
        <f t="shared" si="140"/>
        <v>64</v>
      </c>
      <c r="BM227" s="44">
        <f t="shared" si="141"/>
        <v>0.67825430116975849</v>
      </c>
      <c r="BN227" s="11"/>
      <c r="BO227" s="9"/>
      <c r="BP227" s="11"/>
      <c r="BQ227" s="9"/>
      <c r="BR227" s="43"/>
      <c r="BS227" s="9"/>
      <c r="BT227" s="11"/>
      <c r="BU227" s="9"/>
      <c r="BV227" s="25"/>
      <c r="BW227" s="25"/>
      <c r="BX227" s="25"/>
      <c r="BY227" s="25"/>
      <c r="CA227" s="25"/>
      <c r="CB227" s="25"/>
    </row>
    <row r="228" spans="2:80" x14ac:dyDescent="0.2">
      <c r="B228" s="2"/>
      <c r="C228" s="1"/>
      <c r="D228" s="1"/>
      <c r="E228" s="1"/>
      <c r="F228" s="2"/>
      <c r="G228" s="6"/>
      <c r="H228" s="2"/>
      <c r="I228" s="2"/>
      <c r="J228" s="3"/>
      <c r="K228" s="3"/>
      <c r="L228" s="1"/>
      <c r="M228" s="1"/>
      <c r="N228" s="1"/>
      <c r="O228" s="40"/>
      <c r="P228" s="40"/>
      <c r="Q228" s="1"/>
      <c r="R228" s="1"/>
      <c r="S228" s="2"/>
      <c r="T228" s="3"/>
      <c r="U228" s="7"/>
      <c r="V228" s="7"/>
      <c r="W228" s="7"/>
      <c r="X228" s="40"/>
      <c r="Y228" s="1"/>
      <c r="Z228" s="1"/>
      <c r="AA228" s="2"/>
      <c r="AB228" s="6"/>
      <c r="AC228" s="2"/>
      <c r="AD228" s="40"/>
      <c r="AE228" s="1" t="e">
        <f t="shared" si="112"/>
        <v>#DIV/0!</v>
      </c>
      <c r="AF228" s="2">
        <f t="shared" si="113"/>
        <v>7</v>
      </c>
      <c r="AG228" s="9" t="e">
        <f t="shared" si="114"/>
        <v>#DIV/0!</v>
      </c>
      <c r="AH228" s="12" t="e">
        <f t="shared" si="115"/>
        <v>#DIV/0!</v>
      </c>
      <c r="AI228" s="12" t="e">
        <f t="shared" si="116"/>
        <v>#DIV/0!</v>
      </c>
      <c r="AJ228" s="42" t="e">
        <f t="shared" si="117"/>
        <v>#DIV/0!</v>
      </c>
      <c r="AK228" s="11">
        <v>0</v>
      </c>
      <c r="AL228" s="9" t="e">
        <f t="shared" si="118"/>
        <v>#DIV/0!</v>
      </c>
      <c r="AM228" s="11">
        <f t="shared" si="119"/>
        <v>0</v>
      </c>
      <c r="AN228" s="9">
        <f t="shared" si="120"/>
        <v>126.24453678893154</v>
      </c>
      <c r="AO228" s="9"/>
      <c r="AP228" s="9">
        <f t="shared" si="121"/>
        <v>3.478975872442966</v>
      </c>
      <c r="AQ228" s="47">
        <f t="shared" si="122"/>
        <v>3.4789758724429607</v>
      </c>
      <c r="AR228" s="15">
        <f t="shared" si="123"/>
        <v>0</v>
      </c>
      <c r="AS228" s="49"/>
      <c r="AT228" s="12">
        <f t="shared" si="124"/>
        <v>0.68413284570325317</v>
      </c>
      <c r="AU228" s="9">
        <f t="shared" si="125"/>
        <v>64.582474545367688</v>
      </c>
      <c r="AV228" s="9">
        <f t="shared" si="126"/>
        <v>3.4789758724429607</v>
      </c>
      <c r="AW228" s="9">
        <f t="shared" si="127"/>
        <v>3.4476722647501035</v>
      </c>
      <c r="AX228" s="16">
        <f t="shared" si="128"/>
        <v>3.4633240685965321</v>
      </c>
      <c r="AY228" s="44">
        <f t="shared" si="129"/>
        <v>1.7365480031385097E-4</v>
      </c>
      <c r="AZ228" s="49"/>
      <c r="BA228" s="12">
        <f t="shared" si="130"/>
        <v>0.68118122465289788</v>
      </c>
      <c r="BB228" s="9">
        <f t="shared" si="131"/>
        <v>64.289945622925188</v>
      </c>
      <c r="BC228" s="9">
        <f t="shared" si="132"/>
        <v>3.4789758364543308</v>
      </c>
      <c r="BD228" s="9">
        <f t="shared" si="133"/>
        <v>3.4167866985130217</v>
      </c>
      <c r="BE228" s="16">
        <f t="shared" si="134"/>
        <v>3.4478812674836763</v>
      </c>
      <c r="BF228" s="44">
        <f t="shared" si="135"/>
        <v>3.4499034222668052E-4</v>
      </c>
      <c r="BG228" s="49"/>
      <c r="BH228" s="12">
        <f t="shared" si="136"/>
        <v>0.67825430116975849</v>
      </c>
      <c r="BI228" s="9">
        <f t="shared" si="137"/>
        <v>64</v>
      </c>
      <c r="BJ228" s="9">
        <f t="shared" si="138"/>
        <v>3.4789756944159871</v>
      </c>
      <c r="BK228" s="9">
        <f t="shared" si="139"/>
        <v>0</v>
      </c>
      <c r="BL228" s="47">
        <f t="shared" si="140"/>
        <v>64</v>
      </c>
      <c r="BM228" s="44">
        <f t="shared" si="141"/>
        <v>-0.67147317291316577</v>
      </c>
      <c r="BN228" s="11"/>
      <c r="BO228" s="9"/>
      <c r="BP228" s="11"/>
      <c r="BQ228" s="9"/>
      <c r="BR228" s="43"/>
      <c r="BS228" s="9"/>
      <c r="BT228" s="11"/>
      <c r="BU228" s="9"/>
      <c r="BV228" s="25"/>
      <c r="BW228" s="25"/>
      <c r="BX228" s="25"/>
      <c r="BY228" s="25"/>
      <c r="CA228" s="25"/>
      <c r="CB228" s="25"/>
    </row>
    <row r="229" spans="2:80" x14ac:dyDescent="0.2">
      <c r="B229" s="2"/>
      <c r="C229" s="1"/>
      <c r="D229" s="1"/>
      <c r="E229" s="1"/>
      <c r="F229" s="2"/>
      <c r="G229" s="6"/>
      <c r="H229" s="2"/>
      <c r="I229" s="2"/>
      <c r="J229" s="3"/>
      <c r="K229" s="3"/>
      <c r="L229" s="1"/>
      <c r="M229" s="1"/>
      <c r="N229" s="1"/>
      <c r="O229" s="40"/>
      <c r="P229" s="40"/>
      <c r="Q229" s="1"/>
      <c r="R229" s="1"/>
      <c r="S229" s="2"/>
      <c r="T229" s="3"/>
      <c r="U229" s="7"/>
      <c r="V229" s="7"/>
      <c r="W229" s="7"/>
      <c r="X229" s="40"/>
      <c r="Y229" s="1"/>
      <c r="Z229" s="1"/>
      <c r="AA229" s="2"/>
      <c r="AB229" s="6"/>
      <c r="AC229" s="2"/>
      <c r="AD229" s="40"/>
      <c r="AE229" s="1" t="e">
        <f t="shared" si="112"/>
        <v>#DIV/0!</v>
      </c>
      <c r="AF229" s="2">
        <f t="shared" si="113"/>
        <v>8</v>
      </c>
      <c r="AG229" s="9" t="e">
        <f t="shared" si="114"/>
        <v>#DIV/0!</v>
      </c>
      <c r="AH229" s="12" t="e">
        <f t="shared" si="115"/>
        <v>#DIV/0!</v>
      </c>
      <c r="AI229" s="12" t="e">
        <f t="shared" si="116"/>
        <v>#DIV/0!</v>
      </c>
      <c r="AJ229" s="42" t="e">
        <f t="shared" si="117"/>
        <v>#DIV/0!</v>
      </c>
      <c r="AK229" s="11">
        <v>0</v>
      </c>
      <c r="AL229" s="9" t="e">
        <f t="shared" si="118"/>
        <v>#DIV/0!</v>
      </c>
      <c r="AM229" s="11">
        <f t="shared" si="119"/>
        <v>0</v>
      </c>
      <c r="AN229" s="9">
        <f t="shared" si="120"/>
        <v>3.4789758724429607</v>
      </c>
      <c r="AO229" s="9"/>
      <c r="AP229" s="9">
        <f t="shared" si="121"/>
        <v>3.4476723007387333</v>
      </c>
      <c r="AQ229" s="47">
        <f t="shared" si="122"/>
        <v>3.4476723007387333</v>
      </c>
      <c r="AR229" s="15">
        <f t="shared" si="123"/>
        <v>0</v>
      </c>
      <c r="AS229" s="49"/>
      <c r="AT229" s="12">
        <f t="shared" si="124"/>
        <v>1.7365480031385097E-4</v>
      </c>
      <c r="AU229" s="9">
        <f t="shared" si="125"/>
        <v>3.4633240685965321</v>
      </c>
      <c r="AV229" s="9">
        <f t="shared" si="126"/>
        <v>3.4476723007387333</v>
      </c>
      <c r="AW229" s="9">
        <f t="shared" si="127"/>
        <v>3.4167868405513655</v>
      </c>
      <c r="AX229" s="16">
        <f t="shared" si="128"/>
        <v>3.4322295706450494</v>
      </c>
      <c r="AY229" s="44">
        <f t="shared" si="129"/>
        <v>1.7133515325336003E-4</v>
      </c>
      <c r="AZ229" s="49"/>
      <c r="BA229" s="12">
        <f t="shared" si="130"/>
        <v>3.4499034222668052E-4</v>
      </c>
      <c r="BB229" s="9">
        <f t="shared" si="131"/>
        <v>3.4478812674836763</v>
      </c>
      <c r="BC229" s="9">
        <f t="shared" si="132"/>
        <v>3.4476722657051404</v>
      </c>
      <c r="BD229" s="9">
        <f t="shared" si="133"/>
        <v>123.98294157157908</v>
      </c>
      <c r="BE229" s="16">
        <f t="shared" si="134"/>
        <v>63.715306918642106</v>
      </c>
      <c r="BF229" s="44">
        <f t="shared" si="135"/>
        <v>-0.66866184650224469</v>
      </c>
      <c r="BG229" s="49"/>
      <c r="BH229" s="12">
        <f t="shared" si="136"/>
        <v>-0.67147317291316577</v>
      </c>
      <c r="BI229" s="9">
        <f t="shared" si="137"/>
        <v>64</v>
      </c>
      <c r="BJ229" s="9">
        <f t="shared" si="138"/>
        <v>3.9812587383004541</v>
      </c>
      <c r="BK229" s="9">
        <f t="shared" si="139"/>
        <v>0</v>
      </c>
      <c r="BL229" s="47">
        <f t="shared" si="140"/>
        <v>64</v>
      </c>
      <c r="BM229" s="44">
        <f t="shared" si="141"/>
        <v>-0.66590040554765262</v>
      </c>
      <c r="BN229" s="11"/>
      <c r="BO229" s="9"/>
      <c r="BP229" s="11"/>
      <c r="BQ229" s="9"/>
      <c r="BR229" s="43"/>
      <c r="BS229" s="9"/>
      <c r="BT229" s="11"/>
      <c r="BU229" s="9"/>
      <c r="BV229" s="25"/>
      <c r="BW229" s="25"/>
      <c r="BX229" s="25"/>
      <c r="BY229" s="25"/>
      <c r="CA229" s="25"/>
      <c r="CB229" s="25"/>
    </row>
    <row r="230" spans="2:80" x14ac:dyDescent="0.2">
      <c r="B230" s="2"/>
      <c r="C230" s="1"/>
      <c r="D230" s="1"/>
      <c r="E230" s="1"/>
      <c r="F230" s="2"/>
      <c r="G230" s="6"/>
      <c r="H230" s="2"/>
      <c r="I230" s="2"/>
      <c r="J230" s="3"/>
      <c r="K230" s="3"/>
      <c r="L230" s="1"/>
      <c r="M230" s="1"/>
      <c r="N230" s="1"/>
      <c r="O230" s="40"/>
      <c r="P230" s="40"/>
      <c r="Q230" s="1"/>
      <c r="R230" s="1"/>
      <c r="S230" s="2"/>
      <c r="T230" s="3"/>
      <c r="U230" s="7"/>
      <c r="V230" s="7"/>
      <c r="W230" s="7"/>
      <c r="X230" s="40"/>
      <c r="Y230" s="1"/>
      <c r="Z230" s="1"/>
      <c r="AA230" s="2"/>
      <c r="AB230" s="6"/>
      <c r="AC230" s="2"/>
      <c r="AD230" s="40"/>
      <c r="AE230" s="1" t="e">
        <f t="shared" si="112"/>
        <v>#DIV/0!</v>
      </c>
      <c r="AF230" s="2">
        <f t="shared" si="113"/>
        <v>9</v>
      </c>
      <c r="AG230" s="9" t="e">
        <f t="shared" si="114"/>
        <v>#DIV/0!</v>
      </c>
      <c r="AH230" s="12" t="e">
        <f t="shared" si="115"/>
        <v>#DIV/0!</v>
      </c>
      <c r="AI230" s="12" t="e">
        <f t="shared" si="116"/>
        <v>#DIV/0!</v>
      </c>
      <c r="AJ230" s="42" t="e">
        <f t="shared" si="117"/>
        <v>#DIV/0!</v>
      </c>
      <c r="AK230" s="11">
        <v>0</v>
      </c>
      <c r="AL230" s="9" t="e">
        <f t="shared" si="118"/>
        <v>#DIV/0!</v>
      </c>
      <c r="AM230" s="11">
        <f t="shared" si="119"/>
        <v>0</v>
      </c>
      <c r="AN230" s="9">
        <f t="shared" si="120"/>
        <v>3.4476723007387333</v>
      </c>
      <c r="AO230" s="9"/>
      <c r="AP230" s="9">
        <f t="shared" si="121"/>
        <v>3.4167868755849584</v>
      </c>
      <c r="AQ230" s="47">
        <f t="shared" si="122"/>
        <v>3.4167868755849584</v>
      </c>
      <c r="AR230" s="15">
        <f t="shared" si="123"/>
        <v>0</v>
      </c>
      <c r="AS230" s="49"/>
      <c r="AT230" s="12">
        <f t="shared" si="124"/>
        <v>1.7133515325336003E-4</v>
      </c>
      <c r="AU230" s="9">
        <f t="shared" si="125"/>
        <v>3.4322295706450494</v>
      </c>
      <c r="AV230" s="9">
        <f t="shared" si="126"/>
        <v>3.4167868755849584</v>
      </c>
      <c r="AW230" s="9">
        <f t="shared" si="127"/>
        <v>123.44935509898376</v>
      </c>
      <c r="AX230" s="16">
        <f t="shared" si="128"/>
        <v>63.43307098728436</v>
      </c>
      <c r="AY230" s="44">
        <f t="shared" si="129"/>
        <v>-0.66587314377662588</v>
      </c>
      <c r="AZ230" s="49"/>
      <c r="BA230" s="12">
        <f t="shared" si="130"/>
        <v>-0.66866184650224469</v>
      </c>
      <c r="BB230" s="9">
        <f t="shared" si="131"/>
        <v>63.715306918642106</v>
      </c>
      <c r="BC230" s="9">
        <f t="shared" si="132"/>
        <v>3.9459319070452921</v>
      </c>
      <c r="BD230" s="9">
        <f t="shared" si="133"/>
        <v>123.48955290148773</v>
      </c>
      <c r="BE230" s="16">
        <f t="shared" si="134"/>
        <v>63.717742404266509</v>
      </c>
      <c r="BF230" s="44">
        <f t="shared" si="135"/>
        <v>-0.66316073969076061</v>
      </c>
      <c r="BG230" s="49"/>
      <c r="BH230" s="12">
        <f t="shared" si="136"/>
        <v>-0.66590040554765262</v>
      </c>
      <c r="BI230" s="9">
        <f t="shared" si="137"/>
        <v>64</v>
      </c>
      <c r="BJ230" s="9">
        <f t="shared" si="138"/>
        <v>4.4707748219979138</v>
      </c>
      <c r="BK230" s="9">
        <f t="shared" si="139"/>
        <v>0</v>
      </c>
      <c r="BL230" s="47">
        <f t="shared" si="140"/>
        <v>64</v>
      </c>
      <c r="BM230" s="44">
        <f t="shared" si="141"/>
        <v>-0.66046928600392685</v>
      </c>
      <c r="BN230" s="11"/>
      <c r="BO230" s="9"/>
      <c r="BP230" s="11"/>
      <c r="BQ230" s="9"/>
      <c r="BR230" s="43"/>
      <c r="BS230" s="9"/>
      <c r="BT230" s="11"/>
      <c r="BU230" s="9"/>
      <c r="BV230" s="25"/>
      <c r="BW230" s="25"/>
      <c r="BX230" s="25"/>
      <c r="BY230" s="25"/>
      <c r="CA230" s="25"/>
      <c r="CB230" s="25"/>
    </row>
    <row r="231" spans="2:80" x14ac:dyDescent="0.2">
      <c r="B231" s="2"/>
      <c r="C231" s="1"/>
      <c r="D231" s="1"/>
      <c r="E231" s="1"/>
      <c r="F231" s="2"/>
      <c r="G231" s="6"/>
      <c r="H231" s="2"/>
      <c r="I231" s="2"/>
      <c r="J231" s="3"/>
      <c r="K231" s="3"/>
      <c r="L231" s="1"/>
      <c r="M231" s="1"/>
      <c r="N231" s="1"/>
      <c r="O231" s="40"/>
      <c r="P231" s="40"/>
      <c r="Q231" s="1"/>
      <c r="R231" s="1"/>
      <c r="S231" s="2"/>
      <c r="T231" s="3"/>
      <c r="U231" s="7"/>
      <c r="V231" s="7"/>
      <c r="W231" s="7"/>
      <c r="X231" s="40"/>
      <c r="Y231" s="1"/>
      <c r="Z231" s="1"/>
      <c r="AA231" s="2"/>
      <c r="AB231" s="6"/>
      <c r="AC231" s="2"/>
      <c r="AD231" s="40"/>
      <c r="AE231" s="1" t="e">
        <f t="shared" si="112"/>
        <v>#DIV/0!</v>
      </c>
      <c r="AF231" s="2">
        <f t="shared" si="113"/>
        <v>10</v>
      </c>
      <c r="AG231" s="9" t="e">
        <f t="shared" si="114"/>
        <v>#DIV/0!</v>
      </c>
      <c r="AH231" s="12" t="e">
        <f t="shared" si="115"/>
        <v>#DIV/0!</v>
      </c>
      <c r="AI231" s="12" t="e">
        <f t="shared" si="116"/>
        <v>#DIV/0!</v>
      </c>
      <c r="AJ231" s="42" t="e">
        <f t="shared" si="117"/>
        <v>#DIV/0!</v>
      </c>
      <c r="AK231" s="11">
        <v>0</v>
      </c>
      <c r="AL231" s="9" t="e">
        <f t="shared" si="118"/>
        <v>#DIV/0!</v>
      </c>
      <c r="AM231" s="11">
        <f t="shared" si="119"/>
        <v>0</v>
      </c>
      <c r="AN231" s="9">
        <f t="shared" si="120"/>
        <v>3.4167868755849584</v>
      </c>
      <c r="AO231" s="9"/>
      <c r="AP231" s="9">
        <f t="shared" si="121"/>
        <v>122.92021006752343</v>
      </c>
      <c r="AQ231" s="47">
        <f t="shared" si="122"/>
        <v>122.92021006752343</v>
      </c>
      <c r="AR231" s="15">
        <f t="shared" si="123"/>
        <v>0</v>
      </c>
      <c r="AS231" s="49"/>
      <c r="AT231" s="12">
        <f t="shared" si="124"/>
        <v>-0.66587314377662588</v>
      </c>
      <c r="AU231" s="9">
        <f t="shared" si="125"/>
        <v>63.43307098728436</v>
      </c>
      <c r="AV231" s="9">
        <f t="shared" si="126"/>
        <v>122.92021006752343</v>
      </c>
      <c r="AW231" s="9">
        <f t="shared" si="127"/>
        <v>122.9647099865351</v>
      </c>
      <c r="AX231" s="16">
        <f t="shared" si="128"/>
        <v>122.94246002702926</v>
      </c>
      <c r="AY231" s="44">
        <f t="shared" si="129"/>
        <v>-2.4686050968224222E-4</v>
      </c>
      <c r="AZ231" s="49"/>
      <c r="BA231" s="12">
        <f t="shared" si="130"/>
        <v>-0.66316073969076061</v>
      </c>
      <c r="BB231" s="9">
        <f t="shared" si="131"/>
        <v>63.717742404266509</v>
      </c>
      <c r="BC231" s="9">
        <f t="shared" si="132"/>
        <v>122.9202101402503</v>
      </c>
      <c r="BD231" s="9">
        <f t="shared" si="133"/>
        <v>123.00863379302754</v>
      </c>
      <c r="BE231" s="16">
        <f t="shared" si="134"/>
        <v>122.96442196663892</v>
      </c>
      <c r="BF231" s="44">
        <f t="shared" si="135"/>
        <v>-4.9052466785022173E-4</v>
      </c>
      <c r="BG231" s="49"/>
      <c r="BH231" s="12">
        <f t="shared" si="136"/>
        <v>-0.66046928600392685</v>
      </c>
      <c r="BI231" s="9">
        <f t="shared" si="137"/>
        <v>64</v>
      </c>
      <c r="BJ231" s="9">
        <f t="shared" si="138"/>
        <v>122.92021042740335</v>
      </c>
      <c r="BK231" s="9">
        <f t="shared" si="139"/>
        <v>0</v>
      </c>
      <c r="BL231" s="47">
        <f t="shared" si="140"/>
        <v>64</v>
      </c>
      <c r="BM231" s="44">
        <f t="shared" si="141"/>
        <v>0.65371234374084408</v>
      </c>
      <c r="BN231" s="11"/>
      <c r="BO231" s="9"/>
      <c r="BP231" s="11"/>
      <c r="BQ231" s="9"/>
      <c r="BR231" s="43"/>
      <c r="BS231" s="9"/>
      <c r="BT231" s="11"/>
      <c r="BU231" s="9"/>
      <c r="BV231" s="25"/>
      <c r="BW231" s="25"/>
      <c r="BX231" s="25"/>
      <c r="BY231" s="25"/>
      <c r="CA231" s="25"/>
      <c r="CB231" s="25"/>
    </row>
    <row r="232" spans="2:80" x14ac:dyDescent="0.2">
      <c r="B232" s="2"/>
      <c r="C232" s="1"/>
      <c r="D232" s="1"/>
      <c r="E232" s="1"/>
      <c r="F232" s="2"/>
      <c r="G232" s="6"/>
      <c r="H232" s="2"/>
      <c r="I232" s="2"/>
      <c r="J232" s="3"/>
      <c r="K232" s="3"/>
      <c r="L232" s="1"/>
      <c r="M232" s="1"/>
      <c r="N232" s="1"/>
      <c r="O232" s="40"/>
      <c r="P232" s="40"/>
      <c r="Q232" s="1"/>
      <c r="R232" s="1"/>
      <c r="S232" s="2"/>
      <c r="T232" s="3"/>
      <c r="U232" s="7"/>
      <c r="V232" s="7"/>
      <c r="W232" s="7"/>
      <c r="X232" s="40"/>
      <c r="Y232" s="1"/>
      <c r="Z232" s="1"/>
      <c r="AA232" s="2"/>
      <c r="AB232" s="6"/>
      <c r="AC232" s="2"/>
      <c r="AD232" s="40"/>
      <c r="AE232" s="1" t="e">
        <f t="shared" si="112"/>
        <v>#DIV/0!</v>
      </c>
      <c r="AF232" s="2">
        <f t="shared" si="113"/>
        <v>11</v>
      </c>
      <c r="AG232" s="9" t="e">
        <f t="shared" si="114"/>
        <v>#DIV/0!</v>
      </c>
      <c r="AH232" s="12" t="e">
        <f t="shared" si="115"/>
        <v>#DIV/0!</v>
      </c>
      <c r="AI232" s="12" t="e">
        <f t="shared" si="116"/>
        <v>#DIV/0!</v>
      </c>
      <c r="AJ232" s="42" t="e">
        <f t="shared" si="117"/>
        <v>#DIV/0!</v>
      </c>
      <c r="AK232" s="11">
        <v>0</v>
      </c>
      <c r="AL232" s="9" t="e">
        <f t="shared" si="118"/>
        <v>#DIV/0!</v>
      </c>
      <c r="AM232" s="11">
        <f t="shared" si="119"/>
        <v>0</v>
      </c>
      <c r="AN232" s="9">
        <f t="shared" si="120"/>
        <v>122.92021006752343</v>
      </c>
      <c r="AO232" s="9"/>
      <c r="AP232" s="9">
        <f t="shared" si="121"/>
        <v>122.96470991380821</v>
      </c>
      <c r="AQ232" s="47">
        <f t="shared" si="122"/>
        <v>122.96470991380821</v>
      </c>
      <c r="AR232" s="15">
        <f t="shared" si="123"/>
        <v>0</v>
      </c>
      <c r="AS232" s="49"/>
      <c r="AT232" s="12">
        <f t="shared" si="124"/>
        <v>-2.4686050968224222E-4</v>
      </c>
      <c r="AU232" s="9">
        <f t="shared" si="125"/>
        <v>122.94246002702926</v>
      </c>
      <c r="AV232" s="9">
        <f t="shared" si="126"/>
        <v>122.96470991380821</v>
      </c>
      <c r="AW232" s="9">
        <f t="shared" si="127"/>
        <v>123.0086335058745</v>
      </c>
      <c r="AX232" s="16">
        <f t="shared" si="128"/>
        <v>122.98667170984135</v>
      </c>
      <c r="AY232" s="44">
        <f t="shared" si="129"/>
        <v>-2.4366337209998369E-4</v>
      </c>
      <c r="AZ232" s="49"/>
      <c r="BA232" s="12">
        <f t="shared" si="130"/>
        <v>-4.9052466785022173E-4</v>
      </c>
      <c r="BB232" s="9">
        <f t="shared" si="131"/>
        <v>122.96442196663892</v>
      </c>
      <c r="BC232" s="9">
        <f t="shared" si="132"/>
        <v>122.96470998466349</v>
      </c>
      <c r="BD232" s="9">
        <f t="shared" si="133"/>
        <v>5.5897836064409034</v>
      </c>
      <c r="BE232" s="16">
        <f t="shared" si="134"/>
        <v>64.277246795552202</v>
      </c>
      <c r="BF232" s="44">
        <f t="shared" si="135"/>
        <v>0.65113004232780725</v>
      </c>
      <c r="BG232" s="49"/>
      <c r="BH232" s="12">
        <f t="shared" si="136"/>
        <v>0.65371234374084408</v>
      </c>
      <c r="BI232" s="9">
        <f t="shared" si="137"/>
        <v>64</v>
      </c>
      <c r="BJ232" s="9">
        <f t="shared" si="138"/>
        <v>122.45873716043992</v>
      </c>
      <c r="BK232" s="9">
        <f t="shared" si="139"/>
        <v>0</v>
      </c>
      <c r="BL232" s="47">
        <f t="shared" si="140"/>
        <v>64</v>
      </c>
      <c r="BM232" s="44">
        <f t="shared" si="141"/>
        <v>0.64859235573109153</v>
      </c>
      <c r="BN232" s="11"/>
      <c r="BO232" s="9"/>
      <c r="BP232" s="11"/>
      <c r="BQ232" s="9"/>
      <c r="BR232" s="43"/>
      <c r="BS232" s="9"/>
      <c r="BT232" s="11"/>
      <c r="BU232" s="9"/>
      <c r="BV232" s="25"/>
      <c r="BW232" s="25"/>
      <c r="BX232" s="25"/>
      <c r="BY232" s="25"/>
      <c r="CA232" s="25"/>
      <c r="CB232" s="25"/>
    </row>
    <row r="233" spans="2:80" x14ac:dyDescent="0.2">
      <c r="B233" s="2"/>
      <c r="C233" s="1"/>
      <c r="D233" s="1"/>
      <c r="E233" s="1"/>
      <c r="F233" s="2"/>
      <c r="G233" s="6"/>
      <c r="H233" s="2"/>
      <c r="I233" s="2"/>
      <c r="J233" s="3"/>
      <c r="K233" s="3"/>
      <c r="L233" s="1"/>
      <c r="M233" s="1"/>
      <c r="N233" s="1"/>
      <c r="O233" s="40"/>
      <c r="P233" s="40"/>
      <c r="Q233" s="1"/>
      <c r="R233" s="1"/>
      <c r="S233" s="2"/>
      <c r="T233" s="3"/>
      <c r="U233" s="7"/>
      <c r="V233" s="7"/>
      <c r="W233" s="7"/>
      <c r="X233" s="40"/>
      <c r="Y233" s="1"/>
      <c r="Z233" s="1"/>
      <c r="AA233" s="2"/>
      <c r="AB233" s="6"/>
      <c r="AC233" s="2"/>
      <c r="AD233" s="40"/>
      <c r="AE233" s="1" t="e">
        <f t="shared" si="112"/>
        <v>#DIV/0!</v>
      </c>
      <c r="AF233" s="2">
        <f t="shared" si="113"/>
        <v>12</v>
      </c>
      <c r="AG233" s="9" t="e">
        <f t="shared" si="114"/>
        <v>#DIV/0!</v>
      </c>
      <c r="AH233" s="12" t="e">
        <f t="shared" si="115"/>
        <v>#DIV/0!</v>
      </c>
      <c r="AI233" s="12" t="e">
        <f t="shared" si="116"/>
        <v>#DIV/0!</v>
      </c>
      <c r="AJ233" s="42" t="e">
        <f t="shared" si="117"/>
        <v>#DIV/0!</v>
      </c>
      <c r="AK233" s="11">
        <v>0</v>
      </c>
      <c r="AL233" s="9" t="e">
        <f t="shared" si="118"/>
        <v>#DIV/0!</v>
      </c>
      <c r="AM233" s="11">
        <f t="shared" si="119"/>
        <v>0</v>
      </c>
      <c r="AN233" s="9">
        <f t="shared" si="120"/>
        <v>122.96470991380821</v>
      </c>
      <c r="AO233" s="9"/>
      <c r="AP233" s="9">
        <f t="shared" si="121"/>
        <v>123.00863343501921</v>
      </c>
      <c r="AQ233" s="47">
        <f t="shared" si="122"/>
        <v>123.00863343501921</v>
      </c>
      <c r="AR233" s="15">
        <f t="shared" si="123"/>
        <v>0</v>
      </c>
      <c r="AS233" s="49"/>
      <c r="AT233" s="12">
        <f t="shared" si="124"/>
        <v>-2.4366337209998369E-4</v>
      </c>
      <c r="AU233" s="9">
        <f t="shared" si="125"/>
        <v>122.98667170984135</v>
      </c>
      <c r="AV233" s="9">
        <f t="shared" si="126"/>
        <v>123.00863343501921</v>
      </c>
      <c r="AW233" s="9">
        <f t="shared" si="127"/>
        <v>6.0957564306644798</v>
      </c>
      <c r="AX233" s="16">
        <f t="shared" si="128"/>
        <v>64.552194932841843</v>
      </c>
      <c r="AY233" s="44">
        <f t="shared" si="129"/>
        <v>0.6485668524060122</v>
      </c>
      <c r="AZ233" s="49"/>
      <c r="BA233" s="12">
        <f t="shared" si="130"/>
        <v>0.65113004232780725</v>
      </c>
      <c r="BB233" s="9">
        <f t="shared" si="131"/>
        <v>64.277246795552202</v>
      </c>
      <c r="BC233" s="9">
        <f t="shared" si="132"/>
        <v>122.50663631982763</v>
      </c>
      <c r="BD233" s="9">
        <f t="shared" si="133"/>
        <v>6.0432994351761877</v>
      </c>
      <c r="BE233" s="16">
        <f t="shared" si="134"/>
        <v>64.274967877501908</v>
      </c>
      <c r="BF233" s="44">
        <f t="shared" si="135"/>
        <v>0.64607305678711457</v>
      </c>
      <c r="BG233" s="49"/>
      <c r="BH233" s="12">
        <f t="shared" si="136"/>
        <v>0.64859235573109153</v>
      </c>
      <c r="BI233" s="9">
        <f t="shared" si="137"/>
        <v>64</v>
      </c>
      <c r="BJ233" s="9">
        <f t="shared" si="138"/>
        <v>122.00849222737986</v>
      </c>
      <c r="BK233" s="9">
        <f t="shared" si="139"/>
        <v>0</v>
      </c>
      <c r="BL233" s="47">
        <f t="shared" si="140"/>
        <v>64</v>
      </c>
      <c r="BM233" s="44">
        <f t="shared" si="141"/>
        <v>0.6435969446775146</v>
      </c>
      <c r="BN233" s="11"/>
      <c r="BO233" s="9"/>
      <c r="BP233" s="11"/>
      <c r="BQ233" s="9"/>
      <c r="BR233" s="43"/>
      <c r="BS233" s="9"/>
      <c r="BT233" s="11"/>
      <c r="BU233" s="9"/>
      <c r="BV233" s="25"/>
      <c r="BW233" s="25"/>
      <c r="BX233" s="25"/>
      <c r="BY233" s="25"/>
      <c r="CA233" s="25"/>
      <c r="CB233" s="25"/>
    </row>
    <row r="234" spans="2:80" x14ac:dyDescent="0.2">
      <c r="B234" s="2"/>
      <c r="C234" s="1"/>
      <c r="D234" s="1"/>
      <c r="E234" s="1"/>
      <c r="F234" s="2"/>
      <c r="G234" s="6"/>
      <c r="H234" s="2"/>
      <c r="I234" s="2"/>
      <c r="J234" s="3"/>
      <c r="K234" s="3"/>
      <c r="L234" s="1"/>
      <c r="M234" s="1"/>
      <c r="N234" s="1"/>
      <c r="O234" s="40"/>
      <c r="P234" s="40"/>
      <c r="Q234" s="1"/>
      <c r="R234" s="1"/>
      <c r="S234" s="2"/>
      <c r="T234" s="3"/>
      <c r="U234" s="7"/>
      <c r="V234" s="7"/>
      <c r="W234" s="7"/>
      <c r="X234" s="40"/>
      <c r="Y234" s="1"/>
      <c r="Z234" s="1"/>
      <c r="AA234" s="2"/>
      <c r="AB234" s="6"/>
      <c r="AC234" s="2"/>
      <c r="AD234" s="40"/>
      <c r="AE234" s="1" t="e">
        <f t="shared" si="112"/>
        <v>#DIV/0!</v>
      </c>
      <c r="AF234" s="2">
        <f t="shared" si="113"/>
        <v>13</v>
      </c>
      <c r="AG234" s="9" t="e">
        <f t="shared" si="114"/>
        <v>#DIV/0!</v>
      </c>
      <c r="AH234" s="12" t="e">
        <f t="shared" si="115"/>
        <v>#DIV/0!</v>
      </c>
      <c r="AI234" s="12" t="e">
        <f t="shared" si="116"/>
        <v>#DIV/0!</v>
      </c>
      <c r="AJ234" s="42" t="e">
        <f t="shared" si="117"/>
        <v>#DIV/0!</v>
      </c>
      <c r="AK234" s="11">
        <v>0</v>
      </c>
      <c r="AL234" s="9" t="e">
        <f t="shared" si="118"/>
        <v>#DIV/0!</v>
      </c>
      <c r="AM234" s="11">
        <f t="shared" si="119"/>
        <v>0</v>
      </c>
      <c r="AN234" s="9">
        <f t="shared" si="120"/>
        <v>123.00863343501921</v>
      </c>
      <c r="AO234" s="9"/>
      <c r="AP234" s="9">
        <f t="shared" si="121"/>
        <v>6.5977535458560581</v>
      </c>
      <c r="AQ234" s="47">
        <f t="shared" si="122"/>
        <v>6.5977535458560537</v>
      </c>
      <c r="AR234" s="15">
        <f t="shared" si="123"/>
        <v>0</v>
      </c>
      <c r="AS234" s="49"/>
      <c r="AT234" s="12">
        <f t="shared" si="124"/>
        <v>0.6485668524060122</v>
      </c>
      <c r="AU234" s="9">
        <f t="shared" si="125"/>
        <v>64.552194932841843</v>
      </c>
      <c r="AV234" s="9">
        <f t="shared" si="126"/>
        <v>6.5977535458560537</v>
      </c>
      <c r="AW234" s="9">
        <f t="shared" si="127"/>
        <v>6.5414435276239615</v>
      </c>
      <c r="AX234" s="16">
        <f t="shared" si="128"/>
        <v>6.569598536740008</v>
      </c>
      <c r="AY234" s="44">
        <f t="shared" si="129"/>
        <v>3.123762943781827E-4</v>
      </c>
      <c r="AZ234" s="49"/>
      <c r="BA234" s="12">
        <f t="shared" si="130"/>
        <v>0.64607305678711457</v>
      </c>
      <c r="BB234" s="9">
        <f t="shared" si="131"/>
        <v>64.274967877501908</v>
      </c>
      <c r="BC234" s="9">
        <f t="shared" si="132"/>
        <v>6.5977534294038094</v>
      </c>
      <c r="BD234" s="9">
        <f t="shared" si="133"/>
        <v>6.4858408503464133</v>
      </c>
      <c r="BE234" s="16">
        <f t="shared" si="134"/>
        <v>6.5417971398751114</v>
      </c>
      <c r="BF234" s="44">
        <f t="shared" si="135"/>
        <v>6.2082801316394609E-4</v>
      </c>
      <c r="BG234" s="49"/>
      <c r="BH234" s="12">
        <f t="shared" si="136"/>
        <v>0.6435969446775146</v>
      </c>
      <c r="BI234" s="9">
        <f t="shared" si="137"/>
        <v>64</v>
      </c>
      <c r="BJ234" s="9">
        <f t="shared" si="138"/>
        <v>6.5977529694286972</v>
      </c>
      <c r="BK234" s="9">
        <f t="shared" si="139"/>
        <v>0</v>
      </c>
      <c r="BL234" s="47">
        <f t="shared" si="140"/>
        <v>64</v>
      </c>
      <c r="BM234" s="44">
        <f t="shared" si="141"/>
        <v>-0.63687073026632113</v>
      </c>
      <c r="BN234" s="11"/>
      <c r="BO234" s="9"/>
      <c r="BP234" s="11"/>
      <c r="BQ234" s="9"/>
      <c r="BR234" s="43"/>
      <c r="BS234" s="9"/>
      <c r="BT234" s="11"/>
      <c r="BU234" s="9"/>
      <c r="BV234" s="25"/>
      <c r="BW234" s="25"/>
      <c r="BX234" s="25"/>
      <c r="BY234" s="25"/>
      <c r="CA234" s="25"/>
      <c r="CB234" s="25"/>
    </row>
    <row r="235" spans="2:80" x14ac:dyDescent="0.2">
      <c r="B235" s="2"/>
      <c r="C235" s="1"/>
      <c r="D235" s="1"/>
      <c r="E235" s="1"/>
      <c r="F235" s="2"/>
      <c r="G235" s="6"/>
      <c r="H235" s="2"/>
      <c r="I235" s="2"/>
      <c r="J235" s="3"/>
      <c r="K235" s="3"/>
      <c r="L235" s="1"/>
      <c r="M235" s="1"/>
      <c r="N235" s="1"/>
      <c r="O235" s="40"/>
      <c r="P235" s="40"/>
      <c r="Q235" s="1"/>
      <c r="R235" s="1"/>
      <c r="S235" s="2"/>
      <c r="T235" s="3"/>
      <c r="U235" s="7"/>
      <c r="V235" s="7"/>
      <c r="W235" s="7"/>
      <c r="X235" s="40"/>
      <c r="Y235" s="1"/>
      <c r="Z235" s="1"/>
      <c r="AA235" s="2"/>
      <c r="AB235" s="6"/>
      <c r="AC235" s="2"/>
      <c r="AD235" s="40"/>
      <c r="AE235" s="1" t="e">
        <f t="shared" si="112"/>
        <v>#DIV/0!</v>
      </c>
      <c r="AF235" s="2">
        <f t="shared" si="113"/>
        <v>14</v>
      </c>
      <c r="AG235" s="9" t="e">
        <f t="shared" si="114"/>
        <v>#DIV/0!</v>
      </c>
      <c r="AH235" s="12" t="e">
        <f t="shared" si="115"/>
        <v>#DIV/0!</v>
      </c>
      <c r="AI235" s="12" t="e">
        <f t="shared" si="116"/>
        <v>#DIV/0!</v>
      </c>
      <c r="AJ235" s="42" t="e">
        <f t="shared" si="117"/>
        <v>#DIV/0!</v>
      </c>
      <c r="AK235" s="11">
        <v>0</v>
      </c>
      <c r="AL235" s="9" t="e">
        <f t="shared" si="118"/>
        <v>#DIV/0!</v>
      </c>
      <c r="AM235" s="11">
        <f t="shared" si="119"/>
        <v>0</v>
      </c>
      <c r="AN235" s="9">
        <f t="shared" si="120"/>
        <v>6.5977535458560537</v>
      </c>
      <c r="AO235" s="9"/>
      <c r="AP235" s="9">
        <f t="shared" si="121"/>
        <v>6.5414436440762067</v>
      </c>
      <c r="AQ235" s="47">
        <f t="shared" si="122"/>
        <v>6.5414436440762067</v>
      </c>
      <c r="AR235" s="15">
        <f t="shared" si="123"/>
        <v>0</v>
      </c>
      <c r="AS235" s="49"/>
      <c r="AT235" s="12">
        <f t="shared" si="124"/>
        <v>3.123762943781827E-4</v>
      </c>
      <c r="AU235" s="9">
        <f t="shared" si="125"/>
        <v>6.569598536740008</v>
      </c>
      <c r="AV235" s="9">
        <f t="shared" si="126"/>
        <v>6.5414436440762067</v>
      </c>
      <c r="AW235" s="9">
        <f t="shared" si="127"/>
        <v>6.4858413103215256</v>
      </c>
      <c r="AX235" s="16">
        <f t="shared" si="128"/>
        <v>6.5136424771988661</v>
      </c>
      <c r="AY235" s="44">
        <f t="shared" si="129"/>
        <v>3.0845045912572061E-4</v>
      </c>
      <c r="AZ235" s="49"/>
      <c r="BA235" s="12">
        <f t="shared" si="130"/>
        <v>6.2082801316394609E-4</v>
      </c>
      <c r="BB235" s="9">
        <f t="shared" si="131"/>
        <v>6.5417971398751114</v>
      </c>
      <c r="BC235" s="9">
        <f t="shared" si="132"/>
        <v>6.5414435305326313</v>
      </c>
      <c r="BD235" s="9">
        <f t="shared" si="133"/>
        <v>120.9181924838623</v>
      </c>
      <c r="BE235" s="16">
        <f t="shared" si="134"/>
        <v>63.729818007197466</v>
      </c>
      <c r="BF235" s="44">
        <f t="shared" si="135"/>
        <v>-0.63449784110890195</v>
      </c>
      <c r="BG235" s="49"/>
      <c r="BH235" s="12">
        <f t="shared" si="136"/>
        <v>-0.63687073026632113</v>
      </c>
      <c r="BI235" s="9">
        <f t="shared" si="137"/>
        <v>64</v>
      </c>
      <c r="BJ235" s="9">
        <f t="shared" si="138"/>
        <v>7.0218977610175628</v>
      </c>
      <c r="BK235" s="9">
        <f t="shared" si="139"/>
        <v>0</v>
      </c>
      <c r="BL235" s="47">
        <f t="shared" si="140"/>
        <v>64</v>
      </c>
      <c r="BM235" s="44">
        <f t="shared" si="141"/>
        <v>-0.63216489700836531</v>
      </c>
      <c r="BN235" s="11"/>
      <c r="BO235" s="9"/>
      <c r="BP235" s="11"/>
      <c r="BQ235" s="9"/>
      <c r="BR235" s="43"/>
      <c r="BS235" s="9"/>
      <c r="BT235" s="11"/>
      <c r="BU235" s="9"/>
      <c r="BV235" s="25"/>
      <c r="BW235" s="25"/>
      <c r="BX235" s="25"/>
      <c r="BY235" s="25"/>
      <c r="CA235" s="25"/>
      <c r="CB235" s="25"/>
    </row>
    <row r="236" spans="2:80" x14ac:dyDescent="0.2">
      <c r="B236" s="2"/>
      <c r="C236" s="1"/>
      <c r="D236" s="1"/>
      <c r="E236" s="1"/>
      <c r="F236" s="2"/>
      <c r="G236" s="6"/>
      <c r="H236" s="2"/>
      <c r="I236" s="2"/>
      <c r="J236" s="3"/>
      <c r="K236" s="3"/>
      <c r="L236" s="1"/>
      <c r="M236" s="1"/>
      <c r="N236" s="1"/>
      <c r="O236" s="40"/>
      <c r="P236" s="40"/>
      <c r="Q236" s="1"/>
      <c r="R236" s="1"/>
      <c r="S236" s="2"/>
      <c r="T236" s="3"/>
      <c r="U236" s="7"/>
      <c r="V236" s="7"/>
      <c r="W236" s="7"/>
      <c r="X236" s="40"/>
      <c r="Y236" s="1"/>
      <c r="Z236" s="1"/>
      <c r="AA236" s="2"/>
      <c r="AB236" s="6"/>
      <c r="AC236" s="2"/>
      <c r="AD236" s="40"/>
      <c r="AE236" s="1" t="e">
        <f t="shared" si="112"/>
        <v>#DIV/0!</v>
      </c>
      <c r="AF236" s="2">
        <f t="shared" si="113"/>
        <v>15</v>
      </c>
      <c r="AG236" s="9" t="e">
        <f t="shared" si="114"/>
        <v>#DIV/0!</v>
      </c>
      <c r="AH236" s="12" t="e">
        <f t="shared" si="115"/>
        <v>#DIV/0!</v>
      </c>
      <c r="AI236" s="12" t="e">
        <f t="shared" si="116"/>
        <v>#DIV/0!</v>
      </c>
      <c r="AJ236" s="42" t="e">
        <f t="shared" si="117"/>
        <v>#DIV/0!</v>
      </c>
      <c r="AK236" s="11">
        <v>0</v>
      </c>
      <c r="AL236" s="9" t="e">
        <f t="shared" si="118"/>
        <v>#DIV/0!</v>
      </c>
      <c r="AM236" s="11">
        <f t="shared" si="119"/>
        <v>0</v>
      </c>
      <c r="AN236" s="9">
        <f t="shared" si="120"/>
        <v>6.5414436440762067</v>
      </c>
      <c r="AO236" s="9"/>
      <c r="AP236" s="9">
        <f t="shared" si="121"/>
        <v>6.485841423865101</v>
      </c>
      <c r="AQ236" s="47">
        <f t="shared" si="122"/>
        <v>6.485841423865101</v>
      </c>
      <c r="AR236" s="15">
        <f t="shared" si="123"/>
        <v>0</v>
      </c>
      <c r="AS236" s="49"/>
      <c r="AT236" s="12">
        <f t="shared" si="124"/>
        <v>3.0845045912572061E-4</v>
      </c>
      <c r="AU236" s="9">
        <f t="shared" si="125"/>
        <v>6.5136424771988661</v>
      </c>
      <c r="AV236" s="9">
        <f t="shared" si="126"/>
        <v>6.485841423865101</v>
      </c>
      <c r="AW236" s="9">
        <f t="shared" si="127"/>
        <v>120.43773825337738</v>
      </c>
      <c r="AX236" s="16">
        <f t="shared" si="128"/>
        <v>63.461789838621236</v>
      </c>
      <c r="AY236" s="44">
        <f t="shared" si="129"/>
        <v>-0.63214100059875011</v>
      </c>
      <c r="AZ236" s="49"/>
      <c r="BA236" s="12">
        <f t="shared" si="130"/>
        <v>-0.63449784110890195</v>
      </c>
      <c r="BB236" s="9">
        <f t="shared" si="131"/>
        <v>63.729818007197466</v>
      </c>
      <c r="BC236" s="9">
        <f t="shared" si="132"/>
        <v>6.9627329915400722</v>
      </c>
      <c r="BD236" s="9">
        <f t="shared" si="133"/>
        <v>120.50117461539074</v>
      </c>
      <c r="BE236" s="16">
        <f t="shared" si="134"/>
        <v>63.731953803465402</v>
      </c>
      <c r="BF236" s="44">
        <f t="shared" si="135"/>
        <v>-0.62984738377725291</v>
      </c>
      <c r="BG236" s="49"/>
      <c r="BH236" s="12">
        <f t="shared" si="136"/>
        <v>-0.63216489700836531</v>
      </c>
      <c r="BI236" s="9">
        <f t="shared" si="137"/>
        <v>64</v>
      </c>
      <c r="BJ236" s="9">
        <f t="shared" si="138"/>
        <v>7.4361701964240368</v>
      </c>
      <c r="BK236" s="9">
        <f t="shared" si="139"/>
        <v>0</v>
      </c>
      <c r="BL236" s="47">
        <f t="shared" si="140"/>
        <v>64</v>
      </c>
      <c r="BM236" s="44">
        <f t="shared" si="141"/>
        <v>-0.62756859630386475</v>
      </c>
      <c r="BN236" s="11"/>
      <c r="BO236" s="9"/>
      <c r="BP236" s="11"/>
      <c r="BQ236" s="9"/>
      <c r="BR236" s="43"/>
      <c r="BS236" s="9"/>
      <c r="BT236" s="11"/>
      <c r="BU236" s="9"/>
      <c r="BV236" s="25"/>
      <c r="BW236" s="25"/>
      <c r="BX236" s="25"/>
      <c r="BY236" s="25"/>
      <c r="CA236" s="25"/>
      <c r="CB236" s="25"/>
    </row>
    <row r="237" spans="2:80" x14ac:dyDescent="0.2">
      <c r="B237" s="2"/>
      <c r="C237" s="1"/>
      <c r="D237" s="1"/>
      <c r="E237" s="1"/>
      <c r="F237" s="2"/>
      <c r="G237" s="6"/>
      <c r="H237" s="2"/>
      <c r="I237" s="2"/>
      <c r="J237" s="3"/>
      <c r="K237" s="3"/>
      <c r="L237" s="1"/>
      <c r="M237" s="1"/>
      <c r="N237" s="1"/>
      <c r="O237" s="40"/>
      <c r="P237" s="40"/>
      <c r="Q237" s="1"/>
      <c r="R237" s="1"/>
      <c r="S237" s="2"/>
      <c r="T237" s="3"/>
      <c r="U237" s="7"/>
      <c r="V237" s="7"/>
      <c r="W237" s="7"/>
      <c r="X237" s="40"/>
      <c r="Y237" s="1"/>
      <c r="Z237" s="1"/>
      <c r="AA237" s="2"/>
      <c r="AB237" s="6"/>
      <c r="AC237" s="2"/>
      <c r="AD237" s="40"/>
      <c r="AE237" s="1" t="e">
        <f t="shared" si="112"/>
        <v>#DIV/0!</v>
      </c>
      <c r="AF237" s="2">
        <f t="shared" si="113"/>
        <v>16</v>
      </c>
      <c r="AG237" s="9" t="e">
        <f t="shared" si="114"/>
        <v>#DIV/0!</v>
      </c>
      <c r="AH237" s="12" t="e">
        <f t="shared" si="115"/>
        <v>#DIV/0!</v>
      </c>
      <c r="AI237" s="12" t="e">
        <f t="shared" si="116"/>
        <v>#DIV/0!</v>
      </c>
      <c r="AJ237" s="42" t="e">
        <f t="shared" si="117"/>
        <v>#DIV/0!</v>
      </c>
      <c r="AK237" s="11">
        <v>0</v>
      </c>
      <c r="AL237" s="9" t="e">
        <f t="shared" si="118"/>
        <v>#DIV/0!</v>
      </c>
      <c r="AM237" s="11">
        <f t="shared" si="119"/>
        <v>0</v>
      </c>
      <c r="AN237" s="9">
        <f t="shared" si="120"/>
        <v>6.485841423865101</v>
      </c>
      <c r="AO237" s="9"/>
      <c r="AP237" s="9">
        <f t="shared" si="121"/>
        <v>119.96084668570239</v>
      </c>
      <c r="AQ237" s="47">
        <f t="shared" si="122"/>
        <v>119.96084668570241</v>
      </c>
      <c r="AR237" s="15">
        <f t="shared" si="123"/>
        <v>0</v>
      </c>
      <c r="AS237" s="49"/>
      <c r="AT237" s="12">
        <f t="shared" si="124"/>
        <v>-0.63214100059875011</v>
      </c>
      <c r="AU237" s="9">
        <f t="shared" si="125"/>
        <v>63.461789838621236</v>
      </c>
      <c r="AV237" s="9">
        <f t="shared" si="126"/>
        <v>119.96084668570241</v>
      </c>
      <c r="AW237" s="9">
        <f t="shared" si="127"/>
        <v>120.02773741050677</v>
      </c>
      <c r="AX237" s="16">
        <f t="shared" si="128"/>
        <v>119.9942920481046</v>
      </c>
      <c r="AY237" s="44">
        <f t="shared" si="129"/>
        <v>-3.7107210046604305E-4</v>
      </c>
      <c r="AZ237" s="49"/>
      <c r="BA237" s="12">
        <f t="shared" si="130"/>
        <v>-0.62984738377725291</v>
      </c>
      <c r="BB237" s="9">
        <f t="shared" si="131"/>
        <v>63.731953803465402</v>
      </c>
      <c r="BC237" s="9">
        <f t="shared" si="132"/>
        <v>119.96084685002918</v>
      </c>
      <c r="BD237" s="9">
        <f t="shared" si="133"/>
        <v>120.09381219250858</v>
      </c>
      <c r="BE237" s="16">
        <f t="shared" si="134"/>
        <v>120.02732952126888</v>
      </c>
      <c r="BF237" s="44">
        <f t="shared" si="135"/>
        <v>-7.3761689781816136E-4</v>
      </c>
      <c r="BG237" s="49"/>
      <c r="BH237" s="12">
        <f t="shared" si="136"/>
        <v>-0.62756859630386475</v>
      </c>
      <c r="BI237" s="9">
        <f t="shared" si="137"/>
        <v>64</v>
      </c>
      <c r="BJ237" s="9">
        <f t="shared" si="138"/>
        <v>119.9608474993412</v>
      </c>
      <c r="BK237" s="9">
        <f t="shared" si="139"/>
        <v>0</v>
      </c>
      <c r="BL237" s="47">
        <f t="shared" si="140"/>
        <v>64</v>
      </c>
      <c r="BM237" s="44">
        <f t="shared" si="141"/>
        <v>0.62087858327648027</v>
      </c>
      <c r="BN237" s="11"/>
      <c r="BO237" s="9"/>
      <c r="BP237" s="11"/>
      <c r="BQ237" s="9"/>
      <c r="BR237" s="43"/>
      <c r="BS237" s="9"/>
      <c r="BT237" s="11"/>
      <c r="BU237" s="9"/>
      <c r="BV237" s="25"/>
      <c r="BW237" s="25"/>
      <c r="BX237" s="25"/>
      <c r="BY237" s="25"/>
      <c r="CA237" s="25"/>
      <c r="CB237" s="25"/>
    </row>
    <row r="238" spans="2:80" x14ac:dyDescent="0.2">
      <c r="B238" s="2"/>
      <c r="C238" s="1"/>
      <c r="D238" s="1"/>
      <c r="E238" s="1"/>
      <c r="F238" s="2"/>
      <c r="G238" s="6"/>
      <c r="H238" s="2"/>
      <c r="I238" s="2"/>
      <c r="J238" s="3"/>
      <c r="K238" s="3"/>
      <c r="L238" s="1"/>
      <c r="M238" s="1"/>
      <c r="N238" s="1"/>
      <c r="O238" s="40"/>
      <c r="P238" s="40"/>
      <c r="Q238" s="1"/>
      <c r="R238" s="1"/>
      <c r="S238" s="2"/>
      <c r="T238" s="3"/>
      <c r="U238" s="7"/>
      <c r="V238" s="7"/>
      <c r="W238" s="7"/>
      <c r="X238" s="40"/>
      <c r="Y238" s="1"/>
      <c r="Z238" s="1"/>
      <c r="AA238" s="2"/>
      <c r="AB238" s="6"/>
      <c r="AC238" s="2"/>
      <c r="AD238" s="40"/>
      <c r="AE238" s="1" t="e">
        <f t="shared" si="112"/>
        <v>#DIV/0!</v>
      </c>
      <c r="AF238" s="2">
        <f t="shared" si="113"/>
        <v>17</v>
      </c>
      <c r="AG238" s="9" t="e">
        <f t="shared" si="114"/>
        <v>#DIV/0!</v>
      </c>
      <c r="AH238" s="12" t="e">
        <f t="shared" si="115"/>
        <v>#DIV/0!</v>
      </c>
      <c r="AI238" s="12" t="e">
        <f t="shared" si="116"/>
        <v>#DIV/0!</v>
      </c>
      <c r="AJ238" s="42" t="e">
        <f t="shared" si="117"/>
        <v>#DIV/0!</v>
      </c>
      <c r="AK238" s="11">
        <v>0</v>
      </c>
      <c r="AL238" s="9" t="e">
        <f t="shared" si="118"/>
        <v>#DIV/0!</v>
      </c>
      <c r="AM238" s="11">
        <f t="shared" si="119"/>
        <v>0</v>
      </c>
      <c r="AN238" s="9">
        <f t="shared" si="120"/>
        <v>119.96084668570241</v>
      </c>
      <c r="AO238" s="9"/>
      <c r="AP238" s="9">
        <f t="shared" si="121"/>
        <v>120.02773724618001</v>
      </c>
      <c r="AQ238" s="47">
        <f t="shared" si="122"/>
        <v>120.02773724618001</v>
      </c>
      <c r="AR238" s="15">
        <f t="shared" si="123"/>
        <v>0</v>
      </c>
      <c r="AS238" s="49"/>
      <c r="AT238" s="12">
        <f t="shared" si="124"/>
        <v>-3.7107210046604305E-4</v>
      </c>
      <c r="AU238" s="9">
        <f t="shared" si="125"/>
        <v>119.9942920481046</v>
      </c>
      <c r="AV238" s="9">
        <f t="shared" si="126"/>
        <v>120.02773724618001</v>
      </c>
      <c r="AW238" s="9">
        <f t="shared" si="127"/>
        <v>120.09381154319657</v>
      </c>
      <c r="AX238" s="16">
        <f t="shared" si="128"/>
        <v>120.06077439468828</v>
      </c>
      <c r="AY238" s="44">
        <f t="shared" si="129"/>
        <v>-3.6654301851935536E-4</v>
      </c>
      <c r="AZ238" s="49"/>
      <c r="BA238" s="12">
        <f t="shared" si="130"/>
        <v>-7.3761689781816136E-4</v>
      </c>
      <c r="BB238" s="9">
        <f t="shared" si="131"/>
        <v>120.02732952126888</v>
      </c>
      <c r="BC238" s="9">
        <f t="shared" si="132"/>
        <v>120.02773740651992</v>
      </c>
      <c r="BD238" s="9">
        <f t="shared" si="133"/>
        <v>8.4992025516864089</v>
      </c>
      <c r="BE238" s="16">
        <f t="shared" si="134"/>
        <v>64.263469979103164</v>
      </c>
      <c r="BF238" s="44">
        <f t="shared" si="135"/>
        <v>0.61869755203748278</v>
      </c>
      <c r="BG238" s="49"/>
      <c r="BH238" s="12">
        <f t="shared" si="136"/>
        <v>0.62087858327648027</v>
      </c>
      <c r="BI238" s="9">
        <f t="shared" si="137"/>
        <v>64</v>
      </c>
      <c r="BJ238" s="9">
        <f t="shared" si="138"/>
        <v>119.57091381944099</v>
      </c>
      <c r="BK238" s="9">
        <f t="shared" si="139"/>
        <v>0</v>
      </c>
      <c r="BL238" s="47">
        <f t="shared" si="140"/>
        <v>64</v>
      </c>
      <c r="BM238" s="44">
        <f t="shared" si="141"/>
        <v>0.61655231801126831</v>
      </c>
      <c r="BN238" s="11"/>
      <c r="BO238" s="9"/>
      <c r="BP238" s="11"/>
      <c r="BQ238" s="9"/>
      <c r="BR238" s="43"/>
      <c r="BS238" s="9"/>
      <c r="BT238" s="11"/>
      <c r="BU238" s="9"/>
      <c r="BV238" s="25"/>
      <c r="BW238" s="25"/>
      <c r="BX238" s="25"/>
      <c r="BY238" s="25"/>
      <c r="CA238" s="25"/>
      <c r="CB238" s="25"/>
    </row>
    <row r="239" spans="2:80" x14ac:dyDescent="0.2">
      <c r="B239" s="2"/>
      <c r="C239" s="1"/>
      <c r="D239" s="1"/>
      <c r="E239" s="1"/>
      <c r="F239" s="2"/>
      <c r="G239" s="6"/>
      <c r="H239" s="2"/>
      <c r="I239" s="2"/>
      <c r="J239" s="3"/>
      <c r="K239" s="3"/>
      <c r="L239" s="1"/>
      <c r="M239" s="1"/>
      <c r="N239" s="1"/>
      <c r="O239" s="40"/>
      <c r="P239" s="40"/>
      <c r="Q239" s="1"/>
      <c r="R239" s="1"/>
      <c r="S239" s="2"/>
      <c r="T239" s="3"/>
      <c r="U239" s="7"/>
      <c r="V239" s="7"/>
      <c r="W239" s="7"/>
      <c r="X239" s="40"/>
      <c r="Y239" s="1"/>
      <c r="Z239" s="1"/>
      <c r="AA239" s="2"/>
      <c r="AB239" s="6"/>
      <c r="AC239" s="2"/>
      <c r="AD239" s="40"/>
      <c r="AE239" s="1" t="e">
        <f t="shared" si="112"/>
        <v>#DIV/0!</v>
      </c>
      <c r="AF239" s="2">
        <f t="shared" si="113"/>
        <v>18</v>
      </c>
      <c r="AG239" s="9" t="e">
        <f t="shared" si="114"/>
        <v>#DIV/0!</v>
      </c>
      <c r="AH239" s="12" t="e">
        <f t="shared" si="115"/>
        <v>#DIV/0!</v>
      </c>
      <c r="AI239" s="12" t="e">
        <f t="shared" si="116"/>
        <v>#DIV/0!</v>
      </c>
      <c r="AJ239" s="42" t="e">
        <f t="shared" si="117"/>
        <v>#DIV/0!</v>
      </c>
      <c r="AK239" s="11">
        <v>0</v>
      </c>
      <c r="AL239" s="9" t="e">
        <f t="shared" si="118"/>
        <v>#DIV/0!</v>
      </c>
      <c r="AM239" s="11">
        <f t="shared" si="119"/>
        <v>0</v>
      </c>
      <c r="AN239" s="9">
        <f t="shared" si="120"/>
        <v>120.02773724618001</v>
      </c>
      <c r="AO239" s="9"/>
      <c r="AP239" s="9">
        <f t="shared" si="121"/>
        <v>120.09381138285664</v>
      </c>
      <c r="AQ239" s="47">
        <f t="shared" si="122"/>
        <v>120.09381138285664</v>
      </c>
      <c r="AR239" s="15">
        <f t="shared" si="123"/>
        <v>0</v>
      </c>
      <c r="AS239" s="49"/>
      <c r="AT239" s="12">
        <f t="shared" si="124"/>
        <v>-3.6654301851935536E-4</v>
      </c>
      <c r="AU239" s="9">
        <f t="shared" si="125"/>
        <v>120.06077439468828</v>
      </c>
      <c r="AV239" s="9">
        <f t="shared" si="126"/>
        <v>120.09381138285664</v>
      </c>
      <c r="AW239" s="9">
        <f t="shared" si="127"/>
        <v>8.9560261387653455</v>
      </c>
      <c r="AX239" s="16">
        <f t="shared" si="128"/>
        <v>64.524918760810991</v>
      </c>
      <c r="AY239" s="44">
        <f t="shared" si="129"/>
        <v>0.61652989307970596</v>
      </c>
      <c r="AZ239" s="49"/>
      <c r="BA239" s="12">
        <f t="shared" si="130"/>
        <v>0.61869755203748278</v>
      </c>
      <c r="BB239" s="9">
        <f t="shared" si="131"/>
        <v>64.263469979103164</v>
      </c>
      <c r="BC239" s="9">
        <f t="shared" si="132"/>
        <v>119.64018322801033</v>
      </c>
      <c r="BD239" s="9">
        <f t="shared" si="133"/>
        <v>8.8827473354769921</v>
      </c>
      <c r="BE239" s="16">
        <f t="shared" si="134"/>
        <v>64.261465281743654</v>
      </c>
      <c r="BF239" s="44">
        <f t="shared" si="135"/>
        <v>0.61441992890744956</v>
      </c>
      <c r="BG239" s="49"/>
      <c r="BH239" s="12">
        <f t="shared" si="136"/>
        <v>0.61655231801126831</v>
      </c>
      <c r="BI239" s="9">
        <f t="shared" si="137"/>
        <v>64</v>
      </c>
      <c r="BJ239" s="9">
        <f t="shared" si="138"/>
        <v>119.18965468389014</v>
      </c>
      <c r="BK239" s="9">
        <f t="shared" si="139"/>
        <v>0</v>
      </c>
      <c r="BL239" s="47">
        <f t="shared" si="140"/>
        <v>64</v>
      </c>
      <c r="BM239" s="44">
        <f t="shared" si="141"/>
        <v>0.61232229572747754</v>
      </c>
      <c r="BN239" s="11"/>
      <c r="BO239" s="9"/>
      <c r="BP239" s="11"/>
      <c r="BQ239" s="9"/>
      <c r="BR239" s="43"/>
      <c r="BS239" s="9"/>
      <c r="BT239" s="11"/>
      <c r="BU239" s="9"/>
      <c r="BV239" s="25"/>
      <c r="BW239" s="25"/>
      <c r="BX239" s="25"/>
      <c r="BY239" s="25"/>
      <c r="CA239" s="25"/>
      <c r="CB239" s="25"/>
    </row>
    <row r="240" spans="2:80" x14ac:dyDescent="0.2">
      <c r="B240" s="2"/>
      <c r="C240" s="1"/>
      <c r="D240" s="1"/>
      <c r="E240" s="1"/>
      <c r="F240" s="2"/>
      <c r="G240" s="6"/>
      <c r="H240" s="2"/>
      <c r="I240" s="2"/>
      <c r="J240" s="3"/>
      <c r="K240" s="3"/>
      <c r="L240" s="1"/>
      <c r="M240" s="1"/>
      <c r="N240" s="1"/>
      <c r="O240" s="40"/>
      <c r="P240" s="40"/>
      <c r="Q240" s="1"/>
      <c r="R240" s="1"/>
      <c r="S240" s="2"/>
      <c r="T240" s="3"/>
      <c r="U240" s="7"/>
      <c r="V240" s="7"/>
      <c r="W240" s="7"/>
      <c r="X240" s="40"/>
      <c r="Y240" s="1"/>
      <c r="Z240" s="1"/>
      <c r="AA240" s="2"/>
      <c r="AB240" s="6"/>
      <c r="AC240" s="2"/>
      <c r="AD240" s="40"/>
      <c r="AE240" s="1" t="e">
        <f t="shared" si="112"/>
        <v>#DIV/0!</v>
      </c>
      <c r="AF240" s="2">
        <f t="shared" si="113"/>
        <v>19</v>
      </c>
      <c r="AG240" s="9" t="e">
        <f t="shared" si="114"/>
        <v>#DIV/0!</v>
      </c>
      <c r="AH240" s="12" t="e">
        <f t="shared" si="115"/>
        <v>#DIV/0!</v>
      </c>
      <c r="AI240" s="12" t="e">
        <f t="shared" si="116"/>
        <v>#DIV/0!</v>
      </c>
      <c r="AJ240" s="42" t="e">
        <f t="shared" si="117"/>
        <v>#DIV/0!</v>
      </c>
      <c r="AK240" s="11">
        <v>0</v>
      </c>
      <c r="AL240" s="9" t="e">
        <f t="shared" si="118"/>
        <v>#DIV/0!</v>
      </c>
      <c r="AM240" s="11">
        <f t="shared" si="119"/>
        <v>0</v>
      </c>
      <c r="AN240" s="9">
        <f t="shared" si="120"/>
        <v>120.09381138285664</v>
      </c>
      <c r="AO240" s="9"/>
      <c r="AP240" s="9">
        <f t="shared" si="121"/>
        <v>9.4096542936116521</v>
      </c>
      <c r="AQ240" s="47">
        <f t="shared" si="122"/>
        <v>9.4096542936116556</v>
      </c>
      <c r="AR240" s="15">
        <f t="shared" si="123"/>
        <v>0</v>
      </c>
      <c r="AS240" s="49"/>
      <c r="AT240" s="12">
        <f t="shared" si="124"/>
        <v>0.61652989307970596</v>
      </c>
      <c r="AU240" s="9">
        <f t="shared" si="125"/>
        <v>64.524918760810991</v>
      </c>
      <c r="AV240" s="9">
        <f t="shared" si="126"/>
        <v>9.4096542936116556</v>
      </c>
      <c r="AW240" s="9">
        <f t="shared" si="127"/>
        <v>9.3332758795971671</v>
      </c>
      <c r="AX240" s="16">
        <f t="shared" si="128"/>
        <v>9.3714650866044114</v>
      </c>
      <c r="AY240" s="44">
        <f t="shared" si="129"/>
        <v>4.237044612912481E-4</v>
      </c>
      <c r="AZ240" s="49"/>
      <c r="BA240" s="12">
        <f t="shared" si="130"/>
        <v>0.61441992890744956</v>
      </c>
      <c r="BB240" s="9">
        <f t="shared" si="131"/>
        <v>64.261465281743654</v>
      </c>
      <c r="BC240" s="9">
        <f t="shared" si="132"/>
        <v>9.4096540793631522</v>
      </c>
      <c r="BD240" s="9">
        <f t="shared" si="133"/>
        <v>9.2578028972417243</v>
      </c>
      <c r="BE240" s="16">
        <f t="shared" si="134"/>
        <v>9.3337284883024374</v>
      </c>
      <c r="BF240" s="44">
        <f t="shared" si="135"/>
        <v>8.4238490871248845E-4</v>
      </c>
      <c r="BG240" s="49"/>
      <c r="BH240" s="12">
        <f t="shared" si="136"/>
        <v>0.61232229572747754</v>
      </c>
      <c r="BI240" s="9">
        <f t="shared" si="137"/>
        <v>64</v>
      </c>
      <c r="BJ240" s="9">
        <f t="shared" si="138"/>
        <v>9.4096532325006947</v>
      </c>
      <c r="BK240" s="9">
        <f t="shared" si="139"/>
        <v>0</v>
      </c>
      <c r="BL240" s="47">
        <f t="shared" si="140"/>
        <v>64</v>
      </c>
      <c r="BM240" s="44">
        <f t="shared" si="141"/>
        <v>-0.60567304957230628</v>
      </c>
      <c r="BN240" s="11"/>
      <c r="BO240" s="9"/>
      <c r="BP240" s="11"/>
      <c r="BQ240" s="9"/>
      <c r="BR240" s="43"/>
      <c r="BS240" s="9"/>
      <c r="BT240" s="11"/>
      <c r="BU240" s="9"/>
      <c r="BV240" s="25"/>
      <c r="BW240" s="25"/>
      <c r="BX240" s="25"/>
      <c r="BY240" s="25"/>
      <c r="CA240" s="25"/>
      <c r="CB240" s="25"/>
    </row>
    <row r="241" spans="2:80" x14ac:dyDescent="0.2">
      <c r="B241" s="2"/>
      <c r="C241" s="1"/>
      <c r="D241" s="1"/>
      <c r="E241" s="1"/>
      <c r="F241" s="2"/>
      <c r="G241" s="6"/>
      <c r="H241" s="2"/>
      <c r="I241" s="2"/>
      <c r="J241" s="3"/>
      <c r="K241" s="3"/>
      <c r="L241" s="1"/>
      <c r="M241" s="1"/>
      <c r="N241" s="1"/>
      <c r="O241" s="40"/>
      <c r="P241" s="40"/>
      <c r="Q241" s="1"/>
      <c r="R241" s="1"/>
      <c r="S241" s="2"/>
      <c r="T241" s="3"/>
      <c r="U241" s="7"/>
      <c r="V241" s="7"/>
      <c r="W241" s="7"/>
      <c r="X241" s="40"/>
      <c r="Y241" s="1"/>
      <c r="Z241" s="1"/>
      <c r="AA241" s="2"/>
      <c r="AB241" s="6"/>
      <c r="AC241" s="2"/>
      <c r="AD241" s="40"/>
      <c r="AE241" s="1" t="e">
        <f t="shared" si="112"/>
        <v>#DIV/0!</v>
      </c>
      <c r="AF241" s="2">
        <f t="shared" si="113"/>
        <v>20</v>
      </c>
      <c r="AG241" s="9" t="e">
        <f t="shared" si="114"/>
        <v>#DIV/0!</v>
      </c>
      <c r="AH241" s="12" t="e">
        <f t="shared" si="115"/>
        <v>#DIV/0!</v>
      </c>
      <c r="AI241" s="12" t="e">
        <f t="shared" si="116"/>
        <v>#DIV/0!</v>
      </c>
      <c r="AJ241" s="42" t="e">
        <f t="shared" si="117"/>
        <v>#DIV/0!</v>
      </c>
      <c r="AK241" s="11">
        <v>0</v>
      </c>
      <c r="AL241" s="9" t="e">
        <f t="shared" si="118"/>
        <v>#DIV/0!</v>
      </c>
      <c r="AM241" s="11">
        <f t="shared" si="119"/>
        <v>0</v>
      </c>
      <c r="AN241" s="9">
        <f t="shared" si="120"/>
        <v>9.4096542936116556</v>
      </c>
      <c r="AO241" s="9"/>
      <c r="AP241" s="9">
        <f t="shared" si="121"/>
        <v>9.3332760938456705</v>
      </c>
      <c r="AQ241" s="47">
        <f t="shared" si="122"/>
        <v>9.3332760938456705</v>
      </c>
      <c r="AR241" s="15">
        <f t="shared" si="123"/>
        <v>0</v>
      </c>
      <c r="AS241" s="49"/>
      <c r="AT241" s="12">
        <f t="shared" si="124"/>
        <v>4.237044612912481E-4</v>
      </c>
      <c r="AU241" s="9">
        <f t="shared" si="125"/>
        <v>9.3714650866044114</v>
      </c>
      <c r="AV241" s="9">
        <f t="shared" si="126"/>
        <v>9.3332760938456705</v>
      </c>
      <c r="AW241" s="9">
        <f t="shared" si="127"/>
        <v>9.2578037441041801</v>
      </c>
      <c r="AX241" s="16">
        <f t="shared" si="128"/>
        <v>9.2955399189749244</v>
      </c>
      <c r="AY241" s="44">
        <f t="shared" si="129"/>
        <v>4.1867812656515215E-4</v>
      </c>
      <c r="AZ241" s="49"/>
      <c r="BA241" s="12">
        <f t="shared" si="130"/>
        <v>8.4238490871248845E-4</v>
      </c>
      <c r="BB241" s="9">
        <f t="shared" si="131"/>
        <v>9.3337284883024374</v>
      </c>
      <c r="BC241" s="9">
        <f t="shared" si="132"/>
        <v>9.3332758846502042</v>
      </c>
      <c r="BD241" s="9">
        <f t="shared" si="133"/>
        <v>118.15255436229896</v>
      </c>
      <c r="BE241" s="16">
        <f t="shared" si="134"/>
        <v>63.742915123474582</v>
      </c>
      <c r="BF241" s="44">
        <f t="shared" si="135"/>
        <v>-0.6036681222096103</v>
      </c>
      <c r="BG241" s="49"/>
      <c r="BH241" s="12">
        <f t="shared" si="136"/>
        <v>-0.60567304957230628</v>
      </c>
      <c r="BI241" s="9">
        <f t="shared" si="137"/>
        <v>64</v>
      </c>
      <c r="BJ241" s="9">
        <f t="shared" si="138"/>
        <v>9.768174685118943</v>
      </c>
      <c r="BK241" s="9">
        <f t="shared" si="139"/>
        <v>0</v>
      </c>
      <c r="BL241" s="47">
        <f t="shared" si="140"/>
        <v>64</v>
      </c>
      <c r="BM241" s="44">
        <f t="shared" si="141"/>
        <v>-0.60169529902843788</v>
      </c>
      <c r="BN241" s="11"/>
      <c r="BO241" s="9"/>
      <c r="BP241" s="11"/>
      <c r="BQ241" s="9"/>
      <c r="BR241" s="43"/>
      <c r="BS241" s="9"/>
      <c r="BT241" s="11"/>
      <c r="BU241" s="9"/>
      <c r="BV241" s="25"/>
      <c r="BW241" s="25"/>
      <c r="BX241" s="25"/>
      <c r="BY241" s="25"/>
      <c r="CA241" s="25"/>
      <c r="CB241" s="25"/>
    </row>
    <row r="242" spans="2:80" x14ac:dyDescent="0.2">
      <c r="B242" s="2"/>
      <c r="C242" s="1"/>
      <c r="D242" s="1"/>
      <c r="E242" s="1"/>
      <c r="F242" s="2"/>
      <c r="G242" s="6"/>
      <c r="H242" s="2"/>
      <c r="I242" s="2"/>
      <c r="J242" s="3"/>
      <c r="K242" s="3"/>
      <c r="L242" s="1"/>
      <c r="M242" s="1"/>
      <c r="N242" s="1"/>
      <c r="O242" s="40"/>
      <c r="P242" s="40"/>
      <c r="Q242" s="1"/>
      <c r="R242" s="1"/>
      <c r="S242" s="2"/>
      <c r="T242" s="3"/>
      <c r="U242" s="7"/>
      <c r="V242" s="7"/>
      <c r="W242" s="7"/>
      <c r="X242" s="40"/>
      <c r="Y242" s="1"/>
      <c r="Z242" s="1"/>
      <c r="AA242" s="2"/>
      <c r="AB242" s="6"/>
      <c r="AC242" s="2"/>
      <c r="AD242" s="40"/>
      <c r="AE242" s="1" t="e">
        <f t="shared" si="112"/>
        <v>#DIV/0!</v>
      </c>
      <c r="AF242" s="2">
        <f t="shared" si="113"/>
        <v>21</v>
      </c>
      <c r="AG242" s="9" t="e">
        <f t="shared" si="114"/>
        <v>#DIV/0!</v>
      </c>
      <c r="AH242" s="12" t="e">
        <f t="shared" si="115"/>
        <v>#DIV/0!</v>
      </c>
      <c r="AI242" s="12" t="e">
        <f t="shared" si="116"/>
        <v>#DIV/0!</v>
      </c>
      <c r="AJ242" s="42" t="e">
        <f t="shared" si="117"/>
        <v>#DIV/0!</v>
      </c>
      <c r="AK242" s="11">
        <v>0</v>
      </c>
      <c r="AL242" s="9" t="e">
        <f t="shared" si="118"/>
        <v>#DIV/0!</v>
      </c>
      <c r="AM242" s="11">
        <f t="shared" si="119"/>
        <v>0</v>
      </c>
      <c r="AN242" s="9">
        <f t="shared" si="120"/>
        <v>9.3332760938456705</v>
      </c>
      <c r="AO242" s="9"/>
      <c r="AP242" s="9">
        <f t="shared" si="121"/>
        <v>9.2578039532996446</v>
      </c>
      <c r="AQ242" s="47">
        <f t="shared" si="122"/>
        <v>9.2578039532996446</v>
      </c>
      <c r="AR242" s="15">
        <f t="shared" si="123"/>
        <v>0</v>
      </c>
      <c r="AS242" s="49"/>
      <c r="AT242" s="12">
        <f t="shared" si="124"/>
        <v>4.1867812656515215E-4</v>
      </c>
      <c r="AU242" s="9">
        <f t="shared" si="125"/>
        <v>9.2955399189749244</v>
      </c>
      <c r="AV242" s="9">
        <f t="shared" si="126"/>
        <v>9.2578039532996446</v>
      </c>
      <c r="AW242" s="9">
        <f t="shared" si="127"/>
        <v>117.71765556183021</v>
      </c>
      <c r="AX242" s="16">
        <f t="shared" si="128"/>
        <v>63.487729757564928</v>
      </c>
      <c r="AY242" s="44">
        <f t="shared" si="129"/>
        <v>-0.60167422419643046</v>
      </c>
      <c r="AZ242" s="49"/>
      <c r="BA242" s="12">
        <f t="shared" si="130"/>
        <v>-0.6036681222096103</v>
      </c>
      <c r="BB242" s="9">
        <f t="shared" si="131"/>
        <v>63.742915123474582</v>
      </c>
      <c r="BC242" s="9">
        <f t="shared" si="132"/>
        <v>9.6898345825098886</v>
      </c>
      <c r="BD242" s="9">
        <f t="shared" si="133"/>
        <v>117.79976441968293</v>
      </c>
      <c r="BE242" s="16">
        <f t="shared" si="134"/>
        <v>63.744799501096409</v>
      </c>
      <c r="BF242" s="44">
        <f t="shared" si="135"/>
        <v>-0.5997330551169181</v>
      </c>
      <c r="BG242" s="49"/>
      <c r="BH242" s="12">
        <f t="shared" si="136"/>
        <v>-0.60169529902843788</v>
      </c>
      <c r="BI242" s="9">
        <f t="shared" si="137"/>
        <v>64</v>
      </c>
      <c r="BJ242" s="9">
        <f t="shared" si="138"/>
        <v>10.119082005744303</v>
      </c>
      <c r="BK242" s="9">
        <f t="shared" si="139"/>
        <v>0</v>
      </c>
      <c r="BL242" s="47">
        <f t="shared" si="140"/>
        <v>64</v>
      </c>
      <c r="BM242" s="44">
        <f t="shared" si="141"/>
        <v>-0.59780202632391377</v>
      </c>
      <c r="BN242" s="11"/>
      <c r="BO242" s="9"/>
      <c r="BP242" s="11"/>
      <c r="BQ242" s="9"/>
      <c r="BR242" s="43"/>
      <c r="BS242" s="9"/>
      <c r="BT242" s="11"/>
      <c r="BU242" s="9"/>
      <c r="BV242" s="25"/>
      <c r="BW242" s="25"/>
      <c r="BX242" s="25"/>
      <c r="BY242" s="25"/>
      <c r="CA242" s="25"/>
      <c r="CB242" s="25"/>
    </row>
    <row r="243" spans="2:80" x14ac:dyDescent="0.2">
      <c r="B243" s="2"/>
      <c r="C243" s="1"/>
      <c r="D243" s="1"/>
      <c r="E243" s="1"/>
      <c r="F243" s="2"/>
      <c r="G243" s="6"/>
      <c r="H243" s="2"/>
      <c r="I243" s="2"/>
      <c r="J243" s="3"/>
      <c r="K243" s="3"/>
      <c r="L243" s="1"/>
      <c r="M243" s="1"/>
      <c r="N243" s="1"/>
      <c r="O243" s="40"/>
      <c r="P243" s="40"/>
      <c r="Q243" s="1"/>
      <c r="R243" s="1"/>
      <c r="S243" s="2"/>
      <c r="T243" s="3"/>
      <c r="U243" s="7"/>
      <c r="V243" s="7"/>
      <c r="W243" s="7"/>
      <c r="X243" s="40"/>
      <c r="Y243" s="1"/>
      <c r="Z243" s="1"/>
      <c r="AA243" s="2"/>
      <c r="AB243" s="6"/>
      <c r="AC243" s="2"/>
      <c r="AD243" s="40"/>
      <c r="AE243" s="1" t="e">
        <f t="shared" si="112"/>
        <v>#DIV/0!</v>
      </c>
      <c r="AF243" s="2">
        <f t="shared" si="113"/>
        <v>22</v>
      </c>
      <c r="AG243" s="9" t="e">
        <f t="shared" si="114"/>
        <v>#DIV/0!</v>
      </c>
      <c r="AH243" s="12" t="e">
        <f t="shared" si="115"/>
        <v>#DIV/0!</v>
      </c>
      <c r="AI243" s="12" t="e">
        <f t="shared" si="116"/>
        <v>#DIV/0!</v>
      </c>
      <c r="AJ243" s="42" t="e">
        <f t="shared" si="117"/>
        <v>#DIV/0!</v>
      </c>
      <c r="AK243" s="11">
        <v>0</v>
      </c>
      <c r="AL243" s="9" t="e">
        <f t="shared" si="118"/>
        <v>#DIV/0!</v>
      </c>
      <c r="AM243" s="11">
        <f t="shared" si="119"/>
        <v>0</v>
      </c>
      <c r="AN243" s="9">
        <f t="shared" si="120"/>
        <v>9.2578039532996446</v>
      </c>
      <c r="AO243" s="9"/>
      <c r="AP243" s="9">
        <f t="shared" si="121"/>
        <v>117.28562493261997</v>
      </c>
      <c r="AQ243" s="47">
        <f t="shared" si="122"/>
        <v>117.28562493261997</v>
      </c>
      <c r="AR243" s="15">
        <f t="shared" si="123"/>
        <v>0</v>
      </c>
      <c r="AS243" s="49"/>
      <c r="AT243" s="12">
        <f t="shared" si="124"/>
        <v>-0.60167422419643046</v>
      </c>
      <c r="AU243" s="9">
        <f t="shared" si="125"/>
        <v>63.487729757564928</v>
      </c>
      <c r="AV243" s="9">
        <f t="shared" si="126"/>
        <v>117.28562493261997</v>
      </c>
      <c r="AW243" s="9">
        <f t="shared" si="127"/>
        <v>117.37051699644852</v>
      </c>
      <c r="AX243" s="16">
        <f t="shared" si="128"/>
        <v>117.32807096453425</v>
      </c>
      <c r="AY243" s="44">
        <f t="shared" si="129"/>
        <v>-4.7093339965870412E-4</v>
      </c>
      <c r="AZ243" s="49"/>
      <c r="BA243" s="12">
        <f t="shared" si="130"/>
        <v>-0.5997330551169181</v>
      </c>
      <c r="BB243" s="9">
        <f t="shared" si="131"/>
        <v>63.744799501096409</v>
      </c>
      <c r="BC243" s="9">
        <f t="shared" si="132"/>
        <v>117.28562519729361</v>
      </c>
      <c r="BD243" s="9">
        <f t="shared" si="133"/>
        <v>117.45443031451774</v>
      </c>
      <c r="BE243" s="16">
        <f t="shared" si="134"/>
        <v>117.37002775590568</v>
      </c>
      <c r="BF243" s="44">
        <f t="shared" si="135"/>
        <v>-9.3643580034395723E-4</v>
      </c>
      <c r="BG243" s="49"/>
      <c r="BH243" s="12">
        <f t="shared" si="136"/>
        <v>-0.59780202632391377</v>
      </c>
      <c r="BI243" s="9">
        <f t="shared" si="137"/>
        <v>64</v>
      </c>
      <c r="BJ243" s="9">
        <f t="shared" si="138"/>
        <v>117.28562624381412</v>
      </c>
      <c r="BK243" s="9">
        <f t="shared" si="139"/>
        <v>0</v>
      </c>
      <c r="BL243" s="47">
        <f t="shared" si="140"/>
        <v>64</v>
      </c>
      <c r="BM243" s="44">
        <f t="shared" si="141"/>
        <v>0.59119733902616167</v>
      </c>
      <c r="BN243" s="11"/>
      <c r="BO243" s="9"/>
      <c r="BP243" s="11"/>
      <c r="BQ243" s="9"/>
      <c r="BR243" s="43"/>
      <c r="BS243" s="9"/>
      <c r="BT243" s="11"/>
      <c r="BU243" s="9"/>
      <c r="BV243" s="25"/>
      <c r="BW243" s="25"/>
      <c r="BX243" s="25"/>
      <c r="BY243" s="25"/>
      <c r="CA243" s="25"/>
      <c r="CB243" s="25"/>
    </row>
    <row r="244" spans="2:80" x14ac:dyDescent="0.2">
      <c r="B244" s="2"/>
      <c r="C244" s="1"/>
      <c r="D244" s="1"/>
      <c r="E244" s="1"/>
      <c r="F244" s="2"/>
      <c r="G244" s="6"/>
      <c r="H244" s="2"/>
      <c r="I244" s="2"/>
      <c r="J244" s="3"/>
      <c r="K244" s="3"/>
      <c r="L244" s="1"/>
      <c r="M244" s="1"/>
      <c r="N244" s="1"/>
      <c r="O244" s="40"/>
      <c r="P244" s="40"/>
      <c r="Q244" s="1"/>
      <c r="R244" s="1"/>
      <c r="S244" s="2"/>
      <c r="T244" s="3"/>
      <c r="U244" s="7"/>
      <c r="V244" s="7"/>
      <c r="W244" s="7"/>
      <c r="X244" s="40"/>
      <c r="Y244" s="1"/>
      <c r="Z244" s="1"/>
      <c r="AA244" s="2"/>
      <c r="AB244" s="6"/>
      <c r="AC244" s="2"/>
      <c r="AD244" s="40"/>
      <c r="AE244" s="1" t="e">
        <f t="shared" si="112"/>
        <v>#DIV/0!</v>
      </c>
      <c r="AF244" s="2">
        <f t="shared" si="113"/>
        <v>23</v>
      </c>
      <c r="AG244" s="9" t="e">
        <f t="shared" si="114"/>
        <v>#DIV/0!</v>
      </c>
      <c r="AH244" s="12" t="e">
        <f t="shared" si="115"/>
        <v>#DIV/0!</v>
      </c>
      <c r="AI244" s="12" t="e">
        <f t="shared" si="116"/>
        <v>#DIV/0!</v>
      </c>
      <c r="AJ244" s="42" t="e">
        <f t="shared" si="117"/>
        <v>#DIV/0!</v>
      </c>
      <c r="AK244" s="11">
        <v>0</v>
      </c>
      <c r="AL244" s="9" t="e">
        <f t="shared" si="118"/>
        <v>#DIV/0!</v>
      </c>
      <c r="AM244" s="11">
        <f t="shared" si="119"/>
        <v>0</v>
      </c>
      <c r="AN244" s="9">
        <f t="shared" si="120"/>
        <v>117.28562493261997</v>
      </c>
      <c r="AO244" s="9"/>
      <c r="AP244" s="9">
        <f t="shared" si="121"/>
        <v>117.37051673177488</v>
      </c>
      <c r="AQ244" s="47">
        <f t="shared" si="122"/>
        <v>117.37051673177488</v>
      </c>
      <c r="AR244" s="15">
        <f t="shared" si="123"/>
        <v>0</v>
      </c>
      <c r="AS244" s="49"/>
      <c r="AT244" s="12">
        <f t="shared" si="124"/>
        <v>-4.7093339965870412E-4</v>
      </c>
      <c r="AU244" s="9">
        <f t="shared" si="125"/>
        <v>117.32807096453425</v>
      </c>
      <c r="AV244" s="9">
        <f t="shared" si="126"/>
        <v>117.37051673177488</v>
      </c>
      <c r="AW244" s="9">
        <f t="shared" si="127"/>
        <v>117.45442926799724</v>
      </c>
      <c r="AX244" s="16">
        <f t="shared" si="128"/>
        <v>117.41247299988606</v>
      </c>
      <c r="AY244" s="44">
        <f t="shared" si="129"/>
        <v>-4.6549953169925333E-4</v>
      </c>
      <c r="AZ244" s="49"/>
      <c r="BA244" s="12">
        <f t="shared" si="130"/>
        <v>-9.3643580034395723E-4</v>
      </c>
      <c r="BB244" s="9">
        <f t="shared" si="131"/>
        <v>117.37002775590568</v>
      </c>
      <c r="BC244" s="9">
        <f t="shared" si="132"/>
        <v>117.3705169903759</v>
      </c>
      <c r="BD244" s="9">
        <f t="shared" si="133"/>
        <v>11.131489579909207</v>
      </c>
      <c r="BE244" s="16">
        <f t="shared" si="134"/>
        <v>64.251003285142559</v>
      </c>
      <c r="BF244" s="44">
        <f t="shared" si="135"/>
        <v>0.58935434124776476</v>
      </c>
      <c r="BG244" s="49"/>
      <c r="BH244" s="12">
        <f t="shared" si="136"/>
        <v>0.59119733902616167</v>
      </c>
      <c r="BI244" s="9">
        <f t="shared" si="137"/>
        <v>64</v>
      </c>
      <c r="BJ244" s="9">
        <f t="shared" si="138"/>
        <v>116.95599774564833</v>
      </c>
      <c r="BK244" s="9">
        <f t="shared" si="139"/>
        <v>0</v>
      </c>
      <c r="BL244" s="47">
        <f t="shared" si="140"/>
        <v>64</v>
      </c>
      <c r="BM244" s="44">
        <f t="shared" si="141"/>
        <v>0.58754015218761102</v>
      </c>
      <c r="BN244" s="11"/>
      <c r="BO244" s="9"/>
      <c r="BP244" s="11"/>
      <c r="BQ244" s="9"/>
      <c r="BR244" s="43"/>
      <c r="BS244" s="9"/>
      <c r="BT244" s="11"/>
      <c r="BU244" s="9"/>
      <c r="BV244" s="25"/>
      <c r="BW244" s="25"/>
      <c r="BX244" s="25"/>
      <c r="BY244" s="25"/>
      <c r="CA244" s="25"/>
      <c r="CB244" s="25"/>
    </row>
    <row r="245" spans="2:80" x14ac:dyDescent="0.2">
      <c r="B245" s="2"/>
      <c r="C245" s="1"/>
      <c r="D245" s="1"/>
      <c r="E245" s="1"/>
      <c r="F245" s="2"/>
      <c r="G245" s="6"/>
      <c r="H245" s="2"/>
      <c r="I245" s="2"/>
      <c r="J245" s="3"/>
      <c r="K245" s="3"/>
      <c r="L245" s="1"/>
      <c r="M245" s="1"/>
      <c r="N245" s="1"/>
      <c r="O245" s="40"/>
      <c r="P245" s="40"/>
      <c r="Q245" s="1"/>
      <c r="R245" s="1"/>
      <c r="S245" s="2"/>
      <c r="T245" s="3"/>
      <c r="U245" s="7"/>
      <c r="V245" s="7"/>
      <c r="W245" s="7"/>
      <c r="X245" s="40"/>
      <c r="Y245" s="1"/>
      <c r="Z245" s="1"/>
      <c r="AA245" s="2"/>
      <c r="AB245" s="6"/>
      <c r="AC245" s="2"/>
      <c r="AD245" s="40"/>
      <c r="AE245" s="1" t="e">
        <f t="shared" si="112"/>
        <v>#DIV/0!</v>
      </c>
      <c r="AF245" s="2">
        <f t="shared" si="113"/>
        <v>24</v>
      </c>
      <c r="AG245" s="9" t="e">
        <f t="shared" si="114"/>
        <v>#DIV/0!</v>
      </c>
      <c r="AH245" s="12" t="e">
        <f t="shared" si="115"/>
        <v>#DIV/0!</v>
      </c>
      <c r="AI245" s="12" t="e">
        <f t="shared" si="116"/>
        <v>#DIV/0!</v>
      </c>
      <c r="AJ245" s="42" t="e">
        <f t="shared" si="117"/>
        <v>#DIV/0!</v>
      </c>
      <c r="AK245" s="11">
        <v>0</v>
      </c>
      <c r="AL245" s="9" t="e">
        <f t="shared" si="118"/>
        <v>#DIV/0!</v>
      </c>
      <c r="AM245" s="11">
        <f t="shared" si="119"/>
        <v>0</v>
      </c>
      <c r="AN245" s="9">
        <f t="shared" si="120"/>
        <v>117.37051673177488</v>
      </c>
      <c r="AO245" s="9"/>
      <c r="AP245" s="9">
        <f t="shared" si="121"/>
        <v>117.45442900939622</v>
      </c>
      <c r="AQ245" s="47">
        <f t="shared" si="122"/>
        <v>117.45442900939622</v>
      </c>
      <c r="AR245" s="15">
        <f t="shared" si="123"/>
        <v>0</v>
      </c>
      <c r="AS245" s="49"/>
      <c r="AT245" s="12">
        <f t="shared" si="124"/>
        <v>-4.6549953169925333E-4</v>
      </c>
      <c r="AU245" s="9">
        <f t="shared" si="125"/>
        <v>117.41247299988606</v>
      </c>
      <c r="AV245" s="9">
        <f t="shared" si="126"/>
        <v>117.45442900939622</v>
      </c>
      <c r="AW245" s="9">
        <f t="shared" si="127"/>
        <v>11.546008824636786</v>
      </c>
      <c r="AX245" s="16">
        <f t="shared" si="128"/>
        <v>64.500218917016497</v>
      </c>
      <c r="AY245" s="44">
        <f t="shared" si="129"/>
        <v>0.58752031839883911</v>
      </c>
      <c r="AZ245" s="49"/>
      <c r="BA245" s="12">
        <f t="shared" si="130"/>
        <v>0.58935434124776476</v>
      </c>
      <c r="BB245" s="9">
        <f t="shared" si="131"/>
        <v>64.251003285142559</v>
      </c>
      <c r="BC245" s="9">
        <f t="shared" si="132"/>
        <v>117.04248565090188</v>
      </c>
      <c r="BD245" s="9">
        <f t="shared" si="133"/>
        <v>11.45597342647293</v>
      </c>
      <c r="BE245" s="16">
        <f t="shared" si="134"/>
        <v>64.249229538687402</v>
      </c>
      <c r="BF245" s="44">
        <f t="shared" si="135"/>
        <v>0.58573455417897291</v>
      </c>
      <c r="BG245" s="49"/>
      <c r="BH245" s="12">
        <f t="shared" si="136"/>
        <v>0.58754015218761102</v>
      </c>
      <c r="BI245" s="9">
        <f t="shared" si="137"/>
        <v>64</v>
      </c>
      <c r="BJ245" s="9">
        <f t="shared" si="138"/>
        <v>116.63304268502459</v>
      </c>
      <c r="BK245" s="9">
        <f t="shared" si="139"/>
        <v>0</v>
      </c>
      <c r="BL245" s="47">
        <f t="shared" si="140"/>
        <v>64</v>
      </c>
      <c r="BM245" s="44">
        <f t="shared" si="141"/>
        <v>0.5839570063014734</v>
      </c>
      <c r="BN245" s="11"/>
      <c r="BO245" s="9"/>
      <c r="BP245" s="11"/>
      <c r="BQ245" s="9"/>
      <c r="BR245" s="43"/>
      <c r="BS245" s="9"/>
      <c r="BT245" s="11"/>
      <c r="BU245" s="9"/>
      <c r="BV245" s="25"/>
      <c r="BW245" s="25"/>
      <c r="BX245" s="25"/>
      <c r="BY245" s="25"/>
      <c r="CA245" s="25"/>
      <c r="CB245" s="25"/>
    </row>
    <row r="246" spans="2:80" x14ac:dyDescent="0.2">
      <c r="B246" s="2"/>
      <c r="C246" s="1"/>
      <c r="D246" s="1"/>
      <c r="E246" s="1"/>
      <c r="F246" s="2"/>
      <c r="G246" s="6"/>
      <c r="H246" s="2"/>
      <c r="I246" s="2"/>
      <c r="J246" s="3"/>
      <c r="K246" s="3"/>
      <c r="L246" s="1"/>
      <c r="M246" s="1"/>
      <c r="N246" s="1"/>
      <c r="O246" s="40"/>
      <c r="P246" s="40"/>
      <c r="Q246" s="1"/>
      <c r="R246" s="1"/>
      <c r="S246" s="2"/>
      <c r="T246" s="3"/>
      <c r="U246" s="7"/>
      <c r="V246" s="7"/>
      <c r="W246" s="7"/>
      <c r="X246" s="40"/>
      <c r="Y246" s="1"/>
      <c r="Z246" s="1"/>
      <c r="AA246" s="2"/>
      <c r="AB246" s="6"/>
      <c r="AC246" s="2"/>
      <c r="AD246" s="40"/>
      <c r="AE246" s="1" t="e">
        <f t="shared" si="112"/>
        <v>#DIV/0!</v>
      </c>
      <c r="AF246" s="2">
        <f t="shared" si="113"/>
        <v>25</v>
      </c>
      <c r="AG246" s="9" t="e">
        <f t="shared" si="114"/>
        <v>#DIV/0!</v>
      </c>
      <c r="AH246" s="12" t="e">
        <f t="shared" si="115"/>
        <v>#DIV/0!</v>
      </c>
      <c r="AI246" s="12" t="e">
        <f t="shared" si="116"/>
        <v>#DIV/0!</v>
      </c>
      <c r="AJ246" s="42" t="e">
        <f t="shared" si="117"/>
        <v>#DIV/0!</v>
      </c>
      <c r="AK246" s="11">
        <v>0</v>
      </c>
      <c r="AL246" s="9" t="e">
        <f t="shared" si="118"/>
        <v>#DIV/0!</v>
      </c>
      <c r="AM246" s="11">
        <f t="shared" si="119"/>
        <v>0</v>
      </c>
      <c r="AN246" s="9">
        <f t="shared" si="120"/>
        <v>117.45442900939622</v>
      </c>
      <c r="AO246" s="9"/>
      <c r="AP246" s="9">
        <f t="shared" si="121"/>
        <v>11.95795218313112</v>
      </c>
      <c r="AQ246" s="47">
        <f t="shared" si="122"/>
        <v>11.957952183131116</v>
      </c>
      <c r="AR246" s="15">
        <f t="shared" si="123"/>
        <v>0</v>
      </c>
      <c r="AS246" s="49"/>
      <c r="AT246" s="12">
        <f t="shared" si="124"/>
        <v>0.58752031839883911</v>
      </c>
      <c r="AU246" s="9">
        <f t="shared" si="125"/>
        <v>64.500218917016497</v>
      </c>
      <c r="AV246" s="9">
        <f t="shared" si="126"/>
        <v>11.957952183131116</v>
      </c>
      <c r="AW246" s="9">
        <f t="shared" si="127"/>
        <v>11.865416392350213</v>
      </c>
      <c r="AX246" s="16">
        <f t="shared" si="128"/>
        <v>11.911684287740664</v>
      </c>
      <c r="AY246" s="44">
        <f t="shared" si="129"/>
        <v>5.1333649551226542E-4</v>
      </c>
      <c r="AZ246" s="49"/>
      <c r="BA246" s="12">
        <f t="shared" si="130"/>
        <v>0.58573455417897291</v>
      </c>
      <c r="BB246" s="9">
        <f t="shared" si="131"/>
        <v>64.249229538687402</v>
      </c>
      <c r="BC246" s="9">
        <f t="shared" si="132"/>
        <v>11.95795186864896</v>
      </c>
      <c r="BD246" s="9">
        <f t="shared" si="133"/>
        <v>11.773918951644085</v>
      </c>
      <c r="BE246" s="16">
        <f t="shared" si="134"/>
        <v>11.865935410146523</v>
      </c>
      <c r="BF246" s="44">
        <f t="shared" si="135"/>
        <v>1.020911064539984E-3</v>
      </c>
      <c r="BG246" s="49"/>
      <c r="BH246" s="12">
        <f t="shared" si="136"/>
        <v>0.5839570063014734</v>
      </c>
      <c r="BI246" s="9">
        <f t="shared" si="137"/>
        <v>64</v>
      </c>
      <c r="BJ246" s="9">
        <f t="shared" si="138"/>
        <v>11.957950624800292</v>
      </c>
      <c r="BK246" s="9">
        <f t="shared" si="139"/>
        <v>0</v>
      </c>
      <c r="BL246" s="47">
        <f t="shared" si="140"/>
        <v>64</v>
      </c>
      <c r="BM246" s="44">
        <f t="shared" si="141"/>
        <v>-0.57740000966316718</v>
      </c>
      <c r="BN246" s="11"/>
      <c r="BO246" s="9"/>
      <c r="BP246" s="11"/>
      <c r="BQ246" s="9"/>
      <c r="BR246" s="43"/>
      <c r="BS246" s="9"/>
      <c r="BT246" s="11"/>
      <c r="BU246" s="9"/>
      <c r="BV246" s="25"/>
      <c r="BW246" s="25"/>
      <c r="BX246" s="25"/>
      <c r="BY246" s="25"/>
      <c r="CA246" s="25"/>
      <c r="CB246" s="25"/>
    </row>
    <row r="247" spans="2:80" x14ac:dyDescent="0.2">
      <c r="B247" s="2"/>
      <c r="C247" s="1"/>
      <c r="D247" s="1"/>
      <c r="E247" s="1"/>
      <c r="F247" s="2"/>
      <c r="G247" s="6"/>
      <c r="H247" s="2"/>
      <c r="I247" s="2"/>
      <c r="J247" s="3"/>
      <c r="K247" s="3"/>
      <c r="L247" s="1"/>
      <c r="M247" s="1"/>
      <c r="N247" s="1"/>
      <c r="O247" s="40"/>
      <c r="P247" s="40"/>
      <c r="Q247" s="1"/>
      <c r="R247" s="1"/>
      <c r="S247" s="2"/>
      <c r="T247" s="3"/>
      <c r="U247" s="7"/>
      <c r="V247" s="7"/>
      <c r="W247" s="7"/>
      <c r="X247" s="40"/>
      <c r="Y247" s="1"/>
      <c r="Z247" s="1"/>
      <c r="AA247" s="2"/>
      <c r="AB247" s="6"/>
      <c r="AC247" s="2"/>
      <c r="AD247" s="40"/>
      <c r="AE247" s="1" t="e">
        <f t="shared" si="112"/>
        <v>#DIV/0!</v>
      </c>
      <c r="AF247" s="2">
        <f t="shared" si="113"/>
        <v>26</v>
      </c>
      <c r="AG247" s="9" t="e">
        <f t="shared" si="114"/>
        <v>#DIV/0!</v>
      </c>
      <c r="AH247" s="12" t="e">
        <f t="shared" si="115"/>
        <v>#DIV/0!</v>
      </c>
      <c r="AI247" s="12" t="e">
        <f t="shared" si="116"/>
        <v>#DIV/0!</v>
      </c>
      <c r="AJ247" s="42" t="e">
        <f t="shared" si="117"/>
        <v>#DIV/0!</v>
      </c>
      <c r="AK247" s="11">
        <v>0</v>
      </c>
      <c r="AL247" s="9" t="e">
        <f t="shared" si="118"/>
        <v>#DIV/0!</v>
      </c>
      <c r="AM247" s="11">
        <f t="shared" si="119"/>
        <v>0</v>
      </c>
      <c r="AN247" s="9">
        <f t="shared" si="120"/>
        <v>11.957952183131116</v>
      </c>
      <c r="AO247" s="9"/>
      <c r="AP247" s="9">
        <f t="shared" si="121"/>
        <v>11.865416706832368</v>
      </c>
      <c r="AQ247" s="47">
        <f t="shared" si="122"/>
        <v>11.865416706832368</v>
      </c>
      <c r="AR247" s="15">
        <f t="shared" si="123"/>
        <v>0</v>
      </c>
      <c r="AS247" s="49"/>
      <c r="AT247" s="12">
        <f t="shared" si="124"/>
        <v>5.1333649551226542E-4</v>
      </c>
      <c r="AU247" s="9">
        <f t="shared" si="125"/>
        <v>11.911684287740664</v>
      </c>
      <c r="AV247" s="9">
        <f t="shared" si="126"/>
        <v>11.865416706832368</v>
      </c>
      <c r="AW247" s="9">
        <f t="shared" si="127"/>
        <v>11.773920195492755</v>
      </c>
      <c r="AX247" s="16">
        <f t="shared" si="128"/>
        <v>11.819668451162562</v>
      </c>
      <c r="AY247" s="44">
        <f t="shared" si="129"/>
        <v>5.0757115799531503E-4</v>
      </c>
      <c r="AZ247" s="49"/>
      <c r="BA247" s="12">
        <f t="shared" si="130"/>
        <v>1.020911064539984E-3</v>
      </c>
      <c r="BB247" s="9">
        <f t="shared" si="131"/>
        <v>11.865935410146523</v>
      </c>
      <c r="BC247" s="9">
        <f t="shared" si="132"/>
        <v>11.865416399374512</v>
      </c>
      <c r="BD247" s="9">
        <f t="shared" si="133"/>
        <v>115.64417561538031</v>
      </c>
      <c r="BE247" s="16">
        <f t="shared" si="134"/>
        <v>63.754796007377408</v>
      </c>
      <c r="BF247" s="44">
        <f t="shared" si="135"/>
        <v>-0.57570615774701417</v>
      </c>
      <c r="BG247" s="49"/>
      <c r="BH247" s="12">
        <f t="shared" si="136"/>
        <v>-0.57740000966316718</v>
      </c>
      <c r="BI247" s="9">
        <f t="shared" si="137"/>
        <v>64</v>
      </c>
      <c r="BJ247" s="9">
        <f t="shared" si="138"/>
        <v>12.260959190401962</v>
      </c>
      <c r="BK247" s="9">
        <f t="shared" si="139"/>
        <v>0</v>
      </c>
      <c r="BL247" s="47">
        <f t="shared" si="140"/>
        <v>64</v>
      </c>
      <c r="BM247" s="44">
        <f t="shared" si="141"/>
        <v>-0.57403816763721105</v>
      </c>
      <c r="BN247" s="11"/>
      <c r="BO247" s="9"/>
      <c r="BP247" s="11"/>
      <c r="BQ247" s="9"/>
      <c r="BR247" s="43"/>
      <c r="BS247" s="9"/>
      <c r="BT247" s="11"/>
      <c r="BU247" s="9"/>
      <c r="BV247" s="25"/>
      <c r="BW247" s="25"/>
      <c r="BX247" s="25"/>
      <c r="BY247" s="25"/>
      <c r="CA247" s="25"/>
      <c r="CB247" s="25"/>
    </row>
    <row r="248" spans="2:80" x14ac:dyDescent="0.2">
      <c r="B248" s="2"/>
      <c r="C248" s="1"/>
      <c r="D248" s="1"/>
      <c r="E248" s="1"/>
      <c r="F248" s="2"/>
      <c r="G248" s="6"/>
      <c r="H248" s="2"/>
      <c r="I248" s="2"/>
      <c r="J248" s="3"/>
      <c r="K248" s="3"/>
      <c r="L248" s="1"/>
      <c r="M248" s="1"/>
      <c r="N248" s="1"/>
      <c r="O248" s="40"/>
      <c r="P248" s="40"/>
      <c r="Q248" s="1"/>
      <c r="R248" s="1"/>
      <c r="S248" s="2"/>
      <c r="T248" s="3"/>
      <c r="U248" s="7"/>
      <c r="V248" s="7"/>
      <c r="W248" s="7"/>
      <c r="X248" s="40"/>
      <c r="Y248" s="1"/>
      <c r="Z248" s="1"/>
      <c r="AA248" s="2"/>
      <c r="AB248" s="6"/>
      <c r="AC248" s="2"/>
      <c r="AD248" s="40"/>
      <c r="AE248" s="1" t="e">
        <f t="shared" si="112"/>
        <v>#DIV/0!</v>
      </c>
      <c r="AF248" s="2">
        <f t="shared" si="113"/>
        <v>27</v>
      </c>
      <c r="AG248" s="9" t="e">
        <f t="shared" si="114"/>
        <v>#DIV/0!</v>
      </c>
      <c r="AH248" s="12" t="e">
        <f t="shared" si="115"/>
        <v>#DIV/0!</v>
      </c>
      <c r="AI248" s="12" t="e">
        <f t="shared" si="116"/>
        <v>#DIV/0!</v>
      </c>
      <c r="AJ248" s="42" t="e">
        <f t="shared" si="117"/>
        <v>#DIV/0!</v>
      </c>
      <c r="AK248" s="11">
        <v>0</v>
      </c>
      <c r="AL248" s="9" t="e">
        <f t="shared" si="118"/>
        <v>#DIV/0!</v>
      </c>
      <c r="AM248" s="11">
        <f t="shared" si="119"/>
        <v>0</v>
      </c>
      <c r="AN248" s="9">
        <f t="shared" si="120"/>
        <v>11.865416706832368</v>
      </c>
      <c r="AO248" s="9"/>
      <c r="AP248" s="9">
        <f t="shared" si="121"/>
        <v>11.773920502950611</v>
      </c>
      <c r="AQ248" s="47">
        <f t="shared" si="122"/>
        <v>11.773920502950611</v>
      </c>
      <c r="AR248" s="15">
        <f t="shared" si="123"/>
        <v>0</v>
      </c>
      <c r="AS248" s="49"/>
      <c r="AT248" s="12">
        <f t="shared" si="124"/>
        <v>5.0757115799531503E-4</v>
      </c>
      <c r="AU248" s="9">
        <f t="shared" si="125"/>
        <v>11.819668451162562</v>
      </c>
      <c r="AV248" s="9">
        <f t="shared" si="126"/>
        <v>11.773920502950611</v>
      </c>
      <c r="AW248" s="9">
        <f t="shared" si="127"/>
        <v>115.24863282435285</v>
      </c>
      <c r="AX248" s="16">
        <f t="shared" si="128"/>
        <v>63.511276663651735</v>
      </c>
      <c r="AY248" s="44">
        <f t="shared" si="129"/>
        <v>-0.5740194766690222</v>
      </c>
      <c r="AZ248" s="49"/>
      <c r="BA248" s="12">
        <f t="shared" si="130"/>
        <v>-0.57570615774701417</v>
      </c>
      <c r="BB248" s="9">
        <f t="shared" si="131"/>
        <v>63.754796007377408</v>
      </c>
      <c r="BC248" s="9">
        <f t="shared" si="132"/>
        <v>12.167148997940977</v>
      </c>
      <c r="BD248" s="9">
        <f t="shared" si="133"/>
        <v>115.34578670592626</v>
      </c>
      <c r="BE248" s="16">
        <f t="shared" si="134"/>
        <v>63.756467851933621</v>
      </c>
      <c r="BF248" s="44">
        <f t="shared" si="135"/>
        <v>-0.5723770213208913</v>
      </c>
      <c r="BG248" s="49"/>
      <c r="BH248" s="12">
        <f t="shared" si="136"/>
        <v>-0.57403816763721105</v>
      </c>
      <c r="BI248" s="9">
        <f t="shared" si="137"/>
        <v>64</v>
      </c>
      <c r="BJ248" s="9">
        <f t="shared" si="138"/>
        <v>12.558130404589093</v>
      </c>
      <c r="BK248" s="9">
        <f t="shared" si="139"/>
        <v>0</v>
      </c>
      <c r="BL248" s="47">
        <f t="shared" si="140"/>
        <v>64</v>
      </c>
      <c r="BM248" s="44">
        <f t="shared" si="141"/>
        <v>-0.57074109029296194</v>
      </c>
      <c r="BN248" s="11"/>
      <c r="BO248" s="9"/>
      <c r="BP248" s="11"/>
      <c r="BQ248" s="9"/>
      <c r="BR248" s="43"/>
      <c r="BS248" s="9"/>
      <c r="BT248" s="11"/>
      <c r="BU248" s="9"/>
      <c r="BV248" s="25"/>
      <c r="BW248" s="25"/>
      <c r="BX248" s="25"/>
      <c r="BY248" s="25"/>
      <c r="CA248" s="25"/>
      <c r="CB248" s="25"/>
    </row>
    <row r="249" spans="2:80" x14ac:dyDescent="0.2">
      <c r="B249" s="2"/>
      <c r="C249" s="1"/>
      <c r="D249" s="1"/>
      <c r="E249" s="1"/>
      <c r="F249" s="2"/>
      <c r="G249" s="6"/>
      <c r="H249" s="2"/>
      <c r="I249" s="2"/>
      <c r="J249" s="3"/>
      <c r="K249" s="3"/>
      <c r="L249" s="1"/>
      <c r="M249" s="1"/>
      <c r="N249" s="1"/>
      <c r="O249" s="40"/>
      <c r="P249" s="40"/>
      <c r="Q249" s="1"/>
      <c r="R249" s="1"/>
      <c r="S249" s="2"/>
      <c r="T249" s="3"/>
      <c r="U249" s="7"/>
      <c r="V249" s="7"/>
      <c r="W249" s="7"/>
      <c r="X249" s="40"/>
      <c r="Y249" s="1"/>
      <c r="Z249" s="1"/>
      <c r="AA249" s="2"/>
      <c r="AB249" s="6"/>
      <c r="AC249" s="2"/>
      <c r="AD249" s="40"/>
      <c r="AE249" s="1" t="e">
        <f t="shared" si="112"/>
        <v>#DIV/0!</v>
      </c>
      <c r="AF249" s="2">
        <f t="shared" si="113"/>
        <v>28</v>
      </c>
      <c r="AG249" s="9" t="e">
        <f t="shared" si="114"/>
        <v>#DIV/0!</v>
      </c>
      <c r="AH249" s="12" t="e">
        <f t="shared" si="115"/>
        <v>#DIV/0!</v>
      </c>
      <c r="AI249" s="12" t="e">
        <f t="shared" si="116"/>
        <v>#DIV/0!</v>
      </c>
      <c r="AJ249" s="42" t="e">
        <f t="shared" si="117"/>
        <v>#DIV/0!</v>
      </c>
      <c r="AK249" s="11">
        <v>0</v>
      </c>
      <c r="AL249" s="9" t="e">
        <f t="shared" si="118"/>
        <v>#DIV/0!</v>
      </c>
      <c r="AM249" s="11">
        <f t="shared" si="119"/>
        <v>0</v>
      </c>
      <c r="AN249" s="9">
        <f t="shared" si="120"/>
        <v>11.773920502950611</v>
      </c>
      <c r="AO249" s="9"/>
      <c r="AP249" s="9">
        <f t="shared" si="121"/>
        <v>114.8554043293625</v>
      </c>
      <c r="AQ249" s="47">
        <f t="shared" si="122"/>
        <v>114.85540432936249</v>
      </c>
      <c r="AR249" s="15">
        <f t="shared" si="123"/>
        <v>0</v>
      </c>
      <c r="AS249" s="49"/>
      <c r="AT249" s="12">
        <f t="shared" si="124"/>
        <v>-0.5740194766690222</v>
      </c>
      <c r="AU249" s="9">
        <f t="shared" si="125"/>
        <v>63.511276663651735</v>
      </c>
      <c r="AV249" s="9">
        <f t="shared" si="126"/>
        <v>114.85540432936249</v>
      </c>
      <c r="AW249" s="9">
        <f t="shared" si="127"/>
        <v>114.95480529927815</v>
      </c>
      <c r="AX249" s="16">
        <f t="shared" si="128"/>
        <v>114.90510481432031</v>
      </c>
      <c r="AY249" s="44">
        <f t="shared" si="129"/>
        <v>-5.5142064617823131E-4</v>
      </c>
      <c r="AZ249" s="49"/>
      <c r="BA249" s="12">
        <f t="shared" si="130"/>
        <v>-0.5723770213208913</v>
      </c>
      <c r="BB249" s="9">
        <f t="shared" si="131"/>
        <v>63.756467851933621</v>
      </c>
      <c r="BC249" s="9">
        <f t="shared" si="132"/>
        <v>114.85540469223808</v>
      </c>
      <c r="BD249" s="9">
        <f t="shared" si="133"/>
        <v>115.05311995045966</v>
      </c>
      <c r="BE249" s="16">
        <f t="shared" si="134"/>
        <v>114.95426232134886</v>
      </c>
      <c r="BF249" s="44">
        <f t="shared" si="135"/>
        <v>-1.0968129942831293E-3</v>
      </c>
      <c r="BG249" s="49"/>
      <c r="BH249" s="12">
        <f t="shared" si="136"/>
        <v>-0.57074109029296194</v>
      </c>
      <c r="BI249" s="9">
        <f t="shared" si="137"/>
        <v>64</v>
      </c>
      <c r="BJ249" s="9">
        <f t="shared" si="138"/>
        <v>114.8554061279156</v>
      </c>
      <c r="BK249" s="9">
        <f t="shared" si="139"/>
        <v>0</v>
      </c>
      <c r="BL249" s="47">
        <f t="shared" si="140"/>
        <v>64</v>
      </c>
      <c r="BM249" s="44">
        <f t="shared" si="141"/>
        <v>0.56423435168707892</v>
      </c>
      <c r="BN249" s="11"/>
      <c r="BO249" s="9"/>
      <c r="BP249" s="11"/>
      <c r="BQ249" s="9"/>
      <c r="BR249" s="43"/>
      <c r="BS249" s="9"/>
      <c r="BT249" s="11"/>
      <c r="BU249" s="9"/>
      <c r="BV249" s="25"/>
      <c r="BW249" s="25"/>
      <c r="BX249" s="25"/>
      <c r="BY249" s="25"/>
      <c r="CA249" s="25"/>
      <c r="CB249" s="25"/>
    </row>
    <row r="250" spans="2:80" x14ac:dyDescent="0.2">
      <c r="B250" s="2"/>
      <c r="C250" s="1"/>
      <c r="D250" s="1"/>
      <c r="E250" s="1"/>
      <c r="F250" s="2"/>
      <c r="G250" s="6"/>
      <c r="H250" s="2"/>
      <c r="I250" s="2"/>
      <c r="J250" s="3"/>
      <c r="K250" s="3"/>
      <c r="L250" s="1"/>
      <c r="M250" s="1"/>
      <c r="N250" s="1"/>
      <c r="O250" s="40"/>
      <c r="P250" s="40"/>
      <c r="Q250" s="1"/>
      <c r="R250" s="1"/>
      <c r="S250" s="2"/>
      <c r="T250" s="3"/>
      <c r="U250" s="7"/>
      <c r="V250" s="7"/>
      <c r="W250" s="7"/>
      <c r="X250" s="40"/>
      <c r="Y250" s="1"/>
      <c r="Z250" s="1"/>
      <c r="AA250" s="2"/>
      <c r="AB250" s="6"/>
      <c r="AC250" s="2"/>
      <c r="AD250" s="40"/>
      <c r="AE250" s="1" t="e">
        <f t="shared" si="112"/>
        <v>#DIV/0!</v>
      </c>
      <c r="AF250" s="2">
        <f t="shared" si="113"/>
        <v>29</v>
      </c>
      <c r="AG250" s="9" t="e">
        <f t="shared" si="114"/>
        <v>#DIV/0!</v>
      </c>
      <c r="AH250" s="12" t="e">
        <f t="shared" si="115"/>
        <v>#DIV/0!</v>
      </c>
      <c r="AI250" s="12" t="e">
        <f t="shared" si="116"/>
        <v>#DIV/0!</v>
      </c>
      <c r="AJ250" s="42" t="e">
        <f t="shared" si="117"/>
        <v>#DIV/0!</v>
      </c>
      <c r="AK250" s="11">
        <v>0</v>
      </c>
      <c r="AL250" s="9" t="e">
        <f t="shared" si="118"/>
        <v>#DIV/0!</v>
      </c>
      <c r="AM250" s="11">
        <f t="shared" si="119"/>
        <v>0</v>
      </c>
      <c r="AN250" s="9">
        <f t="shared" si="120"/>
        <v>114.85540432936249</v>
      </c>
      <c r="AO250" s="9"/>
      <c r="AP250" s="9">
        <f t="shared" si="121"/>
        <v>114.95480493640254</v>
      </c>
      <c r="AQ250" s="47">
        <f t="shared" si="122"/>
        <v>114.95480493640254</v>
      </c>
      <c r="AR250" s="15">
        <f t="shared" si="123"/>
        <v>0</v>
      </c>
      <c r="AS250" s="49"/>
      <c r="AT250" s="12">
        <f t="shared" si="124"/>
        <v>-5.5142064617823131E-4</v>
      </c>
      <c r="AU250" s="9">
        <f t="shared" si="125"/>
        <v>114.90510481432031</v>
      </c>
      <c r="AV250" s="9">
        <f t="shared" si="126"/>
        <v>114.95480493640254</v>
      </c>
      <c r="AW250" s="9">
        <f t="shared" si="127"/>
        <v>115.05311851478213</v>
      </c>
      <c r="AX250" s="16">
        <f t="shared" si="128"/>
        <v>115.00396172559233</v>
      </c>
      <c r="AY250" s="44">
        <f t="shared" si="129"/>
        <v>-5.4538840983313266E-4</v>
      </c>
      <c r="AZ250" s="49"/>
      <c r="BA250" s="12">
        <f t="shared" si="130"/>
        <v>-1.0968129942831293E-3</v>
      </c>
      <c r="BB250" s="9">
        <f t="shared" si="131"/>
        <v>114.95426232134886</v>
      </c>
      <c r="BC250" s="9">
        <f t="shared" si="132"/>
        <v>114.95480529138226</v>
      </c>
      <c r="BD250" s="9">
        <f t="shared" si="133"/>
        <v>13.524530156244417</v>
      </c>
      <c r="BE250" s="16">
        <f t="shared" si="134"/>
        <v>64.239667723813341</v>
      </c>
      <c r="BF250" s="44">
        <f t="shared" si="135"/>
        <v>0.56267808960532062</v>
      </c>
      <c r="BG250" s="49"/>
      <c r="BH250" s="12">
        <f t="shared" si="136"/>
        <v>0.56423435168707892</v>
      </c>
      <c r="BI250" s="9">
        <f t="shared" si="137"/>
        <v>64</v>
      </c>
      <c r="BJ250" s="9">
        <f t="shared" si="138"/>
        <v>114.5769619850804</v>
      </c>
      <c r="BK250" s="9">
        <f t="shared" si="139"/>
        <v>0</v>
      </c>
      <c r="BL250" s="47">
        <f t="shared" si="140"/>
        <v>64</v>
      </c>
      <c r="BM250" s="44">
        <f t="shared" si="141"/>
        <v>0.56114504885035565</v>
      </c>
      <c r="BN250" s="11"/>
      <c r="BO250" s="9"/>
      <c r="BP250" s="11"/>
      <c r="BQ250" s="9"/>
      <c r="BR250" s="43"/>
      <c r="BS250" s="9"/>
      <c r="BT250" s="11"/>
      <c r="BU250" s="9"/>
      <c r="BV250" s="25"/>
      <c r="BW250" s="25"/>
      <c r="BX250" s="25"/>
      <c r="BY250" s="25"/>
      <c r="CA250" s="25"/>
      <c r="CB250" s="25"/>
    </row>
    <row r="251" spans="2:80" x14ac:dyDescent="0.2">
      <c r="B251" s="2"/>
      <c r="C251" s="1"/>
      <c r="D251" s="1"/>
      <c r="E251" s="1"/>
      <c r="F251" s="2"/>
      <c r="G251" s="6"/>
      <c r="H251" s="2"/>
      <c r="I251" s="2"/>
      <c r="J251" s="3"/>
      <c r="K251" s="3"/>
      <c r="L251" s="1"/>
      <c r="M251" s="1"/>
      <c r="N251" s="1"/>
      <c r="O251" s="40"/>
      <c r="P251" s="40"/>
      <c r="Q251" s="1"/>
      <c r="R251" s="1"/>
      <c r="S251" s="2"/>
      <c r="T251" s="3"/>
      <c r="U251" s="7"/>
      <c r="V251" s="7"/>
      <c r="W251" s="7"/>
      <c r="X251" s="40"/>
      <c r="Y251" s="1"/>
      <c r="Z251" s="1"/>
      <c r="AA251" s="2"/>
      <c r="AB251" s="6"/>
      <c r="AC251" s="2"/>
      <c r="AD251" s="40"/>
      <c r="AE251" s="1" t="e">
        <f t="shared" si="112"/>
        <v>#DIV/0!</v>
      </c>
      <c r="AF251" s="2">
        <f t="shared" si="113"/>
        <v>30</v>
      </c>
      <c r="AG251" s="9" t="e">
        <f t="shared" si="114"/>
        <v>#DIV/0!</v>
      </c>
      <c r="AH251" s="12" t="e">
        <f t="shared" si="115"/>
        <v>#DIV/0!</v>
      </c>
      <c r="AI251" s="12" t="e">
        <f t="shared" si="116"/>
        <v>#DIV/0!</v>
      </c>
      <c r="AJ251" s="42" t="e">
        <f t="shared" si="117"/>
        <v>#DIV/0!</v>
      </c>
      <c r="AK251" s="11">
        <v>0</v>
      </c>
      <c r="AL251" s="9" t="e">
        <f t="shared" si="118"/>
        <v>#DIV/0!</v>
      </c>
      <c r="AM251" s="11">
        <f t="shared" si="119"/>
        <v>0</v>
      </c>
      <c r="AN251" s="9">
        <f t="shared" si="120"/>
        <v>114.95480493640254</v>
      </c>
      <c r="AO251" s="9"/>
      <c r="AP251" s="9">
        <f t="shared" si="121"/>
        <v>115.05311815980241</v>
      </c>
      <c r="AQ251" s="47">
        <f t="shared" si="122"/>
        <v>115.05311815980241</v>
      </c>
      <c r="AR251" s="15">
        <f t="shared" si="123"/>
        <v>0</v>
      </c>
      <c r="AS251" s="49"/>
      <c r="AT251" s="12">
        <f t="shared" si="124"/>
        <v>-5.4538840983313266E-4</v>
      </c>
      <c r="AU251" s="9">
        <f t="shared" si="125"/>
        <v>115.00396172559233</v>
      </c>
      <c r="AV251" s="9">
        <f t="shared" si="126"/>
        <v>115.05311815980241</v>
      </c>
      <c r="AW251" s="9">
        <f t="shared" si="127"/>
        <v>13.902373462546279</v>
      </c>
      <c r="AX251" s="16">
        <f t="shared" si="128"/>
        <v>64.477745811174344</v>
      </c>
      <c r="AY251" s="44">
        <f t="shared" si="129"/>
        <v>0.56112741203332095</v>
      </c>
      <c r="AZ251" s="49"/>
      <c r="BA251" s="12">
        <f t="shared" si="130"/>
        <v>0.56267808960532062</v>
      </c>
      <c r="BB251" s="9">
        <f t="shared" si="131"/>
        <v>64.239667723813341</v>
      </c>
      <c r="BC251" s="9">
        <f t="shared" si="132"/>
        <v>114.67735457118013</v>
      </c>
      <c r="BD251" s="9">
        <f t="shared" si="133"/>
        <v>13.798825225192388</v>
      </c>
      <c r="BE251" s="16">
        <f t="shared" si="134"/>
        <v>64.23808989818626</v>
      </c>
      <c r="BF251" s="44">
        <f t="shared" si="135"/>
        <v>0.55961731444550644</v>
      </c>
      <c r="BG251" s="49"/>
      <c r="BH251" s="12">
        <f t="shared" si="136"/>
        <v>0.56114504885035565</v>
      </c>
      <c r="BI251" s="9">
        <f t="shared" si="137"/>
        <v>64</v>
      </c>
      <c r="BJ251" s="9">
        <f t="shared" si="138"/>
        <v>114.30361075964973</v>
      </c>
      <c r="BK251" s="9">
        <f t="shared" si="139"/>
        <v>0</v>
      </c>
      <c r="BL251" s="47">
        <f t="shared" si="140"/>
        <v>64</v>
      </c>
      <c r="BM251" s="44">
        <f t="shared" si="141"/>
        <v>0.55811225129338005</v>
      </c>
      <c r="BN251" s="11"/>
      <c r="BO251" s="9"/>
      <c r="BP251" s="11"/>
      <c r="BQ251" s="9"/>
      <c r="BR251" s="43"/>
      <c r="BS251" s="9"/>
      <c r="BT251" s="11"/>
      <c r="BU251" s="9"/>
      <c r="BV251" s="25"/>
      <c r="BW251" s="25"/>
      <c r="BX251" s="25"/>
      <c r="BY251" s="25"/>
      <c r="CA251" s="25"/>
      <c r="CB251" s="25"/>
    </row>
    <row r="252" spans="2:80" x14ac:dyDescent="0.2">
      <c r="B252" s="2"/>
      <c r="C252" s="1"/>
      <c r="D252" s="1"/>
      <c r="E252" s="1"/>
      <c r="F252" s="2"/>
      <c r="G252" s="6"/>
      <c r="H252" s="2"/>
      <c r="I252" s="2"/>
      <c r="J252" s="3"/>
      <c r="K252" s="3"/>
      <c r="L252" s="1"/>
      <c r="M252" s="1"/>
      <c r="N252" s="1"/>
      <c r="O252" s="40"/>
      <c r="P252" s="40"/>
      <c r="Q252" s="1"/>
      <c r="R252" s="1"/>
      <c r="S252" s="2"/>
      <c r="T252" s="3"/>
      <c r="U252" s="7"/>
      <c r="V252" s="7"/>
      <c r="W252" s="7"/>
      <c r="X252" s="40"/>
      <c r="Y252" s="1"/>
      <c r="Z252" s="1"/>
      <c r="AA252" s="2"/>
      <c r="AB252" s="6"/>
      <c r="AC252" s="2"/>
      <c r="AD252" s="40"/>
      <c r="AE252" s="1" t="e">
        <f t="shared" si="112"/>
        <v>#DIV/0!</v>
      </c>
      <c r="AF252" s="2">
        <f t="shared" si="113"/>
        <v>31</v>
      </c>
      <c r="AG252" s="9" t="e">
        <f t="shared" si="114"/>
        <v>#DIV/0!</v>
      </c>
      <c r="AH252" s="12" t="e">
        <f t="shared" si="115"/>
        <v>#DIV/0!</v>
      </c>
      <c r="AI252" s="12" t="e">
        <f t="shared" si="116"/>
        <v>#DIV/0!</v>
      </c>
      <c r="AJ252" s="42" t="e">
        <f t="shared" si="117"/>
        <v>#DIV/0!</v>
      </c>
      <c r="AK252" s="11">
        <v>0</v>
      </c>
      <c r="AL252" s="9" t="e">
        <f t="shared" si="118"/>
        <v>#DIV/0!</v>
      </c>
      <c r="AM252" s="11">
        <f t="shared" si="119"/>
        <v>0</v>
      </c>
      <c r="AN252" s="9">
        <f t="shared" si="120"/>
        <v>115.05311815980241</v>
      </c>
      <c r="AO252" s="9"/>
      <c r="AP252" s="9">
        <f t="shared" si="121"/>
        <v>14.278137051168549</v>
      </c>
      <c r="AQ252" s="47">
        <f t="shared" si="122"/>
        <v>14.278137051168549</v>
      </c>
      <c r="AR252" s="15">
        <f t="shared" si="123"/>
        <v>0</v>
      </c>
      <c r="AS252" s="49"/>
      <c r="AT252" s="12">
        <f t="shared" si="124"/>
        <v>0.56112741203332095</v>
      </c>
      <c r="AU252" s="9">
        <f t="shared" si="125"/>
        <v>64.477745811174344</v>
      </c>
      <c r="AV252" s="9">
        <f t="shared" si="126"/>
        <v>14.278137051168549</v>
      </c>
      <c r="AW252" s="9">
        <f t="shared" si="127"/>
        <v>14.172569036722791</v>
      </c>
      <c r="AX252" s="16">
        <f t="shared" si="128"/>
        <v>14.22535304394567</v>
      </c>
      <c r="AY252" s="44">
        <f t="shared" si="129"/>
        <v>5.8563193891197787E-4</v>
      </c>
      <c r="AZ252" s="49"/>
      <c r="BA252" s="12">
        <f t="shared" si="130"/>
        <v>0.55961731444550644</v>
      </c>
      <c r="BB252" s="9">
        <f t="shared" si="131"/>
        <v>64.23808989818626</v>
      </c>
      <c r="BC252" s="9">
        <f t="shared" si="132"/>
        <v>14.278136641869033</v>
      </c>
      <c r="BD252" s="9">
        <f t="shared" si="133"/>
        <v>14.068125424147361</v>
      </c>
      <c r="BE252" s="16">
        <f t="shared" si="134"/>
        <v>14.173131033008197</v>
      </c>
      <c r="BF252" s="44">
        <f t="shared" si="135"/>
        <v>1.1650240584073974E-3</v>
      </c>
      <c r="BG252" s="49"/>
      <c r="BH252" s="12">
        <f t="shared" si="136"/>
        <v>0.55811225129338005</v>
      </c>
      <c r="BI252" s="9">
        <f t="shared" si="137"/>
        <v>64</v>
      </c>
      <c r="BJ252" s="9">
        <f t="shared" si="138"/>
        <v>14.278135022068595</v>
      </c>
      <c r="BK252" s="9">
        <f t="shared" si="139"/>
        <v>0</v>
      </c>
      <c r="BL252" s="47">
        <f t="shared" si="140"/>
        <v>64</v>
      </c>
      <c r="BM252" s="44">
        <f t="shared" si="141"/>
        <v>-0.5516578548194061</v>
      </c>
      <c r="BN252" s="11"/>
      <c r="BO252" s="9"/>
      <c r="BP252" s="11"/>
      <c r="BQ252" s="9"/>
      <c r="BR252" s="43"/>
      <c r="BS252" s="9"/>
      <c r="BT252" s="11"/>
      <c r="BU252" s="9"/>
      <c r="BV252" s="25"/>
      <c r="BW252" s="25"/>
      <c r="BX252" s="25"/>
      <c r="BY252" s="25"/>
      <c r="CA252" s="25"/>
      <c r="CB252" s="25"/>
    </row>
    <row r="253" spans="2:80" x14ac:dyDescent="0.2">
      <c r="B253" s="2"/>
      <c r="C253" s="1"/>
      <c r="D253" s="1"/>
      <c r="E253" s="1"/>
      <c r="F253" s="2"/>
      <c r="G253" s="6"/>
      <c r="H253" s="2"/>
      <c r="I253" s="2"/>
      <c r="J253" s="3"/>
      <c r="K253" s="3"/>
      <c r="L253" s="1"/>
      <c r="M253" s="1"/>
      <c r="N253" s="1"/>
      <c r="O253" s="40"/>
      <c r="P253" s="40"/>
      <c r="Q253" s="1"/>
      <c r="R253" s="1"/>
      <c r="S253" s="2"/>
      <c r="T253" s="3"/>
      <c r="U253" s="7"/>
      <c r="V253" s="7"/>
      <c r="W253" s="7"/>
      <c r="X253" s="40"/>
      <c r="Y253" s="1"/>
      <c r="Z253" s="1"/>
      <c r="AA253" s="2"/>
      <c r="AB253" s="6"/>
      <c r="AC253" s="2"/>
      <c r="AD253" s="40"/>
      <c r="AE253" s="1" t="e">
        <f t="shared" si="112"/>
        <v>#DIV/0!</v>
      </c>
      <c r="AF253" s="2">
        <f t="shared" si="113"/>
        <v>32</v>
      </c>
      <c r="AG253" s="9" t="e">
        <f t="shared" si="114"/>
        <v>#DIV/0!</v>
      </c>
      <c r="AH253" s="12" t="e">
        <f t="shared" si="115"/>
        <v>#DIV/0!</v>
      </c>
      <c r="AI253" s="12" t="e">
        <f t="shared" si="116"/>
        <v>#DIV/0!</v>
      </c>
      <c r="AJ253" s="42" t="e">
        <f t="shared" si="117"/>
        <v>#DIV/0!</v>
      </c>
      <c r="AK253" s="11">
        <v>0</v>
      </c>
      <c r="AL253" s="9" t="e">
        <f t="shared" si="118"/>
        <v>#DIV/0!</v>
      </c>
      <c r="AM253" s="11">
        <f t="shared" si="119"/>
        <v>0</v>
      </c>
      <c r="AN253" s="9">
        <f t="shared" si="120"/>
        <v>14.278137051168549</v>
      </c>
      <c r="AO253" s="9"/>
      <c r="AP253" s="9">
        <f t="shared" si="121"/>
        <v>14.172569446022308</v>
      </c>
      <c r="AQ253" s="47">
        <f t="shared" si="122"/>
        <v>14.172569446022308</v>
      </c>
      <c r="AR253" s="15">
        <f t="shared" si="123"/>
        <v>0</v>
      </c>
      <c r="AS253" s="49"/>
      <c r="AT253" s="12">
        <f t="shared" si="124"/>
        <v>5.8563193891197787E-4</v>
      </c>
      <c r="AU253" s="9">
        <f t="shared" si="125"/>
        <v>14.22535304394567</v>
      </c>
      <c r="AV253" s="9">
        <f t="shared" si="126"/>
        <v>14.172569446022308</v>
      </c>
      <c r="AW253" s="9">
        <f t="shared" si="127"/>
        <v>14.068127043947799</v>
      </c>
      <c r="AX253" s="16">
        <f t="shared" si="128"/>
        <v>14.120348244985053</v>
      </c>
      <c r="AY253" s="44">
        <f t="shared" si="129"/>
        <v>5.793876748808926E-4</v>
      </c>
      <c r="AZ253" s="49"/>
      <c r="BA253" s="12">
        <f t="shared" si="130"/>
        <v>1.1650240584073974E-3</v>
      </c>
      <c r="BB253" s="9">
        <f t="shared" si="131"/>
        <v>14.173131033008197</v>
      </c>
      <c r="BC253" s="9">
        <f t="shared" si="132"/>
        <v>14.17256904540452</v>
      </c>
      <c r="BD253" s="9">
        <f t="shared" si="133"/>
        <v>113.35867710654315</v>
      </c>
      <c r="BE253" s="16">
        <f t="shared" si="134"/>
        <v>63.765623075973835</v>
      </c>
      <c r="BF253" s="44">
        <f t="shared" si="135"/>
        <v>-0.55022871351646896</v>
      </c>
      <c r="BG253" s="49"/>
      <c r="BH253" s="12">
        <f t="shared" si="136"/>
        <v>-0.5516578548194061</v>
      </c>
      <c r="BI253" s="9">
        <f t="shared" si="137"/>
        <v>64</v>
      </c>
      <c r="BJ253" s="9">
        <f t="shared" si="138"/>
        <v>14.533877583600471</v>
      </c>
      <c r="BK253" s="9">
        <f t="shared" si="139"/>
        <v>0</v>
      </c>
      <c r="BL253" s="47">
        <f t="shared" si="140"/>
        <v>64</v>
      </c>
      <c r="BM253" s="44">
        <f t="shared" si="141"/>
        <v>-0.54882042317955682</v>
      </c>
      <c r="BN253" s="11"/>
      <c r="BO253" s="9"/>
      <c r="BP253" s="11"/>
      <c r="BQ253" s="9"/>
      <c r="BR253" s="43"/>
      <c r="BS253" s="9"/>
      <c r="BT253" s="11"/>
      <c r="BU253" s="9"/>
      <c r="BV253" s="25"/>
      <c r="BW253" s="25"/>
      <c r="BX253" s="25"/>
      <c r="BY253" s="25"/>
      <c r="CA253" s="25"/>
      <c r="CB253" s="25"/>
    </row>
    <row r="254" spans="2:80" x14ac:dyDescent="0.2">
      <c r="B254" s="2"/>
      <c r="C254" s="1"/>
      <c r="D254" s="1"/>
      <c r="E254" s="1"/>
      <c r="F254" s="2"/>
      <c r="G254" s="6"/>
      <c r="H254" s="2"/>
      <c r="I254" s="2"/>
      <c r="J254" s="3"/>
      <c r="K254" s="3"/>
      <c r="L254" s="1"/>
      <c r="M254" s="1"/>
      <c r="N254" s="1"/>
      <c r="O254" s="40"/>
      <c r="P254" s="40"/>
      <c r="Q254" s="1"/>
      <c r="R254" s="1"/>
      <c r="S254" s="2"/>
      <c r="T254" s="3"/>
      <c r="U254" s="7"/>
      <c r="V254" s="7"/>
      <c r="W254" s="7"/>
      <c r="X254" s="40"/>
      <c r="Y254" s="1"/>
      <c r="Z254" s="1"/>
      <c r="AA254" s="2"/>
      <c r="AB254" s="6"/>
      <c r="AC254" s="2"/>
      <c r="AD254" s="40"/>
      <c r="AE254" s="1" t="e">
        <f t="shared" si="112"/>
        <v>#DIV/0!</v>
      </c>
      <c r="AF254" s="2">
        <f t="shared" si="113"/>
        <v>33</v>
      </c>
      <c r="AG254" s="9" t="e">
        <f t="shared" si="114"/>
        <v>#DIV/0!</v>
      </c>
      <c r="AH254" s="12" t="e">
        <f t="shared" si="115"/>
        <v>#DIV/0!</v>
      </c>
      <c r="AI254" s="12" t="e">
        <f t="shared" si="116"/>
        <v>#DIV/0!</v>
      </c>
      <c r="AJ254" s="42" t="e">
        <f t="shared" si="117"/>
        <v>#DIV/0!</v>
      </c>
      <c r="AK254" s="11">
        <v>0</v>
      </c>
      <c r="AL254" s="9" t="e">
        <f t="shared" si="118"/>
        <v>#DIV/0!</v>
      </c>
      <c r="AM254" s="11">
        <f t="shared" si="119"/>
        <v>0</v>
      </c>
      <c r="AN254" s="9">
        <f t="shared" si="120"/>
        <v>14.172569446022308</v>
      </c>
      <c r="AO254" s="9"/>
      <c r="AP254" s="9">
        <f t="shared" si="121"/>
        <v>14.068127444565585</v>
      </c>
      <c r="AQ254" s="47">
        <f t="shared" si="122"/>
        <v>14.068127444565585</v>
      </c>
      <c r="AR254" s="15">
        <f t="shared" si="123"/>
        <v>0</v>
      </c>
      <c r="AS254" s="49"/>
      <c r="AT254" s="12">
        <f t="shared" si="124"/>
        <v>5.793876748808926E-4</v>
      </c>
      <c r="AU254" s="9">
        <f t="shared" si="125"/>
        <v>14.120348244985053</v>
      </c>
      <c r="AV254" s="9">
        <f t="shared" si="126"/>
        <v>14.068127444565585</v>
      </c>
      <c r="AW254" s="9">
        <f t="shared" si="127"/>
        <v>112.9973685683472</v>
      </c>
      <c r="AX254" s="16">
        <f t="shared" si="128"/>
        <v>63.532748006456394</v>
      </c>
      <c r="AY254" s="44">
        <f t="shared" si="129"/>
        <v>-0.54880376029217526</v>
      </c>
      <c r="AZ254" s="49"/>
      <c r="BA254" s="12">
        <f t="shared" si="130"/>
        <v>-0.55022871351646896</v>
      </c>
      <c r="BB254" s="9">
        <f t="shared" si="131"/>
        <v>63.765623075973835</v>
      </c>
      <c r="BC254" s="9">
        <f t="shared" si="132"/>
        <v>14.427567010492091</v>
      </c>
      <c r="BD254" s="9">
        <f t="shared" si="133"/>
        <v>113.1066610233925</v>
      </c>
      <c r="BE254" s="16">
        <f t="shared" si="134"/>
        <v>63.767114016942301</v>
      </c>
      <c r="BF254" s="44">
        <f t="shared" si="135"/>
        <v>-0.54741608488378857</v>
      </c>
      <c r="BG254" s="49"/>
      <c r="BH254" s="12">
        <f t="shared" si="136"/>
        <v>-0.54882042317955682</v>
      </c>
      <c r="BI254" s="9">
        <f t="shared" si="137"/>
        <v>64</v>
      </c>
      <c r="BJ254" s="9">
        <f t="shared" si="138"/>
        <v>14.785191155747043</v>
      </c>
      <c r="BK254" s="9">
        <f t="shared" si="139"/>
        <v>0</v>
      </c>
      <c r="BL254" s="47">
        <f t="shared" si="140"/>
        <v>64</v>
      </c>
      <c r="BM254" s="44">
        <f t="shared" si="141"/>
        <v>-0.54603213062136513</v>
      </c>
      <c r="BN254" s="11"/>
      <c r="BO254" s="9"/>
      <c r="BP254" s="11"/>
      <c r="BQ254" s="9"/>
      <c r="BR254" s="43"/>
      <c r="BS254" s="9"/>
      <c r="BT254" s="11"/>
      <c r="BU254" s="9"/>
      <c r="BV254" s="25"/>
      <c r="BW254" s="25"/>
      <c r="BX254" s="25"/>
      <c r="BY254" s="25"/>
      <c r="CA254" s="25"/>
      <c r="CB254" s="25"/>
    </row>
    <row r="255" spans="2:80" x14ac:dyDescent="0.2">
      <c r="B255" s="25"/>
      <c r="C255" s="1"/>
      <c r="D255" s="1"/>
      <c r="E255" s="1"/>
      <c r="F255" s="2"/>
      <c r="G255" s="6"/>
      <c r="H255" s="2"/>
      <c r="I255" s="2"/>
      <c r="J255" s="3"/>
      <c r="K255" s="3"/>
      <c r="L255" s="1"/>
      <c r="M255" s="1"/>
      <c r="N255" s="1"/>
      <c r="O255" s="40"/>
      <c r="P255" s="40"/>
      <c r="Q255" s="1"/>
      <c r="R255" s="1"/>
      <c r="S255" s="2"/>
      <c r="T255" s="3"/>
      <c r="U255" s="7"/>
      <c r="V255" s="7"/>
      <c r="W255" s="7"/>
      <c r="X255" s="40"/>
      <c r="Y255" s="1"/>
      <c r="Z255" s="1"/>
      <c r="AA255" s="2"/>
      <c r="AB255" s="6"/>
      <c r="AC255" s="2"/>
      <c r="AD255" s="40"/>
      <c r="AE255" s="1"/>
      <c r="AF255" s="2"/>
      <c r="AG255" s="9"/>
      <c r="AH255" s="12"/>
      <c r="AI255" s="12"/>
      <c r="AJ255" s="42"/>
      <c r="AK255" s="11"/>
      <c r="AL255" s="9"/>
      <c r="AM255" s="11"/>
      <c r="AN255" s="9"/>
      <c r="AO255" s="9"/>
      <c r="AP255" s="9"/>
      <c r="AQ255" s="50"/>
      <c r="AR255" s="11"/>
      <c r="AS255" s="49"/>
      <c r="AT255" s="12"/>
      <c r="AU255" s="9"/>
      <c r="AV255" s="9"/>
      <c r="AW255" s="9"/>
      <c r="AX255" s="9"/>
      <c r="AY255" s="12"/>
      <c r="AZ255" s="49"/>
      <c r="BA255" s="12"/>
      <c r="BB255" s="9"/>
      <c r="BC255" s="9"/>
      <c r="BD255" s="9"/>
      <c r="BE255" s="9"/>
      <c r="BF255" s="12"/>
      <c r="BG255" s="49"/>
      <c r="BH255" s="12"/>
      <c r="BI255" s="9"/>
      <c r="BJ255" s="9"/>
      <c r="BK255" s="9"/>
      <c r="BL255" s="50"/>
      <c r="BM255" s="12"/>
      <c r="BN255" s="11"/>
      <c r="BO255" s="9"/>
      <c r="BP255" s="11"/>
      <c r="BQ255" s="9"/>
      <c r="BR255" s="43"/>
      <c r="BS255" s="9"/>
      <c r="BT255" s="11"/>
      <c r="BU255" s="25"/>
      <c r="BV255" s="25"/>
      <c r="BW255" s="25"/>
      <c r="BX255" s="25"/>
      <c r="BY255" s="25"/>
      <c r="BZ255" s="25"/>
      <c r="CA255" s="25"/>
      <c r="CB255" s="25"/>
    </row>
    <row r="256" spans="2:80" x14ac:dyDescent="0.2">
      <c r="B256" s="25"/>
      <c r="C256" s="1"/>
      <c r="D256" s="1"/>
      <c r="E256" s="1"/>
      <c r="F256" s="2"/>
      <c r="G256" s="6"/>
      <c r="H256" s="2"/>
      <c r="I256" s="2"/>
      <c r="J256" s="3"/>
      <c r="K256" s="3"/>
      <c r="L256" s="1"/>
      <c r="M256" s="1"/>
      <c r="N256" s="1"/>
      <c r="O256" s="40"/>
      <c r="P256" s="40"/>
      <c r="Q256" s="1"/>
      <c r="R256" s="1"/>
      <c r="S256" s="2"/>
      <c r="T256" s="3"/>
      <c r="U256" s="7"/>
      <c r="V256" s="7"/>
      <c r="W256" s="7"/>
      <c r="X256" s="40"/>
      <c r="Y256" s="1"/>
      <c r="Z256" s="1"/>
      <c r="AA256" s="2"/>
      <c r="AB256" s="6"/>
      <c r="AC256" s="2"/>
      <c r="AD256" s="40"/>
      <c r="AE256" s="1"/>
      <c r="AF256" s="2"/>
      <c r="AG256" s="9"/>
      <c r="AH256" s="12"/>
      <c r="AI256" s="12"/>
      <c r="AJ256" s="42"/>
      <c r="AK256" s="11"/>
      <c r="AL256" s="9"/>
      <c r="AM256" s="11"/>
      <c r="AN256" s="9"/>
      <c r="AO256" s="9"/>
      <c r="AP256" s="9"/>
      <c r="AQ256" s="50"/>
      <c r="AR256" s="11"/>
      <c r="AS256" s="49"/>
      <c r="AT256" s="12"/>
      <c r="AU256" s="9"/>
      <c r="AV256" s="9"/>
      <c r="AW256" s="9"/>
      <c r="AX256" s="9"/>
      <c r="AY256" s="12"/>
      <c r="AZ256" s="49"/>
      <c r="BA256" s="12"/>
      <c r="BB256" s="9"/>
      <c r="BC256" s="9"/>
      <c r="BD256" s="9"/>
      <c r="BE256" s="9"/>
      <c r="BF256" s="12"/>
      <c r="BG256" s="49"/>
      <c r="BH256" s="12"/>
      <c r="BI256" s="9"/>
      <c r="BJ256" s="9"/>
      <c r="BK256" s="9"/>
      <c r="BL256" s="50"/>
      <c r="BM256" s="12"/>
      <c r="BN256" s="11"/>
      <c r="BO256" s="9"/>
      <c r="BP256" s="11"/>
      <c r="BQ256" s="9"/>
      <c r="BR256" s="43"/>
      <c r="BS256" s="9"/>
      <c r="BT256" s="11"/>
      <c r="BU256" s="25"/>
      <c r="BV256" s="25"/>
      <c r="BW256" s="25"/>
      <c r="BX256" s="25"/>
      <c r="BY256" s="25"/>
      <c r="BZ256" s="25"/>
      <c r="CA256" s="25"/>
      <c r="CB256" s="25"/>
    </row>
    <row r="257" spans="2:80" x14ac:dyDescent="0.2">
      <c r="B257" s="25"/>
      <c r="C257" s="1"/>
      <c r="D257" s="1"/>
      <c r="E257" s="1"/>
      <c r="F257" s="2"/>
      <c r="G257" s="6"/>
      <c r="H257" s="2"/>
      <c r="I257" s="2"/>
      <c r="J257" s="3"/>
      <c r="K257" s="3"/>
      <c r="L257" s="1"/>
      <c r="M257" s="1"/>
      <c r="N257" s="1"/>
      <c r="O257" s="40"/>
      <c r="P257" s="40"/>
      <c r="Q257" s="1"/>
      <c r="R257" s="1"/>
      <c r="S257" s="2"/>
      <c r="T257" s="3"/>
      <c r="U257" s="7"/>
      <c r="V257" s="7"/>
      <c r="W257" s="7"/>
      <c r="X257" s="40"/>
      <c r="Y257" s="1"/>
      <c r="Z257" s="1"/>
      <c r="AA257" s="2"/>
      <c r="AB257" s="6"/>
      <c r="AC257" s="2"/>
      <c r="AD257" s="40"/>
      <c r="AE257" s="1"/>
      <c r="AF257" s="2"/>
      <c r="AG257" s="9"/>
      <c r="AH257" s="12"/>
      <c r="AI257" s="12"/>
      <c r="AJ257" s="42"/>
      <c r="AK257" s="11"/>
      <c r="AL257" s="9"/>
      <c r="AM257" s="11"/>
      <c r="AN257" s="9"/>
      <c r="AO257" s="9"/>
      <c r="AP257" s="9"/>
      <c r="AQ257" s="50"/>
      <c r="AR257" s="11"/>
      <c r="AS257" s="49"/>
      <c r="AT257" s="12"/>
      <c r="AU257" s="9"/>
      <c r="AV257" s="9"/>
      <c r="AW257" s="9"/>
      <c r="AX257" s="9"/>
      <c r="AY257" s="12"/>
      <c r="AZ257" s="49"/>
      <c r="BA257" s="12"/>
      <c r="BB257" s="9"/>
      <c r="BC257" s="9"/>
      <c r="BD257" s="9"/>
      <c r="BE257" s="9"/>
      <c r="BF257" s="12"/>
      <c r="BG257" s="49"/>
      <c r="BH257" s="12"/>
      <c r="BI257" s="9"/>
      <c r="BJ257" s="9"/>
      <c r="BK257" s="9"/>
      <c r="BL257" s="50"/>
      <c r="BM257" s="12"/>
      <c r="BN257" s="11"/>
      <c r="BO257" s="9"/>
      <c r="BP257" s="11"/>
      <c r="BQ257" s="9"/>
      <c r="BR257" s="43"/>
      <c r="BS257" s="9"/>
      <c r="BT257" s="11"/>
      <c r="BU257" s="25"/>
      <c r="BV257" s="25"/>
      <c r="BW257" s="25"/>
      <c r="BX257" s="25"/>
      <c r="BY257" s="25"/>
      <c r="BZ257" s="25"/>
      <c r="CA257" s="25"/>
      <c r="CB257" s="25"/>
    </row>
    <row r="258" spans="2:80" x14ac:dyDescent="0.2">
      <c r="B258" s="25"/>
      <c r="C258" s="1"/>
      <c r="D258" s="1"/>
      <c r="E258" s="1"/>
      <c r="F258" s="2"/>
      <c r="G258" s="6"/>
      <c r="H258" s="2"/>
      <c r="I258" s="2"/>
      <c r="J258" s="3"/>
      <c r="K258" s="3"/>
      <c r="L258" s="1"/>
      <c r="M258" s="1"/>
      <c r="N258" s="1"/>
      <c r="O258" s="40"/>
      <c r="P258" s="40"/>
      <c r="Q258" s="1"/>
      <c r="R258" s="1"/>
      <c r="S258" s="2"/>
      <c r="T258" s="3"/>
      <c r="U258" s="7"/>
      <c r="V258" s="7"/>
      <c r="W258" s="7"/>
      <c r="X258" s="40"/>
      <c r="Y258" s="1"/>
      <c r="Z258" s="1"/>
      <c r="AA258" s="2"/>
      <c r="AB258" s="6"/>
      <c r="AC258" s="2"/>
      <c r="AD258" s="40"/>
      <c r="AE258" s="1"/>
      <c r="AF258" s="2"/>
      <c r="AG258" s="9"/>
      <c r="AH258" s="12"/>
      <c r="AI258" s="12"/>
      <c r="AJ258" s="42"/>
      <c r="AK258" s="11"/>
      <c r="AL258" s="9"/>
      <c r="AM258" s="11"/>
      <c r="AN258" s="9"/>
      <c r="AO258" s="9"/>
      <c r="AP258" s="9"/>
      <c r="AQ258" s="50"/>
      <c r="AR258" s="11"/>
      <c r="AS258" s="49"/>
      <c r="AT258" s="12"/>
      <c r="AU258" s="9"/>
      <c r="AV258" s="9"/>
      <c r="AW258" s="9"/>
      <c r="AX258" s="9"/>
      <c r="AY258" s="12"/>
      <c r="AZ258" s="49"/>
      <c r="BA258" s="12"/>
      <c r="BB258" s="9"/>
      <c r="BC258" s="9"/>
      <c r="BD258" s="9"/>
      <c r="BE258" s="9"/>
      <c r="BF258" s="12"/>
      <c r="BG258" s="49"/>
      <c r="BH258" s="12"/>
      <c r="BI258" s="9"/>
      <c r="BJ258" s="9"/>
      <c r="BK258" s="9"/>
      <c r="BL258" s="50"/>
      <c r="BM258" s="12"/>
      <c r="BN258" s="11"/>
      <c r="BO258" s="9"/>
      <c r="BP258" s="11"/>
      <c r="BQ258" s="9"/>
      <c r="BR258" s="43"/>
      <c r="BS258" s="9"/>
      <c r="BT258" s="11"/>
      <c r="BU258" s="25"/>
      <c r="BV258" s="25"/>
      <c r="BW258" s="25"/>
      <c r="BX258" s="25"/>
      <c r="BY258" s="25"/>
      <c r="BZ258" s="25"/>
      <c r="CA258" s="25"/>
      <c r="CB258" s="25"/>
    </row>
    <row r="259" spans="2:80" x14ac:dyDescent="0.2">
      <c r="B259" s="25"/>
      <c r="C259" s="1"/>
      <c r="D259" s="1"/>
      <c r="E259" s="1"/>
      <c r="F259" s="2"/>
      <c r="G259" s="6"/>
      <c r="H259" s="2"/>
      <c r="I259" s="2"/>
      <c r="J259" s="3"/>
      <c r="K259" s="3"/>
      <c r="L259" s="1"/>
      <c r="M259" s="1"/>
      <c r="N259" s="1"/>
      <c r="O259" s="40"/>
      <c r="P259" s="40"/>
      <c r="Q259" s="1"/>
      <c r="R259" s="1"/>
      <c r="S259" s="2"/>
      <c r="T259" s="3"/>
      <c r="U259" s="7"/>
      <c r="V259" s="7"/>
      <c r="W259" s="7"/>
      <c r="X259" s="40"/>
      <c r="Y259" s="1"/>
      <c r="Z259" s="1"/>
      <c r="AA259" s="2"/>
      <c r="AB259" s="6"/>
      <c r="AC259" s="2"/>
      <c r="AD259" s="40"/>
      <c r="AE259" s="1"/>
      <c r="AF259" s="2"/>
      <c r="AG259" s="9"/>
      <c r="AH259" s="12"/>
      <c r="AI259" s="12"/>
      <c r="AJ259" s="42"/>
      <c r="AK259" s="11"/>
      <c r="AL259" s="9"/>
      <c r="AM259" s="11"/>
      <c r="AN259" s="9"/>
      <c r="AO259" s="9"/>
      <c r="AP259" s="9"/>
      <c r="AQ259" s="50"/>
      <c r="AR259" s="11"/>
      <c r="AS259" s="49"/>
      <c r="AT259" s="12"/>
      <c r="AU259" s="9"/>
      <c r="AV259" s="9"/>
      <c r="AW259" s="9"/>
      <c r="AX259" s="9"/>
      <c r="AY259" s="12"/>
      <c r="AZ259" s="49"/>
      <c r="BA259" s="12"/>
      <c r="BB259" s="9"/>
      <c r="BC259" s="9"/>
      <c r="BD259" s="9"/>
      <c r="BE259" s="9"/>
      <c r="BF259" s="12"/>
      <c r="BG259" s="49"/>
      <c r="BH259" s="12"/>
      <c r="BI259" s="9"/>
      <c r="BJ259" s="9"/>
      <c r="BK259" s="9"/>
      <c r="BL259" s="50"/>
      <c r="BM259" s="12"/>
      <c r="BN259" s="11"/>
      <c r="BO259" s="9"/>
      <c r="BP259" s="11"/>
      <c r="BQ259" s="9"/>
      <c r="BR259" s="43"/>
      <c r="BS259" s="9"/>
      <c r="BT259" s="11"/>
      <c r="BU259" s="25"/>
      <c r="BV259" s="25"/>
      <c r="BW259" s="25"/>
      <c r="BX259" s="25"/>
      <c r="BY259" s="25"/>
      <c r="BZ259" s="25"/>
      <c r="CA259" s="25"/>
      <c r="CB259" s="25"/>
    </row>
    <row r="260" spans="2:80" x14ac:dyDescent="0.2">
      <c r="B260" s="25"/>
      <c r="C260" s="1"/>
      <c r="D260" s="1"/>
      <c r="E260" s="1"/>
      <c r="F260" s="2"/>
      <c r="G260" s="6"/>
      <c r="H260" s="2"/>
      <c r="I260" s="2"/>
      <c r="J260" s="3"/>
      <c r="K260" s="3"/>
      <c r="L260" s="1"/>
      <c r="M260" s="1"/>
      <c r="N260" s="1"/>
      <c r="O260" s="40"/>
      <c r="P260" s="40"/>
      <c r="Q260" s="1"/>
      <c r="R260" s="1"/>
      <c r="S260" s="2"/>
      <c r="T260" s="3"/>
      <c r="U260" s="7"/>
      <c r="V260" s="7"/>
      <c r="W260" s="7"/>
      <c r="X260" s="40"/>
      <c r="Y260" s="1"/>
      <c r="Z260" s="1"/>
      <c r="AA260" s="2"/>
      <c r="AB260" s="6"/>
      <c r="AC260" s="2"/>
      <c r="AD260" s="40"/>
      <c r="AE260" s="1"/>
      <c r="AF260" s="2"/>
      <c r="AG260" s="9"/>
      <c r="AH260" s="12"/>
      <c r="AI260" s="12"/>
      <c r="AJ260" s="42"/>
      <c r="AK260" s="11"/>
      <c r="AL260" s="9"/>
      <c r="AM260" s="11"/>
      <c r="AN260" s="9"/>
      <c r="AO260" s="9"/>
      <c r="AP260" s="9"/>
      <c r="AQ260" s="50"/>
      <c r="AR260" s="11"/>
      <c r="AS260" s="49"/>
      <c r="AT260" s="12"/>
      <c r="AU260" s="9"/>
      <c r="AV260" s="9"/>
      <c r="AW260" s="9"/>
      <c r="AX260" s="9"/>
      <c r="AY260" s="12"/>
      <c r="AZ260" s="49"/>
      <c r="BA260" s="12"/>
      <c r="BB260" s="9"/>
      <c r="BC260" s="9"/>
      <c r="BD260" s="9"/>
      <c r="BE260" s="9"/>
      <c r="BF260" s="12"/>
      <c r="BG260" s="49"/>
      <c r="BH260" s="12"/>
      <c r="BI260" s="9"/>
      <c r="BJ260" s="9"/>
      <c r="BK260" s="9"/>
      <c r="BL260" s="50"/>
      <c r="BM260" s="12"/>
      <c r="BN260" s="11"/>
      <c r="BO260" s="9"/>
      <c r="BP260" s="11"/>
      <c r="BQ260" s="9"/>
      <c r="BR260" s="43"/>
      <c r="BS260" s="9"/>
      <c r="BT260" s="11"/>
      <c r="BU260" s="25"/>
      <c r="BV260" s="25"/>
      <c r="BW260" s="25"/>
      <c r="BX260" s="25"/>
      <c r="BY260" s="25"/>
      <c r="BZ260" s="25"/>
      <c r="CA260" s="25"/>
      <c r="CB260" s="25"/>
    </row>
    <row r="261" spans="2:80" x14ac:dyDescent="0.2">
      <c r="B261" s="25"/>
      <c r="C261" s="1"/>
      <c r="D261" s="1"/>
      <c r="E261" s="1"/>
      <c r="F261" s="2"/>
      <c r="G261" s="6"/>
      <c r="H261" s="2"/>
      <c r="I261" s="2"/>
      <c r="J261" s="3"/>
      <c r="K261" s="3"/>
      <c r="L261" s="1"/>
      <c r="M261" s="1"/>
      <c r="N261" s="1"/>
      <c r="O261" s="40"/>
      <c r="P261" s="40"/>
      <c r="Q261" s="1"/>
      <c r="R261" s="1"/>
      <c r="S261" s="2"/>
      <c r="T261" s="3"/>
      <c r="U261" s="7"/>
      <c r="V261" s="7"/>
      <c r="W261" s="7"/>
      <c r="X261" s="40"/>
      <c r="Y261" s="1"/>
      <c r="Z261" s="1"/>
      <c r="AA261" s="2"/>
      <c r="AB261" s="6"/>
      <c r="AC261" s="2"/>
      <c r="AD261" s="40"/>
      <c r="AE261" s="1"/>
      <c r="AF261" s="2"/>
      <c r="AG261" s="9"/>
      <c r="AH261" s="12"/>
      <c r="AI261" s="12"/>
      <c r="AJ261" s="42"/>
      <c r="AK261" s="11"/>
      <c r="AL261" s="9"/>
      <c r="AM261" s="11"/>
      <c r="AN261" s="9"/>
      <c r="AO261" s="9"/>
      <c r="AP261" s="9"/>
      <c r="AQ261" s="50"/>
      <c r="AR261" s="11"/>
      <c r="AS261" s="49"/>
      <c r="AT261" s="12"/>
      <c r="AU261" s="9"/>
      <c r="AV261" s="9"/>
      <c r="AW261" s="9"/>
      <c r="AX261" s="9"/>
      <c r="AY261" s="12"/>
      <c r="AZ261" s="49"/>
      <c r="BA261" s="12"/>
      <c r="BB261" s="9"/>
      <c r="BC261" s="9"/>
      <c r="BD261" s="9"/>
      <c r="BE261" s="9"/>
      <c r="BF261" s="12"/>
      <c r="BG261" s="49"/>
      <c r="BH261" s="12"/>
      <c r="BI261" s="9"/>
      <c r="BJ261" s="9"/>
      <c r="BK261" s="9"/>
      <c r="BL261" s="50"/>
      <c r="BM261" s="12"/>
      <c r="BN261" s="11"/>
      <c r="BO261" s="9"/>
      <c r="BP261" s="11"/>
      <c r="BQ261" s="9"/>
      <c r="BR261" s="43"/>
      <c r="BS261" s="9"/>
      <c r="BT261" s="11"/>
      <c r="BU261" s="25"/>
      <c r="BV261" s="25"/>
      <c r="BW261" s="25"/>
      <c r="BX261" s="25"/>
      <c r="BY261" s="25"/>
      <c r="BZ261" s="25"/>
      <c r="CA261" s="25"/>
      <c r="CB261" s="25"/>
    </row>
    <row r="262" spans="2:80" x14ac:dyDescent="0.2">
      <c r="B262" s="25"/>
      <c r="C262" s="1"/>
      <c r="D262" s="1"/>
      <c r="E262" s="1"/>
      <c r="F262" s="2"/>
      <c r="G262" s="6"/>
      <c r="H262" s="2"/>
      <c r="I262" s="2"/>
      <c r="J262" s="3"/>
      <c r="K262" s="3"/>
      <c r="L262" s="1"/>
      <c r="M262" s="1"/>
      <c r="N262" s="1"/>
      <c r="O262" s="40"/>
      <c r="P262" s="40"/>
      <c r="Q262" s="1"/>
      <c r="R262" s="1"/>
      <c r="S262" s="2"/>
      <c r="T262" s="3"/>
      <c r="U262" s="7"/>
      <c r="V262" s="7"/>
      <c r="W262" s="7"/>
      <c r="X262" s="40"/>
      <c r="Y262" s="1"/>
      <c r="Z262" s="1"/>
      <c r="AA262" s="2"/>
      <c r="AB262" s="6"/>
      <c r="AC262" s="2"/>
      <c r="AD262" s="40"/>
      <c r="AE262" s="1"/>
      <c r="AF262" s="2"/>
      <c r="AG262" s="9"/>
      <c r="AH262" s="12"/>
      <c r="AI262" s="12"/>
      <c r="AJ262" s="42"/>
      <c r="AK262" s="11"/>
      <c r="AL262" s="9"/>
      <c r="AM262" s="11"/>
      <c r="AN262" s="9"/>
      <c r="AO262" s="9"/>
      <c r="AP262" s="9"/>
      <c r="AQ262" s="50"/>
      <c r="AR262" s="11"/>
      <c r="AS262" s="49"/>
      <c r="AT262" s="12"/>
      <c r="AU262" s="9"/>
      <c r="AV262" s="9"/>
      <c r="AW262" s="9"/>
      <c r="AX262" s="9"/>
      <c r="AY262" s="12"/>
      <c r="AZ262" s="49"/>
      <c r="BA262" s="12"/>
      <c r="BB262" s="9"/>
      <c r="BC262" s="9"/>
      <c r="BD262" s="9"/>
      <c r="BE262" s="9"/>
      <c r="BF262" s="12"/>
      <c r="BG262" s="49"/>
      <c r="BH262" s="12"/>
      <c r="BI262" s="9"/>
      <c r="BJ262" s="9"/>
      <c r="BK262" s="9"/>
      <c r="BL262" s="50"/>
      <c r="BM262" s="12"/>
      <c r="BN262" s="11"/>
      <c r="BO262" s="9"/>
      <c r="BP262" s="11"/>
      <c r="BQ262" s="9"/>
      <c r="BR262" s="43"/>
      <c r="BS262" s="9"/>
      <c r="BT262" s="11"/>
      <c r="BU262" s="25"/>
      <c r="BV262" s="25"/>
      <c r="BW262" s="25"/>
      <c r="BX262" s="25"/>
      <c r="BY262" s="25"/>
      <c r="BZ262" s="25"/>
      <c r="CA262" s="25"/>
      <c r="CB262" s="25"/>
    </row>
    <row r="263" spans="2:80" x14ac:dyDescent="0.2">
      <c r="B263" s="25"/>
      <c r="C263" s="1"/>
      <c r="D263" s="1"/>
      <c r="E263" s="1"/>
      <c r="F263" s="2"/>
      <c r="G263" s="6"/>
      <c r="H263" s="2"/>
      <c r="I263" s="2"/>
      <c r="J263" s="3"/>
      <c r="K263" s="3"/>
      <c r="L263" s="1"/>
      <c r="M263" s="1"/>
      <c r="N263" s="1"/>
      <c r="O263" s="40"/>
      <c r="P263" s="40"/>
      <c r="Q263" s="1"/>
      <c r="R263" s="1"/>
      <c r="S263" s="2"/>
      <c r="T263" s="3"/>
      <c r="U263" s="7"/>
      <c r="V263" s="7"/>
      <c r="W263" s="7"/>
      <c r="X263" s="40"/>
      <c r="Y263" s="1"/>
      <c r="Z263" s="1"/>
      <c r="AA263" s="2"/>
      <c r="AB263" s="6"/>
      <c r="AC263" s="2"/>
      <c r="AD263" s="40"/>
      <c r="AE263" s="1"/>
      <c r="AF263" s="2"/>
      <c r="AG263" s="9"/>
      <c r="AH263" s="12"/>
      <c r="AI263" s="12"/>
      <c r="AJ263" s="42"/>
      <c r="AK263" s="11"/>
      <c r="AL263" s="9"/>
      <c r="AM263" s="11"/>
      <c r="AN263" s="9"/>
      <c r="AO263" s="9"/>
      <c r="AP263" s="9"/>
      <c r="AQ263" s="50"/>
      <c r="AR263" s="11"/>
      <c r="AS263" s="49"/>
      <c r="AT263" s="12"/>
      <c r="AU263" s="9"/>
      <c r="AV263" s="9"/>
      <c r="AW263" s="9"/>
      <c r="AX263" s="9"/>
      <c r="AY263" s="12"/>
      <c r="AZ263" s="49"/>
      <c r="BA263" s="12"/>
      <c r="BB263" s="9"/>
      <c r="BC263" s="9"/>
      <c r="BD263" s="9"/>
      <c r="BE263" s="9"/>
      <c r="BF263" s="12"/>
      <c r="BG263" s="49"/>
      <c r="BH263" s="12"/>
      <c r="BI263" s="9"/>
      <c r="BJ263" s="9"/>
      <c r="BK263" s="9"/>
      <c r="BL263" s="50"/>
      <c r="BM263" s="12"/>
      <c r="BN263" s="11"/>
      <c r="BO263" s="9"/>
      <c r="BP263" s="11"/>
      <c r="BQ263" s="9"/>
      <c r="BR263" s="43"/>
      <c r="BS263" s="9"/>
      <c r="BT263" s="11"/>
      <c r="BU263" s="25"/>
      <c r="BV263" s="25"/>
      <c r="BW263" s="25"/>
      <c r="BX263" s="25"/>
      <c r="BY263" s="25"/>
      <c r="BZ263" s="25"/>
      <c r="CA263" s="25"/>
      <c r="CB263" s="25"/>
    </row>
    <row r="264" spans="2:80" x14ac:dyDescent="0.2">
      <c r="B264" s="25"/>
      <c r="C264" s="1"/>
      <c r="D264" s="1"/>
      <c r="E264" s="1"/>
      <c r="F264" s="2"/>
      <c r="G264" s="6"/>
      <c r="H264" s="2"/>
      <c r="I264" s="2"/>
      <c r="J264" s="3"/>
      <c r="K264" s="3"/>
      <c r="L264" s="1"/>
      <c r="M264" s="1"/>
      <c r="N264" s="1"/>
      <c r="O264" s="40"/>
      <c r="P264" s="40"/>
      <c r="Q264" s="1"/>
      <c r="R264" s="1"/>
      <c r="S264" s="2"/>
      <c r="T264" s="3"/>
      <c r="U264" s="7"/>
      <c r="V264" s="7"/>
      <c r="W264" s="7"/>
      <c r="X264" s="40"/>
      <c r="Y264" s="1"/>
      <c r="Z264" s="1"/>
      <c r="AA264" s="2"/>
      <c r="AB264" s="6"/>
      <c r="AC264" s="2"/>
      <c r="AD264" s="40"/>
      <c r="AE264" s="1"/>
      <c r="AF264" s="2"/>
      <c r="AG264" s="9"/>
      <c r="AH264" s="12"/>
      <c r="AI264" s="12"/>
      <c r="AJ264" s="42"/>
      <c r="AK264" s="11"/>
      <c r="AL264" s="9"/>
      <c r="AM264" s="11"/>
      <c r="AN264" s="9"/>
      <c r="AO264" s="9"/>
      <c r="AP264" s="9"/>
      <c r="AQ264" s="50"/>
      <c r="AR264" s="11"/>
      <c r="AS264" s="49"/>
      <c r="AT264" s="12"/>
      <c r="AU264" s="9"/>
      <c r="AV264" s="9"/>
      <c r="AW264" s="9"/>
      <c r="AX264" s="9"/>
      <c r="AY264" s="12"/>
      <c r="AZ264" s="49"/>
      <c r="BA264" s="12"/>
      <c r="BB264" s="9"/>
      <c r="BC264" s="9"/>
      <c r="BD264" s="9"/>
      <c r="BE264" s="9"/>
      <c r="BF264" s="12"/>
      <c r="BG264" s="49"/>
      <c r="BH264" s="12"/>
      <c r="BI264" s="9"/>
      <c r="BJ264" s="9"/>
      <c r="BK264" s="9"/>
      <c r="BL264" s="50"/>
      <c r="BM264" s="12"/>
      <c r="BN264" s="11"/>
      <c r="BO264" s="9"/>
      <c r="BP264" s="11"/>
      <c r="BQ264" s="9"/>
      <c r="BR264" s="43"/>
      <c r="BS264" s="9"/>
      <c r="BT264" s="11"/>
      <c r="BU264" s="25"/>
      <c r="BV264" s="25"/>
      <c r="BW264" s="25"/>
      <c r="BX264" s="25"/>
      <c r="BY264" s="25"/>
      <c r="BZ264" s="25"/>
      <c r="CA264" s="25"/>
      <c r="CB264" s="25"/>
    </row>
    <row r="265" spans="2:80" x14ac:dyDescent="0.2">
      <c r="B265" s="25"/>
      <c r="C265" s="1"/>
      <c r="D265" s="1"/>
      <c r="E265" s="1"/>
      <c r="F265" s="2"/>
      <c r="G265" s="6"/>
      <c r="H265" s="2"/>
      <c r="I265" s="2"/>
      <c r="J265" s="3"/>
      <c r="K265" s="3"/>
      <c r="L265" s="1"/>
      <c r="M265" s="1"/>
      <c r="N265" s="1"/>
      <c r="O265" s="40"/>
      <c r="P265" s="40"/>
      <c r="Q265" s="1"/>
      <c r="R265" s="1"/>
      <c r="S265" s="2"/>
      <c r="T265" s="3"/>
      <c r="U265" s="7"/>
      <c r="V265" s="7"/>
      <c r="W265" s="7"/>
      <c r="X265" s="40"/>
      <c r="Y265" s="1"/>
      <c r="Z265" s="1"/>
      <c r="AA265" s="2"/>
      <c r="AB265" s="6"/>
      <c r="AC265" s="2"/>
      <c r="AD265" s="40"/>
      <c r="AE265" s="1"/>
      <c r="AF265" s="2"/>
      <c r="AG265" s="9"/>
      <c r="AH265" s="12"/>
      <c r="AI265" s="12"/>
      <c r="AJ265" s="42"/>
      <c r="AK265" s="11"/>
      <c r="AL265" s="9"/>
      <c r="AM265" s="11"/>
      <c r="AN265" s="9"/>
      <c r="AO265" s="9"/>
      <c r="AP265" s="9"/>
      <c r="AQ265" s="50"/>
      <c r="AR265" s="11"/>
      <c r="AS265" s="49"/>
      <c r="AT265" s="12"/>
      <c r="AU265" s="9"/>
      <c r="AV265" s="9"/>
      <c r="AW265" s="9"/>
      <c r="AX265" s="9"/>
      <c r="AY265" s="12"/>
      <c r="AZ265" s="49"/>
      <c r="BA265" s="12"/>
      <c r="BB265" s="9"/>
      <c r="BC265" s="9"/>
      <c r="BD265" s="9"/>
      <c r="BE265" s="9"/>
      <c r="BF265" s="12"/>
      <c r="BG265" s="49"/>
      <c r="BH265" s="12"/>
      <c r="BI265" s="9"/>
      <c r="BJ265" s="9"/>
      <c r="BK265" s="9"/>
      <c r="BL265" s="50"/>
      <c r="BM265" s="12"/>
      <c r="BN265" s="11"/>
      <c r="BO265" s="9"/>
      <c r="BP265" s="11"/>
      <c r="BQ265" s="9"/>
      <c r="BR265" s="43"/>
      <c r="BS265" s="9"/>
      <c r="BT265" s="11"/>
      <c r="BU265" s="25"/>
      <c r="BV265" s="25"/>
      <c r="BW265" s="25"/>
      <c r="BX265" s="25"/>
      <c r="BY265" s="25"/>
      <c r="BZ265" s="25"/>
      <c r="CA265" s="25"/>
      <c r="CB265" s="25"/>
    </row>
    <row r="266" spans="2:80" x14ac:dyDescent="0.2">
      <c r="B266" s="25"/>
      <c r="C266" s="1"/>
      <c r="D266" s="1"/>
      <c r="E266" s="1"/>
      <c r="F266" s="2"/>
      <c r="G266" s="6"/>
      <c r="H266" s="2"/>
      <c r="I266" s="2"/>
      <c r="J266" s="3"/>
      <c r="K266" s="3"/>
      <c r="L266" s="1"/>
      <c r="M266" s="1"/>
      <c r="N266" s="1"/>
      <c r="O266" s="40"/>
      <c r="P266" s="40"/>
      <c r="Q266" s="1"/>
      <c r="R266" s="1"/>
      <c r="S266" s="2"/>
      <c r="T266" s="3"/>
      <c r="U266" s="7"/>
      <c r="V266" s="7"/>
      <c r="W266" s="7"/>
      <c r="X266" s="40"/>
      <c r="Y266" s="1"/>
      <c r="Z266" s="1"/>
      <c r="AA266" s="2"/>
      <c r="AB266" s="6"/>
      <c r="AC266" s="2"/>
      <c r="AD266" s="40"/>
      <c r="AE266" s="1"/>
      <c r="AF266" s="2"/>
      <c r="AG266" s="9"/>
      <c r="AH266" s="12"/>
      <c r="AI266" s="12"/>
      <c r="AJ266" s="42"/>
      <c r="AK266" s="11"/>
      <c r="AL266" s="9"/>
      <c r="AM266" s="11"/>
      <c r="AN266" s="9"/>
      <c r="AO266" s="9"/>
      <c r="AP266" s="9"/>
      <c r="AQ266" s="50"/>
      <c r="AR266" s="11"/>
      <c r="AS266" s="49"/>
      <c r="AT266" s="12"/>
      <c r="AU266" s="9"/>
      <c r="AV266" s="9"/>
      <c r="AW266" s="9"/>
      <c r="AX266" s="9"/>
      <c r="AY266" s="12"/>
      <c r="AZ266" s="49"/>
      <c r="BA266" s="12"/>
      <c r="BB266" s="9"/>
      <c r="BC266" s="9"/>
      <c r="BD266" s="9"/>
      <c r="BE266" s="9"/>
      <c r="BF266" s="12"/>
      <c r="BG266" s="49"/>
      <c r="BH266" s="12"/>
      <c r="BI266" s="9"/>
      <c r="BJ266" s="9"/>
      <c r="BK266" s="9"/>
      <c r="BL266" s="50"/>
      <c r="BM266" s="12"/>
      <c r="BN266" s="11"/>
      <c r="BO266" s="9"/>
      <c r="BP266" s="11"/>
      <c r="BQ266" s="9"/>
      <c r="BR266" s="43"/>
      <c r="BS266" s="9"/>
      <c r="BT266" s="11"/>
      <c r="BU266" s="25"/>
      <c r="BV266" s="25"/>
      <c r="BW266" s="25"/>
      <c r="BX266" s="25"/>
      <c r="BY266" s="25"/>
      <c r="BZ266" s="25"/>
      <c r="CA266" s="25"/>
      <c r="CB266" s="25"/>
    </row>
    <row r="267" spans="2:80" x14ac:dyDescent="0.2">
      <c r="B267" s="25"/>
      <c r="C267" s="1"/>
      <c r="D267" s="1"/>
      <c r="E267" s="1"/>
      <c r="F267" s="2"/>
      <c r="G267" s="6"/>
      <c r="H267" s="2"/>
      <c r="I267" s="2"/>
      <c r="J267" s="3"/>
      <c r="K267" s="3"/>
      <c r="L267" s="1"/>
      <c r="M267" s="1"/>
      <c r="N267" s="1"/>
      <c r="O267" s="40"/>
      <c r="P267" s="40"/>
      <c r="Q267" s="1"/>
      <c r="R267" s="1"/>
      <c r="S267" s="2"/>
      <c r="T267" s="3"/>
      <c r="U267" s="7"/>
      <c r="V267" s="7"/>
      <c r="W267" s="7"/>
      <c r="X267" s="40"/>
      <c r="Y267" s="1"/>
      <c r="Z267" s="1"/>
      <c r="AA267" s="2"/>
      <c r="AB267" s="6"/>
      <c r="AC267" s="2"/>
      <c r="AD267" s="40"/>
      <c r="AE267" s="1"/>
      <c r="AF267" s="2"/>
      <c r="AG267" s="9"/>
      <c r="AH267" s="12"/>
      <c r="AI267" s="12"/>
      <c r="AJ267" s="42"/>
      <c r="AK267" s="11"/>
      <c r="AL267" s="9"/>
      <c r="AM267" s="11"/>
      <c r="AN267" s="9"/>
      <c r="AO267" s="9"/>
      <c r="AP267" s="9"/>
      <c r="AQ267" s="50"/>
      <c r="AR267" s="11"/>
      <c r="AS267" s="49"/>
      <c r="AT267" s="12"/>
      <c r="AU267" s="9"/>
      <c r="AV267" s="9"/>
      <c r="AW267" s="9"/>
      <c r="AX267" s="9"/>
      <c r="AY267" s="12"/>
      <c r="AZ267" s="49"/>
      <c r="BA267" s="12"/>
      <c r="BB267" s="9"/>
      <c r="BC267" s="9"/>
      <c r="BD267" s="9"/>
      <c r="BE267" s="9"/>
      <c r="BF267" s="12"/>
      <c r="BG267" s="49"/>
      <c r="BH267" s="12"/>
      <c r="BI267" s="9"/>
      <c r="BJ267" s="9"/>
      <c r="BK267" s="9"/>
      <c r="BL267" s="50"/>
      <c r="BM267" s="12"/>
      <c r="BN267" s="11"/>
      <c r="BO267" s="9"/>
      <c r="BP267" s="11"/>
      <c r="BQ267" s="9"/>
      <c r="BR267" s="43"/>
      <c r="BS267" s="9"/>
      <c r="BT267" s="11"/>
      <c r="BU267" s="25"/>
      <c r="BV267" s="25"/>
      <c r="BW267" s="25"/>
      <c r="BX267" s="25"/>
      <c r="BY267" s="25"/>
      <c r="BZ267" s="25"/>
      <c r="CA267" s="25"/>
      <c r="CB267" s="25"/>
    </row>
    <row r="268" spans="2:80" x14ac:dyDescent="0.2">
      <c r="B268" s="25"/>
      <c r="C268" s="1"/>
      <c r="D268" s="1"/>
      <c r="E268" s="1"/>
      <c r="F268" s="2"/>
      <c r="G268" s="6"/>
      <c r="H268" s="2"/>
      <c r="I268" s="2"/>
      <c r="J268" s="3"/>
      <c r="K268" s="3"/>
      <c r="L268" s="1"/>
      <c r="M268" s="1"/>
      <c r="N268" s="1"/>
      <c r="O268" s="40"/>
      <c r="P268" s="40"/>
      <c r="Q268" s="1"/>
      <c r="R268" s="1"/>
      <c r="S268" s="2"/>
      <c r="T268" s="3"/>
      <c r="U268" s="7"/>
      <c r="V268" s="7"/>
      <c r="W268" s="7"/>
      <c r="X268" s="40"/>
      <c r="Y268" s="1"/>
      <c r="Z268" s="1"/>
      <c r="AA268" s="2"/>
      <c r="AB268" s="6"/>
      <c r="AC268" s="2"/>
      <c r="AD268" s="40"/>
      <c r="AE268" s="1"/>
      <c r="AF268" s="2"/>
      <c r="AG268" s="9"/>
      <c r="AH268" s="12"/>
      <c r="AI268" s="12"/>
      <c r="AJ268" s="42"/>
      <c r="AK268" s="11"/>
      <c r="AL268" s="9"/>
      <c r="AM268" s="11"/>
      <c r="AN268" s="9"/>
      <c r="AO268" s="9"/>
      <c r="AP268" s="9"/>
      <c r="AQ268" s="50"/>
      <c r="AR268" s="11"/>
      <c r="AS268" s="49"/>
      <c r="AT268" s="12"/>
      <c r="AU268" s="9"/>
      <c r="AV268" s="9"/>
      <c r="AW268" s="9"/>
      <c r="AX268" s="9"/>
      <c r="AY268" s="12"/>
      <c r="AZ268" s="49"/>
      <c r="BA268" s="12"/>
      <c r="BB268" s="9"/>
      <c r="BC268" s="9"/>
      <c r="BD268" s="9"/>
      <c r="BE268" s="9"/>
      <c r="BF268" s="12"/>
      <c r="BG268" s="49"/>
      <c r="BH268" s="12"/>
      <c r="BI268" s="9"/>
      <c r="BJ268" s="9"/>
      <c r="BK268" s="9"/>
      <c r="BL268" s="50"/>
      <c r="BM268" s="12"/>
      <c r="BN268" s="11"/>
      <c r="BO268" s="9"/>
      <c r="BP268" s="11"/>
      <c r="BQ268" s="9"/>
      <c r="BR268" s="43"/>
      <c r="BS268" s="9"/>
      <c r="BT268" s="11"/>
      <c r="BU268" s="25"/>
      <c r="BV268" s="25"/>
      <c r="BW268" s="25"/>
      <c r="BX268" s="25"/>
      <c r="BY268" s="25"/>
      <c r="BZ268" s="25"/>
      <c r="CA268" s="25"/>
      <c r="CB268" s="25"/>
    </row>
    <row r="269" spans="2:80" x14ac:dyDescent="0.2">
      <c r="B269" s="25"/>
      <c r="C269" s="1"/>
      <c r="D269" s="1"/>
      <c r="E269" s="1"/>
      <c r="F269" s="2"/>
      <c r="G269" s="6"/>
      <c r="H269" s="2"/>
      <c r="I269" s="2"/>
      <c r="J269" s="3"/>
      <c r="K269" s="3"/>
      <c r="L269" s="1"/>
      <c r="M269" s="1"/>
      <c r="N269" s="1"/>
      <c r="O269" s="40"/>
      <c r="P269" s="40"/>
      <c r="Q269" s="1"/>
      <c r="R269" s="1"/>
      <c r="S269" s="2"/>
      <c r="T269" s="3"/>
      <c r="U269" s="7"/>
      <c r="V269" s="7"/>
      <c r="W269" s="7"/>
      <c r="X269" s="40"/>
      <c r="Y269" s="1"/>
      <c r="Z269" s="1"/>
      <c r="AA269" s="2"/>
      <c r="AB269" s="6"/>
      <c r="AC269" s="2"/>
      <c r="AD269" s="40"/>
      <c r="AE269" s="1"/>
      <c r="AF269" s="2"/>
      <c r="AG269" s="9"/>
      <c r="AH269" s="12"/>
      <c r="AI269" s="12"/>
      <c r="AJ269" s="42"/>
      <c r="AK269" s="11"/>
      <c r="AL269" s="9"/>
      <c r="AM269" s="11"/>
      <c r="AN269" s="9"/>
      <c r="AO269" s="9"/>
      <c r="AP269" s="9"/>
      <c r="AQ269" s="50"/>
      <c r="AR269" s="11"/>
      <c r="AS269" s="49"/>
      <c r="AT269" s="12"/>
      <c r="AU269" s="9"/>
      <c r="AV269" s="9"/>
      <c r="AW269" s="9"/>
      <c r="AX269" s="9"/>
      <c r="AY269" s="12"/>
      <c r="AZ269" s="49"/>
      <c r="BA269" s="12"/>
      <c r="BB269" s="9"/>
      <c r="BC269" s="9"/>
      <c r="BD269" s="9"/>
      <c r="BE269" s="9"/>
      <c r="BF269" s="12"/>
      <c r="BG269" s="49"/>
      <c r="BH269" s="12"/>
      <c r="BI269" s="9"/>
      <c r="BJ269" s="9"/>
      <c r="BK269" s="9"/>
      <c r="BL269" s="50"/>
      <c r="BM269" s="12"/>
      <c r="BN269" s="11"/>
      <c r="BO269" s="9"/>
      <c r="BP269" s="11"/>
      <c r="BQ269" s="9"/>
      <c r="BR269" s="43"/>
      <c r="BS269" s="9"/>
      <c r="BT269" s="11"/>
      <c r="BU269" s="25"/>
      <c r="BV269" s="25"/>
      <c r="BW269" s="25"/>
      <c r="BX269" s="25"/>
      <c r="BY269" s="25"/>
      <c r="BZ269" s="25"/>
      <c r="CA269" s="25"/>
      <c r="CB269" s="25"/>
    </row>
    <row r="270" spans="2:80" x14ac:dyDescent="0.2">
      <c r="B270" s="25"/>
      <c r="C270" s="1"/>
      <c r="D270" s="1"/>
      <c r="E270" s="1"/>
      <c r="F270" s="2"/>
      <c r="G270" s="6"/>
      <c r="H270" s="2"/>
      <c r="I270" s="2"/>
      <c r="J270" s="3"/>
      <c r="K270" s="3"/>
      <c r="L270" s="1"/>
      <c r="M270" s="1"/>
      <c r="N270" s="1"/>
      <c r="O270" s="40"/>
      <c r="P270" s="40"/>
      <c r="Q270" s="1"/>
      <c r="R270" s="1"/>
      <c r="S270" s="2"/>
      <c r="T270" s="3"/>
      <c r="U270" s="7"/>
      <c r="V270" s="7"/>
      <c r="W270" s="7"/>
      <c r="X270" s="40"/>
      <c r="Y270" s="1"/>
      <c r="Z270" s="1"/>
      <c r="AA270" s="2"/>
      <c r="AB270" s="6"/>
      <c r="AC270" s="2"/>
      <c r="AD270" s="40"/>
      <c r="AE270" s="1"/>
      <c r="AF270" s="2"/>
      <c r="AG270" s="9"/>
      <c r="AH270" s="12"/>
      <c r="AI270" s="12"/>
      <c r="AJ270" s="42"/>
      <c r="AK270" s="11"/>
      <c r="AL270" s="9"/>
      <c r="AM270" s="11"/>
      <c r="AN270" s="9"/>
      <c r="AO270" s="9"/>
      <c r="AP270" s="9"/>
      <c r="AQ270" s="50"/>
      <c r="AR270" s="11"/>
      <c r="AS270" s="49"/>
      <c r="AT270" s="12"/>
      <c r="AU270" s="9"/>
      <c r="AV270" s="9"/>
      <c r="AW270" s="9"/>
      <c r="AX270" s="9"/>
      <c r="AY270" s="12"/>
      <c r="AZ270" s="49"/>
      <c r="BA270" s="12"/>
      <c r="BB270" s="9"/>
      <c r="BC270" s="9"/>
      <c r="BD270" s="9"/>
      <c r="BE270" s="9"/>
      <c r="BF270" s="12"/>
      <c r="BG270" s="49"/>
      <c r="BH270" s="12"/>
      <c r="BI270" s="9"/>
      <c r="BJ270" s="9"/>
      <c r="BK270" s="9"/>
      <c r="BL270" s="50"/>
      <c r="BM270" s="12"/>
      <c r="BN270" s="11"/>
      <c r="BO270" s="9"/>
      <c r="BP270" s="11"/>
      <c r="BQ270" s="9"/>
      <c r="BR270" s="43"/>
      <c r="BS270" s="9"/>
      <c r="BT270" s="11"/>
      <c r="BU270" s="25"/>
      <c r="BV270" s="25"/>
      <c r="BW270" s="25"/>
      <c r="BX270" s="25"/>
      <c r="BY270" s="25"/>
      <c r="BZ270" s="25"/>
      <c r="CA270" s="25"/>
      <c r="CB270" s="25"/>
    </row>
    <row r="271" spans="2:80" x14ac:dyDescent="0.2">
      <c r="B271" s="25"/>
      <c r="C271" s="1"/>
      <c r="D271" s="1"/>
      <c r="E271" s="1"/>
      <c r="F271" s="2"/>
      <c r="G271" s="6"/>
      <c r="H271" s="2"/>
      <c r="I271" s="2"/>
      <c r="J271" s="3"/>
      <c r="K271" s="3"/>
      <c r="L271" s="1"/>
      <c r="M271" s="1"/>
      <c r="N271" s="1"/>
      <c r="O271" s="40"/>
      <c r="P271" s="40"/>
      <c r="Q271" s="1"/>
      <c r="R271" s="1"/>
      <c r="S271" s="2"/>
      <c r="T271" s="3"/>
      <c r="U271" s="7"/>
      <c r="V271" s="7"/>
      <c r="W271" s="7"/>
      <c r="X271" s="40"/>
      <c r="Y271" s="1"/>
      <c r="Z271" s="1"/>
      <c r="AA271" s="2"/>
      <c r="AB271" s="6"/>
      <c r="AC271" s="2"/>
      <c r="AD271" s="40"/>
      <c r="AE271" s="1"/>
      <c r="AF271" s="2"/>
      <c r="AG271" s="9"/>
      <c r="AH271" s="12"/>
      <c r="AI271" s="12"/>
      <c r="AJ271" s="42"/>
      <c r="AK271" s="11"/>
      <c r="AL271" s="9"/>
      <c r="AM271" s="11"/>
      <c r="AN271" s="9"/>
      <c r="AO271" s="9"/>
      <c r="AP271" s="9"/>
      <c r="AQ271" s="50"/>
      <c r="AR271" s="11"/>
      <c r="AS271" s="49"/>
      <c r="AT271" s="12"/>
      <c r="AU271" s="9"/>
      <c r="AV271" s="9"/>
      <c r="AW271" s="9"/>
      <c r="AX271" s="9"/>
      <c r="AY271" s="12"/>
      <c r="AZ271" s="49"/>
      <c r="BA271" s="12"/>
      <c r="BB271" s="9"/>
      <c r="BC271" s="9"/>
      <c r="BD271" s="9"/>
      <c r="BE271" s="9"/>
      <c r="BF271" s="12"/>
      <c r="BG271" s="49"/>
      <c r="BH271" s="12"/>
      <c r="BI271" s="9"/>
      <c r="BJ271" s="9"/>
      <c r="BK271" s="9"/>
      <c r="BL271" s="50"/>
      <c r="BM271" s="12"/>
      <c r="BN271" s="11"/>
      <c r="BO271" s="9"/>
      <c r="BP271" s="11"/>
      <c r="BQ271" s="9"/>
      <c r="BR271" s="43"/>
      <c r="BS271" s="9"/>
      <c r="BT271" s="11"/>
      <c r="BU271" s="25"/>
      <c r="BV271" s="25"/>
      <c r="BW271" s="25"/>
      <c r="BX271" s="25"/>
      <c r="BY271" s="25"/>
      <c r="BZ271" s="25"/>
      <c r="CA271" s="25"/>
      <c r="CB271" s="25"/>
    </row>
    <row r="272" spans="2:80" x14ac:dyDescent="0.2">
      <c r="B272" s="25"/>
      <c r="C272" s="1"/>
      <c r="D272" s="1"/>
      <c r="E272" s="1"/>
      <c r="F272" s="2"/>
      <c r="G272" s="6"/>
      <c r="H272" s="2"/>
      <c r="I272" s="2"/>
      <c r="J272" s="3"/>
      <c r="K272" s="3"/>
      <c r="L272" s="1"/>
      <c r="M272" s="1"/>
      <c r="N272" s="1"/>
      <c r="O272" s="40"/>
      <c r="P272" s="40"/>
      <c r="Q272" s="1"/>
      <c r="R272" s="1"/>
      <c r="S272" s="2"/>
      <c r="T272" s="3"/>
      <c r="U272" s="7"/>
      <c r="V272" s="7"/>
      <c r="W272" s="7"/>
      <c r="X272" s="40"/>
      <c r="Y272" s="1"/>
      <c r="Z272" s="1"/>
      <c r="AA272" s="2"/>
      <c r="AB272" s="6"/>
      <c r="AC272" s="2"/>
      <c r="AD272" s="40"/>
      <c r="AE272" s="1"/>
      <c r="AF272" s="2"/>
      <c r="AG272" s="9"/>
      <c r="AH272" s="12"/>
      <c r="AI272" s="12"/>
      <c r="AJ272" s="42"/>
      <c r="AK272" s="11"/>
      <c r="AL272" s="9"/>
      <c r="AM272" s="11"/>
      <c r="AN272" s="9"/>
      <c r="AO272" s="9"/>
      <c r="AP272" s="9"/>
      <c r="AQ272" s="50"/>
      <c r="AR272" s="11"/>
      <c r="AS272" s="49"/>
      <c r="AT272" s="12"/>
      <c r="AU272" s="9"/>
      <c r="AV272" s="9"/>
      <c r="AW272" s="9"/>
      <c r="AX272" s="9"/>
      <c r="AY272" s="12"/>
      <c r="AZ272" s="49"/>
      <c r="BA272" s="12"/>
      <c r="BB272" s="9"/>
      <c r="BC272" s="9"/>
      <c r="BD272" s="9"/>
      <c r="BE272" s="9"/>
      <c r="BF272" s="12"/>
      <c r="BG272" s="49"/>
      <c r="BH272" s="12"/>
      <c r="BI272" s="9"/>
      <c r="BJ272" s="9"/>
      <c r="BK272" s="9"/>
      <c r="BL272" s="50"/>
      <c r="BM272" s="12"/>
      <c r="BN272" s="11"/>
      <c r="BO272" s="9"/>
      <c r="BP272" s="11"/>
      <c r="BQ272" s="9"/>
      <c r="BR272" s="43"/>
      <c r="BS272" s="9"/>
      <c r="BT272" s="11"/>
      <c r="BU272" s="25"/>
      <c r="BV272" s="25"/>
      <c r="BW272" s="25"/>
      <c r="BX272" s="25"/>
      <c r="BY272" s="25"/>
      <c r="BZ272" s="25"/>
      <c r="CA272" s="25"/>
      <c r="CB272" s="25"/>
    </row>
    <row r="273" spans="2:80" x14ac:dyDescent="0.2">
      <c r="B273" s="25"/>
      <c r="C273" s="1"/>
      <c r="D273" s="1"/>
      <c r="E273" s="1"/>
      <c r="F273" s="2"/>
      <c r="G273" s="6"/>
      <c r="H273" s="2"/>
      <c r="I273" s="2"/>
      <c r="J273" s="3"/>
      <c r="K273" s="3"/>
      <c r="L273" s="1"/>
      <c r="M273" s="1"/>
      <c r="N273" s="1"/>
      <c r="O273" s="40"/>
      <c r="P273" s="40"/>
      <c r="Q273" s="1"/>
      <c r="R273" s="1"/>
      <c r="S273" s="2"/>
      <c r="T273" s="3"/>
      <c r="U273" s="7"/>
      <c r="V273" s="7"/>
      <c r="W273" s="7"/>
      <c r="X273" s="40"/>
      <c r="Y273" s="1"/>
      <c r="Z273" s="1"/>
      <c r="AA273" s="2"/>
      <c r="AB273" s="6"/>
      <c r="AC273" s="2"/>
      <c r="AD273" s="40"/>
      <c r="AE273" s="1"/>
      <c r="AF273" s="2"/>
      <c r="AG273" s="9"/>
      <c r="AH273" s="12"/>
      <c r="AI273" s="12"/>
      <c r="AJ273" s="42"/>
      <c r="AK273" s="11"/>
      <c r="AL273" s="9"/>
      <c r="AM273" s="11"/>
      <c r="AN273" s="9"/>
      <c r="AO273" s="9"/>
      <c r="AP273" s="9"/>
      <c r="AQ273" s="50"/>
      <c r="AR273" s="11"/>
      <c r="AS273" s="49"/>
      <c r="AT273" s="12"/>
      <c r="AU273" s="9"/>
      <c r="AV273" s="9"/>
      <c r="AW273" s="9"/>
      <c r="AX273" s="9"/>
      <c r="AY273" s="12"/>
      <c r="AZ273" s="49"/>
      <c r="BA273" s="12"/>
      <c r="BB273" s="9"/>
      <c r="BC273" s="9"/>
      <c r="BD273" s="9"/>
      <c r="BE273" s="9"/>
      <c r="BF273" s="12"/>
      <c r="BG273" s="49"/>
      <c r="BH273" s="12"/>
      <c r="BI273" s="9"/>
      <c r="BJ273" s="9"/>
      <c r="BK273" s="9"/>
      <c r="BL273" s="50"/>
      <c r="BM273" s="12"/>
      <c r="BN273" s="11"/>
      <c r="BO273" s="9"/>
      <c r="BP273" s="11"/>
      <c r="BQ273" s="9"/>
      <c r="BR273" s="43"/>
      <c r="BS273" s="9"/>
      <c r="BT273" s="11"/>
      <c r="BU273" s="25"/>
      <c r="BV273" s="25"/>
      <c r="BW273" s="25"/>
      <c r="BX273" s="25"/>
      <c r="BY273" s="25"/>
      <c r="BZ273" s="25"/>
      <c r="CA273" s="25"/>
      <c r="CB273" s="25"/>
    </row>
    <row r="274" spans="2:80" x14ac:dyDescent="0.2">
      <c r="B274" s="25"/>
      <c r="C274" s="1"/>
      <c r="D274" s="1"/>
      <c r="E274" s="1"/>
      <c r="F274" s="2"/>
      <c r="G274" s="6"/>
      <c r="H274" s="2"/>
      <c r="I274" s="2"/>
      <c r="J274" s="3"/>
      <c r="K274" s="3"/>
      <c r="L274" s="1"/>
      <c r="M274" s="1"/>
      <c r="N274" s="1"/>
      <c r="O274" s="40"/>
      <c r="P274" s="40"/>
      <c r="Q274" s="1"/>
      <c r="R274" s="1"/>
      <c r="S274" s="2"/>
      <c r="T274" s="3"/>
      <c r="U274" s="7"/>
      <c r="V274" s="7"/>
      <c r="W274" s="7"/>
      <c r="X274" s="40"/>
      <c r="Y274" s="1"/>
      <c r="Z274" s="1"/>
      <c r="AA274" s="2"/>
      <c r="AB274" s="6"/>
      <c r="AC274" s="2"/>
      <c r="AD274" s="40"/>
      <c r="AE274" s="1"/>
      <c r="AF274" s="2"/>
      <c r="AG274" s="9"/>
      <c r="AH274" s="12"/>
      <c r="AI274" s="12"/>
      <c r="AJ274" s="42"/>
      <c r="AK274" s="11"/>
      <c r="AL274" s="9"/>
      <c r="AM274" s="11"/>
      <c r="AN274" s="9"/>
      <c r="AO274" s="9"/>
      <c r="AP274" s="9"/>
      <c r="AQ274" s="50"/>
      <c r="AR274" s="11"/>
      <c r="AS274" s="49"/>
      <c r="AT274" s="12"/>
      <c r="AU274" s="9"/>
      <c r="AV274" s="9"/>
      <c r="AW274" s="9"/>
      <c r="AX274" s="9"/>
      <c r="AY274" s="12"/>
      <c r="AZ274" s="49"/>
      <c r="BA274" s="12"/>
      <c r="BB274" s="9"/>
      <c r="BC274" s="9"/>
      <c r="BD274" s="9"/>
      <c r="BE274" s="9"/>
      <c r="BF274" s="12"/>
      <c r="BG274" s="49"/>
      <c r="BH274" s="12"/>
      <c r="BI274" s="9"/>
      <c r="BJ274" s="9"/>
      <c r="BK274" s="9"/>
      <c r="BL274" s="50"/>
      <c r="BM274" s="12"/>
      <c r="BN274" s="11"/>
      <c r="BO274" s="9"/>
      <c r="BP274" s="11"/>
      <c r="BQ274" s="9"/>
      <c r="BR274" s="43"/>
      <c r="BS274" s="9"/>
      <c r="BT274" s="11"/>
      <c r="BU274" s="25"/>
      <c r="BV274" s="25"/>
      <c r="BW274" s="25"/>
      <c r="BX274" s="25"/>
      <c r="BY274" s="25"/>
      <c r="BZ274" s="25"/>
      <c r="CA274" s="25"/>
      <c r="CB274" s="25"/>
    </row>
    <row r="275" spans="2:80" x14ac:dyDescent="0.2">
      <c r="B275" s="25"/>
      <c r="C275" s="1"/>
      <c r="D275" s="1"/>
      <c r="E275" s="1"/>
      <c r="F275" s="2"/>
      <c r="G275" s="6"/>
      <c r="H275" s="2"/>
      <c r="I275" s="2"/>
      <c r="J275" s="3"/>
      <c r="K275" s="3"/>
      <c r="L275" s="1"/>
      <c r="M275" s="1"/>
      <c r="N275" s="1"/>
      <c r="O275" s="40"/>
      <c r="P275" s="40"/>
      <c r="Q275" s="1"/>
      <c r="R275" s="1"/>
      <c r="S275" s="2"/>
      <c r="T275" s="3"/>
      <c r="U275" s="7"/>
      <c r="V275" s="7"/>
      <c r="W275" s="7"/>
      <c r="X275" s="40"/>
      <c r="Y275" s="1"/>
      <c r="Z275" s="1"/>
      <c r="AA275" s="2"/>
      <c r="AB275" s="6"/>
      <c r="AC275" s="2"/>
      <c r="AD275" s="40"/>
      <c r="AE275" s="1"/>
      <c r="AF275" s="2"/>
      <c r="AG275" s="9"/>
      <c r="AH275" s="12"/>
      <c r="AI275" s="12"/>
      <c r="AJ275" s="42"/>
      <c r="AK275" s="11"/>
      <c r="AL275" s="9"/>
      <c r="AM275" s="11"/>
      <c r="AN275" s="9"/>
      <c r="AO275" s="9"/>
      <c r="AP275" s="9"/>
      <c r="AQ275" s="50"/>
      <c r="AR275" s="11"/>
      <c r="AS275" s="49"/>
      <c r="AT275" s="12"/>
      <c r="AU275" s="9"/>
      <c r="AV275" s="9"/>
      <c r="AW275" s="9"/>
      <c r="AX275" s="9"/>
      <c r="AY275" s="12"/>
      <c r="AZ275" s="49"/>
      <c r="BA275" s="12"/>
      <c r="BB275" s="9"/>
      <c r="BC275" s="9"/>
      <c r="BD275" s="9"/>
      <c r="BE275" s="9"/>
      <c r="BF275" s="12"/>
      <c r="BG275" s="49"/>
      <c r="BH275" s="12"/>
      <c r="BI275" s="9"/>
      <c r="BJ275" s="9"/>
      <c r="BK275" s="9"/>
      <c r="BL275" s="50"/>
      <c r="BM275" s="12"/>
      <c r="BN275" s="11"/>
      <c r="BO275" s="9"/>
      <c r="BP275" s="11"/>
      <c r="BQ275" s="9"/>
      <c r="BR275" s="43"/>
      <c r="BS275" s="9"/>
      <c r="BT275" s="11"/>
      <c r="BU275" s="25"/>
      <c r="BV275" s="25"/>
      <c r="BW275" s="25"/>
      <c r="BX275" s="25"/>
      <c r="BY275" s="25"/>
      <c r="BZ275" s="25"/>
      <c r="CA275" s="25"/>
      <c r="CB275" s="25"/>
    </row>
    <row r="276" spans="2:80" x14ac:dyDescent="0.2">
      <c r="B276" s="25"/>
      <c r="C276" s="1"/>
      <c r="D276" s="1"/>
      <c r="E276" s="1"/>
      <c r="F276" s="2"/>
      <c r="G276" s="6"/>
      <c r="H276" s="2"/>
      <c r="I276" s="2"/>
      <c r="J276" s="3"/>
      <c r="K276" s="3"/>
      <c r="L276" s="1"/>
      <c r="M276" s="1"/>
      <c r="N276" s="1"/>
      <c r="O276" s="40"/>
      <c r="P276" s="40"/>
      <c r="Q276" s="1"/>
      <c r="R276" s="1"/>
      <c r="S276" s="2"/>
      <c r="T276" s="3"/>
      <c r="U276" s="7"/>
      <c r="V276" s="7"/>
      <c r="W276" s="7"/>
      <c r="X276" s="40"/>
      <c r="Y276" s="1"/>
      <c r="Z276" s="1"/>
      <c r="AA276" s="2"/>
      <c r="AB276" s="6"/>
      <c r="AC276" s="2"/>
      <c r="AD276" s="40"/>
      <c r="AE276" s="1"/>
      <c r="AF276" s="2"/>
      <c r="AG276" s="9"/>
      <c r="AH276" s="12"/>
      <c r="AI276" s="12"/>
      <c r="AJ276" s="42"/>
      <c r="AK276" s="11"/>
      <c r="AL276" s="9"/>
      <c r="AM276" s="11"/>
      <c r="AN276" s="9"/>
      <c r="AO276" s="9"/>
      <c r="AP276" s="9"/>
      <c r="AQ276" s="50"/>
      <c r="AR276" s="11"/>
      <c r="AS276" s="49"/>
      <c r="AT276" s="12"/>
      <c r="AU276" s="9"/>
      <c r="AV276" s="9"/>
      <c r="AW276" s="9"/>
      <c r="AX276" s="9"/>
      <c r="AY276" s="12"/>
      <c r="AZ276" s="49"/>
      <c r="BA276" s="12"/>
      <c r="BB276" s="9"/>
      <c r="BC276" s="9"/>
      <c r="BD276" s="9"/>
      <c r="BE276" s="9"/>
      <c r="BF276" s="12"/>
      <c r="BG276" s="49"/>
      <c r="BH276" s="12"/>
      <c r="BI276" s="9"/>
      <c r="BJ276" s="9"/>
      <c r="BK276" s="9"/>
      <c r="BL276" s="50"/>
      <c r="BM276" s="12"/>
      <c r="BN276" s="11"/>
      <c r="BO276" s="9"/>
      <c r="BP276" s="11"/>
      <c r="BQ276" s="9"/>
      <c r="BR276" s="43"/>
      <c r="BS276" s="9"/>
      <c r="BT276" s="11"/>
      <c r="BU276" s="25"/>
      <c r="BV276" s="25"/>
      <c r="BW276" s="25"/>
      <c r="BX276" s="25"/>
      <c r="BY276" s="25"/>
      <c r="BZ276" s="25"/>
      <c r="CA276" s="25"/>
      <c r="CB276" s="25"/>
    </row>
    <row r="277" spans="2:80" x14ac:dyDescent="0.2">
      <c r="B277" s="25"/>
      <c r="C277" s="1"/>
      <c r="D277" s="1"/>
      <c r="E277" s="1"/>
      <c r="F277" s="2"/>
      <c r="G277" s="6"/>
      <c r="H277" s="2"/>
      <c r="I277" s="2"/>
      <c r="J277" s="3"/>
      <c r="K277" s="3"/>
      <c r="L277" s="1"/>
      <c r="M277" s="1"/>
      <c r="N277" s="1"/>
      <c r="O277" s="40"/>
      <c r="P277" s="40"/>
      <c r="Q277" s="1"/>
      <c r="R277" s="1"/>
      <c r="S277" s="2"/>
      <c r="T277" s="3"/>
      <c r="U277" s="7"/>
      <c r="V277" s="7"/>
      <c r="W277" s="7"/>
      <c r="X277" s="40"/>
      <c r="Y277" s="1"/>
      <c r="Z277" s="1"/>
      <c r="AA277" s="2"/>
      <c r="AB277" s="6"/>
      <c r="AC277" s="2"/>
      <c r="AD277" s="40"/>
      <c r="AE277" s="1"/>
      <c r="AF277" s="2"/>
      <c r="AG277" s="9"/>
      <c r="AH277" s="12"/>
      <c r="AI277" s="12"/>
      <c r="AJ277" s="42"/>
      <c r="AK277" s="11"/>
      <c r="AL277" s="9"/>
      <c r="AM277" s="11"/>
      <c r="AN277" s="9"/>
      <c r="AO277" s="9"/>
      <c r="AP277" s="9"/>
      <c r="AQ277" s="50"/>
      <c r="AR277" s="11"/>
      <c r="AS277" s="49"/>
      <c r="AT277" s="12"/>
      <c r="AU277" s="9"/>
      <c r="AV277" s="9"/>
      <c r="AW277" s="9"/>
      <c r="AX277" s="9"/>
      <c r="AY277" s="12"/>
      <c r="AZ277" s="49"/>
      <c r="BA277" s="12"/>
      <c r="BB277" s="9"/>
      <c r="BC277" s="9"/>
      <c r="BD277" s="9"/>
      <c r="BE277" s="9"/>
      <c r="BF277" s="12"/>
      <c r="BG277" s="49"/>
      <c r="BH277" s="12"/>
      <c r="BI277" s="9"/>
      <c r="BJ277" s="9"/>
      <c r="BK277" s="9"/>
      <c r="BL277" s="50"/>
      <c r="BM277" s="12"/>
      <c r="BN277" s="11"/>
      <c r="BO277" s="9"/>
      <c r="BP277" s="11"/>
      <c r="BQ277" s="9"/>
      <c r="BR277" s="43"/>
      <c r="BS277" s="9"/>
      <c r="BT277" s="11"/>
      <c r="BU277" s="25"/>
      <c r="BV277" s="25"/>
      <c r="BW277" s="25"/>
      <c r="BX277" s="25"/>
      <c r="BY277" s="25"/>
      <c r="BZ277" s="25"/>
      <c r="CA277" s="25"/>
      <c r="CB277" s="25"/>
    </row>
    <row r="278" spans="2:80" x14ac:dyDescent="0.2">
      <c r="B278" s="25"/>
      <c r="C278" s="1"/>
      <c r="D278" s="1"/>
      <c r="E278" s="1"/>
      <c r="F278" s="2"/>
      <c r="G278" s="6"/>
      <c r="H278" s="2"/>
      <c r="I278" s="2"/>
      <c r="J278" s="3"/>
      <c r="K278" s="3"/>
      <c r="L278" s="1"/>
      <c r="M278" s="1"/>
      <c r="N278" s="1"/>
      <c r="O278" s="40"/>
      <c r="P278" s="40"/>
      <c r="Q278" s="1"/>
      <c r="R278" s="1"/>
      <c r="S278" s="2"/>
      <c r="T278" s="3"/>
      <c r="U278" s="7"/>
      <c r="V278" s="7"/>
      <c r="W278" s="7"/>
      <c r="X278" s="40"/>
      <c r="Y278" s="1"/>
      <c r="Z278" s="1"/>
      <c r="AA278" s="2"/>
      <c r="AB278" s="6"/>
      <c r="AC278" s="2"/>
      <c r="AD278" s="40"/>
      <c r="AE278" s="1"/>
      <c r="AF278" s="2"/>
      <c r="AG278" s="9"/>
      <c r="AH278" s="12"/>
      <c r="AI278" s="12"/>
      <c r="AJ278" s="42"/>
      <c r="AK278" s="11"/>
      <c r="AL278" s="9"/>
      <c r="AM278" s="11"/>
      <c r="AN278" s="9"/>
      <c r="AO278" s="9"/>
      <c r="AP278" s="9"/>
      <c r="AQ278" s="50"/>
      <c r="AR278" s="11"/>
      <c r="AS278" s="49"/>
      <c r="AT278" s="12"/>
      <c r="AU278" s="9"/>
      <c r="AV278" s="9"/>
      <c r="AW278" s="9"/>
      <c r="AX278" s="9"/>
      <c r="AY278" s="12"/>
      <c r="AZ278" s="49"/>
      <c r="BA278" s="12"/>
      <c r="BB278" s="9"/>
      <c r="BC278" s="9"/>
      <c r="BD278" s="9"/>
      <c r="BE278" s="9"/>
      <c r="BF278" s="12"/>
      <c r="BG278" s="49"/>
      <c r="BH278" s="12"/>
      <c r="BI278" s="9"/>
      <c r="BJ278" s="9"/>
      <c r="BK278" s="9"/>
      <c r="BL278" s="50"/>
      <c r="BM278" s="12"/>
      <c r="BN278" s="11"/>
      <c r="BO278" s="9"/>
      <c r="BP278" s="11"/>
      <c r="BQ278" s="9"/>
      <c r="BR278" s="43"/>
      <c r="BS278" s="9"/>
      <c r="BT278" s="11"/>
      <c r="BU278" s="25"/>
      <c r="BV278" s="25"/>
      <c r="BW278" s="25"/>
      <c r="BX278" s="25"/>
      <c r="BY278" s="25"/>
      <c r="BZ278" s="25"/>
      <c r="CA278" s="25"/>
      <c r="CB278" s="25"/>
    </row>
    <row r="279" spans="2:80" x14ac:dyDescent="0.2">
      <c r="B279" s="25"/>
      <c r="C279" s="1"/>
      <c r="D279" s="1"/>
      <c r="E279" s="1"/>
      <c r="F279" s="2"/>
      <c r="G279" s="6"/>
      <c r="H279" s="2"/>
      <c r="I279" s="2"/>
      <c r="J279" s="3"/>
      <c r="K279" s="3"/>
      <c r="L279" s="1"/>
      <c r="M279" s="1"/>
      <c r="N279" s="1"/>
      <c r="O279" s="40"/>
      <c r="P279" s="40"/>
      <c r="Q279" s="1"/>
      <c r="R279" s="1"/>
      <c r="S279" s="2"/>
      <c r="T279" s="3"/>
      <c r="U279" s="7"/>
      <c r="V279" s="7"/>
      <c r="W279" s="7"/>
      <c r="X279" s="40"/>
      <c r="Y279" s="1"/>
      <c r="Z279" s="1"/>
      <c r="AA279" s="2"/>
      <c r="AB279" s="6"/>
      <c r="AC279" s="2"/>
      <c r="AD279" s="40"/>
      <c r="AE279" s="1"/>
      <c r="AF279" s="2"/>
      <c r="AG279" s="9"/>
      <c r="AH279" s="12"/>
      <c r="AI279" s="12"/>
      <c r="AJ279" s="42"/>
      <c r="AK279" s="11"/>
      <c r="AL279" s="9"/>
      <c r="AM279" s="11"/>
      <c r="AN279" s="9"/>
      <c r="AO279" s="9"/>
      <c r="AP279" s="9"/>
      <c r="AQ279" s="50"/>
      <c r="AR279" s="11"/>
      <c r="AS279" s="49"/>
      <c r="AT279" s="12"/>
      <c r="AU279" s="9"/>
      <c r="AV279" s="9"/>
      <c r="AW279" s="9"/>
      <c r="AX279" s="9"/>
      <c r="AY279" s="12"/>
      <c r="AZ279" s="49"/>
      <c r="BA279" s="12"/>
      <c r="BB279" s="9"/>
      <c r="BC279" s="9"/>
      <c r="BD279" s="9"/>
      <c r="BE279" s="9"/>
      <c r="BF279" s="12"/>
      <c r="BG279" s="49"/>
      <c r="BH279" s="12"/>
      <c r="BI279" s="9"/>
      <c r="BJ279" s="9"/>
      <c r="BK279" s="9"/>
      <c r="BL279" s="50"/>
      <c r="BM279" s="12"/>
      <c r="BN279" s="11"/>
      <c r="BO279" s="9"/>
      <c r="BP279" s="11"/>
      <c r="BQ279" s="9"/>
      <c r="BR279" s="43"/>
      <c r="BS279" s="9"/>
      <c r="BT279" s="11"/>
      <c r="BU279" s="25"/>
      <c r="BV279" s="25"/>
      <c r="BW279" s="25"/>
      <c r="BX279" s="25"/>
      <c r="BY279" s="25"/>
      <c r="BZ279" s="25"/>
      <c r="CA279" s="25"/>
      <c r="CB279" s="25"/>
    </row>
    <row r="280" spans="2:80" x14ac:dyDescent="0.2">
      <c r="B280" s="25"/>
      <c r="C280" s="1"/>
      <c r="D280" s="1"/>
      <c r="E280" s="1"/>
      <c r="F280" s="2"/>
      <c r="G280" s="6"/>
      <c r="H280" s="2"/>
      <c r="I280" s="2"/>
      <c r="J280" s="3"/>
      <c r="K280" s="3"/>
      <c r="L280" s="1"/>
      <c r="M280" s="1"/>
      <c r="N280" s="1"/>
      <c r="O280" s="40"/>
      <c r="P280" s="40"/>
      <c r="Q280" s="1"/>
      <c r="R280" s="1"/>
      <c r="S280" s="2"/>
      <c r="T280" s="3"/>
      <c r="U280" s="7"/>
      <c r="V280" s="7"/>
      <c r="W280" s="7"/>
      <c r="X280" s="40"/>
      <c r="Y280" s="1"/>
      <c r="Z280" s="1"/>
      <c r="AA280" s="2"/>
      <c r="AB280" s="6"/>
      <c r="AC280" s="2"/>
      <c r="AD280" s="40"/>
      <c r="AE280" s="1"/>
      <c r="AF280" s="2"/>
      <c r="AG280" s="9"/>
      <c r="AH280" s="12"/>
      <c r="AI280" s="12"/>
      <c r="AJ280" s="42"/>
      <c r="AK280" s="11"/>
      <c r="AL280" s="9"/>
      <c r="AM280" s="11"/>
      <c r="AN280" s="9"/>
      <c r="AO280" s="9"/>
      <c r="AP280" s="9"/>
      <c r="AQ280" s="50"/>
      <c r="AR280" s="11"/>
      <c r="AS280" s="49"/>
      <c r="AT280" s="12"/>
      <c r="AU280" s="9"/>
      <c r="AV280" s="9"/>
      <c r="AW280" s="9"/>
      <c r="AX280" s="9"/>
      <c r="AY280" s="12"/>
      <c r="AZ280" s="49"/>
      <c r="BA280" s="12"/>
      <c r="BB280" s="9"/>
      <c r="BC280" s="9"/>
      <c r="BD280" s="9"/>
      <c r="BE280" s="9"/>
      <c r="BF280" s="12"/>
      <c r="BG280" s="49"/>
      <c r="BH280" s="12"/>
      <c r="BI280" s="9"/>
      <c r="BJ280" s="9"/>
      <c r="BK280" s="9"/>
      <c r="BL280" s="50"/>
      <c r="BM280" s="12"/>
      <c r="BN280" s="11"/>
      <c r="BO280" s="9"/>
      <c r="BP280" s="11"/>
      <c r="BQ280" s="9"/>
      <c r="BR280" s="43"/>
      <c r="BS280" s="9"/>
      <c r="BT280" s="11"/>
      <c r="BU280" s="25"/>
      <c r="BV280" s="25"/>
      <c r="BW280" s="25"/>
      <c r="BX280" s="25"/>
      <c r="BY280" s="25"/>
      <c r="BZ280" s="25"/>
      <c r="CA280" s="25"/>
      <c r="CB280" s="25"/>
    </row>
    <row r="281" spans="2:80" x14ac:dyDescent="0.2">
      <c r="B281" s="25"/>
      <c r="C281" s="1"/>
      <c r="D281" s="1"/>
      <c r="E281" s="1"/>
      <c r="F281" s="2"/>
      <c r="G281" s="6"/>
      <c r="H281" s="2"/>
      <c r="I281" s="2"/>
      <c r="J281" s="3"/>
      <c r="K281" s="3"/>
      <c r="L281" s="1"/>
      <c r="M281" s="1"/>
      <c r="N281" s="1"/>
      <c r="O281" s="40"/>
      <c r="P281" s="40"/>
      <c r="Q281" s="1"/>
      <c r="R281" s="1"/>
      <c r="S281" s="2"/>
      <c r="T281" s="3"/>
      <c r="U281" s="7"/>
      <c r="V281" s="7"/>
      <c r="W281" s="7"/>
      <c r="X281" s="40"/>
      <c r="Y281" s="1"/>
      <c r="Z281" s="1"/>
      <c r="AA281" s="2"/>
      <c r="AB281" s="6"/>
      <c r="AC281" s="2"/>
      <c r="AD281" s="40"/>
      <c r="AE281" s="1"/>
      <c r="AF281" s="2"/>
      <c r="AG281" s="9"/>
      <c r="AH281" s="12"/>
      <c r="AI281" s="12"/>
      <c r="AJ281" s="42"/>
      <c r="AK281" s="11"/>
      <c r="AL281" s="9"/>
      <c r="AM281" s="11"/>
      <c r="AN281" s="9"/>
      <c r="AO281" s="9"/>
      <c r="AP281" s="9"/>
      <c r="AQ281" s="50"/>
      <c r="AR281" s="11"/>
      <c r="AS281" s="49"/>
      <c r="AT281" s="12"/>
      <c r="AU281" s="9"/>
      <c r="AV281" s="9"/>
      <c r="AW281" s="9"/>
      <c r="AX281" s="9"/>
      <c r="AY281" s="12"/>
      <c r="AZ281" s="49"/>
      <c r="BA281" s="12"/>
      <c r="BB281" s="9"/>
      <c r="BC281" s="9"/>
      <c r="BD281" s="9"/>
      <c r="BE281" s="9"/>
      <c r="BF281" s="12"/>
      <c r="BG281" s="49"/>
      <c r="BH281" s="12"/>
      <c r="BI281" s="9"/>
      <c r="BJ281" s="9"/>
      <c r="BK281" s="9"/>
      <c r="BL281" s="50"/>
      <c r="BM281" s="12"/>
      <c r="BN281" s="11"/>
      <c r="BO281" s="9"/>
      <c r="BP281" s="11"/>
      <c r="BQ281" s="9"/>
      <c r="BR281" s="43"/>
      <c r="BS281" s="9"/>
      <c r="BT281" s="11"/>
      <c r="BU281" s="25"/>
      <c r="BV281" s="25"/>
      <c r="BW281" s="25"/>
      <c r="BX281" s="25"/>
      <c r="BY281" s="25"/>
      <c r="BZ281" s="25"/>
      <c r="CA281" s="25"/>
      <c r="CB281" s="25"/>
    </row>
    <row r="282" spans="2:80" x14ac:dyDescent="0.2">
      <c r="B282" s="25"/>
      <c r="C282" s="1"/>
      <c r="D282" s="1"/>
      <c r="E282" s="1"/>
      <c r="F282" s="2"/>
      <c r="G282" s="6"/>
      <c r="H282" s="2"/>
      <c r="I282" s="2"/>
      <c r="J282" s="3"/>
      <c r="K282" s="3"/>
      <c r="L282" s="1"/>
      <c r="M282" s="1"/>
      <c r="N282" s="1"/>
      <c r="O282" s="40"/>
      <c r="P282" s="40"/>
      <c r="Q282" s="1"/>
      <c r="R282" s="1"/>
      <c r="S282" s="2"/>
      <c r="T282" s="3"/>
      <c r="U282" s="7"/>
      <c r="V282" s="7"/>
      <c r="W282" s="7"/>
      <c r="X282" s="40"/>
      <c r="Y282" s="1"/>
      <c r="Z282" s="1"/>
      <c r="AA282" s="2"/>
      <c r="AB282" s="6"/>
      <c r="AC282" s="2"/>
      <c r="AD282" s="40"/>
      <c r="AE282" s="1"/>
      <c r="AF282" s="2"/>
      <c r="AG282" s="9"/>
      <c r="AH282" s="12"/>
      <c r="AI282" s="12"/>
      <c r="AJ282" s="42"/>
      <c r="AK282" s="11"/>
      <c r="AL282" s="9"/>
      <c r="AM282" s="11"/>
      <c r="AN282" s="9"/>
      <c r="AO282" s="9"/>
      <c r="AP282" s="9"/>
      <c r="AQ282" s="50"/>
      <c r="AR282" s="11"/>
      <c r="AS282" s="49"/>
      <c r="AT282" s="12"/>
      <c r="AU282" s="9"/>
      <c r="AV282" s="9"/>
      <c r="AW282" s="9"/>
      <c r="AX282" s="9"/>
      <c r="AY282" s="12"/>
      <c r="AZ282" s="49"/>
      <c r="BA282" s="12"/>
      <c r="BB282" s="9"/>
      <c r="BC282" s="9"/>
      <c r="BD282" s="9"/>
      <c r="BE282" s="9"/>
      <c r="BF282" s="12"/>
      <c r="BG282" s="49"/>
      <c r="BH282" s="12"/>
      <c r="BI282" s="9"/>
      <c r="BJ282" s="9"/>
      <c r="BK282" s="9"/>
      <c r="BL282" s="50"/>
      <c r="BM282" s="12"/>
      <c r="BN282" s="11"/>
      <c r="BO282" s="9"/>
      <c r="BP282" s="11"/>
      <c r="BQ282" s="9"/>
      <c r="BR282" s="43"/>
      <c r="BS282" s="9"/>
      <c r="BT282" s="11"/>
      <c r="BU282" s="25"/>
      <c r="BV282" s="25"/>
      <c r="BW282" s="25"/>
      <c r="BX282" s="25"/>
      <c r="BY282" s="25"/>
      <c r="BZ282" s="25"/>
      <c r="CA282" s="25"/>
      <c r="CB282" s="25"/>
    </row>
    <row r="283" spans="2:80" x14ac:dyDescent="0.2">
      <c r="B283" s="25"/>
      <c r="C283" s="1"/>
      <c r="D283" s="1"/>
      <c r="E283" s="1"/>
      <c r="F283" s="2"/>
      <c r="G283" s="6"/>
      <c r="H283" s="2"/>
      <c r="I283" s="2"/>
      <c r="J283" s="3"/>
      <c r="K283" s="3"/>
      <c r="L283" s="1"/>
      <c r="M283" s="1"/>
      <c r="N283" s="1"/>
      <c r="O283" s="40"/>
      <c r="P283" s="40"/>
      <c r="Q283" s="1"/>
      <c r="R283" s="1"/>
      <c r="S283" s="2"/>
      <c r="T283" s="3"/>
      <c r="U283" s="7"/>
      <c r="V283" s="7"/>
      <c r="W283" s="7"/>
      <c r="X283" s="40"/>
      <c r="Y283" s="1"/>
      <c r="Z283" s="1"/>
      <c r="AA283" s="2"/>
      <c r="AB283" s="6"/>
      <c r="AC283" s="2"/>
      <c r="AD283" s="40"/>
      <c r="AE283" s="1"/>
      <c r="AF283" s="2"/>
      <c r="AG283" s="9"/>
      <c r="AH283" s="12"/>
      <c r="AI283" s="12"/>
      <c r="AJ283" s="42"/>
      <c r="AK283" s="11"/>
      <c r="AL283" s="9"/>
      <c r="AM283" s="11"/>
      <c r="AN283" s="9"/>
      <c r="AO283" s="9"/>
      <c r="AP283" s="9"/>
      <c r="AQ283" s="50"/>
      <c r="AR283" s="11"/>
      <c r="AS283" s="49"/>
      <c r="AT283" s="12"/>
      <c r="AU283" s="9"/>
      <c r="AV283" s="9"/>
      <c r="AW283" s="9"/>
      <c r="AX283" s="9"/>
      <c r="AY283" s="12"/>
      <c r="AZ283" s="49"/>
      <c r="BA283" s="12"/>
      <c r="BB283" s="9"/>
      <c r="BC283" s="9"/>
      <c r="BD283" s="9"/>
      <c r="BE283" s="9"/>
      <c r="BF283" s="12"/>
      <c r="BG283" s="49"/>
      <c r="BH283" s="12"/>
      <c r="BI283" s="9"/>
      <c r="BJ283" s="9"/>
      <c r="BK283" s="9"/>
      <c r="BL283" s="50"/>
      <c r="BM283" s="12"/>
      <c r="BN283" s="11"/>
      <c r="BO283" s="9"/>
      <c r="BP283" s="11"/>
      <c r="BQ283" s="9"/>
      <c r="BR283" s="43"/>
      <c r="BS283" s="9"/>
      <c r="BT283" s="11"/>
      <c r="BU283" s="25"/>
      <c r="BV283" s="25"/>
      <c r="BW283" s="25"/>
      <c r="BX283" s="25"/>
      <c r="BY283" s="25"/>
      <c r="BZ283" s="25"/>
      <c r="CA283" s="25"/>
      <c r="CB283" s="25"/>
    </row>
    <row r="284" spans="2:80" x14ac:dyDescent="0.2">
      <c r="B284" s="25"/>
      <c r="C284" s="1"/>
      <c r="D284" s="1"/>
      <c r="E284" s="1"/>
      <c r="F284" s="2"/>
      <c r="G284" s="6"/>
      <c r="H284" s="2"/>
      <c r="I284" s="2"/>
      <c r="J284" s="3"/>
      <c r="K284" s="3"/>
      <c r="L284" s="1"/>
      <c r="M284" s="1"/>
      <c r="N284" s="1"/>
      <c r="O284" s="40"/>
      <c r="P284" s="40"/>
      <c r="Q284" s="1"/>
      <c r="R284" s="1"/>
      <c r="S284" s="2"/>
      <c r="T284" s="3"/>
      <c r="U284" s="7"/>
      <c r="V284" s="7"/>
      <c r="W284" s="7"/>
      <c r="X284" s="40"/>
      <c r="Y284" s="1"/>
      <c r="Z284" s="1"/>
      <c r="AA284" s="2"/>
      <c r="AB284" s="6"/>
      <c r="AC284" s="2"/>
      <c r="AD284" s="40"/>
      <c r="AE284" s="1"/>
      <c r="AF284" s="2"/>
      <c r="AG284" s="9"/>
      <c r="AH284" s="12"/>
      <c r="AI284" s="12"/>
      <c r="AJ284" s="42"/>
      <c r="AK284" s="11"/>
      <c r="AL284" s="9"/>
      <c r="AM284" s="11"/>
      <c r="AN284" s="9"/>
      <c r="AO284" s="9"/>
      <c r="AP284" s="9"/>
      <c r="AQ284" s="50"/>
      <c r="AR284" s="11"/>
      <c r="AS284" s="49"/>
      <c r="AT284" s="12"/>
      <c r="AU284" s="9"/>
      <c r="AV284" s="9"/>
      <c r="AW284" s="9"/>
      <c r="AX284" s="9"/>
      <c r="AY284" s="12"/>
      <c r="AZ284" s="49"/>
      <c r="BA284" s="12"/>
      <c r="BB284" s="9"/>
      <c r="BC284" s="9"/>
      <c r="BD284" s="9"/>
      <c r="BE284" s="9"/>
      <c r="BF284" s="12"/>
      <c r="BG284" s="49"/>
      <c r="BH284" s="12"/>
      <c r="BI284" s="9"/>
      <c r="BJ284" s="9"/>
      <c r="BK284" s="9"/>
      <c r="BL284" s="50"/>
      <c r="BM284" s="12"/>
      <c r="BN284" s="11"/>
      <c r="BO284" s="9"/>
      <c r="BP284" s="11"/>
      <c r="BQ284" s="9"/>
      <c r="BR284" s="43"/>
      <c r="BS284" s="9"/>
      <c r="BT284" s="11"/>
      <c r="BU284" s="25"/>
      <c r="BV284" s="25"/>
      <c r="BW284" s="25"/>
      <c r="BX284" s="25"/>
      <c r="BY284" s="25"/>
      <c r="BZ284" s="25"/>
      <c r="CA284" s="25"/>
      <c r="CB284" s="25"/>
    </row>
    <row r="285" spans="2:80" x14ac:dyDescent="0.2">
      <c r="B285" s="25"/>
      <c r="C285" s="1"/>
      <c r="D285" s="1"/>
      <c r="E285" s="1"/>
      <c r="F285" s="2"/>
      <c r="G285" s="6"/>
      <c r="H285" s="2"/>
      <c r="I285" s="2"/>
      <c r="J285" s="3"/>
      <c r="K285" s="3"/>
      <c r="L285" s="1"/>
      <c r="M285" s="1"/>
      <c r="N285" s="1"/>
      <c r="O285" s="40"/>
      <c r="P285" s="40"/>
      <c r="Q285" s="1"/>
      <c r="R285" s="1"/>
      <c r="S285" s="2"/>
      <c r="T285" s="3"/>
      <c r="U285" s="7"/>
      <c r="V285" s="7"/>
      <c r="W285" s="7"/>
      <c r="X285" s="40"/>
      <c r="Y285" s="1"/>
      <c r="Z285" s="1"/>
      <c r="AA285" s="2"/>
      <c r="AB285" s="6"/>
      <c r="AC285" s="2"/>
      <c r="AD285" s="40"/>
      <c r="AE285" s="1"/>
      <c r="AF285" s="2"/>
      <c r="AG285" s="9"/>
      <c r="AH285" s="12"/>
      <c r="AI285" s="12"/>
      <c r="AJ285" s="42"/>
      <c r="AK285" s="11"/>
      <c r="AL285" s="9"/>
      <c r="AM285" s="11"/>
      <c r="AN285" s="9"/>
      <c r="AO285" s="9"/>
      <c r="AP285" s="9"/>
      <c r="AQ285" s="50"/>
      <c r="AR285" s="11"/>
      <c r="AS285" s="49"/>
      <c r="AT285" s="12"/>
      <c r="AU285" s="9"/>
      <c r="AV285" s="9"/>
      <c r="AW285" s="9"/>
      <c r="AX285" s="9"/>
      <c r="AY285" s="12"/>
      <c r="AZ285" s="49"/>
      <c r="BA285" s="12"/>
      <c r="BB285" s="9"/>
      <c r="BC285" s="9"/>
      <c r="BD285" s="9"/>
      <c r="BE285" s="9"/>
      <c r="BF285" s="12"/>
      <c r="BG285" s="49"/>
      <c r="BH285" s="12"/>
      <c r="BI285" s="9"/>
      <c r="BJ285" s="9"/>
      <c r="BK285" s="9"/>
      <c r="BL285" s="50"/>
      <c r="BM285" s="12"/>
      <c r="BN285" s="11"/>
      <c r="BO285" s="9"/>
      <c r="BP285" s="11"/>
      <c r="BQ285" s="9"/>
      <c r="BR285" s="43"/>
      <c r="BS285" s="9"/>
      <c r="BT285" s="11"/>
      <c r="BU285" s="25"/>
      <c r="BV285" s="25"/>
      <c r="BW285" s="25"/>
      <c r="BX285" s="25"/>
      <c r="BY285" s="25"/>
      <c r="BZ285" s="25"/>
      <c r="CA285" s="25"/>
      <c r="CB285" s="25"/>
    </row>
    <row r="286" spans="2:80" x14ac:dyDescent="0.2">
      <c r="B286" s="25"/>
      <c r="C286" s="1"/>
      <c r="D286" s="1"/>
      <c r="E286" s="1"/>
      <c r="F286" s="2"/>
      <c r="G286" s="6"/>
      <c r="H286" s="2"/>
      <c r="I286" s="2"/>
      <c r="J286" s="3"/>
      <c r="K286" s="3"/>
      <c r="L286" s="1"/>
      <c r="M286" s="1"/>
      <c r="N286" s="1"/>
      <c r="O286" s="40"/>
      <c r="P286" s="40"/>
      <c r="Q286" s="1"/>
      <c r="R286" s="1"/>
      <c r="S286" s="2"/>
      <c r="T286" s="3"/>
      <c r="U286" s="7"/>
      <c r="V286" s="7"/>
      <c r="W286" s="7"/>
      <c r="X286" s="40"/>
      <c r="Y286" s="1"/>
      <c r="Z286" s="1"/>
      <c r="AA286" s="2"/>
      <c r="AB286" s="6"/>
      <c r="AC286" s="2"/>
      <c r="AD286" s="40"/>
      <c r="AE286" s="1"/>
      <c r="AF286" s="2"/>
      <c r="AG286" s="9"/>
      <c r="AH286" s="12"/>
      <c r="AI286" s="12"/>
      <c r="AJ286" s="42"/>
      <c r="AK286" s="11"/>
      <c r="AL286" s="9"/>
      <c r="AM286" s="11"/>
      <c r="AN286" s="9"/>
      <c r="AO286" s="9"/>
      <c r="AP286" s="9"/>
      <c r="AQ286" s="50"/>
      <c r="AR286" s="11"/>
      <c r="AS286" s="49"/>
      <c r="AT286" s="12"/>
      <c r="AU286" s="9"/>
      <c r="AV286" s="9"/>
      <c r="AW286" s="9"/>
      <c r="AX286" s="9"/>
      <c r="AY286" s="12"/>
      <c r="AZ286" s="49"/>
      <c r="BA286" s="12"/>
      <c r="BB286" s="9"/>
      <c r="BC286" s="9"/>
      <c r="BD286" s="9"/>
      <c r="BE286" s="9"/>
      <c r="BF286" s="12"/>
      <c r="BG286" s="49"/>
      <c r="BH286" s="12"/>
      <c r="BI286" s="9"/>
      <c r="BJ286" s="9"/>
      <c r="BK286" s="9"/>
      <c r="BL286" s="50"/>
      <c r="BM286" s="12"/>
      <c r="BN286" s="11"/>
      <c r="BO286" s="9"/>
      <c r="BP286" s="11"/>
      <c r="BQ286" s="9"/>
      <c r="BR286" s="43"/>
      <c r="BS286" s="9"/>
      <c r="BT286" s="11"/>
      <c r="BU286" s="25"/>
      <c r="BV286" s="25"/>
      <c r="BW286" s="25"/>
      <c r="BX286" s="25"/>
      <c r="BY286" s="25"/>
      <c r="BZ286" s="25"/>
      <c r="CA286" s="25"/>
      <c r="CB286" s="25"/>
    </row>
    <row r="287" spans="2:80" x14ac:dyDescent="0.2">
      <c r="B287" s="25"/>
      <c r="C287" s="1"/>
      <c r="D287" s="1"/>
      <c r="E287" s="1"/>
      <c r="F287" s="2"/>
      <c r="G287" s="6"/>
      <c r="H287" s="2"/>
      <c r="I287" s="2"/>
      <c r="J287" s="3"/>
      <c r="K287" s="3"/>
      <c r="L287" s="1"/>
      <c r="M287" s="1"/>
      <c r="N287" s="1"/>
      <c r="O287" s="40"/>
      <c r="P287" s="40"/>
      <c r="Q287" s="1"/>
      <c r="R287" s="1"/>
      <c r="S287" s="2"/>
      <c r="T287" s="3"/>
      <c r="U287" s="7"/>
      <c r="V287" s="7"/>
      <c r="W287" s="7"/>
      <c r="X287" s="40"/>
      <c r="Y287" s="1"/>
      <c r="Z287" s="1"/>
      <c r="AA287" s="2"/>
      <c r="AB287" s="6"/>
      <c r="AC287" s="2"/>
      <c r="AD287" s="40"/>
      <c r="AE287" s="1"/>
      <c r="AF287" s="2"/>
      <c r="AG287" s="9"/>
      <c r="AH287" s="12"/>
      <c r="AI287" s="12"/>
      <c r="AJ287" s="42"/>
      <c r="AK287" s="11"/>
      <c r="AL287" s="9"/>
      <c r="AM287" s="11"/>
      <c r="AN287" s="9"/>
      <c r="AO287" s="9"/>
      <c r="AP287" s="9"/>
      <c r="AQ287" s="50"/>
      <c r="AR287" s="11"/>
      <c r="AS287" s="49"/>
      <c r="AT287" s="12"/>
      <c r="AU287" s="9"/>
      <c r="AV287" s="9"/>
      <c r="AW287" s="9"/>
      <c r="AX287" s="9"/>
      <c r="AY287" s="12"/>
      <c r="AZ287" s="49"/>
      <c r="BA287" s="12"/>
      <c r="BB287" s="9"/>
      <c r="BC287" s="9"/>
      <c r="BD287" s="9"/>
      <c r="BE287" s="9"/>
      <c r="BF287" s="12"/>
      <c r="BG287" s="49"/>
      <c r="BH287" s="12"/>
      <c r="BI287" s="9"/>
      <c r="BJ287" s="9"/>
      <c r="BK287" s="9"/>
      <c r="BL287" s="50"/>
      <c r="BM287" s="12"/>
      <c r="BN287" s="11"/>
      <c r="BO287" s="9"/>
      <c r="BP287" s="11"/>
      <c r="BQ287" s="9"/>
      <c r="BR287" s="43"/>
      <c r="BS287" s="9"/>
      <c r="BT287" s="11"/>
      <c r="BU287" s="25"/>
      <c r="BV287" s="25"/>
      <c r="BW287" s="25"/>
      <c r="BX287" s="25"/>
      <c r="BY287" s="25"/>
      <c r="BZ287" s="25"/>
      <c r="CA287" s="25"/>
      <c r="CB287" s="25"/>
    </row>
    <row r="288" spans="2:80" x14ac:dyDescent="0.2">
      <c r="B288" s="25"/>
      <c r="C288" s="1"/>
      <c r="D288" s="1"/>
      <c r="E288" s="1"/>
      <c r="F288" s="2"/>
      <c r="G288" s="6"/>
      <c r="H288" s="2"/>
      <c r="I288" s="2"/>
      <c r="J288" s="3"/>
      <c r="K288" s="3"/>
      <c r="L288" s="1"/>
      <c r="M288" s="1"/>
      <c r="N288" s="1"/>
      <c r="O288" s="40"/>
      <c r="P288" s="40"/>
      <c r="Q288" s="1"/>
      <c r="R288" s="1"/>
      <c r="S288" s="2"/>
      <c r="T288" s="3"/>
      <c r="U288" s="7"/>
      <c r="V288" s="7"/>
      <c r="W288" s="7"/>
      <c r="X288" s="40"/>
      <c r="Y288" s="1"/>
      <c r="Z288" s="1"/>
      <c r="AA288" s="2"/>
      <c r="AB288" s="6"/>
      <c r="AC288" s="2"/>
      <c r="AD288" s="40"/>
      <c r="AE288" s="1"/>
      <c r="AF288" s="2"/>
      <c r="AG288" s="9"/>
      <c r="AH288" s="12"/>
      <c r="AI288" s="12"/>
      <c r="AJ288" s="42"/>
      <c r="AK288" s="11"/>
      <c r="AL288" s="9"/>
      <c r="AM288" s="11"/>
      <c r="AN288" s="9"/>
      <c r="AO288" s="9"/>
      <c r="AP288" s="9"/>
      <c r="AQ288" s="50"/>
      <c r="AR288" s="11"/>
      <c r="AS288" s="49"/>
      <c r="AT288" s="12"/>
      <c r="AU288" s="9"/>
      <c r="AV288" s="9"/>
      <c r="AW288" s="9"/>
      <c r="AX288" s="9"/>
      <c r="AY288" s="12"/>
      <c r="AZ288" s="49"/>
      <c r="BA288" s="12"/>
      <c r="BB288" s="9"/>
      <c r="BC288" s="9"/>
      <c r="BD288" s="9"/>
      <c r="BE288" s="9"/>
      <c r="BF288" s="12"/>
      <c r="BG288" s="49"/>
      <c r="BH288" s="12"/>
      <c r="BI288" s="9"/>
      <c r="BJ288" s="9"/>
      <c r="BK288" s="9"/>
      <c r="BL288" s="50"/>
      <c r="BM288" s="12"/>
      <c r="BN288" s="11"/>
      <c r="BO288" s="9"/>
      <c r="BP288" s="11"/>
      <c r="BQ288" s="9"/>
      <c r="BR288" s="43"/>
      <c r="BS288" s="9"/>
      <c r="BT288" s="11"/>
      <c r="BU288" s="25"/>
      <c r="BV288" s="25"/>
      <c r="BW288" s="25"/>
      <c r="BX288" s="25"/>
      <c r="BY288" s="25"/>
      <c r="BZ288" s="25"/>
      <c r="CA288" s="25"/>
      <c r="CB288" s="25"/>
    </row>
    <row r="289" spans="2:80" x14ac:dyDescent="0.2">
      <c r="B289" s="25"/>
      <c r="C289" s="1"/>
      <c r="D289" s="1"/>
      <c r="E289" s="1"/>
      <c r="F289" s="2"/>
      <c r="G289" s="6"/>
      <c r="H289" s="2"/>
      <c r="I289" s="2"/>
      <c r="J289" s="3"/>
      <c r="K289" s="3"/>
      <c r="L289" s="1"/>
      <c r="M289" s="1"/>
      <c r="N289" s="1"/>
      <c r="O289" s="40"/>
      <c r="P289" s="40"/>
      <c r="Q289" s="1"/>
      <c r="R289" s="1"/>
      <c r="S289" s="2"/>
      <c r="T289" s="3"/>
      <c r="U289" s="7"/>
      <c r="V289" s="7"/>
      <c r="W289" s="7"/>
      <c r="X289" s="40"/>
      <c r="Y289" s="1"/>
      <c r="Z289" s="1"/>
      <c r="AA289" s="2"/>
      <c r="AB289" s="6"/>
      <c r="AC289" s="2"/>
      <c r="AD289" s="40"/>
      <c r="AE289" s="1"/>
      <c r="AF289" s="2"/>
      <c r="AG289" s="9"/>
      <c r="AH289" s="12"/>
      <c r="AI289" s="12"/>
      <c r="AJ289" s="42"/>
      <c r="AK289" s="11"/>
      <c r="AL289" s="9"/>
      <c r="AM289" s="11"/>
      <c r="AN289" s="9"/>
      <c r="AO289" s="9"/>
      <c r="AP289" s="9"/>
      <c r="AQ289" s="50"/>
      <c r="AR289" s="11"/>
      <c r="AS289" s="49"/>
      <c r="AT289" s="12"/>
      <c r="AU289" s="9"/>
      <c r="AV289" s="9"/>
      <c r="AW289" s="9"/>
      <c r="AX289" s="9"/>
      <c r="AY289" s="12"/>
      <c r="AZ289" s="49"/>
      <c r="BA289" s="12"/>
      <c r="BB289" s="9"/>
      <c r="BC289" s="9"/>
      <c r="BD289" s="9"/>
      <c r="BE289" s="9"/>
      <c r="BF289" s="12"/>
      <c r="BG289" s="49"/>
      <c r="BH289" s="12"/>
      <c r="BI289" s="9"/>
      <c r="BJ289" s="9"/>
      <c r="BK289" s="9"/>
      <c r="BL289" s="50"/>
      <c r="BM289" s="12"/>
      <c r="BN289" s="11"/>
      <c r="BO289" s="9"/>
      <c r="BP289" s="11"/>
      <c r="BQ289" s="9"/>
      <c r="BR289" s="43"/>
      <c r="BS289" s="9"/>
      <c r="BT289" s="11"/>
      <c r="BU289" s="25"/>
      <c r="BV289" s="25"/>
      <c r="BW289" s="25"/>
      <c r="BX289" s="25"/>
      <c r="BY289" s="25"/>
      <c r="BZ289" s="25"/>
      <c r="CA289" s="25"/>
      <c r="CB289" s="25"/>
    </row>
    <row r="290" spans="2:80" x14ac:dyDescent="0.2">
      <c r="B290" s="25"/>
      <c r="C290" s="1"/>
      <c r="D290" s="1"/>
      <c r="E290" s="1"/>
      <c r="F290" s="2"/>
      <c r="G290" s="6"/>
      <c r="H290" s="2"/>
      <c r="I290" s="2"/>
      <c r="J290" s="3"/>
      <c r="K290" s="3"/>
      <c r="L290" s="1"/>
      <c r="M290" s="1"/>
      <c r="N290" s="1"/>
      <c r="O290" s="40"/>
      <c r="P290" s="40"/>
      <c r="Q290" s="1"/>
      <c r="R290" s="1"/>
      <c r="S290" s="2"/>
      <c r="T290" s="3"/>
      <c r="U290" s="7"/>
      <c r="V290" s="7"/>
      <c r="W290" s="7"/>
      <c r="X290" s="40"/>
      <c r="Y290" s="1"/>
      <c r="Z290" s="1"/>
      <c r="AA290" s="2"/>
      <c r="AB290" s="6"/>
      <c r="AC290" s="2"/>
      <c r="AD290" s="40"/>
      <c r="AE290" s="1"/>
      <c r="AF290" s="2"/>
      <c r="AG290" s="9"/>
      <c r="AH290" s="12"/>
      <c r="AI290" s="12"/>
      <c r="AJ290" s="42"/>
      <c r="AK290" s="11"/>
      <c r="AL290" s="9"/>
      <c r="AM290" s="11"/>
      <c r="AN290" s="9"/>
      <c r="AO290" s="9"/>
      <c r="AP290" s="9"/>
      <c r="AQ290" s="50"/>
      <c r="AR290" s="11"/>
      <c r="AS290" s="49"/>
      <c r="AT290" s="12"/>
      <c r="AU290" s="9"/>
      <c r="AV290" s="9"/>
      <c r="AW290" s="9"/>
      <c r="AX290" s="9"/>
      <c r="AY290" s="12"/>
      <c r="AZ290" s="49"/>
      <c r="BA290" s="12"/>
      <c r="BB290" s="9"/>
      <c r="BC290" s="9"/>
      <c r="BD290" s="9"/>
      <c r="BE290" s="9"/>
      <c r="BF290" s="12"/>
      <c r="BG290" s="49"/>
      <c r="BH290" s="12"/>
      <c r="BI290" s="9"/>
      <c r="BJ290" s="9"/>
      <c r="BK290" s="9"/>
      <c r="BL290" s="50"/>
      <c r="BM290" s="12"/>
      <c r="BN290" s="11"/>
      <c r="BO290" s="9"/>
      <c r="BP290" s="11"/>
      <c r="BQ290" s="9"/>
      <c r="BR290" s="43"/>
      <c r="BS290" s="9"/>
      <c r="BT290" s="11"/>
      <c r="BU290" s="25"/>
      <c r="BV290" s="25"/>
      <c r="BW290" s="25"/>
      <c r="BX290" s="25"/>
      <c r="BY290" s="25"/>
      <c r="BZ290" s="25"/>
      <c r="CA290" s="25"/>
      <c r="CB290" s="25"/>
    </row>
    <row r="291" spans="2:80" x14ac:dyDescent="0.2">
      <c r="B291" s="25"/>
      <c r="C291" s="1"/>
      <c r="D291" s="1"/>
      <c r="E291" s="1"/>
      <c r="F291" s="2"/>
      <c r="G291" s="6"/>
      <c r="H291" s="2"/>
      <c r="I291" s="2"/>
      <c r="J291" s="3"/>
      <c r="K291" s="3"/>
      <c r="L291" s="1"/>
      <c r="M291" s="1"/>
      <c r="N291" s="1"/>
      <c r="O291" s="40"/>
      <c r="P291" s="40"/>
      <c r="Q291" s="1"/>
      <c r="R291" s="1"/>
      <c r="S291" s="2"/>
      <c r="T291" s="3"/>
      <c r="U291" s="7"/>
      <c r="V291" s="7"/>
      <c r="W291" s="7"/>
      <c r="X291" s="40"/>
      <c r="Y291" s="1"/>
      <c r="Z291" s="1"/>
      <c r="AA291" s="2"/>
      <c r="AB291" s="6"/>
      <c r="AC291" s="2"/>
      <c r="AD291" s="40"/>
      <c r="AE291" s="1"/>
      <c r="AF291" s="2"/>
      <c r="AG291" s="9"/>
      <c r="AH291" s="12"/>
      <c r="AI291" s="12"/>
      <c r="AJ291" s="42"/>
      <c r="AK291" s="11"/>
      <c r="AL291" s="9"/>
      <c r="AM291" s="11"/>
      <c r="AN291" s="9"/>
      <c r="AO291" s="9"/>
      <c r="AP291" s="9"/>
      <c r="AQ291" s="50"/>
      <c r="AR291" s="11"/>
      <c r="AS291" s="49"/>
      <c r="AT291" s="12"/>
      <c r="AU291" s="9"/>
      <c r="AV291" s="9"/>
      <c r="AW291" s="9"/>
      <c r="AX291" s="9"/>
      <c r="AY291" s="12"/>
      <c r="AZ291" s="49"/>
      <c r="BA291" s="12"/>
      <c r="BB291" s="9"/>
      <c r="BC291" s="9"/>
      <c r="BD291" s="9"/>
      <c r="BE291" s="9"/>
      <c r="BF291" s="12"/>
      <c r="BG291" s="49"/>
      <c r="BH291" s="12"/>
      <c r="BI291" s="9"/>
      <c r="BJ291" s="9"/>
      <c r="BK291" s="9"/>
      <c r="BL291" s="50"/>
      <c r="BM291" s="12"/>
      <c r="BN291" s="11"/>
      <c r="BO291" s="9"/>
      <c r="BP291" s="11"/>
      <c r="BQ291" s="9"/>
      <c r="BR291" s="43"/>
      <c r="BS291" s="9"/>
      <c r="BT291" s="11"/>
      <c r="BU291" s="25"/>
      <c r="BV291" s="25"/>
      <c r="BW291" s="25"/>
      <c r="BX291" s="25"/>
      <c r="BY291" s="25"/>
      <c r="BZ291" s="25"/>
      <c r="CA291" s="25"/>
      <c r="CB291" s="25"/>
    </row>
    <row r="292" spans="2:80" x14ac:dyDescent="0.2">
      <c r="B292" s="25"/>
      <c r="C292" s="1"/>
      <c r="D292" s="1"/>
      <c r="E292" s="1"/>
      <c r="F292" s="2"/>
      <c r="G292" s="6"/>
      <c r="H292" s="2"/>
      <c r="I292" s="2"/>
      <c r="J292" s="3"/>
      <c r="K292" s="3"/>
      <c r="L292" s="1"/>
      <c r="M292" s="1"/>
      <c r="N292" s="1"/>
      <c r="O292" s="40"/>
      <c r="P292" s="40"/>
      <c r="Q292" s="1"/>
      <c r="R292" s="1"/>
      <c r="S292" s="2"/>
      <c r="T292" s="3"/>
      <c r="U292" s="7"/>
      <c r="V292" s="7"/>
      <c r="W292" s="7"/>
      <c r="X292" s="40"/>
      <c r="Y292" s="1"/>
      <c r="Z292" s="1"/>
      <c r="AA292" s="2"/>
      <c r="AB292" s="6"/>
      <c r="AC292" s="2"/>
      <c r="AD292" s="40"/>
      <c r="AE292" s="1"/>
      <c r="AF292" s="2"/>
      <c r="AG292" s="9"/>
      <c r="AH292" s="12"/>
      <c r="AI292" s="12"/>
      <c r="AJ292" s="42"/>
      <c r="AK292" s="11"/>
      <c r="AL292" s="9"/>
      <c r="AM292" s="11"/>
      <c r="AN292" s="9"/>
      <c r="AO292" s="9"/>
      <c r="AP292" s="9"/>
      <c r="AQ292" s="50"/>
      <c r="AR292" s="11"/>
      <c r="AS292" s="49"/>
      <c r="AT292" s="12"/>
      <c r="AU292" s="9"/>
      <c r="AV292" s="9"/>
      <c r="AW292" s="9"/>
      <c r="AX292" s="9"/>
      <c r="AY292" s="12"/>
      <c r="AZ292" s="49"/>
      <c r="BA292" s="12"/>
      <c r="BB292" s="9"/>
      <c r="BC292" s="9"/>
      <c r="BD292" s="9"/>
      <c r="BE292" s="9"/>
      <c r="BF292" s="12"/>
      <c r="BG292" s="49"/>
      <c r="BH292" s="12"/>
      <c r="BI292" s="9"/>
      <c r="BJ292" s="9"/>
      <c r="BK292" s="9"/>
      <c r="BL292" s="50"/>
      <c r="BM292" s="12"/>
      <c r="BN292" s="11"/>
      <c r="BO292" s="9"/>
      <c r="BP292" s="11"/>
      <c r="BQ292" s="9"/>
      <c r="BR292" s="43"/>
      <c r="BS292" s="9"/>
      <c r="BT292" s="11"/>
      <c r="BU292" s="25"/>
      <c r="BV292" s="25"/>
      <c r="BW292" s="25"/>
      <c r="BX292" s="25"/>
      <c r="BY292" s="25"/>
      <c r="BZ292" s="25"/>
      <c r="CA292" s="25"/>
      <c r="CB292" s="25"/>
    </row>
    <row r="293" spans="2:80" x14ac:dyDescent="0.2">
      <c r="B293" s="25"/>
      <c r="C293" s="1"/>
      <c r="D293" s="1"/>
      <c r="E293" s="1"/>
      <c r="F293" s="2"/>
      <c r="G293" s="6"/>
      <c r="H293" s="2"/>
      <c r="I293" s="2"/>
      <c r="J293" s="3"/>
      <c r="K293" s="3"/>
      <c r="L293" s="1"/>
      <c r="M293" s="1"/>
      <c r="N293" s="1"/>
      <c r="O293" s="40"/>
      <c r="P293" s="40"/>
      <c r="Q293" s="1"/>
      <c r="R293" s="1"/>
      <c r="S293" s="2"/>
      <c r="T293" s="3"/>
      <c r="U293" s="7"/>
      <c r="V293" s="7"/>
      <c r="W293" s="7"/>
      <c r="X293" s="40"/>
      <c r="Y293" s="1"/>
      <c r="Z293" s="1"/>
      <c r="AA293" s="2"/>
      <c r="AB293" s="6"/>
      <c r="AC293" s="2"/>
      <c r="AD293" s="40"/>
      <c r="AE293" s="1"/>
      <c r="AF293" s="2"/>
      <c r="AG293" s="9"/>
      <c r="AH293" s="12"/>
      <c r="AI293" s="12"/>
      <c r="AJ293" s="42"/>
      <c r="AK293" s="11"/>
      <c r="AL293" s="9"/>
      <c r="AM293" s="11"/>
      <c r="AN293" s="9"/>
      <c r="AO293" s="9"/>
      <c r="AP293" s="9"/>
      <c r="AQ293" s="50"/>
      <c r="AR293" s="11"/>
      <c r="AS293" s="49"/>
      <c r="AT293" s="12"/>
      <c r="AU293" s="9"/>
      <c r="AV293" s="9"/>
      <c r="AW293" s="9"/>
      <c r="AX293" s="9"/>
      <c r="AY293" s="12"/>
      <c r="AZ293" s="49"/>
      <c r="BA293" s="12"/>
      <c r="BB293" s="9"/>
      <c r="BC293" s="9"/>
      <c r="BD293" s="9"/>
      <c r="BE293" s="9"/>
      <c r="BF293" s="12"/>
      <c r="BG293" s="49"/>
      <c r="BH293" s="12"/>
      <c r="BI293" s="9"/>
      <c r="BJ293" s="9"/>
      <c r="BK293" s="9"/>
      <c r="BL293" s="50"/>
      <c r="BM293" s="12"/>
      <c r="BN293" s="11"/>
      <c r="BO293" s="9"/>
      <c r="BP293" s="11"/>
      <c r="BQ293" s="9"/>
      <c r="BR293" s="43"/>
      <c r="BS293" s="9"/>
      <c r="BT293" s="11"/>
      <c r="BU293" s="25"/>
      <c r="BV293" s="25"/>
      <c r="BW293" s="25"/>
      <c r="BX293" s="25"/>
      <c r="BY293" s="25"/>
      <c r="BZ293" s="25"/>
      <c r="CA293" s="25"/>
      <c r="CB293" s="25"/>
    </row>
    <row r="294" spans="2:80" x14ac:dyDescent="0.2">
      <c r="B294" s="25"/>
      <c r="C294" s="1"/>
      <c r="D294" s="1"/>
      <c r="E294" s="1"/>
      <c r="F294" s="2"/>
      <c r="G294" s="6"/>
      <c r="H294" s="2"/>
      <c r="I294" s="2"/>
      <c r="J294" s="3"/>
      <c r="K294" s="3"/>
      <c r="L294" s="1"/>
      <c r="M294" s="1"/>
      <c r="N294" s="1"/>
      <c r="O294" s="40"/>
      <c r="P294" s="40"/>
      <c r="Q294" s="1"/>
      <c r="R294" s="1"/>
      <c r="S294" s="2"/>
      <c r="T294" s="3"/>
      <c r="U294" s="7"/>
      <c r="V294" s="7"/>
      <c r="W294" s="7"/>
      <c r="X294" s="40"/>
      <c r="Y294" s="1"/>
      <c r="Z294" s="1"/>
      <c r="AA294" s="2"/>
      <c r="AB294" s="6"/>
      <c r="AC294" s="2"/>
      <c r="AD294" s="40"/>
      <c r="AE294" s="1"/>
      <c r="AF294" s="2"/>
      <c r="AG294" s="9"/>
      <c r="AH294" s="12"/>
      <c r="AI294" s="12"/>
      <c r="AJ294" s="42"/>
      <c r="AK294" s="11"/>
      <c r="AL294" s="9"/>
      <c r="AM294" s="11"/>
      <c r="AN294" s="9"/>
      <c r="AO294" s="9"/>
      <c r="AP294" s="9"/>
      <c r="AQ294" s="50"/>
      <c r="AR294" s="11"/>
      <c r="AS294" s="49"/>
      <c r="AT294" s="12"/>
      <c r="AU294" s="9"/>
      <c r="AV294" s="9"/>
      <c r="AW294" s="9"/>
      <c r="AX294" s="9"/>
      <c r="AY294" s="12"/>
      <c r="AZ294" s="49"/>
      <c r="BA294" s="12"/>
      <c r="BB294" s="9"/>
      <c r="BC294" s="9"/>
      <c r="BD294" s="9"/>
      <c r="BE294" s="9"/>
      <c r="BF294" s="12"/>
      <c r="BG294" s="49"/>
      <c r="BH294" s="12"/>
      <c r="BI294" s="9"/>
      <c r="BJ294" s="9"/>
      <c r="BK294" s="9"/>
      <c r="BL294" s="50"/>
      <c r="BM294" s="12"/>
      <c r="BN294" s="11"/>
      <c r="BO294" s="9"/>
      <c r="BP294" s="11"/>
      <c r="BQ294" s="9"/>
      <c r="BR294" s="43"/>
      <c r="BS294" s="9"/>
      <c r="BT294" s="11"/>
      <c r="BU294" s="25"/>
      <c r="BV294" s="25"/>
      <c r="BW294" s="25"/>
      <c r="BX294" s="25"/>
      <c r="BY294" s="25"/>
      <c r="BZ294" s="25"/>
      <c r="CA294" s="25"/>
      <c r="CB294" s="25"/>
    </row>
    <row r="295" spans="2:80" x14ac:dyDescent="0.2">
      <c r="B295" s="25"/>
      <c r="C295" s="1"/>
      <c r="D295" s="1"/>
      <c r="E295" s="1"/>
      <c r="F295" s="2"/>
      <c r="G295" s="6"/>
      <c r="H295" s="2"/>
      <c r="I295" s="2"/>
      <c r="J295" s="3"/>
      <c r="K295" s="3"/>
      <c r="L295" s="1"/>
      <c r="M295" s="1"/>
      <c r="N295" s="1"/>
      <c r="O295" s="40"/>
      <c r="P295" s="40"/>
      <c r="Q295" s="1"/>
      <c r="R295" s="1"/>
      <c r="S295" s="2"/>
      <c r="T295" s="3"/>
      <c r="U295" s="7"/>
      <c r="V295" s="7"/>
      <c r="W295" s="7"/>
      <c r="X295" s="40"/>
      <c r="Y295" s="1"/>
      <c r="Z295" s="1"/>
      <c r="AA295" s="2"/>
      <c r="AB295" s="6"/>
      <c r="AC295" s="2"/>
      <c r="AD295" s="40"/>
      <c r="AE295" s="1"/>
      <c r="AF295" s="2"/>
      <c r="AG295" s="9"/>
      <c r="AH295" s="12"/>
      <c r="AI295" s="12"/>
      <c r="AJ295" s="42"/>
      <c r="AK295" s="11"/>
      <c r="AL295" s="9"/>
      <c r="AM295" s="11"/>
      <c r="AN295" s="9"/>
      <c r="AO295" s="9"/>
      <c r="AP295" s="9"/>
      <c r="AQ295" s="50"/>
      <c r="AR295" s="11"/>
      <c r="AS295" s="49"/>
      <c r="AT295" s="12"/>
      <c r="AU295" s="9"/>
      <c r="AV295" s="9"/>
      <c r="AW295" s="9"/>
      <c r="AX295" s="9"/>
      <c r="AY295" s="12"/>
      <c r="AZ295" s="49"/>
      <c r="BA295" s="12"/>
      <c r="BB295" s="9"/>
      <c r="BC295" s="9"/>
      <c r="BD295" s="9"/>
      <c r="BE295" s="9"/>
      <c r="BF295" s="12"/>
      <c r="BG295" s="49"/>
      <c r="BH295" s="12"/>
      <c r="BI295" s="9"/>
      <c r="BJ295" s="9"/>
      <c r="BK295" s="9"/>
      <c r="BL295" s="50"/>
      <c r="BM295" s="12"/>
      <c r="BN295" s="11"/>
      <c r="BO295" s="9"/>
      <c r="BP295" s="11"/>
      <c r="BQ295" s="9"/>
      <c r="BR295" s="43"/>
      <c r="BS295" s="9"/>
      <c r="BT295" s="11"/>
      <c r="BU295" s="25"/>
      <c r="BV295" s="25"/>
      <c r="BW295" s="25"/>
      <c r="BX295" s="25"/>
      <c r="BY295" s="25"/>
      <c r="BZ295" s="25"/>
      <c r="CA295" s="25"/>
      <c r="CB295" s="25"/>
    </row>
    <row r="296" spans="2:80" x14ac:dyDescent="0.2">
      <c r="B296" s="25"/>
      <c r="C296" s="1"/>
      <c r="D296" s="1"/>
      <c r="E296" s="1"/>
      <c r="F296" s="2"/>
      <c r="G296" s="6"/>
      <c r="H296" s="2"/>
      <c r="I296" s="2"/>
      <c r="J296" s="3"/>
      <c r="K296" s="3"/>
      <c r="L296" s="1"/>
      <c r="M296" s="1"/>
      <c r="N296" s="1"/>
      <c r="O296" s="40"/>
      <c r="P296" s="40"/>
      <c r="Q296" s="1"/>
      <c r="R296" s="1"/>
      <c r="S296" s="2"/>
      <c r="T296" s="3"/>
      <c r="U296" s="7"/>
      <c r="V296" s="7"/>
      <c r="W296" s="7"/>
      <c r="X296" s="40"/>
      <c r="Y296" s="1"/>
      <c r="Z296" s="1"/>
      <c r="AA296" s="2"/>
      <c r="AB296" s="6"/>
      <c r="AC296" s="2"/>
      <c r="AD296" s="40"/>
      <c r="AE296" s="1"/>
      <c r="AF296" s="2"/>
      <c r="AG296" s="9"/>
      <c r="AH296" s="12"/>
      <c r="AI296" s="12"/>
      <c r="AJ296" s="42"/>
      <c r="AK296" s="11"/>
      <c r="AL296" s="9"/>
      <c r="AM296" s="11"/>
      <c r="AN296" s="9"/>
      <c r="AO296" s="9"/>
      <c r="AP296" s="9"/>
      <c r="AQ296" s="50"/>
      <c r="AR296" s="11"/>
      <c r="AS296" s="49"/>
      <c r="AT296" s="12"/>
      <c r="AU296" s="9"/>
      <c r="AV296" s="9"/>
      <c r="AW296" s="9"/>
      <c r="AX296" s="9"/>
      <c r="AY296" s="12"/>
      <c r="AZ296" s="49"/>
      <c r="BA296" s="12"/>
      <c r="BB296" s="9"/>
      <c r="BC296" s="9"/>
      <c r="BD296" s="9"/>
      <c r="BE296" s="9"/>
      <c r="BF296" s="12"/>
      <c r="BG296" s="49"/>
      <c r="BH296" s="12"/>
      <c r="BI296" s="9"/>
      <c r="BJ296" s="9"/>
      <c r="BK296" s="9"/>
      <c r="BL296" s="50"/>
      <c r="BM296" s="12"/>
      <c r="BN296" s="11"/>
      <c r="BO296" s="9"/>
      <c r="BP296" s="11"/>
      <c r="BQ296" s="9"/>
      <c r="BR296" s="43"/>
      <c r="BS296" s="9"/>
      <c r="BT296" s="11"/>
      <c r="BU296" s="25"/>
      <c r="BV296" s="25"/>
      <c r="BW296" s="25"/>
      <c r="BX296" s="25"/>
      <c r="BY296" s="25"/>
      <c r="BZ296" s="25"/>
      <c r="CA296" s="25"/>
      <c r="CB296" s="25"/>
    </row>
    <row r="297" spans="2:80" x14ac:dyDescent="0.2">
      <c r="B297" s="25"/>
      <c r="C297" s="1"/>
      <c r="D297" s="1"/>
      <c r="E297" s="1"/>
      <c r="F297" s="2"/>
      <c r="G297" s="6"/>
      <c r="H297" s="2"/>
      <c r="I297" s="2"/>
      <c r="J297" s="3"/>
      <c r="K297" s="3"/>
      <c r="L297" s="1"/>
      <c r="M297" s="1"/>
      <c r="N297" s="1"/>
      <c r="O297" s="40"/>
      <c r="P297" s="40"/>
      <c r="Q297" s="1"/>
      <c r="R297" s="1"/>
      <c r="S297" s="2"/>
      <c r="T297" s="3"/>
      <c r="U297" s="7"/>
      <c r="V297" s="7"/>
      <c r="W297" s="7"/>
      <c r="X297" s="40"/>
      <c r="Y297" s="1"/>
      <c r="Z297" s="1"/>
      <c r="AA297" s="2"/>
      <c r="AB297" s="6"/>
      <c r="AC297" s="2"/>
      <c r="AD297" s="40"/>
      <c r="AE297" s="1"/>
      <c r="AF297" s="2"/>
      <c r="AG297" s="9"/>
      <c r="AH297" s="12"/>
      <c r="AI297" s="12"/>
      <c r="AJ297" s="42"/>
      <c r="AK297" s="11"/>
      <c r="AL297" s="9"/>
      <c r="AM297" s="11"/>
      <c r="AN297" s="9"/>
      <c r="AO297" s="9"/>
      <c r="AP297" s="9"/>
      <c r="AQ297" s="50"/>
      <c r="AR297" s="11"/>
      <c r="AS297" s="49"/>
      <c r="AT297" s="12"/>
      <c r="AU297" s="9"/>
      <c r="AV297" s="9"/>
      <c r="AW297" s="9"/>
      <c r="AX297" s="9"/>
      <c r="AY297" s="12"/>
      <c r="AZ297" s="49"/>
      <c r="BA297" s="12"/>
      <c r="BB297" s="9"/>
      <c r="BC297" s="9"/>
      <c r="BD297" s="9"/>
      <c r="BE297" s="9"/>
      <c r="BF297" s="12"/>
      <c r="BG297" s="49"/>
      <c r="BH297" s="12"/>
      <c r="BI297" s="9"/>
      <c r="BJ297" s="9"/>
      <c r="BK297" s="9"/>
      <c r="BL297" s="50"/>
      <c r="BM297" s="12"/>
      <c r="BN297" s="11"/>
      <c r="BO297" s="9"/>
      <c r="BP297" s="11"/>
      <c r="BQ297" s="9"/>
      <c r="BR297" s="43"/>
      <c r="BS297" s="9"/>
      <c r="BT297" s="11"/>
      <c r="BU297" s="25"/>
      <c r="BV297" s="25"/>
      <c r="BW297" s="25"/>
      <c r="BX297" s="25"/>
      <c r="BY297" s="25"/>
      <c r="BZ297" s="25"/>
      <c r="CA297" s="25"/>
      <c r="CB297" s="25"/>
    </row>
    <row r="298" spans="2:80" x14ac:dyDescent="0.2">
      <c r="B298" s="25"/>
      <c r="C298" s="1"/>
      <c r="D298" s="1"/>
      <c r="E298" s="1"/>
      <c r="F298" s="2"/>
      <c r="G298" s="6"/>
      <c r="H298" s="2"/>
      <c r="I298" s="2"/>
      <c r="J298" s="3"/>
      <c r="K298" s="3"/>
      <c r="L298" s="1"/>
      <c r="M298" s="1"/>
      <c r="N298" s="1"/>
      <c r="O298" s="40"/>
      <c r="P298" s="40"/>
      <c r="Q298" s="1"/>
      <c r="R298" s="1"/>
      <c r="S298" s="2"/>
      <c r="T298" s="3"/>
      <c r="U298" s="7"/>
      <c r="V298" s="7"/>
      <c r="W298" s="7"/>
      <c r="X298" s="40"/>
      <c r="Y298" s="1"/>
      <c r="Z298" s="1"/>
      <c r="AA298" s="2"/>
      <c r="AB298" s="6"/>
      <c r="AC298" s="2"/>
      <c r="AD298" s="40"/>
      <c r="AE298" s="1"/>
      <c r="AF298" s="2"/>
      <c r="AG298" s="9"/>
      <c r="AH298" s="12"/>
      <c r="AI298" s="12"/>
      <c r="AJ298" s="42"/>
      <c r="AK298" s="11"/>
      <c r="AL298" s="9"/>
      <c r="AM298" s="11"/>
      <c r="AN298" s="9"/>
      <c r="AO298" s="9"/>
      <c r="AP298" s="9"/>
      <c r="AQ298" s="50"/>
      <c r="AR298" s="11"/>
      <c r="AS298" s="49"/>
      <c r="AT298" s="12"/>
      <c r="AU298" s="9"/>
      <c r="AV298" s="9"/>
      <c r="AW298" s="9"/>
      <c r="AX298" s="9"/>
      <c r="AY298" s="12"/>
      <c r="AZ298" s="49"/>
      <c r="BA298" s="12"/>
      <c r="BB298" s="9"/>
      <c r="BC298" s="9"/>
      <c r="BD298" s="9"/>
      <c r="BE298" s="9"/>
      <c r="BF298" s="12"/>
      <c r="BG298" s="49"/>
      <c r="BH298" s="12"/>
      <c r="BI298" s="9"/>
      <c r="BJ298" s="9"/>
      <c r="BK298" s="9"/>
      <c r="BL298" s="50"/>
      <c r="BM298" s="12"/>
      <c r="BN298" s="11"/>
      <c r="BO298" s="9"/>
      <c r="BP298" s="11"/>
      <c r="BQ298" s="9"/>
      <c r="BR298" s="43"/>
      <c r="BS298" s="9"/>
      <c r="BT298" s="11"/>
      <c r="BU298" s="25"/>
      <c r="BV298" s="25"/>
      <c r="BW298" s="25"/>
      <c r="BX298" s="25"/>
      <c r="BY298" s="25"/>
      <c r="BZ298" s="25"/>
      <c r="CA298" s="25"/>
      <c r="CB298" s="25"/>
    </row>
    <row r="299" spans="2:80" x14ac:dyDescent="0.2">
      <c r="B299" s="25"/>
      <c r="C299" s="1"/>
      <c r="D299" s="1"/>
      <c r="E299" s="1"/>
      <c r="F299" s="2"/>
      <c r="G299" s="6"/>
      <c r="H299" s="2"/>
      <c r="I299" s="2"/>
      <c r="J299" s="3"/>
      <c r="K299" s="3"/>
      <c r="L299" s="1"/>
      <c r="M299" s="1"/>
      <c r="N299" s="1"/>
      <c r="O299" s="40"/>
      <c r="P299" s="40"/>
      <c r="Q299" s="1"/>
      <c r="R299" s="1"/>
      <c r="S299" s="2"/>
      <c r="T299" s="3"/>
      <c r="U299" s="7"/>
      <c r="V299" s="7"/>
      <c r="W299" s="7"/>
      <c r="X299" s="40"/>
      <c r="Y299" s="1"/>
      <c r="Z299" s="1"/>
      <c r="AA299" s="2"/>
      <c r="AB299" s="6"/>
      <c r="AC299" s="2"/>
      <c r="AD299" s="40"/>
      <c r="AE299" s="1"/>
      <c r="AF299" s="2"/>
      <c r="AG299" s="9"/>
      <c r="AH299" s="12"/>
      <c r="AI299" s="12"/>
      <c r="AJ299" s="42"/>
      <c r="AK299" s="11"/>
      <c r="AL299" s="9"/>
      <c r="AM299" s="11"/>
      <c r="AN299" s="9"/>
      <c r="AO299" s="9"/>
      <c r="AP299" s="9"/>
      <c r="AQ299" s="50"/>
      <c r="AR299" s="11"/>
      <c r="AS299" s="49"/>
      <c r="AT299" s="12"/>
      <c r="AU299" s="9"/>
      <c r="AV299" s="9"/>
      <c r="AW299" s="9"/>
      <c r="AX299" s="9"/>
      <c r="AY299" s="12"/>
      <c r="AZ299" s="49"/>
      <c r="BA299" s="12"/>
      <c r="BB299" s="9"/>
      <c r="BC299" s="9"/>
      <c r="BD299" s="9"/>
      <c r="BE299" s="9"/>
      <c r="BF299" s="12"/>
      <c r="BG299" s="49"/>
      <c r="BH299" s="12"/>
      <c r="BI299" s="9"/>
      <c r="BJ299" s="9"/>
      <c r="BK299" s="9"/>
      <c r="BL299" s="50"/>
      <c r="BM299" s="12"/>
      <c r="BN299" s="11"/>
      <c r="BO299" s="9"/>
      <c r="BP299" s="11"/>
      <c r="BQ299" s="9"/>
      <c r="BR299" s="43"/>
      <c r="BS299" s="9"/>
      <c r="BT299" s="11"/>
      <c r="BU299" s="25"/>
      <c r="BV299" s="25"/>
      <c r="BW299" s="25"/>
      <c r="BX299" s="25"/>
      <c r="BY299" s="25"/>
      <c r="BZ299" s="25"/>
      <c r="CA299" s="25"/>
      <c r="CB299" s="25"/>
    </row>
    <row r="300" spans="2:80" x14ac:dyDescent="0.2">
      <c r="B300" s="25"/>
      <c r="C300" s="1"/>
      <c r="D300" s="1"/>
      <c r="E300" s="1"/>
      <c r="F300" s="2"/>
      <c r="G300" s="6"/>
      <c r="H300" s="2"/>
      <c r="I300" s="2"/>
      <c r="J300" s="3"/>
      <c r="K300" s="3"/>
      <c r="L300" s="1"/>
      <c r="M300" s="1"/>
      <c r="N300" s="1"/>
      <c r="O300" s="40"/>
      <c r="P300" s="40"/>
      <c r="Q300" s="1"/>
      <c r="R300" s="1"/>
      <c r="S300" s="2"/>
      <c r="T300" s="3"/>
      <c r="U300" s="7"/>
      <c r="V300" s="7"/>
      <c r="W300" s="7"/>
      <c r="X300" s="40"/>
      <c r="Y300" s="1"/>
      <c r="Z300" s="1"/>
      <c r="AA300" s="2"/>
      <c r="AB300" s="6"/>
      <c r="AC300" s="2"/>
      <c r="AD300" s="40"/>
      <c r="AE300" s="1"/>
      <c r="AF300" s="2"/>
      <c r="AG300" s="9"/>
      <c r="AH300" s="12"/>
      <c r="AI300" s="12"/>
      <c r="AJ300" s="42"/>
      <c r="AK300" s="11"/>
      <c r="AL300" s="9"/>
      <c r="AM300" s="11"/>
      <c r="AN300" s="9"/>
      <c r="AO300" s="9"/>
      <c r="AP300" s="9"/>
      <c r="AQ300" s="50"/>
      <c r="AR300" s="11"/>
      <c r="AS300" s="49"/>
      <c r="AT300" s="12"/>
      <c r="AU300" s="9"/>
      <c r="AV300" s="9"/>
      <c r="AW300" s="9"/>
      <c r="AX300" s="9"/>
      <c r="AY300" s="12"/>
      <c r="AZ300" s="49"/>
      <c r="BA300" s="12"/>
      <c r="BB300" s="9"/>
      <c r="BC300" s="9"/>
      <c r="BD300" s="9"/>
      <c r="BE300" s="9"/>
      <c r="BF300" s="12"/>
      <c r="BG300" s="49"/>
      <c r="BH300" s="12"/>
      <c r="BI300" s="9"/>
      <c r="BJ300" s="9"/>
      <c r="BK300" s="9"/>
      <c r="BL300" s="50"/>
      <c r="BM300" s="12"/>
      <c r="BN300" s="11"/>
      <c r="BO300" s="9"/>
      <c r="BP300" s="11"/>
      <c r="BQ300" s="9"/>
      <c r="BR300" s="43"/>
      <c r="BS300" s="9"/>
      <c r="BT300" s="11"/>
      <c r="BU300" s="25"/>
      <c r="BV300" s="25"/>
      <c r="BW300" s="25"/>
      <c r="BX300" s="25"/>
      <c r="BY300" s="25"/>
      <c r="BZ300" s="25"/>
      <c r="CA300" s="25"/>
      <c r="CB300" s="25"/>
    </row>
    <row r="301" spans="2:80" x14ac:dyDescent="0.2">
      <c r="B301" s="25"/>
      <c r="C301" s="1"/>
      <c r="D301" s="1"/>
      <c r="E301" s="1"/>
      <c r="F301" s="2"/>
      <c r="G301" s="6"/>
      <c r="H301" s="2"/>
      <c r="I301" s="2"/>
      <c r="J301" s="3"/>
      <c r="K301" s="3"/>
      <c r="L301" s="1"/>
      <c r="M301" s="1"/>
      <c r="N301" s="1"/>
      <c r="O301" s="40"/>
      <c r="P301" s="40"/>
      <c r="Q301" s="1"/>
      <c r="R301" s="1"/>
      <c r="S301" s="2"/>
      <c r="T301" s="3"/>
      <c r="U301" s="7"/>
      <c r="V301" s="7"/>
      <c r="W301" s="7"/>
      <c r="X301" s="40"/>
      <c r="Y301" s="1"/>
      <c r="Z301" s="1"/>
      <c r="AA301" s="2"/>
      <c r="AB301" s="6"/>
      <c r="AC301" s="2"/>
      <c r="AD301" s="40"/>
      <c r="AE301" s="1"/>
      <c r="AF301" s="2"/>
      <c r="AG301" s="9"/>
      <c r="AH301" s="12"/>
      <c r="AI301" s="12"/>
      <c r="AJ301" s="42"/>
      <c r="AK301" s="11"/>
      <c r="AL301" s="9"/>
      <c r="AM301" s="11"/>
      <c r="AN301" s="9"/>
      <c r="AO301" s="9"/>
      <c r="AP301" s="9"/>
      <c r="AQ301" s="50"/>
      <c r="AR301" s="11"/>
      <c r="AS301" s="49"/>
      <c r="AT301" s="12"/>
      <c r="AU301" s="9"/>
      <c r="AV301" s="9"/>
      <c r="AW301" s="9"/>
      <c r="AX301" s="9"/>
      <c r="AY301" s="12"/>
      <c r="AZ301" s="49"/>
      <c r="BA301" s="12"/>
      <c r="BB301" s="9"/>
      <c r="BC301" s="9"/>
      <c r="BD301" s="9"/>
      <c r="BE301" s="9"/>
      <c r="BF301" s="12"/>
      <c r="BG301" s="49"/>
      <c r="BH301" s="12"/>
      <c r="BI301" s="9"/>
      <c r="BJ301" s="9"/>
      <c r="BK301" s="9"/>
      <c r="BL301" s="50"/>
      <c r="BM301" s="12"/>
      <c r="BN301" s="11"/>
      <c r="BO301" s="9"/>
      <c r="BP301" s="11"/>
      <c r="BQ301" s="9"/>
      <c r="BR301" s="43"/>
      <c r="BS301" s="9"/>
      <c r="BT301" s="11"/>
      <c r="BU301" s="25"/>
      <c r="BV301" s="25"/>
      <c r="BW301" s="25"/>
      <c r="BX301" s="25"/>
      <c r="BY301" s="25"/>
      <c r="BZ301" s="25"/>
      <c r="CA301" s="25"/>
      <c r="CB301" s="25"/>
    </row>
    <row r="302" spans="2:80" x14ac:dyDescent="0.2">
      <c r="B302" s="25"/>
      <c r="C302" s="1"/>
      <c r="D302" s="1"/>
      <c r="E302" s="1"/>
      <c r="F302" s="2"/>
      <c r="G302" s="6"/>
      <c r="H302" s="2"/>
      <c r="I302" s="2"/>
      <c r="J302" s="3"/>
      <c r="K302" s="3"/>
      <c r="L302" s="1"/>
      <c r="M302" s="1"/>
      <c r="N302" s="1"/>
      <c r="O302" s="40"/>
      <c r="P302" s="40"/>
      <c r="Q302" s="1"/>
      <c r="R302" s="1"/>
      <c r="S302" s="2"/>
      <c r="T302" s="3"/>
      <c r="U302" s="7"/>
      <c r="V302" s="7"/>
      <c r="W302" s="7"/>
      <c r="X302" s="40"/>
      <c r="Y302" s="1"/>
      <c r="Z302" s="1"/>
      <c r="AA302" s="2"/>
      <c r="AB302" s="6"/>
      <c r="AC302" s="2"/>
      <c r="AD302" s="40"/>
      <c r="AE302" s="1"/>
      <c r="AF302" s="2"/>
      <c r="AG302" s="9"/>
      <c r="AH302" s="12"/>
      <c r="AI302" s="12"/>
      <c r="AJ302" s="42"/>
      <c r="AK302" s="11"/>
      <c r="AL302" s="9"/>
      <c r="AM302" s="11"/>
      <c r="AN302" s="9"/>
      <c r="AO302" s="9"/>
      <c r="AP302" s="9"/>
      <c r="AQ302" s="50"/>
      <c r="AR302" s="11"/>
      <c r="AS302" s="49"/>
      <c r="AT302" s="12"/>
      <c r="AU302" s="9"/>
      <c r="AV302" s="9"/>
      <c r="AW302" s="9"/>
      <c r="AX302" s="9"/>
      <c r="AY302" s="12"/>
      <c r="AZ302" s="49"/>
      <c r="BA302" s="12"/>
      <c r="BB302" s="9"/>
      <c r="BC302" s="9"/>
      <c r="BD302" s="9"/>
      <c r="BE302" s="9"/>
      <c r="BF302" s="12"/>
      <c r="BG302" s="49"/>
      <c r="BH302" s="12"/>
      <c r="BI302" s="9"/>
      <c r="BJ302" s="9"/>
      <c r="BK302" s="9"/>
      <c r="BL302" s="50"/>
      <c r="BM302" s="12"/>
      <c r="BN302" s="11"/>
      <c r="BO302" s="9"/>
      <c r="BP302" s="11"/>
      <c r="BQ302" s="9"/>
      <c r="BR302" s="43"/>
      <c r="BS302" s="9"/>
      <c r="BT302" s="11"/>
      <c r="BU302" s="25"/>
      <c r="BV302" s="25"/>
      <c r="BW302" s="25"/>
      <c r="BX302" s="25"/>
      <c r="BY302" s="25"/>
      <c r="BZ302" s="25"/>
      <c r="CA302" s="25"/>
      <c r="CB302" s="25"/>
    </row>
    <row r="303" spans="2:80" x14ac:dyDescent="0.2">
      <c r="B303" s="25"/>
      <c r="C303" s="1"/>
      <c r="D303" s="1"/>
      <c r="E303" s="1"/>
      <c r="F303" s="2"/>
      <c r="G303" s="6"/>
      <c r="H303" s="2"/>
      <c r="I303" s="2"/>
      <c r="J303" s="3"/>
      <c r="K303" s="3"/>
      <c r="L303" s="1"/>
      <c r="M303" s="1"/>
      <c r="N303" s="1"/>
      <c r="O303" s="40"/>
      <c r="P303" s="40"/>
      <c r="Q303" s="1"/>
      <c r="R303" s="1"/>
      <c r="S303" s="2"/>
      <c r="T303" s="3"/>
      <c r="U303" s="7"/>
      <c r="V303" s="7"/>
      <c r="W303" s="7"/>
      <c r="X303" s="40"/>
      <c r="Y303" s="1"/>
      <c r="Z303" s="1"/>
      <c r="AA303" s="2"/>
      <c r="AB303" s="6"/>
      <c r="AC303" s="2"/>
      <c r="AD303" s="40"/>
      <c r="AE303" s="1"/>
      <c r="AF303" s="2"/>
      <c r="AG303" s="9"/>
      <c r="AH303" s="12"/>
      <c r="AI303" s="12"/>
      <c r="AJ303" s="42"/>
      <c r="AK303" s="11"/>
      <c r="AL303" s="9"/>
      <c r="AM303" s="11"/>
      <c r="AN303" s="9"/>
      <c r="AO303" s="9"/>
      <c r="AP303" s="9"/>
      <c r="AQ303" s="50"/>
      <c r="AR303" s="11"/>
      <c r="AS303" s="49"/>
      <c r="AT303" s="12"/>
      <c r="AU303" s="9"/>
      <c r="AV303" s="9"/>
      <c r="AW303" s="9"/>
      <c r="AX303" s="9"/>
      <c r="AY303" s="12"/>
      <c r="AZ303" s="49"/>
      <c r="BA303" s="12"/>
      <c r="BB303" s="9"/>
      <c r="BC303" s="9"/>
      <c r="BD303" s="9"/>
      <c r="BE303" s="9"/>
      <c r="BF303" s="12"/>
      <c r="BG303" s="49"/>
      <c r="BH303" s="12"/>
      <c r="BI303" s="9"/>
      <c r="BJ303" s="9"/>
      <c r="BK303" s="9"/>
      <c r="BL303" s="50"/>
      <c r="BM303" s="12"/>
      <c r="BN303" s="11"/>
      <c r="BO303" s="9"/>
      <c r="BP303" s="11"/>
      <c r="BQ303" s="9"/>
      <c r="BR303" s="43"/>
      <c r="BS303" s="9"/>
      <c r="BT303" s="11"/>
      <c r="BU303" s="25"/>
      <c r="BV303" s="25"/>
      <c r="BW303" s="25"/>
      <c r="BX303" s="25"/>
      <c r="BY303" s="25"/>
      <c r="BZ303" s="25"/>
      <c r="CA303" s="25"/>
      <c r="CB303" s="25"/>
    </row>
    <row r="304" spans="2:80" x14ac:dyDescent="0.2">
      <c r="B304" s="25"/>
      <c r="C304" s="1"/>
      <c r="D304" s="1"/>
      <c r="E304" s="1"/>
      <c r="F304" s="2"/>
      <c r="G304" s="6"/>
      <c r="H304" s="2"/>
      <c r="I304" s="2"/>
      <c r="J304" s="3"/>
      <c r="K304" s="3"/>
      <c r="L304" s="1"/>
      <c r="M304" s="1"/>
      <c r="N304" s="1"/>
      <c r="O304" s="40"/>
      <c r="P304" s="40"/>
      <c r="Q304" s="1"/>
      <c r="R304" s="1"/>
      <c r="S304" s="2"/>
      <c r="T304" s="3"/>
      <c r="U304" s="7"/>
      <c r="V304" s="7"/>
      <c r="W304" s="7"/>
      <c r="X304" s="40"/>
      <c r="Y304" s="1"/>
      <c r="Z304" s="1"/>
      <c r="AA304" s="2"/>
      <c r="AB304" s="6"/>
      <c r="AC304" s="2"/>
      <c r="AD304" s="40"/>
      <c r="AE304" s="1"/>
      <c r="AF304" s="2"/>
      <c r="AG304" s="9"/>
      <c r="AH304" s="12"/>
      <c r="AI304" s="12"/>
      <c r="AJ304" s="42"/>
      <c r="AK304" s="11"/>
      <c r="AL304" s="9"/>
      <c r="AM304" s="11"/>
      <c r="AN304" s="9"/>
      <c r="AO304" s="9"/>
      <c r="AP304" s="9"/>
      <c r="AQ304" s="50"/>
      <c r="AR304" s="11"/>
      <c r="AS304" s="49"/>
      <c r="AT304" s="12"/>
      <c r="AU304" s="9"/>
      <c r="AV304" s="9"/>
      <c r="AW304" s="9"/>
      <c r="AX304" s="9"/>
      <c r="AY304" s="12"/>
      <c r="AZ304" s="49"/>
      <c r="BA304" s="12"/>
      <c r="BB304" s="9"/>
      <c r="BC304" s="9"/>
      <c r="BD304" s="9"/>
      <c r="BE304" s="9"/>
      <c r="BF304" s="12"/>
      <c r="BG304" s="49"/>
      <c r="BH304" s="12"/>
      <c r="BI304" s="9"/>
      <c r="BJ304" s="9"/>
      <c r="BK304" s="9"/>
      <c r="BL304" s="50"/>
      <c r="BM304" s="12"/>
      <c r="BN304" s="11"/>
      <c r="BO304" s="9"/>
      <c r="BP304" s="11"/>
      <c r="BQ304" s="9"/>
      <c r="BR304" s="43"/>
      <c r="BS304" s="9"/>
      <c r="BT304" s="11"/>
      <c r="BU304" s="25"/>
      <c r="BV304" s="25"/>
      <c r="BW304" s="25"/>
      <c r="BX304" s="25"/>
      <c r="BY304" s="25"/>
      <c r="BZ304" s="25"/>
      <c r="CA304" s="25"/>
      <c r="CB304" s="25"/>
    </row>
    <row r="305" spans="2:80" x14ac:dyDescent="0.2">
      <c r="B305" s="25"/>
      <c r="C305" s="1"/>
      <c r="D305" s="1"/>
      <c r="E305" s="1"/>
      <c r="F305" s="2"/>
      <c r="G305" s="6"/>
      <c r="H305" s="2"/>
      <c r="I305" s="2"/>
      <c r="J305" s="3"/>
      <c r="K305" s="3"/>
      <c r="L305" s="1"/>
      <c r="M305" s="1"/>
      <c r="N305" s="1"/>
      <c r="O305" s="40"/>
      <c r="P305" s="40"/>
      <c r="Q305" s="1"/>
      <c r="R305" s="1"/>
      <c r="S305" s="2"/>
      <c r="T305" s="3"/>
      <c r="U305" s="7"/>
      <c r="V305" s="7"/>
      <c r="W305" s="7"/>
      <c r="X305" s="40"/>
      <c r="Y305" s="1"/>
      <c r="Z305" s="1"/>
      <c r="AA305" s="2"/>
      <c r="AB305" s="6"/>
      <c r="AC305" s="2"/>
      <c r="AD305" s="40"/>
      <c r="AE305" s="1"/>
      <c r="AF305" s="2"/>
      <c r="AG305" s="9"/>
      <c r="AH305" s="12"/>
      <c r="AI305" s="12"/>
      <c r="AJ305" s="42"/>
      <c r="AK305" s="11"/>
      <c r="AL305" s="9"/>
      <c r="AM305" s="11"/>
      <c r="AN305" s="9"/>
      <c r="AO305" s="9"/>
      <c r="AP305" s="9"/>
      <c r="AQ305" s="50"/>
      <c r="AR305" s="11"/>
      <c r="AS305" s="49"/>
      <c r="AT305" s="12"/>
      <c r="AU305" s="9"/>
      <c r="AV305" s="9"/>
      <c r="AW305" s="9"/>
      <c r="AX305" s="9"/>
      <c r="AY305" s="12"/>
      <c r="AZ305" s="49"/>
      <c r="BA305" s="12"/>
      <c r="BB305" s="9"/>
      <c r="BC305" s="9"/>
      <c r="BD305" s="9"/>
      <c r="BE305" s="9"/>
      <c r="BF305" s="12"/>
      <c r="BG305" s="49"/>
      <c r="BH305" s="12"/>
      <c r="BI305" s="9"/>
      <c r="BJ305" s="9"/>
      <c r="BK305" s="9"/>
      <c r="BL305" s="50"/>
      <c r="BM305" s="12"/>
      <c r="BN305" s="11"/>
      <c r="BO305" s="9"/>
      <c r="BP305" s="11"/>
      <c r="BQ305" s="9"/>
      <c r="BR305" s="43"/>
      <c r="BS305" s="9"/>
      <c r="BT305" s="11"/>
      <c r="BU305" s="25"/>
      <c r="BV305" s="25"/>
      <c r="BW305" s="25"/>
      <c r="BX305" s="25"/>
      <c r="BY305" s="25"/>
      <c r="BZ305" s="25"/>
      <c r="CA305" s="25"/>
      <c r="CB305" s="25"/>
    </row>
    <row r="306" spans="2:80" x14ac:dyDescent="0.2">
      <c r="B306" s="25"/>
      <c r="C306" s="1"/>
      <c r="D306" s="1"/>
      <c r="E306" s="1"/>
      <c r="F306" s="2"/>
      <c r="G306" s="6"/>
      <c r="H306" s="2"/>
      <c r="I306" s="2"/>
      <c r="J306" s="3"/>
      <c r="K306" s="3"/>
      <c r="L306" s="1"/>
      <c r="M306" s="1"/>
      <c r="N306" s="1"/>
      <c r="O306" s="40"/>
      <c r="P306" s="40"/>
      <c r="Q306" s="1"/>
      <c r="R306" s="1"/>
      <c r="S306" s="2"/>
      <c r="T306" s="3"/>
      <c r="U306" s="7"/>
      <c r="V306" s="7"/>
      <c r="W306" s="7"/>
      <c r="X306" s="40"/>
      <c r="Y306" s="1"/>
      <c r="Z306" s="1"/>
      <c r="AA306" s="2"/>
      <c r="AB306" s="6"/>
      <c r="AC306" s="2"/>
      <c r="AD306" s="40"/>
      <c r="AE306" s="1"/>
      <c r="AF306" s="2"/>
      <c r="AG306" s="9"/>
      <c r="AH306" s="12"/>
      <c r="AI306" s="12"/>
      <c r="AJ306" s="42"/>
      <c r="AK306" s="11"/>
      <c r="AL306" s="9"/>
      <c r="AM306" s="11"/>
      <c r="AN306" s="9"/>
      <c r="AO306" s="9"/>
      <c r="AP306" s="9"/>
      <c r="AQ306" s="50"/>
      <c r="AR306" s="11"/>
      <c r="AS306" s="49"/>
      <c r="AT306" s="12"/>
      <c r="AU306" s="9"/>
      <c r="AV306" s="9"/>
      <c r="AW306" s="9"/>
      <c r="AX306" s="9"/>
      <c r="AY306" s="12"/>
      <c r="AZ306" s="49"/>
      <c r="BA306" s="12"/>
      <c r="BB306" s="9"/>
      <c r="BC306" s="9"/>
      <c r="BD306" s="9"/>
      <c r="BE306" s="9"/>
      <c r="BF306" s="12"/>
      <c r="BG306" s="49"/>
      <c r="BH306" s="12"/>
      <c r="BI306" s="9"/>
      <c r="BJ306" s="9"/>
      <c r="BK306" s="9"/>
      <c r="BL306" s="50"/>
      <c r="BM306" s="12"/>
      <c r="BN306" s="11"/>
      <c r="BO306" s="9"/>
      <c r="BP306" s="11"/>
      <c r="BQ306" s="9"/>
      <c r="BR306" s="43"/>
      <c r="BS306" s="9"/>
      <c r="BT306" s="11"/>
      <c r="BU306" s="25"/>
      <c r="BV306" s="25"/>
      <c r="BW306" s="25"/>
      <c r="BX306" s="25"/>
      <c r="BY306" s="25"/>
      <c r="BZ306" s="25"/>
      <c r="CA306" s="25"/>
      <c r="CB306" s="25"/>
    </row>
    <row r="307" spans="2:80" x14ac:dyDescent="0.2">
      <c r="B307" s="25"/>
      <c r="C307" s="1"/>
      <c r="D307" s="1"/>
      <c r="E307" s="1"/>
      <c r="F307" s="2"/>
      <c r="G307" s="6"/>
      <c r="H307" s="2"/>
      <c r="I307" s="2"/>
      <c r="J307" s="3"/>
      <c r="K307" s="3"/>
      <c r="L307" s="1"/>
      <c r="M307" s="1"/>
      <c r="N307" s="1"/>
      <c r="O307" s="40"/>
      <c r="P307" s="40"/>
      <c r="Q307" s="1"/>
      <c r="R307" s="1"/>
      <c r="S307" s="2"/>
      <c r="T307" s="3"/>
      <c r="U307" s="7"/>
      <c r="V307" s="7"/>
      <c r="W307" s="7"/>
      <c r="X307" s="40"/>
      <c r="Y307" s="1"/>
      <c r="Z307" s="1"/>
      <c r="AA307" s="2"/>
      <c r="AB307" s="6"/>
      <c r="AC307" s="2"/>
      <c r="AD307" s="40"/>
      <c r="AE307" s="1"/>
      <c r="AF307" s="2"/>
      <c r="AG307" s="9"/>
      <c r="AH307" s="12"/>
      <c r="AI307" s="12"/>
      <c r="AJ307" s="42"/>
      <c r="AK307" s="11"/>
      <c r="AL307" s="9"/>
      <c r="AM307" s="11"/>
      <c r="AN307" s="9"/>
      <c r="AO307" s="9"/>
      <c r="AP307" s="9"/>
      <c r="AQ307" s="50"/>
      <c r="AR307" s="11"/>
      <c r="AS307" s="49"/>
      <c r="AT307" s="12"/>
      <c r="AU307" s="9"/>
      <c r="AV307" s="9"/>
      <c r="AW307" s="9"/>
      <c r="AX307" s="9"/>
      <c r="AY307" s="12"/>
      <c r="AZ307" s="49"/>
      <c r="BA307" s="12"/>
      <c r="BB307" s="9"/>
      <c r="BC307" s="9"/>
      <c r="BD307" s="9"/>
      <c r="BE307" s="9"/>
      <c r="BF307" s="12"/>
      <c r="BG307" s="49"/>
      <c r="BH307" s="12"/>
      <c r="BI307" s="9"/>
      <c r="BJ307" s="9"/>
      <c r="BK307" s="9"/>
      <c r="BL307" s="50"/>
      <c r="BM307" s="12"/>
      <c r="BN307" s="11"/>
      <c r="BO307" s="9"/>
      <c r="BP307" s="11"/>
      <c r="BQ307" s="9"/>
      <c r="BR307" s="43"/>
      <c r="BS307" s="9"/>
      <c r="BT307" s="11"/>
      <c r="BU307" s="25"/>
      <c r="BV307" s="25"/>
      <c r="BW307" s="25"/>
      <c r="BX307" s="25"/>
      <c r="BY307" s="25"/>
      <c r="BZ307" s="25"/>
      <c r="CA307" s="25"/>
      <c r="CB307" s="25"/>
    </row>
    <row r="308" spans="2:80" x14ac:dyDescent="0.2">
      <c r="B308" s="25"/>
      <c r="C308" s="1"/>
      <c r="D308" s="1"/>
      <c r="E308" s="1"/>
      <c r="F308" s="2"/>
      <c r="G308" s="6"/>
      <c r="H308" s="2"/>
      <c r="I308" s="2"/>
      <c r="J308" s="3"/>
      <c r="K308" s="3"/>
      <c r="L308" s="1"/>
      <c r="M308" s="1"/>
      <c r="N308" s="1"/>
      <c r="O308" s="40"/>
      <c r="P308" s="40"/>
      <c r="Q308" s="1"/>
      <c r="R308" s="1"/>
      <c r="S308" s="2"/>
      <c r="T308" s="3"/>
      <c r="U308" s="7"/>
      <c r="V308" s="7"/>
      <c r="W308" s="7"/>
      <c r="X308" s="40"/>
      <c r="Y308" s="1"/>
      <c r="Z308" s="1"/>
      <c r="AA308" s="2"/>
      <c r="AB308" s="6"/>
      <c r="AC308" s="2"/>
      <c r="AD308" s="40"/>
      <c r="AE308" s="1"/>
      <c r="AF308" s="2"/>
      <c r="AG308" s="9"/>
      <c r="AH308" s="12"/>
      <c r="AI308" s="12"/>
      <c r="AJ308" s="42"/>
      <c r="AK308" s="11"/>
      <c r="AL308" s="9"/>
      <c r="AM308" s="11"/>
      <c r="AN308" s="9"/>
      <c r="AO308" s="9"/>
      <c r="AP308" s="9"/>
      <c r="AQ308" s="50"/>
      <c r="AR308" s="11"/>
      <c r="AS308" s="49"/>
      <c r="AT308" s="12"/>
      <c r="AU308" s="9"/>
      <c r="AV308" s="9"/>
      <c r="AW308" s="9"/>
      <c r="AX308" s="9"/>
      <c r="AY308" s="12"/>
      <c r="AZ308" s="49"/>
      <c r="BA308" s="12"/>
      <c r="BB308" s="9"/>
      <c r="BC308" s="9"/>
      <c r="BD308" s="9"/>
      <c r="BE308" s="9"/>
      <c r="BF308" s="12"/>
      <c r="BG308" s="49"/>
      <c r="BH308" s="12"/>
      <c r="BI308" s="9"/>
      <c r="BJ308" s="9"/>
      <c r="BK308" s="9"/>
      <c r="BL308" s="50"/>
      <c r="BM308" s="12"/>
      <c r="BN308" s="11"/>
      <c r="BO308" s="9"/>
      <c r="BP308" s="11"/>
      <c r="BQ308" s="9"/>
      <c r="BR308" s="43"/>
      <c r="BS308" s="9"/>
      <c r="BT308" s="11"/>
      <c r="BU308" s="25"/>
      <c r="BV308" s="25"/>
      <c r="BW308" s="25"/>
      <c r="BX308" s="25"/>
      <c r="BY308" s="25"/>
      <c r="BZ308" s="25"/>
      <c r="CA308" s="25"/>
      <c r="CB308" s="25"/>
    </row>
    <row r="309" spans="2:80" x14ac:dyDescent="0.2">
      <c r="B309" s="25"/>
      <c r="C309" s="1"/>
      <c r="D309" s="1"/>
      <c r="E309" s="1"/>
      <c r="F309" s="2"/>
      <c r="G309" s="6"/>
      <c r="H309" s="2"/>
      <c r="I309" s="2"/>
      <c r="J309" s="3"/>
      <c r="K309" s="3"/>
      <c r="L309" s="1"/>
      <c r="M309" s="1"/>
      <c r="N309" s="1"/>
      <c r="O309" s="40"/>
      <c r="P309" s="40"/>
      <c r="Q309" s="1"/>
      <c r="R309" s="1"/>
      <c r="S309" s="2"/>
      <c r="T309" s="3"/>
      <c r="U309" s="7"/>
      <c r="V309" s="7"/>
      <c r="W309" s="7"/>
      <c r="X309" s="40"/>
      <c r="Y309" s="1"/>
      <c r="Z309" s="1"/>
      <c r="AA309" s="2"/>
      <c r="AB309" s="6"/>
      <c r="AC309" s="2"/>
      <c r="AD309" s="40"/>
      <c r="AE309" s="1"/>
      <c r="AF309" s="2"/>
      <c r="AG309" s="9"/>
      <c r="AH309" s="12"/>
      <c r="AI309" s="12"/>
      <c r="AJ309" s="42"/>
      <c r="AK309" s="11"/>
      <c r="AL309" s="9"/>
      <c r="AM309" s="11"/>
      <c r="AN309" s="9"/>
      <c r="AO309" s="9"/>
      <c r="AP309" s="9"/>
      <c r="AQ309" s="50"/>
      <c r="AR309" s="11"/>
      <c r="AS309" s="49"/>
      <c r="AT309" s="12"/>
      <c r="AU309" s="9"/>
      <c r="AV309" s="9"/>
      <c r="AW309" s="9"/>
      <c r="AX309" s="9"/>
      <c r="AY309" s="12"/>
      <c r="AZ309" s="49"/>
      <c r="BA309" s="12"/>
      <c r="BB309" s="9"/>
      <c r="BC309" s="9"/>
      <c r="BD309" s="9"/>
      <c r="BE309" s="9"/>
      <c r="BF309" s="12"/>
      <c r="BG309" s="49"/>
      <c r="BH309" s="12"/>
      <c r="BI309" s="9"/>
      <c r="BJ309" s="9"/>
      <c r="BK309" s="9"/>
      <c r="BL309" s="50"/>
      <c r="BM309" s="12"/>
      <c r="BN309" s="11"/>
      <c r="BO309" s="9"/>
      <c r="BP309" s="11"/>
      <c r="BQ309" s="9"/>
      <c r="BR309" s="43"/>
      <c r="BS309" s="9"/>
      <c r="BT309" s="11"/>
      <c r="BU309" s="25"/>
      <c r="BV309" s="25"/>
      <c r="BW309" s="25"/>
      <c r="BX309" s="25"/>
      <c r="BY309" s="25"/>
      <c r="BZ309" s="25"/>
      <c r="CA309" s="25"/>
      <c r="CB309" s="25"/>
    </row>
    <row r="310" spans="2:80" x14ac:dyDescent="0.2">
      <c r="B310" s="25"/>
      <c r="C310" s="1"/>
      <c r="D310" s="1"/>
      <c r="E310" s="1"/>
      <c r="F310" s="2"/>
      <c r="G310" s="6"/>
      <c r="H310" s="2"/>
      <c r="I310" s="2"/>
      <c r="J310" s="3"/>
      <c r="K310" s="3"/>
      <c r="L310" s="1"/>
      <c r="M310" s="1"/>
      <c r="N310" s="1"/>
      <c r="O310" s="40"/>
      <c r="P310" s="40"/>
      <c r="Q310" s="1"/>
      <c r="R310" s="1"/>
      <c r="S310" s="2"/>
      <c r="T310" s="3"/>
      <c r="U310" s="7"/>
      <c r="V310" s="7"/>
      <c r="W310" s="7"/>
      <c r="X310" s="40"/>
      <c r="Y310" s="1"/>
      <c r="Z310" s="1"/>
      <c r="AA310" s="2"/>
      <c r="AB310" s="6"/>
      <c r="AC310" s="2"/>
      <c r="AD310" s="40"/>
      <c r="AE310" s="1"/>
      <c r="AF310" s="2"/>
      <c r="AG310" s="9"/>
      <c r="AH310" s="12"/>
      <c r="AI310" s="12"/>
      <c r="AJ310" s="42"/>
      <c r="AK310" s="11"/>
      <c r="AL310" s="9"/>
      <c r="AM310" s="11"/>
      <c r="AN310" s="9"/>
      <c r="AO310" s="9"/>
      <c r="AP310" s="9"/>
      <c r="AQ310" s="50"/>
      <c r="AR310" s="11"/>
      <c r="AS310" s="49"/>
      <c r="AT310" s="12"/>
      <c r="AU310" s="9"/>
      <c r="AV310" s="9"/>
      <c r="AW310" s="9"/>
      <c r="AX310" s="9"/>
      <c r="AY310" s="12"/>
      <c r="AZ310" s="49"/>
      <c r="BA310" s="12"/>
      <c r="BB310" s="9"/>
      <c r="BC310" s="9"/>
      <c r="BD310" s="9"/>
      <c r="BE310" s="9"/>
      <c r="BF310" s="12"/>
      <c r="BG310" s="49"/>
      <c r="BH310" s="12"/>
      <c r="BI310" s="9"/>
      <c r="BJ310" s="9"/>
      <c r="BK310" s="9"/>
      <c r="BL310" s="50"/>
      <c r="BM310" s="12"/>
      <c r="BN310" s="11"/>
      <c r="BO310" s="9"/>
      <c r="BP310" s="11"/>
      <c r="BQ310" s="9"/>
      <c r="BR310" s="43"/>
      <c r="BS310" s="9"/>
      <c r="BT310" s="11"/>
      <c r="BU310" s="25"/>
      <c r="BV310" s="25"/>
      <c r="BW310" s="25"/>
      <c r="BX310" s="25"/>
      <c r="BY310" s="25"/>
      <c r="BZ310" s="25"/>
      <c r="CA310" s="25"/>
      <c r="CB310" s="25"/>
    </row>
    <row r="311" spans="2:80" x14ac:dyDescent="0.2">
      <c r="B311" s="25"/>
      <c r="C311" s="1"/>
      <c r="D311" s="1"/>
      <c r="E311" s="1"/>
      <c r="F311" s="2"/>
      <c r="G311" s="6"/>
      <c r="H311" s="2"/>
      <c r="I311" s="2"/>
      <c r="J311" s="3"/>
      <c r="K311" s="3"/>
      <c r="L311" s="1"/>
      <c r="M311" s="1"/>
      <c r="N311" s="1"/>
      <c r="O311" s="40"/>
      <c r="P311" s="40"/>
      <c r="Q311" s="1"/>
      <c r="R311" s="1"/>
      <c r="S311" s="2"/>
      <c r="T311" s="3"/>
      <c r="U311" s="7"/>
      <c r="V311" s="7"/>
      <c r="W311" s="7"/>
      <c r="X311" s="40"/>
      <c r="Y311" s="1"/>
      <c r="Z311" s="1"/>
      <c r="AA311" s="2"/>
      <c r="AB311" s="6"/>
      <c r="AC311" s="2"/>
      <c r="AD311" s="40"/>
      <c r="AE311" s="1"/>
      <c r="AF311" s="2"/>
      <c r="AG311" s="9"/>
      <c r="AH311" s="12"/>
      <c r="AI311" s="12"/>
      <c r="AJ311" s="42"/>
      <c r="AK311" s="11"/>
      <c r="AL311" s="9"/>
      <c r="AM311" s="11"/>
      <c r="AN311" s="9"/>
      <c r="AO311" s="9"/>
      <c r="AP311" s="9"/>
      <c r="AQ311" s="50"/>
      <c r="AR311" s="11"/>
      <c r="AS311" s="49"/>
      <c r="AT311" s="12"/>
      <c r="AU311" s="9"/>
      <c r="AV311" s="9"/>
      <c r="AW311" s="9"/>
      <c r="AX311" s="9"/>
      <c r="AY311" s="12"/>
      <c r="AZ311" s="49"/>
      <c r="BA311" s="12"/>
      <c r="BB311" s="9"/>
      <c r="BC311" s="9"/>
      <c r="BD311" s="9"/>
      <c r="BE311" s="9"/>
      <c r="BF311" s="12"/>
      <c r="BG311" s="49"/>
      <c r="BH311" s="12"/>
      <c r="BI311" s="9"/>
      <c r="BJ311" s="9"/>
      <c r="BK311" s="9"/>
      <c r="BL311" s="50"/>
      <c r="BM311" s="12"/>
      <c r="BN311" s="11"/>
      <c r="BO311" s="9"/>
      <c r="BP311" s="11"/>
      <c r="BQ311" s="9"/>
      <c r="BR311" s="43"/>
      <c r="BS311" s="9"/>
      <c r="BT311" s="11"/>
      <c r="BU311" s="25"/>
      <c r="BV311" s="25"/>
      <c r="BW311" s="25"/>
      <c r="BX311" s="25"/>
      <c r="BY311" s="25"/>
      <c r="BZ311" s="25"/>
      <c r="CA311" s="25"/>
      <c r="CB311" s="25"/>
    </row>
    <row r="312" spans="2:80" x14ac:dyDescent="0.2">
      <c r="B312" s="25"/>
      <c r="C312" s="1"/>
      <c r="D312" s="1"/>
      <c r="E312" s="1"/>
      <c r="F312" s="2"/>
      <c r="G312" s="6"/>
      <c r="H312" s="2"/>
      <c r="I312" s="2"/>
      <c r="J312" s="3"/>
      <c r="K312" s="3"/>
      <c r="L312" s="1"/>
      <c r="M312" s="1"/>
      <c r="N312" s="1"/>
      <c r="O312" s="40"/>
      <c r="P312" s="40"/>
      <c r="Q312" s="1"/>
      <c r="R312" s="1"/>
      <c r="S312" s="2"/>
      <c r="T312" s="3"/>
      <c r="U312" s="7"/>
      <c r="V312" s="7"/>
      <c r="W312" s="7"/>
      <c r="X312" s="40"/>
      <c r="Y312" s="1"/>
      <c r="Z312" s="1"/>
      <c r="AA312" s="2"/>
      <c r="AB312" s="6"/>
      <c r="AC312" s="2"/>
      <c r="AD312" s="40"/>
      <c r="AE312" s="1"/>
      <c r="AF312" s="2"/>
      <c r="AG312" s="9"/>
      <c r="AH312" s="12"/>
      <c r="AI312" s="12"/>
      <c r="AJ312" s="42"/>
      <c r="AK312" s="11"/>
      <c r="AL312" s="9"/>
      <c r="AM312" s="11"/>
      <c r="AN312" s="9"/>
      <c r="AO312" s="9"/>
      <c r="AP312" s="9"/>
      <c r="AQ312" s="50"/>
      <c r="AR312" s="11"/>
      <c r="AS312" s="49"/>
      <c r="AT312" s="12"/>
      <c r="AU312" s="9"/>
      <c r="AV312" s="9"/>
      <c r="AW312" s="9"/>
      <c r="AX312" s="9"/>
      <c r="AY312" s="12"/>
      <c r="AZ312" s="49"/>
      <c r="BA312" s="12"/>
      <c r="BB312" s="9"/>
      <c r="BC312" s="9"/>
      <c r="BD312" s="9"/>
      <c r="BE312" s="9"/>
      <c r="BF312" s="12"/>
      <c r="BG312" s="49"/>
      <c r="BH312" s="12"/>
      <c r="BI312" s="9"/>
      <c r="BJ312" s="9"/>
      <c r="BK312" s="9"/>
      <c r="BL312" s="50"/>
      <c r="BM312" s="12"/>
      <c r="BN312" s="11"/>
      <c r="BO312" s="9"/>
      <c r="BP312" s="11"/>
      <c r="BQ312" s="9"/>
      <c r="BR312" s="43"/>
      <c r="BS312" s="9"/>
      <c r="BT312" s="11"/>
      <c r="BU312" s="25"/>
      <c r="BV312" s="25"/>
      <c r="BW312" s="25"/>
      <c r="BX312" s="25"/>
      <c r="BY312" s="25"/>
      <c r="BZ312" s="25"/>
      <c r="CA312" s="25"/>
      <c r="CB312" s="25"/>
    </row>
    <row r="313" spans="2:80" x14ac:dyDescent="0.2">
      <c r="B313" s="25"/>
      <c r="C313" s="1"/>
      <c r="D313" s="1"/>
      <c r="E313" s="1"/>
      <c r="F313" s="2"/>
      <c r="G313" s="6"/>
      <c r="H313" s="2"/>
      <c r="I313" s="2"/>
      <c r="J313" s="3"/>
      <c r="K313" s="3"/>
      <c r="L313" s="1"/>
      <c r="M313" s="1"/>
      <c r="N313" s="1"/>
      <c r="O313" s="40"/>
      <c r="P313" s="40"/>
      <c r="Q313" s="1"/>
      <c r="R313" s="1"/>
      <c r="S313" s="2"/>
      <c r="T313" s="3"/>
      <c r="U313" s="7"/>
      <c r="V313" s="7"/>
      <c r="W313" s="7"/>
      <c r="X313" s="40"/>
      <c r="Y313" s="1"/>
      <c r="Z313" s="1"/>
      <c r="AA313" s="2"/>
      <c r="AB313" s="6"/>
      <c r="AC313" s="2"/>
      <c r="AD313" s="40"/>
      <c r="AE313" s="1"/>
      <c r="AF313" s="2"/>
      <c r="AG313" s="9"/>
      <c r="AH313" s="12"/>
      <c r="AI313" s="12"/>
      <c r="AJ313" s="42"/>
      <c r="AK313" s="11"/>
      <c r="AL313" s="9"/>
      <c r="AM313" s="11"/>
      <c r="AN313" s="9"/>
      <c r="AO313" s="9"/>
      <c r="AP313" s="9"/>
      <c r="AQ313" s="50"/>
      <c r="AR313" s="11"/>
      <c r="AS313" s="49"/>
      <c r="AT313" s="12"/>
      <c r="AU313" s="9"/>
      <c r="AV313" s="9"/>
      <c r="AW313" s="9"/>
      <c r="AX313" s="9"/>
      <c r="AY313" s="12"/>
      <c r="AZ313" s="49"/>
      <c r="BA313" s="12"/>
      <c r="BB313" s="9"/>
      <c r="BC313" s="9"/>
      <c r="BD313" s="9"/>
      <c r="BE313" s="9"/>
      <c r="BF313" s="12"/>
      <c r="BG313" s="49"/>
      <c r="BH313" s="12"/>
      <c r="BI313" s="9"/>
      <c r="BJ313" s="9"/>
      <c r="BK313" s="9"/>
      <c r="BL313" s="50"/>
      <c r="BM313" s="12"/>
      <c r="BN313" s="11"/>
      <c r="BO313" s="9"/>
      <c r="BP313" s="11"/>
      <c r="BQ313" s="9"/>
      <c r="BR313" s="43"/>
      <c r="BS313" s="9"/>
      <c r="BT313" s="11"/>
      <c r="BU313" s="25"/>
      <c r="BV313" s="25"/>
      <c r="BW313" s="25"/>
      <c r="BX313" s="25"/>
      <c r="BY313" s="25"/>
      <c r="BZ313" s="25"/>
      <c r="CA313" s="25"/>
      <c r="CB313" s="25"/>
    </row>
    <row r="314" spans="2:80" x14ac:dyDescent="0.2">
      <c r="B314" s="25"/>
      <c r="C314" s="1"/>
      <c r="D314" s="1"/>
      <c r="E314" s="1"/>
      <c r="F314" s="2"/>
      <c r="G314" s="6"/>
      <c r="H314" s="2"/>
      <c r="I314" s="2"/>
      <c r="J314" s="3"/>
      <c r="K314" s="3"/>
      <c r="L314" s="1"/>
      <c r="M314" s="1"/>
      <c r="N314" s="1"/>
      <c r="O314" s="40"/>
      <c r="P314" s="40"/>
      <c r="Q314" s="1"/>
      <c r="R314" s="1"/>
      <c r="S314" s="2"/>
      <c r="T314" s="3"/>
      <c r="U314" s="7"/>
      <c r="V314" s="7"/>
      <c r="W314" s="7"/>
      <c r="X314" s="40"/>
      <c r="Y314" s="1"/>
      <c r="Z314" s="1"/>
      <c r="AA314" s="2"/>
      <c r="AB314" s="6"/>
      <c r="AC314" s="2"/>
      <c r="AD314" s="40"/>
      <c r="AE314" s="1"/>
      <c r="AF314" s="2"/>
      <c r="AG314" s="9"/>
      <c r="AH314" s="12"/>
      <c r="AI314" s="12"/>
      <c r="AJ314" s="42"/>
      <c r="AK314" s="11"/>
      <c r="AL314" s="9"/>
      <c r="AM314" s="11"/>
      <c r="AN314" s="9"/>
      <c r="AO314" s="9"/>
      <c r="AP314" s="9"/>
      <c r="AQ314" s="50"/>
      <c r="AR314" s="11"/>
      <c r="AS314" s="49"/>
      <c r="AT314" s="12"/>
      <c r="AU314" s="9"/>
      <c r="AV314" s="9"/>
      <c r="AW314" s="9"/>
      <c r="AX314" s="9"/>
      <c r="AY314" s="12"/>
      <c r="AZ314" s="49"/>
      <c r="BA314" s="12"/>
      <c r="BB314" s="9"/>
      <c r="BC314" s="9"/>
      <c r="BD314" s="9"/>
      <c r="BE314" s="9"/>
      <c r="BF314" s="12"/>
      <c r="BG314" s="49"/>
      <c r="BH314" s="12"/>
      <c r="BI314" s="9"/>
      <c r="BJ314" s="9"/>
      <c r="BK314" s="9"/>
      <c r="BL314" s="50"/>
      <c r="BM314" s="12"/>
      <c r="BN314" s="11"/>
      <c r="BO314" s="9"/>
      <c r="BP314" s="11"/>
      <c r="BQ314" s="9"/>
      <c r="BR314" s="43"/>
      <c r="BS314" s="9"/>
      <c r="BT314" s="11"/>
      <c r="BU314" s="25"/>
      <c r="BV314" s="25"/>
      <c r="BW314" s="25"/>
      <c r="BX314" s="25"/>
      <c r="BY314" s="25"/>
      <c r="BZ314" s="25"/>
      <c r="CA314" s="25"/>
      <c r="CB314" s="25"/>
    </row>
    <row r="315" spans="2:80" x14ac:dyDescent="0.2">
      <c r="B315" s="25"/>
      <c r="C315" s="1"/>
      <c r="D315" s="1"/>
      <c r="E315" s="1"/>
      <c r="F315" s="2"/>
      <c r="G315" s="6"/>
      <c r="H315" s="2"/>
      <c r="I315" s="2"/>
      <c r="J315" s="3"/>
      <c r="K315" s="3"/>
      <c r="L315" s="1"/>
      <c r="M315" s="1"/>
      <c r="N315" s="1"/>
      <c r="O315" s="40"/>
      <c r="P315" s="40"/>
      <c r="Q315" s="1"/>
      <c r="R315" s="1"/>
      <c r="S315" s="2"/>
      <c r="T315" s="3"/>
      <c r="U315" s="7"/>
      <c r="V315" s="7"/>
      <c r="W315" s="7"/>
      <c r="X315" s="40"/>
      <c r="Y315" s="1"/>
      <c r="Z315" s="1"/>
      <c r="AA315" s="2"/>
      <c r="AB315" s="6"/>
      <c r="AC315" s="2"/>
      <c r="AD315" s="40"/>
      <c r="AE315" s="1"/>
      <c r="AF315" s="2"/>
      <c r="AG315" s="9"/>
      <c r="AH315" s="12"/>
      <c r="AI315" s="12"/>
      <c r="AJ315" s="42"/>
      <c r="AK315" s="11"/>
      <c r="AL315" s="9"/>
      <c r="AM315" s="11"/>
      <c r="AN315" s="9"/>
      <c r="AO315" s="9"/>
      <c r="AP315" s="9"/>
      <c r="AQ315" s="50"/>
      <c r="AR315" s="11"/>
      <c r="AS315" s="49"/>
      <c r="AT315" s="12"/>
      <c r="AU315" s="9"/>
      <c r="AV315" s="9"/>
      <c r="AW315" s="9"/>
      <c r="AX315" s="9"/>
      <c r="AY315" s="12"/>
      <c r="AZ315" s="49"/>
      <c r="BA315" s="12"/>
      <c r="BB315" s="9"/>
      <c r="BC315" s="9"/>
      <c r="BD315" s="9"/>
      <c r="BE315" s="9"/>
      <c r="BF315" s="12"/>
      <c r="BG315" s="49"/>
      <c r="BH315" s="12"/>
      <c r="BI315" s="9"/>
      <c r="BJ315" s="9"/>
      <c r="BK315" s="9"/>
      <c r="BL315" s="50"/>
      <c r="BM315" s="12"/>
      <c r="BN315" s="11"/>
      <c r="BO315" s="9"/>
      <c r="BP315" s="11"/>
      <c r="BQ315" s="9"/>
      <c r="BR315" s="43"/>
      <c r="BS315" s="9"/>
      <c r="BT315" s="11"/>
      <c r="BU315" s="25"/>
      <c r="BV315" s="25"/>
      <c r="BW315" s="25"/>
      <c r="BX315" s="25"/>
      <c r="BY315" s="25"/>
      <c r="BZ315" s="25"/>
      <c r="CA315" s="25"/>
      <c r="CB315" s="25"/>
    </row>
    <row r="316" spans="2:80" x14ac:dyDescent="0.2">
      <c r="B316" s="25"/>
      <c r="C316" s="1"/>
      <c r="D316" s="1"/>
      <c r="E316" s="1"/>
      <c r="F316" s="2"/>
      <c r="G316" s="6"/>
      <c r="H316" s="2"/>
      <c r="I316" s="2"/>
      <c r="J316" s="3"/>
      <c r="K316" s="3"/>
      <c r="L316" s="1"/>
      <c r="M316" s="1"/>
      <c r="N316" s="1"/>
      <c r="O316" s="40"/>
      <c r="P316" s="40"/>
      <c r="Q316" s="1"/>
      <c r="R316" s="1"/>
      <c r="S316" s="2"/>
      <c r="T316" s="3"/>
      <c r="U316" s="7"/>
      <c r="V316" s="7"/>
      <c r="W316" s="7"/>
      <c r="X316" s="40"/>
      <c r="Y316" s="1"/>
      <c r="Z316" s="1"/>
      <c r="AA316" s="2"/>
      <c r="AB316" s="6"/>
      <c r="AC316" s="2"/>
      <c r="AD316" s="40"/>
      <c r="AE316" s="1"/>
      <c r="AF316" s="2"/>
      <c r="AG316" s="9"/>
      <c r="AH316" s="12"/>
      <c r="AI316" s="12"/>
      <c r="AJ316" s="42"/>
      <c r="AK316" s="11"/>
      <c r="AL316" s="9"/>
      <c r="AM316" s="11"/>
      <c r="AN316" s="9"/>
      <c r="AO316" s="9"/>
      <c r="AP316" s="9"/>
      <c r="AQ316" s="50"/>
      <c r="AR316" s="11"/>
      <c r="AS316" s="49"/>
      <c r="AT316" s="12"/>
      <c r="AU316" s="9"/>
      <c r="AV316" s="9"/>
      <c r="AW316" s="9"/>
      <c r="AX316" s="9"/>
      <c r="AY316" s="12"/>
      <c r="AZ316" s="49"/>
      <c r="BA316" s="12"/>
      <c r="BB316" s="9"/>
      <c r="BC316" s="9"/>
      <c r="BD316" s="9"/>
      <c r="BE316" s="9"/>
      <c r="BF316" s="12"/>
      <c r="BG316" s="49"/>
      <c r="BH316" s="12"/>
      <c r="BI316" s="9"/>
      <c r="BJ316" s="9"/>
      <c r="BK316" s="9"/>
      <c r="BL316" s="50"/>
      <c r="BM316" s="12"/>
      <c r="BN316" s="11"/>
      <c r="BO316" s="9"/>
      <c r="BP316" s="11"/>
      <c r="BQ316" s="9"/>
      <c r="BR316" s="43"/>
      <c r="BS316" s="9"/>
      <c r="BT316" s="11"/>
      <c r="BU316" s="25"/>
      <c r="BV316" s="25"/>
      <c r="BW316" s="25"/>
      <c r="BX316" s="25"/>
      <c r="BY316" s="25"/>
      <c r="BZ316" s="25"/>
      <c r="CA316" s="25"/>
      <c r="CB316" s="25"/>
    </row>
    <row r="317" spans="2:80" x14ac:dyDescent="0.2">
      <c r="B317" s="25"/>
      <c r="C317" s="1"/>
      <c r="D317" s="1"/>
      <c r="E317" s="1"/>
      <c r="F317" s="2"/>
      <c r="G317" s="6"/>
      <c r="H317" s="2"/>
      <c r="I317" s="2"/>
      <c r="J317" s="3"/>
      <c r="K317" s="3"/>
      <c r="L317" s="1"/>
      <c r="M317" s="1"/>
      <c r="N317" s="1"/>
      <c r="O317" s="40"/>
      <c r="P317" s="40"/>
      <c r="Q317" s="1"/>
      <c r="R317" s="1"/>
      <c r="S317" s="2"/>
      <c r="T317" s="3"/>
      <c r="U317" s="7"/>
      <c r="V317" s="7"/>
      <c r="W317" s="7"/>
      <c r="X317" s="40"/>
      <c r="Y317" s="1"/>
      <c r="Z317" s="1"/>
      <c r="AA317" s="2"/>
      <c r="AB317" s="6"/>
      <c r="AC317" s="2"/>
      <c r="AD317" s="40"/>
      <c r="AE317" s="1"/>
      <c r="AF317" s="2"/>
      <c r="AG317" s="9"/>
      <c r="AH317" s="12"/>
      <c r="AI317" s="12"/>
      <c r="AJ317" s="42"/>
      <c r="AK317" s="11"/>
      <c r="AL317" s="9"/>
      <c r="AM317" s="11"/>
      <c r="AN317" s="9"/>
      <c r="AO317" s="9"/>
      <c r="AP317" s="9"/>
      <c r="AQ317" s="50"/>
      <c r="AR317" s="11"/>
      <c r="AS317" s="49"/>
      <c r="AT317" s="12"/>
      <c r="AU317" s="9"/>
      <c r="AV317" s="9"/>
      <c r="AW317" s="9"/>
      <c r="AX317" s="9"/>
      <c r="AY317" s="12"/>
      <c r="AZ317" s="49"/>
      <c r="BA317" s="12"/>
      <c r="BB317" s="9"/>
      <c r="BC317" s="9"/>
      <c r="BD317" s="9"/>
      <c r="BE317" s="9"/>
      <c r="BF317" s="12"/>
      <c r="BG317" s="49"/>
      <c r="BH317" s="12"/>
      <c r="BI317" s="9"/>
      <c r="BJ317" s="9"/>
      <c r="BK317" s="9"/>
      <c r="BL317" s="50"/>
      <c r="BM317" s="12"/>
      <c r="BN317" s="11"/>
      <c r="BO317" s="9"/>
      <c r="BP317" s="11"/>
      <c r="BQ317" s="9"/>
      <c r="BR317" s="43"/>
      <c r="BS317" s="9"/>
      <c r="BT317" s="11"/>
      <c r="BU317" s="25"/>
      <c r="BV317" s="25"/>
      <c r="BW317" s="25"/>
      <c r="BX317" s="25"/>
      <c r="BY317" s="25"/>
      <c r="BZ317" s="25"/>
      <c r="CA317" s="25"/>
      <c r="CB317" s="25"/>
    </row>
    <row r="318" spans="2:80" x14ac:dyDescent="0.2">
      <c r="B318" s="25"/>
      <c r="C318" s="1"/>
      <c r="D318" s="1"/>
      <c r="E318" s="1"/>
      <c r="F318" s="2"/>
      <c r="G318" s="6"/>
      <c r="H318" s="2"/>
      <c r="I318" s="2"/>
      <c r="J318" s="3"/>
      <c r="K318" s="3"/>
      <c r="L318" s="1"/>
      <c r="M318" s="1"/>
      <c r="N318" s="1"/>
      <c r="O318" s="40"/>
      <c r="P318" s="40"/>
      <c r="Q318" s="1"/>
      <c r="R318" s="1"/>
      <c r="S318" s="2"/>
      <c r="T318" s="3"/>
      <c r="U318" s="7"/>
      <c r="V318" s="7"/>
      <c r="W318" s="7"/>
      <c r="X318" s="40"/>
      <c r="Y318" s="1"/>
      <c r="Z318" s="1"/>
      <c r="AA318" s="2"/>
      <c r="AB318" s="6"/>
      <c r="AC318" s="2"/>
      <c r="AD318" s="40"/>
      <c r="AE318" s="1"/>
      <c r="AF318" s="2"/>
      <c r="AG318" s="9"/>
      <c r="AH318" s="12"/>
      <c r="AI318" s="12"/>
      <c r="AJ318" s="42"/>
      <c r="AK318" s="11"/>
      <c r="AL318" s="9"/>
      <c r="AM318" s="11"/>
      <c r="AN318" s="9"/>
      <c r="AO318" s="9"/>
      <c r="AP318" s="9"/>
      <c r="AQ318" s="50"/>
      <c r="AR318" s="11"/>
      <c r="AS318" s="49"/>
      <c r="AT318" s="12"/>
      <c r="AU318" s="9"/>
      <c r="AV318" s="9"/>
      <c r="AW318" s="9"/>
      <c r="AX318" s="9"/>
      <c r="AY318" s="12"/>
      <c r="AZ318" s="49"/>
      <c r="BA318" s="12"/>
      <c r="BB318" s="9"/>
      <c r="BC318" s="9"/>
      <c r="BD318" s="9"/>
      <c r="BE318" s="9"/>
      <c r="BF318" s="12"/>
      <c r="BG318" s="49"/>
      <c r="BH318" s="12"/>
      <c r="BI318" s="9"/>
      <c r="BJ318" s="9"/>
      <c r="BK318" s="9"/>
      <c r="BL318" s="50"/>
      <c r="BM318" s="12"/>
      <c r="BN318" s="11"/>
      <c r="BO318" s="9"/>
      <c r="BP318" s="11"/>
      <c r="BQ318" s="9"/>
      <c r="BR318" s="43"/>
      <c r="BS318" s="9"/>
      <c r="BT318" s="11"/>
      <c r="BU318" s="25"/>
      <c r="BV318" s="25"/>
      <c r="BW318" s="25"/>
      <c r="BX318" s="25"/>
      <c r="BY318" s="25"/>
      <c r="BZ318" s="25"/>
      <c r="CA318" s="25"/>
      <c r="CB318" s="25"/>
    </row>
    <row r="319" spans="2:80" x14ac:dyDescent="0.2">
      <c r="B319" s="25"/>
      <c r="C319" s="1"/>
      <c r="D319" s="1"/>
      <c r="E319" s="1"/>
      <c r="F319" s="2"/>
      <c r="G319" s="6"/>
      <c r="H319" s="2"/>
      <c r="I319" s="2"/>
      <c r="J319" s="3"/>
      <c r="K319" s="3"/>
      <c r="L319" s="1"/>
      <c r="M319" s="1"/>
      <c r="N319" s="1"/>
      <c r="O319" s="40"/>
      <c r="P319" s="40"/>
      <c r="Q319" s="1"/>
      <c r="R319" s="1"/>
      <c r="S319" s="2"/>
      <c r="T319" s="3"/>
      <c r="U319" s="7"/>
      <c r="V319" s="7"/>
      <c r="W319" s="7"/>
      <c r="X319" s="40"/>
      <c r="Y319" s="1"/>
      <c r="Z319" s="1"/>
      <c r="AA319" s="2"/>
      <c r="AB319" s="6"/>
      <c r="AC319" s="2"/>
      <c r="AD319" s="40"/>
      <c r="AE319" s="1"/>
      <c r="AF319" s="2"/>
      <c r="AG319" s="9"/>
      <c r="AH319" s="12"/>
      <c r="AI319" s="12"/>
      <c r="AJ319" s="42"/>
      <c r="AK319" s="11"/>
      <c r="AL319" s="9"/>
      <c r="AM319" s="11"/>
      <c r="AN319" s="9"/>
      <c r="AO319" s="9"/>
      <c r="AP319" s="9"/>
      <c r="AQ319" s="50"/>
      <c r="AR319" s="11"/>
      <c r="AS319" s="49"/>
      <c r="AT319" s="12"/>
      <c r="AU319" s="9"/>
      <c r="AV319" s="9"/>
      <c r="AW319" s="9"/>
      <c r="AX319" s="9"/>
      <c r="AY319" s="12"/>
      <c r="AZ319" s="49"/>
      <c r="BA319" s="12"/>
      <c r="BB319" s="9"/>
      <c r="BC319" s="9"/>
      <c r="BD319" s="9"/>
      <c r="BE319" s="9"/>
      <c r="BF319" s="12"/>
      <c r="BG319" s="49"/>
      <c r="BH319" s="12"/>
      <c r="BI319" s="9"/>
      <c r="BJ319" s="9"/>
      <c r="BK319" s="9"/>
      <c r="BL319" s="50"/>
      <c r="BM319" s="12"/>
      <c r="BN319" s="11"/>
      <c r="BO319" s="9"/>
      <c r="BP319" s="11"/>
      <c r="BQ319" s="9"/>
      <c r="BR319" s="43"/>
      <c r="BS319" s="9"/>
      <c r="BT319" s="11"/>
      <c r="BU319" s="25"/>
      <c r="BV319" s="25"/>
      <c r="BW319" s="25"/>
      <c r="BX319" s="25"/>
      <c r="BY319" s="25"/>
      <c r="BZ319" s="25"/>
      <c r="CA319" s="25"/>
      <c r="CB319" s="25"/>
    </row>
    <row r="320" spans="2:80" x14ac:dyDescent="0.2">
      <c r="B320" s="25"/>
      <c r="C320" s="1"/>
      <c r="D320" s="1"/>
      <c r="E320" s="1"/>
      <c r="F320" s="2"/>
      <c r="G320" s="6"/>
      <c r="H320" s="2"/>
      <c r="I320" s="2"/>
      <c r="J320" s="3"/>
      <c r="K320" s="3"/>
      <c r="L320" s="1"/>
      <c r="M320" s="1"/>
      <c r="N320" s="1"/>
      <c r="O320" s="40"/>
      <c r="P320" s="40"/>
      <c r="Q320" s="1"/>
      <c r="R320" s="1"/>
      <c r="S320" s="2"/>
      <c r="T320" s="3"/>
      <c r="U320" s="7"/>
      <c r="V320" s="7"/>
      <c r="W320" s="7"/>
      <c r="X320" s="40"/>
      <c r="Y320" s="1"/>
      <c r="Z320" s="1"/>
      <c r="AA320" s="2"/>
      <c r="AB320" s="6"/>
      <c r="AC320" s="2"/>
      <c r="AD320" s="40"/>
      <c r="AE320" s="1"/>
      <c r="AF320" s="2"/>
      <c r="AG320" s="9"/>
      <c r="AH320" s="12"/>
      <c r="AI320" s="12"/>
      <c r="AJ320" s="42"/>
      <c r="AK320" s="11"/>
      <c r="AL320" s="9"/>
      <c r="AM320" s="11"/>
      <c r="AN320" s="9"/>
      <c r="AO320" s="9"/>
      <c r="AP320" s="9"/>
      <c r="AQ320" s="50"/>
      <c r="AR320" s="11"/>
      <c r="AS320" s="49"/>
      <c r="AT320" s="12"/>
      <c r="AU320" s="9"/>
      <c r="AV320" s="9"/>
      <c r="AW320" s="9"/>
      <c r="AX320" s="9"/>
      <c r="AY320" s="12"/>
      <c r="AZ320" s="49"/>
      <c r="BA320" s="12"/>
      <c r="BB320" s="9"/>
      <c r="BC320" s="9"/>
      <c r="BD320" s="9"/>
      <c r="BE320" s="9"/>
      <c r="BF320" s="12"/>
      <c r="BG320" s="49"/>
      <c r="BH320" s="12"/>
      <c r="BI320" s="9"/>
      <c r="BJ320" s="9"/>
      <c r="BK320" s="9"/>
      <c r="BL320" s="50"/>
      <c r="BM320" s="12"/>
      <c r="BN320" s="11"/>
      <c r="BO320" s="9"/>
      <c r="BP320" s="11"/>
      <c r="BQ320" s="9"/>
      <c r="BR320" s="43"/>
      <c r="BS320" s="9"/>
      <c r="BT320" s="11"/>
      <c r="BU320" s="25"/>
      <c r="BV320" s="25"/>
      <c r="BW320" s="25"/>
      <c r="BX320" s="25"/>
      <c r="BY320" s="25"/>
      <c r="BZ320" s="25"/>
      <c r="CA320" s="25"/>
      <c r="CB320" s="25"/>
    </row>
    <row r="321" spans="2:80" x14ac:dyDescent="0.2">
      <c r="B321" s="25"/>
      <c r="C321" s="1"/>
      <c r="D321" s="1"/>
      <c r="E321" s="1"/>
      <c r="F321" s="2"/>
      <c r="G321" s="6"/>
      <c r="H321" s="2"/>
      <c r="I321" s="2"/>
      <c r="J321" s="3"/>
      <c r="K321" s="3"/>
      <c r="L321" s="1"/>
      <c r="M321" s="1"/>
      <c r="N321" s="1"/>
      <c r="O321" s="40"/>
      <c r="P321" s="40"/>
      <c r="Q321" s="1"/>
      <c r="R321" s="1"/>
      <c r="S321" s="2"/>
      <c r="T321" s="3"/>
      <c r="U321" s="7"/>
      <c r="V321" s="7"/>
      <c r="W321" s="7"/>
      <c r="X321" s="40"/>
      <c r="Y321" s="1"/>
      <c r="Z321" s="1"/>
      <c r="AA321" s="2"/>
      <c r="AB321" s="6"/>
      <c r="AC321" s="2"/>
      <c r="AD321" s="40"/>
      <c r="AE321" s="1"/>
      <c r="AF321" s="2"/>
      <c r="AG321" s="9"/>
      <c r="AH321" s="12"/>
      <c r="AI321" s="12"/>
      <c r="AJ321" s="42"/>
      <c r="AK321" s="11"/>
      <c r="AL321" s="9"/>
      <c r="AM321" s="11"/>
      <c r="AN321" s="9"/>
      <c r="AO321" s="9"/>
      <c r="AP321" s="9"/>
      <c r="AQ321" s="50"/>
      <c r="AR321" s="11"/>
      <c r="AS321" s="49"/>
      <c r="AT321" s="12"/>
      <c r="AU321" s="9"/>
      <c r="AV321" s="9"/>
      <c r="AW321" s="9"/>
      <c r="AX321" s="9"/>
      <c r="AY321" s="12"/>
      <c r="AZ321" s="49"/>
      <c r="BA321" s="12"/>
      <c r="BB321" s="9"/>
      <c r="BC321" s="9"/>
      <c r="BD321" s="9"/>
      <c r="BE321" s="9"/>
      <c r="BF321" s="12"/>
      <c r="BG321" s="49"/>
      <c r="BH321" s="12"/>
      <c r="BI321" s="9"/>
      <c r="BJ321" s="9"/>
      <c r="BK321" s="9"/>
      <c r="BL321" s="50"/>
      <c r="BM321" s="12"/>
      <c r="BN321" s="11"/>
      <c r="BO321" s="9"/>
      <c r="BP321" s="11"/>
      <c r="BQ321" s="9"/>
      <c r="BR321" s="43"/>
      <c r="BS321" s="9"/>
      <c r="BT321" s="11"/>
      <c r="BU321" s="25"/>
      <c r="BV321" s="25"/>
      <c r="BW321" s="25"/>
      <c r="BX321" s="25"/>
      <c r="BY321" s="25"/>
      <c r="BZ321" s="25"/>
      <c r="CA321" s="25"/>
      <c r="CB321" s="25"/>
    </row>
    <row r="322" spans="2:80" x14ac:dyDescent="0.2">
      <c r="B322" s="25"/>
      <c r="C322" s="1"/>
      <c r="D322" s="1"/>
      <c r="E322" s="1"/>
      <c r="F322" s="2"/>
      <c r="G322" s="6"/>
      <c r="H322" s="2"/>
      <c r="I322" s="2"/>
      <c r="J322" s="3"/>
      <c r="K322" s="3"/>
      <c r="L322" s="1"/>
      <c r="M322" s="1"/>
      <c r="N322" s="1"/>
      <c r="O322" s="40"/>
      <c r="P322" s="40"/>
      <c r="Q322" s="1"/>
      <c r="R322" s="1"/>
      <c r="S322" s="2"/>
      <c r="T322" s="3"/>
      <c r="U322" s="7"/>
      <c r="V322" s="7"/>
      <c r="W322" s="7"/>
      <c r="X322" s="40"/>
      <c r="Y322" s="1"/>
      <c r="Z322" s="1"/>
      <c r="AA322" s="2"/>
      <c r="AB322" s="6"/>
      <c r="AC322" s="2"/>
      <c r="AD322" s="40"/>
      <c r="AE322" s="1"/>
      <c r="AF322" s="2"/>
      <c r="AG322" s="9"/>
      <c r="AH322" s="12"/>
      <c r="AI322" s="12"/>
      <c r="AJ322" s="42"/>
      <c r="AK322" s="11"/>
      <c r="AL322" s="9"/>
      <c r="AM322" s="11"/>
      <c r="AN322" s="9"/>
      <c r="AO322" s="9"/>
      <c r="AP322" s="9"/>
      <c r="AQ322" s="50"/>
      <c r="AR322" s="11"/>
      <c r="AS322" s="49"/>
      <c r="AT322" s="12"/>
      <c r="AU322" s="9"/>
      <c r="AV322" s="9"/>
      <c r="AW322" s="9"/>
      <c r="AX322" s="9"/>
      <c r="AY322" s="12"/>
      <c r="AZ322" s="49"/>
      <c r="BA322" s="12"/>
      <c r="BB322" s="9"/>
      <c r="BC322" s="9"/>
      <c r="BD322" s="9"/>
      <c r="BE322" s="9"/>
      <c r="BF322" s="12"/>
      <c r="BG322" s="49"/>
      <c r="BH322" s="12"/>
      <c r="BI322" s="9"/>
      <c r="BJ322" s="9"/>
      <c r="BK322" s="9"/>
      <c r="BL322" s="50"/>
      <c r="BM322" s="12"/>
      <c r="BN322" s="11"/>
      <c r="BO322" s="9"/>
      <c r="BP322" s="11"/>
      <c r="BQ322" s="9"/>
      <c r="BR322" s="43"/>
      <c r="BS322" s="9"/>
      <c r="BT322" s="11"/>
      <c r="BU322" s="25"/>
      <c r="BV322" s="25"/>
      <c r="BW322" s="25"/>
      <c r="BX322" s="25"/>
      <c r="BY322" s="25"/>
      <c r="BZ322" s="25"/>
      <c r="CA322" s="25"/>
      <c r="CB322" s="25"/>
    </row>
    <row r="323" spans="2:80" x14ac:dyDescent="0.2">
      <c r="B323" s="25"/>
      <c r="C323" s="1"/>
      <c r="D323" s="1"/>
      <c r="E323" s="1"/>
      <c r="F323" s="2"/>
      <c r="G323" s="6"/>
      <c r="H323" s="2"/>
      <c r="I323" s="2"/>
      <c r="J323" s="3"/>
      <c r="K323" s="3"/>
      <c r="L323" s="1"/>
      <c r="M323" s="1"/>
      <c r="N323" s="1"/>
      <c r="O323" s="40"/>
      <c r="P323" s="40"/>
      <c r="Q323" s="1"/>
      <c r="R323" s="1"/>
      <c r="S323" s="2"/>
      <c r="T323" s="3"/>
      <c r="U323" s="7"/>
      <c r="V323" s="7"/>
      <c r="W323" s="7"/>
      <c r="X323" s="40"/>
      <c r="Y323" s="1"/>
      <c r="Z323" s="1"/>
      <c r="AA323" s="2"/>
      <c r="AB323" s="6"/>
      <c r="AC323" s="2"/>
      <c r="AD323" s="40"/>
      <c r="AE323" s="1"/>
      <c r="AF323" s="2"/>
      <c r="AG323" s="9"/>
      <c r="AH323" s="12"/>
      <c r="AI323" s="12"/>
      <c r="AJ323" s="42"/>
      <c r="AK323" s="11"/>
      <c r="AL323" s="9"/>
      <c r="AM323" s="11"/>
      <c r="AN323" s="9"/>
      <c r="AO323" s="9"/>
      <c r="AP323" s="9"/>
      <c r="AQ323" s="50"/>
      <c r="AR323" s="11"/>
      <c r="AS323" s="49"/>
      <c r="AT323" s="12"/>
      <c r="AU323" s="9"/>
      <c r="AV323" s="9"/>
      <c r="AW323" s="9"/>
      <c r="AX323" s="9"/>
      <c r="AY323" s="12"/>
      <c r="AZ323" s="49"/>
      <c r="BA323" s="12"/>
      <c r="BB323" s="9"/>
      <c r="BC323" s="9"/>
      <c r="BD323" s="9"/>
      <c r="BE323" s="9"/>
      <c r="BF323" s="12"/>
      <c r="BG323" s="49"/>
      <c r="BH323" s="12"/>
      <c r="BI323" s="9"/>
      <c r="BJ323" s="9"/>
      <c r="BK323" s="9"/>
      <c r="BL323" s="50"/>
      <c r="BM323" s="12"/>
      <c r="BN323" s="11"/>
      <c r="BO323" s="9"/>
      <c r="BP323" s="11"/>
      <c r="BQ323" s="9"/>
      <c r="BR323" s="43"/>
      <c r="BS323" s="9"/>
      <c r="BT323" s="11"/>
      <c r="BU323" s="25"/>
      <c r="BV323" s="25"/>
      <c r="BW323" s="25"/>
      <c r="BX323" s="25"/>
      <c r="BY323" s="25"/>
      <c r="BZ323" s="25"/>
      <c r="CA323" s="25"/>
      <c r="CB323" s="25"/>
    </row>
    <row r="324" spans="2:80" x14ac:dyDescent="0.2">
      <c r="B324" s="25"/>
      <c r="C324" s="1"/>
      <c r="D324" s="1"/>
      <c r="E324" s="1"/>
      <c r="F324" s="2"/>
      <c r="G324" s="6"/>
      <c r="H324" s="2"/>
      <c r="I324" s="2"/>
      <c r="J324" s="3"/>
      <c r="K324" s="3"/>
      <c r="L324" s="1"/>
      <c r="M324" s="1"/>
      <c r="N324" s="1"/>
      <c r="O324" s="40"/>
      <c r="P324" s="40"/>
      <c r="Q324" s="1"/>
      <c r="R324" s="1"/>
      <c r="S324" s="2"/>
      <c r="T324" s="3"/>
      <c r="U324" s="7"/>
      <c r="V324" s="7"/>
      <c r="W324" s="7"/>
      <c r="X324" s="40"/>
      <c r="Y324" s="1"/>
      <c r="Z324" s="1"/>
      <c r="AA324" s="2"/>
      <c r="AB324" s="6"/>
      <c r="AC324" s="2"/>
      <c r="AD324" s="40"/>
      <c r="AE324" s="1"/>
      <c r="AF324" s="2"/>
      <c r="AG324" s="9"/>
      <c r="AH324" s="12"/>
      <c r="AI324" s="12"/>
      <c r="AJ324" s="42"/>
      <c r="AK324" s="11"/>
      <c r="AL324" s="9"/>
      <c r="AM324" s="11"/>
      <c r="AN324" s="9"/>
      <c r="AO324" s="9"/>
      <c r="AP324" s="9"/>
      <c r="AQ324" s="50"/>
      <c r="AR324" s="11"/>
      <c r="AS324" s="49"/>
      <c r="AT324" s="12"/>
      <c r="AU324" s="9"/>
      <c r="AV324" s="9"/>
      <c r="AW324" s="9"/>
      <c r="AX324" s="9"/>
      <c r="AY324" s="12"/>
      <c r="AZ324" s="49"/>
      <c r="BA324" s="12"/>
      <c r="BB324" s="9"/>
      <c r="BC324" s="9"/>
      <c r="BD324" s="9"/>
      <c r="BE324" s="9"/>
      <c r="BF324" s="12"/>
      <c r="BG324" s="49"/>
      <c r="BH324" s="12"/>
      <c r="BI324" s="9"/>
      <c r="BJ324" s="9"/>
      <c r="BK324" s="9"/>
      <c r="BL324" s="50"/>
      <c r="BM324" s="12"/>
      <c r="BN324" s="11"/>
      <c r="BO324" s="9"/>
      <c r="BP324" s="11"/>
      <c r="BQ324" s="9"/>
      <c r="BR324" s="43"/>
      <c r="BS324" s="9"/>
      <c r="BT324" s="11"/>
      <c r="BU324" s="25"/>
      <c r="BV324" s="25"/>
      <c r="BW324" s="25"/>
      <c r="BX324" s="25"/>
      <c r="BY324" s="25"/>
      <c r="BZ324" s="25"/>
      <c r="CA324" s="25"/>
      <c r="CB324" s="25"/>
    </row>
    <row r="325" spans="2:80" x14ac:dyDescent="0.2">
      <c r="B325" s="25"/>
      <c r="C325" s="1"/>
      <c r="D325" s="1"/>
      <c r="E325" s="1"/>
      <c r="F325" s="2"/>
      <c r="G325" s="6"/>
      <c r="H325" s="2"/>
      <c r="I325" s="2"/>
      <c r="J325" s="3"/>
      <c r="K325" s="3"/>
      <c r="L325" s="1"/>
      <c r="M325" s="1"/>
      <c r="N325" s="1"/>
      <c r="O325" s="40"/>
      <c r="P325" s="40"/>
      <c r="Q325" s="1"/>
      <c r="R325" s="1"/>
      <c r="S325" s="2"/>
      <c r="T325" s="3"/>
      <c r="U325" s="7"/>
      <c r="V325" s="7"/>
      <c r="W325" s="7"/>
      <c r="X325" s="40"/>
      <c r="Y325" s="1"/>
      <c r="Z325" s="1"/>
      <c r="AA325" s="2"/>
      <c r="AB325" s="6"/>
      <c r="AC325" s="2"/>
      <c r="AD325" s="40"/>
      <c r="AE325" s="1"/>
      <c r="AF325" s="2"/>
      <c r="AG325" s="9"/>
      <c r="AH325" s="12"/>
      <c r="AI325" s="12"/>
      <c r="AJ325" s="42"/>
      <c r="AK325" s="11"/>
      <c r="AL325" s="9"/>
      <c r="AM325" s="11"/>
      <c r="AN325" s="9"/>
      <c r="AO325" s="9"/>
      <c r="AP325" s="9"/>
      <c r="AQ325" s="50"/>
      <c r="AR325" s="11"/>
      <c r="AS325" s="49"/>
      <c r="AT325" s="12"/>
      <c r="AU325" s="9"/>
      <c r="AV325" s="9"/>
      <c r="AW325" s="9"/>
      <c r="AX325" s="9"/>
      <c r="AY325" s="12"/>
      <c r="AZ325" s="49"/>
      <c r="BA325" s="12"/>
      <c r="BB325" s="9"/>
      <c r="BC325" s="9"/>
      <c r="BD325" s="9"/>
      <c r="BE325" s="9"/>
      <c r="BF325" s="12"/>
      <c r="BG325" s="49"/>
      <c r="BH325" s="12"/>
      <c r="BI325" s="9"/>
      <c r="BJ325" s="9"/>
      <c r="BK325" s="9"/>
      <c r="BL325" s="50"/>
      <c r="BM325" s="12"/>
      <c r="BN325" s="11"/>
      <c r="BO325" s="9"/>
      <c r="BP325" s="11"/>
      <c r="BQ325" s="9"/>
      <c r="BR325" s="43"/>
      <c r="BS325" s="9"/>
      <c r="BT325" s="11"/>
      <c r="BU325" s="25"/>
      <c r="BV325" s="25"/>
      <c r="BW325" s="25"/>
      <c r="BX325" s="25"/>
      <c r="BY325" s="25"/>
      <c r="BZ325" s="25"/>
      <c r="CA325" s="25"/>
      <c r="CB325" s="25"/>
    </row>
    <row r="326" spans="2:80" x14ac:dyDescent="0.2">
      <c r="B326" s="25"/>
      <c r="C326" s="1"/>
      <c r="D326" s="1"/>
      <c r="E326" s="1"/>
      <c r="F326" s="2"/>
      <c r="G326" s="6"/>
      <c r="H326" s="2"/>
      <c r="I326" s="2"/>
      <c r="J326" s="3"/>
      <c r="K326" s="3"/>
      <c r="L326" s="1"/>
      <c r="M326" s="1"/>
      <c r="N326" s="1"/>
      <c r="O326" s="40"/>
      <c r="P326" s="40"/>
      <c r="Q326" s="1"/>
      <c r="R326" s="1"/>
      <c r="S326" s="2"/>
      <c r="T326" s="3"/>
      <c r="U326" s="7"/>
      <c r="V326" s="7"/>
      <c r="W326" s="7"/>
      <c r="X326" s="40"/>
      <c r="Y326" s="1"/>
      <c r="Z326" s="1"/>
      <c r="AA326" s="2"/>
      <c r="AB326" s="6"/>
      <c r="AC326" s="2"/>
      <c r="AD326" s="40"/>
      <c r="AE326" s="1"/>
      <c r="AF326" s="2"/>
      <c r="AG326" s="9"/>
      <c r="AH326" s="12"/>
      <c r="AI326" s="12"/>
      <c r="AJ326" s="42"/>
      <c r="AK326" s="11"/>
      <c r="AL326" s="9"/>
      <c r="AM326" s="11"/>
      <c r="AN326" s="9"/>
      <c r="AO326" s="9"/>
      <c r="AP326" s="9"/>
      <c r="AQ326" s="50"/>
      <c r="AR326" s="11"/>
      <c r="AS326" s="49"/>
      <c r="AT326" s="12"/>
      <c r="AU326" s="9"/>
      <c r="AV326" s="9"/>
      <c r="AW326" s="9"/>
      <c r="AX326" s="9"/>
      <c r="AY326" s="12"/>
      <c r="AZ326" s="49"/>
      <c r="BA326" s="12"/>
      <c r="BB326" s="9"/>
      <c r="BC326" s="9"/>
      <c r="BD326" s="9"/>
      <c r="BE326" s="9"/>
      <c r="BF326" s="12"/>
      <c r="BG326" s="49"/>
      <c r="BH326" s="12"/>
      <c r="BI326" s="9"/>
      <c r="BJ326" s="9"/>
      <c r="BK326" s="9"/>
      <c r="BL326" s="50"/>
      <c r="BM326" s="12"/>
      <c r="BN326" s="11"/>
      <c r="BO326" s="9"/>
      <c r="BP326" s="11"/>
      <c r="BQ326" s="9"/>
      <c r="BR326" s="43"/>
      <c r="BS326" s="9"/>
      <c r="BT326" s="11"/>
      <c r="BU326" s="25"/>
      <c r="BV326" s="25"/>
      <c r="BW326" s="25"/>
      <c r="BX326" s="25"/>
      <c r="BY326" s="25"/>
      <c r="BZ326" s="25"/>
      <c r="CA326" s="25"/>
      <c r="CB326" s="25"/>
    </row>
    <row r="327" spans="2:80" x14ac:dyDescent="0.2">
      <c r="B327" s="25"/>
      <c r="C327" s="1"/>
      <c r="D327" s="1"/>
      <c r="E327" s="1"/>
      <c r="F327" s="2"/>
      <c r="G327" s="6"/>
      <c r="H327" s="2"/>
      <c r="I327" s="2"/>
      <c r="J327" s="3"/>
      <c r="K327" s="3"/>
      <c r="L327" s="1"/>
      <c r="M327" s="1"/>
      <c r="N327" s="1"/>
      <c r="O327" s="40"/>
      <c r="P327" s="40"/>
      <c r="Q327" s="1"/>
      <c r="R327" s="1"/>
      <c r="S327" s="2"/>
      <c r="T327" s="3"/>
      <c r="U327" s="7"/>
      <c r="V327" s="7"/>
      <c r="W327" s="7"/>
      <c r="X327" s="40"/>
      <c r="Y327" s="1"/>
      <c r="Z327" s="1"/>
      <c r="AA327" s="2"/>
      <c r="AB327" s="6"/>
      <c r="AC327" s="2"/>
      <c r="AD327" s="40"/>
      <c r="AE327" s="1"/>
      <c r="AF327" s="2"/>
      <c r="AG327" s="9"/>
      <c r="AH327" s="12"/>
      <c r="AI327" s="12"/>
      <c r="AJ327" s="42"/>
      <c r="AK327" s="11"/>
      <c r="AL327" s="9"/>
      <c r="AM327" s="11"/>
      <c r="AN327" s="9"/>
      <c r="AO327" s="9"/>
      <c r="AP327" s="9"/>
      <c r="AQ327" s="50"/>
      <c r="AR327" s="11"/>
      <c r="AS327" s="49"/>
      <c r="AT327" s="12"/>
      <c r="AU327" s="9"/>
      <c r="AV327" s="9"/>
      <c r="AW327" s="9"/>
      <c r="AX327" s="9"/>
      <c r="AY327" s="12"/>
      <c r="AZ327" s="49"/>
      <c r="BA327" s="12"/>
      <c r="BB327" s="9"/>
      <c r="BC327" s="9"/>
      <c r="BD327" s="9"/>
      <c r="BE327" s="9"/>
      <c r="BF327" s="12"/>
      <c r="BG327" s="49"/>
      <c r="BH327" s="12"/>
      <c r="BI327" s="9"/>
      <c r="BJ327" s="9"/>
      <c r="BK327" s="9"/>
      <c r="BL327" s="50"/>
      <c r="BM327" s="12"/>
      <c r="BN327" s="11"/>
      <c r="BO327" s="9"/>
      <c r="BP327" s="11"/>
      <c r="BQ327" s="9"/>
      <c r="BR327" s="43"/>
      <c r="BS327" s="9"/>
      <c r="BT327" s="11"/>
      <c r="BU327" s="25"/>
      <c r="BV327" s="25"/>
      <c r="BW327" s="25"/>
      <c r="BX327" s="25"/>
      <c r="BY327" s="25"/>
      <c r="BZ327" s="25"/>
      <c r="CA327" s="25"/>
      <c r="CB327" s="25"/>
    </row>
    <row r="328" spans="2:80" x14ac:dyDescent="0.2">
      <c r="B328" s="25"/>
      <c r="C328" s="1"/>
      <c r="D328" s="1"/>
      <c r="E328" s="1"/>
      <c r="F328" s="2"/>
      <c r="G328" s="6"/>
      <c r="H328" s="2"/>
      <c r="I328" s="2"/>
      <c r="J328" s="3"/>
      <c r="K328" s="3"/>
      <c r="L328" s="1"/>
      <c r="M328" s="1"/>
      <c r="N328" s="1"/>
      <c r="O328" s="40"/>
      <c r="P328" s="40"/>
      <c r="Q328" s="1"/>
      <c r="R328" s="1"/>
      <c r="S328" s="2"/>
      <c r="T328" s="3"/>
      <c r="U328" s="7"/>
      <c r="V328" s="7"/>
      <c r="W328" s="7"/>
      <c r="X328" s="40"/>
      <c r="Y328" s="1"/>
      <c r="Z328" s="1"/>
      <c r="AA328" s="2"/>
      <c r="AB328" s="6"/>
      <c r="AC328" s="2"/>
      <c r="AD328" s="40"/>
      <c r="AE328" s="1"/>
      <c r="AF328" s="2"/>
      <c r="AG328" s="9"/>
      <c r="AH328" s="12"/>
      <c r="AI328" s="12"/>
      <c r="AJ328" s="42"/>
      <c r="AK328" s="11"/>
      <c r="AL328" s="9"/>
      <c r="AM328" s="11"/>
      <c r="AN328" s="9"/>
      <c r="AO328" s="9"/>
      <c r="AP328" s="9"/>
      <c r="AQ328" s="50"/>
      <c r="AR328" s="11"/>
      <c r="AS328" s="49"/>
      <c r="AT328" s="12"/>
      <c r="AU328" s="9"/>
      <c r="AV328" s="9"/>
      <c r="AW328" s="9"/>
      <c r="AX328" s="9"/>
      <c r="AY328" s="12"/>
      <c r="AZ328" s="49"/>
      <c r="BA328" s="12"/>
      <c r="BB328" s="9"/>
      <c r="BC328" s="9"/>
      <c r="BD328" s="9"/>
      <c r="BE328" s="9"/>
      <c r="BF328" s="12"/>
      <c r="BG328" s="49"/>
      <c r="BH328" s="12"/>
      <c r="BI328" s="9"/>
      <c r="BJ328" s="9"/>
      <c r="BK328" s="9"/>
      <c r="BL328" s="50"/>
      <c r="BM328" s="12"/>
      <c r="BN328" s="11"/>
      <c r="BO328" s="9"/>
      <c r="BP328" s="11"/>
      <c r="BQ328" s="9"/>
      <c r="BR328" s="43"/>
      <c r="BS328" s="9"/>
      <c r="BT328" s="11"/>
      <c r="BU328" s="25"/>
      <c r="BV328" s="25"/>
      <c r="BW328" s="25"/>
      <c r="BX328" s="25"/>
      <c r="BY328" s="25"/>
      <c r="BZ328" s="25"/>
      <c r="CA328" s="25"/>
      <c r="CB328" s="25"/>
    </row>
    <row r="329" spans="2:80" x14ac:dyDescent="0.2">
      <c r="B329" s="25"/>
      <c r="C329" s="1"/>
      <c r="D329" s="1"/>
      <c r="E329" s="1"/>
      <c r="F329" s="2"/>
      <c r="G329" s="6"/>
      <c r="H329" s="2"/>
      <c r="I329" s="2"/>
      <c r="J329" s="3"/>
      <c r="K329" s="3"/>
      <c r="L329" s="1"/>
      <c r="M329" s="1"/>
      <c r="N329" s="1"/>
      <c r="O329" s="40"/>
      <c r="P329" s="40"/>
      <c r="Q329" s="1"/>
      <c r="R329" s="1"/>
      <c r="S329" s="2"/>
      <c r="T329" s="3"/>
      <c r="U329" s="7"/>
      <c r="V329" s="7"/>
      <c r="W329" s="7"/>
      <c r="X329" s="40"/>
      <c r="Y329" s="1"/>
      <c r="Z329" s="1"/>
      <c r="AA329" s="2"/>
      <c r="AB329" s="6"/>
      <c r="AC329" s="2"/>
      <c r="AD329" s="40"/>
      <c r="AE329" s="1"/>
      <c r="AF329" s="2"/>
      <c r="AG329" s="9"/>
      <c r="AH329" s="12"/>
      <c r="AI329" s="12"/>
      <c r="AJ329" s="42"/>
      <c r="AK329" s="11"/>
      <c r="AL329" s="9"/>
      <c r="AM329" s="11"/>
      <c r="AN329" s="9"/>
      <c r="AO329" s="9"/>
      <c r="AP329" s="9"/>
      <c r="AQ329" s="50"/>
      <c r="AR329" s="11"/>
      <c r="AS329" s="49"/>
      <c r="AT329" s="12"/>
      <c r="AU329" s="9"/>
      <c r="AV329" s="9"/>
      <c r="AW329" s="9"/>
      <c r="AX329" s="9"/>
      <c r="AY329" s="12"/>
      <c r="AZ329" s="49"/>
      <c r="BA329" s="12"/>
      <c r="BB329" s="9"/>
      <c r="BC329" s="9"/>
      <c r="BD329" s="9"/>
      <c r="BE329" s="9"/>
      <c r="BF329" s="12"/>
      <c r="BG329" s="49"/>
      <c r="BH329" s="12"/>
      <c r="BI329" s="9"/>
      <c r="BJ329" s="9"/>
      <c r="BK329" s="9"/>
      <c r="BL329" s="50"/>
      <c r="BM329" s="12"/>
      <c r="BN329" s="11"/>
      <c r="BO329" s="9"/>
      <c r="BP329" s="11"/>
      <c r="BQ329" s="9"/>
      <c r="BR329" s="43"/>
      <c r="BS329" s="9"/>
      <c r="BT329" s="11"/>
      <c r="BU329" s="25"/>
      <c r="BV329" s="25"/>
      <c r="BW329" s="25"/>
      <c r="BX329" s="25"/>
      <c r="BY329" s="25"/>
      <c r="BZ329" s="25"/>
      <c r="CA329" s="25"/>
      <c r="CB329" s="25"/>
    </row>
    <row r="330" spans="2:80" x14ac:dyDescent="0.2">
      <c r="B330" s="25"/>
      <c r="C330" s="1"/>
      <c r="D330" s="1"/>
      <c r="E330" s="1"/>
      <c r="F330" s="2"/>
      <c r="G330" s="6"/>
      <c r="H330" s="2"/>
      <c r="I330" s="2"/>
      <c r="J330" s="3"/>
      <c r="K330" s="3"/>
      <c r="L330" s="1"/>
      <c r="M330" s="1"/>
      <c r="N330" s="1"/>
      <c r="O330" s="40"/>
      <c r="P330" s="40"/>
      <c r="Q330" s="1"/>
      <c r="R330" s="1"/>
      <c r="S330" s="2"/>
      <c r="T330" s="3"/>
      <c r="U330" s="7"/>
      <c r="V330" s="7"/>
      <c r="W330" s="7"/>
      <c r="X330" s="40"/>
      <c r="Y330" s="1"/>
      <c r="Z330" s="1"/>
      <c r="AA330" s="2"/>
      <c r="AB330" s="6"/>
      <c r="AC330" s="2"/>
      <c r="AD330" s="40"/>
      <c r="AE330" s="1"/>
      <c r="AF330" s="2"/>
      <c r="AG330" s="9"/>
      <c r="AH330" s="12"/>
      <c r="AI330" s="12"/>
      <c r="AJ330" s="42"/>
      <c r="AK330" s="11"/>
      <c r="AL330" s="9"/>
      <c r="AM330" s="11"/>
      <c r="AN330" s="9"/>
      <c r="AO330" s="9"/>
      <c r="AP330" s="9"/>
      <c r="AQ330" s="50"/>
      <c r="AR330" s="11"/>
      <c r="AS330" s="49"/>
      <c r="AT330" s="12"/>
      <c r="AU330" s="9"/>
      <c r="AV330" s="9"/>
      <c r="AW330" s="9"/>
      <c r="AX330" s="9"/>
      <c r="AY330" s="12"/>
      <c r="AZ330" s="49"/>
      <c r="BA330" s="12"/>
      <c r="BB330" s="9"/>
      <c r="BC330" s="9"/>
      <c r="BD330" s="9"/>
      <c r="BE330" s="9"/>
      <c r="BF330" s="12"/>
      <c r="BG330" s="49"/>
      <c r="BH330" s="12"/>
      <c r="BI330" s="9"/>
      <c r="BJ330" s="9"/>
      <c r="BK330" s="9"/>
      <c r="BL330" s="50"/>
      <c r="BM330" s="12"/>
      <c r="BN330" s="11"/>
      <c r="BO330" s="9"/>
      <c r="BP330" s="11"/>
      <c r="BQ330" s="9"/>
      <c r="BR330" s="43"/>
      <c r="BS330" s="9"/>
      <c r="BT330" s="11"/>
      <c r="BU330" s="25"/>
      <c r="BV330" s="25"/>
      <c r="BW330" s="25"/>
      <c r="BX330" s="25"/>
      <c r="BY330" s="25"/>
      <c r="BZ330" s="25"/>
      <c r="CA330" s="25"/>
      <c r="CB330" s="25"/>
    </row>
    <row r="331" spans="2:80" x14ac:dyDescent="0.2">
      <c r="B331" s="25"/>
      <c r="C331" s="1"/>
      <c r="D331" s="1"/>
      <c r="E331" s="1"/>
      <c r="F331" s="2"/>
      <c r="G331" s="6"/>
      <c r="H331" s="2"/>
      <c r="I331" s="2"/>
      <c r="J331" s="3"/>
      <c r="K331" s="3"/>
      <c r="L331" s="1"/>
      <c r="M331" s="1"/>
      <c r="N331" s="1"/>
      <c r="O331" s="40"/>
      <c r="P331" s="40"/>
      <c r="Q331" s="1"/>
      <c r="R331" s="1"/>
      <c r="S331" s="2"/>
      <c r="T331" s="3"/>
      <c r="U331" s="7"/>
      <c r="V331" s="7"/>
      <c r="W331" s="7"/>
      <c r="X331" s="40"/>
      <c r="Y331" s="1"/>
      <c r="Z331" s="1"/>
      <c r="AA331" s="2"/>
      <c r="AB331" s="6"/>
      <c r="AC331" s="2"/>
      <c r="AD331" s="40"/>
      <c r="AE331" s="1"/>
      <c r="AF331" s="2"/>
      <c r="AG331" s="9"/>
      <c r="AH331" s="12"/>
      <c r="AI331" s="12"/>
      <c r="AJ331" s="42"/>
      <c r="AK331" s="11"/>
      <c r="AL331" s="9"/>
      <c r="AM331" s="11"/>
      <c r="AN331" s="9"/>
      <c r="AO331" s="9"/>
      <c r="AP331" s="9"/>
      <c r="AQ331" s="50"/>
      <c r="AR331" s="11"/>
      <c r="AS331" s="49"/>
      <c r="AT331" s="12"/>
      <c r="AU331" s="9"/>
      <c r="AV331" s="9"/>
      <c r="AW331" s="9"/>
      <c r="AX331" s="9"/>
      <c r="AY331" s="12"/>
      <c r="AZ331" s="49"/>
      <c r="BA331" s="12"/>
      <c r="BB331" s="9"/>
      <c r="BC331" s="9"/>
      <c r="BD331" s="9"/>
      <c r="BE331" s="9"/>
      <c r="BF331" s="12"/>
      <c r="BG331" s="49"/>
      <c r="BH331" s="12"/>
      <c r="BI331" s="9"/>
      <c r="BJ331" s="9"/>
      <c r="BK331" s="9"/>
      <c r="BL331" s="50"/>
      <c r="BM331" s="12"/>
      <c r="BN331" s="11"/>
      <c r="BO331" s="9"/>
      <c r="BP331" s="11"/>
      <c r="BQ331" s="9"/>
      <c r="BR331" s="43"/>
      <c r="BS331" s="9"/>
      <c r="BT331" s="11"/>
      <c r="BU331" s="25"/>
      <c r="BV331" s="25"/>
      <c r="BW331" s="25"/>
      <c r="BX331" s="25"/>
      <c r="BY331" s="25"/>
      <c r="BZ331" s="25"/>
      <c r="CA331" s="25"/>
      <c r="CB331" s="25"/>
    </row>
    <row r="332" spans="2:80" x14ac:dyDescent="0.2">
      <c r="B332" s="25"/>
      <c r="C332" s="1"/>
      <c r="D332" s="1"/>
      <c r="E332" s="1"/>
      <c r="F332" s="2"/>
      <c r="G332" s="6"/>
      <c r="H332" s="2"/>
      <c r="I332" s="2"/>
      <c r="J332" s="3"/>
      <c r="K332" s="3"/>
      <c r="L332" s="1"/>
      <c r="M332" s="1"/>
      <c r="N332" s="1"/>
      <c r="O332" s="40"/>
      <c r="P332" s="40"/>
      <c r="Q332" s="1"/>
      <c r="R332" s="1"/>
      <c r="S332" s="2"/>
      <c r="T332" s="3"/>
      <c r="U332" s="7"/>
      <c r="V332" s="7"/>
      <c r="W332" s="7"/>
      <c r="X332" s="40"/>
      <c r="Y332" s="1"/>
      <c r="Z332" s="1"/>
      <c r="AA332" s="2"/>
      <c r="AB332" s="6"/>
      <c r="AC332" s="2"/>
      <c r="AD332" s="40"/>
      <c r="AE332" s="1"/>
      <c r="AF332" s="2"/>
      <c r="AG332" s="9"/>
      <c r="AH332" s="12"/>
      <c r="AI332" s="12"/>
      <c r="AJ332" s="42"/>
      <c r="AK332" s="11"/>
      <c r="AL332" s="9"/>
      <c r="AM332" s="11"/>
      <c r="AN332" s="9"/>
      <c r="AO332" s="9"/>
      <c r="AP332" s="9"/>
      <c r="AQ332" s="50"/>
      <c r="AR332" s="11"/>
      <c r="AS332" s="49"/>
      <c r="AT332" s="12"/>
      <c r="AU332" s="9"/>
      <c r="AV332" s="9"/>
      <c r="AW332" s="9"/>
      <c r="AX332" s="9"/>
      <c r="AY332" s="12"/>
      <c r="AZ332" s="49"/>
      <c r="BA332" s="12"/>
      <c r="BB332" s="9"/>
      <c r="BC332" s="9"/>
      <c r="BD332" s="9"/>
      <c r="BE332" s="9"/>
      <c r="BF332" s="12"/>
      <c r="BG332" s="49"/>
      <c r="BH332" s="12"/>
      <c r="BI332" s="9"/>
      <c r="BJ332" s="9"/>
      <c r="BK332" s="9"/>
      <c r="BL332" s="50"/>
      <c r="BM332" s="12"/>
      <c r="BN332" s="11"/>
      <c r="BO332" s="9"/>
      <c r="BP332" s="11"/>
      <c r="BQ332" s="9"/>
      <c r="BR332" s="43"/>
      <c r="BS332" s="9"/>
      <c r="BT332" s="11"/>
      <c r="BU332" s="25"/>
      <c r="BV332" s="25"/>
      <c r="BW332" s="25"/>
      <c r="BX332" s="25"/>
      <c r="BY332" s="25"/>
      <c r="BZ332" s="25"/>
      <c r="CA332" s="25"/>
      <c r="CB332" s="25"/>
    </row>
    <row r="333" spans="2:80" x14ac:dyDescent="0.2">
      <c r="B333" s="25"/>
      <c r="C333" s="1"/>
      <c r="D333" s="1"/>
      <c r="E333" s="1"/>
      <c r="F333" s="2"/>
      <c r="G333" s="6"/>
      <c r="H333" s="2"/>
      <c r="I333" s="2"/>
      <c r="J333" s="3"/>
      <c r="K333" s="3"/>
      <c r="L333" s="1"/>
      <c r="M333" s="1"/>
      <c r="N333" s="1"/>
      <c r="O333" s="40"/>
      <c r="P333" s="40"/>
      <c r="Q333" s="1"/>
      <c r="R333" s="1"/>
      <c r="S333" s="2"/>
      <c r="T333" s="3"/>
      <c r="U333" s="7"/>
      <c r="V333" s="7"/>
      <c r="W333" s="7"/>
      <c r="X333" s="40"/>
      <c r="Y333" s="1"/>
      <c r="Z333" s="1"/>
      <c r="AA333" s="2"/>
      <c r="AB333" s="6"/>
      <c r="AC333" s="2"/>
      <c r="AD333" s="40"/>
      <c r="AE333" s="1"/>
      <c r="AF333" s="2"/>
      <c r="AG333" s="9"/>
      <c r="AH333" s="12"/>
      <c r="AI333" s="12"/>
      <c r="AJ333" s="42"/>
      <c r="AK333" s="11"/>
      <c r="AL333" s="9"/>
      <c r="AM333" s="11"/>
      <c r="AN333" s="9"/>
      <c r="AO333" s="9"/>
      <c r="AP333" s="9"/>
      <c r="AQ333" s="50"/>
      <c r="AR333" s="11"/>
      <c r="AS333" s="49"/>
      <c r="AT333" s="12"/>
      <c r="AU333" s="9"/>
      <c r="AV333" s="9"/>
      <c r="AW333" s="9"/>
      <c r="AX333" s="9"/>
      <c r="AY333" s="12"/>
      <c r="AZ333" s="49"/>
      <c r="BA333" s="12"/>
      <c r="BB333" s="9"/>
      <c r="BC333" s="9"/>
      <c r="BD333" s="9"/>
      <c r="BE333" s="9"/>
      <c r="BF333" s="12"/>
      <c r="BG333" s="49"/>
      <c r="BH333" s="12"/>
      <c r="BI333" s="9"/>
      <c r="BJ333" s="9"/>
      <c r="BK333" s="9"/>
      <c r="BL333" s="50"/>
      <c r="BM333" s="12"/>
      <c r="BN333" s="11"/>
      <c r="BO333" s="9"/>
      <c r="BP333" s="11"/>
      <c r="BQ333" s="9"/>
      <c r="BR333" s="43"/>
      <c r="BS333" s="9"/>
      <c r="BT333" s="11"/>
      <c r="BU333" s="25"/>
      <c r="BV333" s="25"/>
      <c r="BW333" s="25"/>
      <c r="BX333" s="25"/>
      <c r="BY333" s="25"/>
      <c r="BZ333" s="25"/>
      <c r="CA333" s="25"/>
      <c r="CB333" s="25"/>
    </row>
    <row r="334" spans="2:80" x14ac:dyDescent="0.2">
      <c r="B334" s="25"/>
      <c r="C334" s="1"/>
      <c r="D334" s="1"/>
      <c r="E334" s="1"/>
      <c r="F334" s="2"/>
      <c r="G334" s="6"/>
      <c r="H334" s="2"/>
      <c r="I334" s="2"/>
      <c r="J334" s="3"/>
      <c r="K334" s="3"/>
      <c r="L334" s="1"/>
      <c r="M334" s="1"/>
      <c r="N334" s="1"/>
      <c r="O334" s="40"/>
      <c r="P334" s="40"/>
      <c r="Q334" s="1"/>
      <c r="R334" s="1"/>
      <c r="S334" s="2"/>
      <c r="T334" s="3"/>
      <c r="U334" s="7"/>
      <c r="V334" s="7"/>
      <c r="W334" s="7"/>
      <c r="X334" s="40"/>
      <c r="Y334" s="1"/>
      <c r="Z334" s="1"/>
      <c r="AA334" s="2"/>
      <c r="AB334" s="6"/>
      <c r="AC334" s="2"/>
      <c r="AD334" s="40"/>
      <c r="AE334" s="1"/>
      <c r="AF334" s="2"/>
      <c r="AG334" s="9"/>
      <c r="AH334" s="12"/>
      <c r="AI334" s="12"/>
      <c r="AJ334" s="42"/>
      <c r="AK334" s="11"/>
      <c r="AL334" s="9"/>
      <c r="AM334" s="11"/>
      <c r="AN334" s="9"/>
      <c r="AO334" s="9"/>
      <c r="AP334" s="9"/>
      <c r="AQ334" s="50"/>
      <c r="AR334" s="11"/>
      <c r="AS334" s="49"/>
      <c r="AT334" s="12"/>
      <c r="AU334" s="9"/>
      <c r="AV334" s="9"/>
      <c r="AW334" s="9"/>
      <c r="AX334" s="9"/>
      <c r="AY334" s="12"/>
      <c r="AZ334" s="49"/>
      <c r="BA334" s="12"/>
      <c r="BB334" s="9"/>
      <c r="BC334" s="9"/>
      <c r="BD334" s="9"/>
      <c r="BE334" s="9"/>
      <c r="BF334" s="12"/>
      <c r="BG334" s="49"/>
      <c r="BH334" s="12"/>
      <c r="BI334" s="9"/>
      <c r="BJ334" s="9"/>
      <c r="BK334" s="9"/>
      <c r="BL334" s="50"/>
      <c r="BM334" s="12"/>
      <c r="BN334" s="11"/>
      <c r="BO334" s="9"/>
      <c r="BP334" s="11"/>
      <c r="BQ334" s="9"/>
      <c r="BR334" s="43"/>
      <c r="BS334" s="9"/>
      <c r="BT334" s="11"/>
      <c r="BU334" s="25"/>
      <c r="BV334" s="25"/>
      <c r="BW334" s="25"/>
      <c r="BX334" s="25"/>
      <c r="BY334" s="25"/>
      <c r="BZ334" s="25"/>
      <c r="CA334" s="25"/>
      <c r="CB334" s="25"/>
    </row>
    <row r="335" spans="2:80" x14ac:dyDescent="0.2">
      <c r="B335" s="25"/>
      <c r="C335" s="1"/>
      <c r="D335" s="1"/>
      <c r="E335" s="1"/>
      <c r="F335" s="2"/>
      <c r="G335" s="6"/>
      <c r="H335" s="2"/>
      <c r="I335" s="2"/>
      <c r="J335" s="3"/>
      <c r="K335" s="3"/>
      <c r="L335" s="1"/>
      <c r="M335" s="1"/>
      <c r="N335" s="1"/>
      <c r="O335" s="40"/>
      <c r="P335" s="40"/>
      <c r="Q335" s="1"/>
      <c r="R335" s="1"/>
      <c r="S335" s="2"/>
      <c r="T335" s="3"/>
      <c r="U335" s="7"/>
      <c r="V335" s="7"/>
      <c r="W335" s="7"/>
      <c r="X335" s="40"/>
      <c r="Y335" s="1"/>
      <c r="Z335" s="1"/>
      <c r="AA335" s="2"/>
      <c r="AB335" s="6"/>
      <c r="AC335" s="2"/>
      <c r="AD335" s="40"/>
      <c r="AE335" s="1"/>
      <c r="AF335" s="2"/>
      <c r="AG335" s="9"/>
      <c r="AH335" s="12"/>
      <c r="AI335" s="12"/>
      <c r="AJ335" s="42"/>
      <c r="AK335" s="11"/>
      <c r="AL335" s="9"/>
      <c r="AM335" s="11"/>
      <c r="AN335" s="9"/>
      <c r="AO335" s="9"/>
      <c r="AP335" s="9"/>
      <c r="AQ335" s="50"/>
      <c r="AR335" s="11"/>
      <c r="AS335" s="49"/>
      <c r="AT335" s="12"/>
      <c r="AU335" s="9"/>
      <c r="AV335" s="9"/>
      <c r="AW335" s="9"/>
      <c r="AX335" s="9"/>
      <c r="AY335" s="12"/>
      <c r="AZ335" s="49"/>
      <c r="BA335" s="12"/>
      <c r="BB335" s="9"/>
      <c r="BC335" s="9"/>
      <c r="BD335" s="9"/>
      <c r="BE335" s="9"/>
      <c r="BF335" s="12"/>
      <c r="BG335" s="49"/>
      <c r="BH335" s="12"/>
      <c r="BI335" s="9"/>
      <c r="BJ335" s="9"/>
      <c r="BK335" s="9"/>
      <c r="BL335" s="50"/>
      <c r="BM335" s="12"/>
      <c r="BN335" s="11"/>
      <c r="BO335" s="9"/>
      <c r="BP335" s="11"/>
      <c r="BQ335" s="9"/>
      <c r="BR335" s="43"/>
      <c r="BS335" s="9"/>
      <c r="BT335" s="11"/>
      <c r="BU335" s="25"/>
      <c r="BV335" s="25"/>
      <c r="BW335" s="25"/>
      <c r="BX335" s="25"/>
      <c r="BY335" s="25"/>
      <c r="BZ335" s="25"/>
      <c r="CA335" s="25"/>
      <c r="CB335" s="25"/>
    </row>
    <row r="336" spans="2:80" x14ac:dyDescent="0.2">
      <c r="B336" s="25"/>
      <c r="C336" s="1"/>
      <c r="D336" s="1"/>
      <c r="E336" s="1"/>
      <c r="F336" s="2"/>
      <c r="G336" s="6"/>
      <c r="H336" s="2"/>
      <c r="I336" s="2"/>
      <c r="J336" s="3"/>
      <c r="K336" s="3"/>
      <c r="L336" s="1"/>
      <c r="M336" s="1"/>
      <c r="N336" s="1"/>
      <c r="O336" s="40"/>
      <c r="P336" s="40"/>
      <c r="Q336" s="1"/>
      <c r="R336" s="1"/>
      <c r="S336" s="2"/>
      <c r="T336" s="3"/>
      <c r="U336" s="7"/>
      <c r="V336" s="7"/>
      <c r="W336" s="7"/>
      <c r="X336" s="40"/>
      <c r="Y336" s="1"/>
      <c r="Z336" s="1"/>
      <c r="AA336" s="2"/>
      <c r="AB336" s="6"/>
      <c r="AC336" s="2"/>
      <c r="AD336" s="40"/>
      <c r="AE336" s="1"/>
      <c r="AF336" s="2"/>
      <c r="AG336" s="9"/>
      <c r="AH336" s="12"/>
      <c r="AI336" s="12"/>
      <c r="AJ336" s="42"/>
      <c r="AK336" s="11"/>
      <c r="AL336" s="9"/>
      <c r="AM336" s="11"/>
      <c r="AN336" s="9"/>
      <c r="AO336" s="9"/>
      <c r="AP336" s="9"/>
      <c r="AQ336" s="50"/>
      <c r="AR336" s="11"/>
      <c r="AS336" s="49"/>
      <c r="AT336" s="12"/>
      <c r="AU336" s="9"/>
      <c r="AV336" s="9"/>
      <c r="AW336" s="9"/>
      <c r="AX336" s="9"/>
      <c r="AY336" s="12"/>
      <c r="AZ336" s="49"/>
      <c r="BA336" s="12"/>
      <c r="BB336" s="9"/>
      <c r="BC336" s="9"/>
      <c r="BD336" s="9"/>
      <c r="BE336" s="9"/>
      <c r="BF336" s="12"/>
      <c r="BG336" s="49"/>
      <c r="BH336" s="12"/>
      <c r="BI336" s="9"/>
      <c r="BJ336" s="9"/>
      <c r="BK336" s="9"/>
      <c r="BL336" s="50"/>
      <c r="BM336" s="12"/>
      <c r="BN336" s="11"/>
      <c r="BO336" s="9"/>
      <c r="BP336" s="11"/>
      <c r="BQ336" s="9"/>
      <c r="BR336" s="43"/>
      <c r="BS336" s="9"/>
      <c r="BT336" s="11"/>
      <c r="BU336" s="25"/>
      <c r="BV336" s="25"/>
      <c r="BW336" s="25"/>
      <c r="BX336" s="25"/>
      <c r="BY336" s="25"/>
      <c r="BZ336" s="25"/>
      <c r="CA336" s="25"/>
      <c r="CB336" s="25"/>
    </row>
    <row r="337" spans="2:80" x14ac:dyDescent="0.2">
      <c r="B337" s="25"/>
      <c r="C337" s="1"/>
      <c r="D337" s="1"/>
      <c r="E337" s="1"/>
      <c r="F337" s="2"/>
      <c r="G337" s="6"/>
      <c r="H337" s="2"/>
      <c r="I337" s="2"/>
      <c r="J337" s="3"/>
      <c r="K337" s="3"/>
      <c r="L337" s="1"/>
      <c r="M337" s="1"/>
      <c r="N337" s="1"/>
      <c r="O337" s="40"/>
      <c r="P337" s="40"/>
      <c r="Q337" s="1"/>
      <c r="R337" s="1"/>
      <c r="S337" s="2"/>
      <c r="T337" s="3"/>
      <c r="U337" s="7"/>
      <c r="V337" s="7"/>
      <c r="W337" s="7"/>
      <c r="X337" s="40"/>
      <c r="Y337" s="1"/>
      <c r="Z337" s="1"/>
      <c r="AA337" s="2"/>
      <c r="AB337" s="6"/>
      <c r="AC337" s="2"/>
      <c r="AD337" s="40"/>
      <c r="AE337" s="1"/>
      <c r="AF337" s="2"/>
      <c r="AG337" s="9"/>
      <c r="AH337" s="12"/>
      <c r="AI337" s="12"/>
      <c r="AJ337" s="42"/>
      <c r="AK337" s="11"/>
      <c r="AL337" s="9"/>
      <c r="AM337" s="11"/>
      <c r="AN337" s="9"/>
      <c r="AO337" s="9"/>
      <c r="AP337" s="9"/>
      <c r="AQ337" s="50"/>
      <c r="AR337" s="11"/>
      <c r="AS337" s="49"/>
      <c r="AT337" s="12"/>
      <c r="AU337" s="9"/>
      <c r="AV337" s="9"/>
      <c r="AW337" s="9"/>
      <c r="AX337" s="9"/>
      <c r="AY337" s="12"/>
      <c r="AZ337" s="49"/>
      <c r="BA337" s="12"/>
      <c r="BB337" s="9"/>
      <c r="BC337" s="9"/>
      <c r="BD337" s="9"/>
      <c r="BE337" s="9"/>
      <c r="BF337" s="12"/>
      <c r="BG337" s="49"/>
      <c r="BH337" s="12"/>
      <c r="BI337" s="9"/>
      <c r="BJ337" s="9"/>
      <c r="BK337" s="9"/>
      <c r="BL337" s="50"/>
      <c r="BM337" s="12"/>
      <c r="BN337" s="11"/>
      <c r="BO337" s="9"/>
      <c r="BP337" s="11"/>
      <c r="BQ337" s="9"/>
      <c r="BR337" s="43"/>
      <c r="BS337" s="9"/>
      <c r="BT337" s="11"/>
      <c r="BU337" s="25"/>
      <c r="BV337" s="25"/>
      <c r="BW337" s="25"/>
      <c r="BX337" s="25"/>
      <c r="BY337" s="25"/>
      <c r="BZ337" s="25"/>
      <c r="CA337" s="25"/>
      <c r="CB337" s="25"/>
    </row>
    <row r="338" spans="2:80" x14ac:dyDescent="0.2">
      <c r="B338" s="25"/>
      <c r="C338" s="1"/>
      <c r="D338" s="1"/>
      <c r="E338" s="1"/>
      <c r="F338" s="2"/>
      <c r="G338" s="6"/>
      <c r="H338" s="2"/>
      <c r="I338" s="2"/>
      <c r="J338" s="3"/>
      <c r="K338" s="3"/>
      <c r="L338" s="1"/>
      <c r="M338" s="1"/>
      <c r="N338" s="1"/>
      <c r="O338" s="40"/>
      <c r="P338" s="40"/>
      <c r="Q338" s="1"/>
      <c r="R338" s="1"/>
      <c r="S338" s="2"/>
      <c r="T338" s="3"/>
      <c r="U338" s="7"/>
      <c r="V338" s="7"/>
      <c r="W338" s="7"/>
      <c r="X338" s="40"/>
      <c r="Y338" s="1"/>
      <c r="Z338" s="1"/>
      <c r="AA338" s="2"/>
      <c r="AB338" s="6"/>
      <c r="AC338" s="2"/>
      <c r="AD338" s="40"/>
      <c r="AE338" s="1"/>
      <c r="AF338" s="2"/>
      <c r="AG338" s="9"/>
      <c r="AH338" s="12"/>
      <c r="AI338" s="12"/>
      <c r="AJ338" s="42"/>
      <c r="AK338" s="11"/>
      <c r="AL338" s="9"/>
      <c r="AM338" s="11"/>
      <c r="AN338" s="9"/>
      <c r="AO338" s="9"/>
      <c r="AP338" s="9"/>
      <c r="AQ338" s="50"/>
      <c r="AR338" s="11"/>
      <c r="AS338" s="49"/>
      <c r="AT338" s="12"/>
      <c r="AU338" s="9"/>
      <c r="AV338" s="9"/>
      <c r="AW338" s="9"/>
      <c r="AX338" s="9"/>
      <c r="AY338" s="12"/>
      <c r="AZ338" s="49"/>
      <c r="BA338" s="12"/>
      <c r="BB338" s="9"/>
      <c r="BC338" s="9"/>
      <c r="BD338" s="9"/>
      <c r="BE338" s="9"/>
      <c r="BF338" s="12"/>
      <c r="BG338" s="49"/>
      <c r="BH338" s="12"/>
      <c r="BI338" s="9"/>
      <c r="BJ338" s="9"/>
      <c r="BK338" s="9"/>
      <c r="BL338" s="50"/>
      <c r="BM338" s="12"/>
      <c r="BN338" s="11"/>
      <c r="BO338" s="9"/>
      <c r="BP338" s="11"/>
      <c r="BQ338" s="9"/>
      <c r="BR338" s="43"/>
      <c r="BS338" s="9"/>
      <c r="BT338" s="11"/>
      <c r="BU338" s="25"/>
      <c r="BV338" s="25"/>
      <c r="BW338" s="25"/>
      <c r="BX338" s="25"/>
      <c r="BY338" s="25"/>
      <c r="BZ338" s="25"/>
      <c r="CA338" s="25"/>
      <c r="CB338" s="25"/>
    </row>
    <row r="339" spans="2:80" x14ac:dyDescent="0.2">
      <c r="B339" s="25"/>
      <c r="C339" s="1"/>
      <c r="D339" s="1"/>
      <c r="E339" s="1"/>
      <c r="F339" s="2"/>
      <c r="G339" s="6"/>
      <c r="H339" s="2"/>
      <c r="I339" s="2"/>
      <c r="J339" s="3"/>
      <c r="K339" s="3"/>
      <c r="L339" s="1"/>
      <c r="M339" s="1"/>
      <c r="N339" s="1"/>
      <c r="O339" s="40"/>
      <c r="P339" s="40"/>
      <c r="Q339" s="1"/>
      <c r="R339" s="1"/>
      <c r="S339" s="2"/>
      <c r="T339" s="3"/>
      <c r="U339" s="7"/>
      <c r="V339" s="7"/>
      <c r="W339" s="7"/>
      <c r="X339" s="40"/>
      <c r="Y339" s="1"/>
      <c r="Z339" s="1"/>
      <c r="AA339" s="2"/>
      <c r="AB339" s="6"/>
      <c r="AC339" s="2"/>
      <c r="AD339" s="40"/>
      <c r="AE339" s="1"/>
      <c r="AF339" s="2"/>
      <c r="AG339" s="9"/>
      <c r="AH339" s="12"/>
      <c r="AI339" s="12"/>
      <c r="AJ339" s="42"/>
      <c r="AK339" s="11"/>
      <c r="AL339" s="9"/>
      <c r="AM339" s="11"/>
      <c r="AN339" s="9"/>
      <c r="AO339" s="9"/>
      <c r="AP339" s="9"/>
      <c r="AQ339" s="50"/>
      <c r="AR339" s="11"/>
      <c r="AS339" s="49"/>
      <c r="AT339" s="12"/>
      <c r="AU339" s="9"/>
      <c r="AV339" s="9"/>
      <c r="AW339" s="9"/>
      <c r="AX339" s="9"/>
      <c r="AY339" s="12"/>
      <c r="AZ339" s="49"/>
      <c r="BA339" s="12"/>
      <c r="BB339" s="9"/>
      <c r="BC339" s="9"/>
      <c r="BD339" s="9"/>
      <c r="BE339" s="9"/>
      <c r="BF339" s="12"/>
      <c r="BG339" s="49"/>
      <c r="BH339" s="12"/>
      <c r="BI339" s="9"/>
      <c r="BJ339" s="9"/>
      <c r="BK339" s="9"/>
      <c r="BL339" s="50"/>
      <c r="BM339" s="12"/>
      <c r="BN339" s="11"/>
      <c r="BO339" s="9"/>
      <c r="BP339" s="11"/>
      <c r="BQ339" s="9"/>
      <c r="BR339" s="43"/>
      <c r="BS339" s="9"/>
      <c r="BT339" s="11"/>
      <c r="BU339" s="25"/>
      <c r="BV339" s="25"/>
      <c r="BW339" s="25"/>
      <c r="BX339" s="25"/>
      <c r="BY339" s="25"/>
      <c r="BZ339" s="25"/>
      <c r="CA339" s="25"/>
      <c r="CB339" s="25"/>
    </row>
    <row r="340" spans="2:80" x14ac:dyDescent="0.2">
      <c r="B340" s="25"/>
      <c r="C340" s="1"/>
      <c r="D340" s="1"/>
      <c r="E340" s="1"/>
      <c r="F340" s="2"/>
      <c r="G340" s="6"/>
      <c r="H340" s="2"/>
      <c r="I340" s="2"/>
      <c r="J340" s="3"/>
      <c r="K340" s="3"/>
      <c r="L340" s="1"/>
      <c r="M340" s="1"/>
      <c r="N340" s="1"/>
      <c r="O340" s="40"/>
      <c r="P340" s="40"/>
      <c r="Q340" s="1"/>
      <c r="R340" s="1"/>
      <c r="S340" s="2"/>
      <c r="T340" s="3"/>
      <c r="U340" s="7"/>
      <c r="V340" s="7"/>
      <c r="W340" s="7"/>
      <c r="X340" s="40"/>
      <c r="Y340" s="1"/>
      <c r="Z340" s="1"/>
      <c r="AA340" s="2"/>
      <c r="AB340" s="6"/>
      <c r="AC340" s="2"/>
      <c r="AD340" s="40"/>
      <c r="AE340" s="1"/>
      <c r="AF340" s="2"/>
      <c r="AG340" s="9"/>
      <c r="AH340" s="12"/>
      <c r="AI340" s="12"/>
      <c r="AJ340" s="42"/>
      <c r="AK340" s="11"/>
      <c r="AL340" s="9"/>
      <c r="AM340" s="11"/>
      <c r="AN340" s="9"/>
      <c r="AO340" s="9"/>
      <c r="AP340" s="9"/>
      <c r="AQ340" s="50"/>
      <c r="AR340" s="11"/>
      <c r="AS340" s="49"/>
      <c r="AT340" s="12"/>
      <c r="AU340" s="9"/>
      <c r="AV340" s="9"/>
      <c r="AW340" s="9"/>
      <c r="AX340" s="9"/>
      <c r="AY340" s="12"/>
      <c r="AZ340" s="49"/>
      <c r="BA340" s="12"/>
      <c r="BB340" s="9"/>
      <c r="BC340" s="9"/>
      <c r="BD340" s="9"/>
      <c r="BE340" s="9"/>
      <c r="BF340" s="12"/>
      <c r="BG340" s="49"/>
      <c r="BH340" s="12"/>
      <c r="BI340" s="9"/>
      <c r="BJ340" s="9"/>
      <c r="BK340" s="9"/>
      <c r="BL340" s="50"/>
      <c r="BM340" s="12"/>
      <c r="BN340" s="11"/>
      <c r="BO340" s="9"/>
      <c r="BP340" s="11"/>
      <c r="BQ340" s="9"/>
      <c r="BR340" s="43"/>
      <c r="BS340" s="9"/>
      <c r="BT340" s="11"/>
      <c r="BU340" s="25"/>
      <c r="BV340" s="25"/>
      <c r="BW340" s="25"/>
      <c r="BX340" s="25"/>
      <c r="BY340" s="25"/>
      <c r="BZ340" s="25"/>
      <c r="CA340" s="25"/>
      <c r="CB340" s="25"/>
    </row>
    <row r="341" spans="2:80" x14ac:dyDescent="0.2">
      <c r="B341" s="25"/>
      <c r="C341" s="1"/>
      <c r="D341" s="1"/>
      <c r="E341" s="1"/>
      <c r="F341" s="2"/>
      <c r="G341" s="6"/>
      <c r="H341" s="2"/>
      <c r="I341" s="2"/>
      <c r="J341" s="3"/>
      <c r="K341" s="3"/>
      <c r="L341" s="1"/>
      <c r="M341" s="1"/>
      <c r="N341" s="1"/>
      <c r="O341" s="40"/>
      <c r="P341" s="40"/>
      <c r="Q341" s="1"/>
      <c r="R341" s="1"/>
      <c r="S341" s="2"/>
      <c r="T341" s="3"/>
      <c r="U341" s="7"/>
      <c r="V341" s="7"/>
      <c r="W341" s="7"/>
      <c r="X341" s="40"/>
      <c r="Y341" s="1"/>
      <c r="Z341" s="1"/>
      <c r="AA341" s="2"/>
      <c r="AB341" s="6"/>
      <c r="AC341" s="2"/>
      <c r="AD341" s="40"/>
      <c r="AE341" s="1"/>
      <c r="AF341" s="2"/>
      <c r="AG341" s="9"/>
      <c r="AH341" s="12"/>
      <c r="AI341" s="12"/>
      <c r="AJ341" s="42"/>
      <c r="AK341" s="11"/>
      <c r="AL341" s="9"/>
      <c r="AM341" s="11"/>
      <c r="AN341" s="9"/>
      <c r="AO341" s="9"/>
      <c r="AP341" s="9"/>
      <c r="AQ341" s="50"/>
      <c r="AR341" s="11"/>
      <c r="AS341" s="49"/>
      <c r="AT341" s="12"/>
      <c r="AU341" s="9"/>
      <c r="AV341" s="9"/>
      <c r="AW341" s="9"/>
      <c r="AX341" s="9"/>
      <c r="AY341" s="12"/>
      <c r="AZ341" s="49"/>
      <c r="BA341" s="12"/>
      <c r="BB341" s="9"/>
      <c r="BC341" s="9"/>
      <c r="BD341" s="9"/>
      <c r="BE341" s="9"/>
      <c r="BF341" s="12"/>
      <c r="BG341" s="49"/>
      <c r="BH341" s="12"/>
      <c r="BI341" s="9"/>
      <c r="BJ341" s="9"/>
      <c r="BK341" s="9"/>
      <c r="BL341" s="50"/>
      <c r="BM341" s="12"/>
      <c r="BN341" s="11"/>
      <c r="BO341" s="9"/>
      <c r="BP341" s="11"/>
      <c r="BQ341" s="9"/>
      <c r="BR341" s="43"/>
      <c r="BS341" s="9"/>
      <c r="BT341" s="11"/>
      <c r="BU341" s="25"/>
      <c r="BV341" s="25"/>
      <c r="BW341" s="25"/>
      <c r="BX341" s="25"/>
      <c r="BY341" s="25"/>
      <c r="BZ341" s="25"/>
      <c r="CA341" s="25"/>
      <c r="CB341" s="25"/>
    </row>
    <row r="342" spans="2:80" x14ac:dyDescent="0.2">
      <c r="B342" s="25"/>
      <c r="C342" s="1"/>
      <c r="D342" s="1"/>
      <c r="E342" s="1"/>
      <c r="F342" s="2"/>
      <c r="G342" s="6"/>
      <c r="H342" s="2"/>
      <c r="I342" s="2"/>
      <c r="J342" s="3"/>
      <c r="K342" s="3"/>
      <c r="L342" s="1"/>
      <c r="M342" s="1"/>
      <c r="N342" s="1"/>
      <c r="O342" s="40"/>
      <c r="P342" s="40"/>
      <c r="Q342" s="1"/>
      <c r="R342" s="1"/>
      <c r="S342" s="2"/>
      <c r="T342" s="3"/>
      <c r="U342" s="7"/>
      <c r="V342" s="7"/>
      <c r="W342" s="7"/>
      <c r="X342" s="40"/>
      <c r="Y342" s="1"/>
      <c r="Z342" s="1"/>
      <c r="AA342" s="2"/>
      <c r="AB342" s="6"/>
      <c r="AC342" s="2"/>
      <c r="AD342" s="40"/>
      <c r="AE342" s="1"/>
      <c r="AF342" s="2"/>
      <c r="AG342" s="9"/>
      <c r="AH342" s="12"/>
      <c r="AI342" s="12"/>
      <c r="AJ342" s="42"/>
      <c r="AK342" s="11"/>
      <c r="AL342" s="9"/>
      <c r="AM342" s="11"/>
      <c r="AN342" s="9"/>
      <c r="AO342" s="9"/>
      <c r="AP342" s="9"/>
      <c r="AQ342" s="50"/>
      <c r="AR342" s="11"/>
      <c r="AS342" s="49"/>
      <c r="AT342" s="12"/>
      <c r="AU342" s="9"/>
      <c r="AV342" s="9"/>
      <c r="AW342" s="9"/>
      <c r="AX342" s="9"/>
      <c r="AY342" s="12"/>
      <c r="AZ342" s="49"/>
      <c r="BA342" s="12"/>
      <c r="BB342" s="9"/>
      <c r="BC342" s="9"/>
      <c r="BD342" s="9"/>
      <c r="BE342" s="9"/>
      <c r="BF342" s="12"/>
      <c r="BG342" s="49"/>
      <c r="BH342" s="12"/>
      <c r="BI342" s="9"/>
      <c r="BJ342" s="9"/>
      <c r="BK342" s="9"/>
      <c r="BL342" s="50"/>
      <c r="BM342" s="12"/>
      <c r="BN342" s="11"/>
      <c r="BO342" s="9"/>
      <c r="BP342" s="11"/>
      <c r="BQ342" s="9"/>
      <c r="BR342" s="43"/>
      <c r="BS342" s="9"/>
      <c r="BT342" s="11"/>
      <c r="BU342" s="25"/>
      <c r="BV342" s="25"/>
      <c r="BW342" s="25"/>
      <c r="BX342" s="25"/>
      <c r="BY342" s="25"/>
      <c r="BZ342" s="25"/>
      <c r="CA342" s="25"/>
      <c r="CB342" s="25"/>
    </row>
    <row r="343" spans="2:80" x14ac:dyDescent="0.2">
      <c r="B343" s="25"/>
      <c r="C343" s="1"/>
      <c r="D343" s="1"/>
      <c r="E343" s="1"/>
      <c r="F343" s="2"/>
      <c r="G343" s="6"/>
      <c r="H343" s="2"/>
      <c r="I343" s="2"/>
      <c r="J343" s="3"/>
      <c r="K343" s="3"/>
      <c r="L343" s="1"/>
      <c r="M343" s="1"/>
      <c r="N343" s="1"/>
      <c r="O343" s="40"/>
      <c r="P343" s="40"/>
      <c r="Q343" s="1"/>
      <c r="R343" s="1"/>
      <c r="S343" s="2"/>
      <c r="T343" s="3"/>
      <c r="U343" s="7"/>
      <c r="V343" s="7"/>
      <c r="W343" s="7"/>
      <c r="X343" s="40"/>
      <c r="Y343" s="1"/>
      <c r="Z343" s="1"/>
      <c r="AA343" s="2"/>
      <c r="AB343" s="6"/>
      <c r="AC343" s="2"/>
      <c r="AD343" s="40"/>
      <c r="AE343" s="1"/>
      <c r="AF343" s="2"/>
      <c r="AG343" s="9"/>
      <c r="AH343" s="12"/>
      <c r="AI343" s="12"/>
      <c r="AJ343" s="42"/>
      <c r="AK343" s="11"/>
      <c r="AL343" s="9"/>
      <c r="AM343" s="11"/>
      <c r="AN343" s="9"/>
      <c r="AO343" s="9"/>
      <c r="AP343" s="9"/>
      <c r="AQ343" s="50"/>
      <c r="AR343" s="11"/>
      <c r="AS343" s="49"/>
      <c r="AT343" s="12"/>
      <c r="AU343" s="9"/>
      <c r="AV343" s="9"/>
      <c r="AW343" s="9"/>
      <c r="AX343" s="9"/>
      <c r="AY343" s="12"/>
      <c r="AZ343" s="49"/>
      <c r="BA343" s="12"/>
      <c r="BB343" s="9"/>
      <c r="BC343" s="9"/>
      <c r="BD343" s="9"/>
      <c r="BE343" s="9"/>
      <c r="BF343" s="12"/>
      <c r="BG343" s="49"/>
      <c r="BH343" s="12"/>
      <c r="BI343" s="9"/>
      <c r="BJ343" s="9"/>
      <c r="BK343" s="9"/>
      <c r="BL343" s="50"/>
      <c r="BM343" s="12"/>
      <c r="BN343" s="11"/>
      <c r="BO343" s="9"/>
      <c r="BP343" s="11"/>
      <c r="BQ343" s="9"/>
      <c r="BR343" s="43"/>
      <c r="BS343" s="9"/>
      <c r="BT343" s="11"/>
      <c r="BU343" s="25"/>
      <c r="BV343" s="25"/>
      <c r="BW343" s="25"/>
      <c r="BX343" s="25"/>
      <c r="BY343" s="25"/>
      <c r="BZ343" s="25"/>
      <c r="CA343" s="25"/>
      <c r="CB343" s="25"/>
    </row>
    <row r="344" spans="2:80" x14ac:dyDescent="0.2">
      <c r="B344" s="25"/>
      <c r="C344" s="1"/>
      <c r="D344" s="1"/>
      <c r="E344" s="1"/>
      <c r="F344" s="2"/>
      <c r="G344" s="6"/>
      <c r="H344" s="2"/>
      <c r="I344" s="2"/>
      <c r="J344" s="3"/>
      <c r="K344" s="3"/>
      <c r="L344" s="1"/>
      <c r="M344" s="1"/>
      <c r="N344" s="1"/>
      <c r="O344" s="40"/>
      <c r="P344" s="40"/>
      <c r="Q344" s="1"/>
      <c r="R344" s="1"/>
      <c r="S344" s="2"/>
      <c r="T344" s="3"/>
      <c r="U344" s="7"/>
      <c r="V344" s="7"/>
      <c r="W344" s="7"/>
      <c r="X344" s="40"/>
      <c r="Y344" s="1"/>
      <c r="Z344" s="1"/>
      <c r="AA344" s="2"/>
      <c r="AB344" s="6"/>
      <c r="AC344" s="2"/>
      <c r="AD344" s="40"/>
      <c r="AE344" s="1"/>
      <c r="AF344" s="2"/>
      <c r="AG344" s="9"/>
      <c r="AH344" s="12"/>
      <c r="AI344" s="12"/>
      <c r="AJ344" s="42"/>
      <c r="AK344" s="11"/>
      <c r="AL344" s="9"/>
      <c r="AM344" s="11"/>
      <c r="AN344" s="9"/>
      <c r="AO344" s="9"/>
      <c r="AP344" s="9"/>
      <c r="AQ344" s="50"/>
      <c r="AR344" s="11"/>
      <c r="AS344" s="49"/>
      <c r="AT344" s="12"/>
      <c r="AU344" s="9"/>
      <c r="AV344" s="9"/>
      <c r="AW344" s="9"/>
      <c r="AX344" s="9"/>
      <c r="AY344" s="12"/>
      <c r="AZ344" s="49"/>
      <c r="BA344" s="12"/>
      <c r="BB344" s="9"/>
      <c r="BC344" s="9"/>
      <c r="BD344" s="9"/>
      <c r="BE344" s="9"/>
      <c r="BF344" s="12"/>
      <c r="BG344" s="49"/>
      <c r="BH344" s="12"/>
      <c r="BI344" s="9"/>
      <c r="BJ344" s="9"/>
      <c r="BK344" s="9"/>
      <c r="BL344" s="50"/>
      <c r="BM344" s="12"/>
      <c r="BN344" s="11"/>
      <c r="BO344" s="9"/>
      <c r="BP344" s="11"/>
      <c r="BQ344" s="9"/>
      <c r="BR344" s="43"/>
      <c r="BS344" s="9"/>
      <c r="BT344" s="11"/>
      <c r="BU344" s="25"/>
      <c r="BV344" s="25"/>
      <c r="BW344" s="25"/>
      <c r="BX344" s="25"/>
      <c r="BY344" s="25"/>
      <c r="BZ344" s="25"/>
      <c r="CA344" s="25"/>
      <c r="CB344" s="25"/>
    </row>
    <row r="345" spans="2:80" x14ac:dyDescent="0.2">
      <c r="B345" s="25"/>
      <c r="C345" s="1"/>
      <c r="D345" s="1"/>
      <c r="E345" s="1"/>
      <c r="F345" s="2"/>
      <c r="G345" s="6"/>
      <c r="H345" s="2"/>
      <c r="I345" s="2"/>
      <c r="J345" s="3"/>
      <c r="K345" s="3"/>
      <c r="L345" s="1"/>
      <c r="M345" s="1"/>
      <c r="N345" s="1"/>
      <c r="O345" s="40"/>
      <c r="P345" s="40"/>
      <c r="Q345" s="1"/>
      <c r="R345" s="1"/>
      <c r="S345" s="2"/>
      <c r="T345" s="3"/>
      <c r="U345" s="7"/>
      <c r="V345" s="7"/>
      <c r="W345" s="7"/>
      <c r="X345" s="40"/>
      <c r="Y345" s="1"/>
      <c r="Z345" s="1"/>
      <c r="AA345" s="2"/>
      <c r="AB345" s="6"/>
      <c r="AC345" s="2"/>
      <c r="AD345" s="40"/>
      <c r="AE345" s="1"/>
      <c r="AF345" s="2"/>
      <c r="AG345" s="9"/>
      <c r="AH345" s="12"/>
      <c r="AI345" s="12"/>
      <c r="AJ345" s="42"/>
      <c r="AK345" s="11"/>
      <c r="AL345" s="9"/>
      <c r="AM345" s="11"/>
      <c r="AN345" s="9"/>
      <c r="AO345" s="9"/>
      <c r="AP345" s="9"/>
      <c r="AQ345" s="50"/>
      <c r="AR345" s="11"/>
      <c r="AS345" s="49"/>
      <c r="AT345" s="12"/>
      <c r="AU345" s="9"/>
      <c r="AV345" s="9"/>
      <c r="AW345" s="9"/>
      <c r="AX345" s="9"/>
      <c r="AY345" s="12"/>
      <c r="AZ345" s="49"/>
      <c r="BA345" s="12"/>
      <c r="BB345" s="9"/>
      <c r="BC345" s="9"/>
      <c r="BD345" s="9"/>
      <c r="BE345" s="9"/>
      <c r="BF345" s="12"/>
      <c r="BG345" s="49"/>
      <c r="BH345" s="12"/>
      <c r="BI345" s="9"/>
      <c r="BJ345" s="9"/>
      <c r="BK345" s="9"/>
      <c r="BL345" s="50"/>
      <c r="BM345" s="12"/>
      <c r="BN345" s="11"/>
      <c r="BO345" s="9"/>
      <c r="BP345" s="11"/>
      <c r="BQ345" s="9"/>
      <c r="BR345" s="43"/>
      <c r="BS345" s="9"/>
      <c r="BT345" s="11"/>
      <c r="BU345" s="25"/>
      <c r="BV345" s="25"/>
      <c r="BW345" s="25"/>
      <c r="BX345" s="25"/>
      <c r="BY345" s="25"/>
      <c r="BZ345" s="25"/>
      <c r="CA345" s="25"/>
      <c r="CB345" s="25"/>
    </row>
    <row r="346" spans="2:80" x14ac:dyDescent="0.2">
      <c r="B346" s="25"/>
      <c r="C346" s="1"/>
      <c r="D346" s="1"/>
      <c r="E346" s="1"/>
      <c r="F346" s="2"/>
      <c r="G346" s="6"/>
      <c r="H346" s="2"/>
      <c r="I346" s="2"/>
      <c r="J346" s="3"/>
      <c r="K346" s="3"/>
      <c r="L346" s="1"/>
      <c r="M346" s="1"/>
      <c r="N346" s="1"/>
      <c r="O346" s="40"/>
      <c r="P346" s="40"/>
      <c r="Q346" s="1"/>
      <c r="R346" s="1"/>
      <c r="S346" s="2"/>
      <c r="T346" s="3"/>
      <c r="U346" s="7"/>
      <c r="V346" s="7"/>
      <c r="W346" s="7"/>
      <c r="X346" s="40"/>
      <c r="Y346" s="1"/>
      <c r="Z346" s="1"/>
      <c r="AA346" s="2"/>
      <c r="AB346" s="6"/>
      <c r="AC346" s="2"/>
      <c r="AD346" s="40"/>
      <c r="AE346" s="1"/>
      <c r="AF346" s="2"/>
      <c r="AG346" s="9"/>
      <c r="AH346" s="12"/>
      <c r="AI346" s="12"/>
      <c r="AJ346" s="42"/>
      <c r="AK346" s="11"/>
      <c r="AL346" s="9"/>
      <c r="AM346" s="11"/>
      <c r="AN346" s="9"/>
      <c r="AO346" s="9"/>
      <c r="AP346" s="9"/>
      <c r="AQ346" s="50"/>
      <c r="AR346" s="11"/>
      <c r="AS346" s="49"/>
      <c r="AT346" s="12"/>
      <c r="AU346" s="9"/>
      <c r="AV346" s="9"/>
      <c r="AW346" s="9"/>
      <c r="AX346" s="9"/>
      <c r="AY346" s="12"/>
      <c r="AZ346" s="49"/>
      <c r="BA346" s="12"/>
      <c r="BB346" s="9"/>
      <c r="BC346" s="9"/>
      <c r="BD346" s="9"/>
      <c r="BE346" s="9"/>
      <c r="BF346" s="12"/>
      <c r="BG346" s="49"/>
      <c r="BH346" s="12"/>
      <c r="BI346" s="9"/>
      <c r="BJ346" s="9"/>
      <c r="BK346" s="9"/>
      <c r="BL346" s="50"/>
      <c r="BM346" s="12"/>
      <c r="BN346" s="11"/>
      <c r="BO346" s="9"/>
      <c r="BP346" s="11"/>
      <c r="BQ346" s="9"/>
      <c r="BR346" s="43"/>
      <c r="BS346" s="9"/>
      <c r="BT346" s="11"/>
      <c r="BU346" s="25"/>
      <c r="BV346" s="25"/>
      <c r="BW346" s="25"/>
      <c r="BX346" s="25"/>
      <c r="BY346" s="25"/>
      <c r="BZ346" s="25"/>
      <c r="CA346" s="25"/>
      <c r="CB346" s="25"/>
    </row>
    <row r="347" spans="2:80" x14ac:dyDescent="0.2">
      <c r="B347" s="25"/>
      <c r="C347" s="1"/>
      <c r="D347" s="1"/>
      <c r="E347" s="1"/>
      <c r="F347" s="2"/>
      <c r="G347" s="6"/>
      <c r="H347" s="2"/>
      <c r="I347" s="2"/>
      <c r="J347" s="3"/>
      <c r="K347" s="3"/>
      <c r="L347" s="1"/>
      <c r="M347" s="1"/>
      <c r="N347" s="1"/>
      <c r="O347" s="40"/>
      <c r="P347" s="40"/>
      <c r="Q347" s="1"/>
      <c r="R347" s="1"/>
      <c r="S347" s="2"/>
      <c r="T347" s="3"/>
      <c r="U347" s="7"/>
      <c r="V347" s="7"/>
      <c r="W347" s="7"/>
      <c r="X347" s="40"/>
      <c r="Y347" s="1"/>
      <c r="Z347" s="1"/>
      <c r="AA347" s="2"/>
      <c r="AB347" s="6"/>
      <c r="AC347" s="2"/>
      <c r="AD347" s="40"/>
      <c r="AE347" s="1"/>
      <c r="AF347" s="2"/>
      <c r="AG347" s="9"/>
      <c r="AH347" s="12"/>
      <c r="AI347" s="12"/>
      <c r="AJ347" s="42"/>
      <c r="AK347" s="11"/>
      <c r="AL347" s="9"/>
      <c r="AM347" s="11"/>
      <c r="AN347" s="9"/>
      <c r="AO347" s="9"/>
      <c r="AP347" s="9"/>
      <c r="AQ347" s="50"/>
      <c r="AR347" s="11"/>
      <c r="AS347" s="49"/>
      <c r="AT347" s="12"/>
      <c r="AU347" s="9"/>
      <c r="AV347" s="9"/>
      <c r="AW347" s="9"/>
      <c r="AX347" s="9"/>
      <c r="AY347" s="12"/>
      <c r="AZ347" s="49"/>
      <c r="BA347" s="12"/>
      <c r="BB347" s="9"/>
      <c r="BC347" s="9"/>
      <c r="BD347" s="9"/>
      <c r="BE347" s="9"/>
      <c r="BF347" s="12"/>
      <c r="BG347" s="49"/>
      <c r="BH347" s="12"/>
      <c r="BI347" s="9"/>
      <c r="BJ347" s="9"/>
      <c r="BK347" s="9"/>
      <c r="BL347" s="50"/>
      <c r="BM347" s="12"/>
      <c r="BN347" s="11"/>
      <c r="BO347" s="9"/>
      <c r="BP347" s="11"/>
      <c r="BQ347" s="9"/>
      <c r="BR347" s="43"/>
      <c r="BS347" s="9"/>
      <c r="BT347" s="11"/>
      <c r="BU347" s="25"/>
      <c r="BV347" s="25"/>
      <c r="BW347" s="25"/>
      <c r="BX347" s="25"/>
      <c r="BY347" s="25"/>
      <c r="BZ347" s="25"/>
      <c r="CA347" s="25"/>
      <c r="CB347" s="25"/>
    </row>
    <row r="348" spans="2:80" x14ac:dyDescent="0.2">
      <c r="B348" s="25"/>
      <c r="C348" s="1"/>
      <c r="D348" s="1"/>
      <c r="E348" s="1"/>
      <c r="F348" s="2"/>
      <c r="G348" s="6"/>
      <c r="H348" s="2"/>
      <c r="I348" s="2"/>
      <c r="J348" s="3"/>
      <c r="K348" s="3"/>
      <c r="L348" s="1"/>
      <c r="M348" s="1"/>
      <c r="N348" s="1"/>
      <c r="O348" s="40"/>
      <c r="P348" s="40"/>
      <c r="Q348" s="1"/>
      <c r="R348" s="1"/>
      <c r="S348" s="2"/>
      <c r="T348" s="3"/>
      <c r="U348" s="7"/>
      <c r="V348" s="7"/>
      <c r="W348" s="7"/>
      <c r="X348" s="40"/>
      <c r="Y348" s="1"/>
      <c r="Z348" s="1"/>
      <c r="AA348" s="2"/>
      <c r="AB348" s="6"/>
      <c r="AC348" s="2"/>
      <c r="AD348" s="40"/>
      <c r="AE348" s="1"/>
      <c r="AF348" s="2"/>
      <c r="AG348" s="9"/>
      <c r="AH348" s="12"/>
      <c r="AI348" s="12"/>
      <c r="AJ348" s="42"/>
      <c r="AK348" s="11"/>
      <c r="AL348" s="9"/>
      <c r="AM348" s="11"/>
      <c r="AN348" s="9"/>
      <c r="AO348" s="9"/>
      <c r="AP348" s="9"/>
      <c r="AQ348" s="50"/>
      <c r="AR348" s="11"/>
      <c r="AS348" s="49"/>
      <c r="AT348" s="12"/>
      <c r="AU348" s="9"/>
      <c r="AV348" s="9"/>
      <c r="AW348" s="9"/>
      <c r="AX348" s="9"/>
      <c r="AY348" s="12"/>
      <c r="AZ348" s="49"/>
      <c r="BA348" s="12"/>
      <c r="BB348" s="9"/>
      <c r="BC348" s="9"/>
      <c r="BD348" s="9"/>
      <c r="BE348" s="9"/>
      <c r="BF348" s="12"/>
      <c r="BG348" s="49"/>
      <c r="BH348" s="12"/>
      <c r="BI348" s="9"/>
      <c r="BJ348" s="9"/>
      <c r="BK348" s="9"/>
      <c r="BL348" s="50"/>
      <c r="BM348" s="12"/>
      <c r="BN348" s="11"/>
      <c r="BO348" s="9"/>
      <c r="BP348" s="11"/>
      <c r="BQ348" s="9"/>
      <c r="BR348" s="43"/>
      <c r="BS348" s="9"/>
      <c r="BT348" s="11"/>
      <c r="BU348" s="25"/>
      <c r="BV348" s="25"/>
      <c r="BW348" s="25"/>
      <c r="BX348" s="25"/>
      <c r="BY348" s="25"/>
      <c r="BZ348" s="25"/>
      <c r="CA348" s="25"/>
      <c r="CB348" s="25"/>
    </row>
    <row r="349" spans="2:80" x14ac:dyDescent="0.2">
      <c r="B349" s="25"/>
      <c r="C349" s="1"/>
      <c r="D349" s="1"/>
      <c r="E349" s="1"/>
      <c r="F349" s="2"/>
      <c r="G349" s="6"/>
      <c r="H349" s="2"/>
      <c r="I349" s="2"/>
      <c r="J349" s="3"/>
      <c r="K349" s="3"/>
      <c r="L349" s="1"/>
      <c r="M349" s="1"/>
      <c r="N349" s="1"/>
      <c r="O349" s="40"/>
      <c r="P349" s="40"/>
      <c r="Q349" s="1"/>
      <c r="R349" s="1"/>
      <c r="S349" s="2"/>
      <c r="T349" s="3"/>
      <c r="U349" s="7"/>
      <c r="V349" s="7"/>
      <c r="W349" s="7"/>
      <c r="X349" s="40"/>
      <c r="Y349" s="1"/>
      <c r="Z349" s="1"/>
      <c r="AA349" s="2"/>
      <c r="AB349" s="6"/>
      <c r="AC349" s="2"/>
      <c r="AD349" s="40"/>
      <c r="AE349" s="1"/>
      <c r="AF349" s="2"/>
      <c r="AG349" s="9"/>
      <c r="AH349" s="12"/>
      <c r="AI349" s="12"/>
      <c r="AJ349" s="42"/>
      <c r="AK349" s="11"/>
      <c r="AL349" s="9"/>
      <c r="AM349" s="11"/>
      <c r="AN349" s="9"/>
      <c r="AO349" s="9"/>
      <c r="AP349" s="9"/>
      <c r="AQ349" s="50"/>
      <c r="AR349" s="11"/>
      <c r="AS349" s="49"/>
      <c r="AT349" s="12"/>
      <c r="AU349" s="9"/>
      <c r="AV349" s="9"/>
      <c r="AW349" s="9"/>
      <c r="AX349" s="9"/>
      <c r="AY349" s="12"/>
      <c r="AZ349" s="49"/>
      <c r="BA349" s="12"/>
      <c r="BB349" s="9"/>
      <c r="BC349" s="9"/>
      <c r="BD349" s="9"/>
      <c r="BE349" s="9"/>
      <c r="BF349" s="12"/>
      <c r="BG349" s="49"/>
      <c r="BH349" s="12"/>
      <c r="BI349" s="9"/>
      <c r="BJ349" s="9"/>
      <c r="BK349" s="9"/>
      <c r="BL349" s="50"/>
      <c r="BM349" s="12"/>
      <c r="BN349" s="11"/>
      <c r="BO349" s="9"/>
      <c r="BP349" s="11"/>
      <c r="BQ349" s="9"/>
      <c r="BR349" s="43"/>
      <c r="BS349" s="9"/>
      <c r="BT349" s="11"/>
      <c r="BU349" s="25"/>
      <c r="BV349" s="25"/>
      <c r="BW349" s="25"/>
      <c r="BX349" s="25"/>
      <c r="BY349" s="25"/>
      <c r="BZ349" s="25"/>
      <c r="CA349" s="25"/>
      <c r="CB349" s="25"/>
    </row>
    <row r="350" spans="2:80" x14ac:dyDescent="0.2">
      <c r="B350" s="25"/>
      <c r="C350" s="1"/>
      <c r="D350" s="1"/>
      <c r="E350" s="1"/>
      <c r="F350" s="2"/>
      <c r="G350" s="6"/>
      <c r="H350" s="2"/>
      <c r="I350" s="2"/>
      <c r="J350" s="3"/>
      <c r="K350" s="3"/>
      <c r="L350" s="1"/>
      <c r="M350" s="1"/>
      <c r="N350" s="1"/>
      <c r="O350" s="40"/>
      <c r="P350" s="40"/>
      <c r="Q350" s="1"/>
      <c r="R350" s="1"/>
      <c r="S350" s="2"/>
      <c r="T350" s="3"/>
      <c r="U350" s="7"/>
      <c r="V350" s="7"/>
      <c r="W350" s="7"/>
      <c r="X350" s="40"/>
      <c r="Y350" s="1"/>
      <c r="Z350" s="1"/>
      <c r="AA350" s="2"/>
      <c r="AB350" s="6"/>
      <c r="AC350" s="2"/>
      <c r="AD350" s="40"/>
      <c r="AE350" s="1"/>
      <c r="AF350" s="2"/>
      <c r="AG350" s="9"/>
      <c r="AH350" s="12"/>
      <c r="AI350" s="12"/>
      <c r="AJ350" s="42"/>
      <c r="AK350" s="11"/>
      <c r="AL350" s="9"/>
      <c r="AM350" s="11"/>
      <c r="AN350" s="9"/>
      <c r="AO350" s="9"/>
      <c r="AP350" s="9"/>
      <c r="AQ350" s="50"/>
      <c r="AR350" s="11"/>
      <c r="AS350" s="49"/>
      <c r="AT350" s="12"/>
      <c r="AU350" s="9"/>
      <c r="AV350" s="9"/>
      <c r="AW350" s="9"/>
      <c r="AX350" s="9"/>
      <c r="AY350" s="12"/>
      <c r="AZ350" s="49"/>
      <c r="BA350" s="12"/>
      <c r="BB350" s="9"/>
      <c r="BC350" s="9"/>
      <c r="BD350" s="9"/>
      <c r="BE350" s="9"/>
      <c r="BF350" s="12"/>
      <c r="BG350" s="49"/>
      <c r="BH350" s="12"/>
      <c r="BI350" s="9"/>
      <c r="BJ350" s="9"/>
      <c r="BK350" s="9"/>
      <c r="BL350" s="50"/>
      <c r="BM350" s="12"/>
      <c r="BN350" s="11"/>
      <c r="BO350" s="9"/>
      <c r="BP350" s="11"/>
      <c r="BQ350" s="9"/>
      <c r="BR350" s="43"/>
      <c r="BS350" s="9"/>
      <c r="BT350" s="11"/>
      <c r="BU350" s="25"/>
      <c r="BV350" s="25"/>
      <c r="BW350" s="25"/>
      <c r="BX350" s="25"/>
      <c r="BY350" s="25"/>
      <c r="BZ350" s="25"/>
      <c r="CA350" s="25"/>
      <c r="CB350" s="25"/>
    </row>
    <row r="351" spans="2:80" x14ac:dyDescent="0.2">
      <c r="B351" s="25"/>
      <c r="C351" s="1"/>
      <c r="D351" s="1"/>
      <c r="E351" s="1"/>
      <c r="F351" s="2"/>
      <c r="G351" s="6"/>
      <c r="H351" s="2"/>
      <c r="I351" s="2"/>
      <c r="J351" s="3"/>
      <c r="K351" s="3"/>
      <c r="L351" s="1"/>
      <c r="M351" s="1"/>
      <c r="N351" s="1"/>
      <c r="O351" s="40"/>
      <c r="P351" s="40"/>
      <c r="Q351" s="1"/>
      <c r="R351" s="1"/>
      <c r="S351" s="2"/>
      <c r="T351" s="3"/>
      <c r="U351" s="7"/>
      <c r="V351" s="7"/>
      <c r="W351" s="7"/>
      <c r="X351" s="40"/>
      <c r="Y351" s="1"/>
      <c r="Z351" s="1"/>
      <c r="AA351" s="2"/>
      <c r="AB351" s="6"/>
      <c r="AC351" s="2"/>
      <c r="AD351" s="40"/>
      <c r="AE351" s="1"/>
      <c r="AF351" s="2"/>
      <c r="AG351" s="9"/>
      <c r="AH351" s="12"/>
      <c r="AI351" s="12"/>
      <c r="AJ351" s="42"/>
      <c r="AK351" s="11"/>
      <c r="AL351" s="9"/>
      <c r="AM351" s="11"/>
      <c r="AN351" s="9"/>
      <c r="AO351" s="9"/>
      <c r="AP351" s="9"/>
      <c r="AQ351" s="50"/>
      <c r="AR351" s="11"/>
      <c r="AS351" s="49"/>
      <c r="AT351" s="12"/>
      <c r="AU351" s="9"/>
      <c r="AV351" s="9"/>
      <c r="AW351" s="9"/>
      <c r="AX351" s="9"/>
      <c r="AY351" s="12"/>
      <c r="AZ351" s="49"/>
      <c r="BA351" s="12"/>
      <c r="BB351" s="9"/>
      <c r="BC351" s="9"/>
      <c r="BD351" s="9"/>
      <c r="BE351" s="9"/>
      <c r="BF351" s="12"/>
      <c r="BG351" s="49"/>
      <c r="BH351" s="12"/>
      <c r="BI351" s="9"/>
      <c r="BJ351" s="9"/>
      <c r="BK351" s="9"/>
      <c r="BL351" s="50"/>
      <c r="BM351" s="12"/>
      <c r="BN351" s="11"/>
      <c r="BO351" s="9"/>
      <c r="BP351" s="11"/>
      <c r="BQ351" s="9"/>
      <c r="BR351" s="43"/>
      <c r="BS351" s="9"/>
      <c r="BT351" s="11"/>
      <c r="BU351" s="25"/>
      <c r="BV351" s="25"/>
      <c r="BW351" s="25"/>
      <c r="BX351" s="25"/>
      <c r="BY351" s="25"/>
      <c r="BZ351" s="25"/>
      <c r="CA351" s="25"/>
      <c r="CB351" s="25"/>
    </row>
    <row r="352" spans="2:80" x14ac:dyDescent="0.2">
      <c r="B352" s="25"/>
      <c r="C352" s="1"/>
      <c r="D352" s="1"/>
      <c r="E352" s="1"/>
      <c r="F352" s="2"/>
      <c r="G352" s="6"/>
      <c r="H352" s="2"/>
      <c r="I352" s="2"/>
      <c r="J352" s="3"/>
      <c r="K352" s="3"/>
      <c r="L352" s="1"/>
      <c r="M352" s="1"/>
      <c r="N352" s="1"/>
      <c r="O352" s="40"/>
      <c r="P352" s="40"/>
      <c r="Q352" s="1"/>
      <c r="R352" s="1"/>
      <c r="S352" s="2"/>
      <c r="T352" s="3"/>
      <c r="U352" s="7"/>
      <c r="V352" s="7"/>
      <c r="W352" s="7"/>
      <c r="X352" s="40"/>
      <c r="Y352" s="1"/>
      <c r="Z352" s="1"/>
      <c r="AA352" s="2"/>
      <c r="AB352" s="6"/>
      <c r="AC352" s="2"/>
      <c r="AD352" s="40"/>
      <c r="AE352" s="1"/>
      <c r="AF352" s="2"/>
      <c r="AG352" s="9"/>
      <c r="AH352" s="12"/>
      <c r="AI352" s="12"/>
      <c r="AJ352" s="42"/>
      <c r="AK352" s="11"/>
      <c r="AL352" s="9"/>
      <c r="AM352" s="11"/>
      <c r="AN352" s="9"/>
      <c r="AO352" s="9"/>
      <c r="AP352" s="9"/>
      <c r="AQ352" s="50"/>
      <c r="AR352" s="11"/>
      <c r="AS352" s="49"/>
      <c r="AT352" s="12"/>
      <c r="AU352" s="9"/>
      <c r="AV352" s="9"/>
      <c r="AW352" s="9"/>
      <c r="AX352" s="9"/>
      <c r="AY352" s="12"/>
      <c r="AZ352" s="49"/>
      <c r="BA352" s="12"/>
      <c r="BB352" s="9"/>
      <c r="BC352" s="9"/>
      <c r="BD352" s="9"/>
      <c r="BE352" s="9"/>
      <c r="BF352" s="12"/>
      <c r="BG352" s="49"/>
      <c r="BH352" s="12"/>
      <c r="BI352" s="9"/>
      <c r="BJ352" s="9"/>
      <c r="BK352" s="9"/>
      <c r="BL352" s="50"/>
      <c r="BM352" s="12"/>
      <c r="BN352" s="11"/>
      <c r="BO352" s="9"/>
      <c r="BP352" s="11"/>
      <c r="BQ352" s="9"/>
      <c r="BR352" s="43"/>
      <c r="BS352" s="9"/>
      <c r="BT352" s="11"/>
      <c r="BU352" s="25"/>
      <c r="BV352" s="25"/>
      <c r="BW352" s="25"/>
      <c r="BX352" s="25"/>
      <c r="BY352" s="25"/>
      <c r="BZ352" s="25"/>
      <c r="CA352" s="25"/>
      <c r="CB352" s="25"/>
    </row>
    <row r="353" spans="2:80" x14ac:dyDescent="0.2">
      <c r="B353" s="25"/>
      <c r="C353" s="1"/>
      <c r="D353" s="1"/>
      <c r="E353" s="1"/>
      <c r="F353" s="2"/>
      <c r="G353" s="6"/>
      <c r="H353" s="2"/>
      <c r="I353" s="2"/>
      <c r="J353" s="3"/>
      <c r="K353" s="3"/>
      <c r="L353" s="1"/>
      <c r="M353" s="1"/>
      <c r="N353" s="1"/>
      <c r="O353" s="40"/>
      <c r="P353" s="40"/>
      <c r="Q353" s="1"/>
      <c r="R353" s="1"/>
      <c r="S353" s="2"/>
      <c r="T353" s="3"/>
      <c r="U353" s="7"/>
      <c r="V353" s="7"/>
      <c r="W353" s="7"/>
      <c r="X353" s="40"/>
      <c r="Y353" s="1"/>
      <c r="Z353" s="1"/>
      <c r="AA353" s="2"/>
      <c r="AB353" s="6"/>
      <c r="AC353" s="2"/>
      <c r="AD353" s="40"/>
      <c r="AE353" s="1"/>
      <c r="AF353" s="2"/>
      <c r="AG353" s="9"/>
      <c r="AH353" s="12"/>
      <c r="AI353" s="12"/>
      <c r="AJ353" s="42"/>
      <c r="AK353" s="11"/>
      <c r="AL353" s="9"/>
      <c r="AM353" s="11"/>
      <c r="AN353" s="9"/>
      <c r="AO353" s="9"/>
      <c r="AP353" s="9"/>
      <c r="AQ353" s="50"/>
      <c r="AR353" s="11"/>
      <c r="AS353" s="49"/>
      <c r="AT353" s="12"/>
      <c r="AU353" s="9"/>
      <c r="AV353" s="9"/>
      <c r="AW353" s="9"/>
      <c r="AX353" s="9"/>
      <c r="AY353" s="12"/>
      <c r="AZ353" s="49"/>
      <c r="BA353" s="12"/>
      <c r="BB353" s="9"/>
      <c r="BC353" s="9"/>
      <c r="BD353" s="9"/>
      <c r="BE353" s="9"/>
      <c r="BF353" s="12"/>
      <c r="BG353" s="49"/>
      <c r="BH353" s="12"/>
      <c r="BI353" s="9"/>
      <c r="BJ353" s="9"/>
      <c r="BK353" s="9"/>
      <c r="BL353" s="50"/>
      <c r="BM353" s="12"/>
      <c r="BN353" s="11"/>
      <c r="BO353" s="9"/>
      <c r="BP353" s="11"/>
      <c r="BQ353" s="9"/>
      <c r="BR353" s="43"/>
      <c r="BS353" s="9"/>
      <c r="BT353" s="11"/>
      <c r="BU353" s="25"/>
      <c r="BV353" s="25"/>
      <c r="BW353" s="25"/>
      <c r="BX353" s="25"/>
      <c r="BY353" s="25"/>
      <c r="BZ353" s="25"/>
      <c r="CA353" s="25"/>
      <c r="CB353" s="25"/>
    </row>
    <row r="354" spans="2:80" x14ac:dyDescent="0.2">
      <c r="B354" s="25"/>
      <c r="C354" s="1"/>
      <c r="D354" s="1"/>
      <c r="E354" s="1"/>
      <c r="F354" s="2"/>
      <c r="G354" s="6"/>
      <c r="H354" s="2"/>
      <c r="I354" s="2"/>
      <c r="J354" s="3"/>
      <c r="K354" s="3"/>
      <c r="L354" s="1"/>
      <c r="M354" s="1"/>
      <c r="N354" s="1"/>
      <c r="O354" s="40"/>
      <c r="P354" s="40"/>
      <c r="Q354" s="1"/>
      <c r="R354" s="1"/>
      <c r="S354" s="2"/>
      <c r="T354" s="3"/>
      <c r="U354" s="7"/>
      <c r="V354" s="7"/>
      <c r="W354" s="7"/>
      <c r="X354" s="40"/>
      <c r="Y354" s="1"/>
      <c r="Z354" s="1"/>
      <c r="AA354" s="2"/>
      <c r="AB354" s="6"/>
      <c r="AC354" s="2"/>
      <c r="AD354" s="40"/>
      <c r="AE354" s="1"/>
      <c r="AF354" s="2"/>
      <c r="AG354" s="9"/>
      <c r="AH354" s="12"/>
      <c r="AI354" s="12"/>
      <c r="AJ354" s="42"/>
      <c r="AK354" s="11"/>
      <c r="AL354" s="9"/>
      <c r="AM354" s="11"/>
      <c r="AN354" s="9"/>
      <c r="AO354" s="9"/>
      <c r="AP354" s="9"/>
      <c r="AQ354" s="50"/>
      <c r="AR354" s="11"/>
      <c r="AS354" s="49"/>
      <c r="AT354" s="12"/>
      <c r="AU354" s="9"/>
      <c r="AV354" s="9"/>
      <c r="AW354" s="9"/>
      <c r="AX354" s="9"/>
      <c r="AY354" s="12"/>
      <c r="AZ354" s="49"/>
      <c r="BA354" s="12"/>
      <c r="BB354" s="9"/>
      <c r="BC354" s="9"/>
      <c r="BD354" s="9"/>
      <c r="BE354" s="9"/>
      <c r="BF354" s="12"/>
      <c r="BG354" s="49"/>
      <c r="BH354" s="12"/>
      <c r="BI354" s="9"/>
      <c r="BJ354" s="9"/>
      <c r="BK354" s="9"/>
      <c r="BL354" s="50"/>
      <c r="BM354" s="12"/>
      <c r="BN354" s="11"/>
      <c r="BO354" s="9"/>
      <c r="BP354" s="11"/>
      <c r="BQ354" s="9"/>
      <c r="BR354" s="43"/>
      <c r="BS354" s="9"/>
      <c r="BT354" s="11"/>
      <c r="BU354" s="25"/>
      <c r="BV354" s="25"/>
      <c r="BW354" s="25"/>
      <c r="BX354" s="25"/>
      <c r="BY354" s="25"/>
      <c r="BZ354" s="25"/>
      <c r="CA354" s="25"/>
      <c r="CB354" s="25"/>
    </row>
    <row r="355" spans="2:80" x14ac:dyDescent="0.2">
      <c r="B355" s="25"/>
      <c r="C355" s="1"/>
      <c r="D355" s="1"/>
      <c r="E355" s="1"/>
      <c r="F355" s="2"/>
      <c r="G355" s="6"/>
      <c r="H355" s="2"/>
      <c r="I355" s="2"/>
      <c r="J355" s="3"/>
      <c r="K355" s="3"/>
      <c r="L355" s="1"/>
      <c r="M355" s="1"/>
      <c r="N355" s="1"/>
      <c r="O355" s="40"/>
      <c r="P355" s="40"/>
      <c r="Q355" s="1"/>
      <c r="R355" s="1"/>
      <c r="S355" s="2"/>
      <c r="T355" s="3"/>
      <c r="U355" s="7"/>
      <c r="V355" s="7"/>
      <c r="W355" s="7"/>
      <c r="X355" s="40"/>
      <c r="Y355" s="1"/>
      <c r="Z355" s="1"/>
      <c r="AA355" s="2"/>
      <c r="AB355" s="6"/>
      <c r="AC355" s="2"/>
      <c r="AD355" s="40"/>
      <c r="AE355" s="1"/>
      <c r="AF355" s="2"/>
      <c r="AG355" s="9"/>
      <c r="AH355" s="12"/>
      <c r="AI355" s="12"/>
      <c r="AJ355" s="42"/>
      <c r="AK355" s="11"/>
      <c r="AL355" s="9"/>
      <c r="AM355" s="11"/>
      <c r="AN355" s="9"/>
      <c r="AO355" s="9"/>
      <c r="AP355" s="9"/>
      <c r="AQ355" s="50"/>
      <c r="AR355" s="11"/>
      <c r="AS355" s="49"/>
      <c r="AT355" s="12"/>
      <c r="AU355" s="9"/>
      <c r="AV355" s="9"/>
      <c r="AW355" s="9"/>
      <c r="AX355" s="9"/>
      <c r="AY355" s="12"/>
      <c r="AZ355" s="49"/>
      <c r="BA355" s="12"/>
      <c r="BB355" s="9"/>
      <c r="BC355" s="9"/>
      <c r="BD355" s="9"/>
      <c r="BE355" s="9"/>
      <c r="BF355" s="12"/>
      <c r="BG355" s="49"/>
      <c r="BH355" s="12"/>
      <c r="BI355" s="9"/>
      <c r="BJ355" s="9"/>
      <c r="BK355" s="9"/>
      <c r="BL355" s="50"/>
      <c r="BM355" s="12"/>
      <c r="BN355" s="11"/>
      <c r="BO355" s="9"/>
      <c r="BP355" s="11"/>
      <c r="BQ355" s="9"/>
      <c r="BR355" s="43"/>
      <c r="BS355" s="9"/>
      <c r="BT355" s="11"/>
      <c r="BU355" s="25"/>
      <c r="BV355" s="25"/>
      <c r="BW355" s="25"/>
      <c r="BX355" s="25"/>
      <c r="BY355" s="25"/>
      <c r="BZ355" s="25"/>
      <c r="CA355" s="25"/>
      <c r="CB355" s="25"/>
    </row>
    <row r="356" spans="2:80" x14ac:dyDescent="0.2">
      <c r="B356" s="25"/>
      <c r="C356" s="1"/>
      <c r="D356" s="1"/>
      <c r="E356" s="1"/>
      <c r="F356" s="2"/>
      <c r="G356" s="6"/>
      <c r="H356" s="2"/>
      <c r="I356" s="2"/>
      <c r="J356" s="3"/>
      <c r="K356" s="3"/>
      <c r="L356" s="1"/>
      <c r="M356" s="1"/>
      <c r="N356" s="1"/>
      <c r="O356" s="40"/>
      <c r="P356" s="40"/>
      <c r="Q356" s="1"/>
      <c r="R356" s="1"/>
      <c r="S356" s="2"/>
      <c r="T356" s="3"/>
      <c r="U356" s="7"/>
      <c r="V356" s="7"/>
      <c r="W356" s="7"/>
      <c r="X356" s="40"/>
      <c r="Y356" s="1"/>
      <c r="Z356" s="1"/>
      <c r="AA356" s="2"/>
      <c r="AB356" s="6"/>
      <c r="AC356" s="2"/>
      <c r="AD356" s="40"/>
      <c r="AE356" s="1"/>
      <c r="AF356" s="2"/>
      <c r="AG356" s="9"/>
      <c r="AH356" s="12"/>
      <c r="AI356" s="12"/>
      <c r="AJ356" s="42"/>
      <c r="AK356" s="11"/>
      <c r="AL356" s="9"/>
      <c r="AM356" s="11"/>
      <c r="AN356" s="9"/>
      <c r="AO356" s="9"/>
      <c r="AP356" s="9"/>
      <c r="AQ356" s="50"/>
      <c r="AR356" s="11"/>
      <c r="AS356" s="49"/>
      <c r="AT356" s="12"/>
      <c r="AU356" s="9"/>
      <c r="AV356" s="9"/>
      <c r="AW356" s="9"/>
      <c r="AX356" s="9"/>
      <c r="AY356" s="12"/>
      <c r="AZ356" s="49"/>
      <c r="BA356" s="12"/>
      <c r="BB356" s="9"/>
      <c r="BC356" s="9"/>
      <c r="BD356" s="9"/>
      <c r="BE356" s="9"/>
      <c r="BF356" s="12"/>
      <c r="BG356" s="49"/>
      <c r="BH356" s="12"/>
      <c r="BI356" s="9"/>
      <c r="BJ356" s="9"/>
      <c r="BK356" s="9"/>
      <c r="BL356" s="50"/>
      <c r="BM356" s="12"/>
      <c r="BN356" s="11"/>
      <c r="BO356" s="9"/>
      <c r="BP356" s="11"/>
      <c r="BQ356" s="9"/>
      <c r="BR356" s="43"/>
      <c r="BS356" s="9"/>
      <c r="BT356" s="11"/>
      <c r="BU356" s="25"/>
      <c r="BV356" s="25"/>
      <c r="BW356" s="25"/>
      <c r="BX356" s="25"/>
      <c r="BY356" s="25"/>
      <c r="BZ356" s="25"/>
      <c r="CA356" s="25"/>
      <c r="CB356" s="25"/>
    </row>
    <row r="357" spans="2:80" x14ac:dyDescent="0.2">
      <c r="B357" s="25"/>
      <c r="C357" s="1"/>
      <c r="D357" s="1"/>
      <c r="E357" s="1"/>
      <c r="F357" s="2"/>
      <c r="G357" s="6"/>
      <c r="H357" s="2"/>
      <c r="I357" s="2"/>
      <c r="J357" s="3"/>
      <c r="K357" s="3"/>
      <c r="L357" s="1"/>
      <c r="M357" s="1"/>
      <c r="N357" s="1"/>
      <c r="O357" s="40"/>
      <c r="P357" s="40"/>
      <c r="Q357" s="1"/>
      <c r="R357" s="1"/>
      <c r="S357" s="2"/>
      <c r="T357" s="3"/>
      <c r="U357" s="7"/>
      <c r="V357" s="7"/>
      <c r="W357" s="7"/>
      <c r="X357" s="40"/>
      <c r="Y357" s="1"/>
      <c r="Z357" s="1"/>
      <c r="AA357" s="2"/>
      <c r="AB357" s="6"/>
      <c r="AC357" s="2"/>
      <c r="AD357" s="40"/>
      <c r="AE357" s="1"/>
      <c r="AF357" s="2"/>
      <c r="AG357" s="9"/>
      <c r="AH357" s="12"/>
      <c r="AI357" s="12"/>
      <c r="AJ357" s="42"/>
      <c r="AK357" s="11"/>
      <c r="AL357" s="9"/>
      <c r="AM357" s="11"/>
      <c r="AN357" s="9"/>
      <c r="AO357" s="9"/>
      <c r="AP357" s="9"/>
      <c r="AQ357" s="50"/>
      <c r="AR357" s="11"/>
      <c r="AS357" s="49"/>
      <c r="AT357" s="12"/>
      <c r="AU357" s="9"/>
      <c r="AV357" s="9"/>
      <c r="AW357" s="9"/>
      <c r="AX357" s="9"/>
      <c r="AY357" s="12"/>
      <c r="AZ357" s="49"/>
      <c r="BA357" s="12"/>
      <c r="BB357" s="9"/>
      <c r="BC357" s="9"/>
      <c r="BD357" s="9"/>
      <c r="BE357" s="9"/>
      <c r="BF357" s="12"/>
      <c r="BG357" s="49"/>
      <c r="BH357" s="12"/>
      <c r="BI357" s="9"/>
      <c r="BJ357" s="9"/>
      <c r="BK357" s="9"/>
      <c r="BL357" s="50"/>
      <c r="BM357" s="12"/>
      <c r="BN357" s="11"/>
      <c r="BO357" s="9"/>
      <c r="BP357" s="11"/>
      <c r="BQ357" s="9"/>
      <c r="BR357" s="43"/>
      <c r="BS357" s="9"/>
      <c r="BT357" s="11"/>
      <c r="BU357" s="25"/>
      <c r="BV357" s="25"/>
      <c r="BW357" s="25"/>
      <c r="BX357" s="25"/>
      <c r="BY357" s="25"/>
      <c r="BZ357" s="25"/>
      <c r="CA357" s="25"/>
      <c r="CB357" s="25"/>
    </row>
    <row r="358" spans="2:80" x14ac:dyDescent="0.2">
      <c r="B358" s="25"/>
      <c r="C358" s="1"/>
      <c r="D358" s="1"/>
      <c r="E358" s="1"/>
      <c r="F358" s="2"/>
      <c r="G358" s="6"/>
      <c r="H358" s="2"/>
      <c r="I358" s="2"/>
      <c r="J358" s="3"/>
      <c r="K358" s="3"/>
      <c r="L358" s="1"/>
      <c r="M358" s="1"/>
      <c r="N358" s="1"/>
      <c r="O358" s="40"/>
      <c r="P358" s="40"/>
      <c r="Q358" s="1"/>
      <c r="R358" s="1"/>
      <c r="S358" s="2"/>
      <c r="T358" s="3"/>
      <c r="U358" s="7"/>
      <c r="V358" s="7"/>
      <c r="W358" s="7"/>
      <c r="X358" s="40"/>
      <c r="Y358" s="1"/>
      <c r="Z358" s="1"/>
      <c r="AA358" s="2"/>
      <c r="AB358" s="6"/>
      <c r="AC358" s="2"/>
      <c r="AD358" s="40"/>
      <c r="AE358" s="1"/>
      <c r="AF358" s="2"/>
      <c r="AG358" s="9"/>
      <c r="AH358" s="12"/>
      <c r="AI358" s="12"/>
      <c r="AJ358" s="42"/>
      <c r="AK358" s="11"/>
      <c r="AL358" s="9"/>
      <c r="AM358" s="11"/>
      <c r="AN358" s="9"/>
      <c r="AO358" s="9"/>
      <c r="AP358" s="9"/>
      <c r="AQ358" s="50"/>
      <c r="AR358" s="11"/>
      <c r="AS358" s="49"/>
      <c r="AT358" s="12"/>
      <c r="AU358" s="9"/>
      <c r="AV358" s="9"/>
      <c r="AW358" s="9"/>
      <c r="AX358" s="9"/>
      <c r="AY358" s="12"/>
      <c r="AZ358" s="49"/>
      <c r="BA358" s="12"/>
      <c r="BB358" s="9"/>
      <c r="BC358" s="9"/>
      <c r="BD358" s="9"/>
      <c r="BE358" s="9"/>
      <c r="BF358" s="12"/>
      <c r="BG358" s="49"/>
      <c r="BH358" s="12"/>
      <c r="BI358" s="9"/>
      <c r="BJ358" s="9"/>
      <c r="BK358" s="9"/>
      <c r="BL358" s="50"/>
      <c r="BM358" s="12"/>
      <c r="BN358" s="11"/>
      <c r="BO358" s="9"/>
      <c r="BP358" s="11"/>
      <c r="BQ358" s="9"/>
      <c r="BR358" s="43"/>
      <c r="BS358" s="9"/>
      <c r="BT358" s="11"/>
      <c r="BU358" s="25"/>
      <c r="BV358" s="25"/>
      <c r="BW358" s="25"/>
      <c r="BX358" s="25"/>
      <c r="BY358" s="25"/>
      <c r="BZ358" s="25"/>
      <c r="CA358" s="25"/>
      <c r="CB358" s="25"/>
    </row>
    <row r="359" spans="2:80" x14ac:dyDescent="0.2">
      <c r="B359" s="25"/>
      <c r="C359" s="1"/>
      <c r="D359" s="1"/>
      <c r="E359" s="1"/>
      <c r="F359" s="2"/>
      <c r="G359" s="6"/>
      <c r="H359" s="2"/>
      <c r="I359" s="2"/>
      <c r="J359" s="3"/>
      <c r="K359" s="3"/>
      <c r="L359" s="1"/>
      <c r="M359" s="1"/>
      <c r="N359" s="1"/>
      <c r="O359" s="40"/>
      <c r="P359" s="40"/>
      <c r="Q359" s="1"/>
      <c r="R359" s="1"/>
      <c r="S359" s="2"/>
      <c r="T359" s="3"/>
      <c r="U359" s="7"/>
      <c r="V359" s="7"/>
      <c r="W359" s="7"/>
      <c r="X359" s="40"/>
      <c r="Y359" s="1"/>
      <c r="Z359" s="1"/>
      <c r="AA359" s="2"/>
      <c r="AB359" s="6"/>
      <c r="AC359" s="2"/>
      <c r="AD359" s="40"/>
      <c r="AE359" s="1"/>
      <c r="AF359" s="2"/>
      <c r="AG359" s="9"/>
      <c r="AH359" s="12"/>
      <c r="AI359" s="12"/>
      <c r="AJ359" s="42"/>
      <c r="AK359" s="11"/>
      <c r="AL359" s="9"/>
      <c r="AM359" s="11"/>
      <c r="AN359" s="9"/>
      <c r="AO359" s="9"/>
      <c r="AP359" s="9"/>
      <c r="AQ359" s="50"/>
      <c r="AR359" s="11"/>
      <c r="AS359" s="49"/>
      <c r="AT359" s="12"/>
      <c r="AU359" s="9"/>
      <c r="AV359" s="9"/>
      <c r="AW359" s="9"/>
      <c r="AX359" s="9"/>
      <c r="AY359" s="12"/>
      <c r="AZ359" s="49"/>
      <c r="BA359" s="12"/>
      <c r="BB359" s="9"/>
      <c r="BC359" s="9"/>
      <c r="BD359" s="9"/>
      <c r="BE359" s="9"/>
      <c r="BF359" s="12"/>
      <c r="BG359" s="49"/>
      <c r="BH359" s="12"/>
      <c r="BI359" s="9"/>
      <c r="BJ359" s="9"/>
      <c r="BK359" s="9"/>
      <c r="BL359" s="50"/>
      <c r="BM359" s="12"/>
      <c r="BN359" s="11"/>
      <c r="BO359" s="9"/>
      <c r="BP359" s="11"/>
      <c r="BQ359" s="9"/>
      <c r="BR359" s="43"/>
      <c r="BS359" s="9"/>
      <c r="BT359" s="11"/>
      <c r="BU359" s="25"/>
      <c r="BV359" s="25"/>
      <c r="BW359" s="25"/>
      <c r="BX359" s="25"/>
      <c r="BY359" s="25"/>
      <c r="BZ359" s="25"/>
      <c r="CA359" s="25"/>
      <c r="CB359" s="25"/>
    </row>
    <row r="360" spans="2:80" x14ac:dyDescent="0.2">
      <c r="B360" s="25"/>
      <c r="C360" s="1"/>
      <c r="D360" s="1"/>
      <c r="E360" s="1"/>
      <c r="F360" s="2"/>
      <c r="G360" s="6"/>
      <c r="H360" s="2"/>
      <c r="I360" s="2"/>
      <c r="J360" s="3"/>
      <c r="K360" s="3"/>
      <c r="L360" s="1"/>
      <c r="M360" s="1"/>
      <c r="N360" s="1"/>
      <c r="O360" s="40"/>
      <c r="P360" s="40"/>
      <c r="Q360" s="1"/>
      <c r="R360" s="1"/>
      <c r="S360" s="2"/>
      <c r="T360" s="3"/>
      <c r="U360" s="7"/>
      <c r="V360" s="7"/>
      <c r="W360" s="7"/>
      <c r="X360" s="40"/>
      <c r="Y360" s="1"/>
      <c r="Z360" s="1"/>
      <c r="AA360" s="2"/>
      <c r="AB360" s="6"/>
      <c r="AC360" s="2"/>
      <c r="AD360" s="40"/>
      <c r="AE360" s="1"/>
      <c r="AF360" s="2"/>
      <c r="AG360" s="9"/>
      <c r="AH360" s="12"/>
      <c r="AI360" s="12"/>
      <c r="AJ360" s="42"/>
      <c r="AK360" s="11"/>
      <c r="AL360" s="9"/>
      <c r="AM360" s="11"/>
      <c r="AN360" s="9"/>
      <c r="AO360" s="9"/>
      <c r="AP360" s="9"/>
      <c r="AQ360" s="50"/>
      <c r="AR360" s="11"/>
      <c r="AS360" s="49"/>
      <c r="AT360" s="12"/>
      <c r="AU360" s="9"/>
      <c r="AV360" s="9"/>
      <c r="AW360" s="9"/>
      <c r="AX360" s="9"/>
      <c r="AY360" s="12"/>
      <c r="AZ360" s="49"/>
      <c r="BA360" s="12"/>
      <c r="BB360" s="9"/>
      <c r="BC360" s="9"/>
      <c r="BD360" s="9"/>
      <c r="BE360" s="9"/>
      <c r="BF360" s="12"/>
      <c r="BG360" s="49"/>
      <c r="BH360" s="12"/>
      <c r="BI360" s="9"/>
      <c r="BJ360" s="9"/>
      <c r="BK360" s="9"/>
      <c r="BL360" s="50"/>
      <c r="BM360" s="12"/>
      <c r="BN360" s="11"/>
      <c r="BO360" s="9"/>
      <c r="BP360" s="11"/>
      <c r="BQ360" s="9"/>
      <c r="BR360" s="43"/>
      <c r="BS360" s="9"/>
      <c r="BT360" s="11"/>
      <c r="BU360" s="25"/>
      <c r="BV360" s="25"/>
      <c r="BW360" s="25"/>
      <c r="BX360" s="25"/>
      <c r="BY360" s="25"/>
      <c r="BZ360" s="25"/>
      <c r="CA360" s="25"/>
      <c r="CB360" s="25"/>
    </row>
    <row r="361" spans="2:80" x14ac:dyDescent="0.2">
      <c r="B361" s="25"/>
      <c r="C361" s="1"/>
      <c r="D361" s="1"/>
      <c r="E361" s="1"/>
      <c r="F361" s="2"/>
      <c r="G361" s="6"/>
      <c r="H361" s="2"/>
      <c r="I361" s="2"/>
      <c r="J361" s="3"/>
      <c r="K361" s="3"/>
      <c r="L361" s="1"/>
      <c r="M361" s="1"/>
      <c r="N361" s="1"/>
      <c r="O361" s="40"/>
      <c r="P361" s="40"/>
      <c r="Q361" s="1"/>
      <c r="R361" s="1"/>
      <c r="S361" s="2"/>
      <c r="T361" s="3"/>
      <c r="U361" s="7"/>
      <c r="V361" s="7"/>
      <c r="W361" s="7"/>
      <c r="X361" s="40"/>
      <c r="Y361" s="1"/>
      <c r="Z361" s="1"/>
      <c r="AA361" s="2"/>
      <c r="AB361" s="6"/>
      <c r="AC361" s="2"/>
      <c r="AD361" s="40"/>
      <c r="AE361" s="1"/>
      <c r="AF361" s="2"/>
      <c r="AG361" s="9"/>
      <c r="AH361" s="12"/>
      <c r="AI361" s="12"/>
      <c r="AJ361" s="42"/>
      <c r="AK361" s="11"/>
      <c r="AL361" s="9"/>
      <c r="AM361" s="11"/>
      <c r="AN361" s="9"/>
      <c r="AO361" s="9"/>
      <c r="AP361" s="9"/>
      <c r="AQ361" s="50"/>
      <c r="AR361" s="11"/>
      <c r="AS361" s="49"/>
      <c r="AT361" s="12"/>
      <c r="AU361" s="9"/>
      <c r="AV361" s="9"/>
      <c r="AW361" s="9"/>
      <c r="AX361" s="9"/>
      <c r="AY361" s="12"/>
      <c r="AZ361" s="49"/>
      <c r="BA361" s="12"/>
      <c r="BB361" s="9"/>
      <c r="BC361" s="9"/>
      <c r="BD361" s="9"/>
      <c r="BE361" s="9"/>
      <c r="BF361" s="12"/>
      <c r="BG361" s="49"/>
      <c r="BH361" s="12"/>
      <c r="BI361" s="9"/>
      <c r="BJ361" s="9"/>
      <c r="BK361" s="9"/>
      <c r="BL361" s="50"/>
      <c r="BM361" s="12"/>
      <c r="BN361" s="11"/>
      <c r="BO361" s="9"/>
      <c r="BP361" s="11"/>
      <c r="BQ361" s="9"/>
      <c r="BR361" s="43"/>
      <c r="BS361" s="9"/>
      <c r="BT361" s="11"/>
      <c r="BU361" s="25"/>
      <c r="BV361" s="25"/>
      <c r="BW361" s="25"/>
      <c r="BX361" s="25"/>
      <c r="BY361" s="25"/>
      <c r="BZ361" s="25"/>
      <c r="CA361" s="25"/>
      <c r="CB361" s="25"/>
    </row>
    <row r="362" spans="2:80" x14ac:dyDescent="0.2">
      <c r="B362" s="25"/>
      <c r="C362" s="1"/>
      <c r="D362" s="1"/>
      <c r="E362" s="1"/>
      <c r="F362" s="2"/>
      <c r="G362" s="6"/>
      <c r="H362" s="2"/>
      <c r="I362" s="2"/>
      <c r="J362" s="3"/>
      <c r="K362" s="3"/>
      <c r="L362" s="1"/>
      <c r="M362" s="1"/>
      <c r="N362" s="1"/>
      <c r="O362" s="40"/>
      <c r="P362" s="40"/>
      <c r="Q362" s="1"/>
      <c r="R362" s="1"/>
      <c r="S362" s="2"/>
      <c r="T362" s="3"/>
      <c r="U362" s="7"/>
      <c r="V362" s="7"/>
      <c r="W362" s="7"/>
      <c r="X362" s="40"/>
      <c r="Y362" s="1"/>
      <c r="Z362" s="1"/>
      <c r="AA362" s="2"/>
      <c r="AB362" s="6"/>
      <c r="AC362" s="2"/>
      <c r="AD362" s="40"/>
      <c r="AE362" s="1"/>
      <c r="AF362" s="2"/>
      <c r="AG362" s="9"/>
      <c r="AH362" s="12"/>
      <c r="AI362" s="12"/>
      <c r="AJ362" s="42"/>
      <c r="AK362" s="11"/>
      <c r="AL362" s="9"/>
      <c r="AM362" s="11"/>
      <c r="AN362" s="9"/>
      <c r="AO362" s="9"/>
      <c r="AP362" s="9"/>
      <c r="AQ362" s="50"/>
      <c r="AR362" s="11"/>
      <c r="AS362" s="49"/>
      <c r="AT362" s="12"/>
      <c r="AU362" s="9"/>
      <c r="AV362" s="9"/>
      <c r="AW362" s="9"/>
      <c r="AX362" s="9"/>
      <c r="AY362" s="12"/>
      <c r="AZ362" s="49"/>
      <c r="BA362" s="12"/>
      <c r="BB362" s="9"/>
      <c r="BC362" s="9"/>
      <c r="BD362" s="9"/>
      <c r="BE362" s="9"/>
      <c r="BF362" s="12"/>
      <c r="BG362" s="49"/>
      <c r="BH362" s="12"/>
      <c r="BI362" s="9"/>
      <c r="BJ362" s="9"/>
      <c r="BK362" s="9"/>
      <c r="BL362" s="50"/>
      <c r="BM362" s="12"/>
      <c r="BN362" s="11"/>
      <c r="BO362" s="9"/>
      <c r="BP362" s="11"/>
      <c r="BQ362" s="9"/>
      <c r="BR362" s="43"/>
      <c r="BS362" s="9"/>
      <c r="BT362" s="11"/>
      <c r="BU362" s="25"/>
      <c r="BV362" s="25"/>
      <c r="BW362" s="25"/>
      <c r="BX362" s="25"/>
      <c r="BY362" s="25"/>
      <c r="BZ362" s="25"/>
      <c r="CA362" s="25"/>
      <c r="CB362" s="25"/>
    </row>
    <row r="363" spans="2:80" x14ac:dyDescent="0.2">
      <c r="B363" s="25"/>
      <c r="C363" s="1"/>
      <c r="D363" s="1"/>
      <c r="E363" s="1"/>
      <c r="F363" s="2"/>
      <c r="G363" s="6"/>
      <c r="H363" s="2"/>
      <c r="I363" s="2"/>
      <c r="J363" s="3"/>
      <c r="K363" s="3"/>
      <c r="L363" s="1"/>
      <c r="M363" s="1"/>
      <c r="N363" s="1"/>
      <c r="O363" s="40"/>
      <c r="P363" s="40"/>
      <c r="Q363" s="1"/>
      <c r="R363" s="1"/>
      <c r="S363" s="2"/>
      <c r="T363" s="3"/>
      <c r="U363" s="7"/>
      <c r="V363" s="7"/>
      <c r="W363" s="7"/>
      <c r="X363" s="40"/>
      <c r="Y363" s="1"/>
      <c r="Z363" s="1"/>
      <c r="AA363" s="2"/>
      <c r="AB363" s="6"/>
      <c r="AC363" s="2"/>
      <c r="AD363" s="40"/>
      <c r="AE363" s="1"/>
      <c r="AF363" s="2"/>
      <c r="AG363" s="9"/>
      <c r="AH363" s="12"/>
      <c r="AI363" s="12"/>
      <c r="AJ363" s="42"/>
      <c r="AK363" s="11"/>
      <c r="AL363" s="9"/>
      <c r="AM363" s="11"/>
      <c r="AN363" s="9"/>
      <c r="AO363" s="9"/>
      <c r="AP363" s="9"/>
      <c r="AQ363" s="50"/>
      <c r="AR363" s="11"/>
      <c r="AS363" s="49"/>
      <c r="AT363" s="12"/>
      <c r="AU363" s="9"/>
      <c r="AV363" s="9"/>
      <c r="AW363" s="9"/>
      <c r="AX363" s="9"/>
      <c r="AY363" s="12"/>
      <c r="AZ363" s="49"/>
      <c r="BA363" s="12"/>
      <c r="BB363" s="9"/>
      <c r="BC363" s="9"/>
      <c r="BD363" s="9"/>
      <c r="BE363" s="9"/>
      <c r="BF363" s="12"/>
      <c r="BG363" s="49"/>
      <c r="BH363" s="12"/>
      <c r="BI363" s="9"/>
      <c r="BJ363" s="9"/>
      <c r="BK363" s="9"/>
      <c r="BL363" s="50"/>
      <c r="BM363" s="12"/>
      <c r="BN363" s="11"/>
      <c r="BO363" s="9"/>
      <c r="BP363" s="11"/>
      <c r="BQ363" s="9"/>
      <c r="BR363" s="43"/>
      <c r="BS363" s="9"/>
      <c r="BT363" s="11"/>
      <c r="BU363" s="25"/>
      <c r="BV363" s="25"/>
      <c r="BW363" s="25"/>
      <c r="BX363" s="25"/>
      <c r="BY363" s="25"/>
      <c r="BZ363" s="25"/>
      <c r="CA363" s="25"/>
      <c r="CB363" s="25"/>
    </row>
    <row r="364" spans="2:80" x14ac:dyDescent="0.2">
      <c r="B364" s="25"/>
      <c r="C364" s="1"/>
      <c r="D364" s="1"/>
      <c r="E364" s="1"/>
      <c r="F364" s="2"/>
      <c r="G364" s="6"/>
      <c r="H364" s="2"/>
      <c r="I364" s="2"/>
      <c r="J364" s="3"/>
      <c r="K364" s="3"/>
      <c r="L364" s="1"/>
      <c r="M364" s="1"/>
      <c r="N364" s="1"/>
      <c r="O364" s="40"/>
      <c r="P364" s="40"/>
      <c r="Q364" s="1"/>
      <c r="R364" s="1"/>
      <c r="S364" s="2"/>
      <c r="T364" s="3"/>
      <c r="U364" s="7"/>
      <c r="V364" s="7"/>
      <c r="W364" s="7"/>
      <c r="X364" s="40"/>
      <c r="Y364" s="1"/>
      <c r="Z364" s="1"/>
      <c r="AA364" s="2"/>
      <c r="AB364" s="6"/>
      <c r="AC364" s="2"/>
      <c r="AD364" s="40"/>
      <c r="AE364" s="1"/>
      <c r="AF364" s="2"/>
      <c r="AG364" s="9"/>
      <c r="AH364" s="12"/>
      <c r="AI364" s="12"/>
      <c r="AJ364" s="42"/>
      <c r="AK364" s="11"/>
      <c r="AL364" s="9"/>
      <c r="AM364" s="11"/>
      <c r="AN364" s="9"/>
      <c r="AO364" s="9"/>
      <c r="AP364" s="9"/>
      <c r="AQ364" s="50"/>
      <c r="AR364" s="11"/>
      <c r="AS364" s="49"/>
      <c r="AT364" s="12"/>
      <c r="AU364" s="9"/>
      <c r="AV364" s="9"/>
      <c r="AW364" s="9"/>
      <c r="AX364" s="9"/>
      <c r="AY364" s="12"/>
      <c r="AZ364" s="49"/>
      <c r="BA364" s="12"/>
      <c r="BB364" s="9"/>
      <c r="BC364" s="9"/>
      <c r="BD364" s="9"/>
      <c r="BE364" s="9"/>
      <c r="BF364" s="12"/>
      <c r="BG364" s="49"/>
      <c r="BH364" s="12"/>
      <c r="BI364" s="9"/>
      <c r="BJ364" s="9"/>
      <c r="BK364" s="9"/>
      <c r="BL364" s="50"/>
      <c r="BM364" s="12"/>
      <c r="BN364" s="11"/>
      <c r="BO364" s="9"/>
      <c r="BP364" s="11"/>
      <c r="BQ364" s="9"/>
      <c r="BR364" s="43"/>
      <c r="BS364" s="9"/>
      <c r="BT364" s="11"/>
      <c r="BU364" s="25"/>
      <c r="BV364" s="25"/>
      <c r="BW364" s="25"/>
      <c r="BX364" s="25"/>
      <c r="BY364" s="25"/>
      <c r="BZ364" s="25"/>
      <c r="CA364" s="25"/>
      <c r="CB364" s="25"/>
    </row>
    <row r="365" spans="2:80" x14ac:dyDescent="0.2">
      <c r="B365" s="25"/>
      <c r="C365" s="1"/>
      <c r="D365" s="1"/>
      <c r="E365" s="1"/>
      <c r="F365" s="2"/>
      <c r="G365" s="6"/>
      <c r="H365" s="2"/>
      <c r="I365" s="2"/>
      <c r="J365" s="3"/>
      <c r="K365" s="3"/>
      <c r="L365" s="1"/>
      <c r="M365" s="1"/>
      <c r="N365" s="1"/>
      <c r="O365" s="40"/>
      <c r="P365" s="40"/>
      <c r="Q365" s="1"/>
      <c r="R365" s="1"/>
      <c r="S365" s="2"/>
      <c r="T365" s="3"/>
      <c r="U365" s="7"/>
      <c r="V365" s="7"/>
      <c r="W365" s="7"/>
      <c r="X365" s="40"/>
      <c r="Y365" s="1"/>
      <c r="Z365" s="1"/>
      <c r="AA365" s="2"/>
      <c r="AB365" s="6"/>
      <c r="AC365" s="2"/>
      <c r="AD365" s="40"/>
      <c r="AE365" s="1"/>
      <c r="AF365" s="2"/>
      <c r="AG365" s="9"/>
      <c r="AH365" s="12"/>
      <c r="AI365" s="12"/>
      <c r="AJ365" s="42"/>
      <c r="AK365" s="11"/>
      <c r="AL365" s="9"/>
      <c r="AM365" s="11"/>
      <c r="AN365" s="9"/>
      <c r="AO365" s="9"/>
      <c r="AP365" s="9"/>
      <c r="AQ365" s="50"/>
      <c r="AR365" s="11"/>
      <c r="AS365" s="49"/>
      <c r="AT365" s="12"/>
      <c r="AU365" s="9"/>
      <c r="AV365" s="9"/>
      <c r="AW365" s="9"/>
      <c r="AX365" s="9"/>
      <c r="AY365" s="12"/>
      <c r="AZ365" s="49"/>
      <c r="BA365" s="12"/>
      <c r="BB365" s="9"/>
      <c r="BC365" s="9"/>
      <c r="BD365" s="9"/>
      <c r="BE365" s="9"/>
      <c r="BF365" s="12"/>
      <c r="BG365" s="49"/>
      <c r="BH365" s="12"/>
      <c r="BI365" s="9"/>
      <c r="BJ365" s="9"/>
      <c r="BK365" s="9"/>
      <c r="BL365" s="50"/>
      <c r="BM365" s="12"/>
      <c r="BN365" s="11"/>
      <c r="BO365" s="9"/>
      <c r="BP365" s="11"/>
      <c r="BQ365" s="9"/>
      <c r="BR365" s="43"/>
      <c r="BS365" s="9"/>
      <c r="BT365" s="11"/>
      <c r="BU365" s="25"/>
      <c r="BV365" s="25"/>
      <c r="BW365" s="25"/>
      <c r="BX365" s="25"/>
      <c r="BY365" s="25"/>
      <c r="BZ365" s="25"/>
      <c r="CA365" s="25"/>
      <c r="CB365" s="25"/>
    </row>
    <row r="366" spans="2:80" x14ac:dyDescent="0.2">
      <c r="B366" s="25"/>
      <c r="C366" s="1"/>
      <c r="D366" s="1"/>
      <c r="E366" s="1"/>
      <c r="F366" s="2"/>
      <c r="G366" s="6"/>
      <c r="H366" s="2"/>
      <c r="I366" s="2"/>
      <c r="J366" s="3"/>
      <c r="K366" s="3"/>
      <c r="L366" s="1"/>
      <c r="M366" s="1"/>
      <c r="N366" s="1"/>
      <c r="O366" s="40"/>
      <c r="P366" s="40"/>
      <c r="Q366" s="1"/>
      <c r="R366" s="1"/>
      <c r="S366" s="2"/>
      <c r="T366" s="3"/>
      <c r="U366" s="7"/>
      <c r="V366" s="7"/>
      <c r="W366" s="7"/>
      <c r="X366" s="40"/>
      <c r="Y366" s="1"/>
      <c r="Z366" s="1"/>
      <c r="AA366" s="2"/>
      <c r="AB366" s="6"/>
      <c r="AC366" s="2"/>
      <c r="AD366" s="40"/>
      <c r="AE366" s="1"/>
      <c r="AF366" s="2"/>
      <c r="AG366" s="9"/>
      <c r="AH366" s="12"/>
      <c r="AI366" s="12"/>
      <c r="AJ366" s="42"/>
      <c r="AK366" s="11"/>
      <c r="AL366" s="9"/>
      <c r="AM366" s="11"/>
      <c r="AN366" s="9"/>
      <c r="AO366" s="9"/>
      <c r="AP366" s="9"/>
      <c r="AQ366" s="50"/>
      <c r="AR366" s="11"/>
      <c r="AS366" s="49"/>
      <c r="AT366" s="12"/>
      <c r="AU366" s="9"/>
      <c r="AV366" s="9"/>
      <c r="AW366" s="9"/>
      <c r="AX366" s="9"/>
      <c r="AY366" s="12"/>
      <c r="AZ366" s="49"/>
      <c r="BA366" s="12"/>
      <c r="BB366" s="9"/>
      <c r="BC366" s="9"/>
      <c r="BD366" s="9"/>
      <c r="BE366" s="9"/>
      <c r="BF366" s="12"/>
      <c r="BG366" s="49"/>
      <c r="BH366" s="12"/>
      <c r="BI366" s="9"/>
      <c r="BJ366" s="9"/>
      <c r="BK366" s="9"/>
      <c r="BL366" s="50"/>
      <c r="BM366" s="12"/>
      <c r="BN366" s="11"/>
      <c r="BO366" s="9"/>
      <c r="BP366" s="11"/>
      <c r="BQ366" s="9"/>
      <c r="BR366" s="43"/>
      <c r="BS366" s="9"/>
      <c r="BT366" s="11"/>
      <c r="BU366" s="25"/>
      <c r="BV366" s="25"/>
      <c r="BW366" s="25"/>
      <c r="BX366" s="25"/>
      <c r="BY366" s="25"/>
      <c r="BZ366" s="25"/>
      <c r="CA366" s="25"/>
      <c r="CB366" s="25"/>
    </row>
    <row r="367" spans="2:80" x14ac:dyDescent="0.2">
      <c r="B367" s="25"/>
      <c r="C367" s="1"/>
      <c r="D367" s="1"/>
      <c r="E367" s="1"/>
      <c r="F367" s="2"/>
      <c r="G367" s="6"/>
      <c r="H367" s="2"/>
      <c r="I367" s="2"/>
      <c r="J367" s="3"/>
      <c r="K367" s="3"/>
      <c r="L367" s="1"/>
      <c r="M367" s="1"/>
      <c r="N367" s="1"/>
      <c r="O367" s="40"/>
      <c r="P367" s="40"/>
      <c r="Q367" s="1"/>
      <c r="R367" s="1"/>
      <c r="S367" s="2"/>
      <c r="T367" s="3"/>
      <c r="U367" s="7"/>
      <c r="V367" s="7"/>
      <c r="W367" s="7"/>
      <c r="X367" s="40"/>
      <c r="Y367" s="1"/>
      <c r="Z367" s="1"/>
      <c r="AA367" s="2"/>
      <c r="AB367" s="6"/>
      <c r="AC367" s="2"/>
      <c r="AD367" s="40"/>
      <c r="AE367" s="1"/>
      <c r="AF367" s="2"/>
      <c r="AG367" s="9"/>
      <c r="AH367" s="12"/>
      <c r="AI367" s="12"/>
      <c r="AJ367" s="42"/>
      <c r="AK367" s="11"/>
      <c r="AL367" s="9"/>
      <c r="AM367" s="11"/>
      <c r="AN367" s="9"/>
      <c r="AO367" s="9"/>
      <c r="AP367" s="9"/>
      <c r="AQ367" s="50"/>
      <c r="AR367" s="11"/>
      <c r="AS367" s="49"/>
      <c r="AT367" s="12"/>
      <c r="AU367" s="9"/>
      <c r="AV367" s="9"/>
      <c r="AW367" s="9"/>
      <c r="AX367" s="9"/>
      <c r="AY367" s="12"/>
      <c r="AZ367" s="49"/>
      <c r="BA367" s="12"/>
      <c r="BB367" s="9"/>
      <c r="BC367" s="9"/>
      <c r="BD367" s="9"/>
      <c r="BE367" s="9"/>
      <c r="BF367" s="12"/>
      <c r="BG367" s="49"/>
      <c r="BH367" s="12"/>
      <c r="BI367" s="9"/>
      <c r="BJ367" s="9"/>
      <c r="BK367" s="9"/>
      <c r="BL367" s="50"/>
      <c r="BM367" s="12"/>
      <c r="BN367" s="11"/>
      <c r="BO367" s="9"/>
      <c r="BP367" s="11"/>
      <c r="BQ367" s="9"/>
      <c r="BR367" s="43"/>
      <c r="BS367" s="9"/>
      <c r="BT367" s="11"/>
      <c r="BU367" s="25"/>
      <c r="BV367" s="25"/>
      <c r="BW367" s="25"/>
      <c r="BX367" s="25"/>
      <c r="BY367" s="25"/>
      <c r="BZ367" s="25"/>
      <c r="CA367" s="25"/>
      <c r="CB367" s="25"/>
    </row>
    <row r="368" spans="2:80" x14ac:dyDescent="0.2">
      <c r="B368" s="25"/>
      <c r="C368" s="1"/>
      <c r="D368" s="1"/>
      <c r="E368" s="1"/>
      <c r="F368" s="2"/>
      <c r="G368" s="6"/>
      <c r="H368" s="2"/>
      <c r="I368" s="2"/>
      <c r="J368" s="3"/>
      <c r="K368" s="3"/>
      <c r="L368" s="1"/>
      <c r="M368" s="1"/>
      <c r="N368" s="1"/>
      <c r="O368" s="40"/>
      <c r="P368" s="40"/>
      <c r="Q368" s="1"/>
      <c r="R368" s="1"/>
      <c r="S368" s="2"/>
      <c r="T368" s="3"/>
      <c r="U368" s="7"/>
      <c r="V368" s="7"/>
      <c r="W368" s="7"/>
      <c r="X368" s="40"/>
      <c r="Y368" s="1"/>
      <c r="Z368" s="1"/>
      <c r="AA368" s="2"/>
      <c r="AB368" s="6"/>
      <c r="AC368" s="2"/>
      <c r="AD368" s="40"/>
      <c r="AE368" s="1"/>
      <c r="AF368" s="2"/>
      <c r="AG368" s="9"/>
      <c r="AH368" s="12"/>
      <c r="AI368" s="12"/>
      <c r="AJ368" s="42"/>
      <c r="AK368" s="11"/>
      <c r="AL368" s="9"/>
      <c r="AM368" s="11"/>
      <c r="AN368" s="9"/>
      <c r="AO368" s="9"/>
      <c r="AP368" s="9"/>
      <c r="AQ368" s="50"/>
      <c r="AR368" s="11"/>
      <c r="AS368" s="49"/>
      <c r="AT368" s="12"/>
      <c r="AU368" s="9"/>
      <c r="AV368" s="9"/>
      <c r="AW368" s="9"/>
      <c r="AX368" s="9"/>
      <c r="AY368" s="12"/>
      <c r="AZ368" s="49"/>
      <c r="BA368" s="12"/>
      <c r="BB368" s="9"/>
      <c r="BC368" s="9"/>
      <c r="BD368" s="9"/>
      <c r="BE368" s="9"/>
      <c r="BF368" s="12"/>
      <c r="BG368" s="49"/>
      <c r="BH368" s="12"/>
      <c r="BI368" s="9"/>
      <c r="BJ368" s="9"/>
      <c r="BK368" s="9"/>
      <c r="BL368" s="50"/>
      <c r="BM368" s="12"/>
      <c r="BN368" s="11"/>
      <c r="BO368" s="9"/>
      <c r="BP368" s="11"/>
      <c r="BQ368" s="9"/>
      <c r="BR368" s="43"/>
      <c r="BS368" s="9"/>
      <c r="BT368" s="11"/>
      <c r="BU368" s="25"/>
      <c r="BV368" s="25"/>
      <c r="BW368" s="25"/>
      <c r="BX368" s="25"/>
      <c r="BY368" s="25"/>
      <c r="BZ368" s="25"/>
      <c r="CA368" s="25"/>
      <c r="CB368" s="25"/>
    </row>
    <row r="369" spans="2:80" x14ac:dyDescent="0.2">
      <c r="B369" s="25"/>
      <c r="C369" s="1"/>
      <c r="D369" s="1"/>
      <c r="E369" s="1"/>
      <c r="F369" s="2"/>
      <c r="G369" s="6"/>
      <c r="H369" s="2"/>
      <c r="I369" s="2"/>
      <c r="J369" s="3"/>
      <c r="K369" s="3"/>
      <c r="L369" s="1"/>
      <c r="M369" s="1"/>
      <c r="N369" s="1"/>
      <c r="O369" s="40"/>
      <c r="P369" s="40"/>
      <c r="Q369" s="1"/>
      <c r="R369" s="1"/>
      <c r="S369" s="2"/>
      <c r="T369" s="3"/>
      <c r="U369" s="7"/>
      <c r="V369" s="7"/>
      <c r="W369" s="7"/>
      <c r="X369" s="40"/>
      <c r="Y369" s="1"/>
      <c r="Z369" s="1"/>
      <c r="AA369" s="2"/>
      <c r="AB369" s="6"/>
      <c r="AC369" s="2"/>
      <c r="AD369" s="40"/>
      <c r="AE369" s="1"/>
      <c r="AF369" s="2"/>
      <c r="AG369" s="9"/>
      <c r="AH369" s="12"/>
      <c r="AI369" s="12"/>
      <c r="AJ369" s="42"/>
      <c r="AK369" s="11"/>
      <c r="AL369" s="9"/>
      <c r="AM369" s="11"/>
      <c r="AN369" s="9"/>
      <c r="AO369" s="9"/>
      <c r="AP369" s="9"/>
      <c r="AQ369" s="50"/>
      <c r="AR369" s="11"/>
      <c r="AS369" s="49"/>
      <c r="AT369" s="12"/>
      <c r="AU369" s="9"/>
      <c r="AV369" s="9"/>
      <c r="AW369" s="9"/>
      <c r="AX369" s="9"/>
      <c r="AY369" s="12"/>
      <c r="AZ369" s="49"/>
      <c r="BA369" s="12"/>
      <c r="BB369" s="9"/>
      <c r="BC369" s="9"/>
      <c r="BD369" s="9"/>
      <c r="BE369" s="9"/>
      <c r="BF369" s="12"/>
      <c r="BG369" s="49"/>
      <c r="BH369" s="12"/>
      <c r="BI369" s="9"/>
      <c r="BJ369" s="9"/>
      <c r="BK369" s="9"/>
      <c r="BL369" s="50"/>
      <c r="BM369" s="12"/>
      <c r="BN369" s="11"/>
      <c r="BO369" s="9"/>
      <c r="BP369" s="11"/>
      <c r="BQ369" s="9"/>
      <c r="BR369" s="43"/>
      <c r="BS369" s="9"/>
      <c r="BT369" s="11"/>
      <c r="BU369" s="25"/>
      <c r="BV369" s="25"/>
      <c r="BW369" s="25"/>
      <c r="BX369" s="25"/>
      <c r="BY369" s="25"/>
      <c r="BZ369" s="25"/>
      <c r="CA369" s="25"/>
      <c r="CB369" s="25"/>
    </row>
    <row r="370" spans="2:80" x14ac:dyDescent="0.2">
      <c r="B370" s="25"/>
      <c r="C370" s="1"/>
      <c r="D370" s="1"/>
      <c r="E370" s="1"/>
      <c r="F370" s="2"/>
      <c r="G370" s="6"/>
      <c r="H370" s="2"/>
      <c r="I370" s="2"/>
      <c r="J370" s="3"/>
      <c r="K370" s="3"/>
      <c r="L370" s="1"/>
      <c r="M370" s="1"/>
      <c r="N370" s="1"/>
      <c r="O370" s="40"/>
      <c r="P370" s="40"/>
      <c r="Q370" s="1"/>
      <c r="R370" s="1"/>
      <c r="S370" s="2"/>
      <c r="T370" s="3"/>
      <c r="U370" s="7"/>
      <c r="V370" s="7"/>
      <c r="W370" s="7"/>
      <c r="X370" s="40"/>
      <c r="Y370" s="1"/>
      <c r="Z370" s="1"/>
      <c r="AA370" s="2"/>
      <c r="AB370" s="6"/>
      <c r="AC370" s="2"/>
      <c r="AD370" s="40"/>
      <c r="AE370" s="1"/>
      <c r="AF370" s="2"/>
      <c r="AG370" s="9"/>
      <c r="AH370" s="12"/>
      <c r="AI370" s="12"/>
      <c r="AJ370" s="42"/>
      <c r="AK370" s="11"/>
      <c r="AL370" s="9"/>
      <c r="AM370" s="11"/>
      <c r="AN370" s="9"/>
      <c r="AO370" s="9"/>
      <c r="AP370" s="9"/>
      <c r="AQ370" s="50"/>
      <c r="AR370" s="11"/>
      <c r="AS370" s="49"/>
      <c r="AT370" s="12"/>
      <c r="AU370" s="9"/>
      <c r="AV370" s="9"/>
      <c r="AW370" s="9"/>
      <c r="AX370" s="9"/>
      <c r="AY370" s="12"/>
      <c r="AZ370" s="49"/>
      <c r="BA370" s="12"/>
      <c r="BB370" s="9"/>
      <c r="BC370" s="9"/>
      <c r="BD370" s="9"/>
      <c r="BE370" s="9"/>
      <c r="BF370" s="12"/>
      <c r="BG370" s="49"/>
      <c r="BH370" s="12"/>
      <c r="BI370" s="9"/>
      <c r="BJ370" s="9"/>
      <c r="BK370" s="9"/>
      <c r="BL370" s="50"/>
      <c r="BM370" s="12"/>
      <c r="BN370" s="11"/>
      <c r="BO370" s="9"/>
      <c r="BP370" s="11"/>
      <c r="BQ370" s="9"/>
      <c r="BR370" s="43"/>
      <c r="BS370" s="9"/>
      <c r="BT370" s="11"/>
      <c r="BU370" s="25"/>
      <c r="BV370" s="25"/>
      <c r="BW370" s="25"/>
      <c r="BX370" s="25"/>
      <c r="BY370" s="25"/>
      <c r="BZ370" s="25"/>
      <c r="CA370" s="25"/>
      <c r="CB370" s="25"/>
    </row>
    <row r="371" spans="2:80" x14ac:dyDescent="0.2">
      <c r="B371" s="25"/>
      <c r="C371" s="1"/>
      <c r="D371" s="1"/>
      <c r="E371" s="1"/>
      <c r="F371" s="2"/>
      <c r="G371" s="6"/>
      <c r="H371" s="2"/>
      <c r="I371" s="2"/>
      <c r="J371" s="3"/>
      <c r="K371" s="3"/>
      <c r="L371" s="1"/>
      <c r="M371" s="1"/>
      <c r="N371" s="1"/>
      <c r="O371" s="40"/>
      <c r="P371" s="40"/>
      <c r="Q371" s="1"/>
      <c r="R371" s="1"/>
      <c r="S371" s="2"/>
      <c r="T371" s="3"/>
      <c r="U371" s="7"/>
      <c r="V371" s="7"/>
      <c r="W371" s="7"/>
      <c r="X371" s="40"/>
      <c r="Y371" s="1"/>
      <c r="Z371" s="1"/>
      <c r="AA371" s="2"/>
      <c r="AB371" s="6"/>
      <c r="AC371" s="2"/>
      <c r="AD371" s="40"/>
      <c r="AE371" s="1"/>
      <c r="AF371" s="2"/>
      <c r="AG371" s="9"/>
      <c r="AH371" s="12"/>
      <c r="AI371" s="12"/>
      <c r="AJ371" s="42"/>
      <c r="AK371" s="11"/>
      <c r="AL371" s="9"/>
      <c r="AM371" s="11"/>
      <c r="AN371" s="9"/>
      <c r="AO371" s="9"/>
      <c r="AP371" s="9"/>
      <c r="AQ371" s="50"/>
      <c r="AR371" s="11"/>
      <c r="AS371" s="49"/>
      <c r="AT371" s="12"/>
      <c r="AU371" s="9"/>
      <c r="AV371" s="9"/>
      <c r="AW371" s="9"/>
      <c r="AX371" s="9"/>
      <c r="AY371" s="12"/>
      <c r="AZ371" s="49"/>
      <c r="BA371" s="12"/>
      <c r="BB371" s="9"/>
      <c r="BC371" s="9"/>
      <c r="BD371" s="9"/>
      <c r="BE371" s="9"/>
      <c r="BF371" s="12"/>
      <c r="BG371" s="49"/>
      <c r="BH371" s="12"/>
      <c r="BI371" s="9"/>
      <c r="BJ371" s="9"/>
      <c r="BK371" s="9"/>
      <c r="BL371" s="50"/>
      <c r="BM371" s="12"/>
      <c r="BN371" s="11"/>
      <c r="BO371" s="9"/>
      <c r="BP371" s="11"/>
      <c r="BQ371" s="9"/>
      <c r="BR371" s="43"/>
      <c r="BS371" s="9"/>
      <c r="BT371" s="11"/>
      <c r="BU371" s="25"/>
      <c r="BV371" s="25"/>
      <c r="BW371" s="25"/>
      <c r="BX371" s="25"/>
      <c r="BY371" s="25"/>
      <c r="BZ371" s="25"/>
      <c r="CA371" s="25"/>
      <c r="CB371" s="25"/>
    </row>
    <row r="372" spans="2:80" x14ac:dyDescent="0.2">
      <c r="B372" s="25"/>
      <c r="C372" s="1"/>
      <c r="D372" s="1"/>
      <c r="E372" s="1"/>
      <c r="F372" s="2"/>
      <c r="G372" s="6"/>
      <c r="H372" s="2"/>
      <c r="I372" s="2"/>
      <c r="J372" s="3"/>
      <c r="K372" s="3"/>
      <c r="L372" s="1"/>
      <c r="M372" s="1"/>
      <c r="N372" s="1"/>
      <c r="O372" s="40"/>
      <c r="P372" s="40"/>
      <c r="Q372" s="1"/>
      <c r="R372" s="1"/>
      <c r="S372" s="2"/>
      <c r="T372" s="3"/>
      <c r="U372" s="7"/>
      <c r="V372" s="7"/>
      <c r="W372" s="7"/>
      <c r="X372" s="40"/>
      <c r="Y372" s="1"/>
      <c r="Z372" s="1"/>
      <c r="AA372" s="2"/>
      <c r="AB372" s="6"/>
      <c r="AC372" s="2"/>
      <c r="AD372" s="40"/>
      <c r="AE372" s="1"/>
      <c r="AF372" s="2"/>
      <c r="AG372" s="9"/>
      <c r="AH372" s="12"/>
      <c r="AI372" s="12"/>
      <c r="AJ372" s="42"/>
      <c r="AK372" s="11"/>
      <c r="AL372" s="9"/>
      <c r="AM372" s="11"/>
      <c r="AN372" s="9"/>
      <c r="AO372" s="9"/>
      <c r="AP372" s="9"/>
      <c r="AQ372" s="50"/>
      <c r="AR372" s="11"/>
      <c r="AS372" s="49"/>
      <c r="AT372" s="12"/>
      <c r="AU372" s="9"/>
      <c r="AV372" s="9"/>
      <c r="AW372" s="9"/>
      <c r="AX372" s="9"/>
      <c r="AY372" s="12"/>
      <c r="AZ372" s="49"/>
      <c r="BA372" s="12"/>
      <c r="BB372" s="9"/>
      <c r="BC372" s="9"/>
      <c r="BD372" s="9"/>
      <c r="BE372" s="9"/>
      <c r="BF372" s="12"/>
      <c r="BG372" s="49"/>
      <c r="BH372" s="12"/>
      <c r="BI372" s="9"/>
      <c r="BJ372" s="9"/>
      <c r="BK372" s="9"/>
      <c r="BL372" s="50"/>
      <c r="BM372" s="12"/>
      <c r="BN372" s="11"/>
      <c r="BO372" s="9"/>
      <c r="BP372" s="11"/>
      <c r="BQ372" s="9"/>
      <c r="BR372" s="43"/>
      <c r="BS372" s="9"/>
      <c r="BT372" s="11"/>
      <c r="BU372" s="25"/>
      <c r="BV372" s="25"/>
      <c r="BW372" s="25"/>
      <c r="BX372" s="25"/>
      <c r="BY372" s="25"/>
      <c r="BZ372" s="25"/>
      <c r="CA372" s="25"/>
      <c r="CB372" s="25"/>
    </row>
    <row r="373" spans="2:80" x14ac:dyDescent="0.2">
      <c r="B373" s="25"/>
      <c r="C373" s="1"/>
      <c r="D373" s="1"/>
      <c r="E373" s="1"/>
      <c r="F373" s="2"/>
      <c r="G373" s="6"/>
      <c r="H373" s="2"/>
      <c r="I373" s="2"/>
      <c r="J373" s="3"/>
      <c r="K373" s="3"/>
      <c r="L373" s="1"/>
      <c r="M373" s="1"/>
      <c r="N373" s="1"/>
      <c r="O373" s="40"/>
      <c r="P373" s="40"/>
      <c r="Q373" s="1"/>
      <c r="R373" s="1"/>
      <c r="S373" s="2"/>
      <c r="T373" s="3"/>
      <c r="U373" s="7"/>
      <c r="V373" s="7"/>
      <c r="W373" s="7"/>
      <c r="X373" s="40"/>
      <c r="Y373" s="1"/>
      <c r="Z373" s="1"/>
      <c r="AA373" s="2"/>
      <c r="AB373" s="6"/>
      <c r="AC373" s="2"/>
      <c r="AD373" s="40"/>
      <c r="AE373" s="1"/>
      <c r="AF373" s="2"/>
      <c r="AG373" s="9"/>
      <c r="AH373" s="12"/>
      <c r="AI373" s="12"/>
      <c r="AJ373" s="42"/>
      <c r="AK373" s="11"/>
      <c r="AL373" s="9"/>
      <c r="AM373" s="11"/>
      <c r="AN373" s="9"/>
      <c r="AO373" s="9"/>
      <c r="AP373" s="9"/>
      <c r="AQ373" s="50"/>
      <c r="AR373" s="11"/>
      <c r="AS373" s="49"/>
      <c r="AT373" s="12"/>
      <c r="AU373" s="9"/>
      <c r="AV373" s="9"/>
      <c r="AW373" s="9"/>
      <c r="AX373" s="9"/>
      <c r="AY373" s="12"/>
      <c r="AZ373" s="49"/>
      <c r="BA373" s="12"/>
      <c r="BB373" s="9"/>
      <c r="BC373" s="9"/>
      <c r="BD373" s="9"/>
      <c r="BE373" s="9"/>
      <c r="BF373" s="12"/>
      <c r="BG373" s="49"/>
      <c r="BH373" s="12"/>
      <c r="BI373" s="9"/>
      <c r="BJ373" s="9"/>
      <c r="BK373" s="9"/>
      <c r="BL373" s="50"/>
      <c r="BM373" s="12"/>
      <c r="BN373" s="11"/>
      <c r="BO373" s="9"/>
      <c r="BP373" s="11"/>
      <c r="BQ373" s="9"/>
      <c r="BR373" s="43"/>
      <c r="BS373" s="9"/>
      <c r="BT373" s="11"/>
      <c r="BU373" s="25"/>
      <c r="BV373" s="25"/>
      <c r="BW373" s="25"/>
      <c r="BX373" s="25"/>
      <c r="BY373" s="25"/>
      <c r="BZ373" s="25"/>
      <c r="CA373" s="25"/>
      <c r="CB373" s="25"/>
    </row>
    <row r="374" spans="2:80" x14ac:dyDescent="0.2">
      <c r="B374" s="25"/>
      <c r="C374" s="1"/>
      <c r="D374" s="1"/>
      <c r="E374" s="1"/>
      <c r="F374" s="2"/>
      <c r="G374" s="6"/>
      <c r="H374" s="2"/>
      <c r="I374" s="2"/>
      <c r="J374" s="3"/>
      <c r="K374" s="3"/>
      <c r="L374" s="1"/>
      <c r="M374" s="1"/>
      <c r="N374" s="1"/>
      <c r="O374" s="40"/>
      <c r="P374" s="40"/>
      <c r="Q374" s="1"/>
      <c r="R374" s="1"/>
      <c r="S374" s="2"/>
      <c r="T374" s="3"/>
      <c r="U374" s="7"/>
      <c r="V374" s="7"/>
      <c r="W374" s="7"/>
      <c r="X374" s="40"/>
      <c r="Y374" s="1"/>
      <c r="Z374" s="1"/>
      <c r="AA374" s="2"/>
      <c r="AB374" s="6"/>
      <c r="AC374" s="2"/>
      <c r="AD374" s="40"/>
      <c r="AE374" s="1"/>
      <c r="AF374" s="2"/>
      <c r="AG374" s="9"/>
      <c r="AH374" s="12"/>
      <c r="AI374" s="12"/>
      <c r="AJ374" s="42"/>
      <c r="AK374" s="11"/>
      <c r="AL374" s="9"/>
      <c r="AM374" s="11"/>
      <c r="AN374" s="9"/>
      <c r="AO374" s="9"/>
      <c r="AP374" s="9"/>
      <c r="AQ374" s="50"/>
      <c r="AR374" s="11"/>
      <c r="AS374" s="49"/>
      <c r="AT374" s="12"/>
      <c r="AU374" s="9"/>
      <c r="AV374" s="9"/>
      <c r="AW374" s="9"/>
      <c r="AX374" s="9"/>
      <c r="AY374" s="12"/>
      <c r="AZ374" s="49"/>
      <c r="BA374" s="12"/>
      <c r="BB374" s="9"/>
      <c r="BC374" s="9"/>
      <c r="BD374" s="9"/>
      <c r="BE374" s="9"/>
      <c r="BF374" s="12"/>
      <c r="BG374" s="49"/>
      <c r="BH374" s="12"/>
      <c r="BI374" s="9"/>
      <c r="BJ374" s="9"/>
      <c r="BK374" s="9"/>
      <c r="BL374" s="50"/>
      <c r="BM374" s="12"/>
      <c r="BN374" s="11"/>
      <c r="BO374" s="9"/>
      <c r="BP374" s="11"/>
      <c r="BQ374" s="9"/>
      <c r="BR374" s="43"/>
      <c r="BS374" s="9"/>
      <c r="BT374" s="11"/>
      <c r="BU374" s="25"/>
      <c r="BV374" s="25"/>
      <c r="BW374" s="25"/>
      <c r="BX374" s="25"/>
      <c r="BY374" s="25"/>
      <c r="BZ374" s="25"/>
      <c r="CA374" s="25"/>
      <c r="CB374" s="25"/>
    </row>
    <row r="375" spans="2:80" x14ac:dyDescent="0.2">
      <c r="B375" s="25"/>
      <c r="C375" s="1"/>
      <c r="D375" s="1"/>
      <c r="E375" s="1"/>
      <c r="F375" s="2"/>
      <c r="G375" s="6"/>
      <c r="H375" s="2"/>
      <c r="I375" s="2"/>
      <c r="J375" s="3"/>
      <c r="K375" s="3"/>
      <c r="L375" s="1"/>
      <c r="M375" s="1"/>
      <c r="N375" s="1"/>
      <c r="O375" s="40"/>
      <c r="P375" s="40"/>
      <c r="Q375" s="1"/>
      <c r="R375" s="1"/>
      <c r="S375" s="2"/>
      <c r="T375" s="3"/>
      <c r="U375" s="7"/>
      <c r="V375" s="7"/>
      <c r="W375" s="7"/>
      <c r="X375" s="40"/>
      <c r="Y375" s="1"/>
      <c r="Z375" s="1"/>
      <c r="AA375" s="2"/>
      <c r="AB375" s="6"/>
      <c r="AC375" s="2"/>
      <c r="AD375" s="40"/>
      <c r="AE375" s="1"/>
      <c r="AF375" s="2"/>
      <c r="AG375" s="9"/>
      <c r="AH375" s="12"/>
      <c r="AI375" s="12"/>
      <c r="AJ375" s="42"/>
      <c r="AK375" s="11"/>
      <c r="AL375" s="9"/>
      <c r="AM375" s="11"/>
      <c r="AN375" s="9"/>
      <c r="AO375" s="9"/>
      <c r="AP375" s="9"/>
      <c r="AQ375" s="50"/>
      <c r="AR375" s="11"/>
      <c r="AS375" s="49"/>
      <c r="AT375" s="12"/>
      <c r="AU375" s="9"/>
      <c r="AV375" s="9"/>
      <c r="AW375" s="9"/>
      <c r="AX375" s="9"/>
      <c r="AY375" s="12"/>
      <c r="AZ375" s="49"/>
      <c r="BA375" s="12"/>
      <c r="BB375" s="9"/>
      <c r="BC375" s="9"/>
      <c r="BD375" s="9"/>
      <c r="BE375" s="9"/>
      <c r="BF375" s="12"/>
      <c r="BG375" s="49"/>
      <c r="BH375" s="12"/>
      <c r="BI375" s="9"/>
      <c r="BJ375" s="9"/>
      <c r="BK375" s="9"/>
      <c r="BL375" s="50"/>
      <c r="BM375" s="12"/>
      <c r="BN375" s="11"/>
      <c r="BO375" s="9"/>
      <c r="BP375" s="11"/>
      <c r="BQ375" s="9"/>
      <c r="BR375" s="43"/>
      <c r="BS375" s="9"/>
      <c r="BT375" s="11"/>
      <c r="BU375" s="25"/>
      <c r="BV375" s="25"/>
      <c r="BW375" s="25"/>
      <c r="BX375" s="25"/>
      <c r="BY375" s="25"/>
      <c r="BZ375" s="25"/>
      <c r="CA375" s="25"/>
      <c r="CB375" s="25"/>
    </row>
    <row r="376" spans="2:80" x14ac:dyDescent="0.2">
      <c r="B376" s="25"/>
      <c r="C376" s="1"/>
      <c r="D376" s="1"/>
      <c r="E376" s="1"/>
      <c r="F376" s="2"/>
      <c r="G376" s="6"/>
      <c r="H376" s="2"/>
      <c r="I376" s="2"/>
      <c r="J376" s="3"/>
      <c r="K376" s="3"/>
      <c r="L376" s="1"/>
      <c r="M376" s="1"/>
      <c r="N376" s="1"/>
      <c r="O376" s="40"/>
      <c r="P376" s="40"/>
      <c r="Q376" s="1"/>
      <c r="R376" s="1"/>
      <c r="S376" s="2"/>
      <c r="T376" s="3"/>
      <c r="U376" s="7"/>
      <c r="V376" s="7"/>
      <c r="W376" s="7"/>
      <c r="X376" s="40"/>
      <c r="Y376" s="1"/>
      <c r="Z376" s="1"/>
      <c r="AA376" s="2"/>
      <c r="AB376" s="6"/>
      <c r="AC376" s="2"/>
      <c r="AD376" s="40"/>
      <c r="AE376" s="1"/>
      <c r="AF376" s="2"/>
      <c r="AG376" s="9"/>
      <c r="AH376" s="12"/>
      <c r="AI376" s="12"/>
      <c r="AJ376" s="42"/>
      <c r="AK376" s="11"/>
      <c r="AL376" s="9"/>
      <c r="AM376" s="11"/>
      <c r="AN376" s="9"/>
      <c r="AO376" s="9"/>
      <c r="AP376" s="9"/>
      <c r="AQ376" s="50"/>
      <c r="AR376" s="11"/>
      <c r="AS376" s="49"/>
      <c r="AT376" s="12"/>
      <c r="AU376" s="9"/>
      <c r="AV376" s="9"/>
      <c r="AW376" s="9"/>
      <c r="AX376" s="9"/>
      <c r="AY376" s="12"/>
      <c r="AZ376" s="49"/>
      <c r="BA376" s="12"/>
      <c r="BB376" s="9"/>
      <c r="BC376" s="9"/>
      <c r="BD376" s="9"/>
      <c r="BE376" s="9"/>
      <c r="BF376" s="12"/>
      <c r="BG376" s="49"/>
      <c r="BH376" s="12"/>
      <c r="BI376" s="9"/>
      <c r="BJ376" s="9"/>
      <c r="BK376" s="9"/>
      <c r="BL376" s="50"/>
      <c r="BM376" s="12"/>
      <c r="BN376" s="11"/>
      <c r="BO376" s="9"/>
      <c r="BP376" s="11"/>
      <c r="BQ376" s="9"/>
      <c r="BR376" s="43"/>
      <c r="BS376" s="9"/>
      <c r="BT376" s="11"/>
      <c r="BU376" s="25"/>
      <c r="BV376" s="25"/>
      <c r="BW376" s="25"/>
      <c r="BX376" s="25"/>
      <c r="BY376" s="25"/>
      <c r="BZ376" s="25"/>
      <c r="CA376" s="25"/>
      <c r="CB376" s="25"/>
    </row>
    <row r="377" spans="2:80" x14ac:dyDescent="0.2">
      <c r="B377" s="25"/>
      <c r="C377" s="1"/>
      <c r="D377" s="1"/>
      <c r="E377" s="1"/>
      <c r="F377" s="2"/>
      <c r="G377" s="6"/>
      <c r="H377" s="2"/>
      <c r="I377" s="2"/>
      <c r="J377" s="3"/>
      <c r="K377" s="3"/>
      <c r="L377" s="1"/>
      <c r="M377" s="1"/>
      <c r="N377" s="1"/>
      <c r="O377" s="40"/>
      <c r="P377" s="40"/>
      <c r="Q377" s="1"/>
      <c r="R377" s="1"/>
      <c r="S377" s="2"/>
      <c r="T377" s="3"/>
      <c r="U377" s="7"/>
      <c r="V377" s="7"/>
      <c r="W377" s="7"/>
      <c r="X377" s="40"/>
      <c r="Y377" s="1"/>
      <c r="Z377" s="1"/>
      <c r="AA377" s="2"/>
      <c r="AB377" s="6"/>
      <c r="AC377" s="2"/>
      <c r="AD377" s="40"/>
      <c r="AE377" s="1"/>
      <c r="AF377" s="2"/>
      <c r="AG377" s="9"/>
      <c r="AH377" s="12"/>
      <c r="AI377" s="12"/>
      <c r="AJ377" s="42"/>
      <c r="AK377" s="11"/>
      <c r="AL377" s="9"/>
      <c r="AM377" s="11"/>
      <c r="AN377" s="9"/>
      <c r="AO377" s="9"/>
      <c r="AP377" s="9"/>
      <c r="AQ377" s="50"/>
      <c r="AR377" s="11"/>
      <c r="AS377" s="49"/>
      <c r="AT377" s="12"/>
      <c r="AU377" s="9"/>
      <c r="AV377" s="9"/>
      <c r="AW377" s="9"/>
      <c r="AX377" s="9"/>
      <c r="AY377" s="12"/>
      <c r="AZ377" s="49"/>
      <c r="BA377" s="12"/>
      <c r="BB377" s="9"/>
      <c r="BC377" s="9"/>
      <c r="BD377" s="9"/>
      <c r="BE377" s="9"/>
      <c r="BF377" s="12"/>
      <c r="BG377" s="49"/>
      <c r="BH377" s="12"/>
      <c r="BI377" s="9"/>
      <c r="BJ377" s="9"/>
      <c r="BK377" s="9"/>
      <c r="BL377" s="50"/>
      <c r="BM377" s="12"/>
      <c r="BN377" s="11"/>
      <c r="BO377" s="9"/>
      <c r="BP377" s="11"/>
      <c r="BQ377" s="9"/>
      <c r="BR377" s="43"/>
      <c r="BS377" s="9"/>
      <c r="BT377" s="11"/>
      <c r="BU377" s="25"/>
      <c r="BV377" s="25"/>
      <c r="BW377" s="25"/>
      <c r="BX377" s="25"/>
      <c r="BY377" s="25"/>
      <c r="BZ377" s="25"/>
      <c r="CA377" s="25"/>
      <c r="CB377" s="25"/>
    </row>
    <row r="378" spans="2:80" x14ac:dyDescent="0.2">
      <c r="B378" s="25"/>
      <c r="C378" s="1"/>
      <c r="D378" s="1"/>
      <c r="E378" s="1"/>
      <c r="F378" s="2"/>
      <c r="G378" s="6"/>
      <c r="H378" s="2"/>
      <c r="I378" s="2"/>
      <c r="J378" s="3"/>
      <c r="K378" s="3"/>
      <c r="L378" s="1"/>
      <c r="M378" s="1"/>
      <c r="N378" s="1"/>
      <c r="O378" s="40"/>
      <c r="P378" s="40"/>
      <c r="Q378" s="1"/>
      <c r="R378" s="1"/>
      <c r="S378" s="2"/>
      <c r="T378" s="3"/>
      <c r="U378" s="7"/>
      <c r="V378" s="7"/>
      <c r="W378" s="7"/>
      <c r="X378" s="40"/>
      <c r="Y378" s="1"/>
      <c r="Z378" s="1"/>
      <c r="AA378" s="2"/>
      <c r="AB378" s="6"/>
      <c r="AC378" s="2"/>
      <c r="AD378" s="40"/>
      <c r="AE378" s="1"/>
      <c r="AF378" s="2"/>
      <c r="AG378" s="9"/>
      <c r="AH378" s="12"/>
      <c r="AI378" s="12"/>
      <c r="AJ378" s="42"/>
      <c r="AK378" s="11"/>
      <c r="AL378" s="9"/>
      <c r="AM378" s="11"/>
      <c r="AN378" s="9"/>
      <c r="AO378" s="9"/>
      <c r="AP378" s="9"/>
      <c r="AQ378" s="50"/>
      <c r="AR378" s="11"/>
      <c r="AS378" s="49"/>
      <c r="AT378" s="12"/>
      <c r="AU378" s="9"/>
      <c r="AV378" s="9"/>
      <c r="AW378" s="9"/>
      <c r="AX378" s="9"/>
      <c r="AY378" s="12"/>
      <c r="AZ378" s="49"/>
      <c r="BA378" s="12"/>
      <c r="BB378" s="9"/>
      <c r="BC378" s="9"/>
      <c r="BD378" s="9"/>
      <c r="BE378" s="9"/>
      <c r="BF378" s="12"/>
      <c r="BG378" s="49"/>
      <c r="BH378" s="12"/>
      <c r="BI378" s="9"/>
      <c r="BJ378" s="9"/>
      <c r="BK378" s="9"/>
      <c r="BL378" s="50"/>
      <c r="BM378" s="12"/>
      <c r="BN378" s="11"/>
      <c r="BO378" s="9"/>
      <c r="BP378" s="11"/>
      <c r="BQ378" s="9"/>
      <c r="BR378" s="43"/>
      <c r="BS378" s="9"/>
      <c r="BT378" s="11"/>
      <c r="BU378" s="25"/>
      <c r="BV378" s="25"/>
      <c r="BW378" s="25"/>
      <c r="BX378" s="25"/>
      <c r="BY378" s="25"/>
      <c r="BZ378" s="25"/>
      <c r="CA378" s="25"/>
      <c r="CB378" s="25"/>
    </row>
    <row r="379" spans="2:80" x14ac:dyDescent="0.2">
      <c r="B379" s="25"/>
      <c r="C379" s="1"/>
      <c r="D379" s="1"/>
      <c r="E379" s="1"/>
      <c r="F379" s="2"/>
      <c r="G379" s="6"/>
      <c r="H379" s="2"/>
      <c r="I379" s="2"/>
      <c r="J379" s="3"/>
      <c r="K379" s="3"/>
      <c r="L379" s="1"/>
      <c r="M379" s="1"/>
      <c r="N379" s="1"/>
      <c r="O379" s="40"/>
      <c r="P379" s="40"/>
      <c r="Q379" s="1"/>
      <c r="R379" s="1"/>
      <c r="S379" s="2"/>
      <c r="T379" s="3"/>
      <c r="U379" s="7"/>
      <c r="V379" s="7"/>
      <c r="W379" s="7"/>
      <c r="X379" s="40"/>
      <c r="Y379" s="1"/>
      <c r="Z379" s="1"/>
      <c r="AA379" s="2"/>
      <c r="AB379" s="6"/>
      <c r="AC379" s="2"/>
      <c r="AD379" s="40"/>
      <c r="AE379" s="1"/>
      <c r="AF379" s="2"/>
      <c r="AG379" s="9"/>
      <c r="AH379" s="12"/>
      <c r="AI379" s="12"/>
      <c r="AJ379" s="42"/>
      <c r="AK379" s="11"/>
      <c r="AL379" s="9"/>
      <c r="AM379" s="11"/>
      <c r="AN379" s="9"/>
      <c r="AO379" s="9"/>
      <c r="AP379" s="9"/>
      <c r="AQ379" s="50"/>
      <c r="AR379" s="11"/>
      <c r="AS379" s="49"/>
      <c r="AT379" s="12"/>
      <c r="AU379" s="9"/>
      <c r="AV379" s="9"/>
      <c r="AW379" s="9"/>
      <c r="AX379" s="9"/>
      <c r="AY379" s="12"/>
      <c r="AZ379" s="49"/>
      <c r="BA379" s="12"/>
      <c r="BB379" s="9"/>
      <c r="BC379" s="9"/>
      <c r="BD379" s="9"/>
      <c r="BE379" s="9"/>
      <c r="BF379" s="12"/>
      <c r="BG379" s="49"/>
      <c r="BH379" s="12"/>
      <c r="BI379" s="9"/>
      <c r="BJ379" s="9"/>
      <c r="BK379" s="9"/>
      <c r="BL379" s="50"/>
      <c r="BM379" s="12"/>
      <c r="BN379" s="11"/>
      <c r="BO379" s="9"/>
      <c r="BP379" s="11"/>
      <c r="BQ379" s="9"/>
      <c r="BR379" s="43"/>
      <c r="BS379" s="9"/>
      <c r="BT379" s="11"/>
      <c r="BU379" s="25"/>
      <c r="BV379" s="25"/>
      <c r="BW379" s="25"/>
      <c r="BX379" s="25"/>
      <c r="BY379" s="25"/>
      <c r="BZ379" s="25"/>
      <c r="CA379" s="25"/>
      <c r="CB379" s="25"/>
    </row>
    <row r="380" spans="2:80" x14ac:dyDescent="0.2">
      <c r="B380" s="25"/>
      <c r="C380" s="1"/>
      <c r="D380" s="1"/>
      <c r="E380" s="1"/>
      <c r="F380" s="2"/>
      <c r="G380" s="6"/>
      <c r="H380" s="2"/>
      <c r="I380" s="2"/>
      <c r="J380" s="3"/>
      <c r="K380" s="3"/>
      <c r="L380" s="1"/>
      <c r="M380" s="1"/>
      <c r="N380" s="1"/>
      <c r="O380" s="40"/>
      <c r="P380" s="40"/>
      <c r="Q380" s="1"/>
      <c r="R380" s="1"/>
      <c r="S380" s="2"/>
      <c r="T380" s="3"/>
      <c r="U380" s="7"/>
      <c r="V380" s="7"/>
      <c r="W380" s="7"/>
      <c r="X380" s="40"/>
      <c r="Y380" s="1"/>
      <c r="Z380" s="1"/>
      <c r="AA380" s="2"/>
      <c r="AB380" s="6"/>
      <c r="AC380" s="2"/>
      <c r="AD380" s="40"/>
      <c r="AE380" s="1"/>
      <c r="AF380" s="2"/>
      <c r="AG380" s="9"/>
      <c r="AH380" s="12"/>
      <c r="AI380" s="12"/>
      <c r="AJ380" s="42"/>
      <c r="AK380" s="11"/>
      <c r="AL380" s="9"/>
      <c r="AM380" s="11"/>
      <c r="AN380" s="9"/>
      <c r="AO380" s="9"/>
      <c r="AP380" s="9"/>
      <c r="AQ380" s="50"/>
      <c r="AR380" s="11"/>
      <c r="AS380" s="49"/>
      <c r="AT380" s="12"/>
      <c r="AU380" s="9"/>
      <c r="AV380" s="9"/>
      <c r="AW380" s="9"/>
      <c r="AX380" s="9"/>
      <c r="AY380" s="12"/>
      <c r="AZ380" s="49"/>
      <c r="BA380" s="12"/>
      <c r="BB380" s="9"/>
      <c r="BC380" s="9"/>
      <c r="BD380" s="9"/>
      <c r="BE380" s="9"/>
      <c r="BF380" s="12"/>
      <c r="BG380" s="49"/>
      <c r="BH380" s="12"/>
      <c r="BI380" s="9"/>
      <c r="BJ380" s="9"/>
      <c r="BK380" s="9"/>
      <c r="BL380" s="50"/>
      <c r="BM380" s="12"/>
      <c r="BN380" s="11"/>
      <c r="BO380" s="9"/>
      <c r="BP380" s="11"/>
      <c r="BQ380" s="9"/>
      <c r="BR380" s="43"/>
      <c r="BS380" s="9"/>
      <c r="BT380" s="11"/>
      <c r="BU380" s="25"/>
      <c r="BV380" s="25"/>
      <c r="BW380" s="25"/>
      <c r="BX380" s="25"/>
      <c r="BY380" s="25"/>
      <c r="BZ380" s="25"/>
      <c r="CA380" s="25"/>
      <c r="CB380" s="25"/>
    </row>
    <row r="381" spans="2:80" x14ac:dyDescent="0.2">
      <c r="B381" s="25"/>
      <c r="C381" s="1"/>
      <c r="D381" s="1"/>
      <c r="E381" s="1"/>
      <c r="F381" s="2"/>
      <c r="G381" s="6"/>
      <c r="H381" s="2"/>
      <c r="I381" s="2"/>
      <c r="J381" s="3"/>
      <c r="K381" s="3"/>
      <c r="L381" s="1"/>
      <c r="M381" s="1"/>
      <c r="N381" s="1"/>
      <c r="O381" s="40"/>
      <c r="P381" s="40"/>
      <c r="Q381" s="1"/>
      <c r="R381" s="1"/>
      <c r="S381" s="2"/>
      <c r="T381" s="3"/>
      <c r="U381" s="7"/>
      <c r="V381" s="7"/>
      <c r="W381" s="7"/>
      <c r="X381" s="40"/>
      <c r="Y381" s="1"/>
      <c r="Z381" s="1"/>
      <c r="AA381" s="2"/>
      <c r="AB381" s="6"/>
      <c r="AC381" s="2"/>
      <c r="AD381" s="40"/>
      <c r="AE381" s="1"/>
      <c r="AF381" s="2"/>
      <c r="AG381" s="9"/>
      <c r="AH381" s="12"/>
      <c r="AI381" s="12"/>
      <c r="AJ381" s="42"/>
      <c r="AK381" s="11"/>
      <c r="AL381" s="9"/>
      <c r="AM381" s="11"/>
      <c r="AN381" s="9"/>
      <c r="AO381" s="9"/>
      <c r="AP381" s="9"/>
      <c r="AQ381" s="50"/>
      <c r="AR381" s="11"/>
      <c r="AS381" s="49"/>
      <c r="AT381" s="12"/>
      <c r="AU381" s="9"/>
      <c r="AV381" s="9"/>
      <c r="AW381" s="9"/>
      <c r="AX381" s="9"/>
      <c r="AY381" s="12"/>
      <c r="AZ381" s="49"/>
      <c r="BA381" s="12"/>
      <c r="BB381" s="9"/>
      <c r="BC381" s="9"/>
      <c r="BD381" s="9"/>
      <c r="BE381" s="9"/>
      <c r="BF381" s="12"/>
      <c r="BG381" s="49"/>
      <c r="BH381" s="12"/>
      <c r="BI381" s="9"/>
      <c r="BJ381" s="9"/>
      <c r="BK381" s="9"/>
      <c r="BL381" s="50"/>
      <c r="BM381" s="12"/>
      <c r="BN381" s="11"/>
      <c r="BO381" s="9"/>
      <c r="BP381" s="11"/>
      <c r="BQ381" s="9"/>
      <c r="BR381" s="43"/>
      <c r="BS381" s="9"/>
      <c r="BT381" s="11"/>
      <c r="BU381" s="25"/>
      <c r="BV381" s="25"/>
      <c r="BW381" s="25"/>
      <c r="BX381" s="25"/>
      <c r="BY381" s="25"/>
      <c r="BZ381" s="25"/>
      <c r="CA381" s="25"/>
      <c r="CB381" s="25"/>
    </row>
    <row r="382" spans="2:80" x14ac:dyDescent="0.2">
      <c r="B382" s="25"/>
      <c r="C382" s="1"/>
      <c r="D382" s="1"/>
      <c r="E382" s="1"/>
      <c r="F382" s="2"/>
      <c r="G382" s="6"/>
      <c r="H382" s="2"/>
      <c r="I382" s="2"/>
      <c r="J382" s="3"/>
      <c r="K382" s="3"/>
      <c r="L382" s="1"/>
      <c r="M382" s="1"/>
      <c r="N382" s="1"/>
      <c r="O382" s="40"/>
      <c r="P382" s="40"/>
      <c r="Q382" s="1"/>
      <c r="R382" s="1"/>
      <c r="S382" s="2"/>
      <c r="T382" s="3"/>
      <c r="U382" s="7"/>
      <c r="V382" s="7"/>
      <c r="W382" s="7"/>
      <c r="X382" s="40"/>
      <c r="Y382" s="1"/>
      <c r="Z382" s="1"/>
      <c r="AA382" s="2"/>
      <c r="AB382" s="6"/>
      <c r="AC382" s="2"/>
      <c r="AD382" s="40"/>
      <c r="AE382" s="1"/>
      <c r="AF382" s="2"/>
      <c r="AG382" s="9"/>
      <c r="AH382" s="12"/>
      <c r="AI382" s="12"/>
      <c r="AJ382" s="42"/>
      <c r="AK382" s="11"/>
      <c r="AL382" s="9"/>
      <c r="AM382" s="11"/>
      <c r="AN382" s="9"/>
      <c r="AO382" s="9"/>
      <c r="AP382" s="9"/>
      <c r="AQ382" s="50"/>
      <c r="AR382" s="11"/>
      <c r="AS382" s="49"/>
      <c r="AT382" s="12"/>
      <c r="AU382" s="9"/>
      <c r="AV382" s="9"/>
      <c r="AW382" s="9"/>
      <c r="AX382" s="9"/>
      <c r="AY382" s="12"/>
      <c r="AZ382" s="49"/>
      <c r="BA382" s="12"/>
      <c r="BB382" s="9"/>
      <c r="BC382" s="9"/>
      <c r="BD382" s="9"/>
      <c r="BE382" s="9"/>
      <c r="BF382" s="12"/>
      <c r="BG382" s="49"/>
      <c r="BH382" s="12"/>
      <c r="BI382" s="9"/>
      <c r="BJ382" s="9"/>
      <c r="BK382" s="9"/>
      <c r="BL382" s="50"/>
      <c r="BM382" s="12"/>
      <c r="BN382" s="11"/>
      <c r="BO382" s="9"/>
      <c r="BP382" s="11"/>
      <c r="BQ382" s="9"/>
      <c r="BR382" s="43"/>
      <c r="BS382" s="9"/>
      <c r="BT382" s="11"/>
      <c r="BU382" s="25"/>
      <c r="BV382" s="25"/>
      <c r="BW382" s="25"/>
      <c r="BX382" s="25"/>
      <c r="BY382" s="25"/>
      <c r="BZ382" s="25"/>
      <c r="CA382" s="25"/>
      <c r="CB382" s="25"/>
    </row>
    <row r="383" spans="2:80" x14ac:dyDescent="0.2">
      <c r="B383" s="25"/>
      <c r="C383" s="1"/>
      <c r="D383" s="1"/>
      <c r="E383" s="1"/>
      <c r="F383" s="2"/>
      <c r="G383" s="6"/>
      <c r="H383" s="2"/>
      <c r="I383" s="2"/>
      <c r="J383" s="3"/>
      <c r="K383" s="3"/>
      <c r="L383" s="1"/>
      <c r="M383" s="1"/>
      <c r="N383" s="1"/>
      <c r="O383" s="40"/>
      <c r="P383" s="40"/>
      <c r="Q383" s="1"/>
      <c r="R383" s="1"/>
      <c r="S383" s="2"/>
      <c r="T383" s="3"/>
      <c r="U383" s="7"/>
      <c r="V383" s="7"/>
      <c r="W383" s="7"/>
      <c r="X383" s="40"/>
      <c r="Y383" s="1"/>
      <c r="Z383" s="1"/>
      <c r="AA383" s="2"/>
      <c r="AB383" s="6"/>
      <c r="AC383" s="2"/>
      <c r="AD383" s="40"/>
      <c r="AE383" s="1"/>
      <c r="AF383" s="2"/>
      <c r="AG383" s="9"/>
      <c r="AH383" s="12"/>
      <c r="AI383" s="12"/>
      <c r="AJ383" s="42"/>
      <c r="AK383" s="11"/>
      <c r="AL383" s="9"/>
      <c r="AM383" s="11"/>
      <c r="AN383" s="9"/>
      <c r="AO383" s="9"/>
      <c r="AP383" s="9"/>
      <c r="AQ383" s="50"/>
      <c r="AR383" s="11"/>
      <c r="AS383" s="49"/>
      <c r="AT383" s="12"/>
      <c r="AU383" s="9"/>
      <c r="AV383" s="9"/>
      <c r="AW383" s="9"/>
      <c r="AX383" s="9"/>
      <c r="AY383" s="12"/>
      <c r="AZ383" s="49"/>
      <c r="BA383" s="12"/>
      <c r="BB383" s="9"/>
      <c r="BC383" s="9"/>
      <c r="BD383" s="9"/>
      <c r="BE383" s="9"/>
      <c r="BF383" s="12"/>
      <c r="BG383" s="49"/>
      <c r="BH383" s="12"/>
      <c r="BI383" s="9"/>
      <c r="BJ383" s="9"/>
      <c r="BK383" s="9"/>
      <c r="BL383" s="50"/>
      <c r="BM383" s="12"/>
      <c r="BN383" s="11"/>
      <c r="BO383" s="9"/>
      <c r="BP383" s="11"/>
      <c r="BQ383" s="9"/>
      <c r="BR383" s="43"/>
      <c r="BS383" s="9"/>
      <c r="BT383" s="11"/>
      <c r="BU383" s="25"/>
      <c r="BV383" s="25"/>
      <c r="BW383" s="25"/>
      <c r="BX383" s="25"/>
      <c r="BY383" s="25"/>
      <c r="BZ383" s="25"/>
      <c r="CA383" s="25"/>
      <c r="CB383" s="25"/>
    </row>
    <row r="384" spans="2:80" x14ac:dyDescent="0.2">
      <c r="B384" s="25"/>
      <c r="C384" s="1"/>
      <c r="D384" s="1"/>
      <c r="E384" s="1"/>
      <c r="F384" s="2"/>
      <c r="G384" s="6"/>
      <c r="H384" s="2"/>
      <c r="I384" s="2"/>
      <c r="J384" s="3"/>
      <c r="K384" s="3"/>
      <c r="L384" s="1"/>
      <c r="M384" s="1"/>
      <c r="N384" s="1"/>
      <c r="O384" s="40"/>
      <c r="P384" s="40"/>
      <c r="Q384" s="1"/>
      <c r="R384" s="1"/>
      <c r="S384" s="2"/>
      <c r="T384" s="3"/>
      <c r="U384" s="7"/>
      <c r="V384" s="7"/>
      <c r="W384" s="7"/>
      <c r="X384" s="40"/>
      <c r="Y384" s="1"/>
      <c r="Z384" s="1"/>
      <c r="AA384" s="2"/>
      <c r="AB384" s="6"/>
      <c r="AC384" s="2"/>
      <c r="AD384" s="40"/>
      <c r="AE384" s="1"/>
      <c r="AF384" s="2"/>
      <c r="AG384" s="9"/>
      <c r="AH384" s="12"/>
      <c r="AI384" s="12"/>
      <c r="AJ384" s="42"/>
      <c r="AK384" s="11"/>
      <c r="AL384" s="9"/>
      <c r="AM384" s="11"/>
      <c r="AN384" s="9"/>
      <c r="AO384" s="9"/>
      <c r="AP384" s="9"/>
      <c r="AQ384" s="50"/>
      <c r="AR384" s="11"/>
      <c r="AS384" s="49"/>
      <c r="AT384" s="12"/>
      <c r="AU384" s="9"/>
      <c r="AV384" s="9"/>
      <c r="AW384" s="9"/>
      <c r="AX384" s="9"/>
      <c r="AY384" s="12"/>
      <c r="AZ384" s="49"/>
      <c r="BA384" s="12"/>
      <c r="BB384" s="9"/>
      <c r="BC384" s="9"/>
      <c r="BD384" s="9"/>
      <c r="BE384" s="9"/>
      <c r="BF384" s="12"/>
      <c r="BG384" s="49"/>
      <c r="BH384" s="12"/>
      <c r="BI384" s="9"/>
      <c r="BJ384" s="9"/>
      <c r="BK384" s="9"/>
      <c r="BL384" s="50"/>
      <c r="BM384" s="12"/>
      <c r="BN384" s="11"/>
      <c r="BO384" s="9"/>
      <c r="BP384" s="11"/>
      <c r="BQ384" s="9"/>
      <c r="BR384" s="43"/>
      <c r="BS384" s="9"/>
      <c r="BT384" s="11"/>
      <c r="BU384" s="25"/>
      <c r="BV384" s="25"/>
      <c r="BW384" s="25"/>
      <c r="BX384" s="25"/>
      <c r="BY384" s="25"/>
      <c r="BZ384" s="25"/>
      <c r="CA384" s="25"/>
      <c r="CB384" s="25"/>
    </row>
    <row r="385" spans="2:80" x14ac:dyDescent="0.2">
      <c r="B385" s="25"/>
      <c r="C385" s="1"/>
      <c r="D385" s="1"/>
      <c r="E385" s="1"/>
      <c r="F385" s="2"/>
      <c r="G385" s="6"/>
      <c r="H385" s="2"/>
      <c r="I385" s="2"/>
      <c r="J385" s="3"/>
      <c r="K385" s="3"/>
      <c r="L385" s="1"/>
      <c r="M385" s="1"/>
      <c r="N385" s="1"/>
      <c r="O385" s="40"/>
      <c r="P385" s="40"/>
      <c r="Q385" s="1"/>
      <c r="R385" s="1"/>
      <c r="S385" s="2"/>
      <c r="T385" s="3"/>
      <c r="U385" s="7"/>
      <c r="V385" s="7"/>
      <c r="W385" s="7"/>
      <c r="X385" s="40"/>
      <c r="Y385" s="1"/>
      <c r="Z385" s="1"/>
      <c r="AA385" s="2"/>
      <c r="AB385" s="6"/>
      <c r="AC385" s="2"/>
      <c r="AD385" s="40"/>
      <c r="AE385" s="1"/>
      <c r="AF385" s="2"/>
      <c r="AG385" s="9"/>
      <c r="AH385" s="12"/>
      <c r="AI385" s="12"/>
      <c r="AJ385" s="42"/>
      <c r="AK385" s="11"/>
      <c r="AL385" s="9"/>
      <c r="AM385" s="11"/>
      <c r="AN385" s="9"/>
      <c r="AO385" s="9"/>
      <c r="AP385" s="9"/>
      <c r="AQ385" s="50"/>
      <c r="AR385" s="11"/>
      <c r="AS385" s="49"/>
      <c r="AT385" s="12"/>
      <c r="AU385" s="9"/>
      <c r="AV385" s="9"/>
      <c r="AW385" s="9"/>
      <c r="AX385" s="9"/>
      <c r="AY385" s="12"/>
      <c r="AZ385" s="49"/>
      <c r="BA385" s="12"/>
      <c r="BB385" s="9"/>
      <c r="BC385" s="9"/>
      <c r="BD385" s="9"/>
      <c r="BE385" s="9"/>
      <c r="BF385" s="12"/>
      <c r="BG385" s="49"/>
      <c r="BH385" s="12"/>
      <c r="BI385" s="9"/>
      <c r="BJ385" s="9"/>
      <c r="BK385" s="9"/>
      <c r="BL385" s="50"/>
      <c r="BM385" s="12"/>
      <c r="BN385" s="11"/>
      <c r="BO385" s="9"/>
      <c r="BP385" s="11"/>
      <c r="BQ385" s="9"/>
      <c r="BR385" s="43"/>
      <c r="BS385" s="9"/>
      <c r="BT385" s="11"/>
      <c r="BU385" s="25"/>
      <c r="BV385" s="25"/>
      <c r="BW385" s="25"/>
      <c r="BX385" s="25"/>
      <c r="BY385" s="25"/>
      <c r="BZ385" s="25"/>
      <c r="CA385" s="25"/>
      <c r="CB385" s="25"/>
    </row>
    <row r="386" spans="2:80" x14ac:dyDescent="0.2">
      <c r="B386" s="25"/>
      <c r="C386" s="1"/>
      <c r="D386" s="1"/>
      <c r="E386" s="1"/>
      <c r="F386" s="2"/>
      <c r="G386" s="6"/>
      <c r="H386" s="2"/>
      <c r="I386" s="2"/>
      <c r="J386" s="3"/>
      <c r="K386" s="3"/>
      <c r="L386" s="1"/>
      <c r="M386" s="1"/>
      <c r="N386" s="1"/>
      <c r="O386" s="40"/>
      <c r="P386" s="40"/>
      <c r="Q386" s="1"/>
      <c r="R386" s="1"/>
      <c r="S386" s="2"/>
      <c r="T386" s="3"/>
      <c r="U386" s="7"/>
      <c r="V386" s="7"/>
      <c r="W386" s="7"/>
      <c r="X386" s="40"/>
      <c r="Y386" s="1"/>
      <c r="Z386" s="1"/>
      <c r="AA386" s="2"/>
      <c r="AB386" s="6"/>
      <c r="AC386" s="2"/>
      <c r="AD386" s="40"/>
      <c r="AE386" s="1"/>
      <c r="AF386" s="2"/>
      <c r="AG386" s="9"/>
      <c r="AH386" s="12"/>
      <c r="AI386" s="12"/>
      <c r="AJ386" s="42"/>
      <c r="AK386" s="11"/>
      <c r="AL386" s="9"/>
      <c r="AM386" s="11"/>
      <c r="AN386" s="9"/>
      <c r="AO386" s="9"/>
      <c r="AP386" s="9"/>
      <c r="AQ386" s="50"/>
      <c r="AR386" s="11"/>
      <c r="AS386" s="49"/>
      <c r="AT386" s="12"/>
      <c r="AU386" s="9"/>
      <c r="AV386" s="9"/>
      <c r="AW386" s="9"/>
      <c r="AX386" s="9"/>
      <c r="AY386" s="12"/>
      <c r="AZ386" s="49"/>
      <c r="BA386" s="12"/>
      <c r="BB386" s="9"/>
      <c r="BC386" s="9"/>
      <c r="BD386" s="9"/>
      <c r="BE386" s="9"/>
      <c r="BF386" s="12"/>
      <c r="BG386" s="49"/>
      <c r="BH386" s="12"/>
      <c r="BI386" s="9"/>
      <c r="BJ386" s="9"/>
      <c r="BK386" s="9"/>
      <c r="BL386" s="50"/>
      <c r="BM386" s="12"/>
      <c r="BN386" s="11"/>
      <c r="BO386" s="9"/>
      <c r="BP386" s="11"/>
      <c r="BQ386" s="9"/>
      <c r="BR386" s="43"/>
      <c r="BS386" s="9"/>
      <c r="BT386" s="11"/>
      <c r="BU386" s="25"/>
      <c r="BV386" s="25"/>
      <c r="BW386" s="25"/>
      <c r="BX386" s="25"/>
      <c r="BY386" s="25"/>
      <c r="BZ386" s="25"/>
      <c r="CA386" s="25"/>
      <c r="CB386" s="25"/>
    </row>
    <row r="387" spans="2:80" x14ac:dyDescent="0.2">
      <c r="B387" s="25"/>
      <c r="C387" s="1"/>
      <c r="D387" s="1"/>
      <c r="E387" s="1"/>
      <c r="F387" s="2"/>
      <c r="G387" s="6"/>
      <c r="H387" s="2"/>
      <c r="I387" s="2"/>
      <c r="J387" s="3"/>
      <c r="K387" s="3"/>
      <c r="L387" s="1"/>
      <c r="M387" s="1"/>
      <c r="N387" s="1"/>
      <c r="O387" s="40"/>
      <c r="P387" s="40"/>
      <c r="Q387" s="1"/>
      <c r="R387" s="1"/>
      <c r="S387" s="2"/>
      <c r="T387" s="3"/>
      <c r="U387" s="7"/>
      <c r="V387" s="7"/>
      <c r="W387" s="7"/>
      <c r="X387" s="40"/>
      <c r="Y387" s="1"/>
      <c r="Z387" s="1"/>
      <c r="AA387" s="2"/>
      <c r="AB387" s="6"/>
      <c r="AC387" s="2"/>
      <c r="AD387" s="40"/>
      <c r="AE387" s="1"/>
      <c r="AF387" s="2"/>
      <c r="AG387" s="9"/>
      <c r="AH387" s="12"/>
      <c r="AI387" s="12"/>
      <c r="AJ387" s="42"/>
      <c r="AK387" s="11"/>
      <c r="AL387" s="9"/>
      <c r="AM387" s="11"/>
      <c r="AN387" s="9"/>
      <c r="AO387" s="9"/>
      <c r="AP387" s="9"/>
      <c r="AQ387" s="50"/>
      <c r="AR387" s="11"/>
      <c r="AS387" s="49"/>
      <c r="AT387" s="12"/>
      <c r="AU387" s="9"/>
      <c r="AV387" s="9"/>
      <c r="AW387" s="9"/>
      <c r="AX387" s="9"/>
      <c r="AY387" s="12"/>
      <c r="AZ387" s="49"/>
      <c r="BA387" s="12"/>
      <c r="BB387" s="9"/>
      <c r="BC387" s="9"/>
      <c r="BD387" s="9"/>
      <c r="BE387" s="9"/>
      <c r="BF387" s="12"/>
      <c r="BG387" s="49"/>
      <c r="BH387" s="12"/>
      <c r="BI387" s="9"/>
      <c r="BJ387" s="9"/>
      <c r="BK387" s="9"/>
      <c r="BL387" s="50"/>
      <c r="BM387" s="12"/>
      <c r="BN387" s="11"/>
      <c r="BO387" s="9"/>
      <c r="BP387" s="11"/>
      <c r="BQ387" s="9"/>
      <c r="BR387" s="43"/>
      <c r="BS387" s="9"/>
      <c r="BT387" s="11"/>
      <c r="BU387" s="25"/>
      <c r="BV387" s="25"/>
      <c r="BW387" s="25"/>
      <c r="BX387" s="25"/>
      <c r="BY387" s="25"/>
      <c r="BZ387" s="25"/>
      <c r="CA387" s="25"/>
      <c r="CB387" s="25"/>
    </row>
    <row r="388" spans="2:80" x14ac:dyDescent="0.2">
      <c r="B388" s="25"/>
      <c r="C388" s="1"/>
      <c r="D388" s="1"/>
      <c r="E388" s="1"/>
      <c r="F388" s="2"/>
      <c r="G388" s="6"/>
      <c r="H388" s="2"/>
      <c r="I388" s="2"/>
      <c r="J388" s="3"/>
      <c r="K388" s="3"/>
      <c r="L388" s="1"/>
      <c r="M388" s="1"/>
      <c r="N388" s="1"/>
      <c r="O388" s="40"/>
      <c r="P388" s="40"/>
      <c r="Q388" s="1"/>
      <c r="R388" s="1"/>
      <c r="S388" s="2"/>
      <c r="T388" s="3"/>
      <c r="U388" s="7"/>
      <c r="V388" s="7"/>
      <c r="W388" s="7"/>
      <c r="X388" s="40"/>
      <c r="Y388" s="1"/>
      <c r="Z388" s="1"/>
      <c r="AA388" s="2"/>
      <c r="AB388" s="6"/>
      <c r="AC388" s="2"/>
      <c r="AD388" s="40"/>
      <c r="AE388" s="1"/>
      <c r="AF388" s="2"/>
      <c r="AG388" s="9"/>
      <c r="AH388" s="12"/>
      <c r="AI388" s="12"/>
      <c r="AJ388" s="42"/>
      <c r="AK388" s="11"/>
      <c r="AL388" s="9"/>
      <c r="AM388" s="11"/>
      <c r="AN388" s="9"/>
      <c r="AO388" s="9"/>
      <c r="AP388" s="9"/>
      <c r="AQ388" s="50"/>
      <c r="AR388" s="11"/>
      <c r="AS388" s="49"/>
      <c r="AT388" s="12"/>
      <c r="AU388" s="9"/>
      <c r="AV388" s="9"/>
      <c r="AW388" s="9"/>
      <c r="AX388" s="9"/>
      <c r="AY388" s="12"/>
      <c r="AZ388" s="49"/>
      <c r="BA388" s="12"/>
      <c r="BB388" s="9"/>
      <c r="BC388" s="9"/>
      <c r="BD388" s="9"/>
      <c r="BE388" s="9"/>
      <c r="BF388" s="12"/>
      <c r="BG388" s="49"/>
      <c r="BH388" s="12"/>
      <c r="BI388" s="9"/>
      <c r="BJ388" s="9"/>
      <c r="BK388" s="9"/>
      <c r="BL388" s="50"/>
      <c r="BM388" s="12"/>
      <c r="BN388" s="11"/>
      <c r="BO388" s="9"/>
      <c r="BP388" s="11"/>
      <c r="BQ388" s="9"/>
      <c r="BR388" s="43"/>
      <c r="BS388" s="9"/>
      <c r="BT388" s="11"/>
      <c r="BU388" s="25"/>
      <c r="BV388" s="25"/>
      <c r="BW388" s="25"/>
      <c r="BX388" s="25"/>
      <c r="BY388" s="25"/>
      <c r="BZ388" s="25"/>
      <c r="CA388" s="25"/>
      <c r="CB388" s="25"/>
    </row>
    <row r="389" spans="2:80" x14ac:dyDescent="0.2">
      <c r="B389" s="25"/>
      <c r="C389" s="1"/>
      <c r="D389" s="1"/>
      <c r="E389" s="1"/>
      <c r="F389" s="2"/>
      <c r="G389" s="6"/>
      <c r="H389" s="2"/>
      <c r="I389" s="2"/>
      <c r="J389" s="3"/>
      <c r="K389" s="3"/>
      <c r="L389" s="1"/>
      <c r="M389" s="1"/>
      <c r="N389" s="1"/>
      <c r="O389" s="40"/>
      <c r="P389" s="40"/>
      <c r="Q389" s="1"/>
      <c r="R389" s="1"/>
      <c r="S389" s="2"/>
      <c r="T389" s="3"/>
      <c r="U389" s="7"/>
      <c r="V389" s="7"/>
      <c r="W389" s="7"/>
      <c r="X389" s="40"/>
      <c r="Y389" s="1"/>
      <c r="Z389" s="1"/>
      <c r="AA389" s="2"/>
      <c r="AB389" s="6"/>
      <c r="AC389" s="2"/>
      <c r="AD389" s="40"/>
      <c r="AE389" s="1"/>
      <c r="AF389" s="2"/>
      <c r="AG389" s="9"/>
      <c r="AH389" s="12"/>
      <c r="AI389" s="12"/>
      <c r="AJ389" s="42"/>
      <c r="AK389" s="11"/>
      <c r="AL389" s="9"/>
      <c r="AM389" s="11"/>
      <c r="AN389" s="9"/>
      <c r="AO389" s="9"/>
      <c r="AP389" s="9"/>
      <c r="AQ389" s="50"/>
      <c r="AR389" s="11"/>
      <c r="AS389" s="49"/>
      <c r="AT389" s="12"/>
      <c r="AU389" s="9"/>
      <c r="AV389" s="9"/>
      <c r="AW389" s="9"/>
      <c r="AX389" s="9"/>
      <c r="AY389" s="12"/>
      <c r="AZ389" s="49"/>
      <c r="BA389" s="12"/>
      <c r="BB389" s="9"/>
      <c r="BC389" s="9"/>
      <c r="BD389" s="9"/>
      <c r="BE389" s="9"/>
      <c r="BF389" s="12"/>
      <c r="BG389" s="49"/>
      <c r="BH389" s="12"/>
      <c r="BI389" s="9"/>
      <c r="BJ389" s="9"/>
      <c r="BK389" s="9"/>
      <c r="BL389" s="50"/>
      <c r="BM389" s="12"/>
      <c r="BN389" s="11"/>
      <c r="BO389" s="9"/>
      <c r="BP389" s="11"/>
      <c r="BQ389" s="9"/>
      <c r="BR389" s="43"/>
      <c r="BS389" s="9"/>
      <c r="BT389" s="11"/>
      <c r="BU389" s="25"/>
      <c r="BV389" s="25"/>
      <c r="BW389" s="25"/>
      <c r="BX389" s="25"/>
      <c r="BY389" s="25"/>
      <c r="BZ389" s="25"/>
      <c r="CA389" s="25"/>
      <c r="CB389" s="25"/>
    </row>
    <row r="390" spans="2:80" x14ac:dyDescent="0.2">
      <c r="B390" s="25"/>
      <c r="C390" s="1"/>
      <c r="D390" s="1"/>
      <c r="E390" s="1"/>
      <c r="F390" s="2"/>
      <c r="G390" s="6"/>
      <c r="H390" s="2"/>
      <c r="I390" s="2"/>
      <c r="J390" s="3"/>
      <c r="K390" s="3"/>
      <c r="L390" s="1"/>
      <c r="M390" s="1"/>
      <c r="N390" s="1"/>
      <c r="O390" s="40"/>
      <c r="P390" s="40"/>
      <c r="Q390" s="1"/>
      <c r="R390" s="1"/>
      <c r="S390" s="2"/>
      <c r="T390" s="3"/>
      <c r="U390" s="7"/>
      <c r="V390" s="7"/>
      <c r="W390" s="7"/>
      <c r="X390" s="40"/>
      <c r="Y390" s="1"/>
      <c r="Z390" s="1"/>
      <c r="AA390" s="2"/>
      <c r="AB390" s="6"/>
      <c r="AC390" s="2"/>
      <c r="AD390" s="40"/>
      <c r="AE390" s="1"/>
      <c r="AF390" s="2"/>
      <c r="AG390" s="9"/>
      <c r="AH390" s="12"/>
      <c r="AI390" s="12"/>
      <c r="AJ390" s="42"/>
      <c r="AK390" s="11"/>
      <c r="AL390" s="9"/>
      <c r="AM390" s="11"/>
      <c r="AN390" s="9"/>
      <c r="AO390" s="9"/>
      <c r="AP390" s="9"/>
      <c r="AQ390" s="50"/>
      <c r="AR390" s="11"/>
      <c r="AS390" s="49"/>
      <c r="AT390" s="12"/>
      <c r="AU390" s="9"/>
      <c r="AV390" s="9"/>
      <c r="AW390" s="9"/>
      <c r="AX390" s="9"/>
      <c r="AY390" s="12"/>
      <c r="AZ390" s="49"/>
      <c r="BA390" s="12"/>
      <c r="BB390" s="9"/>
      <c r="BC390" s="9"/>
      <c r="BD390" s="9"/>
      <c r="BE390" s="9"/>
      <c r="BF390" s="12"/>
      <c r="BG390" s="49"/>
      <c r="BH390" s="12"/>
      <c r="BI390" s="9"/>
      <c r="BJ390" s="9"/>
      <c r="BK390" s="9"/>
      <c r="BL390" s="50"/>
      <c r="BM390" s="12"/>
      <c r="BN390" s="11"/>
      <c r="BO390" s="9"/>
      <c r="BP390" s="11"/>
      <c r="BQ390" s="9"/>
      <c r="BR390" s="43"/>
      <c r="BS390" s="9"/>
      <c r="BT390" s="11"/>
      <c r="BU390" s="25"/>
      <c r="BV390" s="25"/>
      <c r="BW390" s="25"/>
      <c r="BX390" s="25"/>
      <c r="BY390" s="25"/>
      <c r="BZ390" s="25"/>
      <c r="CA390" s="25"/>
      <c r="CB390" s="25"/>
    </row>
    <row r="391" spans="2:80" x14ac:dyDescent="0.2">
      <c r="B391" s="25"/>
      <c r="C391" s="1"/>
      <c r="D391" s="1"/>
      <c r="E391" s="1"/>
      <c r="F391" s="2"/>
      <c r="G391" s="6"/>
      <c r="H391" s="2"/>
      <c r="I391" s="2"/>
      <c r="J391" s="3"/>
      <c r="K391" s="3"/>
      <c r="L391" s="1"/>
      <c r="M391" s="1"/>
      <c r="N391" s="1"/>
      <c r="O391" s="40"/>
      <c r="P391" s="40"/>
      <c r="Q391" s="1"/>
      <c r="R391" s="1"/>
      <c r="S391" s="2"/>
      <c r="T391" s="3"/>
      <c r="U391" s="7"/>
      <c r="V391" s="7"/>
      <c r="W391" s="7"/>
      <c r="X391" s="40"/>
      <c r="Y391" s="1"/>
      <c r="Z391" s="1"/>
      <c r="AA391" s="2"/>
      <c r="AB391" s="6"/>
      <c r="AC391" s="2"/>
      <c r="AD391" s="40"/>
      <c r="AE391" s="1"/>
      <c r="AF391" s="2"/>
      <c r="AG391" s="9"/>
      <c r="AH391" s="12"/>
      <c r="AI391" s="12"/>
      <c r="AJ391" s="42"/>
      <c r="AK391" s="11"/>
      <c r="AL391" s="9"/>
      <c r="AM391" s="11"/>
      <c r="AN391" s="9"/>
      <c r="AO391" s="9"/>
      <c r="AP391" s="9"/>
      <c r="AQ391" s="50"/>
      <c r="AR391" s="11"/>
      <c r="AS391" s="49"/>
      <c r="AT391" s="12"/>
      <c r="AU391" s="9"/>
      <c r="AV391" s="9"/>
      <c r="AW391" s="9"/>
      <c r="AX391" s="9"/>
      <c r="AY391" s="12"/>
      <c r="AZ391" s="49"/>
      <c r="BA391" s="12"/>
      <c r="BB391" s="9"/>
      <c r="BC391" s="9"/>
      <c r="BD391" s="9"/>
      <c r="BE391" s="9"/>
      <c r="BF391" s="12"/>
      <c r="BG391" s="49"/>
      <c r="BH391" s="12"/>
      <c r="BI391" s="9"/>
      <c r="BJ391" s="9"/>
      <c r="BK391" s="9"/>
      <c r="BL391" s="50"/>
      <c r="BM391" s="12"/>
      <c r="BN391" s="11"/>
      <c r="BO391" s="9"/>
      <c r="BP391" s="11"/>
      <c r="BQ391" s="9"/>
      <c r="BR391" s="43"/>
      <c r="BS391" s="9"/>
      <c r="BT391" s="11"/>
      <c r="BU391" s="25"/>
      <c r="BV391" s="25"/>
      <c r="BW391" s="25"/>
      <c r="BX391" s="25"/>
      <c r="BY391" s="25"/>
      <c r="BZ391" s="25"/>
      <c r="CA391" s="25"/>
      <c r="CB391" s="25"/>
    </row>
    <row r="392" spans="2:80" x14ac:dyDescent="0.2">
      <c r="B392" s="25"/>
      <c r="C392" s="1"/>
      <c r="D392" s="1"/>
      <c r="E392" s="1"/>
      <c r="F392" s="2"/>
      <c r="G392" s="6"/>
      <c r="H392" s="2"/>
      <c r="I392" s="2"/>
      <c r="J392" s="3"/>
      <c r="K392" s="3"/>
      <c r="L392" s="1"/>
      <c r="M392" s="1"/>
      <c r="N392" s="1"/>
      <c r="O392" s="40"/>
      <c r="P392" s="40"/>
      <c r="Q392" s="1"/>
      <c r="R392" s="1"/>
      <c r="S392" s="2"/>
      <c r="T392" s="3"/>
      <c r="U392" s="7"/>
      <c r="V392" s="7"/>
      <c r="W392" s="7"/>
      <c r="X392" s="40"/>
      <c r="Y392" s="1"/>
      <c r="Z392" s="1"/>
      <c r="AA392" s="2"/>
      <c r="AB392" s="6"/>
      <c r="AC392" s="2"/>
      <c r="AD392" s="40"/>
      <c r="AE392" s="1"/>
      <c r="AF392" s="2"/>
      <c r="AG392" s="9"/>
      <c r="AH392" s="12"/>
      <c r="AI392" s="12"/>
      <c r="AJ392" s="42"/>
      <c r="AK392" s="11"/>
      <c r="AL392" s="9"/>
      <c r="AM392" s="11"/>
      <c r="AN392" s="9"/>
      <c r="AO392" s="9"/>
      <c r="AP392" s="9"/>
      <c r="AQ392" s="50"/>
      <c r="AR392" s="11"/>
      <c r="AS392" s="49"/>
      <c r="AT392" s="12"/>
      <c r="AU392" s="9"/>
      <c r="AV392" s="9"/>
      <c r="AW392" s="9"/>
      <c r="AX392" s="9"/>
      <c r="AY392" s="12"/>
      <c r="AZ392" s="49"/>
      <c r="BA392" s="12"/>
      <c r="BB392" s="9"/>
      <c r="BC392" s="9"/>
      <c r="BD392" s="9"/>
      <c r="BE392" s="9"/>
      <c r="BF392" s="12"/>
      <c r="BG392" s="49"/>
      <c r="BH392" s="12"/>
      <c r="BI392" s="9"/>
      <c r="BJ392" s="9"/>
      <c r="BK392" s="9"/>
      <c r="BL392" s="50"/>
      <c r="BM392" s="12"/>
      <c r="BN392" s="11"/>
      <c r="BO392" s="9"/>
      <c r="BP392" s="11"/>
      <c r="BQ392" s="9"/>
      <c r="BR392" s="43"/>
      <c r="BS392" s="9"/>
      <c r="BT392" s="11"/>
      <c r="BU392" s="25"/>
      <c r="BV392" s="25"/>
      <c r="BW392" s="25"/>
      <c r="BX392" s="25"/>
      <c r="BY392" s="25"/>
      <c r="BZ392" s="25"/>
      <c r="CA392" s="25"/>
      <c r="CB392" s="25"/>
    </row>
    <row r="393" spans="2:80" x14ac:dyDescent="0.2">
      <c r="B393" s="25"/>
      <c r="C393" s="1"/>
      <c r="D393" s="1"/>
      <c r="E393" s="1"/>
      <c r="F393" s="2"/>
      <c r="G393" s="6"/>
      <c r="H393" s="2"/>
      <c r="I393" s="2"/>
      <c r="J393" s="3"/>
      <c r="K393" s="3"/>
      <c r="L393" s="1"/>
      <c r="M393" s="1"/>
      <c r="N393" s="1"/>
      <c r="O393" s="40"/>
      <c r="P393" s="40"/>
      <c r="Q393" s="1"/>
      <c r="R393" s="1"/>
      <c r="S393" s="2"/>
      <c r="T393" s="3"/>
      <c r="U393" s="7"/>
      <c r="V393" s="7"/>
      <c r="W393" s="7"/>
      <c r="X393" s="40"/>
      <c r="Y393" s="1"/>
      <c r="Z393" s="1"/>
      <c r="AA393" s="2"/>
      <c r="AB393" s="6"/>
      <c r="AC393" s="2"/>
      <c r="AD393" s="40"/>
      <c r="AE393" s="1"/>
      <c r="AF393" s="2"/>
      <c r="AG393" s="9"/>
      <c r="AH393" s="12"/>
      <c r="AI393" s="12"/>
      <c r="AJ393" s="42"/>
      <c r="AK393" s="11"/>
      <c r="AL393" s="9"/>
      <c r="AM393" s="11"/>
      <c r="AN393" s="9"/>
      <c r="AO393" s="9"/>
      <c r="AP393" s="9"/>
      <c r="AQ393" s="50"/>
      <c r="AR393" s="11"/>
      <c r="AS393" s="49"/>
      <c r="AT393" s="12"/>
      <c r="AU393" s="9"/>
      <c r="AV393" s="9"/>
      <c r="AW393" s="9"/>
      <c r="AX393" s="9"/>
      <c r="AY393" s="12"/>
      <c r="AZ393" s="49"/>
      <c r="BA393" s="12"/>
      <c r="BB393" s="9"/>
      <c r="BC393" s="9"/>
      <c r="BD393" s="9"/>
      <c r="BE393" s="9"/>
      <c r="BF393" s="12"/>
      <c r="BG393" s="49"/>
      <c r="BH393" s="12"/>
      <c r="BI393" s="9"/>
      <c r="BJ393" s="9"/>
      <c r="BK393" s="9"/>
      <c r="BL393" s="50"/>
      <c r="BM393" s="12"/>
      <c r="BN393" s="11"/>
      <c r="BO393" s="9"/>
      <c r="BP393" s="11"/>
      <c r="BQ393" s="9"/>
      <c r="BR393" s="43"/>
      <c r="BS393" s="9"/>
      <c r="BT393" s="11"/>
      <c r="BU393" s="25"/>
      <c r="BV393" s="25"/>
      <c r="BW393" s="25"/>
      <c r="BX393" s="25"/>
      <c r="BY393" s="25"/>
      <c r="BZ393" s="25"/>
      <c r="CA393" s="25"/>
      <c r="CB393" s="25"/>
    </row>
    <row r="394" spans="2:80" x14ac:dyDescent="0.2">
      <c r="B394" s="25"/>
      <c r="C394" s="1"/>
      <c r="D394" s="1"/>
      <c r="E394" s="1"/>
      <c r="F394" s="2"/>
      <c r="G394" s="6"/>
      <c r="H394" s="2"/>
      <c r="I394" s="2"/>
      <c r="J394" s="3"/>
      <c r="K394" s="3"/>
      <c r="L394" s="1"/>
      <c r="M394" s="1"/>
      <c r="N394" s="1"/>
      <c r="O394" s="40"/>
      <c r="P394" s="40"/>
      <c r="Q394" s="1"/>
      <c r="R394" s="1"/>
      <c r="S394" s="2"/>
      <c r="T394" s="3"/>
      <c r="U394" s="7"/>
      <c r="V394" s="7"/>
      <c r="W394" s="7"/>
      <c r="X394" s="40"/>
      <c r="Y394" s="1"/>
      <c r="Z394" s="1"/>
      <c r="AA394" s="2"/>
      <c r="AB394" s="6"/>
      <c r="AC394" s="2"/>
      <c r="AD394" s="40"/>
      <c r="AE394" s="1"/>
      <c r="AF394" s="2"/>
      <c r="AG394" s="9"/>
      <c r="AH394" s="12"/>
      <c r="AI394" s="12"/>
      <c r="AJ394" s="42"/>
      <c r="AK394" s="11"/>
      <c r="AL394" s="9"/>
      <c r="AM394" s="11"/>
      <c r="AN394" s="9"/>
      <c r="AO394" s="9"/>
      <c r="AP394" s="9"/>
      <c r="AQ394" s="50"/>
      <c r="AR394" s="11"/>
      <c r="AS394" s="49"/>
      <c r="AT394" s="12"/>
      <c r="AU394" s="9"/>
      <c r="AV394" s="9"/>
      <c r="AW394" s="9"/>
      <c r="AX394" s="9"/>
      <c r="AY394" s="12"/>
      <c r="AZ394" s="49"/>
      <c r="BA394" s="12"/>
      <c r="BB394" s="9"/>
      <c r="BC394" s="9"/>
      <c r="BD394" s="9"/>
      <c r="BE394" s="9"/>
      <c r="BF394" s="12"/>
      <c r="BG394" s="49"/>
      <c r="BH394" s="12"/>
      <c r="BI394" s="9"/>
      <c r="BJ394" s="9"/>
      <c r="BK394" s="9"/>
      <c r="BL394" s="50"/>
      <c r="BM394" s="12"/>
      <c r="BN394" s="11"/>
      <c r="BO394" s="9"/>
      <c r="BP394" s="11"/>
      <c r="BQ394" s="9"/>
      <c r="BR394" s="43"/>
      <c r="BS394" s="9"/>
      <c r="BT394" s="11"/>
      <c r="BU394" s="25"/>
      <c r="BV394" s="25"/>
      <c r="BW394" s="25"/>
      <c r="BX394" s="25"/>
      <c r="BY394" s="25"/>
      <c r="BZ394" s="25"/>
      <c r="CA394" s="25"/>
      <c r="CB394" s="25"/>
    </row>
    <row r="395" spans="2:80" x14ac:dyDescent="0.2">
      <c r="B395" s="25"/>
      <c r="C395" s="1"/>
      <c r="D395" s="1"/>
      <c r="E395" s="1"/>
      <c r="F395" s="2"/>
      <c r="G395" s="6"/>
      <c r="H395" s="2"/>
      <c r="I395" s="2"/>
      <c r="J395" s="3"/>
      <c r="K395" s="3"/>
      <c r="L395" s="1"/>
      <c r="M395" s="1"/>
      <c r="N395" s="1"/>
      <c r="O395" s="40"/>
      <c r="P395" s="40"/>
      <c r="Q395" s="1"/>
      <c r="R395" s="1"/>
      <c r="S395" s="2"/>
      <c r="T395" s="3"/>
      <c r="U395" s="7"/>
      <c r="V395" s="7"/>
      <c r="W395" s="7"/>
      <c r="X395" s="40"/>
      <c r="Y395" s="1"/>
      <c r="Z395" s="1"/>
      <c r="AA395" s="2"/>
      <c r="AB395" s="6"/>
      <c r="AC395" s="2"/>
      <c r="AD395" s="40"/>
      <c r="AE395" s="1"/>
      <c r="AF395" s="2"/>
      <c r="AG395" s="9"/>
      <c r="AH395" s="12"/>
      <c r="AI395" s="12"/>
      <c r="AJ395" s="42"/>
      <c r="AK395" s="11"/>
      <c r="AL395" s="9"/>
      <c r="AM395" s="11"/>
      <c r="AN395" s="9"/>
      <c r="AO395" s="9"/>
      <c r="AP395" s="9"/>
      <c r="AQ395" s="50"/>
      <c r="AR395" s="11"/>
      <c r="AS395" s="49"/>
      <c r="AT395" s="12"/>
      <c r="AU395" s="9"/>
      <c r="AV395" s="9"/>
      <c r="AW395" s="9"/>
      <c r="AX395" s="9"/>
      <c r="AY395" s="12"/>
      <c r="AZ395" s="49"/>
      <c r="BA395" s="12"/>
      <c r="BB395" s="9"/>
      <c r="BC395" s="9"/>
      <c r="BD395" s="9"/>
      <c r="BE395" s="9"/>
      <c r="BF395" s="12"/>
      <c r="BG395" s="49"/>
      <c r="BH395" s="12"/>
      <c r="BI395" s="9"/>
      <c r="BJ395" s="9"/>
      <c r="BK395" s="9"/>
      <c r="BL395" s="50"/>
      <c r="BM395" s="12"/>
      <c r="BN395" s="11"/>
      <c r="BO395" s="9"/>
      <c r="BP395" s="11"/>
      <c r="BQ395" s="9"/>
      <c r="BR395" s="43"/>
      <c r="BS395" s="9"/>
      <c r="BT395" s="11"/>
      <c r="BU395" s="25"/>
      <c r="BV395" s="25"/>
      <c r="BW395" s="25"/>
      <c r="BX395" s="25"/>
      <c r="BY395" s="25"/>
      <c r="BZ395" s="25"/>
      <c r="CA395" s="25"/>
      <c r="CB395" s="25"/>
    </row>
    <row r="396" spans="2:80" x14ac:dyDescent="0.2">
      <c r="B396" s="25"/>
      <c r="C396" s="1"/>
      <c r="D396" s="1"/>
      <c r="E396" s="1"/>
      <c r="F396" s="2"/>
      <c r="G396" s="6"/>
      <c r="H396" s="2"/>
      <c r="I396" s="2"/>
      <c r="J396" s="3"/>
      <c r="K396" s="3"/>
      <c r="L396" s="1"/>
      <c r="M396" s="1"/>
      <c r="N396" s="1"/>
      <c r="O396" s="40"/>
      <c r="P396" s="40"/>
      <c r="Q396" s="1"/>
      <c r="R396" s="1"/>
      <c r="S396" s="2"/>
      <c r="T396" s="3"/>
      <c r="U396" s="7"/>
      <c r="V396" s="7"/>
      <c r="W396" s="7"/>
      <c r="X396" s="40"/>
      <c r="Y396" s="1"/>
      <c r="Z396" s="1"/>
      <c r="AA396" s="2"/>
      <c r="AB396" s="6"/>
      <c r="AC396" s="2"/>
      <c r="AD396" s="40"/>
      <c r="AE396" s="1"/>
      <c r="AF396" s="2"/>
      <c r="AG396" s="9"/>
      <c r="AH396" s="12"/>
      <c r="AI396" s="12"/>
      <c r="AJ396" s="42"/>
      <c r="AK396" s="11"/>
      <c r="AL396" s="9"/>
      <c r="AM396" s="11"/>
      <c r="AN396" s="9"/>
      <c r="AO396" s="9"/>
      <c r="AP396" s="9"/>
      <c r="AQ396" s="50"/>
      <c r="AR396" s="11"/>
      <c r="AS396" s="49"/>
      <c r="AT396" s="12"/>
      <c r="AU396" s="9"/>
      <c r="AV396" s="9"/>
      <c r="AW396" s="9"/>
      <c r="AX396" s="9"/>
      <c r="AY396" s="12"/>
      <c r="AZ396" s="49"/>
      <c r="BA396" s="12"/>
      <c r="BB396" s="9"/>
      <c r="BC396" s="9"/>
      <c r="BD396" s="9"/>
      <c r="BE396" s="9"/>
      <c r="BF396" s="12"/>
      <c r="BG396" s="49"/>
      <c r="BH396" s="12"/>
      <c r="BI396" s="9"/>
      <c r="BJ396" s="9"/>
      <c r="BK396" s="9"/>
      <c r="BL396" s="50"/>
      <c r="BM396" s="12"/>
      <c r="BN396" s="11"/>
      <c r="BO396" s="9"/>
      <c r="BP396" s="11"/>
      <c r="BQ396" s="9"/>
      <c r="BR396" s="43"/>
      <c r="BS396" s="9"/>
      <c r="BT396" s="11"/>
      <c r="BU396" s="25"/>
      <c r="BV396" s="25"/>
      <c r="BW396" s="25"/>
      <c r="BX396" s="25"/>
      <c r="BY396" s="25"/>
      <c r="BZ396" s="25"/>
      <c r="CA396" s="25"/>
      <c r="CB396" s="25"/>
    </row>
    <row r="397" spans="2:80" x14ac:dyDescent="0.2">
      <c r="B397" s="25"/>
      <c r="C397" s="1"/>
      <c r="D397" s="1"/>
      <c r="E397" s="1"/>
      <c r="F397" s="2"/>
      <c r="G397" s="6"/>
      <c r="H397" s="2"/>
      <c r="I397" s="2"/>
      <c r="J397" s="3"/>
      <c r="K397" s="3"/>
      <c r="L397" s="1"/>
      <c r="M397" s="1"/>
      <c r="N397" s="1"/>
      <c r="O397" s="40"/>
      <c r="P397" s="40"/>
      <c r="Q397" s="1"/>
      <c r="R397" s="1"/>
      <c r="S397" s="2"/>
      <c r="T397" s="3"/>
      <c r="U397" s="7"/>
      <c r="V397" s="7"/>
      <c r="W397" s="7"/>
      <c r="X397" s="40"/>
      <c r="Y397" s="1"/>
      <c r="Z397" s="1"/>
      <c r="AA397" s="2"/>
      <c r="AB397" s="6"/>
      <c r="AC397" s="2"/>
      <c r="AD397" s="40"/>
      <c r="AE397" s="1"/>
      <c r="AF397" s="2"/>
      <c r="AG397" s="9"/>
      <c r="AH397" s="12"/>
      <c r="AI397" s="12"/>
      <c r="AJ397" s="42"/>
      <c r="AK397" s="11"/>
      <c r="AL397" s="9"/>
      <c r="AM397" s="11"/>
      <c r="AN397" s="9"/>
      <c r="AO397" s="9"/>
      <c r="AP397" s="9"/>
      <c r="AQ397" s="50"/>
      <c r="AR397" s="11"/>
      <c r="AS397" s="49"/>
      <c r="AT397" s="12"/>
      <c r="AU397" s="9"/>
      <c r="AV397" s="9"/>
      <c r="AW397" s="9"/>
      <c r="AX397" s="9"/>
      <c r="AY397" s="12"/>
      <c r="AZ397" s="49"/>
      <c r="BA397" s="12"/>
      <c r="BB397" s="9"/>
      <c r="BC397" s="9"/>
      <c r="BD397" s="9"/>
      <c r="BE397" s="9"/>
      <c r="BF397" s="12"/>
      <c r="BG397" s="49"/>
      <c r="BH397" s="12"/>
      <c r="BI397" s="9"/>
      <c r="BJ397" s="9"/>
      <c r="BK397" s="9"/>
      <c r="BL397" s="50"/>
      <c r="BM397" s="12"/>
      <c r="BN397" s="11"/>
      <c r="BO397" s="9"/>
      <c r="BP397" s="11"/>
      <c r="BQ397" s="9"/>
      <c r="BR397" s="43"/>
      <c r="BS397" s="9"/>
      <c r="BT397" s="11"/>
      <c r="BU397" s="25"/>
      <c r="BV397" s="25"/>
      <c r="BW397" s="25"/>
      <c r="BX397" s="25"/>
      <c r="BY397" s="25"/>
      <c r="BZ397" s="25"/>
      <c r="CA397" s="25"/>
      <c r="CB397" s="25"/>
    </row>
    <row r="398" spans="2:80" x14ac:dyDescent="0.2">
      <c r="B398" s="25"/>
      <c r="C398" s="1"/>
      <c r="D398" s="1"/>
      <c r="E398" s="1"/>
      <c r="F398" s="2"/>
      <c r="G398" s="6"/>
      <c r="H398" s="2"/>
      <c r="I398" s="2"/>
      <c r="J398" s="3"/>
      <c r="K398" s="3"/>
      <c r="L398" s="1"/>
      <c r="M398" s="1"/>
      <c r="N398" s="1"/>
      <c r="O398" s="40"/>
      <c r="P398" s="40"/>
      <c r="Q398" s="1"/>
      <c r="R398" s="1"/>
      <c r="S398" s="2"/>
      <c r="T398" s="3"/>
      <c r="U398" s="7"/>
      <c r="V398" s="7"/>
      <c r="W398" s="7"/>
      <c r="X398" s="40"/>
      <c r="Y398" s="1"/>
      <c r="Z398" s="1"/>
      <c r="AA398" s="2"/>
      <c r="AB398" s="6"/>
      <c r="AC398" s="2"/>
      <c r="AD398" s="40"/>
      <c r="AE398" s="1"/>
      <c r="AF398" s="2"/>
      <c r="AG398" s="9"/>
      <c r="AH398" s="12"/>
      <c r="AI398" s="12"/>
      <c r="AJ398" s="42"/>
      <c r="AK398" s="11"/>
      <c r="AL398" s="9"/>
      <c r="AM398" s="11"/>
      <c r="AN398" s="9"/>
      <c r="AO398" s="9"/>
      <c r="AP398" s="9"/>
      <c r="AQ398" s="50"/>
      <c r="AR398" s="11"/>
      <c r="AS398" s="49"/>
      <c r="AT398" s="12"/>
      <c r="AU398" s="9"/>
      <c r="AV398" s="9"/>
      <c r="AW398" s="9"/>
      <c r="AX398" s="9"/>
      <c r="AY398" s="12"/>
      <c r="AZ398" s="49"/>
      <c r="BA398" s="12"/>
      <c r="BB398" s="9"/>
      <c r="BC398" s="9"/>
      <c r="BD398" s="9"/>
      <c r="BE398" s="9"/>
      <c r="BF398" s="12"/>
      <c r="BG398" s="49"/>
      <c r="BH398" s="12"/>
      <c r="BI398" s="9"/>
      <c r="BJ398" s="9"/>
      <c r="BK398" s="9"/>
      <c r="BL398" s="50"/>
      <c r="BM398" s="12"/>
      <c r="BN398" s="11"/>
      <c r="BO398" s="9"/>
      <c r="BP398" s="11"/>
      <c r="BQ398" s="9"/>
      <c r="BR398" s="43"/>
      <c r="BS398" s="9"/>
      <c r="BT398" s="11"/>
      <c r="BU398" s="25"/>
      <c r="BV398" s="25"/>
      <c r="BW398" s="25"/>
      <c r="BX398" s="25"/>
      <c r="BY398" s="25"/>
      <c r="BZ398" s="25"/>
      <c r="CA398" s="25"/>
      <c r="CB398" s="25"/>
    </row>
    <row r="399" spans="2:80" x14ac:dyDescent="0.2">
      <c r="B399" s="25"/>
      <c r="C399" s="1"/>
      <c r="D399" s="1"/>
      <c r="E399" s="1"/>
      <c r="F399" s="2"/>
      <c r="G399" s="6"/>
      <c r="H399" s="2"/>
      <c r="I399" s="2"/>
      <c r="J399" s="3"/>
      <c r="K399" s="3"/>
      <c r="L399" s="1"/>
      <c r="M399" s="1"/>
      <c r="N399" s="1"/>
      <c r="O399" s="40"/>
      <c r="P399" s="40"/>
      <c r="Q399" s="1"/>
      <c r="R399" s="1"/>
      <c r="S399" s="2"/>
      <c r="T399" s="3"/>
      <c r="U399" s="7"/>
      <c r="V399" s="7"/>
      <c r="W399" s="7"/>
      <c r="X399" s="40"/>
      <c r="Y399" s="1"/>
      <c r="Z399" s="1"/>
      <c r="AA399" s="2"/>
      <c r="AB399" s="6"/>
      <c r="AC399" s="2"/>
      <c r="AD399" s="40"/>
      <c r="AE399" s="1"/>
      <c r="AF399" s="2"/>
      <c r="AG399" s="9"/>
      <c r="AH399" s="12"/>
      <c r="AI399" s="12"/>
      <c r="AJ399" s="42"/>
      <c r="AK399" s="11"/>
      <c r="AL399" s="9"/>
      <c r="AM399" s="11"/>
      <c r="AN399" s="9"/>
      <c r="AO399" s="9"/>
      <c r="AP399" s="9"/>
      <c r="AQ399" s="50"/>
      <c r="AR399" s="11"/>
      <c r="AS399" s="49"/>
      <c r="AT399" s="12"/>
      <c r="AU399" s="9"/>
      <c r="AV399" s="9"/>
      <c r="AW399" s="9"/>
      <c r="AX399" s="9"/>
      <c r="AY399" s="12"/>
      <c r="AZ399" s="49"/>
      <c r="BA399" s="12"/>
      <c r="BB399" s="9"/>
      <c r="BC399" s="9"/>
      <c r="BD399" s="9"/>
      <c r="BE399" s="9"/>
      <c r="BF399" s="12"/>
      <c r="BG399" s="49"/>
      <c r="BH399" s="12"/>
      <c r="BI399" s="9"/>
      <c r="BJ399" s="9"/>
      <c r="BK399" s="9"/>
      <c r="BL399" s="50"/>
      <c r="BM399" s="12"/>
      <c r="BN399" s="11"/>
      <c r="BO399" s="9"/>
      <c r="BP399" s="11"/>
      <c r="BQ399" s="9"/>
      <c r="BR399" s="43"/>
      <c r="BS399" s="9"/>
      <c r="BT399" s="11"/>
      <c r="BU399" s="25"/>
      <c r="BV399" s="25"/>
      <c r="BW399" s="25"/>
      <c r="BX399" s="25"/>
      <c r="BY399" s="25"/>
      <c r="BZ399" s="25"/>
      <c r="CA399" s="25"/>
      <c r="CB399" s="25"/>
    </row>
    <row r="400" spans="2:80" x14ac:dyDescent="0.2">
      <c r="B400" s="25"/>
      <c r="C400" s="1"/>
      <c r="D400" s="1"/>
      <c r="E400" s="1"/>
      <c r="F400" s="2"/>
      <c r="G400" s="6"/>
      <c r="H400" s="2"/>
      <c r="I400" s="2"/>
      <c r="J400" s="3"/>
      <c r="K400" s="3"/>
      <c r="L400" s="1"/>
      <c r="M400" s="1"/>
      <c r="N400" s="1"/>
      <c r="O400" s="40"/>
      <c r="P400" s="40"/>
      <c r="Q400" s="1"/>
      <c r="R400" s="1"/>
      <c r="S400" s="2"/>
      <c r="T400" s="3"/>
      <c r="U400" s="7"/>
      <c r="V400" s="7"/>
      <c r="W400" s="7"/>
      <c r="X400" s="40"/>
      <c r="Y400" s="1"/>
      <c r="Z400" s="1"/>
      <c r="AA400" s="2"/>
      <c r="AB400" s="6"/>
      <c r="AC400" s="2"/>
      <c r="AD400" s="40"/>
      <c r="AE400" s="1"/>
      <c r="AF400" s="2"/>
      <c r="AG400" s="9"/>
      <c r="AH400" s="12"/>
      <c r="AI400" s="12"/>
      <c r="AJ400" s="42"/>
      <c r="AK400" s="11"/>
      <c r="AL400" s="9"/>
      <c r="AM400" s="11"/>
      <c r="AN400" s="9"/>
      <c r="AO400" s="9"/>
      <c r="AP400" s="9"/>
      <c r="AQ400" s="50"/>
      <c r="AR400" s="11"/>
      <c r="AS400" s="49"/>
      <c r="AT400" s="12"/>
      <c r="AU400" s="9"/>
      <c r="AV400" s="9"/>
      <c r="AW400" s="9"/>
      <c r="AX400" s="9"/>
      <c r="AY400" s="12"/>
      <c r="AZ400" s="49"/>
      <c r="BA400" s="12"/>
      <c r="BB400" s="9"/>
      <c r="BC400" s="9"/>
      <c r="BD400" s="9"/>
      <c r="BE400" s="9"/>
      <c r="BF400" s="12"/>
      <c r="BG400" s="49"/>
      <c r="BH400" s="12"/>
      <c r="BI400" s="9"/>
      <c r="BJ400" s="9"/>
      <c r="BK400" s="9"/>
      <c r="BL400" s="50"/>
      <c r="BM400" s="12"/>
      <c r="BN400" s="11"/>
      <c r="BO400" s="9"/>
      <c r="BP400" s="11"/>
      <c r="BQ400" s="9"/>
      <c r="BR400" s="43"/>
      <c r="BS400" s="9"/>
      <c r="BT400" s="11"/>
      <c r="BU400" s="25"/>
      <c r="BV400" s="25"/>
      <c r="BW400" s="25"/>
      <c r="BX400" s="25"/>
      <c r="BY400" s="25"/>
      <c r="BZ400" s="25"/>
      <c r="CA400" s="25"/>
      <c r="CB400" s="25"/>
    </row>
    <row r="401" spans="2:80" x14ac:dyDescent="0.2">
      <c r="B401" s="25"/>
      <c r="C401" s="1"/>
      <c r="D401" s="1"/>
      <c r="E401" s="1"/>
      <c r="F401" s="2"/>
      <c r="G401" s="6"/>
      <c r="H401" s="2"/>
      <c r="I401" s="2"/>
      <c r="J401" s="3"/>
      <c r="K401" s="3"/>
      <c r="L401" s="1"/>
      <c r="M401" s="1"/>
      <c r="N401" s="1"/>
      <c r="O401" s="40"/>
      <c r="P401" s="40"/>
      <c r="Q401" s="1"/>
      <c r="R401" s="1"/>
      <c r="S401" s="2"/>
      <c r="T401" s="3"/>
      <c r="U401" s="7"/>
      <c r="V401" s="7"/>
      <c r="W401" s="7"/>
      <c r="X401" s="40"/>
      <c r="Y401" s="1"/>
      <c r="Z401" s="1"/>
      <c r="AA401" s="2"/>
      <c r="AB401" s="6"/>
      <c r="AC401" s="2"/>
      <c r="AD401" s="40"/>
      <c r="AE401" s="1"/>
      <c r="AF401" s="2"/>
      <c r="AG401" s="9"/>
      <c r="AH401" s="12"/>
      <c r="AI401" s="12"/>
      <c r="AJ401" s="42"/>
      <c r="AK401" s="11"/>
      <c r="AL401" s="9"/>
      <c r="AM401" s="11"/>
      <c r="AN401" s="9"/>
      <c r="AO401" s="9"/>
      <c r="AP401" s="9"/>
      <c r="AQ401" s="50"/>
      <c r="AR401" s="11"/>
      <c r="AS401" s="49"/>
      <c r="AT401" s="12"/>
      <c r="AU401" s="9"/>
      <c r="AV401" s="9"/>
      <c r="AW401" s="9"/>
      <c r="AX401" s="9"/>
      <c r="AY401" s="12"/>
      <c r="AZ401" s="49"/>
      <c r="BA401" s="12"/>
      <c r="BB401" s="9"/>
      <c r="BC401" s="9"/>
      <c r="BD401" s="9"/>
      <c r="BE401" s="9"/>
      <c r="BF401" s="12"/>
      <c r="BG401" s="49"/>
      <c r="BH401" s="12"/>
      <c r="BI401" s="9"/>
      <c r="BJ401" s="9"/>
      <c r="BK401" s="9"/>
      <c r="BL401" s="50"/>
      <c r="BM401" s="12"/>
      <c r="BN401" s="11"/>
      <c r="BO401" s="9"/>
      <c r="BP401" s="11"/>
      <c r="BQ401" s="9"/>
      <c r="BR401" s="43"/>
      <c r="BS401" s="9"/>
      <c r="BT401" s="11"/>
      <c r="BU401" s="25"/>
      <c r="BV401" s="25"/>
      <c r="BW401" s="25"/>
      <c r="BX401" s="25"/>
      <c r="BY401" s="25"/>
      <c r="BZ401" s="25"/>
      <c r="CA401" s="25"/>
      <c r="CB401" s="25"/>
    </row>
    <row r="402" spans="2:80" x14ac:dyDescent="0.2">
      <c r="B402" s="25"/>
      <c r="C402" s="1"/>
      <c r="D402" s="1"/>
      <c r="E402" s="1"/>
      <c r="F402" s="2"/>
      <c r="G402" s="6"/>
      <c r="H402" s="2"/>
      <c r="I402" s="2"/>
      <c r="J402" s="3"/>
      <c r="K402" s="3"/>
      <c r="L402" s="1"/>
      <c r="M402" s="1"/>
      <c r="N402" s="1"/>
      <c r="O402" s="40"/>
      <c r="P402" s="40"/>
      <c r="Q402" s="1"/>
      <c r="R402" s="1"/>
      <c r="S402" s="2"/>
      <c r="T402" s="3"/>
      <c r="U402" s="7"/>
      <c r="V402" s="7"/>
      <c r="W402" s="7"/>
      <c r="X402" s="40"/>
      <c r="Y402" s="1"/>
      <c r="Z402" s="1"/>
      <c r="AA402" s="2"/>
      <c r="AB402" s="6"/>
      <c r="AC402" s="2"/>
      <c r="AD402" s="40"/>
      <c r="AE402" s="1"/>
      <c r="AF402" s="2"/>
      <c r="AG402" s="9"/>
      <c r="AH402" s="12"/>
      <c r="AI402" s="12"/>
      <c r="AJ402" s="42"/>
      <c r="AK402" s="11"/>
      <c r="AL402" s="9"/>
      <c r="AM402" s="11"/>
      <c r="AN402" s="9"/>
      <c r="AO402" s="9"/>
      <c r="AP402" s="9"/>
      <c r="AQ402" s="50"/>
      <c r="AR402" s="11"/>
      <c r="AS402" s="49"/>
      <c r="AT402" s="12"/>
      <c r="AU402" s="9"/>
      <c r="AV402" s="9"/>
      <c r="AW402" s="9"/>
      <c r="AX402" s="9"/>
      <c r="AY402" s="12"/>
      <c r="AZ402" s="49"/>
      <c r="BA402" s="12"/>
      <c r="BB402" s="9"/>
      <c r="BC402" s="9"/>
      <c r="BD402" s="9"/>
      <c r="BE402" s="9"/>
      <c r="BF402" s="12"/>
      <c r="BG402" s="49"/>
      <c r="BH402" s="12"/>
      <c r="BI402" s="9"/>
      <c r="BJ402" s="9"/>
      <c r="BK402" s="9"/>
      <c r="BL402" s="50"/>
      <c r="BM402" s="12"/>
      <c r="BN402" s="11"/>
      <c r="BO402" s="9"/>
      <c r="BP402" s="11"/>
      <c r="BQ402" s="9"/>
      <c r="BR402" s="43"/>
      <c r="BS402" s="9"/>
      <c r="BT402" s="11"/>
      <c r="BU402" s="25"/>
      <c r="BV402" s="25"/>
      <c r="BW402" s="25"/>
      <c r="BX402" s="25"/>
      <c r="BY402" s="25"/>
      <c r="BZ402" s="25"/>
      <c r="CA402" s="25"/>
      <c r="CB402" s="25"/>
    </row>
    <row r="403" spans="2:80" x14ac:dyDescent="0.2">
      <c r="B403" s="25"/>
      <c r="C403" s="1"/>
      <c r="D403" s="1"/>
      <c r="E403" s="1"/>
      <c r="F403" s="2"/>
      <c r="G403" s="6"/>
      <c r="H403" s="2"/>
      <c r="I403" s="2"/>
      <c r="J403" s="3"/>
      <c r="K403" s="3"/>
      <c r="L403" s="1"/>
      <c r="M403" s="1"/>
      <c r="N403" s="1"/>
      <c r="O403" s="40"/>
      <c r="P403" s="40"/>
      <c r="Q403" s="1"/>
      <c r="R403" s="1"/>
      <c r="S403" s="2"/>
      <c r="T403" s="3"/>
      <c r="U403" s="7"/>
      <c r="V403" s="7"/>
      <c r="W403" s="7"/>
      <c r="X403" s="40"/>
      <c r="Y403" s="1"/>
      <c r="Z403" s="1"/>
      <c r="AA403" s="2"/>
      <c r="AB403" s="6"/>
      <c r="AC403" s="2"/>
      <c r="AD403" s="40"/>
      <c r="AE403" s="1"/>
      <c r="AF403" s="2"/>
      <c r="AG403" s="9"/>
      <c r="AH403" s="12"/>
      <c r="AI403" s="12"/>
      <c r="AJ403" s="42"/>
      <c r="AK403" s="11"/>
      <c r="AL403" s="9"/>
      <c r="AM403" s="11"/>
      <c r="AN403" s="9"/>
      <c r="AO403" s="9"/>
      <c r="AP403" s="9"/>
      <c r="AQ403" s="50"/>
      <c r="AR403" s="11"/>
      <c r="AS403" s="49"/>
      <c r="AT403" s="12"/>
      <c r="AU403" s="9"/>
      <c r="AV403" s="9"/>
      <c r="AW403" s="9"/>
      <c r="AX403" s="9"/>
      <c r="AY403" s="12"/>
      <c r="AZ403" s="49"/>
      <c r="BA403" s="12"/>
      <c r="BB403" s="9"/>
      <c r="BC403" s="9"/>
      <c r="BD403" s="9"/>
      <c r="BE403" s="9"/>
      <c r="BF403" s="12"/>
      <c r="BG403" s="49"/>
      <c r="BH403" s="12"/>
      <c r="BI403" s="9"/>
      <c r="BJ403" s="9"/>
      <c r="BK403" s="9"/>
      <c r="BL403" s="50"/>
      <c r="BM403" s="12"/>
      <c r="BN403" s="11"/>
      <c r="BO403" s="9"/>
      <c r="BP403" s="11"/>
      <c r="BQ403" s="9"/>
      <c r="BR403" s="43"/>
      <c r="BS403" s="9"/>
      <c r="BT403" s="11"/>
      <c r="BU403" s="25"/>
      <c r="BV403" s="25"/>
      <c r="BW403" s="25"/>
      <c r="BX403" s="25"/>
      <c r="BY403" s="25"/>
      <c r="BZ403" s="25"/>
      <c r="CA403" s="25"/>
      <c r="CB403" s="25"/>
    </row>
    <row r="404" spans="2:80" x14ac:dyDescent="0.2">
      <c r="B404" s="25"/>
      <c r="C404" s="1"/>
      <c r="D404" s="1"/>
      <c r="E404" s="1"/>
      <c r="F404" s="2"/>
      <c r="G404" s="6"/>
      <c r="H404" s="2"/>
      <c r="I404" s="2"/>
      <c r="J404" s="3"/>
      <c r="K404" s="3"/>
      <c r="L404" s="1"/>
      <c r="M404" s="1"/>
      <c r="N404" s="1"/>
      <c r="O404" s="40"/>
      <c r="P404" s="40"/>
      <c r="Q404" s="1"/>
      <c r="R404" s="1"/>
      <c r="S404" s="2"/>
      <c r="T404" s="3"/>
      <c r="U404" s="7"/>
      <c r="V404" s="7"/>
      <c r="W404" s="7"/>
      <c r="X404" s="40"/>
      <c r="Y404" s="1"/>
      <c r="Z404" s="1"/>
      <c r="AA404" s="2"/>
      <c r="AB404" s="6"/>
      <c r="AC404" s="2"/>
      <c r="AD404" s="40"/>
      <c r="AE404" s="1"/>
      <c r="AF404" s="2"/>
      <c r="AG404" s="9"/>
      <c r="AH404" s="12"/>
      <c r="AI404" s="12"/>
      <c r="AJ404" s="42"/>
      <c r="AK404" s="11"/>
      <c r="AL404" s="9"/>
      <c r="AM404" s="11"/>
      <c r="AN404" s="9"/>
      <c r="AO404" s="9"/>
      <c r="AP404" s="9"/>
      <c r="AQ404" s="50"/>
      <c r="AR404" s="11"/>
      <c r="AS404" s="49"/>
      <c r="AT404" s="12"/>
      <c r="AU404" s="9"/>
      <c r="AV404" s="9"/>
      <c r="AW404" s="9"/>
      <c r="AX404" s="9"/>
      <c r="AY404" s="12"/>
      <c r="AZ404" s="49"/>
      <c r="BA404" s="12"/>
      <c r="BB404" s="9"/>
      <c r="BC404" s="9"/>
      <c r="BD404" s="9"/>
      <c r="BE404" s="9"/>
      <c r="BF404" s="12"/>
      <c r="BG404" s="49"/>
      <c r="BH404" s="12"/>
      <c r="BI404" s="9"/>
      <c r="BJ404" s="9"/>
      <c r="BK404" s="9"/>
      <c r="BL404" s="50"/>
      <c r="BM404" s="12"/>
      <c r="BN404" s="11"/>
      <c r="BO404" s="9"/>
      <c r="BP404" s="11"/>
      <c r="BQ404" s="9"/>
      <c r="BR404" s="43"/>
      <c r="BS404" s="9"/>
      <c r="BT404" s="11"/>
      <c r="BU404" s="25"/>
      <c r="BV404" s="25"/>
      <c r="BW404" s="25"/>
      <c r="BX404" s="25"/>
      <c r="BY404" s="25"/>
      <c r="BZ404" s="25"/>
      <c r="CA404" s="25"/>
      <c r="CB404" s="25"/>
    </row>
    <row r="405" spans="2:80" x14ac:dyDescent="0.2">
      <c r="B405" s="25"/>
      <c r="C405" s="1"/>
      <c r="D405" s="1"/>
      <c r="E405" s="1"/>
      <c r="F405" s="2"/>
      <c r="G405" s="6"/>
      <c r="H405" s="2"/>
      <c r="I405" s="2"/>
      <c r="J405" s="3"/>
      <c r="K405" s="3"/>
      <c r="L405" s="1"/>
      <c r="M405" s="1"/>
      <c r="N405" s="1"/>
      <c r="O405" s="40"/>
      <c r="P405" s="40"/>
      <c r="Q405" s="1"/>
      <c r="R405" s="1"/>
      <c r="S405" s="2"/>
      <c r="T405" s="3"/>
      <c r="U405" s="7"/>
      <c r="V405" s="7"/>
      <c r="W405" s="7"/>
      <c r="X405" s="40"/>
      <c r="Y405" s="1"/>
      <c r="Z405" s="1"/>
      <c r="AA405" s="2"/>
      <c r="AB405" s="6"/>
      <c r="AC405" s="2"/>
      <c r="AD405" s="40"/>
      <c r="AE405" s="1"/>
      <c r="AF405" s="2"/>
      <c r="AG405" s="9"/>
      <c r="AH405" s="12"/>
      <c r="AI405" s="12"/>
      <c r="AJ405" s="42"/>
      <c r="AK405" s="11"/>
      <c r="AL405" s="9"/>
      <c r="AM405" s="11"/>
      <c r="AN405" s="9"/>
      <c r="AO405" s="9"/>
      <c r="AP405" s="9"/>
      <c r="AQ405" s="50"/>
      <c r="AR405" s="11"/>
      <c r="AS405" s="49"/>
      <c r="AT405" s="12"/>
      <c r="AU405" s="9"/>
      <c r="AV405" s="9"/>
      <c r="AW405" s="9"/>
      <c r="AX405" s="9"/>
      <c r="AY405" s="12"/>
      <c r="AZ405" s="49"/>
      <c r="BA405" s="12"/>
      <c r="BB405" s="9"/>
      <c r="BC405" s="9"/>
      <c r="BD405" s="9"/>
      <c r="BE405" s="9"/>
      <c r="BF405" s="12"/>
      <c r="BG405" s="49"/>
      <c r="BH405" s="12"/>
      <c r="BI405" s="9"/>
      <c r="BJ405" s="9"/>
      <c r="BK405" s="9"/>
      <c r="BL405" s="50"/>
      <c r="BM405" s="12"/>
      <c r="BN405" s="11"/>
      <c r="BO405" s="9"/>
      <c r="BP405" s="11"/>
      <c r="BQ405" s="9"/>
      <c r="BR405" s="43"/>
      <c r="BS405" s="9"/>
      <c r="BT405" s="11"/>
      <c r="BU405" s="25"/>
      <c r="BV405" s="25"/>
      <c r="BW405" s="25"/>
      <c r="BX405" s="25"/>
      <c r="BY405" s="25"/>
      <c r="BZ405" s="25"/>
      <c r="CA405" s="25"/>
      <c r="CB405" s="25"/>
    </row>
    <row r="406" spans="2:80" x14ac:dyDescent="0.2">
      <c r="B406" s="25"/>
      <c r="C406" s="1"/>
      <c r="D406" s="1"/>
      <c r="E406" s="1"/>
      <c r="F406" s="2"/>
      <c r="G406" s="6"/>
      <c r="H406" s="2"/>
      <c r="I406" s="2"/>
      <c r="J406" s="3"/>
      <c r="K406" s="3"/>
      <c r="L406" s="1"/>
      <c r="M406" s="1"/>
      <c r="N406" s="1"/>
      <c r="O406" s="40"/>
      <c r="P406" s="40"/>
      <c r="Q406" s="1"/>
      <c r="R406" s="1"/>
      <c r="S406" s="2"/>
      <c r="T406" s="3"/>
      <c r="U406" s="7"/>
      <c r="V406" s="7"/>
      <c r="W406" s="7"/>
      <c r="X406" s="40"/>
      <c r="Y406" s="1"/>
      <c r="Z406" s="1"/>
      <c r="AA406" s="2"/>
      <c r="AB406" s="6"/>
      <c r="AC406" s="2"/>
      <c r="AD406" s="40"/>
      <c r="AE406" s="1"/>
      <c r="AF406" s="2"/>
      <c r="AG406" s="9"/>
      <c r="AH406" s="12"/>
      <c r="AI406" s="12"/>
      <c r="AJ406" s="42"/>
      <c r="AK406" s="11"/>
      <c r="AL406" s="9"/>
      <c r="AM406" s="11"/>
      <c r="AN406" s="9"/>
      <c r="AO406" s="9"/>
      <c r="AP406" s="9"/>
      <c r="AQ406" s="50"/>
      <c r="AR406" s="11"/>
      <c r="AS406" s="49"/>
      <c r="AT406" s="12"/>
      <c r="AU406" s="9"/>
      <c r="AV406" s="9"/>
      <c r="AW406" s="9"/>
      <c r="AX406" s="9"/>
      <c r="AY406" s="12"/>
      <c r="AZ406" s="49"/>
      <c r="BA406" s="12"/>
      <c r="BB406" s="9"/>
      <c r="BC406" s="9"/>
      <c r="BD406" s="9"/>
      <c r="BE406" s="9"/>
      <c r="BF406" s="12"/>
      <c r="BG406" s="49"/>
      <c r="BH406" s="12"/>
      <c r="BI406" s="9"/>
      <c r="BJ406" s="9"/>
      <c r="BK406" s="9"/>
      <c r="BL406" s="50"/>
      <c r="BM406" s="12"/>
      <c r="BN406" s="11"/>
      <c r="BO406" s="9"/>
      <c r="BP406" s="11"/>
      <c r="BQ406" s="9"/>
      <c r="BR406" s="43"/>
      <c r="BS406" s="9"/>
      <c r="BT406" s="11"/>
      <c r="BU406" s="25"/>
      <c r="BV406" s="25"/>
      <c r="BW406" s="25"/>
      <c r="BX406" s="25"/>
      <c r="BY406" s="25"/>
      <c r="BZ406" s="25"/>
      <c r="CA406" s="25"/>
      <c r="CB406" s="25"/>
    </row>
    <row r="407" spans="2:80" x14ac:dyDescent="0.2">
      <c r="B407" s="25"/>
      <c r="C407" s="1"/>
      <c r="D407" s="1"/>
      <c r="E407" s="1"/>
      <c r="F407" s="2"/>
      <c r="G407" s="6"/>
      <c r="H407" s="2"/>
      <c r="I407" s="2"/>
      <c r="J407" s="3"/>
      <c r="K407" s="3"/>
      <c r="L407" s="1"/>
      <c r="M407" s="1"/>
      <c r="N407" s="1"/>
      <c r="O407" s="40"/>
      <c r="P407" s="40"/>
      <c r="Q407" s="1"/>
      <c r="R407" s="1"/>
      <c r="S407" s="2"/>
      <c r="T407" s="3"/>
      <c r="U407" s="7"/>
      <c r="V407" s="7"/>
      <c r="W407" s="7"/>
      <c r="X407" s="40"/>
      <c r="Y407" s="1"/>
      <c r="Z407" s="1"/>
      <c r="AA407" s="2"/>
      <c r="AB407" s="6"/>
      <c r="AC407" s="2"/>
      <c r="AD407" s="40"/>
      <c r="AE407" s="1"/>
      <c r="AF407" s="2"/>
      <c r="AG407" s="9"/>
      <c r="AH407" s="12"/>
      <c r="AI407" s="12"/>
      <c r="AJ407" s="42"/>
      <c r="AK407" s="11"/>
      <c r="AL407" s="9"/>
      <c r="AM407" s="11"/>
      <c r="AN407" s="9"/>
      <c r="AO407" s="9"/>
      <c r="AP407" s="9"/>
      <c r="AQ407" s="50"/>
      <c r="AR407" s="11"/>
      <c r="AS407" s="49"/>
      <c r="AT407" s="12"/>
      <c r="AU407" s="9"/>
      <c r="AV407" s="9"/>
      <c r="AW407" s="9"/>
      <c r="AX407" s="9"/>
      <c r="AY407" s="12"/>
      <c r="AZ407" s="49"/>
      <c r="BA407" s="12"/>
      <c r="BB407" s="9"/>
      <c r="BC407" s="9"/>
      <c r="BD407" s="9"/>
      <c r="BE407" s="9"/>
      <c r="BF407" s="12"/>
      <c r="BG407" s="49"/>
      <c r="BH407" s="12"/>
      <c r="BI407" s="9"/>
      <c r="BJ407" s="9"/>
      <c r="BK407" s="9"/>
      <c r="BL407" s="50"/>
      <c r="BM407" s="12"/>
      <c r="BN407" s="11"/>
      <c r="BO407" s="9"/>
      <c r="BP407" s="11"/>
      <c r="BQ407" s="9"/>
      <c r="BR407" s="43"/>
      <c r="BS407" s="9"/>
      <c r="BT407" s="11"/>
      <c r="BU407" s="25"/>
      <c r="BV407" s="25"/>
      <c r="BW407" s="25"/>
      <c r="BX407" s="25"/>
      <c r="BY407" s="25"/>
      <c r="BZ407" s="25"/>
      <c r="CA407" s="25"/>
      <c r="CB407" s="25"/>
    </row>
    <row r="408" spans="2:80" x14ac:dyDescent="0.2">
      <c r="B408" s="25"/>
      <c r="C408" s="1"/>
      <c r="D408" s="1"/>
      <c r="E408" s="1"/>
      <c r="F408" s="2"/>
      <c r="G408" s="6"/>
      <c r="H408" s="2"/>
      <c r="I408" s="2"/>
      <c r="J408" s="3"/>
      <c r="K408" s="3"/>
      <c r="L408" s="1"/>
      <c r="M408" s="1"/>
      <c r="N408" s="1"/>
      <c r="O408" s="40"/>
      <c r="P408" s="40"/>
      <c r="Q408" s="1"/>
      <c r="R408" s="1"/>
      <c r="S408" s="2"/>
      <c r="T408" s="3"/>
      <c r="U408" s="7"/>
      <c r="V408" s="7"/>
      <c r="W408" s="7"/>
      <c r="X408" s="40"/>
      <c r="Y408" s="1"/>
      <c r="Z408" s="1"/>
      <c r="AA408" s="2"/>
      <c r="AB408" s="6"/>
      <c r="AC408" s="2"/>
      <c r="AD408" s="40"/>
      <c r="AE408" s="1"/>
      <c r="AF408" s="2"/>
      <c r="AG408" s="9"/>
      <c r="AH408" s="12"/>
      <c r="AI408" s="12"/>
      <c r="AJ408" s="42"/>
      <c r="AK408" s="11"/>
      <c r="AL408" s="9"/>
      <c r="AM408" s="11"/>
      <c r="AN408" s="9"/>
      <c r="AO408" s="9"/>
      <c r="AP408" s="9"/>
      <c r="AQ408" s="50"/>
      <c r="AR408" s="11"/>
      <c r="AS408" s="49"/>
      <c r="AT408" s="12"/>
      <c r="AU408" s="9"/>
      <c r="AV408" s="9"/>
      <c r="AW408" s="9"/>
      <c r="AX408" s="9"/>
      <c r="AY408" s="12"/>
      <c r="AZ408" s="49"/>
      <c r="BA408" s="12"/>
      <c r="BB408" s="9"/>
      <c r="BC408" s="9"/>
      <c r="BD408" s="9"/>
      <c r="BE408" s="9"/>
      <c r="BF408" s="12"/>
      <c r="BG408" s="49"/>
      <c r="BH408" s="12"/>
      <c r="BI408" s="9"/>
      <c r="BJ408" s="9"/>
      <c r="BK408" s="9"/>
      <c r="BL408" s="50"/>
      <c r="BM408" s="12"/>
      <c r="BN408" s="11"/>
      <c r="BO408" s="9"/>
      <c r="BP408" s="11"/>
      <c r="BQ408" s="9"/>
      <c r="BR408" s="43"/>
      <c r="BS408" s="9"/>
      <c r="BT408" s="11"/>
      <c r="BU408" s="25"/>
      <c r="BV408" s="25"/>
      <c r="BW408" s="25"/>
      <c r="BX408" s="25"/>
      <c r="BY408" s="25"/>
      <c r="BZ408" s="25"/>
      <c r="CA408" s="25"/>
      <c r="CB408" s="25"/>
    </row>
    <row r="409" spans="2:80" x14ac:dyDescent="0.2">
      <c r="B409" s="25"/>
      <c r="C409" s="1"/>
      <c r="D409" s="1"/>
      <c r="E409" s="1"/>
      <c r="F409" s="2"/>
      <c r="G409" s="6"/>
      <c r="H409" s="2"/>
      <c r="I409" s="2"/>
      <c r="J409" s="3"/>
      <c r="K409" s="3"/>
      <c r="L409" s="1"/>
      <c r="M409" s="1"/>
      <c r="N409" s="1"/>
      <c r="O409" s="40"/>
      <c r="P409" s="40"/>
      <c r="Q409" s="1"/>
      <c r="R409" s="1"/>
      <c r="S409" s="2"/>
      <c r="T409" s="3"/>
      <c r="U409" s="7"/>
      <c r="V409" s="7"/>
      <c r="W409" s="7"/>
      <c r="X409" s="40"/>
      <c r="Y409" s="1"/>
      <c r="Z409" s="1"/>
      <c r="AA409" s="2"/>
      <c r="AB409" s="6"/>
      <c r="AC409" s="2"/>
      <c r="AD409" s="40"/>
      <c r="AE409" s="1"/>
      <c r="AF409" s="2"/>
      <c r="AG409" s="9"/>
      <c r="AH409" s="12"/>
      <c r="AI409" s="12"/>
      <c r="AJ409" s="42"/>
      <c r="AK409" s="11"/>
      <c r="AL409" s="9"/>
      <c r="AM409" s="11"/>
      <c r="AN409" s="9"/>
      <c r="AO409" s="9"/>
      <c r="AP409" s="9"/>
      <c r="AQ409" s="50"/>
      <c r="AR409" s="11"/>
      <c r="AS409" s="49"/>
      <c r="AT409" s="12"/>
      <c r="AU409" s="9"/>
      <c r="AV409" s="9"/>
      <c r="AW409" s="9"/>
      <c r="AX409" s="9"/>
      <c r="AY409" s="12"/>
      <c r="AZ409" s="49"/>
      <c r="BA409" s="12"/>
      <c r="BB409" s="9"/>
      <c r="BC409" s="9"/>
      <c r="BD409" s="9"/>
      <c r="BE409" s="9"/>
      <c r="BF409" s="12"/>
      <c r="BG409" s="49"/>
      <c r="BH409" s="12"/>
      <c r="BI409" s="9"/>
      <c r="BJ409" s="9"/>
      <c r="BK409" s="9"/>
      <c r="BL409" s="50"/>
      <c r="BM409" s="12"/>
      <c r="BN409" s="11"/>
      <c r="BO409" s="9"/>
      <c r="BP409" s="11"/>
      <c r="BQ409" s="9"/>
      <c r="BR409" s="43"/>
      <c r="BS409" s="9"/>
      <c r="BT409" s="11"/>
      <c r="BU409" s="25"/>
      <c r="BV409" s="25"/>
      <c r="BW409" s="25"/>
      <c r="BX409" s="25"/>
      <c r="BY409" s="25"/>
      <c r="BZ409" s="25"/>
      <c r="CA409" s="25"/>
      <c r="CB409" s="25"/>
    </row>
    <row r="410" spans="2:80" x14ac:dyDescent="0.2">
      <c r="B410" s="25"/>
      <c r="C410" s="1"/>
      <c r="D410" s="1"/>
      <c r="E410" s="1"/>
      <c r="F410" s="2"/>
      <c r="G410" s="6"/>
      <c r="H410" s="2"/>
      <c r="I410" s="2"/>
      <c r="J410" s="3"/>
      <c r="K410" s="3"/>
      <c r="L410" s="1"/>
      <c r="M410" s="1"/>
      <c r="N410" s="1"/>
      <c r="O410" s="40"/>
      <c r="P410" s="40"/>
      <c r="Q410" s="1"/>
      <c r="R410" s="1"/>
      <c r="S410" s="2"/>
      <c r="T410" s="3"/>
      <c r="U410" s="7"/>
      <c r="V410" s="7"/>
      <c r="W410" s="7"/>
      <c r="X410" s="40"/>
      <c r="Y410" s="1"/>
      <c r="Z410" s="1"/>
      <c r="AA410" s="2"/>
      <c r="AB410" s="6"/>
      <c r="AC410" s="2"/>
      <c r="AD410" s="40"/>
      <c r="AE410" s="1"/>
      <c r="AF410" s="2"/>
      <c r="AG410" s="9"/>
      <c r="AH410" s="12"/>
      <c r="AI410" s="12"/>
      <c r="AJ410" s="42"/>
      <c r="AK410" s="11"/>
      <c r="AL410" s="9"/>
      <c r="AM410" s="11"/>
      <c r="AN410" s="9"/>
      <c r="AO410" s="9"/>
      <c r="AP410" s="9"/>
      <c r="AQ410" s="50"/>
      <c r="AR410" s="11"/>
      <c r="AS410" s="49"/>
      <c r="AT410" s="12"/>
      <c r="AU410" s="9"/>
      <c r="AV410" s="9"/>
      <c r="AW410" s="9"/>
      <c r="AX410" s="9"/>
      <c r="AY410" s="12"/>
      <c r="AZ410" s="49"/>
      <c r="BA410" s="12"/>
      <c r="BB410" s="9"/>
      <c r="BC410" s="9"/>
      <c r="BD410" s="9"/>
      <c r="BE410" s="9"/>
      <c r="BF410" s="12"/>
      <c r="BG410" s="49"/>
      <c r="BH410" s="12"/>
      <c r="BI410" s="9"/>
      <c r="BJ410" s="9"/>
      <c r="BK410" s="9"/>
      <c r="BL410" s="50"/>
      <c r="BM410" s="12"/>
      <c r="BN410" s="11"/>
      <c r="BO410" s="9"/>
      <c r="BP410" s="11"/>
      <c r="BQ410" s="9"/>
      <c r="BR410" s="43"/>
      <c r="BS410" s="9"/>
      <c r="BT410" s="11"/>
      <c r="BU410" s="25"/>
      <c r="BV410" s="25"/>
      <c r="BW410" s="25"/>
      <c r="BX410" s="25"/>
      <c r="BY410" s="25"/>
      <c r="BZ410" s="25"/>
      <c r="CA410" s="25"/>
      <c r="CB410" s="25"/>
    </row>
    <row r="411" spans="2:80" x14ac:dyDescent="0.2">
      <c r="B411" s="25"/>
      <c r="C411" s="1"/>
      <c r="D411" s="1"/>
      <c r="E411" s="1"/>
      <c r="F411" s="2"/>
      <c r="G411" s="6"/>
      <c r="H411" s="2"/>
      <c r="I411" s="2"/>
      <c r="J411" s="3"/>
      <c r="K411" s="3"/>
      <c r="L411" s="1"/>
      <c r="M411" s="1"/>
      <c r="N411" s="1"/>
      <c r="O411" s="40"/>
      <c r="P411" s="40"/>
      <c r="Q411" s="1"/>
      <c r="R411" s="1"/>
      <c r="S411" s="2"/>
      <c r="T411" s="3"/>
      <c r="U411" s="7"/>
      <c r="V411" s="7"/>
      <c r="W411" s="7"/>
      <c r="X411" s="40"/>
      <c r="Y411" s="1"/>
      <c r="Z411" s="1"/>
      <c r="AA411" s="2"/>
      <c r="AB411" s="6"/>
      <c r="AC411" s="2"/>
      <c r="AD411" s="40"/>
      <c r="AE411" s="1"/>
      <c r="AF411" s="2"/>
      <c r="AG411" s="9"/>
      <c r="AH411" s="12"/>
      <c r="AI411" s="12"/>
      <c r="AJ411" s="42"/>
      <c r="AK411" s="11"/>
      <c r="AL411" s="9"/>
      <c r="AM411" s="11"/>
      <c r="AN411" s="9"/>
      <c r="AO411" s="9"/>
      <c r="AP411" s="9"/>
      <c r="AQ411" s="50"/>
      <c r="AR411" s="11"/>
      <c r="AS411" s="49"/>
      <c r="AT411" s="12"/>
      <c r="AU411" s="9"/>
      <c r="AV411" s="9"/>
      <c r="AW411" s="9"/>
      <c r="AX411" s="9"/>
      <c r="AY411" s="12"/>
      <c r="AZ411" s="49"/>
      <c r="BA411" s="12"/>
      <c r="BB411" s="9"/>
      <c r="BC411" s="9"/>
      <c r="BD411" s="9"/>
      <c r="BE411" s="9"/>
      <c r="BF411" s="12"/>
      <c r="BG411" s="49"/>
      <c r="BH411" s="12"/>
      <c r="BI411" s="9"/>
      <c r="BJ411" s="9"/>
      <c r="BK411" s="9"/>
      <c r="BL411" s="50"/>
      <c r="BM411" s="12"/>
      <c r="BN411" s="11"/>
      <c r="BO411" s="9"/>
      <c r="BP411" s="11"/>
      <c r="BQ411" s="9"/>
      <c r="BR411" s="43"/>
      <c r="BS411" s="9"/>
      <c r="BT411" s="11"/>
      <c r="BU411" s="25"/>
      <c r="BV411" s="25"/>
      <c r="BW411" s="25"/>
      <c r="BX411" s="25"/>
      <c r="BY411" s="25"/>
      <c r="BZ411" s="25"/>
      <c r="CA411" s="25"/>
      <c r="CB411" s="25"/>
    </row>
    <row r="412" spans="2:80" x14ac:dyDescent="0.2">
      <c r="B412" s="25"/>
      <c r="C412" s="1"/>
      <c r="D412" s="1"/>
      <c r="E412" s="1"/>
      <c r="F412" s="2"/>
      <c r="G412" s="6"/>
      <c r="H412" s="2"/>
      <c r="I412" s="2"/>
      <c r="J412" s="3"/>
      <c r="K412" s="3"/>
      <c r="L412" s="1"/>
      <c r="M412" s="1"/>
      <c r="N412" s="1"/>
      <c r="O412" s="40"/>
      <c r="P412" s="40"/>
      <c r="Q412" s="1"/>
      <c r="R412" s="1"/>
      <c r="S412" s="2"/>
      <c r="T412" s="3"/>
      <c r="U412" s="7"/>
      <c r="V412" s="7"/>
      <c r="W412" s="7"/>
      <c r="X412" s="40"/>
      <c r="Y412" s="1"/>
      <c r="Z412" s="1"/>
      <c r="AA412" s="2"/>
      <c r="AB412" s="6"/>
      <c r="AC412" s="2"/>
      <c r="AD412" s="40"/>
      <c r="AE412" s="1"/>
      <c r="AF412" s="2"/>
      <c r="AG412" s="9"/>
      <c r="AH412" s="12"/>
      <c r="AI412" s="12"/>
      <c r="AJ412" s="42"/>
      <c r="AK412" s="11"/>
      <c r="AL412" s="9"/>
      <c r="AM412" s="11"/>
      <c r="AN412" s="9"/>
      <c r="AO412" s="9"/>
      <c r="AP412" s="9"/>
      <c r="AQ412" s="50"/>
      <c r="AR412" s="11"/>
      <c r="AS412" s="49"/>
      <c r="AT412" s="12"/>
      <c r="AU412" s="9"/>
      <c r="AV412" s="9"/>
      <c r="AW412" s="9"/>
      <c r="AX412" s="9"/>
      <c r="AY412" s="12"/>
      <c r="AZ412" s="49"/>
      <c r="BA412" s="12"/>
      <c r="BB412" s="9"/>
      <c r="BC412" s="9"/>
      <c r="BD412" s="9"/>
      <c r="BE412" s="9"/>
      <c r="BF412" s="12"/>
      <c r="BG412" s="49"/>
      <c r="BH412" s="12"/>
      <c r="BI412" s="9"/>
      <c r="BJ412" s="9"/>
      <c r="BK412" s="9"/>
      <c r="BL412" s="50"/>
      <c r="BM412" s="12"/>
      <c r="BN412" s="11"/>
      <c r="BO412" s="9"/>
      <c r="BP412" s="11"/>
      <c r="BQ412" s="9"/>
      <c r="BR412" s="43"/>
      <c r="BS412" s="9"/>
      <c r="BT412" s="11"/>
      <c r="BU412" s="25"/>
      <c r="BV412" s="25"/>
      <c r="BW412" s="25"/>
      <c r="BX412" s="25"/>
      <c r="BY412" s="25"/>
      <c r="BZ412" s="25"/>
      <c r="CA412" s="25"/>
      <c r="CB412" s="25"/>
    </row>
    <row r="413" spans="2:80" x14ac:dyDescent="0.2">
      <c r="B413" s="25"/>
      <c r="C413" s="1"/>
      <c r="D413" s="1"/>
      <c r="E413" s="1"/>
      <c r="F413" s="2"/>
      <c r="G413" s="6"/>
      <c r="H413" s="2"/>
      <c r="I413" s="2"/>
      <c r="J413" s="3"/>
      <c r="K413" s="3"/>
      <c r="L413" s="1"/>
      <c r="M413" s="1"/>
      <c r="N413" s="1"/>
      <c r="O413" s="40"/>
      <c r="P413" s="40"/>
      <c r="Q413" s="1"/>
      <c r="R413" s="1"/>
      <c r="S413" s="2"/>
      <c r="T413" s="3"/>
      <c r="U413" s="7"/>
      <c r="V413" s="7"/>
      <c r="W413" s="7"/>
      <c r="X413" s="40"/>
      <c r="Y413" s="1"/>
      <c r="Z413" s="1"/>
      <c r="AA413" s="2"/>
      <c r="AB413" s="6"/>
      <c r="AC413" s="2"/>
      <c r="AD413" s="40"/>
      <c r="AE413" s="1"/>
      <c r="AF413" s="2"/>
      <c r="AG413" s="9"/>
      <c r="AH413" s="12"/>
      <c r="AI413" s="12"/>
      <c r="AJ413" s="42"/>
      <c r="AK413" s="11"/>
      <c r="AL413" s="9"/>
      <c r="AM413" s="11"/>
      <c r="AN413" s="9"/>
      <c r="AO413" s="9"/>
      <c r="AP413" s="9"/>
      <c r="AQ413" s="50"/>
      <c r="AR413" s="11"/>
      <c r="AS413" s="49"/>
      <c r="AT413" s="12"/>
      <c r="AU413" s="9"/>
      <c r="AV413" s="9"/>
      <c r="AW413" s="9"/>
      <c r="AX413" s="9"/>
      <c r="AY413" s="12"/>
      <c r="AZ413" s="49"/>
      <c r="BA413" s="12"/>
      <c r="BB413" s="9"/>
      <c r="BC413" s="9"/>
      <c r="BD413" s="9"/>
      <c r="BE413" s="9"/>
      <c r="BF413" s="12"/>
      <c r="BG413" s="49"/>
      <c r="BH413" s="12"/>
      <c r="BI413" s="9"/>
      <c r="BJ413" s="9"/>
      <c r="BK413" s="9"/>
      <c r="BL413" s="50"/>
      <c r="BM413" s="12"/>
      <c r="BN413" s="11"/>
      <c r="BO413" s="9"/>
      <c r="BP413" s="11"/>
      <c r="BQ413" s="9"/>
      <c r="BR413" s="43"/>
      <c r="BS413" s="9"/>
      <c r="BT413" s="11"/>
      <c r="BU413" s="25"/>
      <c r="BV413" s="25"/>
      <c r="BW413" s="25"/>
      <c r="BX413" s="25"/>
      <c r="BY413" s="25"/>
      <c r="BZ413" s="25"/>
      <c r="CA413" s="25"/>
      <c r="CB413" s="25"/>
    </row>
    <row r="414" spans="2:80" x14ac:dyDescent="0.2">
      <c r="B414" s="25"/>
      <c r="C414" s="1"/>
      <c r="D414" s="1"/>
      <c r="E414" s="1"/>
      <c r="F414" s="2"/>
      <c r="G414" s="6"/>
      <c r="H414" s="2"/>
      <c r="I414" s="2"/>
      <c r="J414" s="3"/>
      <c r="K414" s="3"/>
      <c r="L414" s="1"/>
      <c r="M414" s="1"/>
      <c r="N414" s="1"/>
      <c r="O414" s="40"/>
      <c r="P414" s="40"/>
      <c r="Q414" s="1"/>
      <c r="R414" s="1"/>
      <c r="S414" s="2"/>
      <c r="T414" s="3"/>
      <c r="U414" s="7"/>
      <c r="V414" s="7"/>
      <c r="W414" s="7"/>
      <c r="X414" s="40"/>
      <c r="Y414" s="1"/>
      <c r="Z414" s="1"/>
      <c r="AA414" s="2"/>
      <c r="AB414" s="6"/>
      <c r="AC414" s="2"/>
      <c r="AD414" s="40"/>
      <c r="AE414" s="1"/>
      <c r="AF414" s="2"/>
      <c r="AG414" s="9"/>
      <c r="AH414" s="12"/>
      <c r="AI414" s="12"/>
      <c r="AJ414" s="42"/>
      <c r="AK414" s="11"/>
      <c r="AL414" s="9"/>
      <c r="AM414" s="11"/>
      <c r="AN414" s="9"/>
      <c r="AO414" s="9"/>
      <c r="AP414" s="9"/>
      <c r="AQ414" s="50"/>
      <c r="AR414" s="11"/>
      <c r="AS414" s="49"/>
      <c r="AT414" s="12"/>
      <c r="AU414" s="9"/>
      <c r="AV414" s="9"/>
      <c r="AW414" s="9"/>
      <c r="AX414" s="9"/>
      <c r="AY414" s="12"/>
      <c r="AZ414" s="49"/>
      <c r="BA414" s="12"/>
      <c r="BB414" s="9"/>
      <c r="BC414" s="9"/>
      <c r="BD414" s="9"/>
      <c r="BE414" s="9"/>
      <c r="BF414" s="12"/>
      <c r="BG414" s="49"/>
      <c r="BH414" s="12"/>
      <c r="BI414" s="9"/>
      <c r="BJ414" s="9"/>
      <c r="BK414" s="9"/>
      <c r="BL414" s="50"/>
      <c r="BM414" s="12"/>
      <c r="BN414" s="11"/>
      <c r="BO414" s="9"/>
      <c r="BP414" s="11"/>
      <c r="BQ414" s="9"/>
      <c r="BR414" s="43"/>
      <c r="BS414" s="9"/>
      <c r="BT414" s="11"/>
      <c r="BU414" s="25"/>
      <c r="BV414" s="25"/>
      <c r="BW414" s="25"/>
      <c r="BX414" s="25"/>
      <c r="BY414" s="25"/>
      <c r="BZ414" s="25"/>
      <c r="CA414" s="25"/>
      <c r="CB414" s="25"/>
    </row>
    <row r="415" spans="2:80" x14ac:dyDescent="0.2">
      <c r="B415" s="25"/>
      <c r="C415" s="1"/>
      <c r="D415" s="1"/>
      <c r="E415" s="1"/>
      <c r="F415" s="2"/>
      <c r="G415" s="6"/>
      <c r="H415" s="2"/>
      <c r="I415" s="2"/>
      <c r="J415" s="3"/>
      <c r="K415" s="3"/>
      <c r="L415" s="1"/>
      <c r="M415" s="1"/>
      <c r="N415" s="1"/>
      <c r="O415" s="40"/>
      <c r="P415" s="40"/>
      <c r="Q415" s="1"/>
      <c r="R415" s="1"/>
      <c r="S415" s="2"/>
      <c r="T415" s="3"/>
      <c r="U415" s="7"/>
      <c r="V415" s="7"/>
      <c r="W415" s="7"/>
      <c r="X415" s="40"/>
      <c r="Y415" s="1"/>
      <c r="Z415" s="1"/>
      <c r="AA415" s="2"/>
      <c r="AB415" s="6"/>
      <c r="AC415" s="2"/>
      <c r="AD415" s="40"/>
      <c r="AE415" s="1"/>
      <c r="AF415" s="2"/>
      <c r="AG415" s="9"/>
      <c r="AH415" s="12"/>
      <c r="AI415" s="12"/>
      <c r="AJ415" s="42"/>
      <c r="AK415" s="11"/>
      <c r="AL415" s="9"/>
      <c r="AM415" s="11"/>
      <c r="AN415" s="9"/>
      <c r="AO415" s="9"/>
      <c r="AP415" s="9"/>
      <c r="AQ415" s="50"/>
      <c r="AR415" s="11"/>
      <c r="AS415" s="49"/>
      <c r="AT415" s="12"/>
      <c r="AU415" s="9"/>
      <c r="AV415" s="9"/>
      <c r="AW415" s="9"/>
      <c r="AX415" s="9"/>
      <c r="AY415" s="12"/>
      <c r="AZ415" s="49"/>
      <c r="BA415" s="12"/>
      <c r="BB415" s="9"/>
      <c r="BC415" s="9"/>
      <c r="BD415" s="9"/>
      <c r="BE415" s="9"/>
      <c r="BF415" s="12"/>
      <c r="BG415" s="49"/>
      <c r="BH415" s="12"/>
      <c r="BI415" s="9"/>
      <c r="BJ415" s="9"/>
      <c r="BK415" s="9"/>
      <c r="BL415" s="50"/>
      <c r="BM415" s="12"/>
      <c r="BN415" s="11"/>
      <c r="BO415" s="9"/>
      <c r="BP415" s="11"/>
      <c r="BQ415" s="9"/>
      <c r="BR415" s="43"/>
      <c r="BS415" s="9"/>
      <c r="BT415" s="11"/>
      <c r="BU415" s="25"/>
      <c r="BV415" s="25"/>
      <c r="BW415" s="25"/>
      <c r="BX415" s="25"/>
      <c r="BY415" s="25"/>
      <c r="BZ415" s="25"/>
      <c r="CA415" s="25"/>
      <c r="CB415" s="25"/>
    </row>
    <row r="416" spans="2:80" x14ac:dyDescent="0.2">
      <c r="B416" s="25"/>
      <c r="C416" s="1"/>
      <c r="D416" s="1"/>
      <c r="E416" s="1"/>
      <c r="F416" s="2"/>
      <c r="G416" s="6"/>
      <c r="H416" s="2"/>
      <c r="I416" s="2"/>
      <c r="J416" s="3"/>
      <c r="K416" s="3"/>
      <c r="L416" s="1"/>
      <c r="M416" s="1"/>
      <c r="N416" s="1"/>
      <c r="O416" s="40"/>
      <c r="P416" s="40"/>
      <c r="Q416" s="1"/>
      <c r="R416" s="1"/>
      <c r="S416" s="2"/>
      <c r="T416" s="3"/>
      <c r="U416" s="7"/>
      <c r="V416" s="7"/>
      <c r="W416" s="7"/>
      <c r="X416" s="40"/>
      <c r="Y416" s="1"/>
      <c r="Z416" s="1"/>
      <c r="AA416" s="2"/>
      <c r="AB416" s="6"/>
      <c r="AC416" s="2"/>
      <c r="AD416" s="40"/>
      <c r="AE416" s="1"/>
      <c r="AF416" s="2"/>
      <c r="AG416" s="9"/>
      <c r="AH416" s="12"/>
      <c r="AI416" s="12"/>
      <c r="AJ416" s="42"/>
      <c r="AK416" s="11"/>
      <c r="AL416" s="9"/>
      <c r="AM416" s="11"/>
      <c r="AN416" s="9"/>
      <c r="AO416" s="9"/>
      <c r="AP416" s="9"/>
      <c r="AQ416" s="50"/>
      <c r="AR416" s="11"/>
      <c r="AS416" s="49"/>
      <c r="AT416" s="12"/>
      <c r="AU416" s="9"/>
      <c r="AV416" s="9"/>
      <c r="AW416" s="9"/>
      <c r="AX416" s="9"/>
      <c r="AY416" s="12"/>
      <c r="AZ416" s="49"/>
      <c r="BA416" s="12"/>
      <c r="BB416" s="9"/>
      <c r="BC416" s="9"/>
      <c r="BD416" s="9"/>
      <c r="BE416" s="9"/>
      <c r="BF416" s="12"/>
      <c r="BG416" s="49"/>
      <c r="BH416" s="12"/>
      <c r="BI416" s="9"/>
      <c r="BJ416" s="9"/>
      <c r="BK416" s="9"/>
      <c r="BL416" s="50"/>
      <c r="BM416" s="12"/>
      <c r="BN416" s="11"/>
      <c r="BO416" s="9"/>
      <c r="BP416" s="11"/>
      <c r="BQ416" s="9"/>
      <c r="BR416" s="43"/>
      <c r="BS416" s="9"/>
      <c r="BT416" s="11"/>
      <c r="BU416" s="25"/>
      <c r="BV416" s="25"/>
      <c r="BW416" s="25"/>
      <c r="BX416" s="25"/>
      <c r="BY416" s="25"/>
      <c r="BZ416" s="25"/>
      <c r="CA416" s="25"/>
      <c r="CB416" s="25"/>
    </row>
    <row r="417" spans="2:80" x14ac:dyDescent="0.2">
      <c r="B417" s="25"/>
      <c r="C417" s="1"/>
      <c r="D417" s="1"/>
      <c r="E417" s="1"/>
      <c r="F417" s="2"/>
      <c r="G417" s="6"/>
      <c r="H417" s="2"/>
      <c r="I417" s="2"/>
      <c r="J417" s="3"/>
      <c r="K417" s="3"/>
      <c r="L417" s="1"/>
      <c r="M417" s="1"/>
      <c r="N417" s="1"/>
      <c r="O417" s="40"/>
      <c r="P417" s="40"/>
      <c r="Q417" s="1"/>
      <c r="R417" s="1"/>
      <c r="S417" s="2"/>
      <c r="T417" s="3"/>
      <c r="U417" s="7"/>
      <c r="V417" s="7"/>
      <c r="W417" s="7"/>
      <c r="X417" s="40"/>
      <c r="Y417" s="1"/>
      <c r="Z417" s="1"/>
      <c r="AA417" s="2"/>
      <c r="AB417" s="6"/>
      <c r="AC417" s="2"/>
      <c r="AD417" s="40"/>
      <c r="AE417" s="1"/>
      <c r="AF417" s="2"/>
      <c r="AG417" s="9"/>
      <c r="AH417" s="12"/>
      <c r="AI417" s="12"/>
      <c r="AJ417" s="42"/>
      <c r="AK417" s="11"/>
      <c r="AL417" s="9"/>
      <c r="AM417" s="11"/>
      <c r="AN417" s="9"/>
      <c r="AO417" s="9"/>
      <c r="AP417" s="9"/>
      <c r="AQ417" s="50"/>
      <c r="AR417" s="11"/>
      <c r="AS417" s="49"/>
      <c r="AT417" s="12"/>
      <c r="AU417" s="9"/>
      <c r="AV417" s="9"/>
      <c r="AW417" s="9"/>
      <c r="AX417" s="9"/>
      <c r="AY417" s="12"/>
      <c r="AZ417" s="49"/>
      <c r="BA417" s="12"/>
      <c r="BB417" s="9"/>
      <c r="BC417" s="9"/>
      <c r="BD417" s="9"/>
      <c r="BE417" s="9"/>
      <c r="BF417" s="12"/>
      <c r="BG417" s="49"/>
      <c r="BH417" s="12"/>
      <c r="BI417" s="9"/>
      <c r="BJ417" s="9"/>
      <c r="BK417" s="9"/>
      <c r="BL417" s="50"/>
      <c r="BM417" s="12"/>
      <c r="BN417" s="11"/>
      <c r="BO417" s="9"/>
      <c r="BP417" s="11"/>
      <c r="BQ417" s="9"/>
      <c r="BR417" s="43"/>
      <c r="BS417" s="9"/>
      <c r="BT417" s="11"/>
      <c r="BU417" s="25"/>
      <c r="BV417" s="25"/>
      <c r="BW417" s="25"/>
      <c r="BX417" s="25"/>
      <c r="BY417" s="25"/>
      <c r="BZ417" s="25"/>
      <c r="CA417" s="25"/>
      <c r="CB417" s="25"/>
    </row>
    <row r="418" spans="2:80" x14ac:dyDescent="0.2">
      <c r="B418" s="25"/>
      <c r="C418" s="1"/>
      <c r="D418" s="1"/>
      <c r="E418" s="1"/>
      <c r="F418" s="2"/>
      <c r="G418" s="6"/>
      <c r="H418" s="2"/>
      <c r="I418" s="2"/>
      <c r="J418" s="3"/>
      <c r="K418" s="3"/>
      <c r="L418" s="1"/>
      <c r="M418" s="1"/>
      <c r="N418" s="1"/>
      <c r="O418" s="40"/>
      <c r="P418" s="40"/>
      <c r="Q418" s="1"/>
      <c r="R418" s="1"/>
      <c r="S418" s="2"/>
      <c r="T418" s="3"/>
      <c r="U418" s="7"/>
      <c r="V418" s="7"/>
      <c r="W418" s="7"/>
      <c r="X418" s="40"/>
      <c r="Y418" s="1"/>
      <c r="Z418" s="1"/>
      <c r="AA418" s="2"/>
      <c r="AB418" s="6"/>
      <c r="AC418" s="2"/>
      <c r="AD418" s="40"/>
      <c r="AE418" s="1"/>
      <c r="AF418" s="2"/>
      <c r="AG418" s="9"/>
      <c r="AH418" s="12"/>
      <c r="AI418" s="12"/>
      <c r="AJ418" s="42"/>
      <c r="AK418" s="11"/>
      <c r="AL418" s="9"/>
      <c r="AM418" s="11"/>
      <c r="AN418" s="9"/>
      <c r="AO418" s="9"/>
      <c r="AP418" s="9"/>
      <c r="AQ418" s="50"/>
      <c r="AR418" s="11"/>
      <c r="AS418" s="49"/>
      <c r="AT418" s="12"/>
      <c r="AU418" s="9"/>
      <c r="AV418" s="9"/>
      <c r="AW418" s="9"/>
      <c r="AX418" s="9"/>
      <c r="AY418" s="12"/>
      <c r="AZ418" s="49"/>
      <c r="BA418" s="12"/>
      <c r="BB418" s="9"/>
      <c r="BC418" s="9"/>
      <c r="BD418" s="9"/>
      <c r="BE418" s="9"/>
      <c r="BF418" s="12"/>
      <c r="BG418" s="49"/>
      <c r="BH418" s="12"/>
      <c r="BI418" s="9"/>
      <c r="BJ418" s="9"/>
      <c r="BK418" s="9"/>
      <c r="BL418" s="50"/>
      <c r="BM418" s="12"/>
      <c r="BN418" s="11"/>
      <c r="BO418" s="9"/>
      <c r="BP418" s="11"/>
      <c r="BQ418" s="9"/>
      <c r="BR418" s="43"/>
      <c r="BS418" s="9"/>
      <c r="BT418" s="11"/>
      <c r="BU418" s="25"/>
      <c r="BV418" s="25"/>
      <c r="BW418" s="25"/>
      <c r="BX418" s="25"/>
      <c r="BY418" s="25"/>
      <c r="BZ418" s="25"/>
      <c r="CA418" s="25"/>
      <c r="CB418" s="25"/>
    </row>
    <row r="419" spans="2:80" x14ac:dyDescent="0.2">
      <c r="B419" s="25"/>
      <c r="C419" s="1"/>
      <c r="D419" s="1"/>
      <c r="E419" s="1"/>
      <c r="F419" s="2"/>
      <c r="G419" s="6"/>
      <c r="H419" s="2"/>
      <c r="I419" s="2"/>
      <c r="J419" s="3"/>
      <c r="K419" s="3"/>
      <c r="L419" s="1"/>
      <c r="M419" s="1"/>
      <c r="N419" s="1"/>
      <c r="O419" s="40"/>
      <c r="P419" s="40"/>
      <c r="Q419" s="1"/>
      <c r="R419" s="1"/>
      <c r="S419" s="2"/>
      <c r="T419" s="3"/>
      <c r="U419" s="7"/>
      <c r="V419" s="7"/>
      <c r="W419" s="7"/>
      <c r="X419" s="40"/>
      <c r="Y419" s="1"/>
      <c r="Z419" s="1"/>
      <c r="AA419" s="2"/>
      <c r="AB419" s="6"/>
      <c r="AC419" s="2"/>
      <c r="AD419" s="40"/>
      <c r="AE419" s="1"/>
      <c r="AF419" s="2"/>
      <c r="AG419" s="9"/>
      <c r="AH419" s="12"/>
      <c r="AI419" s="12"/>
      <c r="AJ419" s="42"/>
      <c r="AK419" s="11"/>
      <c r="AL419" s="9"/>
      <c r="AM419" s="11"/>
      <c r="AN419" s="9"/>
      <c r="AO419" s="9"/>
      <c r="AP419" s="9"/>
      <c r="AQ419" s="50"/>
      <c r="AR419" s="11"/>
      <c r="AS419" s="49"/>
      <c r="AT419" s="12"/>
      <c r="AU419" s="9"/>
      <c r="AV419" s="9"/>
      <c r="AW419" s="9"/>
      <c r="AX419" s="9"/>
      <c r="AY419" s="12"/>
      <c r="AZ419" s="49"/>
      <c r="BA419" s="12"/>
      <c r="BB419" s="9"/>
      <c r="BC419" s="9"/>
      <c r="BD419" s="9"/>
      <c r="BE419" s="9"/>
      <c r="BF419" s="12"/>
      <c r="BG419" s="49"/>
      <c r="BH419" s="12"/>
      <c r="BI419" s="9"/>
      <c r="BJ419" s="9"/>
      <c r="BK419" s="9"/>
      <c r="BL419" s="50"/>
      <c r="BM419" s="12"/>
      <c r="BN419" s="11"/>
      <c r="BO419" s="9"/>
      <c r="BP419" s="11"/>
      <c r="BQ419" s="9"/>
      <c r="BR419" s="43"/>
      <c r="BS419" s="9"/>
      <c r="BT419" s="11"/>
      <c r="BU419" s="25"/>
      <c r="BV419" s="25"/>
      <c r="BW419" s="25"/>
      <c r="BX419" s="25"/>
      <c r="BY419" s="25"/>
      <c r="BZ419" s="25"/>
      <c r="CA419" s="25"/>
      <c r="CB419" s="25"/>
    </row>
    <row r="420" spans="2:80" x14ac:dyDescent="0.2">
      <c r="B420" s="25"/>
      <c r="C420" s="1"/>
      <c r="D420" s="1"/>
      <c r="E420" s="1"/>
      <c r="F420" s="2"/>
      <c r="G420" s="6"/>
      <c r="H420" s="2"/>
      <c r="I420" s="2"/>
      <c r="J420" s="3"/>
      <c r="K420" s="3"/>
      <c r="L420" s="1"/>
      <c r="M420" s="1"/>
      <c r="N420" s="1"/>
      <c r="O420" s="40"/>
      <c r="P420" s="40"/>
      <c r="Q420" s="1"/>
      <c r="R420" s="1"/>
      <c r="S420" s="2"/>
      <c r="T420" s="3"/>
      <c r="U420" s="7"/>
      <c r="V420" s="7"/>
      <c r="W420" s="7"/>
      <c r="X420" s="40"/>
      <c r="Y420" s="1"/>
      <c r="Z420" s="1"/>
      <c r="AA420" s="2"/>
      <c r="AB420" s="6"/>
      <c r="AC420" s="2"/>
      <c r="AD420" s="40"/>
      <c r="AE420" s="1"/>
      <c r="AF420" s="2"/>
      <c r="AG420" s="9"/>
      <c r="AH420" s="12"/>
      <c r="AI420" s="12"/>
      <c r="AJ420" s="42"/>
      <c r="AK420" s="11"/>
      <c r="AL420" s="9"/>
      <c r="AM420" s="11"/>
      <c r="AN420" s="9"/>
      <c r="AO420" s="9"/>
      <c r="AP420" s="9"/>
      <c r="AQ420" s="50"/>
      <c r="AR420" s="11"/>
      <c r="AS420" s="49"/>
      <c r="AT420" s="12"/>
      <c r="AU420" s="9"/>
      <c r="AV420" s="9"/>
      <c r="AW420" s="9"/>
      <c r="AX420" s="9"/>
      <c r="AY420" s="12"/>
      <c r="AZ420" s="49"/>
      <c r="BA420" s="12"/>
      <c r="BB420" s="9"/>
      <c r="BC420" s="9"/>
      <c r="BD420" s="9"/>
      <c r="BE420" s="9"/>
      <c r="BF420" s="12"/>
      <c r="BG420" s="49"/>
      <c r="BH420" s="12"/>
      <c r="BI420" s="9"/>
      <c r="BJ420" s="9"/>
      <c r="BK420" s="9"/>
      <c r="BL420" s="50"/>
      <c r="BM420" s="12"/>
      <c r="BN420" s="11"/>
      <c r="BO420" s="9"/>
      <c r="BP420" s="11"/>
      <c r="BQ420" s="9"/>
      <c r="BR420" s="43"/>
      <c r="BS420" s="9"/>
      <c r="BT420" s="11"/>
      <c r="BU420" s="25"/>
      <c r="BV420" s="25"/>
      <c r="BW420" s="25"/>
      <c r="BX420" s="25"/>
      <c r="BY420" s="25"/>
      <c r="BZ420" s="25"/>
      <c r="CA420" s="25"/>
      <c r="CB420" s="25"/>
    </row>
    <row r="421" spans="2:80" x14ac:dyDescent="0.2">
      <c r="B421" s="25"/>
      <c r="C421" s="1"/>
      <c r="D421" s="1"/>
      <c r="E421" s="1"/>
      <c r="F421" s="2"/>
      <c r="G421" s="6"/>
      <c r="H421" s="2"/>
      <c r="I421" s="2"/>
      <c r="J421" s="3"/>
      <c r="K421" s="3"/>
      <c r="L421" s="1"/>
      <c r="M421" s="1"/>
      <c r="N421" s="1"/>
      <c r="O421" s="40"/>
      <c r="P421" s="40"/>
      <c r="Q421" s="1"/>
      <c r="R421" s="1"/>
      <c r="S421" s="2"/>
      <c r="T421" s="3"/>
      <c r="U421" s="7"/>
      <c r="V421" s="7"/>
      <c r="W421" s="7"/>
      <c r="X421" s="40"/>
      <c r="Y421" s="1"/>
      <c r="Z421" s="1"/>
      <c r="AA421" s="2"/>
      <c r="AB421" s="6"/>
      <c r="AC421" s="2"/>
      <c r="AD421" s="40"/>
      <c r="AE421" s="1"/>
      <c r="AF421" s="2"/>
      <c r="AG421" s="9"/>
      <c r="AH421" s="12"/>
      <c r="AI421" s="12"/>
      <c r="AJ421" s="42"/>
      <c r="AK421" s="11"/>
      <c r="AL421" s="9"/>
      <c r="AM421" s="11"/>
      <c r="AN421" s="9"/>
      <c r="AO421" s="9"/>
      <c r="AP421" s="9"/>
      <c r="AQ421" s="50"/>
      <c r="AR421" s="11"/>
      <c r="AS421" s="49"/>
      <c r="AT421" s="12"/>
      <c r="AU421" s="9"/>
      <c r="AV421" s="9"/>
      <c r="AW421" s="9"/>
      <c r="AX421" s="9"/>
      <c r="AY421" s="12"/>
      <c r="AZ421" s="49"/>
      <c r="BA421" s="12"/>
      <c r="BB421" s="9"/>
      <c r="BC421" s="9"/>
      <c r="BD421" s="9"/>
      <c r="BE421" s="9"/>
      <c r="BF421" s="12"/>
      <c r="BG421" s="49"/>
      <c r="BH421" s="12"/>
      <c r="BI421" s="9"/>
      <c r="BJ421" s="9"/>
      <c r="BK421" s="9"/>
      <c r="BL421" s="50"/>
      <c r="BM421" s="12"/>
      <c r="BN421" s="11"/>
      <c r="BO421" s="9"/>
      <c r="BP421" s="11"/>
      <c r="BQ421" s="9"/>
      <c r="BR421" s="43"/>
      <c r="BS421" s="9"/>
      <c r="BT421" s="11"/>
      <c r="BU421" s="25"/>
      <c r="BV421" s="25"/>
      <c r="BW421" s="25"/>
      <c r="BX421" s="25"/>
      <c r="BY421" s="25"/>
      <c r="BZ421" s="25"/>
      <c r="CA421" s="25"/>
      <c r="CB421" s="25"/>
    </row>
    <row r="422" spans="2:80" x14ac:dyDescent="0.2">
      <c r="B422" s="25"/>
      <c r="C422" s="1"/>
      <c r="D422" s="1"/>
      <c r="E422" s="1"/>
      <c r="F422" s="2"/>
      <c r="G422" s="6"/>
      <c r="H422" s="2"/>
      <c r="I422" s="2"/>
      <c r="J422" s="3"/>
      <c r="K422" s="3"/>
      <c r="L422" s="1"/>
      <c r="M422" s="1"/>
      <c r="N422" s="1"/>
      <c r="O422" s="40"/>
      <c r="P422" s="40"/>
      <c r="Q422" s="1"/>
      <c r="R422" s="1"/>
      <c r="S422" s="2"/>
      <c r="T422" s="3"/>
      <c r="U422" s="7"/>
      <c r="V422" s="7"/>
      <c r="W422" s="7"/>
      <c r="X422" s="40"/>
      <c r="Y422" s="1"/>
      <c r="Z422" s="1"/>
      <c r="AA422" s="2"/>
      <c r="AB422" s="6"/>
      <c r="AC422" s="2"/>
      <c r="AD422" s="40"/>
      <c r="AE422" s="1"/>
      <c r="AF422" s="2"/>
      <c r="AG422" s="9"/>
      <c r="AH422" s="12"/>
      <c r="AI422" s="12"/>
      <c r="AJ422" s="42"/>
      <c r="AK422" s="11"/>
      <c r="AL422" s="9"/>
      <c r="AM422" s="11"/>
      <c r="AN422" s="9"/>
      <c r="AO422" s="9"/>
      <c r="AP422" s="9"/>
      <c r="AQ422" s="50"/>
      <c r="AR422" s="11"/>
      <c r="AS422" s="49"/>
      <c r="AT422" s="12"/>
      <c r="AU422" s="9"/>
      <c r="AV422" s="9"/>
      <c r="AW422" s="9"/>
      <c r="AX422" s="9"/>
      <c r="AY422" s="12"/>
      <c r="AZ422" s="49"/>
      <c r="BA422" s="12"/>
      <c r="BB422" s="9"/>
      <c r="BC422" s="9"/>
      <c r="BD422" s="9"/>
      <c r="BE422" s="9"/>
      <c r="BF422" s="12"/>
      <c r="BG422" s="49"/>
      <c r="BH422" s="12"/>
      <c r="BI422" s="9"/>
      <c r="BJ422" s="9"/>
      <c r="BK422" s="9"/>
      <c r="BL422" s="50"/>
      <c r="BM422" s="12"/>
      <c r="BN422" s="11"/>
      <c r="BO422" s="9"/>
      <c r="BP422" s="11"/>
      <c r="BQ422" s="9"/>
      <c r="BR422" s="43"/>
      <c r="BS422" s="9"/>
      <c r="BT422" s="11"/>
      <c r="BU422" s="25"/>
      <c r="BV422" s="25"/>
      <c r="BW422" s="25"/>
      <c r="BX422" s="25"/>
      <c r="BY422" s="25"/>
      <c r="BZ422" s="25"/>
      <c r="CA422" s="25"/>
      <c r="CB422" s="25"/>
    </row>
    <row r="423" spans="2:80" x14ac:dyDescent="0.2">
      <c r="B423" s="25"/>
      <c r="C423" s="1"/>
      <c r="D423" s="1"/>
      <c r="E423" s="1"/>
      <c r="F423" s="2"/>
      <c r="G423" s="6"/>
      <c r="H423" s="2"/>
      <c r="I423" s="2"/>
      <c r="J423" s="3"/>
      <c r="K423" s="3"/>
      <c r="L423" s="1"/>
      <c r="M423" s="1"/>
      <c r="N423" s="1"/>
      <c r="O423" s="40"/>
      <c r="P423" s="40"/>
      <c r="Q423" s="1"/>
      <c r="R423" s="1"/>
      <c r="S423" s="2"/>
      <c r="T423" s="3"/>
      <c r="U423" s="7"/>
      <c r="V423" s="7"/>
      <c r="W423" s="7"/>
      <c r="X423" s="40"/>
      <c r="Y423" s="1"/>
      <c r="Z423" s="1"/>
      <c r="AA423" s="2"/>
      <c r="AB423" s="6"/>
      <c r="AC423" s="2"/>
      <c r="AD423" s="40"/>
      <c r="AE423" s="1"/>
      <c r="AF423" s="2"/>
      <c r="AG423" s="9"/>
      <c r="AH423" s="12"/>
      <c r="AI423" s="12"/>
      <c r="AJ423" s="42"/>
      <c r="AK423" s="11"/>
      <c r="AL423" s="9"/>
      <c r="AM423" s="11"/>
      <c r="AN423" s="9"/>
      <c r="AO423" s="9"/>
      <c r="AP423" s="9"/>
      <c r="AQ423" s="50"/>
      <c r="AR423" s="11"/>
      <c r="AS423" s="49"/>
      <c r="AT423" s="12"/>
      <c r="AU423" s="9"/>
      <c r="AV423" s="9"/>
      <c r="AW423" s="9"/>
      <c r="AX423" s="9"/>
      <c r="AY423" s="12"/>
      <c r="AZ423" s="49"/>
      <c r="BA423" s="12"/>
      <c r="BB423" s="9"/>
      <c r="BC423" s="9"/>
      <c r="BD423" s="9"/>
      <c r="BE423" s="9"/>
      <c r="BF423" s="12"/>
      <c r="BG423" s="49"/>
      <c r="BH423" s="12"/>
      <c r="BI423" s="9"/>
      <c r="BJ423" s="9"/>
      <c r="BK423" s="9"/>
      <c r="BL423" s="50"/>
      <c r="BM423" s="12"/>
      <c r="BN423" s="11"/>
      <c r="BO423" s="9"/>
      <c r="BP423" s="11"/>
      <c r="BQ423" s="9"/>
      <c r="BR423" s="43"/>
      <c r="BS423" s="9"/>
      <c r="BT423" s="11"/>
      <c r="BU423" s="25"/>
      <c r="BV423" s="25"/>
      <c r="BW423" s="25"/>
      <c r="BX423" s="25"/>
      <c r="BY423" s="25"/>
      <c r="BZ423" s="25"/>
      <c r="CA423" s="25"/>
      <c r="CB423" s="25"/>
    </row>
    <row r="424" spans="2:80" x14ac:dyDescent="0.2">
      <c r="B424" s="25"/>
      <c r="C424" s="1"/>
      <c r="D424" s="1"/>
      <c r="E424" s="1"/>
      <c r="F424" s="2"/>
      <c r="G424" s="6"/>
      <c r="H424" s="2"/>
      <c r="I424" s="2"/>
      <c r="J424" s="3"/>
      <c r="K424" s="3"/>
      <c r="L424" s="1"/>
      <c r="M424" s="1"/>
      <c r="N424" s="1"/>
      <c r="O424" s="40"/>
      <c r="P424" s="40"/>
      <c r="Q424" s="1"/>
      <c r="R424" s="1"/>
      <c r="S424" s="2"/>
      <c r="T424" s="3"/>
      <c r="U424" s="7"/>
      <c r="V424" s="7"/>
      <c r="W424" s="7"/>
      <c r="X424" s="40"/>
      <c r="Y424" s="1"/>
      <c r="Z424" s="1"/>
      <c r="AA424" s="2"/>
      <c r="AB424" s="6"/>
      <c r="AC424" s="2"/>
      <c r="AD424" s="40"/>
      <c r="AE424" s="1"/>
      <c r="AF424" s="2"/>
      <c r="AG424" s="9"/>
      <c r="AH424" s="12"/>
      <c r="AI424" s="12"/>
      <c r="AJ424" s="42"/>
      <c r="AK424" s="11"/>
      <c r="AL424" s="9"/>
      <c r="AM424" s="11"/>
      <c r="AN424" s="9"/>
      <c r="AO424" s="9"/>
      <c r="AP424" s="9"/>
      <c r="AQ424" s="50"/>
      <c r="AR424" s="11"/>
      <c r="AS424" s="49"/>
      <c r="AT424" s="12"/>
      <c r="AU424" s="9"/>
      <c r="AV424" s="9"/>
      <c r="AW424" s="9"/>
      <c r="AX424" s="9"/>
      <c r="AY424" s="12"/>
      <c r="AZ424" s="49"/>
      <c r="BA424" s="12"/>
      <c r="BB424" s="9"/>
      <c r="BC424" s="9"/>
      <c r="BD424" s="9"/>
      <c r="BE424" s="9"/>
      <c r="BF424" s="12"/>
      <c r="BG424" s="49"/>
      <c r="BH424" s="12"/>
      <c r="BI424" s="9"/>
      <c r="BJ424" s="9"/>
      <c r="BK424" s="9"/>
      <c r="BL424" s="50"/>
      <c r="BM424" s="12"/>
      <c r="BN424" s="11"/>
      <c r="BO424" s="9"/>
      <c r="BP424" s="11"/>
      <c r="BQ424" s="9"/>
      <c r="BR424" s="43"/>
      <c r="BS424" s="9"/>
      <c r="BT424" s="11"/>
      <c r="BU424" s="25"/>
      <c r="BV424" s="25"/>
      <c r="BW424" s="25"/>
      <c r="BX424" s="25"/>
      <c r="BY424" s="25"/>
      <c r="BZ424" s="25"/>
      <c r="CA424" s="25"/>
      <c r="CB424" s="25"/>
    </row>
    <row r="425" spans="2:80" x14ac:dyDescent="0.2">
      <c r="B425" s="25"/>
      <c r="C425" s="1"/>
      <c r="D425" s="1"/>
      <c r="E425" s="1"/>
      <c r="F425" s="2"/>
      <c r="G425" s="6"/>
      <c r="H425" s="2"/>
      <c r="I425" s="2"/>
      <c r="J425" s="3"/>
      <c r="K425" s="3"/>
      <c r="L425" s="1"/>
      <c r="M425" s="1"/>
      <c r="N425" s="1"/>
      <c r="O425" s="40"/>
      <c r="P425" s="40"/>
      <c r="Q425" s="1"/>
      <c r="R425" s="1"/>
      <c r="S425" s="2"/>
      <c r="T425" s="3"/>
      <c r="U425" s="7"/>
      <c r="V425" s="7"/>
      <c r="W425" s="7"/>
      <c r="X425" s="40"/>
      <c r="Y425" s="1"/>
      <c r="Z425" s="1"/>
      <c r="AA425" s="2"/>
      <c r="AB425" s="6"/>
      <c r="AC425" s="2"/>
      <c r="AD425" s="40"/>
      <c r="AE425" s="1"/>
      <c r="AF425" s="2"/>
      <c r="AG425" s="9"/>
      <c r="AH425" s="12"/>
      <c r="AI425" s="12"/>
      <c r="AJ425" s="42"/>
      <c r="AK425" s="11"/>
      <c r="AL425" s="9"/>
      <c r="AM425" s="11"/>
      <c r="AN425" s="9"/>
      <c r="AO425" s="9"/>
      <c r="AP425" s="9"/>
      <c r="AQ425" s="50"/>
      <c r="AR425" s="11"/>
      <c r="AS425" s="49"/>
      <c r="AT425" s="12"/>
      <c r="AU425" s="9"/>
      <c r="AV425" s="9"/>
      <c r="AW425" s="9"/>
      <c r="AX425" s="9"/>
      <c r="AY425" s="12"/>
      <c r="AZ425" s="49"/>
      <c r="BA425" s="12"/>
      <c r="BB425" s="9"/>
      <c r="BC425" s="9"/>
      <c r="BD425" s="9"/>
      <c r="BE425" s="9"/>
      <c r="BF425" s="12"/>
      <c r="BG425" s="49"/>
      <c r="BH425" s="12"/>
      <c r="BI425" s="9"/>
      <c r="BJ425" s="9"/>
      <c r="BK425" s="9"/>
      <c r="BL425" s="50"/>
      <c r="BM425" s="12"/>
      <c r="BN425" s="11"/>
      <c r="BO425" s="9"/>
      <c r="BP425" s="11"/>
      <c r="BQ425" s="9"/>
      <c r="BR425" s="43"/>
      <c r="BS425" s="9"/>
      <c r="BT425" s="11"/>
      <c r="BU425" s="25"/>
      <c r="BV425" s="25"/>
      <c r="BW425" s="25"/>
      <c r="BX425" s="25"/>
      <c r="BY425" s="25"/>
      <c r="BZ425" s="25"/>
      <c r="CA425" s="25"/>
      <c r="CB425" s="25"/>
    </row>
    <row r="426" spans="2:80" x14ac:dyDescent="0.2">
      <c r="B426" s="25"/>
      <c r="C426" s="1"/>
      <c r="D426" s="1"/>
      <c r="E426" s="1"/>
      <c r="F426" s="2"/>
      <c r="G426" s="6"/>
      <c r="H426" s="2"/>
      <c r="I426" s="2"/>
      <c r="J426" s="3"/>
      <c r="K426" s="3"/>
      <c r="L426" s="1"/>
      <c r="M426" s="1"/>
      <c r="N426" s="1"/>
      <c r="O426" s="40"/>
      <c r="P426" s="40"/>
      <c r="Q426" s="1"/>
      <c r="R426" s="1"/>
      <c r="S426" s="2"/>
      <c r="T426" s="3"/>
      <c r="U426" s="7"/>
      <c r="V426" s="7"/>
      <c r="W426" s="7"/>
      <c r="X426" s="40"/>
      <c r="Y426" s="1"/>
      <c r="Z426" s="1"/>
      <c r="AA426" s="2"/>
      <c r="AB426" s="6"/>
      <c r="AC426" s="2"/>
      <c r="AD426" s="40"/>
      <c r="AE426" s="1"/>
      <c r="AF426" s="2"/>
      <c r="AG426" s="9"/>
      <c r="AH426" s="12"/>
      <c r="AI426" s="12"/>
      <c r="AJ426" s="42"/>
      <c r="AK426" s="11"/>
      <c r="AL426" s="9"/>
      <c r="AM426" s="11"/>
      <c r="AN426" s="9"/>
      <c r="AO426" s="9"/>
      <c r="AP426" s="9"/>
      <c r="AQ426" s="50"/>
      <c r="AR426" s="11"/>
      <c r="AS426" s="49"/>
      <c r="AT426" s="12"/>
      <c r="AU426" s="9"/>
      <c r="AV426" s="9"/>
      <c r="AW426" s="9"/>
      <c r="AX426" s="9"/>
      <c r="AY426" s="12"/>
      <c r="AZ426" s="49"/>
      <c r="BA426" s="12"/>
      <c r="BB426" s="9"/>
      <c r="BC426" s="9"/>
      <c r="BD426" s="9"/>
      <c r="BE426" s="9"/>
      <c r="BF426" s="12"/>
      <c r="BG426" s="49"/>
      <c r="BH426" s="12"/>
      <c r="BI426" s="9"/>
      <c r="BJ426" s="9"/>
      <c r="BK426" s="9"/>
      <c r="BL426" s="50"/>
      <c r="BM426" s="12"/>
      <c r="BN426" s="11"/>
      <c r="BO426" s="9"/>
      <c r="BP426" s="11"/>
      <c r="BQ426" s="9"/>
      <c r="BR426" s="43"/>
      <c r="BS426" s="9"/>
      <c r="BT426" s="11"/>
      <c r="BU426" s="25"/>
      <c r="BV426" s="25"/>
      <c r="BW426" s="25"/>
      <c r="BX426" s="25"/>
      <c r="BY426" s="25"/>
      <c r="BZ426" s="25"/>
      <c r="CA426" s="25"/>
      <c r="CB426" s="25"/>
    </row>
    <row r="427" spans="2:80" x14ac:dyDescent="0.2">
      <c r="B427" s="25"/>
      <c r="C427" s="1"/>
      <c r="D427" s="1"/>
      <c r="E427" s="1"/>
      <c r="F427" s="2"/>
      <c r="G427" s="6"/>
      <c r="H427" s="2"/>
      <c r="I427" s="2"/>
      <c r="J427" s="3"/>
      <c r="K427" s="3"/>
      <c r="L427" s="1"/>
      <c r="M427" s="1"/>
      <c r="N427" s="1"/>
      <c r="O427" s="40"/>
      <c r="P427" s="40"/>
      <c r="Q427" s="1"/>
      <c r="R427" s="1"/>
      <c r="S427" s="2"/>
      <c r="T427" s="3"/>
      <c r="U427" s="7"/>
      <c r="V427" s="7"/>
      <c r="W427" s="7"/>
      <c r="X427" s="40"/>
      <c r="Y427" s="1"/>
      <c r="Z427" s="1"/>
      <c r="AA427" s="2"/>
      <c r="AB427" s="6"/>
      <c r="AC427" s="2"/>
      <c r="AD427" s="40"/>
      <c r="AE427" s="1"/>
      <c r="AF427" s="2"/>
      <c r="AG427" s="9"/>
      <c r="AH427" s="12"/>
      <c r="AI427" s="12"/>
      <c r="AJ427" s="42"/>
      <c r="AK427" s="11"/>
      <c r="AL427" s="9"/>
      <c r="AM427" s="11"/>
      <c r="AN427" s="9"/>
      <c r="AO427" s="9"/>
      <c r="AP427" s="9"/>
      <c r="AQ427" s="50"/>
      <c r="AR427" s="11"/>
      <c r="AS427" s="49"/>
      <c r="AT427" s="12"/>
      <c r="AU427" s="9"/>
      <c r="AV427" s="9"/>
      <c r="AW427" s="9"/>
      <c r="AX427" s="9"/>
      <c r="AY427" s="12"/>
      <c r="AZ427" s="49"/>
      <c r="BA427" s="12"/>
      <c r="BB427" s="9"/>
      <c r="BC427" s="9"/>
      <c r="BD427" s="9"/>
      <c r="BE427" s="9"/>
      <c r="BF427" s="12"/>
      <c r="BG427" s="49"/>
      <c r="BH427" s="12"/>
      <c r="BI427" s="9"/>
      <c r="BJ427" s="9"/>
      <c r="BK427" s="9"/>
      <c r="BL427" s="50"/>
      <c r="BM427" s="12"/>
      <c r="BN427" s="11"/>
      <c r="BO427" s="9"/>
      <c r="BP427" s="11"/>
      <c r="BQ427" s="9"/>
      <c r="BR427" s="43"/>
      <c r="BS427" s="9"/>
      <c r="BT427" s="11"/>
      <c r="BU427" s="25"/>
      <c r="BV427" s="25"/>
      <c r="BW427" s="25"/>
      <c r="BX427" s="25"/>
      <c r="BY427" s="25"/>
      <c r="BZ427" s="25"/>
      <c r="CA427" s="25"/>
      <c r="CB427" s="25"/>
    </row>
    <row r="428" spans="2:80" x14ac:dyDescent="0.2">
      <c r="B428" s="25"/>
      <c r="C428" s="1"/>
      <c r="D428" s="1"/>
      <c r="E428" s="1"/>
      <c r="F428" s="2"/>
      <c r="G428" s="6"/>
      <c r="H428" s="2"/>
      <c r="I428" s="2"/>
      <c r="J428" s="3"/>
      <c r="K428" s="3"/>
      <c r="L428" s="1"/>
      <c r="M428" s="1"/>
      <c r="N428" s="1"/>
      <c r="O428" s="40"/>
      <c r="P428" s="40"/>
      <c r="Q428" s="1"/>
      <c r="R428" s="1"/>
      <c r="S428" s="2"/>
      <c r="T428" s="3"/>
      <c r="U428" s="7"/>
      <c r="V428" s="7"/>
      <c r="W428" s="7"/>
      <c r="X428" s="40"/>
      <c r="Y428" s="1"/>
      <c r="Z428" s="1"/>
      <c r="AA428" s="2"/>
      <c r="AB428" s="6"/>
      <c r="AC428" s="2"/>
      <c r="AD428" s="40"/>
      <c r="AE428" s="1"/>
      <c r="AF428" s="2"/>
      <c r="AG428" s="9"/>
      <c r="AH428" s="12"/>
      <c r="AI428" s="12"/>
      <c r="AJ428" s="42"/>
      <c r="AK428" s="11"/>
      <c r="AL428" s="9"/>
      <c r="AM428" s="11"/>
      <c r="AN428" s="9"/>
      <c r="AO428" s="9"/>
      <c r="AP428" s="9"/>
      <c r="AQ428" s="50"/>
      <c r="AR428" s="11"/>
      <c r="AS428" s="49"/>
      <c r="AT428" s="12"/>
      <c r="AU428" s="9"/>
      <c r="AV428" s="9"/>
      <c r="AW428" s="9"/>
      <c r="AX428" s="9"/>
      <c r="AY428" s="12"/>
      <c r="AZ428" s="49"/>
      <c r="BA428" s="12"/>
      <c r="BB428" s="9"/>
      <c r="BC428" s="9"/>
      <c r="BD428" s="9"/>
      <c r="BE428" s="9"/>
      <c r="BF428" s="12"/>
      <c r="BG428" s="49"/>
      <c r="BH428" s="12"/>
      <c r="BI428" s="9"/>
      <c r="BJ428" s="9"/>
      <c r="BK428" s="9"/>
      <c r="BL428" s="50"/>
      <c r="BM428" s="12"/>
      <c r="BN428" s="11"/>
      <c r="BO428" s="9"/>
      <c r="BP428" s="11"/>
      <c r="BQ428" s="9"/>
      <c r="BR428" s="43"/>
      <c r="BS428" s="9"/>
      <c r="BT428" s="11"/>
      <c r="BU428" s="25"/>
      <c r="BV428" s="25"/>
      <c r="BW428" s="25"/>
      <c r="BX428" s="25"/>
      <c r="BY428" s="25"/>
      <c r="BZ428" s="25"/>
      <c r="CA428" s="25"/>
      <c r="CB428" s="25"/>
    </row>
    <row r="429" spans="2:80" x14ac:dyDescent="0.2">
      <c r="B429" s="25"/>
      <c r="C429" s="1"/>
      <c r="D429" s="1"/>
      <c r="E429" s="1"/>
      <c r="F429" s="2"/>
      <c r="G429" s="6"/>
      <c r="H429" s="2"/>
      <c r="I429" s="2"/>
      <c r="J429" s="3"/>
      <c r="K429" s="3"/>
      <c r="L429" s="1"/>
      <c r="M429" s="1"/>
      <c r="N429" s="1"/>
      <c r="O429" s="40"/>
      <c r="P429" s="40"/>
      <c r="Q429" s="1"/>
      <c r="R429" s="1"/>
      <c r="S429" s="2"/>
      <c r="T429" s="3"/>
      <c r="U429" s="7"/>
      <c r="V429" s="7"/>
      <c r="W429" s="7"/>
      <c r="X429" s="40"/>
      <c r="Y429" s="1"/>
      <c r="Z429" s="1"/>
      <c r="AA429" s="2"/>
      <c r="AB429" s="6"/>
      <c r="AC429" s="2"/>
      <c r="AD429" s="40"/>
      <c r="AE429" s="1"/>
      <c r="AF429" s="2"/>
      <c r="AG429" s="9"/>
      <c r="AH429" s="12"/>
      <c r="AI429" s="12"/>
      <c r="AJ429" s="42"/>
      <c r="AK429" s="11"/>
      <c r="AL429" s="9"/>
      <c r="AM429" s="11"/>
      <c r="AN429" s="9"/>
      <c r="AO429" s="9"/>
      <c r="AP429" s="9"/>
      <c r="AQ429" s="50"/>
      <c r="AR429" s="11"/>
      <c r="AS429" s="49"/>
      <c r="AT429" s="12"/>
      <c r="AU429" s="9"/>
      <c r="AV429" s="9"/>
      <c r="AW429" s="9"/>
      <c r="AX429" s="9"/>
      <c r="AY429" s="12"/>
      <c r="AZ429" s="49"/>
      <c r="BA429" s="12"/>
      <c r="BB429" s="9"/>
      <c r="BC429" s="9"/>
      <c r="BD429" s="9"/>
      <c r="BE429" s="9"/>
      <c r="BF429" s="12"/>
      <c r="BG429" s="49"/>
      <c r="BH429" s="12"/>
      <c r="BI429" s="9"/>
      <c r="BJ429" s="9"/>
      <c r="BK429" s="9"/>
      <c r="BL429" s="50"/>
      <c r="BM429" s="12"/>
      <c r="BN429" s="11"/>
      <c r="BO429" s="9"/>
      <c r="BP429" s="11"/>
      <c r="BQ429" s="9"/>
      <c r="BR429" s="43"/>
      <c r="BS429" s="9"/>
      <c r="BT429" s="11"/>
      <c r="BU429" s="25"/>
      <c r="BV429" s="25"/>
      <c r="BW429" s="25"/>
      <c r="BX429" s="25"/>
      <c r="BY429" s="25"/>
      <c r="BZ429" s="25"/>
      <c r="CA429" s="25"/>
      <c r="CB429" s="25"/>
    </row>
    <row r="430" spans="2:80" x14ac:dyDescent="0.2">
      <c r="B430" s="25"/>
      <c r="C430" s="1"/>
      <c r="D430" s="1"/>
      <c r="E430" s="1"/>
      <c r="F430" s="2"/>
      <c r="G430" s="6"/>
      <c r="H430" s="2"/>
      <c r="I430" s="2"/>
      <c r="J430" s="3"/>
      <c r="K430" s="3"/>
      <c r="L430" s="1"/>
      <c r="M430" s="1"/>
      <c r="N430" s="1"/>
      <c r="O430" s="40"/>
      <c r="P430" s="40"/>
      <c r="Q430" s="1"/>
      <c r="R430" s="1"/>
      <c r="S430" s="2"/>
      <c r="T430" s="3"/>
      <c r="U430" s="7"/>
      <c r="V430" s="7"/>
      <c r="W430" s="7"/>
      <c r="X430" s="40"/>
      <c r="Y430" s="1"/>
      <c r="Z430" s="1"/>
      <c r="AA430" s="2"/>
      <c r="AB430" s="6"/>
      <c r="AC430" s="2"/>
      <c r="AD430" s="40"/>
      <c r="AE430" s="1"/>
      <c r="AF430" s="2"/>
      <c r="AG430" s="9"/>
      <c r="AH430" s="12"/>
      <c r="AI430" s="12"/>
      <c r="AJ430" s="42"/>
      <c r="AK430" s="11"/>
      <c r="AL430" s="9"/>
      <c r="AM430" s="11"/>
      <c r="AN430" s="9"/>
      <c r="AO430" s="9"/>
      <c r="AP430" s="9"/>
      <c r="AQ430" s="50"/>
      <c r="AR430" s="11"/>
      <c r="AS430" s="49"/>
      <c r="AT430" s="12"/>
      <c r="AU430" s="9"/>
      <c r="AV430" s="9"/>
      <c r="AW430" s="9"/>
      <c r="AX430" s="9"/>
      <c r="AY430" s="12"/>
      <c r="AZ430" s="49"/>
      <c r="BA430" s="12"/>
      <c r="BB430" s="9"/>
      <c r="BC430" s="9"/>
      <c r="BD430" s="9"/>
      <c r="BE430" s="9"/>
      <c r="BF430" s="12"/>
      <c r="BG430" s="49"/>
      <c r="BH430" s="12"/>
      <c r="BI430" s="9"/>
      <c r="BJ430" s="9"/>
      <c r="BK430" s="9"/>
      <c r="BL430" s="50"/>
      <c r="BM430" s="12"/>
      <c r="BN430" s="11"/>
      <c r="BO430" s="9"/>
      <c r="BP430" s="11"/>
      <c r="BQ430" s="9"/>
      <c r="BR430" s="43"/>
      <c r="BS430" s="9"/>
      <c r="BT430" s="11"/>
      <c r="BU430" s="25"/>
      <c r="BV430" s="25"/>
      <c r="BW430" s="25"/>
      <c r="BX430" s="25"/>
      <c r="BY430" s="25"/>
      <c r="BZ430" s="25"/>
      <c r="CA430" s="25"/>
      <c r="CB430" s="25"/>
    </row>
    <row r="431" spans="2:80" x14ac:dyDescent="0.2">
      <c r="B431" s="25"/>
      <c r="C431" s="1"/>
      <c r="D431" s="1"/>
      <c r="E431" s="1"/>
      <c r="F431" s="2"/>
      <c r="G431" s="6"/>
      <c r="H431" s="2"/>
      <c r="I431" s="2"/>
      <c r="J431" s="3"/>
      <c r="K431" s="3"/>
      <c r="L431" s="1"/>
      <c r="M431" s="1"/>
      <c r="N431" s="1"/>
      <c r="O431" s="40"/>
      <c r="P431" s="40"/>
      <c r="Q431" s="1"/>
      <c r="R431" s="1"/>
      <c r="S431" s="2"/>
      <c r="T431" s="3"/>
      <c r="U431" s="7"/>
      <c r="V431" s="7"/>
      <c r="W431" s="7"/>
      <c r="X431" s="40"/>
      <c r="Y431" s="1"/>
      <c r="Z431" s="1"/>
      <c r="AA431" s="2"/>
      <c r="AB431" s="6"/>
      <c r="AC431" s="2"/>
      <c r="AD431" s="40"/>
      <c r="AE431" s="1"/>
      <c r="AF431" s="2"/>
      <c r="AG431" s="9"/>
      <c r="AH431" s="12"/>
      <c r="AI431" s="12"/>
      <c r="AJ431" s="42"/>
      <c r="AK431" s="11"/>
      <c r="AL431" s="9"/>
      <c r="AM431" s="11"/>
      <c r="AN431" s="9"/>
      <c r="AO431" s="9"/>
      <c r="AP431" s="9"/>
      <c r="AQ431" s="50"/>
      <c r="AR431" s="11"/>
      <c r="AS431" s="49"/>
      <c r="AT431" s="12"/>
      <c r="AU431" s="9"/>
      <c r="AV431" s="9"/>
      <c r="AW431" s="9"/>
      <c r="AX431" s="9"/>
      <c r="AY431" s="12"/>
      <c r="AZ431" s="49"/>
      <c r="BA431" s="12"/>
      <c r="BB431" s="9"/>
      <c r="BC431" s="9"/>
      <c r="BD431" s="9"/>
      <c r="BE431" s="9"/>
      <c r="BF431" s="12"/>
      <c r="BG431" s="49"/>
      <c r="BH431" s="12"/>
      <c r="BI431" s="9"/>
      <c r="BJ431" s="9"/>
      <c r="BK431" s="9"/>
      <c r="BL431" s="50"/>
      <c r="BM431" s="12"/>
      <c r="BN431" s="11"/>
      <c r="BO431" s="9"/>
      <c r="BP431" s="11"/>
      <c r="BQ431" s="9"/>
      <c r="BR431" s="43"/>
      <c r="BS431" s="9"/>
      <c r="BT431" s="11"/>
      <c r="BU431" s="25"/>
      <c r="BV431" s="25"/>
      <c r="BW431" s="25"/>
      <c r="BX431" s="25"/>
      <c r="BY431" s="25"/>
      <c r="BZ431" s="25"/>
      <c r="CA431" s="25"/>
      <c r="CB431" s="25"/>
    </row>
    <row r="432" spans="2:80" x14ac:dyDescent="0.2">
      <c r="B432" s="25"/>
      <c r="C432" s="1"/>
      <c r="D432" s="1"/>
      <c r="E432" s="1"/>
      <c r="F432" s="2"/>
      <c r="G432" s="6"/>
      <c r="H432" s="2"/>
      <c r="I432" s="2"/>
      <c r="J432" s="3"/>
      <c r="K432" s="3"/>
      <c r="L432" s="1"/>
      <c r="M432" s="1"/>
      <c r="N432" s="1"/>
      <c r="O432" s="40"/>
      <c r="P432" s="40"/>
      <c r="Q432" s="1"/>
      <c r="R432" s="1"/>
      <c r="S432" s="2"/>
      <c r="T432" s="3"/>
      <c r="U432" s="7"/>
      <c r="V432" s="7"/>
      <c r="W432" s="7"/>
      <c r="X432" s="40"/>
      <c r="Y432" s="1"/>
      <c r="Z432" s="1"/>
      <c r="AA432" s="2"/>
      <c r="AB432" s="6"/>
      <c r="AC432" s="2"/>
      <c r="AD432" s="40"/>
      <c r="AE432" s="1"/>
      <c r="AF432" s="2"/>
      <c r="AG432" s="9"/>
      <c r="AH432" s="12"/>
      <c r="AI432" s="12"/>
      <c r="AJ432" s="42"/>
      <c r="AK432" s="11"/>
      <c r="AL432" s="9"/>
      <c r="AM432" s="11"/>
      <c r="AN432" s="9"/>
      <c r="AO432" s="9"/>
      <c r="AP432" s="9"/>
      <c r="AQ432" s="50"/>
      <c r="AR432" s="11"/>
      <c r="AS432" s="49"/>
      <c r="AT432" s="12"/>
      <c r="AU432" s="9"/>
      <c r="AV432" s="9"/>
      <c r="AW432" s="9"/>
      <c r="AX432" s="9"/>
      <c r="AY432" s="12"/>
      <c r="AZ432" s="49"/>
      <c r="BA432" s="12"/>
      <c r="BB432" s="9"/>
      <c r="BC432" s="9"/>
      <c r="BD432" s="9"/>
      <c r="BE432" s="9"/>
      <c r="BF432" s="12"/>
      <c r="BG432" s="49"/>
      <c r="BH432" s="12"/>
      <c r="BI432" s="9"/>
      <c r="BJ432" s="9"/>
      <c r="BK432" s="9"/>
      <c r="BL432" s="50"/>
      <c r="BM432" s="12"/>
      <c r="BN432" s="11"/>
      <c r="BO432" s="9"/>
      <c r="BP432" s="11"/>
      <c r="BQ432" s="9"/>
      <c r="BR432" s="43"/>
      <c r="BS432" s="9"/>
      <c r="BT432" s="11"/>
      <c r="BU432" s="25"/>
      <c r="BV432" s="25"/>
      <c r="BW432" s="25"/>
      <c r="BX432" s="25"/>
      <c r="BY432" s="25"/>
      <c r="BZ432" s="25"/>
      <c r="CA432" s="25"/>
      <c r="CB432" s="25"/>
    </row>
    <row r="433" spans="2:80" x14ac:dyDescent="0.2">
      <c r="B433" s="25"/>
      <c r="C433" s="1"/>
      <c r="D433" s="1"/>
      <c r="E433" s="1"/>
      <c r="F433" s="2"/>
      <c r="G433" s="6"/>
      <c r="H433" s="2"/>
      <c r="I433" s="2"/>
      <c r="J433" s="3"/>
      <c r="K433" s="3"/>
      <c r="L433" s="1"/>
      <c r="M433" s="1"/>
      <c r="N433" s="1"/>
      <c r="O433" s="40"/>
      <c r="P433" s="40"/>
      <c r="Q433" s="1"/>
      <c r="R433" s="1"/>
      <c r="S433" s="2"/>
      <c r="T433" s="3"/>
      <c r="U433" s="7"/>
      <c r="V433" s="7"/>
      <c r="W433" s="7"/>
      <c r="X433" s="40"/>
      <c r="Y433" s="1"/>
      <c r="Z433" s="1"/>
      <c r="AA433" s="2"/>
      <c r="AB433" s="6"/>
      <c r="AC433" s="2"/>
      <c r="AD433" s="40"/>
      <c r="AE433" s="1"/>
      <c r="AF433" s="2"/>
      <c r="AG433" s="9"/>
      <c r="AH433" s="12"/>
      <c r="AI433" s="12"/>
      <c r="AJ433" s="42"/>
      <c r="AK433" s="11"/>
      <c r="AL433" s="9"/>
      <c r="AM433" s="11"/>
      <c r="AN433" s="9"/>
      <c r="AO433" s="9"/>
      <c r="AP433" s="9"/>
      <c r="AQ433" s="50"/>
      <c r="AR433" s="11"/>
      <c r="AS433" s="49"/>
      <c r="AT433" s="12"/>
      <c r="AU433" s="9"/>
      <c r="AV433" s="9"/>
      <c r="AW433" s="9"/>
      <c r="AX433" s="9"/>
      <c r="AY433" s="12"/>
      <c r="AZ433" s="49"/>
      <c r="BA433" s="12"/>
      <c r="BB433" s="9"/>
      <c r="BC433" s="9"/>
      <c r="BD433" s="9"/>
      <c r="BE433" s="9"/>
      <c r="BF433" s="12"/>
      <c r="BG433" s="49"/>
      <c r="BH433" s="12"/>
      <c r="BI433" s="9"/>
      <c r="BJ433" s="9"/>
      <c r="BK433" s="9"/>
      <c r="BL433" s="50"/>
      <c r="BM433" s="12"/>
      <c r="BN433" s="11"/>
      <c r="BO433" s="9"/>
      <c r="BP433" s="11"/>
      <c r="BQ433" s="9"/>
      <c r="BR433" s="43"/>
      <c r="BS433" s="9"/>
      <c r="BT433" s="11"/>
      <c r="BU433" s="25"/>
      <c r="BV433" s="25"/>
      <c r="BW433" s="25"/>
      <c r="BX433" s="25"/>
      <c r="BY433" s="25"/>
      <c r="BZ433" s="25"/>
      <c r="CA433" s="25"/>
      <c r="CB433" s="25"/>
    </row>
    <row r="434" spans="2:80" x14ac:dyDescent="0.2">
      <c r="B434" s="25"/>
      <c r="C434" s="1"/>
      <c r="D434" s="1"/>
      <c r="E434" s="1"/>
      <c r="F434" s="2"/>
      <c r="G434" s="6"/>
      <c r="H434" s="2"/>
      <c r="I434" s="2"/>
      <c r="J434" s="3"/>
      <c r="K434" s="3"/>
      <c r="L434" s="1"/>
      <c r="M434" s="1"/>
      <c r="N434" s="1"/>
      <c r="O434" s="40"/>
      <c r="P434" s="40"/>
      <c r="Q434" s="1"/>
      <c r="R434" s="1"/>
      <c r="S434" s="2"/>
      <c r="T434" s="3"/>
      <c r="U434" s="7"/>
      <c r="V434" s="7"/>
      <c r="W434" s="7"/>
      <c r="X434" s="40"/>
      <c r="Y434" s="1"/>
      <c r="Z434" s="1"/>
      <c r="AA434" s="2"/>
      <c r="AB434" s="6"/>
      <c r="AC434" s="2"/>
      <c r="AD434" s="40"/>
      <c r="AE434" s="1"/>
      <c r="AF434" s="2"/>
      <c r="AG434" s="9"/>
      <c r="AH434" s="12"/>
      <c r="AI434" s="12"/>
      <c r="AJ434" s="42"/>
      <c r="AK434" s="11"/>
      <c r="AL434" s="9"/>
      <c r="AM434" s="11"/>
      <c r="AN434" s="9"/>
      <c r="AO434" s="9"/>
      <c r="AP434" s="9"/>
      <c r="AQ434" s="50"/>
      <c r="AR434" s="11"/>
      <c r="AS434" s="49"/>
      <c r="AT434" s="12"/>
      <c r="AU434" s="9"/>
      <c r="AV434" s="9"/>
      <c r="AW434" s="9"/>
      <c r="AX434" s="9"/>
      <c r="AY434" s="12"/>
      <c r="AZ434" s="49"/>
      <c r="BA434" s="12"/>
      <c r="BB434" s="9"/>
      <c r="BC434" s="9"/>
      <c r="BD434" s="9"/>
      <c r="BE434" s="9"/>
      <c r="BF434" s="12"/>
      <c r="BG434" s="49"/>
      <c r="BH434" s="12"/>
      <c r="BI434" s="9"/>
      <c r="BJ434" s="9"/>
      <c r="BK434" s="9"/>
      <c r="BL434" s="50"/>
      <c r="BM434" s="12"/>
      <c r="BN434" s="11"/>
      <c r="BO434" s="9"/>
      <c r="BP434" s="11"/>
      <c r="BQ434" s="9"/>
      <c r="BR434" s="43"/>
      <c r="BS434" s="9"/>
      <c r="BT434" s="11"/>
      <c r="BU434" s="25"/>
      <c r="BV434" s="25"/>
      <c r="BW434" s="25"/>
      <c r="BX434" s="25"/>
      <c r="BY434" s="25"/>
      <c r="BZ434" s="25"/>
      <c r="CA434" s="25"/>
      <c r="CB434" s="25"/>
    </row>
    <row r="435" spans="2:80" x14ac:dyDescent="0.2">
      <c r="B435" s="25"/>
      <c r="C435" s="1"/>
      <c r="D435" s="1"/>
      <c r="E435" s="1"/>
      <c r="F435" s="2"/>
      <c r="G435" s="6"/>
      <c r="H435" s="2"/>
      <c r="I435" s="2"/>
      <c r="J435" s="3"/>
      <c r="K435" s="3"/>
      <c r="L435" s="1"/>
      <c r="M435" s="1"/>
      <c r="N435" s="1"/>
      <c r="O435" s="40"/>
      <c r="P435" s="40"/>
      <c r="Q435" s="1"/>
      <c r="R435" s="1"/>
      <c r="S435" s="2"/>
      <c r="T435" s="3"/>
      <c r="U435" s="7"/>
      <c r="V435" s="7"/>
      <c r="W435" s="7"/>
      <c r="X435" s="40"/>
      <c r="Y435" s="1"/>
      <c r="Z435" s="1"/>
      <c r="AA435" s="2"/>
      <c r="AB435" s="6"/>
      <c r="AC435" s="2"/>
      <c r="AD435" s="40"/>
      <c r="AE435" s="1"/>
      <c r="AF435" s="2"/>
      <c r="AG435" s="9"/>
      <c r="AH435" s="12"/>
      <c r="AI435" s="12"/>
      <c r="AJ435" s="42"/>
      <c r="AK435" s="11"/>
      <c r="AL435" s="9"/>
      <c r="AM435" s="11"/>
      <c r="AN435" s="9"/>
      <c r="AO435" s="9"/>
      <c r="AP435" s="9"/>
      <c r="AQ435" s="50"/>
      <c r="AR435" s="11"/>
      <c r="AS435" s="49"/>
      <c r="AT435" s="12"/>
      <c r="AU435" s="9"/>
      <c r="AV435" s="9"/>
      <c r="AW435" s="9"/>
      <c r="AX435" s="9"/>
      <c r="AY435" s="12"/>
      <c r="AZ435" s="49"/>
      <c r="BA435" s="12"/>
      <c r="BB435" s="9"/>
      <c r="BC435" s="9"/>
      <c r="BD435" s="9"/>
      <c r="BE435" s="9"/>
      <c r="BF435" s="12"/>
      <c r="BG435" s="49"/>
      <c r="BH435" s="12"/>
      <c r="BI435" s="9"/>
      <c r="BJ435" s="9"/>
      <c r="BK435" s="9"/>
      <c r="BL435" s="50"/>
      <c r="BM435" s="12"/>
      <c r="BN435" s="11"/>
      <c r="BO435" s="9"/>
      <c r="BP435" s="11"/>
      <c r="BQ435" s="9"/>
      <c r="BR435" s="43"/>
      <c r="BS435" s="9"/>
      <c r="BT435" s="11"/>
      <c r="BU435" s="25"/>
      <c r="BV435" s="25"/>
      <c r="BW435" s="25"/>
      <c r="BX435" s="25"/>
      <c r="BY435" s="25"/>
      <c r="BZ435" s="25"/>
      <c r="CA435" s="25"/>
      <c r="CB435" s="25"/>
    </row>
    <row r="436" spans="2:80" x14ac:dyDescent="0.2">
      <c r="B436" s="25"/>
      <c r="C436" s="1"/>
      <c r="D436" s="1"/>
      <c r="E436" s="1"/>
      <c r="F436" s="2"/>
      <c r="G436" s="6"/>
      <c r="H436" s="2"/>
      <c r="I436" s="2"/>
      <c r="J436" s="3"/>
      <c r="K436" s="3"/>
      <c r="L436" s="1"/>
      <c r="M436" s="1"/>
      <c r="N436" s="1"/>
      <c r="O436" s="40"/>
      <c r="P436" s="40"/>
      <c r="Q436" s="1"/>
      <c r="R436" s="1"/>
      <c r="S436" s="2"/>
      <c r="T436" s="3"/>
      <c r="U436" s="7"/>
      <c r="V436" s="7"/>
      <c r="W436" s="7"/>
      <c r="X436" s="40"/>
      <c r="Y436" s="1"/>
      <c r="Z436" s="1"/>
      <c r="AA436" s="2"/>
      <c r="AB436" s="6"/>
      <c r="AC436" s="2"/>
      <c r="AD436" s="40"/>
      <c r="AE436" s="1"/>
      <c r="AF436" s="2"/>
      <c r="AG436" s="9"/>
      <c r="AH436" s="12"/>
      <c r="AI436" s="12"/>
      <c r="AJ436" s="42"/>
      <c r="AK436" s="11"/>
      <c r="AL436" s="9"/>
      <c r="AM436" s="11"/>
      <c r="AN436" s="9"/>
      <c r="AO436" s="9"/>
      <c r="AP436" s="9"/>
      <c r="AQ436" s="50"/>
      <c r="AR436" s="11"/>
      <c r="AS436" s="49"/>
      <c r="AT436" s="12"/>
      <c r="AU436" s="9"/>
      <c r="AV436" s="9"/>
      <c r="AW436" s="9"/>
      <c r="AX436" s="9"/>
      <c r="AY436" s="12"/>
      <c r="AZ436" s="49"/>
      <c r="BA436" s="12"/>
      <c r="BB436" s="9"/>
      <c r="BC436" s="9"/>
      <c r="BD436" s="9"/>
      <c r="BE436" s="9"/>
      <c r="BF436" s="12"/>
      <c r="BG436" s="49"/>
      <c r="BH436" s="12"/>
      <c r="BI436" s="9"/>
      <c r="BJ436" s="9"/>
      <c r="BK436" s="9"/>
      <c r="BL436" s="50"/>
      <c r="BM436" s="12"/>
      <c r="BN436" s="11"/>
      <c r="BO436" s="9"/>
      <c r="BP436" s="11"/>
      <c r="BQ436" s="9"/>
      <c r="BR436" s="43"/>
      <c r="BS436" s="9"/>
      <c r="BT436" s="11"/>
      <c r="BU436" s="25"/>
      <c r="BV436" s="25"/>
      <c r="BW436" s="25"/>
      <c r="BX436" s="25"/>
      <c r="BY436" s="25"/>
      <c r="BZ436" s="25"/>
      <c r="CA436" s="25"/>
      <c r="CB436" s="25"/>
    </row>
    <row r="437" spans="2:80" x14ac:dyDescent="0.2">
      <c r="B437" s="25"/>
      <c r="C437" s="1"/>
      <c r="D437" s="1"/>
      <c r="E437" s="1"/>
      <c r="F437" s="2"/>
      <c r="G437" s="6"/>
      <c r="H437" s="2"/>
      <c r="I437" s="2"/>
      <c r="J437" s="3"/>
      <c r="K437" s="3"/>
      <c r="L437" s="1"/>
      <c r="M437" s="1"/>
      <c r="N437" s="1"/>
      <c r="O437" s="40"/>
      <c r="P437" s="40"/>
      <c r="Q437" s="1"/>
      <c r="R437" s="1"/>
      <c r="S437" s="2"/>
      <c r="T437" s="3"/>
      <c r="U437" s="7"/>
      <c r="V437" s="7"/>
      <c r="W437" s="7"/>
      <c r="X437" s="40"/>
      <c r="Y437" s="1"/>
      <c r="Z437" s="1"/>
      <c r="AA437" s="2"/>
      <c r="AB437" s="6"/>
      <c r="AC437" s="2"/>
      <c r="AD437" s="40"/>
      <c r="AE437" s="1"/>
      <c r="AF437" s="2"/>
      <c r="AG437" s="9"/>
      <c r="AH437" s="12"/>
      <c r="AI437" s="12"/>
      <c r="AJ437" s="42"/>
      <c r="AK437" s="11"/>
      <c r="AL437" s="9"/>
      <c r="AM437" s="11"/>
      <c r="AN437" s="9"/>
      <c r="AO437" s="9"/>
      <c r="AP437" s="9"/>
      <c r="AQ437" s="50"/>
      <c r="AR437" s="11"/>
      <c r="AS437" s="49"/>
      <c r="AT437" s="12"/>
      <c r="AU437" s="9"/>
      <c r="AV437" s="9"/>
      <c r="AW437" s="9"/>
      <c r="AX437" s="9"/>
      <c r="AY437" s="12"/>
      <c r="AZ437" s="49"/>
      <c r="BA437" s="12"/>
      <c r="BB437" s="9"/>
      <c r="BC437" s="9"/>
      <c r="BD437" s="9"/>
      <c r="BE437" s="9"/>
      <c r="BF437" s="12"/>
      <c r="BG437" s="49"/>
      <c r="BH437" s="12"/>
      <c r="BI437" s="9"/>
      <c r="BJ437" s="9"/>
      <c r="BK437" s="9"/>
      <c r="BL437" s="50"/>
      <c r="BM437" s="12"/>
      <c r="BN437" s="11"/>
      <c r="BO437" s="9"/>
      <c r="BP437" s="11"/>
      <c r="BQ437" s="9"/>
      <c r="BR437" s="43"/>
      <c r="BS437" s="9"/>
      <c r="BT437" s="11"/>
      <c r="BU437" s="25"/>
      <c r="BV437" s="25"/>
      <c r="BW437" s="25"/>
      <c r="BX437" s="25"/>
      <c r="BY437" s="25"/>
      <c r="BZ437" s="25"/>
      <c r="CA437" s="25"/>
      <c r="CB437" s="25"/>
    </row>
    <row r="438" spans="2:80" x14ac:dyDescent="0.2">
      <c r="B438" s="25"/>
      <c r="C438" s="1"/>
      <c r="D438" s="1"/>
      <c r="E438" s="1"/>
      <c r="F438" s="2"/>
      <c r="G438" s="6"/>
      <c r="H438" s="2"/>
      <c r="I438" s="2"/>
      <c r="J438" s="3"/>
      <c r="K438" s="3"/>
      <c r="L438" s="1"/>
      <c r="M438" s="1"/>
      <c r="N438" s="1"/>
      <c r="O438" s="40"/>
      <c r="P438" s="40"/>
      <c r="Q438" s="1"/>
      <c r="R438" s="1"/>
      <c r="S438" s="2"/>
      <c r="T438" s="3"/>
      <c r="U438" s="7"/>
      <c r="V438" s="7"/>
      <c r="W438" s="7"/>
      <c r="X438" s="40"/>
      <c r="Y438" s="1"/>
      <c r="Z438" s="1"/>
      <c r="AA438" s="2"/>
      <c r="AB438" s="6"/>
      <c r="AC438" s="2"/>
      <c r="AD438" s="40"/>
      <c r="AE438" s="1"/>
      <c r="AF438" s="2"/>
      <c r="AG438" s="9"/>
      <c r="AH438" s="12"/>
      <c r="AI438" s="12"/>
      <c r="AJ438" s="42"/>
      <c r="AK438" s="11"/>
      <c r="AL438" s="9"/>
      <c r="AM438" s="11"/>
      <c r="AN438" s="9"/>
      <c r="AO438" s="9"/>
      <c r="AP438" s="9"/>
      <c r="AQ438" s="50"/>
      <c r="AR438" s="11"/>
      <c r="AS438" s="49"/>
      <c r="AT438" s="12"/>
      <c r="AU438" s="9"/>
      <c r="AV438" s="9"/>
      <c r="AW438" s="9"/>
      <c r="AX438" s="9"/>
      <c r="AY438" s="12"/>
      <c r="AZ438" s="49"/>
      <c r="BA438" s="12"/>
      <c r="BB438" s="9"/>
      <c r="BC438" s="9"/>
      <c r="BD438" s="9"/>
      <c r="BE438" s="9"/>
      <c r="BF438" s="12"/>
      <c r="BG438" s="49"/>
      <c r="BH438" s="12"/>
      <c r="BI438" s="9"/>
      <c r="BJ438" s="9"/>
      <c r="BK438" s="9"/>
      <c r="BL438" s="50"/>
      <c r="BM438" s="12"/>
      <c r="BN438" s="11"/>
      <c r="BO438" s="9"/>
      <c r="BP438" s="11"/>
      <c r="BQ438" s="9"/>
      <c r="BR438" s="43"/>
      <c r="BS438" s="9"/>
      <c r="BT438" s="11"/>
      <c r="BU438" s="25"/>
      <c r="BV438" s="25"/>
      <c r="BW438" s="25"/>
      <c r="BX438" s="25"/>
      <c r="BY438" s="25"/>
      <c r="BZ438" s="25"/>
      <c r="CA438" s="25"/>
      <c r="CB438" s="25"/>
    </row>
    <row r="439" spans="2:80" x14ac:dyDescent="0.2">
      <c r="B439" s="25"/>
      <c r="C439" s="1"/>
      <c r="D439" s="1"/>
      <c r="E439" s="1"/>
      <c r="F439" s="2"/>
      <c r="G439" s="6"/>
      <c r="H439" s="2"/>
      <c r="I439" s="2"/>
      <c r="J439" s="3"/>
      <c r="K439" s="3"/>
      <c r="L439" s="1"/>
      <c r="M439" s="1"/>
      <c r="N439" s="1"/>
      <c r="O439" s="40"/>
      <c r="P439" s="40"/>
      <c r="Q439" s="1"/>
      <c r="R439" s="1"/>
      <c r="S439" s="2"/>
      <c r="T439" s="3"/>
      <c r="U439" s="7"/>
      <c r="V439" s="7"/>
      <c r="W439" s="7"/>
      <c r="X439" s="40"/>
      <c r="Y439" s="1"/>
      <c r="Z439" s="1"/>
      <c r="AA439" s="2"/>
      <c r="AB439" s="6"/>
      <c r="AC439" s="2"/>
      <c r="AD439" s="40"/>
      <c r="AE439" s="1"/>
      <c r="AF439" s="2"/>
      <c r="AG439" s="9"/>
      <c r="AH439" s="12"/>
      <c r="AI439" s="12"/>
      <c r="AJ439" s="42"/>
      <c r="AK439" s="11"/>
      <c r="AL439" s="9"/>
      <c r="AM439" s="11"/>
      <c r="AN439" s="9"/>
      <c r="AO439" s="9"/>
      <c r="AP439" s="9"/>
      <c r="AQ439" s="50"/>
      <c r="AR439" s="11"/>
      <c r="AS439" s="49"/>
      <c r="AT439" s="12"/>
      <c r="AU439" s="9"/>
      <c r="AV439" s="9"/>
      <c r="AW439" s="9"/>
      <c r="AX439" s="9"/>
      <c r="AY439" s="12"/>
      <c r="AZ439" s="49"/>
      <c r="BA439" s="12"/>
      <c r="BB439" s="9"/>
      <c r="BC439" s="9"/>
      <c r="BD439" s="9"/>
      <c r="BE439" s="9"/>
      <c r="BF439" s="12"/>
      <c r="BG439" s="49"/>
      <c r="BH439" s="12"/>
      <c r="BI439" s="9"/>
      <c r="BJ439" s="9"/>
      <c r="BK439" s="9"/>
      <c r="BL439" s="50"/>
      <c r="BM439" s="12"/>
      <c r="BN439" s="11"/>
      <c r="BO439" s="9"/>
      <c r="BP439" s="11"/>
      <c r="BQ439" s="9"/>
      <c r="BR439" s="43"/>
      <c r="BS439" s="9"/>
      <c r="BT439" s="11"/>
      <c r="BU439" s="25"/>
      <c r="BV439" s="25"/>
      <c r="BW439" s="25"/>
      <c r="BX439" s="25"/>
      <c r="BY439" s="25"/>
      <c r="BZ439" s="25"/>
      <c r="CA439" s="25"/>
      <c r="CB439" s="25"/>
    </row>
    <row r="440" spans="2:80" x14ac:dyDescent="0.2">
      <c r="B440" s="25"/>
      <c r="C440" s="1"/>
      <c r="D440" s="1"/>
      <c r="E440" s="1"/>
      <c r="F440" s="2"/>
      <c r="G440" s="6"/>
      <c r="H440" s="2"/>
      <c r="I440" s="2"/>
      <c r="J440" s="3"/>
      <c r="K440" s="3"/>
      <c r="L440" s="1"/>
      <c r="M440" s="1"/>
      <c r="N440" s="1"/>
      <c r="O440" s="40"/>
      <c r="P440" s="40"/>
      <c r="Q440" s="1"/>
      <c r="R440" s="1"/>
      <c r="S440" s="2"/>
      <c r="T440" s="3"/>
      <c r="U440" s="7"/>
      <c r="V440" s="7"/>
      <c r="W440" s="7"/>
      <c r="X440" s="40"/>
      <c r="Y440" s="1"/>
      <c r="Z440" s="1"/>
      <c r="AA440" s="2"/>
      <c r="AB440" s="6"/>
      <c r="AC440" s="2"/>
      <c r="AD440" s="40"/>
      <c r="AE440" s="1"/>
      <c r="AF440" s="2"/>
      <c r="AG440" s="9"/>
      <c r="AH440" s="12"/>
      <c r="AI440" s="12"/>
      <c r="AJ440" s="42"/>
      <c r="AK440" s="11"/>
      <c r="AL440" s="9"/>
      <c r="AM440" s="11"/>
      <c r="AN440" s="9"/>
      <c r="AO440" s="9"/>
      <c r="AP440" s="9"/>
      <c r="AQ440" s="50"/>
      <c r="AR440" s="11"/>
      <c r="AS440" s="49"/>
      <c r="AT440" s="12"/>
      <c r="AU440" s="9"/>
      <c r="AV440" s="9"/>
      <c r="AW440" s="9"/>
      <c r="AX440" s="9"/>
      <c r="AY440" s="12"/>
      <c r="AZ440" s="49"/>
      <c r="BA440" s="12"/>
      <c r="BB440" s="9"/>
      <c r="BC440" s="9"/>
      <c r="BD440" s="9"/>
      <c r="BE440" s="9"/>
      <c r="BF440" s="12"/>
      <c r="BG440" s="49"/>
      <c r="BH440" s="12"/>
      <c r="BI440" s="9"/>
      <c r="BJ440" s="9"/>
      <c r="BK440" s="9"/>
      <c r="BL440" s="50"/>
      <c r="BM440" s="12"/>
      <c r="BN440" s="11"/>
      <c r="BO440" s="9"/>
      <c r="BP440" s="11"/>
      <c r="BQ440" s="9"/>
      <c r="BR440" s="43"/>
      <c r="BS440" s="9"/>
      <c r="BT440" s="11"/>
      <c r="BU440" s="25"/>
      <c r="BV440" s="25"/>
      <c r="BW440" s="25"/>
      <c r="BX440" s="25"/>
      <c r="BY440" s="25"/>
      <c r="BZ440" s="25"/>
      <c r="CA440" s="25"/>
      <c r="CB440" s="25"/>
    </row>
    <row r="441" spans="2:80" x14ac:dyDescent="0.2">
      <c r="B441" s="25"/>
      <c r="C441" s="1"/>
      <c r="D441" s="1"/>
      <c r="E441" s="1"/>
      <c r="F441" s="2"/>
      <c r="G441" s="6"/>
      <c r="H441" s="2"/>
      <c r="I441" s="2"/>
      <c r="J441" s="3"/>
      <c r="K441" s="3"/>
      <c r="L441" s="1"/>
      <c r="M441" s="1"/>
      <c r="N441" s="1"/>
      <c r="O441" s="40"/>
      <c r="P441" s="40"/>
      <c r="Q441" s="1"/>
      <c r="R441" s="1"/>
      <c r="S441" s="2"/>
      <c r="T441" s="3"/>
      <c r="U441" s="7"/>
      <c r="V441" s="7"/>
      <c r="W441" s="7"/>
      <c r="X441" s="40"/>
      <c r="Y441" s="1"/>
      <c r="Z441" s="1"/>
      <c r="AA441" s="2"/>
      <c r="AB441" s="6"/>
      <c r="AC441" s="2"/>
      <c r="AD441" s="40"/>
      <c r="AE441" s="1"/>
      <c r="AF441" s="2"/>
      <c r="AG441" s="9"/>
      <c r="AH441" s="12"/>
      <c r="AI441" s="12"/>
      <c r="AJ441" s="42"/>
      <c r="AK441" s="11"/>
      <c r="AL441" s="9"/>
      <c r="AM441" s="11"/>
      <c r="AN441" s="9"/>
      <c r="AO441" s="9"/>
      <c r="AP441" s="9"/>
      <c r="AQ441" s="50"/>
      <c r="AR441" s="11"/>
      <c r="AS441" s="49"/>
      <c r="AT441" s="12"/>
      <c r="AU441" s="9"/>
      <c r="AV441" s="9"/>
      <c r="AW441" s="9"/>
      <c r="AX441" s="9"/>
      <c r="AY441" s="12"/>
      <c r="AZ441" s="49"/>
      <c r="BA441" s="12"/>
      <c r="BB441" s="9"/>
      <c r="BC441" s="9"/>
      <c r="BD441" s="9"/>
      <c r="BE441" s="9"/>
      <c r="BF441" s="12"/>
      <c r="BG441" s="49"/>
      <c r="BH441" s="12"/>
      <c r="BI441" s="9"/>
      <c r="BJ441" s="9"/>
      <c r="BK441" s="9"/>
      <c r="BL441" s="50"/>
      <c r="BM441" s="12"/>
      <c r="BN441" s="11"/>
      <c r="BO441" s="9"/>
      <c r="BP441" s="11"/>
      <c r="BQ441" s="9"/>
      <c r="BR441" s="43"/>
      <c r="BS441" s="9"/>
      <c r="BT441" s="11"/>
      <c r="BU441" s="25"/>
      <c r="BV441" s="25"/>
      <c r="BW441" s="25"/>
      <c r="BX441" s="25"/>
      <c r="BY441" s="25"/>
      <c r="BZ441" s="25"/>
      <c r="CA441" s="25"/>
      <c r="CB441" s="25"/>
    </row>
    <row r="442" spans="2:80" x14ac:dyDescent="0.2">
      <c r="B442" s="25"/>
      <c r="C442" s="1"/>
      <c r="D442" s="1"/>
      <c r="E442" s="1"/>
      <c r="F442" s="2"/>
      <c r="G442" s="6"/>
      <c r="H442" s="2"/>
      <c r="I442" s="2"/>
      <c r="J442" s="3"/>
      <c r="K442" s="3"/>
      <c r="L442" s="1"/>
      <c r="M442" s="1"/>
      <c r="N442" s="1"/>
      <c r="O442" s="40"/>
      <c r="P442" s="40"/>
      <c r="Q442" s="1"/>
      <c r="R442" s="1"/>
      <c r="S442" s="2"/>
      <c r="T442" s="3"/>
      <c r="U442" s="7"/>
      <c r="V442" s="7"/>
      <c r="W442" s="7"/>
      <c r="X442" s="40"/>
      <c r="Y442" s="1"/>
      <c r="Z442" s="1"/>
      <c r="AA442" s="2"/>
      <c r="AB442" s="6"/>
      <c r="AC442" s="2"/>
      <c r="AD442" s="40"/>
      <c r="AE442" s="1"/>
      <c r="AF442" s="2"/>
      <c r="AG442" s="9"/>
      <c r="AH442" s="12"/>
      <c r="AI442" s="12"/>
      <c r="AJ442" s="42"/>
      <c r="AK442" s="11"/>
      <c r="AL442" s="9"/>
      <c r="AM442" s="11"/>
      <c r="AN442" s="9"/>
      <c r="AO442" s="9"/>
      <c r="AP442" s="9"/>
      <c r="AQ442" s="50"/>
      <c r="AR442" s="11"/>
      <c r="AS442" s="49"/>
      <c r="AT442" s="12"/>
      <c r="AU442" s="9"/>
      <c r="AV442" s="9"/>
      <c r="AW442" s="9"/>
      <c r="AX442" s="9"/>
      <c r="AY442" s="12"/>
      <c r="AZ442" s="49"/>
      <c r="BA442" s="12"/>
      <c r="BB442" s="9"/>
      <c r="BC442" s="9"/>
      <c r="BD442" s="9"/>
      <c r="BE442" s="9"/>
      <c r="BF442" s="12"/>
      <c r="BG442" s="49"/>
      <c r="BH442" s="12"/>
      <c r="BI442" s="9"/>
      <c r="BJ442" s="9"/>
      <c r="BK442" s="9"/>
      <c r="BL442" s="50"/>
      <c r="BM442" s="12"/>
      <c r="BN442" s="11"/>
      <c r="BO442" s="9"/>
      <c r="BP442" s="11"/>
      <c r="BQ442" s="9"/>
      <c r="BR442" s="43"/>
      <c r="BS442" s="9"/>
      <c r="BT442" s="11"/>
      <c r="BU442" s="25"/>
      <c r="BV442" s="25"/>
      <c r="BW442" s="25"/>
      <c r="BX442" s="25"/>
      <c r="BY442" s="25"/>
      <c r="BZ442" s="25"/>
      <c r="CA442" s="25"/>
      <c r="CB442" s="25"/>
    </row>
    <row r="443" spans="2:80" x14ac:dyDescent="0.2">
      <c r="B443" s="25"/>
      <c r="C443" s="1"/>
      <c r="D443" s="1"/>
      <c r="E443" s="1"/>
      <c r="F443" s="2"/>
      <c r="G443" s="6"/>
      <c r="H443" s="2"/>
      <c r="I443" s="2"/>
      <c r="J443" s="3"/>
      <c r="K443" s="3"/>
      <c r="L443" s="1"/>
      <c r="M443" s="1"/>
      <c r="N443" s="1"/>
      <c r="O443" s="40"/>
      <c r="P443" s="40"/>
      <c r="Q443" s="1"/>
      <c r="R443" s="1"/>
      <c r="S443" s="2"/>
      <c r="T443" s="3"/>
      <c r="U443" s="7"/>
      <c r="V443" s="7"/>
      <c r="W443" s="7"/>
      <c r="X443" s="40"/>
      <c r="Y443" s="1"/>
      <c r="Z443" s="1"/>
      <c r="AA443" s="2"/>
      <c r="AB443" s="6"/>
      <c r="AC443" s="2"/>
      <c r="AD443" s="40"/>
      <c r="AE443" s="1"/>
      <c r="AF443" s="2"/>
      <c r="AG443" s="9"/>
      <c r="AH443" s="12"/>
      <c r="AI443" s="12"/>
      <c r="AJ443" s="42"/>
      <c r="AK443" s="11"/>
      <c r="AL443" s="9"/>
      <c r="AM443" s="11"/>
      <c r="AN443" s="9"/>
      <c r="AO443" s="9"/>
      <c r="AP443" s="9"/>
      <c r="AQ443" s="50"/>
      <c r="AR443" s="11"/>
      <c r="AS443" s="49"/>
      <c r="AT443" s="12"/>
      <c r="AU443" s="9"/>
      <c r="AV443" s="9"/>
      <c r="AW443" s="9"/>
      <c r="AX443" s="9"/>
      <c r="AY443" s="12"/>
      <c r="AZ443" s="49"/>
      <c r="BA443" s="12"/>
      <c r="BB443" s="9"/>
      <c r="BC443" s="9"/>
      <c r="BD443" s="9"/>
      <c r="BE443" s="9"/>
      <c r="BF443" s="12"/>
      <c r="BG443" s="49"/>
      <c r="BH443" s="12"/>
      <c r="BI443" s="9"/>
      <c r="BJ443" s="9"/>
      <c r="BK443" s="9"/>
      <c r="BL443" s="50"/>
      <c r="BM443" s="12"/>
      <c r="BN443" s="11"/>
      <c r="BO443" s="9"/>
      <c r="BP443" s="11"/>
      <c r="BQ443" s="9"/>
      <c r="BR443" s="43"/>
      <c r="BS443" s="9"/>
      <c r="BT443" s="11"/>
      <c r="BU443" s="25"/>
      <c r="BV443" s="25"/>
      <c r="BW443" s="25"/>
      <c r="BX443" s="25"/>
      <c r="BY443" s="25"/>
      <c r="BZ443" s="25"/>
      <c r="CA443" s="25"/>
      <c r="CB443" s="25"/>
    </row>
    <row r="444" spans="2:80" x14ac:dyDescent="0.2">
      <c r="B444" s="25"/>
      <c r="C444" s="1"/>
      <c r="D444" s="1"/>
      <c r="E444" s="1"/>
      <c r="F444" s="2"/>
      <c r="G444" s="6"/>
      <c r="H444" s="2"/>
      <c r="I444" s="2"/>
      <c r="J444" s="3"/>
      <c r="K444" s="3"/>
      <c r="L444" s="1"/>
      <c r="M444" s="1"/>
      <c r="N444" s="1"/>
      <c r="O444" s="40"/>
      <c r="P444" s="40"/>
      <c r="Q444" s="1"/>
      <c r="R444" s="1"/>
      <c r="S444" s="2"/>
      <c r="T444" s="3"/>
      <c r="U444" s="7"/>
      <c r="V444" s="7"/>
      <c r="W444" s="7"/>
      <c r="X444" s="40"/>
      <c r="Y444" s="1"/>
      <c r="Z444" s="1"/>
      <c r="AA444" s="2"/>
      <c r="AB444" s="6"/>
      <c r="AC444" s="2"/>
      <c r="AD444" s="40"/>
      <c r="AE444" s="1"/>
      <c r="AF444" s="2"/>
      <c r="AG444" s="9"/>
      <c r="AH444" s="12"/>
      <c r="AI444" s="12"/>
      <c r="AJ444" s="42"/>
      <c r="AK444" s="11"/>
      <c r="AL444" s="9"/>
      <c r="AM444" s="11"/>
      <c r="AN444" s="9"/>
      <c r="AO444" s="9"/>
      <c r="AP444" s="9"/>
      <c r="AQ444" s="50"/>
      <c r="AR444" s="11"/>
      <c r="AS444" s="49"/>
      <c r="AT444" s="12"/>
      <c r="AU444" s="9"/>
      <c r="AV444" s="9"/>
      <c r="AW444" s="9"/>
      <c r="AX444" s="9"/>
      <c r="AY444" s="12"/>
      <c r="AZ444" s="49"/>
      <c r="BA444" s="12"/>
      <c r="BB444" s="9"/>
      <c r="BC444" s="9"/>
      <c r="BD444" s="9"/>
      <c r="BE444" s="9"/>
      <c r="BF444" s="12"/>
      <c r="BG444" s="49"/>
      <c r="BH444" s="12"/>
      <c r="BI444" s="9"/>
      <c r="BJ444" s="9"/>
      <c r="BK444" s="9"/>
      <c r="BL444" s="50"/>
      <c r="BM444" s="12"/>
      <c r="BN444" s="11"/>
      <c r="BO444" s="9"/>
      <c r="BP444" s="11"/>
      <c r="BQ444" s="9"/>
      <c r="BR444" s="43"/>
      <c r="BS444" s="9"/>
      <c r="BT444" s="11"/>
      <c r="BU444" s="25"/>
      <c r="BV444" s="25"/>
      <c r="BW444" s="25"/>
      <c r="BX444" s="25"/>
      <c r="BY444" s="25"/>
      <c r="BZ444" s="25"/>
      <c r="CA444" s="25"/>
      <c r="CB444" s="25"/>
    </row>
    <row r="445" spans="2:80" x14ac:dyDescent="0.2">
      <c r="B445" s="25"/>
      <c r="C445" s="1"/>
      <c r="D445" s="1"/>
      <c r="E445" s="1"/>
      <c r="F445" s="2"/>
      <c r="G445" s="6"/>
      <c r="H445" s="2"/>
      <c r="I445" s="2"/>
      <c r="J445" s="3"/>
      <c r="K445" s="3"/>
      <c r="L445" s="1"/>
      <c r="M445" s="1"/>
      <c r="N445" s="1"/>
      <c r="O445" s="40"/>
      <c r="P445" s="40"/>
      <c r="Q445" s="1"/>
      <c r="R445" s="1"/>
      <c r="S445" s="2"/>
      <c r="T445" s="3"/>
      <c r="U445" s="7"/>
      <c r="V445" s="7"/>
      <c r="W445" s="7"/>
      <c r="X445" s="40"/>
      <c r="Y445" s="1"/>
      <c r="Z445" s="1"/>
      <c r="AA445" s="2"/>
      <c r="AB445" s="6"/>
      <c r="AC445" s="2"/>
      <c r="AD445" s="40"/>
      <c r="AE445" s="1"/>
      <c r="AF445" s="2"/>
      <c r="AG445" s="9"/>
      <c r="AH445" s="12"/>
      <c r="AI445" s="12"/>
      <c r="AJ445" s="42"/>
      <c r="AK445" s="11"/>
      <c r="AL445" s="9"/>
      <c r="AM445" s="11"/>
      <c r="AN445" s="9"/>
      <c r="AO445" s="9"/>
      <c r="AP445" s="9"/>
      <c r="AQ445" s="50"/>
      <c r="AR445" s="11"/>
      <c r="AS445" s="49"/>
      <c r="AT445" s="12"/>
      <c r="AU445" s="9"/>
      <c r="AV445" s="9"/>
      <c r="AW445" s="9"/>
      <c r="AX445" s="9"/>
      <c r="AY445" s="12"/>
      <c r="AZ445" s="49"/>
      <c r="BA445" s="12"/>
      <c r="BB445" s="9"/>
      <c r="BC445" s="9"/>
      <c r="BD445" s="9"/>
      <c r="BE445" s="9"/>
      <c r="BF445" s="12"/>
      <c r="BG445" s="49"/>
      <c r="BH445" s="12"/>
      <c r="BI445" s="9"/>
      <c r="BJ445" s="9"/>
      <c r="BK445" s="9"/>
      <c r="BL445" s="50"/>
      <c r="BM445" s="12"/>
      <c r="BN445" s="11"/>
      <c r="BO445" s="9"/>
      <c r="BP445" s="11"/>
      <c r="BQ445" s="9"/>
      <c r="BR445" s="43"/>
      <c r="BS445" s="9"/>
      <c r="BT445" s="11"/>
      <c r="BU445" s="25"/>
      <c r="BV445" s="25"/>
      <c r="BW445" s="25"/>
      <c r="BX445" s="25"/>
      <c r="BY445" s="25"/>
      <c r="BZ445" s="25"/>
      <c r="CA445" s="25"/>
      <c r="CB445" s="25"/>
    </row>
    <row r="446" spans="2:80" x14ac:dyDescent="0.2">
      <c r="B446" s="25"/>
      <c r="C446" s="1"/>
      <c r="D446" s="1"/>
      <c r="E446" s="1"/>
      <c r="F446" s="2"/>
      <c r="G446" s="6"/>
      <c r="H446" s="2"/>
      <c r="I446" s="2"/>
      <c r="J446" s="3"/>
      <c r="K446" s="3"/>
      <c r="L446" s="1"/>
      <c r="M446" s="1"/>
      <c r="N446" s="1"/>
      <c r="O446" s="40"/>
      <c r="P446" s="40"/>
      <c r="Q446" s="1"/>
      <c r="R446" s="1"/>
      <c r="S446" s="2"/>
      <c r="T446" s="3"/>
      <c r="U446" s="7"/>
      <c r="V446" s="7"/>
      <c r="W446" s="7"/>
      <c r="X446" s="40"/>
      <c r="Y446" s="1"/>
      <c r="Z446" s="1"/>
      <c r="AA446" s="2"/>
      <c r="AB446" s="6"/>
      <c r="AC446" s="2"/>
      <c r="AD446" s="40"/>
      <c r="AE446" s="1"/>
      <c r="AF446" s="2"/>
      <c r="AG446" s="9"/>
      <c r="AH446" s="12"/>
      <c r="AI446" s="12"/>
      <c r="AJ446" s="42"/>
      <c r="AK446" s="11"/>
      <c r="AL446" s="9"/>
      <c r="AM446" s="11"/>
      <c r="AN446" s="9"/>
      <c r="AO446" s="9"/>
      <c r="AP446" s="9"/>
      <c r="AQ446" s="50"/>
      <c r="AR446" s="11"/>
      <c r="AS446" s="49"/>
      <c r="AT446" s="12"/>
      <c r="AU446" s="9"/>
      <c r="AV446" s="9"/>
      <c r="AW446" s="9"/>
      <c r="AX446" s="9"/>
      <c r="AY446" s="12"/>
      <c r="AZ446" s="49"/>
      <c r="BA446" s="12"/>
      <c r="BB446" s="9"/>
      <c r="BC446" s="9"/>
      <c r="BD446" s="9"/>
      <c r="BE446" s="9"/>
      <c r="BF446" s="12"/>
      <c r="BG446" s="49"/>
      <c r="BH446" s="12"/>
      <c r="BI446" s="9"/>
      <c r="BJ446" s="9"/>
      <c r="BK446" s="9"/>
      <c r="BL446" s="50"/>
      <c r="BM446" s="12"/>
      <c r="BN446" s="11"/>
      <c r="BO446" s="9"/>
      <c r="BP446" s="11"/>
      <c r="BQ446" s="9"/>
      <c r="BR446" s="43"/>
      <c r="BS446" s="9"/>
      <c r="BT446" s="11"/>
      <c r="BU446" s="25"/>
      <c r="BV446" s="25"/>
      <c r="BW446" s="25"/>
      <c r="BX446" s="25"/>
      <c r="BY446" s="25"/>
      <c r="BZ446" s="25"/>
      <c r="CA446" s="25"/>
      <c r="CB446" s="25"/>
    </row>
    <row r="447" spans="2:80" x14ac:dyDescent="0.2">
      <c r="B447" s="25"/>
      <c r="C447" s="1"/>
      <c r="D447" s="1"/>
      <c r="E447" s="1"/>
      <c r="F447" s="2"/>
      <c r="G447" s="6"/>
      <c r="H447" s="2"/>
      <c r="I447" s="2"/>
      <c r="J447" s="3"/>
      <c r="K447" s="3"/>
      <c r="L447" s="1"/>
      <c r="M447" s="1"/>
      <c r="N447" s="1"/>
      <c r="O447" s="40"/>
      <c r="P447" s="40"/>
      <c r="Q447" s="1"/>
      <c r="R447" s="1"/>
      <c r="S447" s="2"/>
      <c r="T447" s="3"/>
      <c r="U447" s="7"/>
      <c r="V447" s="7"/>
      <c r="W447" s="7"/>
      <c r="X447" s="40"/>
      <c r="Y447" s="1"/>
      <c r="Z447" s="1"/>
      <c r="AA447" s="2"/>
      <c r="AB447" s="6"/>
      <c r="AC447" s="2"/>
      <c r="AD447" s="40"/>
      <c r="AE447" s="1"/>
      <c r="AF447" s="2"/>
      <c r="AG447" s="9"/>
      <c r="AH447" s="12"/>
      <c r="AI447" s="12"/>
      <c r="AJ447" s="42"/>
      <c r="AK447" s="11"/>
      <c r="AL447" s="9"/>
      <c r="AM447" s="11"/>
      <c r="AN447" s="9"/>
      <c r="AO447" s="9"/>
      <c r="AP447" s="9"/>
      <c r="AQ447" s="50"/>
      <c r="AR447" s="11"/>
      <c r="AS447" s="49"/>
      <c r="AT447" s="12"/>
      <c r="AU447" s="9"/>
      <c r="AV447" s="9"/>
      <c r="AW447" s="9"/>
      <c r="AX447" s="9"/>
      <c r="AY447" s="12"/>
      <c r="AZ447" s="49"/>
      <c r="BA447" s="12"/>
      <c r="BB447" s="9"/>
      <c r="BC447" s="9"/>
      <c r="BD447" s="9"/>
      <c r="BE447" s="9"/>
      <c r="BF447" s="12"/>
      <c r="BG447" s="49"/>
      <c r="BH447" s="12"/>
      <c r="BI447" s="9"/>
      <c r="BJ447" s="9"/>
      <c r="BK447" s="9"/>
      <c r="BL447" s="50"/>
      <c r="BM447" s="12"/>
      <c r="BN447" s="11"/>
      <c r="BO447" s="9"/>
      <c r="BP447" s="11"/>
      <c r="BQ447" s="9"/>
      <c r="BR447" s="43"/>
      <c r="BS447" s="9"/>
      <c r="BT447" s="11"/>
      <c r="BU447" s="25"/>
      <c r="BV447" s="25"/>
      <c r="BW447" s="25"/>
      <c r="BX447" s="25"/>
      <c r="BY447" s="25"/>
      <c r="BZ447" s="25"/>
      <c r="CA447" s="25"/>
      <c r="CB447" s="25"/>
    </row>
    <row r="448" spans="2:80" x14ac:dyDescent="0.2">
      <c r="B448" s="25"/>
      <c r="C448" s="1"/>
      <c r="D448" s="1"/>
      <c r="E448" s="1"/>
      <c r="F448" s="2"/>
      <c r="G448" s="6"/>
      <c r="H448" s="2"/>
      <c r="I448" s="2"/>
      <c r="J448" s="3"/>
      <c r="K448" s="3"/>
      <c r="L448" s="1"/>
      <c r="M448" s="1"/>
      <c r="N448" s="1"/>
      <c r="O448" s="40"/>
      <c r="P448" s="40"/>
      <c r="Q448" s="1"/>
      <c r="R448" s="1"/>
      <c r="S448" s="2"/>
      <c r="T448" s="3"/>
      <c r="U448" s="7"/>
      <c r="V448" s="7"/>
      <c r="W448" s="7"/>
      <c r="X448" s="40"/>
      <c r="Y448" s="1"/>
      <c r="Z448" s="1"/>
      <c r="AA448" s="2"/>
      <c r="AB448" s="6"/>
      <c r="AC448" s="2"/>
      <c r="AD448" s="40"/>
      <c r="AE448" s="1"/>
      <c r="AF448" s="2"/>
      <c r="AG448" s="9"/>
      <c r="AH448" s="12"/>
      <c r="AI448" s="12"/>
      <c r="AJ448" s="42"/>
      <c r="AK448" s="11"/>
      <c r="AL448" s="9"/>
      <c r="AM448" s="11"/>
      <c r="AN448" s="9"/>
      <c r="AO448" s="9"/>
      <c r="AP448" s="9"/>
      <c r="AQ448" s="50"/>
      <c r="AR448" s="11"/>
      <c r="AS448" s="49"/>
      <c r="AT448" s="12"/>
      <c r="AU448" s="9"/>
      <c r="AV448" s="9"/>
      <c r="AW448" s="9"/>
      <c r="AX448" s="9"/>
      <c r="AY448" s="12"/>
      <c r="AZ448" s="49"/>
      <c r="BA448" s="12"/>
      <c r="BB448" s="9"/>
      <c r="BC448" s="9"/>
      <c r="BD448" s="9"/>
      <c r="BE448" s="9"/>
      <c r="BF448" s="12"/>
      <c r="BG448" s="49"/>
      <c r="BH448" s="12"/>
      <c r="BI448" s="9"/>
      <c r="BJ448" s="9"/>
      <c r="BK448" s="9"/>
      <c r="BL448" s="50"/>
      <c r="BM448" s="12"/>
      <c r="BN448" s="11"/>
      <c r="BO448" s="9"/>
      <c r="BP448" s="11"/>
      <c r="BQ448" s="9"/>
      <c r="BR448" s="43"/>
      <c r="BS448" s="9"/>
      <c r="BT448" s="11"/>
      <c r="BU448" s="25"/>
      <c r="BV448" s="25"/>
      <c r="BW448" s="25"/>
      <c r="BX448" s="25"/>
      <c r="BY448" s="25"/>
      <c r="BZ448" s="25"/>
      <c r="CA448" s="25"/>
      <c r="CB448" s="25"/>
    </row>
    <row r="449" spans="2:80" x14ac:dyDescent="0.2">
      <c r="B449" s="25"/>
      <c r="C449" s="1"/>
      <c r="D449" s="1"/>
      <c r="E449" s="1"/>
      <c r="F449" s="2"/>
      <c r="G449" s="6"/>
      <c r="H449" s="2"/>
      <c r="I449" s="2"/>
      <c r="J449" s="3"/>
      <c r="K449" s="3"/>
      <c r="L449" s="1"/>
      <c r="M449" s="1"/>
      <c r="N449" s="1"/>
      <c r="O449" s="40"/>
      <c r="P449" s="40"/>
      <c r="Q449" s="1"/>
      <c r="R449" s="1"/>
      <c r="S449" s="2"/>
      <c r="T449" s="3"/>
      <c r="U449" s="7"/>
      <c r="V449" s="7"/>
      <c r="W449" s="7"/>
      <c r="X449" s="40"/>
      <c r="Y449" s="1"/>
      <c r="Z449" s="1"/>
      <c r="AA449" s="2"/>
      <c r="AB449" s="6"/>
      <c r="AC449" s="2"/>
      <c r="AD449" s="40"/>
      <c r="AE449" s="1"/>
      <c r="AF449" s="2"/>
      <c r="AG449" s="9"/>
      <c r="AH449" s="12"/>
      <c r="AI449" s="12"/>
      <c r="AJ449" s="42"/>
      <c r="AK449" s="11"/>
      <c r="AL449" s="9"/>
      <c r="AM449" s="11"/>
      <c r="AN449" s="9"/>
      <c r="AO449" s="9"/>
      <c r="AP449" s="9"/>
      <c r="AQ449" s="50"/>
      <c r="AR449" s="11"/>
      <c r="AS449" s="49"/>
      <c r="AT449" s="12"/>
      <c r="AU449" s="9"/>
      <c r="AV449" s="9"/>
      <c r="AW449" s="9"/>
      <c r="AX449" s="9"/>
      <c r="AY449" s="12"/>
      <c r="AZ449" s="49"/>
      <c r="BA449" s="12"/>
      <c r="BB449" s="9"/>
      <c r="BC449" s="9"/>
      <c r="BD449" s="9"/>
      <c r="BE449" s="9"/>
      <c r="BF449" s="12"/>
      <c r="BG449" s="49"/>
      <c r="BH449" s="12"/>
      <c r="BI449" s="9"/>
      <c r="BJ449" s="9"/>
      <c r="BK449" s="9"/>
      <c r="BL449" s="50"/>
      <c r="BM449" s="12"/>
      <c r="BN449" s="11"/>
      <c r="BO449" s="9"/>
      <c r="BP449" s="11"/>
      <c r="BQ449" s="9"/>
      <c r="BR449" s="43"/>
      <c r="BS449" s="9"/>
      <c r="BT449" s="11"/>
      <c r="BU449" s="25"/>
      <c r="BV449" s="25"/>
      <c r="BW449" s="25"/>
      <c r="BX449" s="25"/>
      <c r="BY449" s="25"/>
      <c r="BZ449" s="25"/>
      <c r="CA449" s="25"/>
      <c r="CB449" s="25"/>
    </row>
    <row r="450" spans="2:80" x14ac:dyDescent="0.2">
      <c r="B450" s="25"/>
      <c r="C450" s="1"/>
      <c r="D450" s="1"/>
      <c r="E450" s="1"/>
      <c r="F450" s="2"/>
      <c r="G450" s="6"/>
      <c r="H450" s="2"/>
      <c r="I450" s="2"/>
      <c r="J450" s="3"/>
      <c r="K450" s="3"/>
      <c r="L450" s="1"/>
      <c r="M450" s="1"/>
      <c r="N450" s="1"/>
      <c r="O450" s="40"/>
      <c r="P450" s="40"/>
      <c r="Q450" s="1"/>
      <c r="R450" s="1"/>
      <c r="S450" s="2"/>
      <c r="T450" s="3"/>
      <c r="U450" s="7"/>
      <c r="V450" s="7"/>
      <c r="W450" s="7"/>
      <c r="X450" s="40"/>
      <c r="Y450" s="1"/>
      <c r="Z450" s="1"/>
      <c r="AA450" s="2"/>
      <c r="AB450" s="6"/>
      <c r="AC450" s="2"/>
      <c r="AD450" s="40"/>
      <c r="AE450" s="1"/>
      <c r="AF450" s="2"/>
      <c r="AG450" s="9"/>
      <c r="AH450" s="12"/>
      <c r="AI450" s="12"/>
      <c r="AJ450" s="42"/>
      <c r="AK450" s="11"/>
      <c r="AL450" s="9"/>
      <c r="AM450" s="11"/>
      <c r="AN450" s="9"/>
      <c r="AO450" s="9"/>
      <c r="AP450" s="9"/>
      <c r="AQ450" s="50"/>
      <c r="AR450" s="11"/>
      <c r="AS450" s="49"/>
      <c r="AT450" s="12"/>
      <c r="AU450" s="9"/>
      <c r="AV450" s="9"/>
      <c r="AW450" s="9"/>
      <c r="AX450" s="9"/>
      <c r="AY450" s="12"/>
      <c r="AZ450" s="49"/>
      <c r="BA450" s="12"/>
      <c r="BB450" s="9"/>
      <c r="BC450" s="9"/>
      <c r="BD450" s="9"/>
      <c r="BE450" s="9"/>
      <c r="BF450" s="12"/>
      <c r="BG450" s="49"/>
      <c r="BH450" s="12"/>
      <c r="BI450" s="9"/>
      <c r="BJ450" s="9"/>
      <c r="BK450" s="9"/>
      <c r="BL450" s="50"/>
      <c r="BM450" s="12"/>
      <c r="BN450" s="11"/>
      <c r="BO450" s="9"/>
      <c r="BP450" s="11"/>
      <c r="BQ450" s="9"/>
      <c r="BR450" s="43"/>
      <c r="BS450" s="9"/>
      <c r="BT450" s="11"/>
      <c r="BU450" s="25"/>
      <c r="BV450" s="25"/>
      <c r="BW450" s="25"/>
      <c r="BX450" s="25"/>
      <c r="BY450" s="25"/>
      <c r="BZ450" s="25"/>
      <c r="CA450" s="25"/>
      <c r="CB450" s="25"/>
    </row>
    <row r="451" spans="2:80" x14ac:dyDescent="0.2">
      <c r="B451" s="25"/>
      <c r="C451" s="1"/>
      <c r="D451" s="1"/>
      <c r="E451" s="1"/>
      <c r="F451" s="2"/>
      <c r="G451" s="6"/>
      <c r="H451" s="2"/>
      <c r="I451" s="2"/>
      <c r="J451" s="3"/>
      <c r="K451" s="3"/>
      <c r="L451" s="1"/>
      <c r="M451" s="1"/>
      <c r="N451" s="1"/>
      <c r="O451" s="40"/>
      <c r="P451" s="40"/>
      <c r="Q451" s="1"/>
      <c r="R451" s="1"/>
      <c r="S451" s="2"/>
      <c r="T451" s="3"/>
      <c r="U451" s="7"/>
      <c r="V451" s="7"/>
      <c r="W451" s="7"/>
      <c r="X451" s="40"/>
      <c r="Y451" s="1"/>
      <c r="Z451" s="1"/>
      <c r="AA451" s="2"/>
      <c r="AB451" s="6"/>
      <c r="AC451" s="2"/>
      <c r="AD451" s="40"/>
      <c r="AE451" s="1"/>
      <c r="AF451" s="2"/>
      <c r="AG451" s="9"/>
      <c r="AH451" s="12"/>
      <c r="AI451" s="12"/>
      <c r="AJ451" s="42"/>
      <c r="AK451" s="11"/>
      <c r="AL451" s="9"/>
      <c r="AM451" s="11"/>
      <c r="AN451" s="9"/>
      <c r="AO451" s="9"/>
      <c r="AP451" s="9"/>
      <c r="AQ451" s="50"/>
      <c r="AR451" s="11"/>
      <c r="AS451" s="49"/>
      <c r="AT451" s="12"/>
      <c r="AU451" s="9"/>
      <c r="AV451" s="9"/>
      <c r="AW451" s="9"/>
      <c r="AX451" s="9"/>
      <c r="AY451" s="12"/>
      <c r="AZ451" s="49"/>
      <c r="BA451" s="12"/>
      <c r="BB451" s="9"/>
      <c r="BC451" s="9"/>
      <c r="BD451" s="9"/>
      <c r="BE451" s="9"/>
      <c r="BF451" s="12"/>
      <c r="BG451" s="49"/>
      <c r="BH451" s="12"/>
      <c r="BI451" s="9"/>
      <c r="BJ451" s="9"/>
      <c r="BK451" s="9"/>
      <c r="BL451" s="50"/>
      <c r="BM451" s="12"/>
      <c r="BN451" s="11"/>
      <c r="BO451" s="9"/>
      <c r="BP451" s="11"/>
      <c r="BQ451" s="9"/>
      <c r="BR451" s="43"/>
      <c r="BS451" s="9"/>
      <c r="BT451" s="11"/>
      <c r="BU451" s="25"/>
      <c r="BV451" s="25"/>
      <c r="BW451" s="25"/>
      <c r="BX451" s="25"/>
      <c r="BY451" s="25"/>
      <c r="BZ451" s="25"/>
      <c r="CA451" s="25"/>
      <c r="CB451" s="25"/>
    </row>
    <row r="452" spans="2:80" x14ac:dyDescent="0.2">
      <c r="B452" s="25"/>
      <c r="C452" s="1"/>
      <c r="D452" s="1"/>
      <c r="E452" s="1"/>
      <c r="F452" s="2"/>
      <c r="G452" s="6"/>
      <c r="H452" s="2"/>
      <c r="I452" s="2"/>
      <c r="J452" s="3"/>
      <c r="K452" s="3"/>
      <c r="L452" s="1"/>
      <c r="M452" s="1"/>
      <c r="N452" s="1"/>
      <c r="O452" s="40"/>
      <c r="P452" s="40"/>
      <c r="Q452" s="1"/>
      <c r="R452" s="1"/>
      <c r="S452" s="2"/>
      <c r="T452" s="3"/>
      <c r="U452" s="7"/>
      <c r="V452" s="7"/>
      <c r="W452" s="7"/>
      <c r="X452" s="40"/>
      <c r="Y452" s="1"/>
      <c r="Z452" s="1"/>
      <c r="AA452" s="2"/>
      <c r="AB452" s="6"/>
      <c r="AC452" s="2"/>
      <c r="AD452" s="40"/>
      <c r="AE452" s="1"/>
      <c r="AF452" s="2"/>
      <c r="AG452" s="9"/>
      <c r="AH452" s="12"/>
      <c r="AI452" s="12"/>
      <c r="AJ452" s="42"/>
      <c r="AK452" s="11"/>
      <c r="AL452" s="9"/>
      <c r="AM452" s="11"/>
      <c r="AN452" s="9"/>
      <c r="AO452" s="9"/>
      <c r="AP452" s="9"/>
      <c r="AQ452" s="50"/>
      <c r="AR452" s="11"/>
      <c r="AS452" s="49"/>
      <c r="AT452" s="12"/>
      <c r="AU452" s="9"/>
      <c r="AV452" s="9"/>
      <c r="AW452" s="9"/>
      <c r="AX452" s="9"/>
      <c r="AY452" s="12"/>
      <c r="AZ452" s="49"/>
      <c r="BA452" s="12"/>
      <c r="BB452" s="9"/>
      <c r="BC452" s="9"/>
      <c r="BD452" s="9"/>
      <c r="BE452" s="9"/>
      <c r="BF452" s="12"/>
      <c r="BG452" s="49"/>
      <c r="BH452" s="12"/>
      <c r="BI452" s="9"/>
      <c r="BJ452" s="9"/>
      <c r="BK452" s="9"/>
      <c r="BL452" s="50"/>
      <c r="BM452" s="12"/>
      <c r="BN452" s="11"/>
      <c r="BO452" s="9"/>
      <c r="BP452" s="11"/>
      <c r="BQ452" s="9"/>
      <c r="BR452" s="43"/>
      <c r="BS452" s="9"/>
      <c r="BT452" s="11"/>
      <c r="BU452" s="25"/>
      <c r="BV452" s="25"/>
      <c r="BW452" s="25"/>
      <c r="BX452" s="25"/>
      <c r="BY452" s="25"/>
      <c r="BZ452" s="25"/>
      <c r="CA452" s="25"/>
      <c r="CB452" s="25"/>
    </row>
    <row r="453" spans="2:80" x14ac:dyDescent="0.2">
      <c r="B453" s="25"/>
      <c r="C453" s="1"/>
      <c r="D453" s="1"/>
      <c r="E453" s="1"/>
      <c r="F453" s="2"/>
      <c r="G453" s="6"/>
      <c r="H453" s="2"/>
      <c r="I453" s="2"/>
      <c r="J453" s="3"/>
      <c r="K453" s="3"/>
      <c r="L453" s="1"/>
      <c r="M453" s="1"/>
      <c r="N453" s="1"/>
      <c r="O453" s="40"/>
      <c r="P453" s="40"/>
      <c r="Q453" s="1"/>
      <c r="R453" s="1"/>
      <c r="S453" s="2"/>
      <c r="T453" s="3"/>
      <c r="U453" s="7"/>
      <c r="V453" s="7"/>
      <c r="W453" s="7"/>
      <c r="X453" s="40"/>
      <c r="Y453" s="1"/>
      <c r="Z453" s="1"/>
      <c r="AA453" s="2"/>
      <c r="AB453" s="6"/>
      <c r="AC453" s="2"/>
      <c r="AD453" s="40"/>
      <c r="AE453" s="1"/>
      <c r="AF453" s="2"/>
      <c r="AG453" s="9"/>
      <c r="AH453" s="12"/>
      <c r="AI453" s="12"/>
      <c r="AJ453" s="42"/>
      <c r="AK453" s="11"/>
      <c r="AL453" s="9"/>
      <c r="AM453" s="11"/>
      <c r="AN453" s="9"/>
      <c r="AO453" s="9"/>
      <c r="AP453" s="9"/>
      <c r="AQ453" s="50"/>
      <c r="AR453" s="11"/>
      <c r="AS453" s="49"/>
      <c r="AT453" s="12"/>
      <c r="AU453" s="9"/>
      <c r="AV453" s="9"/>
      <c r="AW453" s="9"/>
      <c r="AX453" s="9"/>
      <c r="AY453" s="12"/>
      <c r="AZ453" s="49"/>
      <c r="BA453" s="12"/>
      <c r="BB453" s="9"/>
      <c r="BC453" s="9"/>
      <c r="BD453" s="9"/>
      <c r="BE453" s="9"/>
      <c r="BF453" s="12"/>
      <c r="BG453" s="49"/>
      <c r="BH453" s="12"/>
      <c r="BI453" s="9"/>
      <c r="BJ453" s="9"/>
      <c r="BK453" s="9"/>
      <c r="BL453" s="50"/>
      <c r="BM453" s="12"/>
      <c r="BN453" s="11"/>
      <c r="BO453" s="9"/>
      <c r="BP453" s="11"/>
      <c r="BQ453" s="9"/>
      <c r="BR453" s="43"/>
      <c r="BS453" s="9"/>
      <c r="BT453" s="11"/>
      <c r="BU453" s="25"/>
      <c r="BV453" s="25"/>
      <c r="BW453" s="25"/>
      <c r="BX453" s="25"/>
      <c r="BY453" s="25"/>
      <c r="BZ453" s="25"/>
      <c r="CA453" s="25"/>
      <c r="CB453" s="25"/>
    </row>
    <row r="454" spans="2:80" x14ac:dyDescent="0.2">
      <c r="B454" s="25"/>
      <c r="C454" s="1"/>
      <c r="D454" s="1"/>
      <c r="E454" s="1"/>
      <c r="F454" s="2"/>
      <c r="G454" s="6"/>
      <c r="H454" s="2"/>
      <c r="I454" s="2"/>
      <c r="J454" s="3"/>
      <c r="K454" s="3"/>
      <c r="L454" s="1"/>
      <c r="M454" s="1"/>
      <c r="N454" s="1"/>
      <c r="O454" s="40"/>
      <c r="P454" s="40"/>
      <c r="Q454" s="1"/>
      <c r="R454" s="1"/>
      <c r="S454" s="2"/>
      <c r="T454" s="3"/>
      <c r="U454" s="7"/>
      <c r="V454" s="7"/>
      <c r="W454" s="7"/>
      <c r="X454" s="40"/>
      <c r="Y454" s="1"/>
      <c r="Z454" s="1"/>
      <c r="AA454" s="2"/>
      <c r="AB454" s="6"/>
      <c r="AC454" s="2"/>
      <c r="AD454" s="40"/>
      <c r="AE454" s="1"/>
      <c r="AF454" s="2"/>
      <c r="AG454" s="9"/>
      <c r="AH454" s="12"/>
      <c r="AI454" s="12"/>
      <c r="AJ454" s="42"/>
      <c r="AK454" s="11"/>
      <c r="AL454" s="9"/>
      <c r="AM454" s="11"/>
      <c r="AN454" s="9"/>
      <c r="AO454" s="9"/>
      <c r="AP454" s="9"/>
      <c r="AQ454" s="50"/>
      <c r="AR454" s="11"/>
      <c r="AS454" s="49"/>
      <c r="AT454" s="12"/>
      <c r="AU454" s="9"/>
      <c r="AV454" s="9"/>
      <c r="AW454" s="9"/>
      <c r="AX454" s="9"/>
      <c r="AY454" s="12"/>
      <c r="AZ454" s="49"/>
      <c r="BA454" s="12"/>
      <c r="BB454" s="9"/>
      <c r="BC454" s="9"/>
      <c r="BD454" s="9"/>
      <c r="BE454" s="9"/>
      <c r="BF454" s="12"/>
      <c r="BG454" s="49"/>
      <c r="BH454" s="12"/>
      <c r="BI454" s="9"/>
      <c r="BJ454" s="9"/>
      <c r="BK454" s="9"/>
      <c r="BL454" s="50"/>
      <c r="BM454" s="12"/>
      <c r="BN454" s="11"/>
      <c r="BO454" s="9"/>
      <c r="BP454" s="11"/>
      <c r="BQ454" s="9"/>
      <c r="BR454" s="43"/>
      <c r="BS454" s="9"/>
      <c r="BT454" s="11"/>
      <c r="BU454" s="25"/>
      <c r="BV454" s="25"/>
      <c r="BW454" s="25"/>
      <c r="BX454" s="25"/>
      <c r="BY454" s="25"/>
      <c r="BZ454" s="25"/>
      <c r="CA454" s="25"/>
      <c r="CB454" s="25"/>
    </row>
    <row r="455" spans="2:80" x14ac:dyDescent="0.2">
      <c r="B455" s="25"/>
      <c r="C455" s="1"/>
      <c r="D455" s="1"/>
      <c r="E455" s="1"/>
      <c r="F455" s="2"/>
      <c r="G455" s="6"/>
      <c r="H455" s="2"/>
      <c r="I455" s="2"/>
      <c r="J455" s="3"/>
      <c r="K455" s="3"/>
      <c r="L455" s="1"/>
      <c r="M455" s="1"/>
      <c r="N455" s="1"/>
      <c r="O455" s="40"/>
      <c r="P455" s="40"/>
      <c r="Q455" s="1"/>
      <c r="R455" s="1"/>
      <c r="S455" s="2"/>
      <c r="T455" s="3"/>
      <c r="U455" s="7"/>
      <c r="V455" s="7"/>
      <c r="W455" s="7"/>
      <c r="X455" s="40"/>
      <c r="Y455" s="1"/>
      <c r="Z455" s="1"/>
      <c r="AA455" s="2"/>
      <c r="AB455" s="6"/>
      <c r="AC455" s="2"/>
      <c r="AD455" s="40"/>
      <c r="AE455" s="1"/>
      <c r="AF455" s="2"/>
      <c r="AG455" s="9"/>
      <c r="AH455" s="12"/>
      <c r="AI455" s="12"/>
      <c r="AJ455" s="42"/>
      <c r="AK455" s="11"/>
      <c r="AL455" s="9"/>
      <c r="AM455" s="11"/>
      <c r="AN455" s="9"/>
      <c r="AO455" s="9"/>
      <c r="AP455" s="9"/>
      <c r="AQ455" s="50"/>
      <c r="AR455" s="11"/>
      <c r="AS455" s="49"/>
      <c r="AT455" s="12"/>
      <c r="AU455" s="9"/>
      <c r="AV455" s="9"/>
      <c r="AW455" s="9"/>
      <c r="AX455" s="9"/>
      <c r="AY455" s="12"/>
      <c r="AZ455" s="49"/>
      <c r="BA455" s="12"/>
      <c r="BB455" s="9"/>
      <c r="BC455" s="9"/>
      <c r="BD455" s="9"/>
      <c r="BE455" s="9"/>
      <c r="BF455" s="12"/>
      <c r="BG455" s="49"/>
      <c r="BH455" s="12"/>
      <c r="BI455" s="9"/>
      <c r="BJ455" s="9"/>
      <c r="BK455" s="9"/>
      <c r="BL455" s="50"/>
      <c r="BM455" s="12"/>
      <c r="BN455" s="11"/>
      <c r="BO455" s="9"/>
      <c r="BP455" s="11"/>
      <c r="BQ455" s="9"/>
      <c r="BR455" s="43"/>
      <c r="BS455" s="9"/>
      <c r="BT455" s="11"/>
      <c r="BU455" s="25"/>
      <c r="BV455" s="25"/>
      <c r="BW455" s="25"/>
      <c r="BX455" s="25"/>
      <c r="BY455" s="25"/>
      <c r="BZ455" s="25"/>
      <c r="CA455" s="25"/>
      <c r="CB455" s="25"/>
    </row>
    <row r="456" spans="2:80" x14ac:dyDescent="0.2">
      <c r="B456" s="25"/>
      <c r="C456" s="1"/>
      <c r="D456" s="1"/>
      <c r="E456" s="1"/>
      <c r="F456" s="2"/>
      <c r="G456" s="6"/>
      <c r="H456" s="2"/>
      <c r="I456" s="2"/>
      <c r="J456" s="3"/>
      <c r="K456" s="3"/>
      <c r="L456" s="1"/>
      <c r="M456" s="1"/>
      <c r="N456" s="1"/>
      <c r="O456" s="40"/>
      <c r="P456" s="40"/>
      <c r="Q456" s="1"/>
      <c r="R456" s="1"/>
      <c r="S456" s="2"/>
      <c r="T456" s="3"/>
      <c r="U456" s="7"/>
      <c r="V456" s="7"/>
      <c r="W456" s="7"/>
      <c r="X456" s="40"/>
      <c r="Y456" s="1"/>
      <c r="Z456" s="1"/>
      <c r="AA456" s="2"/>
      <c r="AB456" s="6"/>
      <c r="AC456" s="2"/>
      <c r="AD456" s="40"/>
      <c r="AE456" s="1"/>
      <c r="AF456" s="2"/>
      <c r="AG456" s="9"/>
      <c r="AH456" s="12"/>
      <c r="AI456" s="12"/>
      <c r="AJ456" s="42"/>
      <c r="AK456" s="11"/>
      <c r="AL456" s="9"/>
      <c r="AM456" s="11"/>
      <c r="AN456" s="9"/>
      <c r="AO456" s="9"/>
      <c r="AP456" s="9"/>
      <c r="AQ456" s="50"/>
      <c r="AR456" s="11"/>
      <c r="AS456" s="49"/>
      <c r="AT456" s="12"/>
      <c r="AU456" s="9"/>
      <c r="AV456" s="9"/>
      <c r="AW456" s="9"/>
      <c r="AX456" s="9"/>
      <c r="AY456" s="12"/>
      <c r="AZ456" s="49"/>
      <c r="BA456" s="12"/>
      <c r="BB456" s="9"/>
      <c r="BC456" s="9"/>
      <c r="BD456" s="9"/>
      <c r="BE456" s="9"/>
      <c r="BF456" s="12"/>
      <c r="BG456" s="49"/>
      <c r="BH456" s="12"/>
      <c r="BI456" s="9"/>
      <c r="BJ456" s="9"/>
      <c r="BK456" s="9"/>
      <c r="BL456" s="50"/>
      <c r="BM456" s="12"/>
      <c r="BN456" s="11"/>
      <c r="BO456" s="9"/>
      <c r="BP456" s="11"/>
      <c r="BQ456" s="9"/>
      <c r="BR456" s="43"/>
      <c r="BS456" s="9"/>
      <c r="BT456" s="11"/>
      <c r="BU456" s="25"/>
      <c r="BV456" s="25"/>
      <c r="BW456" s="25"/>
      <c r="BX456" s="25"/>
      <c r="BY456" s="25"/>
      <c r="BZ456" s="25"/>
      <c r="CA456" s="25"/>
      <c r="CB456" s="25"/>
    </row>
    <row r="457" spans="2:80" x14ac:dyDescent="0.2">
      <c r="B457" s="25"/>
      <c r="C457" s="1"/>
      <c r="D457" s="1"/>
      <c r="E457" s="1"/>
      <c r="F457" s="2"/>
      <c r="G457" s="6"/>
      <c r="H457" s="2"/>
      <c r="I457" s="2"/>
      <c r="J457" s="3"/>
      <c r="K457" s="3"/>
      <c r="L457" s="1"/>
      <c r="M457" s="1"/>
      <c r="N457" s="1"/>
      <c r="O457" s="40"/>
      <c r="P457" s="40"/>
      <c r="Q457" s="1"/>
      <c r="R457" s="1"/>
      <c r="S457" s="2"/>
      <c r="T457" s="3"/>
      <c r="U457" s="7"/>
      <c r="V457" s="7"/>
      <c r="W457" s="7"/>
      <c r="X457" s="40"/>
      <c r="Y457" s="1"/>
      <c r="Z457" s="1"/>
      <c r="AA457" s="2"/>
      <c r="AB457" s="6"/>
      <c r="AC457" s="2"/>
      <c r="AD457" s="40"/>
      <c r="AE457" s="1"/>
      <c r="AF457" s="2"/>
      <c r="AG457" s="9"/>
      <c r="AH457" s="12"/>
      <c r="AI457" s="12"/>
      <c r="AJ457" s="42"/>
      <c r="AK457" s="11"/>
      <c r="AL457" s="9"/>
      <c r="AM457" s="11"/>
      <c r="AN457" s="9"/>
      <c r="AO457" s="9"/>
      <c r="AP457" s="9"/>
      <c r="AQ457" s="50"/>
      <c r="AR457" s="11"/>
      <c r="AS457" s="49"/>
      <c r="AT457" s="12"/>
      <c r="AU457" s="9"/>
      <c r="AV457" s="9"/>
      <c r="AW457" s="9"/>
      <c r="AX457" s="9"/>
      <c r="AY457" s="12"/>
      <c r="AZ457" s="49"/>
      <c r="BA457" s="12"/>
      <c r="BB457" s="9"/>
      <c r="BC457" s="9"/>
      <c r="BD457" s="9"/>
      <c r="BE457" s="9"/>
      <c r="BF457" s="12"/>
      <c r="BG457" s="49"/>
      <c r="BH457" s="12"/>
      <c r="BI457" s="9"/>
      <c r="BJ457" s="9"/>
      <c r="BK457" s="9"/>
      <c r="BL457" s="50"/>
      <c r="BM457" s="12"/>
      <c r="BN457" s="11"/>
      <c r="BO457" s="9"/>
      <c r="BP457" s="11"/>
      <c r="BQ457" s="9"/>
      <c r="BR457" s="43"/>
      <c r="BS457" s="9"/>
      <c r="BT457" s="11"/>
      <c r="BU457" s="25"/>
      <c r="BV457" s="25"/>
      <c r="BW457" s="25"/>
      <c r="BX457" s="25"/>
      <c r="BY457" s="25"/>
      <c r="BZ457" s="25"/>
      <c r="CA457" s="25"/>
      <c r="CB457" s="25"/>
    </row>
    <row r="458" spans="2:80" x14ac:dyDescent="0.2">
      <c r="B458" s="25"/>
      <c r="C458" s="1"/>
      <c r="D458" s="1"/>
      <c r="E458" s="1"/>
      <c r="F458" s="2"/>
      <c r="G458" s="6"/>
      <c r="H458" s="2"/>
      <c r="I458" s="2"/>
      <c r="J458" s="3"/>
      <c r="K458" s="3"/>
      <c r="L458" s="1"/>
      <c r="M458" s="1"/>
      <c r="N458" s="1"/>
      <c r="O458" s="40"/>
      <c r="P458" s="40"/>
      <c r="Q458" s="1"/>
      <c r="R458" s="1"/>
      <c r="S458" s="2"/>
      <c r="T458" s="3"/>
      <c r="U458" s="7"/>
      <c r="V458" s="7"/>
      <c r="W458" s="7"/>
      <c r="X458" s="40"/>
      <c r="Y458" s="1"/>
      <c r="Z458" s="1"/>
      <c r="AA458" s="2"/>
      <c r="AB458" s="6"/>
      <c r="AC458" s="2"/>
      <c r="AD458" s="40"/>
      <c r="AE458" s="1"/>
      <c r="AF458" s="2"/>
      <c r="AG458" s="9"/>
      <c r="AH458" s="12"/>
      <c r="AI458" s="12"/>
      <c r="AJ458" s="42"/>
      <c r="AK458" s="11"/>
      <c r="AL458" s="9"/>
      <c r="AM458" s="11"/>
      <c r="AN458" s="9"/>
      <c r="AO458" s="9"/>
      <c r="AP458" s="9"/>
      <c r="AQ458" s="50"/>
      <c r="AR458" s="11"/>
      <c r="AS458" s="49"/>
      <c r="AT458" s="12"/>
      <c r="AU458" s="9"/>
      <c r="AV458" s="9"/>
      <c r="AW458" s="9"/>
      <c r="AX458" s="9"/>
      <c r="AY458" s="12"/>
      <c r="AZ458" s="49"/>
      <c r="BA458" s="12"/>
      <c r="BB458" s="9"/>
      <c r="BC458" s="9"/>
      <c r="BD458" s="9"/>
      <c r="BE458" s="9"/>
      <c r="BF458" s="12"/>
      <c r="BG458" s="49"/>
      <c r="BH458" s="12"/>
      <c r="BI458" s="9"/>
      <c r="BJ458" s="9"/>
      <c r="BK458" s="9"/>
      <c r="BL458" s="50"/>
      <c r="BM458" s="12"/>
      <c r="BN458" s="11"/>
      <c r="BO458" s="9"/>
      <c r="BP458" s="11"/>
      <c r="BQ458" s="9"/>
      <c r="BR458" s="43"/>
      <c r="BS458" s="9"/>
      <c r="BT458" s="11"/>
      <c r="BU458" s="25"/>
      <c r="BV458" s="25"/>
      <c r="BW458" s="25"/>
      <c r="BX458" s="25"/>
      <c r="BY458" s="25"/>
      <c r="BZ458" s="25"/>
      <c r="CA458" s="25"/>
      <c r="CB458" s="25"/>
    </row>
    <row r="459" spans="2:80" x14ac:dyDescent="0.2">
      <c r="B459" s="25"/>
      <c r="C459" s="1"/>
      <c r="D459" s="1"/>
      <c r="E459" s="1"/>
      <c r="F459" s="2"/>
      <c r="G459" s="6"/>
      <c r="H459" s="2"/>
      <c r="I459" s="2"/>
      <c r="J459" s="3"/>
      <c r="K459" s="3"/>
      <c r="L459" s="1"/>
      <c r="M459" s="1"/>
      <c r="N459" s="1"/>
      <c r="O459" s="40"/>
      <c r="P459" s="40"/>
      <c r="Q459" s="1"/>
      <c r="R459" s="1"/>
      <c r="S459" s="2"/>
      <c r="T459" s="3"/>
      <c r="U459" s="7"/>
      <c r="V459" s="7"/>
      <c r="W459" s="7"/>
      <c r="X459" s="40"/>
      <c r="Y459" s="1"/>
      <c r="Z459" s="1"/>
      <c r="AA459" s="2"/>
      <c r="AB459" s="6"/>
      <c r="AC459" s="2"/>
      <c r="AD459" s="40"/>
      <c r="AE459" s="1"/>
      <c r="AF459" s="2"/>
      <c r="AG459" s="9"/>
      <c r="AH459" s="12"/>
      <c r="AI459" s="12"/>
      <c r="AJ459" s="42"/>
      <c r="AK459" s="11"/>
      <c r="AL459" s="9"/>
      <c r="AM459" s="11"/>
      <c r="AN459" s="9"/>
      <c r="AO459" s="9"/>
      <c r="AP459" s="9"/>
      <c r="AQ459" s="50"/>
      <c r="AR459" s="11"/>
      <c r="AS459" s="49"/>
      <c r="AT459" s="12"/>
      <c r="AU459" s="9"/>
      <c r="AV459" s="9"/>
      <c r="AW459" s="9"/>
      <c r="AX459" s="9"/>
      <c r="AY459" s="12"/>
      <c r="AZ459" s="49"/>
      <c r="BA459" s="12"/>
      <c r="BB459" s="9"/>
      <c r="BC459" s="9"/>
      <c r="BD459" s="9"/>
      <c r="BE459" s="9"/>
      <c r="BF459" s="12"/>
      <c r="BG459" s="49"/>
      <c r="BH459" s="12"/>
      <c r="BI459" s="9"/>
      <c r="BJ459" s="9"/>
      <c r="BK459" s="9"/>
      <c r="BL459" s="50"/>
      <c r="BM459" s="12"/>
      <c r="BN459" s="11"/>
      <c r="BO459" s="9"/>
      <c r="BP459" s="11"/>
      <c r="BQ459" s="9"/>
      <c r="BR459" s="43"/>
      <c r="BS459" s="9"/>
      <c r="BT459" s="11"/>
      <c r="BU459" s="25"/>
      <c r="BV459" s="25"/>
      <c r="BW459" s="25"/>
      <c r="BX459" s="25"/>
      <c r="BY459" s="25"/>
      <c r="BZ459" s="25"/>
      <c r="CA459" s="25"/>
      <c r="CB459" s="25"/>
    </row>
    <row r="460" spans="2:80" x14ac:dyDescent="0.2">
      <c r="B460" s="25"/>
      <c r="C460" s="1"/>
      <c r="D460" s="1"/>
      <c r="E460" s="1"/>
      <c r="F460" s="2"/>
      <c r="G460" s="6"/>
      <c r="H460" s="2"/>
      <c r="I460" s="2"/>
      <c r="J460" s="3"/>
      <c r="K460" s="3"/>
      <c r="L460" s="1"/>
      <c r="M460" s="1"/>
      <c r="N460" s="1"/>
      <c r="O460" s="40"/>
      <c r="P460" s="40"/>
      <c r="Q460" s="1"/>
      <c r="R460" s="1"/>
      <c r="S460" s="2"/>
      <c r="T460" s="3"/>
      <c r="U460" s="7"/>
      <c r="V460" s="7"/>
      <c r="W460" s="7"/>
      <c r="X460" s="40"/>
      <c r="Y460" s="1"/>
      <c r="Z460" s="1"/>
      <c r="AA460" s="2"/>
      <c r="AB460" s="6"/>
      <c r="AC460" s="2"/>
      <c r="AD460" s="40"/>
      <c r="AE460" s="1"/>
      <c r="AF460" s="2"/>
      <c r="AG460" s="9"/>
      <c r="AH460" s="12"/>
      <c r="AI460" s="12"/>
      <c r="AJ460" s="42"/>
      <c r="AK460" s="11"/>
      <c r="AL460" s="9"/>
      <c r="AM460" s="11"/>
      <c r="AN460" s="9"/>
      <c r="AO460" s="9"/>
      <c r="AP460" s="9"/>
      <c r="AQ460" s="50"/>
      <c r="AR460" s="11"/>
      <c r="AS460" s="49"/>
      <c r="AT460" s="12"/>
      <c r="AU460" s="9"/>
      <c r="AV460" s="9"/>
      <c r="AW460" s="9"/>
      <c r="AX460" s="9"/>
      <c r="AY460" s="12"/>
      <c r="AZ460" s="49"/>
      <c r="BA460" s="12"/>
      <c r="BB460" s="9"/>
      <c r="BC460" s="9"/>
      <c r="BD460" s="9"/>
      <c r="BE460" s="9"/>
      <c r="BF460" s="12"/>
      <c r="BG460" s="49"/>
      <c r="BH460" s="12"/>
      <c r="BI460" s="9"/>
      <c r="BJ460" s="9"/>
      <c r="BK460" s="9"/>
      <c r="BL460" s="50"/>
      <c r="BM460" s="12"/>
      <c r="BN460" s="11"/>
      <c r="BO460" s="9"/>
      <c r="BP460" s="11"/>
      <c r="BQ460" s="9"/>
      <c r="BR460" s="43"/>
      <c r="BS460" s="9"/>
      <c r="BT460" s="11"/>
      <c r="BU460" s="25"/>
      <c r="BV460" s="25"/>
      <c r="BW460" s="25"/>
      <c r="BX460" s="25"/>
      <c r="BY460" s="25"/>
      <c r="BZ460" s="25"/>
      <c r="CA460" s="25"/>
      <c r="CB460" s="25"/>
    </row>
    <row r="461" spans="2:80" x14ac:dyDescent="0.2">
      <c r="B461" s="25"/>
      <c r="C461" s="1"/>
      <c r="D461" s="1"/>
      <c r="E461" s="1"/>
      <c r="F461" s="2"/>
      <c r="G461" s="6"/>
      <c r="H461" s="2"/>
      <c r="I461" s="2"/>
      <c r="J461" s="3"/>
      <c r="K461" s="3"/>
      <c r="L461" s="1"/>
      <c r="M461" s="1"/>
      <c r="N461" s="1"/>
      <c r="O461" s="40"/>
      <c r="P461" s="40"/>
      <c r="Q461" s="1"/>
      <c r="R461" s="1"/>
      <c r="S461" s="2"/>
      <c r="T461" s="3"/>
      <c r="U461" s="7"/>
      <c r="V461" s="7"/>
      <c r="W461" s="7"/>
      <c r="X461" s="40"/>
      <c r="Y461" s="1"/>
      <c r="Z461" s="1"/>
      <c r="AA461" s="2"/>
      <c r="AB461" s="6"/>
      <c r="AC461" s="2"/>
      <c r="AD461" s="40"/>
      <c r="AE461" s="1"/>
      <c r="AF461" s="2"/>
      <c r="AG461" s="9"/>
      <c r="AH461" s="12"/>
      <c r="AI461" s="12"/>
      <c r="AJ461" s="42"/>
      <c r="AK461" s="11"/>
      <c r="AL461" s="9"/>
      <c r="AM461" s="11"/>
      <c r="AN461" s="9"/>
      <c r="AO461" s="9"/>
      <c r="AP461" s="9"/>
      <c r="AQ461" s="50"/>
      <c r="AR461" s="11"/>
      <c r="AS461" s="49"/>
      <c r="AT461" s="12"/>
      <c r="AU461" s="9"/>
      <c r="AV461" s="9"/>
      <c r="AW461" s="9"/>
      <c r="AX461" s="9"/>
      <c r="AY461" s="12"/>
      <c r="AZ461" s="49"/>
      <c r="BA461" s="12"/>
      <c r="BB461" s="9"/>
      <c r="BC461" s="9"/>
      <c r="BD461" s="9"/>
      <c r="BE461" s="9"/>
      <c r="BF461" s="12"/>
      <c r="BG461" s="49"/>
      <c r="BH461" s="12"/>
      <c r="BI461" s="9"/>
      <c r="BJ461" s="9"/>
      <c r="BK461" s="9"/>
      <c r="BL461" s="50"/>
      <c r="BM461" s="12"/>
      <c r="BN461" s="11"/>
      <c r="BO461" s="9"/>
      <c r="BP461" s="11"/>
      <c r="BQ461" s="9"/>
      <c r="BR461" s="43"/>
      <c r="BS461" s="9"/>
      <c r="BT461" s="11"/>
      <c r="BU461" s="25"/>
      <c r="BV461" s="25"/>
      <c r="BW461" s="25"/>
      <c r="BX461" s="25"/>
      <c r="BY461" s="25"/>
      <c r="BZ461" s="25"/>
      <c r="CA461" s="25"/>
      <c r="CB461" s="25"/>
    </row>
    <row r="462" spans="2:80" x14ac:dyDescent="0.2">
      <c r="B462" s="25"/>
      <c r="C462" s="1"/>
      <c r="D462" s="1"/>
      <c r="E462" s="1"/>
      <c r="F462" s="2"/>
      <c r="G462" s="6"/>
      <c r="H462" s="2"/>
      <c r="I462" s="2"/>
      <c r="J462" s="3"/>
      <c r="K462" s="3"/>
      <c r="L462" s="1"/>
      <c r="M462" s="1"/>
      <c r="N462" s="1"/>
      <c r="O462" s="40"/>
      <c r="P462" s="40"/>
      <c r="Q462" s="1"/>
      <c r="R462" s="1"/>
      <c r="S462" s="2"/>
      <c r="T462" s="3"/>
      <c r="U462" s="7"/>
      <c r="V462" s="7"/>
      <c r="W462" s="7"/>
      <c r="X462" s="40"/>
      <c r="Y462" s="1"/>
      <c r="Z462" s="1"/>
      <c r="AA462" s="2"/>
      <c r="AB462" s="6"/>
      <c r="AC462" s="2"/>
      <c r="AD462" s="40"/>
      <c r="AE462" s="1"/>
      <c r="AF462" s="2"/>
      <c r="AG462" s="9"/>
      <c r="AH462" s="12"/>
      <c r="AI462" s="12"/>
      <c r="AJ462" s="42"/>
      <c r="AK462" s="11"/>
      <c r="AL462" s="9"/>
      <c r="AM462" s="11"/>
      <c r="AN462" s="9"/>
      <c r="AO462" s="9"/>
      <c r="AP462" s="9"/>
      <c r="AQ462" s="50"/>
      <c r="AR462" s="11"/>
      <c r="AS462" s="49"/>
      <c r="AT462" s="12"/>
      <c r="AU462" s="9"/>
      <c r="AV462" s="9"/>
      <c r="AW462" s="9"/>
      <c r="AX462" s="9"/>
      <c r="AY462" s="12"/>
      <c r="AZ462" s="49"/>
      <c r="BA462" s="12"/>
      <c r="BB462" s="9"/>
      <c r="BC462" s="9"/>
      <c r="BD462" s="9"/>
      <c r="BE462" s="9"/>
      <c r="BF462" s="12"/>
      <c r="BG462" s="49"/>
      <c r="BH462" s="12"/>
      <c r="BI462" s="9"/>
      <c r="BJ462" s="9"/>
      <c r="BK462" s="9"/>
      <c r="BL462" s="50"/>
      <c r="BM462" s="12"/>
      <c r="BN462" s="11"/>
      <c r="BO462" s="9"/>
      <c r="BP462" s="11"/>
      <c r="BQ462" s="9"/>
      <c r="BR462" s="43"/>
      <c r="BS462" s="9"/>
      <c r="BT462" s="11"/>
      <c r="BU462" s="25"/>
      <c r="BV462" s="25"/>
      <c r="BW462" s="25"/>
      <c r="BX462" s="25"/>
      <c r="BY462" s="25"/>
      <c r="BZ462" s="25"/>
      <c r="CA462" s="25"/>
      <c r="CB462" s="25"/>
    </row>
    <row r="463" spans="2:80" x14ac:dyDescent="0.2">
      <c r="B463" s="25"/>
      <c r="C463" s="1"/>
      <c r="D463" s="1"/>
      <c r="E463" s="1"/>
      <c r="F463" s="2"/>
      <c r="G463" s="6"/>
      <c r="H463" s="2"/>
      <c r="I463" s="2"/>
      <c r="J463" s="3"/>
      <c r="K463" s="3"/>
      <c r="L463" s="1"/>
      <c r="M463" s="1"/>
      <c r="N463" s="1"/>
      <c r="O463" s="40"/>
      <c r="P463" s="40"/>
      <c r="Q463" s="1"/>
      <c r="R463" s="1"/>
      <c r="S463" s="2"/>
      <c r="T463" s="3"/>
      <c r="U463" s="7"/>
      <c r="V463" s="7"/>
      <c r="W463" s="7"/>
      <c r="X463" s="40"/>
      <c r="Y463" s="1"/>
      <c r="Z463" s="1"/>
      <c r="AA463" s="2"/>
      <c r="AB463" s="6"/>
      <c r="AC463" s="2"/>
      <c r="AD463" s="40"/>
      <c r="AE463" s="1"/>
      <c r="AF463" s="2"/>
      <c r="AG463" s="9"/>
      <c r="AH463" s="12"/>
      <c r="AI463" s="12"/>
      <c r="AJ463" s="42"/>
      <c r="AK463" s="11"/>
      <c r="AL463" s="9"/>
      <c r="AM463" s="11"/>
      <c r="AN463" s="9"/>
      <c r="AO463" s="9"/>
      <c r="AP463" s="9"/>
      <c r="AQ463" s="50"/>
      <c r="AR463" s="11"/>
      <c r="AS463" s="49"/>
      <c r="AT463" s="12"/>
      <c r="AU463" s="9"/>
      <c r="AV463" s="9"/>
      <c r="AW463" s="9"/>
      <c r="AX463" s="9"/>
      <c r="AY463" s="12"/>
      <c r="AZ463" s="49"/>
      <c r="BA463" s="12"/>
      <c r="BB463" s="9"/>
      <c r="BC463" s="9"/>
      <c r="BD463" s="9"/>
      <c r="BE463" s="9"/>
      <c r="BF463" s="12"/>
      <c r="BG463" s="49"/>
      <c r="BH463" s="12"/>
      <c r="BI463" s="9"/>
      <c r="BJ463" s="9"/>
      <c r="BK463" s="9"/>
      <c r="BL463" s="50"/>
      <c r="BM463" s="12"/>
      <c r="BN463" s="11"/>
      <c r="BO463" s="9"/>
      <c r="BP463" s="11"/>
      <c r="BQ463" s="9"/>
      <c r="BR463" s="43"/>
      <c r="BS463" s="9"/>
      <c r="BT463" s="11"/>
      <c r="BU463" s="25"/>
      <c r="BV463" s="25"/>
      <c r="BW463" s="25"/>
      <c r="BX463" s="25"/>
      <c r="BY463" s="25"/>
      <c r="BZ463" s="25"/>
      <c r="CA463" s="25"/>
      <c r="CB463" s="25"/>
    </row>
    <row r="464" spans="2:80" x14ac:dyDescent="0.2">
      <c r="B464" s="25"/>
      <c r="C464" s="1"/>
      <c r="D464" s="1"/>
      <c r="E464" s="1"/>
      <c r="F464" s="2"/>
      <c r="G464" s="6"/>
      <c r="H464" s="2"/>
      <c r="I464" s="2"/>
      <c r="J464" s="3"/>
      <c r="K464" s="3"/>
      <c r="L464" s="1"/>
      <c r="M464" s="1"/>
      <c r="N464" s="1"/>
      <c r="O464" s="40"/>
      <c r="P464" s="40"/>
      <c r="Q464" s="1"/>
      <c r="R464" s="1"/>
      <c r="S464" s="2"/>
      <c r="T464" s="3"/>
      <c r="U464" s="7"/>
      <c r="V464" s="7"/>
      <c r="W464" s="7"/>
      <c r="X464" s="40"/>
      <c r="Y464" s="1"/>
      <c r="Z464" s="1"/>
      <c r="AA464" s="2"/>
      <c r="AB464" s="6"/>
      <c r="AC464" s="2"/>
      <c r="AD464" s="40"/>
      <c r="AE464" s="1"/>
      <c r="AF464" s="2"/>
      <c r="AG464" s="9"/>
      <c r="AH464" s="12"/>
      <c r="AI464" s="12"/>
      <c r="AJ464" s="42"/>
      <c r="AK464" s="11"/>
      <c r="AL464" s="9"/>
      <c r="AM464" s="11"/>
      <c r="AN464" s="9"/>
      <c r="AO464" s="9"/>
      <c r="AP464" s="9"/>
      <c r="AQ464" s="50"/>
      <c r="AR464" s="11"/>
      <c r="AS464" s="49"/>
      <c r="AT464" s="12"/>
      <c r="AU464" s="9"/>
      <c r="AV464" s="9"/>
      <c r="AW464" s="9"/>
      <c r="AX464" s="9"/>
      <c r="AY464" s="12"/>
      <c r="AZ464" s="49"/>
      <c r="BA464" s="12"/>
      <c r="BB464" s="9"/>
      <c r="BC464" s="9"/>
      <c r="BD464" s="9"/>
      <c r="BE464" s="9"/>
      <c r="BF464" s="12"/>
      <c r="BG464" s="49"/>
      <c r="BH464" s="12"/>
      <c r="BI464" s="9"/>
      <c r="BJ464" s="9"/>
      <c r="BK464" s="9"/>
      <c r="BL464" s="50"/>
      <c r="BM464" s="12"/>
      <c r="BN464" s="11"/>
      <c r="BO464" s="9"/>
      <c r="BP464" s="11"/>
      <c r="BQ464" s="9"/>
      <c r="BR464" s="43"/>
      <c r="BS464" s="9"/>
      <c r="BT464" s="11"/>
      <c r="BU464" s="25"/>
      <c r="BV464" s="25"/>
      <c r="BW464" s="25"/>
      <c r="BX464" s="25"/>
      <c r="BY464" s="25"/>
      <c r="BZ464" s="25"/>
      <c r="CA464" s="25"/>
      <c r="CB464" s="25"/>
    </row>
    <row r="465" spans="2:80" x14ac:dyDescent="0.2">
      <c r="B465" s="25"/>
      <c r="C465" s="1"/>
      <c r="D465" s="1"/>
      <c r="E465" s="1"/>
      <c r="F465" s="2"/>
      <c r="G465" s="6"/>
      <c r="H465" s="2"/>
      <c r="I465" s="2"/>
      <c r="J465" s="3"/>
      <c r="K465" s="3"/>
      <c r="L465" s="1"/>
      <c r="M465" s="1"/>
      <c r="N465" s="1"/>
      <c r="O465" s="40"/>
      <c r="P465" s="40"/>
      <c r="Q465" s="1"/>
      <c r="R465" s="1"/>
      <c r="S465" s="2"/>
      <c r="T465" s="3"/>
      <c r="U465" s="7"/>
      <c r="V465" s="7"/>
      <c r="W465" s="7"/>
      <c r="X465" s="40"/>
      <c r="Y465" s="1"/>
      <c r="Z465" s="1"/>
      <c r="AA465" s="2"/>
      <c r="AB465" s="6"/>
      <c r="AC465" s="2"/>
      <c r="AD465" s="40"/>
      <c r="AE465" s="1"/>
      <c r="AF465" s="2"/>
      <c r="AG465" s="9"/>
      <c r="AH465" s="12"/>
      <c r="AI465" s="12"/>
      <c r="AJ465" s="42"/>
      <c r="AK465" s="11"/>
      <c r="AL465" s="9"/>
      <c r="AM465" s="11"/>
      <c r="AN465" s="9"/>
      <c r="AO465" s="9"/>
      <c r="AP465" s="9"/>
      <c r="AQ465" s="50"/>
      <c r="AR465" s="11"/>
      <c r="AS465" s="49"/>
      <c r="AT465" s="12"/>
      <c r="AU465" s="9"/>
      <c r="AV465" s="9"/>
      <c r="AW465" s="9"/>
      <c r="AX465" s="9"/>
      <c r="AY465" s="12"/>
      <c r="AZ465" s="49"/>
      <c r="BA465" s="12"/>
      <c r="BB465" s="9"/>
      <c r="BC465" s="9"/>
      <c r="BD465" s="9"/>
      <c r="BE465" s="9"/>
      <c r="BF465" s="12"/>
      <c r="BG465" s="49"/>
      <c r="BH465" s="12"/>
      <c r="BI465" s="9"/>
      <c r="BJ465" s="9"/>
      <c r="BK465" s="9"/>
      <c r="BL465" s="50"/>
      <c r="BM465" s="12"/>
      <c r="BN465" s="11"/>
      <c r="BO465" s="9"/>
      <c r="BP465" s="11"/>
      <c r="BQ465" s="9"/>
      <c r="BR465" s="43"/>
      <c r="BS465" s="9"/>
      <c r="BT465" s="11"/>
      <c r="BU465" s="25"/>
      <c r="BV465" s="25"/>
      <c r="BW465" s="25"/>
      <c r="BX465" s="25"/>
      <c r="BY465" s="25"/>
      <c r="BZ465" s="25"/>
      <c r="CA465" s="25"/>
      <c r="CB465" s="25"/>
    </row>
    <row r="466" spans="2:80" x14ac:dyDescent="0.2">
      <c r="B466" s="25"/>
      <c r="C466" s="1"/>
      <c r="D466" s="1"/>
      <c r="E466" s="1"/>
      <c r="F466" s="2"/>
      <c r="G466" s="6"/>
      <c r="H466" s="2"/>
      <c r="I466" s="2"/>
      <c r="J466" s="3"/>
      <c r="K466" s="3"/>
      <c r="L466" s="1"/>
      <c r="M466" s="1"/>
      <c r="N466" s="1"/>
      <c r="O466" s="40"/>
      <c r="P466" s="40"/>
      <c r="Q466" s="1"/>
      <c r="R466" s="1"/>
      <c r="S466" s="2"/>
      <c r="T466" s="3"/>
      <c r="U466" s="7"/>
      <c r="V466" s="7"/>
      <c r="W466" s="7"/>
      <c r="X466" s="40"/>
      <c r="Y466" s="1"/>
      <c r="Z466" s="1"/>
      <c r="AA466" s="2"/>
      <c r="AB466" s="6"/>
      <c r="AC466" s="2"/>
      <c r="AD466" s="40"/>
      <c r="AE466" s="1"/>
      <c r="AF466" s="2"/>
      <c r="AG466" s="9"/>
      <c r="AH466" s="12"/>
      <c r="AI466" s="12"/>
      <c r="AJ466" s="42"/>
      <c r="AK466" s="11"/>
      <c r="AL466" s="9"/>
      <c r="AM466" s="11"/>
      <c r="AN466" s="9"/>
      <c r="AO466" s="9"/>
      <c r="AP466" s="9"/>
      <c r="AQ466" s="50"/>
      <c r="AR466" s="11"/>
      <c r="AS466" s="49"/>
      <c r="AT466" s="12"/>
      <c r="AU466" s="9"/>
      <c r="AV466" s="9"/>
      <c r="AW466" s="9"/>
      <c r="AX466" s="9"/>
      <c r="AY466" s="12"/>
      <c r="AZ466" s="49"/>
      <c r="BA466" s="12"/>
      <c r="BB466" s="9"/>
      <c r="BC466" s="9"/>
      <c r="BD466" s="9"/>
      <c r="BE466" s="9"/>
      <c r="BF466" s="12"/>
      <c r="BG466" s="49"/>
      <c r="BH466" s="12"/>
      <c r="BI466" s="9"/>
      <c r="BJ466" s="9"/>
      <c r="BK466" s="9"/>
      <c r="BL466" s="50"/>
      <c r="BM466" s="12"/>
      <c r="BN466" s="11"/>
      <c r="BO466" s="9"/>
      <c r="BP466" s="11"/>
      <c r="BQ466" s="9"/>
      <c r="BR466" s="43"/>
      <c r="BS466" s="9"/>
      <c r="BT466" s="11"/>
      <c r="BU466" s="25"/>
      <c r="BV466" s="25"/>
      <c r="BW466" s="25"/>
      <c r="BX466" s="25"/>
      <c r="BY466" s="25"/>
      <c r="BZ466" s="25"/>
      <c r="CA466" s="25"/>
      <c r="CB466" s="25"/>
    </row>
    <row r="467" spans="2:80" x14ac:dyDescent="0.2">
      <c r="B467" s="25"/>
      <c r="C467" s="1"/>
      <c r="D467" s="1"/>
      <c r="E467" s="1"/>
      <c r="F467" s="2"/>
      <c r="G467" s="6"/>
      <c r="H467" s="2"/>
      <c r="I467" s="2"/>
      <c r="J467" s="3"/>
      <c r="K467" s="3"/>
      <c r="L467" s="1"/>
      <c r="M467" s="1"/>
      <c r="N467" s="1"/>
      <c r="O467" s="40"/>
      <c r="P467" s="40"/>
      <c r="Q467" s="1"/>
      <c r="R467" s="1"/>
      <c r="S467" s="2"/>
      <c r="T467" s="3"/>
      <c r="U467" s="7"/>
      <c r="V467" s="7"/>
      <c r="W467" s="7"/>
      <c r="X467" s="40"/>
      <c r="Y467" s="1"/>
      <c r="Z467" s="1"/>
      <c r="AA467" s="2"/>
      <c r="AB467" s="6"/>
      <c r="AC467" s="2"/>
      <c r="AD467" s="40"/>
      <c r="AE467" s="1"/>
      <c r="AF467" s="2"/>
      <c r="AG467" s="9"/>
      <c r="AH467" s="12"/>
      <c r="AI467" s="12"/>
      <c r="AJ467" s="42"/>
      <c r="AK467" s="11"/>
      <c r="AL467" s="9"/>
      <c r="AM467" s="11"/>
      <c r="AN467" s="9"/>
      <c r="AO467" s="9"/>
      <c r="AP467" s="9"/>
      <c r="AQ467" s="50"/>
      <c r="AR467" s="11"/>
      <c r="AS467" s="49"/>
      <c r="AT467" s="12"/>
      <c r="AU467" s="9"/>
      <c r="AV467" s="9"/>
      <c r="AW467" s="9"/>
      <c r="AX467" s="9"/>
      <c r="AY467" s="12"/>
      <c r="AZ467" s="49"/>
      <c r="BA467" s="12"/>
      <c r="BB467" s="9"/>
      <c r="BC467" s="9"/>
      <c r="BD467" s="9"/>
      <c r="BE467" s="9"/>
      <c r="BF467" s="12"/>
      <c r="BG467" s="49"/>
      <c r="BH467" s="12"/>
      <c r="BI467" s="9"/>
      <c r="BJ467" s="9"/>
      <c r="BK467" s="9"/>
      <c r="BL467" s="50"/>
      <c r="BM467" s="12"/>
      <c r="BN467" s="11"/>
      <c r="BO467" s="9"/>
      <c r="BP467" s="11"/>
      <c r="BQ467" s="9"/>
      <c r="BR467" s="43"/>
      <c r="BS467" s="9"/>
      <c r="BT467" s="11"/>
      <c r="BU467" s="25"/>
      <c r="BV467" s="25"/>
      <c r="BW467" s="25"/>
      <c r="BX467" s="25"/>
      <c r="BY467" s="25"/>
      <c r="BZ467" s="25"/>
      <c r="CA467" s="25"/>
      <c r="CB467" s="25"/>
    </row>
    <row r="468" spans="2:80" x14ac:dyDescent="0.2">
      <c r="B468" s="25"/>
      <c r="C468" s="1"/>
      <c r="D468" s="1"/>
      <c r="E468" s="1"/>
      <c r="F468" s="2"/>
      <c r="G468" s="6"/>
      <c r="H468" s="2"/>
      <c r="I468" s="2"/>
      <c r="J468" s="3"/>
      <c r="K468" s="3"/>
      <c r="L468" s="1"/>
      <c r="M468" s="1"/>
      <c r="N468" s="1"/>
      <c r="O468" s="40"/>
      <c r="P468" s="40"/>
      <c r="Q468" s="1"/>
      <c r="R468" s="1"/>
      <c r="S468" s="2"/>
      <c r="T468" s="3"/>
      <c r="U468" s="7"/>
      <c r="V468" s="7"/>
      <c r="W468" s="7"/>
      <c r="X468" s="40"/>
      <c r="Y468" s="1"/>
      <c r="Z468" s="1"/>
      <c r="AA468" s="2"/>
      <c r="AB468" s="6"/>
      <c r="AC468" s="2"/>
      <c r="AD468" s="40"/>
      <c r="AE468" s="1"/>
      <c r="AF468" s="2"/>
      <c r="AG468" s="9"/>
      <c r="AH468" s="12"/>
      <c r="AI468" s="12"/>
      <c r="AJ468" s="42"/>
      <c r="AK468" s="11"/>
      <c r="AL468" s="9"/>
      <c r="AM468" s="11"/>
      <c r="AN468" s="9"/>
      <c r="AO468" s="9"/>
      <c r="AP468" s="9"/>
      <c r="AQ468" s="50"/>
      <c r="AR468" s="11"/>
      <c r="AS468" s="49"/>
      <c r="AT468" s="12"/>
      <c r="AU468" s="9"/>
      <c r="AV468" s="9"/>
      <c r="AW468" s="9"/>
      <c r="AX468" s="9"/>
      <c r="AY468" s="12"/>
      <c r="AZ468" s="49"/>
      <c r="BA468" s="12"/>
      <c r="BB468" s="9"/>
      <c r="BC468" s="9"/>
      <c r="BD468" s="9"/>
      <c r="BE468" s="9"/>
      <c r="BF468" s="12"/>
      <c r="BG468" s="49"/>
      <c r="BH468" s="12"/>
      <c r="BI468" s="9"/>
      <c r="BJ468" s="9"/>
      <c r="BK468" s="9"/>
      <c r="BL468" s="50"/>
      <c r="BM468" s="12"/>
      <c r="BN468" s="11"/>
      <c r="BO468" s="9"/>
      <c r="BP468" s="11"/>
      <c r="BQ468" s="9"/>
      <c r="BR468" s="43"/>
      <c r="BS468" s="9"/>
      <c r="BT468" s="11"/>
      <c r="BU468" s="25"/>
      <c r="BV468" s="25"/>
      <c r="BW468" s="25"/>
      <c r="BX468" s="25"/>
      <c r="BY468" s="25"/>
      <c r="BZ468" s="25"/>
      <c r="CA468" s="25"/>
      <c r="CB468" s="25"/>
    </row>
    <row r="469" spans="2:80" x14ac:dyDescent="0.2">
      <c r="B469" s="25"/>
      <c r="C469" s="1"/>
      <c r="D469" s="1"/>
      <c r="E469" s="1"/>
      <c r="F469" s="2"/>
      <c r="G469" s="6"/>
      <c r="H469" s="2"/>
      <c r="I469" s="2"/>
      <c r="J469" s="3"/>
      <c r="K469" s="3"/>
      <c r="L469" s="1"/>
      <c r="M469" s="1"/>
      <c r="N469" s="1"/>
      <c r="O469" s="40"/>
      <c r="P469" s="40"/>
      <c r="Q469" s="1"/>
      <c r="R469" s="1"/>
      <c r="S469" s="2"/>
      <c r="T469" s="3"/>
      <c r="U469" s="7"/>
      <c r="V469" s="7"/>
      <c r="W469" s="7"/>
      <c r="X469" s="40"/>
      <c r="Y469" s="1"/>
      <c r="Z469" s="1"/>
      <c r="AA469" s="2"/>
      <c r="AB469" s="6"/>
      <c r="AC469" s="2"/>
      <c r="AD469" s="40"/>
      <c r="AE469" s="1"/>
      <c r="AF469" s="2"/>
      <c r="AG469" s="9"/>
      <c r="AH469" s="12"/>
      <c r="AI469" s="12"/>
      <c r="AJ469" s="42"/>
      <c r="AK469" s="11"/>
      <c r="AL469" s="9"/>
      <c r="AM469" s="11"/>
      <c r="AN469" s="9"/>
      <c r="AO469" s="9"/>
      <c r="AP469" s="9"/>
      <c r="AQ469" s="50"/>
      <c r="AR469" s="11"/>
      <c r="AS469" s="49"/>
      <c r="AT469" s="12"/>
      <c r="AU469" s="9"/>
      <c r="AV469" s="9"/>
      <c r="AW469" s="9"/>
      <c r="AX469" s="9"/>
      <c r="AY469" s="12"/>
      <c r="AZ469" s="49"/>
      <c r="BA469" s="12"/>
      <c r="BB469" s="9"/>
      <c r="BC469" s="9"/>
      <c r="BD469" s="9"/>
      <c r="BE469" s="9"/>
      <c r="BF469" s="12"/>
      <c r="BG469" s="49"/>
      <c r="BH469" s="12"/>
      <c r="BI469" s="9"/>
      <c r="BJ469" s="9"/>
      <c r="BK469" s="9"/>
      <c r="BL469" s="50"/>
      <c r="BM469" s="12"/>
      <c r="BN469" s="11"/>
      <c r="BO469" s="9"/>
      <c r="BP469" s="11"/>
      <c r="BQ469" s="9"/>
      <c r="BR469" s="43"/>
      <c r="BS469" s="9"/>
      <c r="BT469" s="11"/>
      <c r="BU469" s="25"/>
      <c r="BV469" s="25"/>
      <c r="BW469" s="25"/>
      <c r="BX469" s="25"/>
      <c r="BY469" s="25"/>
      <c r="BZ469" s="25"/>
      <c r="CA469" s="25"/>
      <c r="CB469" s="25"/>
    </row>
    <row r="470" spans="2:80" x14ac:dyDescent="0.2">
      <c r="B470" s="25"/>
      <c r="C470" s="1"/>
      <c r="D470" s="1"/>
      <c r="E470" s="1"/>
      <c r="F470" s="2"/>
      <c r="G470" s="6"/>
      <c r="H470" s="2"/>
      <c r="I470" s="2"/>
      <c r="J470" s="3"/>
      <c r="K470" s="3"/>
      <c r="L470" s="1"/>
      <c r="M470" s="1"/>
      <c r="N470" s="1"/>
      <c r="O470" s="40"/>
      <c r="P470" s="40"/>
      <c r="Q470" s="1"/>
      <c r="R470" s="1"/>
      <c r="S470" s="2"/>
      <c r="T470" s="3"/>
      <c r="U470" s="7"/>
      <c r="V470" s="7"/>
      <c r="W470" s="7"/>
      <c r="X470" s="40"/>
      <c r="Y470" s="1"/>
      <c r="Z470" s="1"/>
      <c r="AA470" s="2"/>
      <c r="AB470" s="6"/>
      <c r="AC470" s="2"/>
      <c r="AD470" s="40"/>
      <c r="AE470" s="1"/>
      <c r="AF470" s="2"/>
      <c r="AG470" s="9"/>
      <c r="AH470" s="12"/>
      <c r="AI470" s="12"/>
      <c r="AJ470" s="42"/>
      <c r="AK470" s="11"/>
      <c r="AL470" s="9"/>
      <c r="AM470" s="11"/>
      <c r="AN470" s="9"/>
      <c r="AO470" s="9"/>
      <c r="AP470" s="9"/>
      <c r="AQ470" s="50"/>
      <c r="AR470" s="11"/>
      <c r="AS470" s="49"/>
      <c r="AT470" s="12"/>
      <c r="AU470" s="9"/>
      <c r="AV470" s="9"/>
      <c r="AW470" s="9"/>
      <c r="AX470" s="9"/>
      <c r="AY470" s="12"/>
      <c r="AZ470" s="49"/>
      <c r="BA470" s="12"/>
      <c r="BB470" s="9"/>
      <c r="BC470" s="9"/>
      <c r="BD470" s="9"/>
      <c r="BE470" s="9"/>
      <c r="BF470" s="12"/>
      <c r="BG470" s="49"/>
      <c r="BH470" s="12"/>
      <c r="BI470" s="9"/>
      <c r="BJ470" s="9"/>
      <c r="BK470" s="9"/>
      <c r="BL470" s="50"/>
      <c r="BM470" s="12"/>
      <c r="BN470" s="11"/>
      <c r="BO470" s="9"/>
      <c r="BP470" s="11"/>
      <c r="BQ470" s="9"/>
      <c r="BR470" s="43"/>
      <c r="BS470" s="9"/>
      <c r="BT470" s="11"/>
      <c r="BU470" s="25"/>
      <c r="BV470" s="25"/>
      <c r="BW470" s="25"/>
      <c r="BX470" s="25"/>
      <c r="BY470" s="25"/>
      <c r="BZ470" s="25"/>
      <c r="CA470" s="25"/>
      <c r="CB470" s="25"/>
    </row>
    <row r="471" spans="2:80" x14ac:dyDescent="0.2">
      <c r="B471" s="25"/>
      <c r="C471" s="1"/>
      <c r="D471" s="1"/>
      <c r="E471" s="1"/>
      <c r="F471" s="2"/>
      <c r="G471" s="6"/>
      <c r="H471" s="2"/>
      <c r="I471" s="2"/>
      <c r="J471" s="3"/>
      <c r="K471" s="3"/>
      <c r="L471" s="1"/>
      <c r="M471" s="1"/>
      <c r="N471" s="1"/>
      <c r="O471" s="40"/>
      <c r="P471" s="40"/>
      <c r="Q471" s="1"/>
      <c r="R471" s="1"/>
      <c r="S471" s="2"/>
      <c r="T471" s="3"/>
      <c r="U471" s="7"/>
      <c r="V471" s="7"/>
      <c r="W471" s="7"/>
      <c r="X471" s="40"/>
      <c r="Y471" s="1"/>
      <c r="Z471" s="1"/>
      <c r="AA471" s="2"/>
      <c r="AB471" s="6"/>
      <c r="AC471" s="2"/>
      <c r="AD471" s="40"/>
      <c r="AE471" s="1"/>
      <c r="AF471" s="2"/>
      <c r="AG471" s="9"/>
      <c r="AH471" s="12"/>
      <c r="AI471" s="12"/>
      <c r="AJ471" s="42"/>
      <c r="AK471" s="11"/>
      <c r="AL471" s="9"/>
      <c r="AM471" s="11"/>
      <c r="AN471" s="9"/>
      <c r="AO471" s="9"/>
      <c r="AP471" s="9"/>
      <c r="AQ471" s="50"/>
      <c r="AR471" s="11"/>
      <c r="AS471" s="49"/>
      <c r="AT471" s="12"/>
      <c r="AU471" s="9"/>
      <c r="AV471" s="9"/>
      <c r="AW471" s="9"/>
      <c r="AX471" s="9"/>
      <c r="AY471" s="12"/>
      <c r="AZ471" s="49"/>
      <c r="BA471" s="12"/>
      <c r="BB471" s="9"/>
      <c r="BC471" s="9"/>
      <c r="BD471" s="9"/>
      <c r="BE471" s="9"/>
      <c r="BF471" s="12"/>
      <c r="BG471" s="49"/>
      <c r="BH471" s="12"/>
      <c r="BI471" s="9"/>
      <c r="BJ471" s="9"/>
      <c r="BK471" s="9"/>
      <c r="BL471" s="50"/>
      <c r="BM471" s="12"/>
      <c r="BN471" s="11"/>
      <c r="BO471" s="9"/>
      <c r="BP471" s="11"/>
      <c r="BQ471" s="9"/>
      <c r="BR471" s="43"/>
      <c r="BS471" s="9"/>
      <c r="BT471" s="11"/>
      <c r="BU471" s="25"/>
      <c r="BV471" s="25"/>
      <c r="BW471" s="25"/>
      <c r="BX471" s="25"/>
      <c r="BY471" s="25"/>
      <c r="BZ471" s="25"/>
      <c r="CA471" s="25"/>
      <c r="CB471" s="25"/>
    </row>
    <row r="472" spans="2:80" x14ac:dyDescent="0.2">
      <c r="B472" s="25"/>
      <c r="C472" s="1"/>
      <c r="D472" s="1"/>
      <c r="E472" s="1"/>
      <c r="F472" s="2"/>
      <c r="G472" s="6"/>
      <c r="H472" s="2"/>
      <c r="I472" s="2"/>
      <c r="J472" s="3"/>
      <c r="K472" s="3"/>
      <c r="L472" s="1"/>
      <c r="M472" s="1"/>
      <c r="N472" s="1"/>
      <c r="O472" s="40"/>
      <c r="P472" s="40"/>
      <c r="Q472" s="1"/>
      <c r="R472" s="1"/>
      <c r="S472" s="2"/>
      <c r="T472" s="3"/>
      <c r="U472" s="7"/>
      <c r="V472" s="7"/>
      <c r="W472" s="7"/>
      <c r="X472" s="40"/>
      <c r="Y472" s="1"/>
      <c r="Z472" s="1"/>
      <c r="AA472" s="2"/>
      <c r="AB472" s="6"/>
      <c r="AC472" s="2"/>
      <c r="AD472" s="40"/>
      <c r="AE472" s="1"/>
      <c r="AF472" s="2"/>
      <c r="AG472" s="9"/>
      <c r="AH472" s="12"/>
      <c r="AI472" s="12"/>
      <c r="AJ472" s="42"/>
      <c r="AK472" s="11"/>
      <c r="AL472" s="9"/>
      <c r="AM472" s="11"/>
      <c r="AN472" s="9"/>
      <c r="AO472" s="9"/>
      <c r="AP472" s="9"/>
      <c r="AQ472" s="50"/>
      <c r="AR472" s="11"/>
      <c r="AS472" s="49"/>
      <c r="AT472" s="12"/>
      <c r="AU472" s="9"/>
      <c r="AV472" s="9"/>
      <c r="AW472" s="9"/>
      <c r="AX472" s="9"/>
      <c r="AY472" s="12"/>
      <c r="AZ472" s="49"/>
      <c r="BA472" s="12"/>
      <c r="BB472" s="9"/>
      <c r="BC472" s="9"/>
      <c r="BD472" s="9"/>
      <c r="BE472" s="9"/>
      <c r="BF472" s="12"/>
      <c r="BG472" s="49"/>
      <c r="BH472" s="12"/>
      <c r="BI472" s="9"/>
      <c r="BJ472" s="9"/>
      <c r="BK472" s="9"/>
      <c r="BL472" s="50"/>
      <c r="BM472" s="12"/>
      <c r="BN472" s="11"/>
      <c r="BO472" s="9"/>
      <c r="BP472" s="11"/>
      <c r="BQ472" s="9"/>
      <c r="BR472" s="43"/>
      <c r="BS472" s="9"/>
      <c r="BT472" s="11"/>
      <c r="BU472" s="25"/>
      <c r="BV472" s="25"/>
      <c r="BW472" s="25"/>
      <c r="BX472" s="25"/>
      <c r="BY472" s="25"/>
      <c r="BZ472" s="25"/>
      <c r="CA472" s="25"/>
      <c r="CB472" s="25"/>
    </row>
    <row r="473" spans="2:80" x14ac:dyDescent="0.2">
      <c r="B473" s="25"/>
      <c r="C473" s="1"/>
      <c r="D473" s="1"/>
      <c r="E473" s="1"/>
      <c r="F473" s="2"/>
      <c r="G473" s="6"/>
      <c r="H473" s="2"/>
      <c r="I473" s="2"/>
      <c r="J473" s="3"/>
      <c r="K473" s="3"/>
      <c r="L473" s="1"/>
      <c r="M473" s="1"/>
      <c r="N473" s="1"/>
      <c r="O473" s="40"/>
      <c r="P473" s="40"/>
      <c r="Q473" s="1"/>
      <c r="R473" s="1"/>
      <c r="S473" s="2"/>
      <c r="T473" s="3"/>
      <c r="U473" s="7"/>
      <c r="V473" s="7"/>
      <c r="W473" s="7"/>
      <c r="X473" s="40"/>
      <c r="Y473" s="1"/>
      <c r="Z473" s="1"/>
      <c r="AA473" s="2"/>
      <c r="AB473" s="6"/>
      <c r="AC473" s="2"/>
      <c r="AD473" s="40"/>
      <c r="AE473" s="1"/>
      <c r="AF473" s="2"/>
      <c r="AG473" s="9"/>
      <c r="AH473" s="12"/>
      <c r="AI473" s="12"/>
      <c r="AJ473" s="42"/>
      <c r="AK473" s="11"/>
      <c r="AL473" s="9"/>
      <c r="AM473" s="11"/>
      <c r="AN473" s="9"/>
      <c r="AO473" s="9"/>
      <c r="AP473" s="9"/>
      <c r="AQ473" s="50"/>
      <c r="AR473" s="11"/>
      <c r="AS473" s="49"/>
      <c r="AT473" s="12"/>
      <c r="AU473" s="9"/>
      <c r="AV473" s="9"/>
      <c r="AW473" s="9"/>
      <c r="AX473" s="9"/>
      <c r="AY473" s="12"/>
      <c r="AZ473" s="49"/>
      <c r="BA473" s="12"/>
      <c r="BB473" s="9"/>
      <c r="BC473" s="9"/>
      <c r="BD473" s="9"/>
      <c r="BE473" s="9"/>
      <c r="BF473" s="12"/>
      <c r="BG473" s="49"/>
      <c r="BH473" s="12"/>
      <c r="BI473" s="9"/>
      <c r="BJ473" s="9"/>
      <c r="BK473" s="9"/>
      <c r="BL473" s="50"/>
      <c r="BM473" s="12"/>
      <c r="BN473" s="11"/>
      <c r="BO473" s="9"/>
      <c r="BP473" s="11"/>
      <c r="BQ473" s="9"/>
      <c r="BR473" s="43"/>
      <c r="BS473" s="9"/>
      <c r="BT473" s="11"/>
      <c r="BU473" s="25"/>
      <c r="BV473" s="25"/>
      <c r="BW473" s="25"/>
      <c r="BX473" s="25"/>
      <c r="BY473" s="25"/>
      <c r="BZ473" s="25"/>
      <c r="CA473" s="25"/>
      <c r="CB473" s="25"/>
    </row>
    <row r="474" spans="2:80" x14ac:dyDescent="0.2">
      <c r="B474" s="25"/>
      <c r="C474" s="1"/>
      <c r="D474" s="1"/>
      <c r="E474" s="1"/>
      <c r="F474" s="2"/>
      <c r="G474" s="6"/>
      <c r="H474" s="2"/>
      <c r="I474" s="2"/>
      <c r="J474" s="3"/>
      <c r="K474" s="3"/>
      <c r="L474" s="1"/>
      <c r="M474" s="1"/>
      <c r="N474" s="1"/>
      <c r="O474" s="40"/>
      <c r="P474" s="40"/>
      <c r="Q474" s="1"/>
      <c r="R474" s="1"/>
      <c r="S474" s="2"/>
      <c r="T474" s="3"/>
      <c r="U474" s="7"/>
      <c r="V474" s="7"/>
      <c r="W474" s="7"/>
      <c r="X474" s="40"/>
      <c r="Y474" s="1"/>
      <c r="Z474" s="1"/>
      <c r="AA474" s="2"/>
      <c r="AB474" s="6"/>
      <c r="AC474" s="2"/>
      <c r="AD474" s="40"/>
      <c r="AE474" s="1"/>
      <c r="AF474" s="2"/>
      <c r="AG474" s="9"/>
      <c r="AH474" s="12"/>
      <c r="AI474" s="12"/>
      <c r="AJ474" s="42"/>
      <c r="AK474" s="11"/>
      <c r="AL474" s="9"/>
      <c r="AM474" s="11"/>
      <c r="AN474" s="9"/>
      <c r="AO474" s="9"/>
      <c r="AP474" s="9"/>
      <c r="AQ474" s="50"/>
      <c r="AR474" s="11"/>
      <c r="AS474" s="49"/>
      <c r="AT474" s="12"/>
      <c r="AU474" s="9"/>
      <c r="AV474" s="9"/>
      <c r="AW474" s="9"/>
      <c r="AX474" s="9"/>
      <c r="AY474" s="12"/>
      <c r="AZ474" s="49"/>
      <c r="BA474" s="12"/>
      <c r="BB474" s="9"/>
      <c r="BC474" s="9"/>
      <c r="BD474" s="9"/>
      <c r="BE474" s="9"/>
      <c r="BF474" s="12"/>
      <c r="BG474" s="49"/>
      <c r="BH474" s="12"/>
      <c r="BI474" s="9"/>
      <c r="BJ474" s="9"/>
      <c r="BK474" s="9"/>
      <c r="BL474" s="50"/>
      <c r="BM474" s="12"/>
      <c r="BN474" s="11"/>
      <c r="BO474" s="9"/>
      <c r="BP474" s="11"/>
      <c r="BQ474" s="9"/>
      <c r="BR474" s="43"/>
      <c r="BS474" s="9"/>
      <c r="BT474" s="11"/>
      <c r="BU474" s="25"/>
      <c r="BV474" s="25"/>
      <c r="BW474" s="25"/>
      <c r="BX474" s="25"/>
      <c r="BY474" s="25"/>
      <c r="BZ474" s="25"/>
      <c r="CA474" s="25"/>
      <c r="CB474" s="25"/>
    </row>
    <row r="475" spans="2:80" x14ac:dyDescent="0.2">
      <c r="B475" s="25"/>
      <c r="C475" s="1"/>
      <c r="D475" s="1"/>
      <c r="E475" s="1"/>
      <c r="F475" s="2"/>
      <c r="G475" s="6"/>
      <c r="H475" s="2"/>
      <c r="I475" s="2"/>
      <c r="J475" s="3"/>
      <c r="K475" s="3"/>
      <c r="L475" s="1"/>
      <c r="M475" s="1"/>
      <c r="N475" s="1"/>
      <c r="O475" s="40"/>
      <c r="P475" s="40"/>
      <c r="Q475" s="1"/>
      <c r="R475" s="1"/>
      <c r="S475" s="2"/>
      <c r="T475" s="3"/>
      <c r="U475" s="7"/>
      <c r="V475" s="7"/>
      <c r="W475" s="7"/>
      <c r="X475" s="40"/>
      <c r="Y475" s="1"/>
      <c r="Z475" s="1"/>
      <c r="AA475" s="2"/>
      <c r="AB475" s="6"/>
      <c r="AC475" s="2"/>
      <c r="AD475" s="40"/>
      <c r="AE475" s="1"/>
      <c r="AF475" s="2"/>
      <c r="AG475" s="9"/>
      <c r="AH475" s="12"/>
      <c r="AI475" s="12"/>
      <c r="AJ475" s="42"/>
      <c r="AK475" s="11"/>
      <c r="AL475" s="9"/>
      <c r="AM475" s="11"/>
      <c r="AN475" s="9"/>
      <c r="AO475" s="9"/>
      <c r="AP475" s="9"/>
      <c r="AQ475" s="50"/>
      <c r="AR475" s="11"/>
      <c r="AS475" s="49"/>
      <c r="AT475" s="12"/>
      <c r="AU475" s="9"/>
      <c r="AV475" s="9"/>
      <c r="AW475" s="9"/>
      <c r="AX475" s="9"/>
      <c r="AY475" s="12"/>
      <c r="AZ475" s="49"/>
      <c r="BA475" s="12"/>
      <c r="BB475" s="9"/>
      <c r="BC475" s="9"/>
      <c r="BD475" s="9"/>
      <c r="BE475" s="9"/>
      <c r="BF475" s="12"/>
      <c r="BG475" s="49"/>
      <c r="BH475" s="12"/>
      <c r="BI475" s="9"/>
      <c r="BJ475" s="9"/>
      <c r="BK475" s="9"/>
      <c r="BL475" s="50"/>
      <c r="BM475" s="12"/>
      <c r="BN475" s="11"/>
      <c r="BO475" s="9"/>
      <c r="BP475" s="11"/>
      <c r="BQ475" s="9"/>
      <c r="BR475" s="43"/>
      <c r="BS475" s="9"/>
      <c r="BT475" s="11"/>
      <c r="BU475" s="25"/>
      <c r="BV475" s="25"/>
      <c r="BW475" s="25"/>
      <c r="BX475" s="25"/>
      <c r="BY475" s="25"/>
      <c r="BZ475" s="25"/>
      <c r="CA475" s="25"/>
      <c r="CB475" s="25"/>
    </row>
    <row r="476" spans="2:80" x14ac:dyDescent="0.2">
      <c r="B476" s="25"/>
      <c r="C476" s="1"/>
      <c r="D476" s="1"/>
      <c r="E476" s="1"/>
      <c r="F476" s="2"/>
      <c r="G476" s="6"/>
      <c r="H476" s="2"/>
      <c r="I476" s="2"/>
      <c r="J476" s="3"/>
      <c r="K476" s="3"/>
      <c r="L476" s="1"/>
      <c r="M476" s="1"/>
      <c r="N476" s="1"/>
      <c r="O476" s="40"/>
      <c r="P476" s="40"/>
      <c r="Q476" s="1"/>
      <c r="R476" s="1"/>
      <c r="S476" s="2"/>
      <c r="T476" s="3"/>
      <c r="U476" s="7"/>
      <c r="V476" s="7"/>
      <c r="W476" s="7"/>
      <c r="X476" s="40"/>
      <c r="Y476" s="1"/>
      <c r="Z476" s="1"/>
      <c r="AA476" s="2"/>
      <c r="AB476" s="6"/>
      <c r="AC476" s="2"/>
      <c r="AD476" s="40"/>
      <c r="AE476" s="1"/>
      <c r="AF476" s="2"/>
      <c r="AG476" s="9"/>
      <c r="AH476" s="12"/>
      <c r="AI476" s="12"/>
      <c r="AJ476" s="42"/>
      <c r="AK476" s="11"/>
      <c r="AL476" s="9"/>
      <c r="AM476" s="11"/>
      <c r="AN476" s="9"/>
      <c r="AO476" s="9"/>
      <c r="AP476" s="9"/>
      <c r="AQ476" s="50"/>
      <c r="AR476" s="11"/>
      <c r="AS476" s="49"/>
      <c r="AT476" s="12"/>
      <c r="AU476" s="9"/>
      <c r="AV476" s="9"/>
      <c r="AW476" s="9"/>
      <c r="AX476" s="9"/>
      <c r="AY476" s="12"/>
      <c r="AZ476" s="49"/>
      <c r="BA476" s="12"/>
      <c r="BB476" s="9"/>
      <c r="BC476" s="9"/>
      <c r="BD476" s="9"/>
      <c r="BE476" s="9"/>
      <c r="BF476" s="12"/>
      <c r="BG476" s="49"/>
      <c r="BH476" s="12"/>
      <c r="BI476" s="9"/>
      <c r="BJ476" s="9"/>
      <c r="BK476" s="9"/>
      <c r="BL476" s="50"/>
      <c r="BM476" s="12"/>
      <c r="BN476" s="11"/>
      <c r="BO476" s="9"/>
      <c r="BP476" s="11"/>
      <c r="BQ476" s="9"/>
      <c r="BR476" s="43"/>
      <c r="BS476" s="9"/>
      <c r="BT476" s="11"/>
      <c r="BU476" s="25"/>
      <c r="BV476" s="25"/>
      <c r="BW476" s="25"/>
      <c r="BX476" s="25"/>
      <c r="BY476" s="25"/>
      <c r="BZ476" s="25"/>
      <c r="CA476" s="25"/>
      <c r="CB476" s="25"/>
    </row>
    <row r="477" spans="2:80" x14ac:dyDescent="0.2">
      <c r="B477" s="25"/>
      <c r="C477" s="1"/>
      <c r="D477" s="1"/>
      <c r="E477" s="1"/>
      <c r="F477" s="2"/>
      <c r="G477" s="6"/>
      <c r="H477" s="2"/>
      <c r="I477" s="2"/>
      <c r="J477" s="3"/>
      <c r="K477" s="3"/>
      <c r="L477" s="1"/>
      <c r="M477" s="1"/>
      <c r="N477" s="1"/>
      <c r="O477" s="40"/>
      <c r="P477" s="40"/>
      <c r="Q477" s="1"/>
      <c r="R477" s="1"/>
      <c r="S477" s="2"/>
      <c r="T477" s="3"/>
      <c r="U477" s="7"/>
      <c r="V477" s="7"/>
      <c r="W477" s="7"/>
      <c r="X477" s="40"/>
      <c r="Y477" s="1"/>
      <c r="Z477" s="1"/>
      <c r="AA477" s="2"/>
      <c r="AB477" s="6"/>
      <c r="AC477" s="2"/>
      <c r="AD477" s="40"/>
      <c r="AE477" s="1"/>
      <c r="AF477" s="2"/>
      <c r="AG477" s="9"/>
      <c r="AH477" s="12"/>
      <c r="AI477" s="12"/>
      <c r="AJ477" s="42"/>
      <c r="AK477" s="11"/>
      <c r="AL477" s="9"/>
      <c r="AM477" s="11"/>
      <c r="AN477" s="9"/>
      <c r="AO477" s="9"/>
      <c r="AP477" s="9"/>
      <c r="AQ477" s="50"/>
      <c r="AR477" s="11"/>
      <c r="AS477" s="49"/>
      <c r="AT477" s="12"/>
      <c r="AU477" s="9"/>
      <c r="AV477" s="9"/>
      <c r="AW477" s="9"/>
      <c r="AX477" s="9"/>
      <c r="AY477" s="12"/>
      <c r="AZ477" s="49"/>
      <c r="BA477" s="12"/>
      <c r="BB477" s="9"/>
      <c r="BC477" s="9"/>
      <c r="BD477" s="9"/>
      <c r="BE477" s="9"/>
      <c r="BF477" s="12"/>
      <c r="BG477" s="49"/>
      <c r="BH477" s="12"/>
      <c r="BI477" s="9"/>
      <c r="BJ477" s="9"/>
      <c r="BK477" s="9"/>
      <c r="BL477" s="50"/>
      <c r="BM477" s="12"/>
      <c r="BN477" s="11"/>
      <c r="BO477" s="9"/>
      <c r="BP477" s="11"/>
      <c r="BQ477" s="9"/>
      <c r="BR477" s="43"/>
      <c r="BS477" s="9"/>
      <c r="BT477" s="11"/>
      <c r="BU477" s="25"/>
      <c r="BV477" s="25"/>
      <c r="BW477" s="25"/>
      <c r="BX477" s="25"/>
      <c r="BY477" s="25"/>
      <c r="BZ477" s="25"/>
      <c r="CA477" s="25"/>
      <c r="CB477" s="25"/>
    </row>
    <row r="478" spans="2:80" x14ac:dyDescent="0.2">
      <c r="B478" s="25"/>
      <c r="C478" s="1"/>
      <c r="D478" s="1"/>
      <c r="E478" s="1"/>
      <c r="F478" s="2"/>
      <c r="G478" s="6"/>
      <c r="H478" s="2"/>
      <c r="I478" s="2"/>
      <c r="J478" s="3"/>
      <c r="K478" s="3"/>
      <c r="L478" s="1"/>
      <c r="M478" s="1"/>
      <c r="N478" s="1"/>
      <c r="O478" s="40"/>
      <c r="P478" s="40"/>
      <c r="Q478" s="1"/>
      <c r="R478" s="1"/>
      <c r="S478" s="2"/>
      <c r="T478" s="3"/>
      <c r="U478" s="7"/>
      <c r="V478" s="7"/>
      <c r="W478" s="7"/>
      <c r="X478" s="40"/>
      <c r="Y478" s="1"/>
      <c r="Z478" s="1"/>
      <c r="AA478" s="2"/>
      <c r="AB478" s="6"/>
      <c r="AC478" s="2"/>
      <c r="AD478" s="40"/>
      <c r="AE478" s="1"/>
      <c r="AF478" s="2"/>
      <c r="AG478" s="9"/>
      <c r="AH478" s="12"/>
      <c r="AI478" s="12"/>
      <c r="AJ478" s="42"/>
      <c r="AK478" s="11"/>
      <c r="AL478" s="9"/>
      <c r="AM478" s="11"/>
      <c r="AN478" s="9"/>
      <c r="AO478" s="9"/>
      <c r="AP478" s="9"/>
      <c r="AQ478" s="50"/>
      <c r="AR478" s="11"/>
      <c r="AS478" s="49"/>
      <c r="AT478" s="12"/>
      <c r="AU478" s="9"/>
      <c r="AV478" s="9"/>
      <c r="AW478" s="9"/>
      <c r="AX478" s="9"/>
      <c r="AY478" s="12"/>
      <c r="AZ478" s="49"/>
      <c r="BA478" s="12"/>
      <c r="BB478" s="9"/>
      <c r="BC478" s="9"/>
      <c r="BD478" s="9"/>
      <c r="BE478" s="9"/>
      <c r="BF478" s="12"/>
      <c r="BG478" s="49"/>
      <c r="BH478" s="12"/>
      <c r="BI478" s="9"/>
      <c r="BJ478" s="9"/>
      <c r="BK478" s="9"/>
      <c r="BL478" s="50"/>
      <c r="BM478" s="12"/>
      <c r="BN478" s="11"/>
      <c r="BO478" s="9"/>
      <c r="BP478" s="11"/>
      <c r="BQ478" s="9"/>
      <c r="BR478" s="43"/>
      <c r="BS478" s="9"/>
      <c r="BT478" s="11"/>
      <c r="BU478" s="25"/>
      <c r="BV478" s="25"/>
      <c r="BW478" s="25"/>
      <c r="BX478" s="25"/>
      <c r="BY478" s="25"/>
      <c r="BZ478" s="25"/>
      <c r="CA478" s="25"/>
      <c r="CB478" s="25"/>
    </row>
    <row r="479" spans="2:80" x14ac:dyDescent="0.2">
      <c r="B479" s="25"/>
      <c r="C479" s="1"/>
      <c r="D479" s="1"/>
      <c r="E479" s="1"/>
      <c r="F479" s="2"/>
      <c r="G479" s="6"/>
      <c r="H479" s="2"/>
      <c r="I479" s="2"/>
      <c r="J479" s="3"/>
      <c r="K479" s="3"/>
      <c r="L479" s="1"/>
      <c r="M479" s="1"/>
      <c r="N479" s="1"/>
      <c r="O479" s="40"/>
      <c r="P479" s="40"/>
      <c r="Q479" s="1"/>
      <c r="R479" s="1"/>
      <c r="S479" s="2"/>
      <c r="T479" s="3"/>
      <c r="U479" s="7"/>
      <c r="V479" s="7"/>
      <c r="W479" s="7"/>
      <c r="X479" s="40"/>
      <c r="Y479" s="1"/>
      <c r="Z479" s="1"/>
      <c r="AA479" s="2"/>
      <c r="AB479" s="6"/>
      <c r="AC479" s="2"/>
      <c r="AD479" s="40"/>
      <c r="AE479" s="1"/>
      <c r="AF479" s="2"/>
      <c r="AG479" s="9"/>
      <c r="AH479" s="12"/>
      <c r="AI479" s="12"/>
      <c r="AJ479" s="42"/>
      <c r="AK479" s="11"/>
      <c r="AL479" s="9"/>
      <c r="AM479" s="11"/>
      <c r="AN479" s="9"/>
      <c r="AO479" s="9"/>
      <c r="AP479" s="9"/>
      <c r="AQ479" s="50"/>
      <c r="AR479" s="11"/>
      <c r="AS479" s="49"/>
      <c r="AT479" s="12"/>
      <c r="AU479" s="9"/>
      <c r="AV479" s="9"/>
      <c r="AW479" s="9"/>
      <c r="AX479" s="9"/>
      <c r="AY479" s="12"/>
      <c r="AZ479" s="49"/>
      <c r="BA479" s="12"/>
      <c r="BB479" s="9"/>
      <c r="BC479" s="9"/>
      <c r="BD479" s="9"/>
      <c r="BE479" s="9"/>
      <c r="BF479" s="12"/>
      <c r="BG479" s="49"/>
      <c r="BH479" s="12"/>
      <c r="BI479" s="9"/>
      <c r="BJ479" s="9"/>
      <c r="BK479" s="9"/>
      <c r="BL479" s="50"/>
      <c r="BM479" s="12"/>
      <c r="BN479" s="11"/>
      <c r="BO479" s="9"/>
      <c r="BP479" s="11"/>
      <c r="BQ479" s="9"/>
      <c r="BR479" s="43"/>
      <c r="BS479" s="9"/>
      <c r="BT479" s="11"/>
      <c r="BU479" s="25"/>
      <c r="BV479" s="25"/>
      <c r="BW479" s="25"/>
      <c r="BX479" s="25"/>
      <c r="BY479" s="25"/>
      <c r="BZ479" s="25"/>
      <c r="CA479" s="25"/>
      <c r="CB479" s="25"/>
    </row>
    <row r="480" spans="2:80" x14ac:dyDescent="0.2">
      <c r="B480" s="25"/>
      <c r="C480" s="1"/>
      <c r="D480" s="1"/>
      <c r="E480" s="1"/>
      <c r="F480" s="2"/>
      <c r="G480" s="6"/>
      <c r="H480" s="2"/>
      <c r="I480" s="2"/>
      <c r="J480" s="3"/>
      <c r="K480" s="3"/>
      <c r="L480" s="1"/>
      <c r="M480" s="1"/>
      <c r="N480" s="1"/>
      <c r="O480" s="40"/>
      <c r="P480" s="40"/>
      <c r="Q480" s="1"/>
      <c r="R480" s="1"/>
      <c r="S480" s="2"/>
      <c r="T480" s="3"/>
      <c r="U480" s="7"/>
      <c r="V480" s="7"/>
      <c r="W480" s="7"/>
      <c r="X480" s="40"/>
      <c r="Y480" s="1"/>
      <c r="Z480" s="1"/>
      <c r="AA480" s="2"/>
      <c r="AB480" s="6"/>
      <c r="AC480" s="2"/>
      <c r="AD480" s="40"/>
      <c r="AE480" s="1"/>
      <c r="AF480" s="2"/>
      <c r="AG480" s="9"/>
      <c r="AH480" s="12"/>
      <c r="AI480" s="12"/>
      <c r="AJ480" s="42"/>
      <c r="AK480" s="11"/>
      <c r="AL480" s="9"/>
      <c r="AM480" s="11"/>
      <c r="AN480" s="9"/>
      <c r="AO480" s="9"/>
      <c r="AP480" s="9"/>
      <c r="AQ480" s="50"/>
      <c r="AR480" s="11"/>
      <c r="AS480" s="49"/>
      <c r="AT480" s="12"/>
      <c r="AU480" s="9"/>
      <c r="AV480" s="9"/>
      <c r="AW480" s="9"/>
      <c r="AX480" s="9"/>
      <c r="AY480" s="12"/>
      <c r="AZ480" s="49"/>
      <c r="BA480" s="12"/>
      <c r="BB480" s="9"/>
      <c r="BC480" s="9"/>
      <c r="BD480" s="9"/>
      <c r="BE480" s="9"/>
      <c r="BF480" s="12"/>
      <c r="BG480" s="49"/>
      <c r="BH480" s="12"/>
      <c r="BI480" s="9"/>
      <c r="BJ480" s="9"/>
      <c r="BK480" s="9"/>
      <c r="BL480" s="50"/>
      <c r="BM480" s="12"/>
      <c r="BN480" s="11"/>
      <c r="BO480" s="9"/>
      <c r="BP480" s="11"/>
      <c r="BQ480" s="9"/>
      <c r="BR480" s="43"/>
      <c r="BS480" s="9"/>
      <c r="BT480" s="11"/>
      <c r="BU480" s="25"/>
      <c r="BV480" s="25"/>
      <c r="BW480" s="25"/>
      <c r="BX480" s="25"/>
      <c r="BY480" s="25"/>
      <c r="BZ480" s="25"/>
      <c r="CA480" s="25"/>
      <c r="CB480" s="25"/>
    </row>
    <row r="481" spans="2:80" x14ac:dyDescent="0.2">
      <c r="B481" s="25"/>
      <c r="C481" s="1"/>
      <c r="D481" s="1"/>
      <c r="E481" s="1"/>
      <c r="F481" s="2"/>
      <c r="G481" s="6"/>
      <c r="H481" s="2"/>
      <c r="I481" s="2"/>
      <c r="J481" s="3"/>
      <c r="K481" s="3"/>
      <c r="L481" s="1"/>
      <c r="M481" s="1"/>
      <c r="N481" s="1"/>
      <c r="O481" s="40"/>
      <c r="P481" s="40"/>
      <c r="Q481" s="1"/>
      <c r="R481" s="1"/>
      <c r="S481" s="2"/>
      <c r="T481" s="3"/>
      <c r="U481" s="7"/>
      <c r="V481" s="7"/>
      <c r="W481" s="7"/>
      <c r="X481" s="40"/>
      <c r="Y481" s="1"/>
      <c r="Z481" s="1"/>
      <c r="AA481" s="2"/>
      <c r="AB481" s="6"/>
      <c r="AC481" s="2"/>
      <c r="AD481" s="40"/>
      <c r="AE481" s="1"/>
      <c r="AF481" s="2"/>
      <c r="AG481" s="9"/>
      <c r="AH481" s="12"/>
      <c r="AI481" s="12"/>
      <c r="AJ481" s="42"/>
      <c r="AK481" s="11"/>
      <c r="AL481" s="9"/>
      <c r="AM481" s="11"/>
      <c r="AN481" s="9"/>
      <c r="AO481" s="9"/>
      <c r="AP481" s="9"/>
      <c r="AQ481" s="50"/>
      <c r="AR481" s="11"/>
      <c r="AS481" s="49"/>
      <c r="AT481" s="12"/>
      <c r="AU481" s="9"/>
      <c r="AV481" s="9"/>
      <c r="AW481" s="9"/>
      <c r="AX481" s="9"/>
      <c r="AY481" s="12"/>
      <c r="AZ481" s="49"/>
      <c r="BA481" s="12"/>
      <c r="BB481" s="9"/>
      <c r="BC481" s="9"/>
      <c r="BD481" s="9"/>
      <c r="BE481" s="9"/>
      <c r="BF481" s="12"/>
      <c r="BG481" s="49"/>
      <c r="BH481" s="12"/>
      <c r="BI481" s="9"/>
      <c r="BJ481" s="9"/>
      <c r="BK481" s="9"/>
      <c r="BL481" s="50"/>
      <c r="BM481" s="12"/>
      <c r="BN481" s="11"/>
      <c r="BO481" s="9"/>
      <c r="BP481" s="11"/>
      <c r="BQ481" s="9"/>
      <c r="BR481" s="43"/>
      <c r="BS481" s="9"/>
      <c r="BT481" s="11"/>
      <c r="BU481" s="25"/>
      <c r="BV481" s="25"/>
      <c r="BW481" s="25"/>
      <c r="BX481" s="25"/>
      <c r="BY481" s="25"/>
      <c r="BZ481" s="25"/>
      <c r="CA481" s="25"/>
      <c r="CB481" s="25"/>
    </row>
    <row r="482" spans="2:80" x14ac:dyDescent="0.2">
      <c r="B482" s="25"/>
      <c r="C482" s="1"/>
      <c r="D482" s="1"/>
      <c r="E482" s="1"/>
      <c r="F482" s="2"/>
      <c r="G482" s="6"/>
      <c r="H482" s="2"/>
      <c r="I482" s="2"/>
      <c r="J482" s="3"/>
      <c r="K482" s="3"/>
      <c r="L482" s="1"/>
      <c r="M482" s="1"/>
      <c r="N482" s="1"/>
      <c r="O482" s="40"/>
      <c r="P482" s="40"/>
      <c r="Q482" s="1"/>
      <c r="R482" s="1"/>
      <c r="S482" s="2"/>
      <c r="T482" s="3"/>
      <c r="U482" s="7"/>
      <c r="V482" s="7"/>
      <c r="W482" s="7"/>
      <c r="X482" s="40"/>
      <c r="Y482" s="1"/>
      <c r="Z482" s="1"/>
      <c r="AA482" s="2"/>
      <c r="AB482" s="6"/>
      <c r="AC482" s="2"/>
      <c r="AD482" s="40"/>
      <c r="AE482" s="1"/>
      <c r="AF482" s="2"/>
      <c r="AG482" s="9"/>
      <c r="AH482" s="12"/>
      <c r="AI482" s="12"/>
      <c r="AJ482" s="42"/>
      <c r="AK482" s="11"/>
      <c r="AL482" s="9"/>
      <c r="AM482" s="11"/>
      <c r="AN482" s="9"/>
      <c r="AO482" s="9"/>
      <c r="AP482" s="9"/>
      <c r="AQ482" s="50"/>
      <c r="AR482" s="11"/>
      <c r="AS482" s="49"/>
      <c r="AT482" s="12"/>
      <c r="AU482" s="9"/>
      <c r="AV482" s="9"/>
      <c r="AW482" s="9"/>
      <c r="AX482" s="9"/>
      <c r="AY482" s="12"/>
      <c r="AZ482" s="49"/>
      <c r="BA482" s="12"/>
      <c r="BB482" s="9"/>
      <c r="BC482" s="9"/>
      <c r="BD482" s="9"/>
      <c r="BE482" s="9"/>
      <c r="BF482" s="12"/>
      <c r="BG482" s="49"/>
      <c r="BH482" s="12"/>
      <c r="BI482" s="9"/>
      <c r="BJ482" s="9"/>
      <c r="BK482" s="9"/>
      <c r="BL482" s="50"/>
      <c r="BM482" s="12"/>
      <c r="BN482" s="11"/>
      <c r="BO482" s="9"/>
      <c r="BP482" s="11"/>
      <c r="BQ482" s="9"/>
      <c r="BR482" s="43"/>
      <c r="BS482" s="9"/>
      <c r="BT482" s="11"/>
      <c r="BU482" s="25"/>
      <c r="BV482" s="25"/>
      <c r="BW482" s="25"/>
      <c r="BX482" s="25"/>
      <c r="BY482" s="25"/>
      <c r="BZ482" s="25"/>
      <c r="CA482" s="25"/>
      <c r="CB482" s="25"/>
    </row>
    <row r="483" spans="2:80" x14ac:dyDescent="0.2">
      <c r="B483" s="25"/>
      <c r="C483" s="1"/>
      <c r="D483" s="1"/>
      <c r="E483" s="1"/>
      <c r="F483" s="2"/>
      <c r="G483" s="6"/>
      <c r="H483" s="2"/>
      <c r="I483" s="2"/>
      <c r="J483" s="3"/>
      <c r="K483" s="3"/>
      <c r="L483" s="1"/>
      <c r="M483" s="1"/>
      <c r="N483" s="1"/>
      <c r="O483" s="40"/>
      <c r="P483" s="40"/>
      <c r="Q483" s="1"/>
      <c r="R483" s="1"/>
      <c r="S483" s="2"/>
      <c r="T483" s="3"/>
      <c r="U483" s="7"/>
      <c r="V483" s="7"/>
      <c r="W483" s="7"/>
      <c r="X483" s="40"/>
      <c r="Y483" s="1"/>
      <c r="Z483" s="1"/>
      <c r="AA483" s="2"/>
      <c r="AB483" s="6"/>
      <c r="AC483" s="2"/>
      <c r="AD483" s="40"/>
      <c r="AE483" s="1"/>
      <c r="AF483" s="2"/>
      <c r="AG483" s="9"/>
      <c r="AH483" s="12"/>
      <c r="AI483" s="12"/>
      <c r="AJ483" s="42"/>
      <c r="AK483" s="11"/>
      <c r="AL483" s="9"/>
      <c r="AM483" s="11"/>
      <c r="AN483" s="9"/>
      <c r="AO483" s="9"/>
      <c r="AP483" s="9"/>
      <c r="AQ483" s="50"/>
      <c r="AR483" s="11"/>
      <c r="AS483" s="49"/>
      <c r="AT483" s="12"/>
      <c r="AU483" s="9"/>
      <c r="AV483" s="9"/>
      <c r="AW483" s="9"/>
      <c r="AX483" s="9"/>
      <c r="AY483" s="12"/>
      <c r="AZ483" s="49"/>
      <c r="BA483" s="12"/>
      <c r="BB483" s="9"/>
      <c r="BC483" s="9"/>
      <c r="BD483" s="9"/>
      <c r="BE483" s="9"/>
      <c r="BF483" s="12"/>
      <c r="BG483" s="49"/>
      <c r="BH483" s="12"/>
      <c r="BI483" s="9"/>
      <c r="BJ483" s="9"/>
      <c r="BK483" s="9"/>
      <c r="BL483" s="50"/>
      <c r="BM483" s="12"/>
      <c r="BN483" s="11"/>
      <c r="BO483" s="9"/>
      <c r="BP483" s="11"/>
      <c r="BQ483" s="9"/>
      <c r="BR483" s="43"/>
      <c r="BS483" s="9"/>
      <c r="BT483" s="11"/>
      <c r="BU483" s="25"/>
      <c r="BV483" s="25"/>
      <c r="BW483" s="25"/>
      <c r="BX483" s="25"/>
      <c r="BY483" s="25"/>
      <c r="BZ483" s="25"/>
      <c r="CA483" s="25"/>
      <c r="CB483" s="25"/>
    </row>
    <row r="484" spans="2:80" x14ac:dyDescent="0.2">
      <c r="B484" s="25"/>
      <c r="C484" s="1"/>
      <c r="D484" s="1"/>
      <c r="E484" s="1"/>
      <c r="F484" s="2"/>
      <c r="G484" s="6"/>
      <c r="H484" s="2"/>
      <c r="I484" s="2"/>
      <c r="J484" s="3"/>
      <c r="K484" s="3"/>
      <c r="L484" s="1"/>
      <c r="M484" s="1"/>
      <c r="N484" s="1"/>
      <c r="O484" s="40"/>
      <c r="P484" s="40"/>
      <c r="Q484" s="1"/>
      <c r="R484" s="1"/>
      <c r="S484" s="2"/>
      <c r="T484" s="3"/>
      <c r="U484" s="7"/>
      <c r="V484" s="7"/>
      <c r="W484" s="7"/>
      <c r="X484" s="40"/>
      <c r="Y484" s="1"/>
      <c r="Z484" s="1"/>
      <c r="AA484" s="2"/>
      <c r="AB484" s="6"/>
      <c r="AC484" s="2"/>
      <c r="AD484" s="40"/>
      <c r="AE484" s="1"/>
      <c r="AF484" s="2"/>
      <c r="AG484" s="9"/>
      <c r="AH484" s="12"/>
      <c r="AI484" s="12"/>
      <c r="AJ484" s="42"/>
      <c r="AK484" s="11"/>
      <c r="AL484" s="9"/>
      <c r="AM484" s="11"/>
      <c r="AN484" s="9"/>
      <c r="AO484" s="9"/>
      <c r="AP484" s="9"/>
      <c r="AQ484" s="50"/>
      <c r="AR484" s="11"/>
      <c r="AS484" s="49"/>
      <c r="AT484" s="12"/>
      <c r="AU484" s="9"/>
      <c r="AV484" s="9"/>
      <c r="AW484" s="9"/>
      <c r="AX484" s="9"/>
      <c r="AY484" s="12"/>
      <c r="AZ484" s="49"/>
      <c r="BA484" s="12"/>
      <c r="BB484" s="9"/>
      <c r="BC484" s="9"/>
      <c r="BD484" s="9"/>
      <c r="BE484" s="9"/>
      <c r="BF484" s="12"/>
      <c r="BG484" s="49"/>
      <c r="BH484" s="12"/>
      <c r="BI484" s="9"/>
      <c r="BJ484" s="9"/>
      <c r="BK484" s="9"/>
      <c r="BL484" s="50"/>
      <c r="BM484" s="12"/>
      <c r="BN484" s="11"/>
      <c r="BO484" s="9"/>
      <c r="BP484" s="11"/>
      <c r="BQ484" s="9"/>
      <c r="BR484" s="43"/>
      <c r="BS484" s="9"/>
      <c r="BT484" s="11"/>
      <c r="BU484" s="25"/>
      <c r="BV484" s="25"/>
      <c r="BW484" s="25"/>
      <c r="BX484" s="25"/>
      <c r="BY484" s="25"/>
      <c r="BZ484" s="25"/>
      <c r="CA484" s="25"/>
      <c r="CB484" s="25"/>
    </row>
    <row r="485" spans="2:80" x14ac:dyDescent="0.2">
      <c r="B485" s="25"/>
      <c r="C485" s="1"/>
      <c r="D485" s="1"/>
      <c r="E485" s="1"/>
      <c r="F485" s="2"/>
      <c r="G485" s="6"/>
      <c r="H485" s="2"/>
      <c r="I485" s="2"/>
      <c r="J485" s="3"/>
      <c r="K485" s="3"/>
      <c r="L485" s="1"/>
      <c r="M485" s="1"/>
      <c r="N485" s="1"/>
      <c r="O485" s="40"/>
      <c r="P485" s="40"/>
      <c r="Q485" s="1"/>
      <c r="R485" s="1"/>
      <c r="S485" s="2"/>
      <c r="T485" s="3"/>
      <c r="U485" s="7"/>
      <c r="V485" s="7"/>
      <c r="W485" s="7"/>
      <c r="X485" s="40"/>
      <c r="Y485" s="1"/>
      <c r="Z485" s="1"/>
      <c r="AA485" s="2"/>
      <c r="AB485" s="6"/>
      <c r="AC485" s="2"/>
      <c r="AD485" s="40"/>
      <c r="AE485" s="1"/>
      <c r="AF485" s="2"/>
      <c r="AG485" s="9"/>
      <c r="AH485" s="12"/>
      <c r="AI485" s="12"/>
      <c r="AJ485" s="42"/>
      <c r="AK485" s="11"/>
      <c r="AL485" s="9"/>
      <c r="AM485" s="11"/>
      <c r="AN485" s="9"/>
      <c r="AO485" s="9"/>
      <c r="AP485" s="9"/>
      <c r="AQ485" s="50"/>
      <c r="AR485" s="11"/>
      <c r="AS485" s="49"/>
      <c r="AT485" s="12"/>
      <c r="AU485" s="9"/>
      <c r="AV485" s="9"/>
      <c r="AW485" s="9"/>
      <c r="AX485" s="9"/>
      <c r="AY485" s="12"/>
      <c r="AZ485" s="49"/>
      <c r="BA485" s="12"/>
      <c r="BB485" s="9"/>
      <c r="BC485" s="9"/>
      <c r="BD485" s="9"/>
      <c r="BE485" s="9"/>
      <c r="BF485" s="12"/>
      <c r="BG485" s="49"/>
      <c r="BH485" s="12"/>
      <c r="BI485" s="9"/>
      <c r="BJ485" s="9"/>
      <c r="BK485" s="9"/>
      <c r="BL485" s="50"/>
      <c r="BM485" s="12"/>
      <c r="BN485" s="11"/>
      <c r="BO485" s="9"/>
      <c r="BP485" s="11"/>
      <c r="BQ485" s="9"/>
      <c r="BR485" s="43"/>
      <c r="BS485" s="9"/>
      <c r="BT485" s="11"/>
      <c r="BU485" s="25"/>
      <c r="BV485" s="25"/>
      <c r="BW485" s="25"/>
      <c r="BX485" s="25"/>
      <c r="BY485" s="25"/>
      <c r="BZ485" s="25"/>
      <c r="CA485" s="25"/>
      <c r="CB485" s="25"/>
    </row>
    <row r="486" spans="2:80" x14ac:dyDescent="0.2">
      <c r="B486" s="25"/>
      <c r="C486" s="1"/>
      <c r="D486" s="1"/>
      <c r="E486" s="1"/>
      <c r="F486" s="2"/>
      <c r="G486" s="6"/>
      <c r="H486" s="2"/>
      <c r="I486" s="2"/>
      <c r="J486" s="3"/>
      <c r="K486" s="3"/>
      <c r="L486" s="1"/>
      <c r="M486" s="1"/>
      <c r="N486" s="1"/>
      <c r="O486" s="40"/>
      <c r="P486" s="40"/>
      <c r="Q486" s="1"/>
      <c r="R486" s="1"/>
      <c r="S486" s="2"/>
      <c r="T486" s="3"/>
      <c r="U486" s="7"/>
      <c r="V486" s="7"/>
      <c r="W486" s="7"/>
      <c r="X486" s="40"/>
      <c r="Y486" s="1"/>
      <c r="Z486" s="1"/>
      <c r="AA486" s="2"/>
      <c r="AB486" s="6"/>
      <c r="AC486" s="2"/>
      <c r="AD486" s="40"/>
      <c r="AE486" s="1"/>
      <c r="AF486" s="2"/>
      <c r="AG486" s="9"/>
      <c r="AH486" s="12"/>
      <c r="AI486" s="12"/>
      <c r="AJ486" s="42"/>
      <c r="AK486" s="11"/>
      <c r="AL486" s="9"/>
      <c r="AM486" s="11"/>
      <c r="AN486" s="9"/>
      <c r="AO486" s="9"/>
      <c r="AP486" s="9"/>
      <c r="AQ486" s="50"/>
      <c r="AR486" s="11"/>
      <c r="AS486" s="49"/>
      <c r="AT486" s="12"/>
      <c r="AU486" s="9"/>
      <c r="AV486" s="9"/>
      <c r="AW486" s="9"/>
      <c r="AX486" s="9"/>
      <c r="AY486" s="12"/>
      <c r="AZ486" s="49"/>
      <c r="BA486" s="12"/>
      <c r="BB486" s="9"/>
      <c r="BC486" s="9"/>
      <c r="BD486" s="9"/>
      <c r="BE486" s="9"/>
      <c r="BF486" s="12"/>
      <c r="BG486" s="49"/>
      <c r="BH486" s="12"/>
      <c r="BI486" s="9"/>
      <c r="BJ486" s="9"/>
      <c r="BK486" s="9"/>
      <c r="BL486" s="50"/>
      <c r="BM486" s="12"/>
      <c r="BN486" s="11"/>
      <c r="BO486" s="9"/>
      <c r="BP486" s="11"/>
      <c r="BQ486" s="9"/>
      <c r="BR486" s="43"/>
      <c r="BS486" s="9"/>
      <c r="BT486" s="11"/>
      <c r="BU486" s="25"/>
      <c r="BV486" s="25"/>
      <c r="BW486" s="25"/>
      <c r="BX486" s="25"/>
      <c r="BY486" s="25"/>
      <c r="BZ486" s="25"/>
      <c r="CA486" s="25"/>
      <c r="CB486" s="25"/>
    </row>
    <row r="487" spans="2:80" x14ac:dyDescent="0.2">
      <c r="B487" s="25"/>
      <c r="C487" s="1"/>
      <c r="D487" s="1"/>
      <c r="E487" s="1"/>
      <c r="F487" s="2"/>
      <c r="G487" s="6"/>
      <c r="H487" s="2"/>
      <c r="I487" s="2"/>
      <c r="J487" s="3"/>
      <c r="K487" s="3"/>
      <c r="L487" s="1"/>
      <c r="M487" s="1"/>
      <c r="N487" s="1"/>
      <c r="O487" s="40"/>
      <c r="P487" s="40"/>
      <c r="Q487" s="1"/>
      <c r="R487" s="1"/>
      <c r="S487" s="2"/>
      <c r="T487" s="3"/>
      <c r="U487" s="7"/>
      <c r="V487" s="7"/>
      <c r="W487" s="7"/>
      <c r="X487" s="40"/>
      <c r="Y487" s="1"/>
      <c r="Z487" s="1"/>
      <c r="AA487" s="2"/>
      <c r="AB487" s="6"/>
      <c r="AC487" s="2"/>
      <c r="AD487" s="40"/>
      <c r="AE487" s="1"/>
      <c r="AF487" s="2"/>
      <c r="AG487" s="9"/>
      <c r="AH487" s="12"/>
      <c r="AI487" s="12"/>
      <c r="AJ487" s="42"/>
      <c r="AK487" s="11"/>
      <c r="AL487" s="9"/>
      <c r="AM487" s="11"/>
      <c r="AN487" s="9"/>
      <c r="AO487" s="9"/>
      <c r="AP487" s="9"/>
      <c r="AQ487" s="50"/>
      <c r="AR487" s="11"/>
      <c r="AS487" s="49"/>
      <c r="AT487" s="12"/>
      <c r="AU487" s="9"/>
      <c r="AV487" s="9"/>
      <c r="AW487" s="9"/>
      <c r="AX487" s="9"/>
      <c r="AY487" s="12"/>
      <c r="AZ487" s="49"/>
      <c r="BA487" s="12"/>
      <c r="BB487" s="9"/>
      <c r="BC487" s="9"/>
      <c r="BD487" s="9"/>
      <c r="BE487" s="9"/>
      <c r="BF487" s="12"/>
      <c r="BG487" s="49"/>
      <c r="BH487" s="12"/>
      <c r="BI487" s="9"/>
      <c r="BJ487" s="9"/>
      <c r="BK487" s="9"/>
      <c r="BL487" s="50"/>
      <c r="BM487" s="12"/>
      <c r="BN487" s="11"/>
      <c r="BO487" s="9"/>
      <c r="BP487" s="11"/>
      <c r="BQ487" s="9"/>
      <c r="BR487" s="43"/>
      <c r="BS487" s="9"/>
      <c r="BT487" s="11"/>
      <c r="BU487" s="25"/>
      <c r="BV487" s="25"/>
      <c r="BW487" s="25"/>
      <c r="BX487" s="25"/>
      <c r="BY487" s="25"/>
      <c r="BZ487" s="25"/>
      <c r="CA487" s="25"/>
      <c r="CB487" s="25"/>
    </row>
    <row r="488" spans="2:80" x14ac:dyDescent="0.2">
      <c r="B488" s="25"/>
      <c r="C488" s="1"/>
      <c r="D488" s="1"/>
      <c r="E488" s="1"/>
      <c r="F488" s="2"/>
      <c r="G488" s="6"/>
      <c r="H488" s="2"/>
      <c r="I488" s="2"/>
      <c r="J488" s="3"/>
      <c r="K488" s="3"/>
      <c r="L488" s="1"/>
      <c r="M488" s="1"/>
      <c r="N488" s="1"/>
      <c r="O488" s="40"/>
      <c r="P488" s="40"/>
      <c r="Q488" s="1"/>
      <c r="R488" s="1"/>
      <c r="S488" s="2"/>
      <c r="T488" s="3"/>
      <c r="U488" s="7"/>
      <c r="V488" s="7"/>
      <c r="W488" s="7"/>
      <c r="X488" s="40"/>
      <c r="Y488" s="1"/>
      <c r="Z488" s="1"/>
      <c r="AA488" s="2"/>
      <c r="AB488" s="6"/>
      <c r="AC488" s="2"/>
      <c r="AD488" s="40"/>
      <c r="AE488" s="1"/>
      <c r="AF488" s="2"/>
      <c r="AG488" s="9"/>
      <c r="AH488" s="12"/>
      <c r="AI488" s="12"/>
      <c r="AJ488" s="42"/>
      <c r="AK488" s="11"/>
      <c r="AL488" s="9"/>
      <c r="AM488" s="11"/>
      <c r="AN488" s="9"/>
      <c r="AO488" s="9"/>
      <c r="AP488" s="9"/>
      <c r="AQ488" s="50"/>
      <c r="AR488" s="11"/>
      <c r="AS488" s="49"/>
      <c r="AT488" s="12"/>
      <c r="AU488" s="9"/>
      <c r="AV488" s="9"/>
      <c r="AW488" s="9"/>
      <c r="AX488" s="9"/>
      <c r="AY488" s="12"/>
      <c r="AZ488" s="49"/>
      <c r="BA488" s="12"/>
      <c r="BB488" s="9"/>
      <c r="BC488" s="9"/>
      <c r="BD488" s="9"/>
      <c r="BE488" s="9"/>
      <c r="BF488" s="12"/>
      <c r="BG488" s="49"/>
      <c r="BH488" s="12"/>
      <c r="BI488" s="9"/>
      <c r="BJ488" s="9"/>
      <c r="BK488" s="9"/>
      <c r="BL488" s="50"/>
      <c r="BM488" s="12"/>
      <c r="BN488" s="11"/>
      <c r="BO488" s="9"/>
      <c r="BP488" s="11"/>
      <c r="BQ488" s="9"/>
      <c r="BR488" s="43"/>
      <c r="BS488" s="9"/>
      <c r="BT488" s="11"/>
      <c r="BU488" s="25"/>
      <c r="BV488" s="25"/>
      <c r="BW488" s="25"/>
      <c r="BX488" s="25"/>
      <c r="BY488" s="25"/>
      <c r="BZ488" s="25"/>
      <c r="CA488" s="25"/>
      <c r="CB488" s="25"/>
    </row>
    <row r="489" spans="2:80" x14ac:dyDescent="0.2">
      <c r="B489" s="25"/>
      <c r="C489" s="1"/>
      <c r="D489" s="1"/>
      <c r="E489" s="1"/>
      <c r="F489" s="2"/>
      <c r="G489" s="6"/>
      <c r="H489" s="2"/>
      <c r="I489" s="2"/>
      <c r="J489" s="3"/>
      <c r="K489" s="3"/>
      <c r="L489" s="1"/>
      <c r="M489" s="1"/>
      <c r="N489" s="1"/>
      <c r="O489" s="40"/>
      <c r="P489" s="40"/>
      <c r="Q489" s="1"/>
      <c r="R489" s="1"/>
      <c r="S489" s="2"/>
      <c r="T489" s="3"/>
      <c r="U489" s="7"/>
      <c r="V489" s="7"/>
      <c r="W489" s="7"/>
      <c r="X489" s="40"/>
      <c r="Y489" s="1"/>
      <c r="Z489" s="1"/>
      <c r="AA489" s="2"/>
      <c r="AB489" s="6"/>
      <c r="AC489" s="2"/>
      <c r="AD489" s="40"/>
      <c r="AE489" s="1"/>
      <c r="AF489" s="2"/>
      <c r="AG489" s="9"/>
      <c r="AH489" s="12"/>
      <c r="AI489" s="12"/>
      <c r="AJ489" s="42"/>
      <c r="AK489" s="11"/>
      <c r="AL489" s="9"/>
      <c r="AM489" s="11"/>
      <c r="AN489" s="9"/>
      <c r="AO489" s="9"/>
      <c r="AP489" s="9"/>
      <c r="AQ489" s="50"/>
      <c r="AR489" s="11"/>
      <c r="AS489" s="49"/>
      <c r="AT489" s="12"/>
      <c r="AU489" s="9"/>
      <c r="AV489" s="9"/>
      <c r="AW489" s="9"/>
      <c r="AX489" s="9"/>
      <c r="AY489" s="12"/>
      <c r="AZ489" s="49"/>
      <c r="BA489" s="12"/>
      <c r="BB489" s="9"/>
      <c r="BC489" s="9"/>
      <c r="BD489" s="9"/>
      <c r="BE489" s="9"/>
      <c r="BF489" s="12"/>
      <c r="BG489" s="49"/>
      <c r="BH489" s="12"/>
      <c r="BI489" s="9"/>
      <c r="BJ489" s="9"/>
      <c r="BK489" s="9"/>
      <c r="BL489" s="50"/>
      <c r="BM489" s="12"/>
      <c r="BN489" s="11"/>
      <c r="BO489" s="9"/>
      <c r="BP489" s="11"/>
      <c r="BQ489" s="9"/>
      <c r="BR489" s="43"/>
      <c r="BS489" s="9"/>
      <c r="BT489" s="11"/>
      <c r="BU489" s="25"/>
      <c r="BV489" s="25"/>
      <c r="BW489" s="25"/>
      <c r="BX489" s="25"/>
      <c r="BY489" s="25"/>
      <c r="BZ489" s="25"/>
      <c r="CA489" s="25"/>
      <c r="CB489" s="25"/>
    </row>
    <row r="490" spans="2:80" x14ac:dyDescent="0.2">
      <c r="B490" s="25"/>
      <c r="C490" s="1"/>
      <c r="D490" s="1"/>
      <c r="E490" s="1"/>
      <c r="F490" s="2"/>
      <c r="G490" s="6"/>
      <c r="H490" s="2"/>
      <c r="I490" s="2"/>
      <c r="J490" s="3"/>
      <c r="K490" s="3"/>
      <c r="L490" s="1"/>
      <c r="M490" s="1"/>
      <c r="N490" s="1"/>
      <c r="O490" s="40"/>
      <c r="P490" s="40"/>
      <c r="Q490" s="1"/>
      <c r="R490" s="1"/>
      <c r="S490" s="2"/>
      <c r="T490" s="3"/>
      <c r="U490" s="7"/>
      <c r="V490" s="7"/>
      <c r="W490" s="7"/>
      <c r="X490" s="40"/>
      <c r="Y490" s="1"/>
      <c r="Z490" s="1"/>
      <c r="AA490" s="2"/>
      <c r="AB490" s="6"/>
      <c r="AC490" s="2"/>
      <c r="AD490" s="40"/>
      <c r="AE490" s="1"/>
      <c r="AF490" s="2"/>
      <c r="AG490" s="9"/>
      <c r="AH490" s="12"/>
      <c r="AI490" s="12"/>
      <c r="AJ490" s="42"/>
      <c r="AK490" s="11"/>
      <c r="AL490" s="9"/>
      <c r="AM490" s="11"/>
      <c r="AN490" s="9"/>
      <c r="AO490" s="9"/>
      <c r="AP490" s="9"/>
      <c r="AQ490" s="50"/>
      <c r="AR490" s="11"/>
      <c r="AS490" s="49"/>
      <c r="AT490" s="12"/>
      <c r="AU490" s="9"/>
      <c r="AV490" s="9"/>
      <c r="AW490" s="9"/>
      <c r="AX490" s="9"/>
      <c r="AY490" s="12"/>
      <c r="AZ490" s="49"/>
      <c r="BA490" s="12"/>
      <c r="BB490" s="9"/>
      <c r="BC490" s="9"/>
      <c r="BD490" s="9"/>
      <c r="BE490" s="9"/>
      <c r="BF490" s="12"/>
      <c r="BG490" s="49"/>
      <c r="BH490" s="12"/>
      <c r="BI490" s="9"/>
      <c r="BJ490" s="9"/>
      <c r="BK490" s="9"/>
      <c r="BL490" s="50"/>
      <c r="BM490" s="12"/>
      <c r="BN490" s="11"/>
      <c r="BO490" s="9"/>
      <c r="BP490" s="11"/>
      <c r="BQ490" s="9"/>
      <c r="BR490" s="43"/>
      <c r="BS490" s="9"/>
      <c r="BT490" s="11"/>
      <c r="BU490" s="25"/>
      <c r="BV490" s="25"/>
      <c r="BW490" s="25"/>
      <c r="BX490" s="25"/>
      <c r="BY490" s="25"/>
      <c r="BZ490" s="25"/>
      <c r="CA490" s="25"/>
      <c r="CB490" s="25"/>
    </row>
    <row r="491" spans="2:80" x14ac:dyDescent="0.2">
      <c r="B491" s="25"/>
      <c r="C491" s="1"/>
      <c r="D491" s="1"/>
      <c r="E491" s="1"/>
      <c r="F491" s="2"/>
      <c r="G491" s="6"/>
      <c r="H491" s="2"/>
      <c r="I491" s="2"/>
      <c r="J491" s="3"/>
      <c r="K491" s="3"/>
      <c r="L491" s="1"/>
      <c r="M491" s="1"/>
      <c r="N491" s="1"/>
      <c r="O491" s="40"/>
      <c r="P491" s="40"/>
      <c r="Q491" s="1"/>
      <c r="R491" s="1"/>
      <c r="S491" s="2"/>
      <c r="T491" s="3"/>
      <c r="U491" s="7"/>
      <c r="V491" s="7"/>
      <c r="W491" s="7"/>
      <c r="X491" s="40"/>
      <c r="Y491" s="1"/>
      <c r="Z491" s="1"/>
      <c r="AA491" s="2"/>
      <c r="AB491" s="6"/>
      <c r="AC491" s="2"/>
      <c r="AD491" s="40"/>
      <c r="AE491" s="1"/>
      <c r="AF491" s="2"/>
      <c r="AG491" s="9"/>
      <c r="AH491" s="12"/>
      <c r="AI491" s="12"/>
      <c r="AJ491" s="42"/>
      <c r="AK491" s="11"/>
      <c r="AL491" s="9"/>
      <c r="AM491" s="11"/>
      <c r="AN491" s="9"/>
      <c r="AO491" s="9"/>
      <c r="AP491" s="9"/>
      <c r="AQ491" s="50"/>
      <c r="AR491" s="11"/>
      <c r="AS491" s="49"/>
      <c r="AT491" s="12"/>
      <c r="AU491" s="9"/>
      <c r="AV491" s="9"/>
      <c r="AW491" s="9"/>
      <c r="AX491" s="9"/>
      <c r="AY491" s="12"/>
      <c r="AZ491" s="49"/>
      <c r="BA491" s="12"/>
      <c r="BB491" s="9"/>
      <c r="BC491" s="9"/>
      <c r="BD491" s="9"/>
      <c r="BE491" s="9"/>
      <c r="BF491" s="12"/>
      <c r="BG491" s="49"/>
      <c r="BH491" s="12"/>
      <c r="BI491" s="9"/>
      <c r="BJ491" s="9"/>
      <c r="BK491" s="9"/>
      <c r="BL491" s="50"/>
      <c r="BM491" s="12"/>
      <c r="BN491" s="11"/>
      <c r="BO491" s="9"/>
      <c r="BP491" s="11"/>
      <c r="BQ491" s="9"/>
      <c r="BR491" s="43"/>
      <c r="BS491" s="9"/>
      <c r="BT491" s="11"/>
      <c r="BU491" s="25"/>
      <c r="BV491" s="25"/>
      <c r="BW491" s="25"/>
      <c r="BX491" s="25"/>
      <c r="BY491" s="25"/>
      <c r="BZ491" s="25"/>
      <c r="CA491" s="25"/>
      <c r="CB491" s="25"/>
    </row>
    <row r="492" spans="2:80" x14ac:dyDescent="0.2">
      <c r="B492" s="25"/>
      <c r="C492" s="1"/>
      <c r="D492" s="1"/>
      <c r="E492" s="1"/>
      <c r="F492" s="2"/>
      <c r="G492" s="6"/>
      <c r="H492" s="2"/>
      <c r="I492" s="2"/>
      <c r="J492" s="3"/>
      <c r="K492" s="3"/>
      <c r="L492" s="1"/>
      <c r="M492" s="1"/>
      <c r="N492" s="1"/>
      <c r="O492" s="40"/>
      <c r="P492" s="40"/>
      <c r="Q492" s="1"/>
      <c r="R492" s="1"/>
      <c r="S492" s="2"/>
      <c r="T492" s="3"/>
      <c r="U492" s="7"/>
      <c r="V492" s="7"/>
      <c r="W492" s="7"/>
      <c r="X492" s="40"/>
      <c r="Y492" s="1"/>
      <c r="Z492" s="1"/>
      <c r="AA492" s="2"/>
      <c r="AB492" s="6"/>
      <c r="AC492" s="2"/>
      <c r="AD492" s="40"/>
      <c r="AE492" s="1"/>
      <c r="AF492" s="2"/>
      <c r="AG492" s="9"/>
      <c r="AH492" s="12"/>
      <c r="AI492" s="12"/>
      <c r="AJ492" s="42"/>
      <c r="AK492" s="11"/>
      <c r="AL492" s="9"/>
      <c r="AM492" s="11"/>
      <c r="AN492" s="9"/>
      <c r="AO492" s="9"/>
      <c r="AP492" s="9"/>
      <c r="AQ492" s="50"/>
      <c r="AR492" s="11"/>
      <c r="AS492" s="49"/>
      <c r="AT492" s="12"/>
      <c r="AU492" s="9"/>
      <c r="AV492" s="9"/>
      <c r="AW492" s="9"/>
      <c r="AX492" s="9"/>
      <c r="AY492" s="12"/>
      <c r="AZ492" s="49"/>
      <c r="BA492" s="12"/>
      <c r="BB492" s="9"/>
      <c r="BC492" s="9"/>
      <c r="BD492" s="9"/>
      <c r="BE492" s="9"/>
      <c r="BF492" s="12"/>
      <c r="BG492" s="49"/>
      <c r="BH492" s="12"/>
      <c r="BI492" s="9"/>
      <c r="BJ492" s="9"/>
      <c r="BK492" s="9"/>
      <c r="BL492" s="50"/>
      <c r="BM492" s="12"/>
      <c r="BN492" s="11"/>
      <c r="BO492" s="9"/>
      <c r="BP492" s="11"/>
      <c r="BQ492" s="9"/>
      <c r="BR492" s="43"/>
      <c r="BS492" s="9"/>
      <c r="BT492" s="11"/>
      <c r="BU492" s="25"/>
      <c r="BV492" s="25"/>
      <c r="BW492" s="25"/>
      <c r="BX492" s="25"/>
      <c r="BY492" s="25"/>
      <c r="BZ492" s="25"/>
      <c r="CA492" s="25"/>
      <c r="CB492" s="25"/>
    </row>
    <row r="493" spans="2:80" x14ac:dyDescent="0.2">
      <c r="B493" s="25"/>
      <c r="C493" s="1"/>
      <c r="D493" s="1"/>
      <c r="E493" s="1"/>
      <c r="F493" s="2"/>
      <c r="G493" s="6"/>
      <c r="H493" s="2"/>
      <c r="I493" s="2"/>
      <c r="J493" s="3"/>
      <c r="K493" s="3"/>
      <c r="L493" s="1"/>
      <c r="M493" s="1"/>
      <c r="N493" s="1"/>
      <c r="O493" s="40"/>
      <c r="P493" s="40"/>
      <c r="Q493" s="1"/>
      <c r="R493" s="1"/>
      <c r="S493" s="2"/>
      <c r="T493" s="3"/>
      <c r="U493" s="7"/>
      <c r="V493" s="7"/>
      <c r="W493" s="7"/>
      <c r="X493" s="40"/>
      <c r="Y493" s="1"/>
      <c r="Z493" s="1"/>
      <c r="AA493" s="2"/>
      <c r="AB493" s="6"/>
      <c r="AC493" s="2"/>
      <c r="AD493" s="40"/>
      <c r="AE493" s="1"/>
      <c r="AF493" s="2"/>
      <c r="AG493" s="9"/>
      <c r="AH493" s="12"/>
      <c r="AI493" s="12"/>
      <c r="AJ493" s="42"/>
      <c r="AK493" s="11"/>
      <c r="AL493" s="9"/>
      <c r="AM493" s="11"/>
      <c r="AN493" s="9"/>
      <c r="AO493" s="9"/>
      <c r="AP493" s="9"/>
      <c r="AQ493" s="50"/>
      <c r="AR493" s="11"/>
      <c r="AS493" s="49"/>
      <c r="AT493" s="12"/>
      <c r="AU493" s="9"/>
      <c r="AV493" s="9"/>
      <c r="AW493" s="9"/>
      <c r="AX493" s="9"/>
      <c r="AY493" s="12"/>
      <c r="AZ493" s="49"/>
      <c r="BA493" s="12"/>
      <c r="BB493" s="9"/>
      <c r="BC493" s="9"/>
      <c r="BD493" s="9"/>
      <c r="BE493" s="9"/>
      <c r="BF493" s="12"/>
      <c r="BG493" s="49"/>
      <c r="BH493" s="12"/>
      <c r="BI493" s="9"/>
      <c r="BJ493" s="9"/>
      <c r="BK493" s="9"/>
      <c r="BL493" s="50"/>
      <c r="BM493" s="12"/>
      <c r="BN493" s="11"/>
      <c r="BO493" s="9"/>
      <c r="BP493" s="11"/>
      <c r="BQ493" s="9"/>
      <c r="BR493" s="43"/>
      <c r="BS493" s="9"/>
      <c r="BT493" s="11"/>
      <c r="BU493" s="25"/>
      <c r="BV493" s="25"/>
      <c r="BW493" s="25"/>
      <c r="BX493" s="25"/>
      <c r="BY493" s="25"/>
      <c r="BZ493" s="25"/>
      <c r="CA493" s="25"/>
      <c r="CB493" s="25"/>
    </row>
    <row r="494" spans="2:80" x14ac:dyDescent="0.2">
      <c r="B494" s="25"/>
      <c r="C494" s="1"/>
      <c r="D494" s="1"/>
      <c r="E494" s="1"/>
      <c r="F494" s="2"/>
      <c r="G494" s="6"/>
      <c r="H494" s="2"/>
      <c r="I494" s="2"/>
      <c r="J494" s="3"/>
      <c r="K494" s="3"/>
      <c r="L494" s="1"/>
      <c r="M494" s="1"/>
      <c r="N494" s="1"/>
      <c r="O494" s="40"/>
      <c r="P494" s="40"/>
      <c r="Q494" s="1"/>
      <c r="R494" s="1"/>
      <c r="S494" s="2"/>
      <c r="T494" s="3"/>
      <c r="U494" s="7"/>
      <c r="V494" s="7"/>
      <c r="W494" s="7"/>
      <c r="X494" s="40"/>
      <c r="Y494" s="1"/>
      <c r="Z494" s="1"/>
      <c r="AA494" s="2"/>
      <c r="AB494" s="6"/>
      <c r="AC494" s="2"/>
      <c r="AD494" s="40"/>
      <c r="AE494" s="1"/>
      <c r="AF494" s="2"/>
      <c r="AG494" s="9"/>
      <c r="AH494" s="12"/>
      <c r="AI494" s="12"/>
      <c r="AJ494" s="42"/>
      <c r="AK494" s="11"/>
      <c r="AL494" s="9"/>
      <c r="AM494" s="11"/>
      <c r="AN494" s="9"/>
      <c r="AO494" s="9"/>
      <c r="AP494" s="9"/>
      <c r="AQ494" s="50"/>
      <c r="AR494" s="11"/>
      <c r="AS494" s="49"/>
      <c r="AT494" s="12"/>
      <c r="AU494" s="9"/>
      <c r="AV494" s="9"/>
      <c r="AW494" s="9"/>
      <c r="AX494" s="9"/>
      <c r="AY494" s="12"/>
      <c r="AZ494" s="49"/>
      <c r="BA494" s="12"/>
      <c r="BB494" s="9"/>
      <c r="BC494" s="9"/>
      <c r="BD494" s="9"/>
      <c r="BE494" s="9"/>
      <c r="BF494" s="12"/>
      <c r="BG494" s="49"/>
      <c r="BH494" s="12"/>
      <c r="BI494" s="9"/>
      <c r="BJ494" s="9"/>
      <c r="BK494" s="9"/>
      <c r="BL494" s="50"/>
      <c r="BM494" s="12"/>
      <c r="BN494" s="11"/>
      <c r="BO494" s="9"/>
      <c r="BP494" s="11"/>
      <c r="BQ494" s="9"/>
      <c r="BR494" s="43"/>
      <c r="BS494" s="9"/>
      <c r="BT494" s="11"/>
      <c r="BU494" s="25"/>
      <c r="BV494" s="25"/>
      <c r="BW494" s="25"/>
      <c r="BX494" s="25"/>
      <c r="BY494" s="25"/>
      <c r="BZ494" s="25"/>
      <c r="CA494" s="25"/>
      <c r="CB494" s="25"/>
    </row>
    <row r="495" spans="2:80" x14ac:dyDescent="0.2">
      <c r="B495" s="25"/>
      <c r="C495" s="1"/>
      <c r="D495" s="1"/>
      <c r="E495" s="1"/>
      <c r="F495" s="2"/>
      <c r="G495" s="6"/>
      <c r="H495" s="2"/>
      <c r="I495" s="2"/>
      <c r="J495" s="3"/>
      <c r="K495" s="3"/>
      <c r="L495" s="1"/>
      <c r="M495" s="1"/>
      <c r="N495" s="1"/>
      <c r="O495" s="40"/>
      <c r="P495" s="40"/>
      <c r="Q495" s="1"/>
      <c r="R495" s="1"/>
      <c r="S495" s="2"/>
      <c r="T495" s="3"/>
      <c r="U495" s="7"/>
      <c r="V495" s="7"/>
      <c r="W495" s="7"/>
      <c r="X495" s="40"/>
      <c r="Y495" s="1"/>
      <c r="Z495" s="1"/>
      <c r="AA495" s="2"/>
      <c r="AB495" s="6"/>
      <c r="AC495" s="2"/>
      <c r="AD495" s="40"/>
      <c r="AE495" s="1"/>
      <c r="AF495" s="2"/>
      <c r="AG495" s="9"/>
      <c r="AH495" s="12"/>
      <c r="AI495" s="12"/>
      <c r="AJ495" s="42"/>
      <c r="AK495" s="11"/>
      <c r="AL495" s="9"/>
      <c r="AM495" s="11"/>
      <c r="AN495" s="9"/>
      <c r="AO495" s="9"/>
      <c r="AP495" s="9"/>
      <c r="AQ495" s="50"/>
      <c r="AR495" s="11"/>
      <c r="AS495" s="49"/>
      <c r="AT495" s="12"/>
      <c r="AU495" s="9"/>
      <c r="AV495" s="9"/>
      <c r="AW495" s="9"/>
      <c r="AX495" s="9"/>
      <c r="AY495" s="12"/>
      <c r="AZ495" s="49"/>
      <c r="BA495" s="12"/>
      <c r="BB495" s="9"/>
      <c r="BC495" s="9"/>
      <c r="BD495" s="9"/>
      <c r="BE495" s="9"/>
      <c r="BF495" s="12"/>
      <c r="BG495" s="49"/>
      <c r="BH495" s="12"/>
      <c r="BI495" s="9"/>
      <c r="BJ495" s="9"/>
      <c r="BK495" s="9"/>
      <c r="BL495" s="50"/>
      <c r="BM495" s="12"/>
      <c r="BN495" s="11"/>
      <c r="BO495" s="9"/>
      <c r="BP495" s="11"/>
      <c r="BQ495" s="9"/>
      <c r="BR495" s="43"/>
      <c r="BS495" s="9"/>
      <c r="BT495" s="11"/>
      <c r="BU495" s="25"/>
      <c r="BV495" s="25"/>
      <c r="BW495" s="25"/>
      <c r="BX495" s="25"/>
      <c r="BY495" s="25"/>
      <c r="BZ495" s="25"/>
      <c r="CA495" s="25"/>
      <c r="CB495" s="25"/>
    </row>
    <row r="496" spans="2:80" x14ac:dyDescent="0.2">
      <c r="B496" s="25"/>
      <c r="C496" s="1"/>
      <c r="D496" s="1"/>
      <c r="E496" s="1"/>
      <c r="F496" s="2"/>
      <c r="G496" s="6"/>
      <c r="H496" s="2"/>
      <c r="I496" s="2"/>
      <c r="J496" s="3"/>
      <c r="K496" s="3"/>
      <c r="L496" s="1"/>
      <c r="M496" s="1"/>
      <c r="N496" s="1"/>
      <c r="O496" s="40"/>
      <c r="P496" s="40"/>
      <c r="Q496" s="1"/>
      <c r="R496" s="1"/>
      <c r="S496" s="2"/>
      <c r="T496" s="3"/>
      <c r="U496" s="7"/>
      <c r="V496" s="7"/>
      <c r="W496" s="7"/>
      <c r="X496" s="40"/>
      <c r="Y496" s="1"/>
      <c r="Z496" s="1"/>
      <c r="AA496" s="2"/>
      <c r="AB496" s="6"/>
      <c r="AC496" s="2"/>
      <c r="AD496" s="40"/>
      <c r="AE496" s="1"/>
      <c r="AF496" s="2"/>
      <c r="AG496" s="9"/>
      <c r="AH496" s="12"/>
      <c r="AI496" s="12"/>
      <c r="AJ496" s="42"/>
      <c r="AK496" s="11"/>
      <c r="AL496" s="9"/>
      <c r="AM496" s="11"/>
      <c r="AN496" s="9"/>
      <c r="AO496" s="9"/>
      <c r="AP496" s="9"/>
      <c r="AQ496" s="50"/>
      <c r="AR496" s="11"/>
      <c r="AS496" s="49"/>
      <c r="AT496" s="12"/>
      <c r="AU496" s="9"/>
      <c r="AV496" s="9"/>
      <c r="AW496" s="9"/>
      <c r="AX496" s="9"/>
      <c r="AY496" s="12"/>
      <c r="AZ496" s="49"/>
      <c r="BA496" s="12"/>
      <c r="BB496" s="9"/>
      <c r="BC496" s="9"/>
      <c r="BD496" s="9"/>
      <c r="BE496" s="9"/>
      <c r="BF496" s="12"/>
      <c r="BG496" s="49"/>
      <c r="BH496" s="12"/>
      <c r="BI496" s="9"/>
      <c r="BJ496" s="9"/>
      <c r="BK496" s="9"/>
      <c r="BL496" s="50"/>
      <c r="BM496" s="12"/>
      <c r="BN496" s="11"/>
      <c r="BO496" s="9"/>
      <c r="BP496" s="11"/>
      <c r="BQ496" s="9"/>
      <c r="BR496" s="43"/>
      <c r="BS496" s="9"/>
      <c r="BT496" s="11"/>
      <c r="BU496" s="25"/>
      <c r="BV496" s="25"/>
      <c r="BW496" s="25"/>
      <c r="BX496" s="25"/>
      <c r="BY496" s="25"/>
      <c r="BZ496" s="25"/>
      <c r="CA496" s="25"/>
      <c r="CB496" s="25"/>
    </row>
    <row r="497" spans="2:80" x14ac:dyDescent="0.2">
      <c r="B497" s="25"/>
      <c r="C497" s="1"/>
      <c r="D497" s="1"/>
      <c r="E497" s="1"/>
      <c r="F497" s="2"/>
      <c r="G497" s="6"/>
      <c r="H497" s="2"/>
      <c r="I497" s="2"/>
      <c r="J497" s="3"/>
      <c r="K497" s="3"/>
      <c r="L497" s="1"/>
      <c r="M497" s="1"/>
      <c r="N497" s="1"/>
      <c r="O497" s="40"/>
      <c r="P497" s="40"/>
      <c r="Q497" s="1"/>
      <c r="R497" s="1"/>
      <c r="S497" s="2"/>
      <c r="T497" s="3"/>
      <c r="U497" s="7"/>
      <c r="V497" s="7"/>
      <c r="W497" s="7"/>
      <c r="X497" s="40"/>
      <c r="Y497" s="1"/>
      <c r="Z497" s="1"/>
      <c r="AA497" s="2"/>
      <c r="AB497" s="6"/>
      <c r="AC497" s="2"/>
      <c r="AD497" s="40"/>
      <c r="AE497" s="1"/>
      <c r="AF497" s="2"/>
      <c r="AG497" s="9"/>
      <c r="AH497" s="12"/>
      <c r="AI497" s="12"/>
      <c r="AJ497" s="42"/>
      <c r="AK497" s="11"/>
      <c r="AL497" s="9"/>
      <c r="AM497" s="11"/>
      <c r="AN497" s="9"/>
      <c r="AO497" s="9"/>
      <c r="AP497" s="9"/>
      <c r="AQ497" s="50"/>
      <c r="AR497" s="11"/>
      <c r="AS497" s="49"/>
      <c r="AT497" s="12"/>
      <c r="AU497" s="9"/>
      <c r="AV497" s="9"/>
      <c r="AW497" s="9"/>
      <c r="AX497" s="9"/>
      <c r="AY497" s="12"/>
      <c r="AZ497" s="49"/>
      <c r="BA497" s="12"/>
      <c r="BB497" s="9"/>
      <c r="BC497" s="9"/>
      <c r="BD497" s="9"/>
      <c r="BE497" s="9"/>
      <c r="BF497" s="12"/>
      <c r="BG497" s="49"/>
      <c r="BH497" s="12"/>
      <c r="BI497" s="9"/>
      <c r="BJ497" s="9"/>
      <c r="BK497" s="9"/>
      <c r="BL497" s="50"/>
      <c r="BM497" s="12"/>
      <c r="BN497" s="11"/>
      <c r="BO497" s="9"/>
      <c r="BP497" s="11"/>
      <c r="BQ497" s="9"/>
      <c r="BR497" s="43"/>
      <c r="BS497" s="9"/>
      <c r="BT497" s="11"/>
      <c r="BU497" s="25"/>
      <c r="BV497" s="25"/>
      <c r="BW497" s="25"/>
      <c r="BX497" s="25"/>
      <c r="BY497" s="25"/>
      <c r="BZ497" s="25"/>
      <c r="CA497" s="25"/>
      <c r="CB497" s="25"/>
    </row>
    <row r="498" spans="2:80" x14ac:dyDescent="0.2">
      <c r="B498" s="25"/>
      <c r="C498" s="1"/>
      <c r="D498" s="1"/>
      <c r="E498" s="1"/>
      <c r="F498" s="2"/>
      <c r="G498" s="6"/>
      <c r="H498" s="2"/>
      <c r="I498" s="2"/>
      <c r="J498" s="3"/>
      <c r="K498" s="3"/>
      <c r="L498" s="1"/>
      <c r="M498" s="1"/>
      <c r="N498" s="1"/>
      <c r="O498" s="40"/>
      <c r="P498" s="40"/>
      <c r="Q498" s="1"/>
      <c r="R498" s="1"/>
      <c r="S498" s="2"/>
      <c r="T498" s="3"/>
      <c r="U498" s="7"/>
      <c r="V498" s="7"/>
      <c r="W498" s="7"/>
      <c r="X498" s="40"/>
      <c r="Y498" s="1"/>
      <c r="Z498" s="1"/>
      <c r="AA498" s="2"/>
      <c r="AB498" s="6"/>
      <c r="AC498" s="2"/>
      <c r="AD498" s="40"/>
      <c r="AE498" s="1"/>
      <c r="AF498" s="2"/>
      <c r="AG498" s="9"/>
      <c r="AH498" s="12"/>
      <c r="AI498" s="12"/>
      <c r="AJ498" s="42"/>
      <c r="AK498" s="11"/>
      <c r="AL498" s="9"/>
      <c r="AM498" s="11"/>
      <c r="AN498" s="9"/>
      <c r="AO498" s="9"/>
      <c r="AP498" s="9"/>
      <c r="AQ498" s="50"/>
      <c r="AR498" s="11"/>
      <c r="AS498" s="49"/>
      <c r="AT498" s="12"/>
      <c r="AU498" s="9"/>
      <c r="AV498" s="9"/>
      <c r="AW498" s="9"/>
      <c r="AX498" s="9"/>
      <c r="AY498" s="12"/>
      <c r="AZ498" s="49"/>
      <c r="BA498" s="12"/>
      <c r="BB498" s="9"/>
      <c r="BC498" s="9"/>
      <c r="BD498" s="9"/>
      <c r="BE498" s="9"/>
      <c r="BF498" s="12"/>
      <c r="BG498" s="49"/>
      <c r="BH498" s="12"/>
      <c r="BI498" s="9"/>
      <c r="BJ498" s="9"/>
      <c r="BK498" s="9"/>
      <c r="BL498" s="50"/>
      <c r="BM498" s="12"/>
      <c r="BN498" s="11"/>
      <c r="BO498" s="9"/>
      <c r="BP498" s="11"/>
      <c r="BQ498" s="9"/>
      <c r="BR498" s="43"/>
      <c r="BS498" s="9"/>
      <c r="BT498" s="11"/>
      <c r="BU498" s="25"/>
      <c r="BV498" s="25"/>
      <c r="BW498" s="25"/>
      <c r="BX498" s="25"/>
      <c r="BY498" s="25"/>
      <c r="BZ498" s="25"/>
      <c r="CA498" s="25"/>
      <c r="CB498" s="25"/>
    </row>
    <row r="499" spans="2:80" x14ac:dyDescent="0.2">
      <c r="B499" s="25"/>
      <c r="C499" s="1"/>
      <c r="D499" s="1"/>
      <c r="E499" s="1"/>
      <c r="F499" s="2"/>
      <c r="G499" s="6"/>
      <c r="H499" s="2"/>
      <c r="I499" s="2"/>
      <c r="J499" s="3"/>
      <c r="K499" s="3"/>
      <c r="L499" s="1"/>
      <c r="M499" s="1"/>
      <c r="N499" s="1"/>
      <c r="O499" s="40"/>
      <c r="P499" s="40"/>
      <c r="Q499" s="1"/>
      <c r="R499" s="1"/>
      <c r="S499" s="2"/>
      <c r="T499" s="3"/>
      <c r="U499" s="7"/>
      <c r="V499" s="7"/>
      <c r="W499" s="7"/>
      <c r="X499" s="40"/>
      <c r="Y499" s="1"/>
      <c r="Z499" s="1"/>
      <c r="AA499" s="2"/>
      <c r="AB499" s="6"/>
      <c r="AC499" s="2"/>
      <c r="AD499" s="40"/>
      <c r="AE499" s="1"/>
      <c r="AF499" s="2"/>
      <c r="AG499" s="9"/>
      <c r="AH499" s="12"/>
      <c r="AI499" s="12"/>
      <c r="AJ499" s="42"/>
      <c r="AK499" s="11"/>
      <c r="AL499" s="9"/>
      <c r="AM499" s="11"/>
      <c r="AN499" s="9"/>
      <c r="AO499" s="9"/>
      <c r="AP499" s="9"/>
      <c r="AQ499" s="50"/>
      <c r="AR499" s="11"/>
      <c r="AS499" s="49"/>
      <c r="AT499" s="12"/>
      <c r="AU499" s="9"/>
      <c r="AV499" s="9"/>
      <c r="AW499" s="9"/>
      <c r="AX499" s="9"/>
      <c r="AY499" s="12"/>
      <c r="AZ499" s="49"/>
      <c r="BA499" s="12"/>
      <c r="BB499" s="9"/>
      <c r="BC499" s="9"/>
      <c r="BD499" s="9"/>
      <c r="BE499" s="9"/>
      <c r="BF499" s="12"/>
      <c r="BG499" s="49"/>
      <c r="BH499" s="12"/>
      <c r="BI499" s="9"/>
      <c r="BJ499" s="9"/>
      <c r="BK499" s="9"/>
      <c r="BL499" s="50"/>
      <c r="BM499" s="12"/>
      <c r="BN499" s="11"/>
      <c r="BO499" s="9"/>
      <c r="BP499" s="11"/>
      <c r="BQ499" s="9"/>
      <c r="BR499" s="43"/>
      <c r="BS499" s="9"/>
      <c r="BT499" s="11"/>
      <c r="BU499" s="25"/>
      <c r="BV499" s="25"/>
      <c r="BW499" s="25"/>
      <c r="BX499" s="25"/>
      <c r="BY499" s="25"/>
      <c r="BZ499" s="25"/>
      <c r="CA499" s="25"/>
      <c r="CB499" s="25"/>
    </row>
    <row r="500" spans="2:80" x14ac:dyDescent="0.2">
      <c r="B500" s="25"/>
      <c r="C500" s="1"/>
      <c r="D500" s="1"/>
      <c r="E500" s="1"/>
      <c r="F500" s="2"/>
      <c r="G500" s="6"/>
      <c r="H500" s="2"/>
      <c r="I500" s="2"/>
      <c r="J500" s="3"/>
      <c r="K500" s="3"/>
      <c r="L500" s="1"/>
      <c r="M500" s="1"/>
      <c r="N500" s="1"/>
      <c r="O500" s="40"/>
      <c r="P500" s="40"/>
      <c r="Q500" s="1"/>
      <c r="R500" s="1"/>
      <c r="S500" s="2"/>
      <c r="T500" s="3"/>
      <c r="U500" s="7"/>
      <c r="V500" s="7"/>
      <c r="W500" s="7"/>
      <c r="X500" s="40"/>
      <c r="Y500" s="1"/>
      <c r="Z500" s="1"/>
      <c r="AA500" s="2"/>
      <c r="AB500" s="6"/>
      <c r="AC500" s="2"/>
      <c r="AD500" s="40"/>
      <c r="AE500" s="1"/>
      <c r="AF500" s="2"/>
      <c r="AG500" s="9"/>
      <c r="AH500" s="12"/>
      <c r="AI500" s="12"/>
      <c r="AJ500" s="42"/>
      <c r="AK500" s="11"/>
      <c r="AL500" s="9"/>
      <c r="AM500" s="11"/>
      <c r="AN500" s="9"/>
      <c r="AO500" s="9"/>
      <c r="AP500" s="9"/>
      <c r="AQ500" s="50"/>
      <c r="AR500" s="11"/>
      <c r="AS500" s="49"/>
      <c r="AT500" s="12"/>
      <c r="AU500" s="9"/>
      <c r="AV500" s="9"/>
      <c r="AW500" s="9"/>
      <c r="AX500" s="9"/>
      <c r="AY500" s="12"/>
      <c r="AZ500" s="49"/>
      <c r="BA500" s="12"/>
      <c r="BB500" s="9"/>
      <c r="BC500" s="9"/>
      <c r="BD500" s="9"/>
      <c r="BE500" s="9"/>
      <c r="BF500" s="12"/>
      <c r="BG500" s="49"/>
      <c r="BH500" s="12"/>
      <c r="BI500" s="9"/>
      <c r="BJ500" s="9"/>
      <c r="BK500" s="9"/>
      <c r="BL500" s="50"/>
      <c r="BM500" s="12"/>
      <c r="BN500" s="11"/>
      <c r="BO500" s="9"/>
      <c r="BP500" s="11"/>
      <c r="BQ500" s="9"/>
      <c r="BR500" s="43"/>
      <c r="BS500" s="9"/>
      <c r="BT500" s="11"/>
      <c r="BU500" s="25"/>
      <c r="BV500" s="25"/>
      <c r="BW500" s="25"/>
      <c r="BX500" s="25"/>
      <c r="BY500" s="25"/>
      <c r="BZ500" s="25"/>
      <c r="CA500" s="25"/>
      <c r="CB500" s="25"/>
    </row>
    <row r="501" spans="2:80" x14ac:dyDescent="0.2">
      <c r="B501" s="25"/>
      <c r="C501" s="1"/>
      <c r="D501" s="1"/>
      <c r="E501" s="1"/>
      <c r="F501" s="2"/>
      <c r="G501" s="6"/>
      <c r="H501" s="2"/>
      <c r="I501" s="2"/>
      <c r="J501" s="3"/>
      <c r="K501" s="3"/>
      <c r="L501" s="1"/>
      <c r="M501" s="1"/>
      <c r="N501" s="1"/>
      <c r="O501" s="40"/>
      <c r="P501" s="40"/>
      <c r="Q501" s="1"/>
      <c r="R501" s="1"/>
      <c r="S501" s="2"/>
      <c r="T501" s="3"/>
      <c r="U501" s="7"/>
      <c r="V501" s="7"/>
      <c r="W501" s="7"/>
      <c r="X501" s="40"/>
      <c r="Y501" s="1"/>
      <c r="Z501" s="1"/>
      <c r="AA501" s="2"/>
      <c r="AB501" s="6"/>
      <c r="AC501" s="2"/>
      <c r="AD501" s="40"/>
      <c r="AE501" s="1"/>
      <c r="AF501" s="2"/>
      <c r="AG501" s="9"/>
      <c r="AH501" s="12"/>
      <c r="AI501" s="12"/>
      <c r="AJ501" s="42"/>
      <c r="AK501" s="11"/>
      <c r="AL501" s="9"/>
      <c r="AM501" s="11"/>
      <c r="AN501" s="9"/>
      <c r="AO501" s="9"/>
      <c r="AP501" s="9"/>
      <c r="AQ501" s="50"/>
      <c r="AR501" s="11"/>
      <c r="AS501" s="49"/>
      <c r="AT501" s="12"/>
      <c r="AU501" s="9"/>
      <c r="AV501" s="9"/>
      <c r="AW501" s="9"/>
      <c r="AX501" s="9"/>
      <c r="AY501" s="12"/>
      <c r="AZ501" s="49"/>
      <c r="BA501" s="12"/>
      <c r="BB501" s="9"/>
      <c r="BC501" s="9"/>
      <c r="BD501" s="9"/>
      <c r="BE501" s="9"/>
      <c r="BF501" s="12"/>
      <c r="BG501" s="49"/>
      <c r="BH501" s="12"/>
      <c r="BI501" s="9"/>
      <c r="BJ501" s="9"/>
      <c r="BK501" s="9"/>
      <c r="BL501" s="50"/>
      <c r="BM501" s="12"/>
      <c r="BN501" s="11"/>
      <c r="BO501" s="9"/>
      <c r="BP501" s="11"/>
      <c r="BQ501" s="9"/>
      <c r="BR501" s="43"/>
      <c r="BS501" s="9"/>
      <c r="BT501" s="11"/>
      <c r="BU501" s="25"/>
      <c r="BV501" s="25"/>
      <c r="BW501" s="25"/>
      <c r="BX501" s="25"/>
      <c r="BY501" s="25"/>
      <c r="BZ501" s="25"/>
      <c r="CA501" s="25"/>
      <c r="CB501" s="25"/>
    </row>
    <row r="502" spans="2:80" x14ac:dyDescent="0.2">
      <c r="B502" s="25"/>
      <c r="C502" s="1"/>
      <c r="D502" s="1"/>
      <c r="E502" s="1"/>
      <c r="F502" s="2"/>
      <c r="G502" s="6"/>
      <c r="H502" s="2"/>
      <c r="I502" s="2"/>
      <c r="J502" s="3"/>
      <c r="K502" s="3"/>
      <c r="L502" s="1"/>
      <c r="M502" s="1"/>
      <c r="N502" s="1"/>
      <c r="O502" s="40"/>
      <c r="P502" s="40"/>
      <c r="Q502" s="1"/>
      <c r="R502" s="1"/>
      <c r="S502" s="2"/>
      <c r="T502" s="3"/>
      <c r="U502" s="7"/>
      <c r="V502" s="7"/>
      <c r="W502" s="7"/>
      <c r="X502" s="40"/>
      <c r="Y502" s="1"/>
      <c r="Z502" s="1"/>
      <c r="AA502" s="2"/>
      <c r="AB502" s="6"/>
      <c r="AC502" s="2"/>
      <c r="AD502" s="40"/>
      <c r="AE502" s="1"/>
      <c r="AF502" s="2"/>
      <c r="AG502" s="9"/>
      <c r="AH502" s="12"/>
      <c r="AI502" s="12"/>
      <c r="AJ502" s="42"/>
      <c r="AK502" s="11"/>
      <c r="AL502" s="9"/>
      <c r="AM502" s="11"/>
      <c r="AN502" s="9"/>
      <c r="AO502" s="9"/>
      <c r="AP502" s="9"/>
      <c r="AQ502" s="50"/>
      <c r="AR502" s="11"/>
      <c r="AS502" s="49"/>
      <c r="AT502" s="12"/>
      <c r="AU502" s="9"/>
      <c r="AV502" s="9"/>
      <c r="AW502" s="9"/>
      <c r="AX502" s="9"/>
      <c r="AY502" s="12"/>
      <c r="AZ502" s="49"/>
      <c r="BA502" s="12"/>
      <c r="BB502" s="9"/>
      <c r="BC502" s="9"/>
      <c r="BD502" s="9"/>
      <c r="BE502" s="9"/>
      <c r="BF502" s="12"/>
      <c r="BG502" s="49"/>
      <c r="BH502" s="12"/>
      <c r="BI502" s="9"/>
      <c r="BJ502" s="9"/>
      <c r="BK502" s="9"/>
      <c r="BL502" s="50"/>
      <c r="BM502" s="12"/>
      <c r="BN502" s="11"/>
      <c r="BO502" s="9"/>
      <c r="BP502" s="11"/>
      <c r="BQ502" s="9"/>
      <c r="BR502" s="43"/>
      <c r="BS502" s="9"/>
      <c r="BT502" s="11"/>
      <c r="BU502" s="25"/>
      <c r="BV502" s="25"/>
      <c r="BW502" s="25"/>
      <c r="BX502" s="25"/>
      <c r="BY502" s="25"/>
      <c r="BZ502" s="25"/>
      <c r="CA502" s="25"/>
      <c r="CB502" s="25"/>
    </row>
    <row r="503" spans="2:80" x14ac:dyDescent="0.2">
      <c r="B503" s="25"/>
      <c r="C503" s="1"/>
      <c r="D503" s="1"/>
      <c r="E503" s="1"/>
      <c r="F503" s="2"/>
      <c r="G503" s="6"/>
      <c r="H503" s="2"/>
      <c r="I503" s="2"/>
      <c r="J503" s="3"/>
      <c r="K503" s="3"/>
      <c r="L503" s="1"/>
      <c r="M503" s="1"/>
      <c r="N503" s="1"/>
      <c r="O503" s="40"/>
      <c r="P503" s="40"/>
      <c r="Q503" s="1"/>
      <c r="R503" s="1"/>
      <c r="S503" s="2"/>
      <c r="T503" s="3"/>
      <c r="U503" s="7"/>
      <c r="V503" s="7"/>
      <c r="W503" s="7"/>
      <c r="X503" s="40"/>
      <c r="Y503" s="1"/>
      <c r="Z503" s="1"/>
      <c r="AA503" s="2"/>
      <c r="AB503" s="6"/>
      <c r="AC503" s="2"/>
      <c r="AD503" s="40"/>
      <c r="AE503" s="1"/>
      <c r="AF503" s="2"/>
      <c r="AG503" s="9"/>
      <c r="AH503" s="12"/>
      <c r="AI503" s="12"/>
      <c r="AJ503" s="42"/>
      <c r="AK503" s="11"/>
      <c r="AL503" s="9"/>
      <c r="AM503" s="11"/>
      <c r="AN503" s="9"/>
      <c r="AO503" s="9"/>
      <c r="AP503" s="9"/>
      <c r="AQ503" s="50"/>
      <c r="AR503" s="11"/>
      <c r="AS503" s="49"/>
      <c r="AT503" s="12"/>
      <c r="AU503" s="9"/>
      <c r="AV503" s="9"/>
      <c r="AW503" s="9"/>
      <c r="AX503" s="9"/>
      <c r="AY503" s="12"/>
      <c r="AZ503" s="49"/>
      <c r="BA503" s="12"/>
      <c r="BB503" s="9"/>
      <c r="BC503" s="9"/>
      <c r="BD503" s="9"/>
      <c r="BE503" s="9"/>
      <c r="BF503" s="12"/>
      <c r="BG503" s="49"/>
      <c r="BH503" s="12"/>
      <c r="BI503" s="9"/>
      <c r="BJ503" s="9"/>
      <c r="BK503" s="9"/>
      <c r="BL503" s="50"/>
      <c r="BM503" s="12"/>
      <c r="BN503" s="11"/>
      <c r="BO503" s="9"/>
      <c r="BP503" s="11"/>
      <c r="BQ503" s="9"/>
      <c r="BR503" s="43"/>
      <c r="BS503" s="9"/>
      <c r="BT503" s="11"/>
      <c r="BU503" s="25"/>
      <c r="BV503" s="25"/>
      <c r="BW503" s="25"/>
      <c r="BX503" s="25"/>
      <c r="BY503" s="25"/>
      <c r="BZ503" s="25"/>
      <c r="CA503" s="25"/>
      <c r="CB503" s="25"/>
    </row>
    <row r="504" spans="2:80" x14ac:dyDescent="0.2">
      <c r="B504" s="25"/>
      <c r="C504" s="1"/>
      <c r="D504" s="1"/>
      <c r="E504" s="1"/>
      <c r="F504" s="2"/>
      <c r="G504" s="6"/>
      <c r="H504" s="2"/>
      <c r="I504" s="2"/>
      <c r="J504" s="3"/>
      <c r="K504" s="3"/>
      <c r="L504" s="1"/>
      <c r="M504" s="1"/>
      <c r="N504" s="1"/>
      <c r="O504" s="40"/>
      <c r="P504" s="40"/>
      <c r="Q504" s="1"/>
      <c r="R504" s="1"/>
      <c r="S504" s="2"/>
      <c r="T504" s="3"/>
      <c r="U504" s="7"/>
      <c r="V504" s="7"/>
      <c r="W504" s="7"/>
      <c r="X504" s="40"/>
      <c r="Y504" s="1"/>
      <c r="Z504" s="1"/>
      <c r="AA504" s="2"/>
      <c r="AB504" s="6"/>
      <c r="AC504" s="2"/>
      <c r="AD504" s="40"/>
      <c r="AE504" s="1"/>
      <c r="AF504" s="2"/>
      <c r="AG504" s="9"/>
      <c r="AH504" s="12"/>
      <c r="AI504" s="12"/>
      <c r="AJ504" s="42"/>
      <c r="AK504" s="11"/>
      <c r="AL504" s="9"/>
      <c r="AM504" s="11"/>
      <c r="AN504" s="9"/>
      <c r="AO504" s="9"/>
      <c r="AP504" s="9"/>
      <c r="AQ504" s="50"/>
      <c r="AR504" s="11"/>
      <c r="AS504" s="49"/>
      <c r="AT504" s="12"/>
      <c r="AU504" s="9"/>
      <c r="AV504" s="9"/>
      <c r="AW504" s="9"/>
      <c r="AX504" s="9"/>
      <c r="AY504" s="12"/>
      <c r="AZ504" s="49"/>
      <c r="BA504" s="12"/>
      <c r="BB504" s="9"/>
      <c r="BC504" s="9"/>
      <c r="BD504" s="9"/>
      <c r="BE504" s="9"/>
      <c r="BF504" s="12"/>
      <c r="BG504" s="49"/>
      <c r="BH504" s="12"/>
      <c r="BI504" s="9"/>
      <c r="BJ504" s="9"/>
      <c r="BK504" s="9"/>
      <c r="BL504" s="50"/>
      <c r="BM504" s="12"/>
      <c r="BN504" s="11"/>
      <c r="BO504" s="9"/>
      <c r="BP504" s="11"/>
      <c r="BQ504" s="9"/>
      <c r="BR504" s="43"/>
      <c r="BS504" s="9"/>
      <c r="BT504" s="11"/>
      <c r="BU504" s="25"/>
      <c r="BV504" s="25"/>
      <c r="BW504" s="25"/>
      <c r="BX504" s="25"/>
      <c r="BY504" s="25"/>
      <c r="BZ504" s="25"/>
      <c r="CA504" s="25"/>
      <c r="CB504" s="25"/>
    </row>
    <row r="505" spans="2:80" x14ac:dyDescent="0.2">
      <c r="B505" s="25"/>
      <c r="C505" s="1"/>
      <c r="D505" s="1"/>
      <c r="E505" s="1"/>
      <c r="F505" s="2"/>
      <c r="G505" s="6"/>
      <c r="H505" s="2"/>
      <c r="I505" s="2"/>
      <c r="J505" s="3"/>
      <c r="K505" s="3"/>
      <c r="L505" s="1"/>
      <c r="M505" s="1"/>
      <c r="N505" s="1"/>
      <c r="O505" s="40"/>
      <c r="P505" s="40"/>
      <c r="Q505" s="1"/>
      <c r="R505" s="1"/>
      <c r="S505" s="2"/>
      <c r="T505" s="3"/>
      <c r="U505" s="7"/>
      <c r="V505" s="7"/>
      <c r="W505" s="7"/>
      <c r="X505" s="40"/>
      <c r="Y505" s="1"/>
      <c r="Z505" s="1"/>
      <c r="AA505" s="2"/>
      <c r="AB505" s="6"/>
      <c r="AC505" s="2"/>
      <c r="AD505" s="40"/>
      <c r="AE505" s="1"/>
      <c r="AF505" s="2"/>
      <c r="AG505" s="9"/>
      <c r="AH505" s="12"/>
      <c r="AI505" s="12"/>
      <c r="AJ505" s="42"/>
      <c r="AK505" s="11"/>
      <c r="AL505" s="9"/>
      <c r="AM505" s="11"/>
      <c r="AN505" s="9"/>
      <c r="AO505" s="9"/>
      <c r="AP505" s="9"/>
      <c r="AQ505" s="50"/>
      <c r="AR505" s="11"/>
      <c r="AS505" s="49"/>
      <c r="AT505" s="12"/>
      <c r="AU505" s="9"/>
      <c r="AV505" s="9"/>
      <c r="AW505" s="9"/>
      <c r="AX505" s="9"/>
      <c r="AY505" s="12"/>
      <c r="AZ505" s="49"/>
      <c r="BA505" s="12"/>
      <c r="BB505" s="9"/>
      <c r="BC505" s="9"/>
      <c r="BD505" s="9"/>
      <c r="BE505" s="9"/>
      <c r="BF505" s="12"/>
      <c r="BG505" s="49"/>
      <c r="BH505" s="12"/>
      <c r="BI505" s="9"/>
      <c r="BJ505" s="9"/>
      <c r="BK505" s="9"/>
      <c r="BL505" s="50"/>
      <c r="BM505" s="12"/>
      <c r="BN505" s="11"/>
      <c r="BO505" s="9"/>
      <c r="BP505" s="11"/>
      <c r="BQ505" s="9"/>
      <c r="BR505" s="43"/>
      <c r="BS505" s="9"/>
      <c r="BT505" s="11"/>
      <c r="BU505" s="25"/>
      <c r="BV505" s="25"/>
      <c r="BW505" s="25"/>
      <c r="BX505" s="25"/>
      <c r="BY505" s="25"/>
      <c r="BZ505" s="25"/>
      <c r="CA505" s="25"/>
      <c r="CB505" s="25"/>
    </row>
    <row r="506" spans="2:80" x14ac:dyDescent="0.2">
      <c r="B506" s="25"/>
      <c r="C506" s="1"/>
      <c r="D506" s="1"/>
      <c r="E506" s="1"/>
      <c r="F506" s="2"/>
      <c r="G506" s="6"/>
      <c r="H506" s="2"/>
      <c r="I506" s="2"/>
      <c r="J506" s="3"/>
      <c r="K506" s="3"/>
      <c r="L506" s="1"/>
      <c r="M506" s="1"/>
      <c r="N506" s="1"/>
      <c r="O506" s="40"/>
      <c r="P506" s="40"/>
      <c r="Q506" s="1"/>
      <c r="R506" s="1"/>
      <c r="S506" s="2"/>
      <c r="T506" s="3"/>
      <c r="U506" s="7"/>
      <c r="V506" s="7"/>
      <c r="W506" s="7"/>
      <c r="X506" s="40"/>
      <c r="Y506" s="1"/>
      <c r="Z506" s="1"/>
      <c r="AA506" s="2"/>
      <c r="AB506" s="6"/>
      <c r="AC506" s="2"/>
      <c r="AD506" s="40"/>
      <c r="AE506" s="1"/>
      <c r="AF506" s="2"/>
      <c r="AG506" s="9"/>
      <c r="AH506" s="12"/>
      <c r="AI506" s="12"/>
      <c r="AJ506" s="42"/>
      <c r="AK506" s="11"/>
      <c r="AL506" s="9"/>
      <c r="AM506" s="11"/>
      <c r="AN506" s="9"/>
      <c r="AO506" s="9"/>
      <c r="AP506" s="9"/>
      <c r="AQ506" s="50"/>
      <c r="AR506" s="11"/>
      <c r="AS506" s="49"/>
      <c r="AT506" s="12"/>
      <c r="AU506" s="9"/>
      <c r="AV506" s="9"/>
      <c r="AW506" s="9"/>
      <c r="AX506" s="9"/>
      <c r="AY506" s="12"/>
      <c r="AZ506" s="49"/>
      <c r="BA506" s="12"/>
      <c r="BB506" s="9"/>
      <c r="BC506" s="9"/>
      <c r="BD506" s="9"/>
      <c r="BE506" s="9"/>
      <c r="BF506" s="12"/>
      <c r="BG506" s="49"/>
      <c r="BH506" s="12"/>
      <c r="BI506" s="9"/>
      <c r="BJ506" s="9"/>
      <c r="BK506" s="9"/>
      <c r="BL506" s="50"/>
      <c r="BM506" s="12"/>
      <c r="BN506" s="11"/>
      <c r="BO506" s="9"/>
      <c r="BP506" s="11"/>
      <c r="BQ506" s="9"/>
      <c r="BR506" s="43"/>
      <c r="BS506" s="9"/>
      <c r="BT506" s="11"/>
      <c r="BU506" s="25"/>
      <c r="BV506" s="25"/>
      <c r="BW506" s="25"/>
      <c r="BX506" s="25"/>
      <c r="BY506" s="25"/>
      <c r="BZ506" s="25"/>
      <c r="CA506" s="25"/>
      <c r="CB506" s="25"/>
    </row>
    <row r="507" spans="2:80" x14ac:dyDescent="0.2">
      <c r="B507" s="25"/>
      <c r="C507" s="1"/>
      <c r="D507" s="1"/>
      <c r="E507" s="1"/>
      <c r="F507" s="2"/>
      <c r="G507" s="6"/>
      <c r="H507" s="2"/>
      <c r="I507" s="2"/>
      <c r="J507" s="3"/>
      <c r="K507" s="3"/>
      <c r="L507" s="1"/>
      <c r="M507" s="1"/>
      <c r="N507" s="1"/>
      <c r="O507" s="40"/>
      <c r="P507" s="40"/>
      <c r="Q507" s="1"/>
      <c r="R507" s="1"/>
      <c r="S507" s="2"/>
      <c r="T507" s="3"/>
      <c r="U507" s="7"/>
      <c r="V507" s="7"/>
      <c r="W507" s="7"/>
      <c r="X507" s="40"/>
      <c r="Y507" s="1"/>
      <c r="Z507" s="1"/>
      <c r="AA507" s="2"/>
      <c r="AB507" s="6"/>
      <c r="AC507" s="2"/>
      <c r="AD507" s="40"/>
      <c r="AE507" s="1"/>
      <c r="AF507" s="2"/>
      <c r="AG507" s="9"/>
      <c r="AH507" s="12"/>
      <c r="AI507" s="12"/>
      <c r="AJ507" s="42"/>
      <c r="AK507" s="11"/>
      <c r="AL507" s="9"/>
      <c r="AM507" s="11"/>
      <c r="AN507" s="9"/>
      <c r="AO507" s="9"/>
      <c r="AP507" s="9"/>
      <c r="AQ507" s="50"/>
      <c r="AR507" s="11"/>
      <c r="AS507" s="49"/>
      <c r="AT507" s="12"/>
      <c r="AU507" s="9"/>
      <c r="AV507" s="9"/>
      <c r="AW507" s="9"/>
      <c r="AX507" s="9"/>
      <c r="AY507" s="12"/>
      <c r="AZ507" s="49"/>
      <c r="BA507" s="12"/>
      <c r="BB507" s="9"/>
      <c r="BC507" s="9"/>
      <c r="BD507" s="9"/>
      <c r="BE507" s="9"/>
      <c r="BF507" s="12"/>
      <c r="BG507" s="49"/>
      <c r="BH507" s="12"/>
      <c r="BI507" s="9"/>
      <c r="BJ507" s="9"/>
      <c r="BK507" s="9"/>
      <c r="BL507" s="50"/>
      <c r="BM507" s="12"/>
      <c r="BN507" s="11"/>
      <c r="BO507" s="9"/>
      <c r="BP507" s="11"/>
      <c r="BQ507" s="9"/>
      <c r="BR507" s="43"/>
      <c r="BS507" s="9"/>
      <c r="BT507" s="11"/>
      <c r="BU507" s="25"/>
      <c r="BV507" s="25"/>
      <c r="BW507" s="25"/>
      <c r="BX507" s="25"/>
      <c r="BY507" s="25"/>
      <c r="BZ507" s="25"/>
      <c r="CA507" s="25"/>
      <c r="CB507" s="25"/>
    </row>
    <row r="508" spans="2:80" x14ac:dyDescent="0.2">
      <c r="B508" s="25"/>
      <c r="C508" s="1"/>
      <c r="D508" s="1"/>
      <c r="E508" s="1"/>
      <c r="F508" s="2"/>
      <c r="G508" s="6"/>
      <c r="H508" s="2"/>
      <c r="I508" s="2"/>
      <c r="J508" s="3"/>
      <c r="K508" s="3"/>
      <c r="L508" s="1"/>
      <c r="M508" s="1"/>
      <c r="N508" s="1"/>
      <c r="O508" s="40"/>
      <c r="P508" s="40"/>
      <c r="Q508" s="1"/>
      <c r="R508" s="1"/>
      <c r="S508" s="2"/>
      <c r="T508" s="3"/>
      <c r="U508" s="7"/>
      <c r="V508" s="7"/>
      <c r="W508" s="7"/>
      <c r="X508" s="40"/>
      <c r="Y508" s="1"/>
      <c r="Z508" s="1"/>
      <c r="AA508" s="2"/>
      <c r="AB508" s="6"/>
      <c r="AC508" s="2"/>
      <c r="AD508" s="40"/>
      <c r="AE508" s="1"/>
      <c r="AF508" s="2"/>
      <c r="AG508" s="9"/>
      <c r="AH508" s="12"/>
      <c r="AI508" s="12"/>
      <c r="AJ508" s="42"/>
      <c r="AK508" s="11"/>
      <c r="AL508" s="9"/>
      <c r="AM508" s="11"/>
      <c r="AN508" s="9"/>
      <c r="AO508" s="9"/>
      <c r="AP508" s="9"/>
      <c r="AQ508" s="50"/>
      <c r="AR508" s="11"/>
      <c r="AS508" s="49"/>
      <c r="AT508" s="12"/>
      <c r="AU508" s="9"/>
      <c r="AV508" s="9"/>
      <c r="AW508" s="9"/>
      <c r="AX508" s="9"/>
      <c r="AY508" s="12"/>
      <c r="AZ508" s="49"/>
      <c r="BA508" s="12"/>
      <c r="BB508" s="9"/>
      <c r="BC508" s="9"/>
      <c r="BD508" s="9"/>
      <c r="BE508" s="9"/>
      <c r="BF508" s="12"/>
      <c r="BG508" s="49"/>
      <c r="BH508" s="12"/>
      <c r="BI508" s="9"/>
      <c r="BJ508" s="9"/>
      <c r="BK508" s="9"/>
      <c r="BL508" s="50"/>
      <c r="BM508" s="12"/>
      <c r="BN508" s="11"/>
      <c r="BO508" s="9"/>
      <c r="BP508" s="11"/>
      <c r="BQ508" s="9"/>
      <c r="BR508" s="43"/>
      <c r="BS508" s="9"/>
      <c r="BT508" s="11"/>
      <c r="BU508" s="25"/>
      <c r="BV508" s="25"/>
      <c r="BW508" s="25"/>
      <c r="BX508" s="25"/>
      <c r="BY508" s="25"/>
      <c r="BZ508" s="25"/>
      <c r="CA508" s="25"/>
      <c r="CB508" s="25"/>
    </row>
    <row r="509" spans="2:80" x14ac:dyDescent="0.2">
      <c r="B509" s="25"/>
      <c r="C509" s="1"/>
      <c r="D509" s="1"/>
      <c r="E509" s="1"/>
      <c r="F509" s="2"/>
      <c r="G509" s="6"/>
      <c r="H509" s="2"/>
      <c r="I509" s="2"/>
      <c r="J509" s="3"/>
      <c r="K509" s="3"/>
      <c r="L509" s="1"/>
      <c r="M509" s="1"/>
      <c r="N509" s="1"/>
      <c r="O509" s="40"/>
      <c r="P509" s="40"/>
      <c r="Q509" s="1"/>
      <c r="R509" s="1"/>
      <c r="S509" s="2"/>
      <c r="T509" s="3"/>
      <c r="U509" s="7"/>
      <c r="V509" s="7"/>
      <c r="W509" s="7"/>
      <c r="X509" s="40"/>
      <c r="Y509" s="1"/>
      <c r="Z509" s="1"/>
      <c r="AA509" s="2"/>
      <c r="AB509" s="6"/>
      <c r="AC509" s="2"/>
      <c r="AD509" s="40"/>
      <c r="AE509" s="1"/>
      <c r="AF509" s="2"/>
      <c r="AG509" s="9"/>
      <c r="AH509" s="12"/>
      <c r="AI509" s="12"/>
      <c r="AJ509" s="42"/>
      <c r="AK509" s="11"/>
      <c r="AL509" s="9"/>
      <c r="AM509" s="11"/>
      <c r="AN509" s="9"/>
      <c r="AO509" s="9"/>
      <c r="AP509" s="9"/>
      <c r="AQ509" s="50"/>
      <c r="AR509" s="11"/>
      <c r="AS509" s="49"/>
      <c r="AT509" s="12"/>
      <c r="AU509" s="9"/>
      <c r="AV509" s="9"/>
      <c r="AW509" s="9"/>
      <c r="AX509" s="9"/>
      <c r="AY509" s="12"/>
      <c r="AZ509" s="49"/>
      <c r="BA509" s="12"/>
      <c r="BB509" s="9"/>
      <c r="BC509" s="9"/>
      <c r="BD509" s="9"/>
      <c r="BE509" s="9"/>
      <c r="BF509" s="12"/>
      <c r="BG509" s="49"/>
      <c r="BH509" s="12"/>
      <c r="BI509" s="9"/>
      <c r="BJ509" s="9"/>
      <c r="BK509" s="9"/>
      <c r="BL509" s="50"/>
      <c r="BM509" s="12"/>
      <c r="BN509" s="11"/>
      <c r="BO509" s="9"/>
      <c r="BP509" s="11"/>
      <c r="BQ509" s="9"/>
      <c r="BR509" s="43"/>
      <c r="BS509" s="9"/>
      <c r="BT509" s="11"/>
      <c r="BU509" s="25"/>
      <c r="BV509" s="25"/>
      <c r="BW509" s="25"/>
      <c r="BX509" s="25"/>
      <c r="BY509" s="25"/>
      <c r="BZ509" s="25"/>
      <c r="CA509" s="25"/>
      <c r="CB509" s="25"/>
    </row>
    <row r="510" spans="2:80" x14ac:dyDescent="0.2">
      <c r="B510" s="25"/>
      <c r="C510" s="1"/>
      <c r="D510" s="1"/>
      <c r="E510" s="1"/>
      <c r="F510" s="2"/>
      <c r="G510" s="6"/>
      <c r="H510" s="2"/>
      <c r="I510" s="2"/>
      <c r="J510" s="3"/>
      <c r="K510" s="3"/>
      <c r="L510" s="1"/>
      <c r="M510" s="1"/>
      <c r="N510" s="1"/>
      <c r="O510" s="40"/>
      <c r="P510" s="40"/>
      <c r="Q510" s="1"/>
      <c r="R510" s="1"/>
      <c r="S510" s="2"/>
      <c r="T510" s="3"/>
      <c r="U510" s="7"/>
      <c r="V510" s="7"/>
      <c r="W510" s="7"/>
      <c r="X510" s="40"/>
      <c r="Y510" s="1"/>
      <c r="Z510" s="1"/>
      <c r="AA510" s="2"/>
      <c r="AB510" s="6"/>
      <c r="AC510" s="2"/>
      <c r="AD510" s="40"/>
      <c r="AE510" s="1"/>
      <c r="AF510" s="2"/>
      <c r="AG510" s="9"/>
      <c r="AH510" s="12"/>
      <c r="AI510" s="12"/>
      <c r="AJ510" s="42"/>
      <c r="AK510" s="11"/>
      <c r="AL510" s="9"/>
      <c r="AM510" s="11"/>
      <c r="AN510" s="9"/>
      <c r="AO510" s="9"/>
      <c r="AP510" s="9"/>
      <c r="AQ510" s="50"/>
      <c r="AR510" s="11"/>
      <c r="AS510" s="49"/>
      <c r="AT510" s="12"/>
      <c r="AU510" s="9"/>
      <c r="AV510" s="9"/>
      <c r="AW510" s="9"/>
      <c r="AX510" s="9"/>
      <c r="AY510" s="12"/>
      <c r="AZ510" s="49"/>
      <c r="BA510" s="12"/>
      <c r="BB510" s="9"/>
      <c r="BC510" s="9"/>
      <c r="BD510" s="9"/>
      <c r="BE510" s="9"/>
      <c r="BF510" s="12"/>
      <c r="BG510" s="49"/>
      <c r="BH510" s="12"/>
      <c r="BI510" s="9"/>
      <c r="BJ510" s="9"/>
      <c r="BK510" s="9"/>
      <c r="BL510" s="50"/>
      <c r="BM510" s="12"/>
      <c r="BN510" s="11"/>
      <c r="BO510" s="9"/>
      <c r="BP510" s="11"/>
      <c r="BQ510" s="9"/>
      <c r="BR510" s="43"/>
      <c r="BS510" s="9"/>
      <c r="BT510" s="11"/>
      <c r="BU510" s="25"/>
      <c r="BV510" s="25"/>
      <c r="BW510" s="25"/>
      <c r="BX510" s="25"/>
      <c r="BY510" s="25"/>
      <c r="BZ510" s="25"/>
      <c r="CA510" s="25"/>
      <c r="CB510" s="25"/>
    </row>
    <row r="511" spans="2:80" x14ac:dyDescent="0.2">
      <c r="B511" s="25"/>
      <c r="C511" s="1"/>
      <c r="D511" s="1"/>
      <c r="E511" s="1"/>
      <c r="F511" s="2"/>
      <c r="G511" s="6"/>
      <c r="H511" s="2"/>
      <c r="I511" s="2"/>
      <c r="J511" s="3"/>
      <c r="K511" s="3"/>
      <c r="L511" s="1"/>
      <c r="M511" s="1"/>
      <c r="N511" s="1"/>
      <c r="O511" s="40"/>
      <c r="P511" s="40"/>
      <c r="Q511" s="1"/>
      <c r="R511" s="1"/>
      <c r="S511" s="2"/>
      <c r="T511" s="3"/>
      <c r="U511" s="7"/>
      <c r="V511" s="7"/>
      <c r="W511" s="7"/>
      <c r="X511" s="40"/>
      <c r="Y511" s="1"/>
      <c r="Z511" s="1"/>
      <c r="AA511" s="2"/>
      <c r="AB511" s="6"/>
      <c r="AC511" s="2"/>
      <c r="AD511" s="40"/>
      <c r="AE511" s="1"/>
      <c r="AF511" s="2"/>
      <c r="AG511" s="9"/>
      <c r="AH511" s="12"/>
      <c r="AI511" s="12"/>
      <c r="AJ511" s="42"/>
      <c r="AK511" s="11"/>
      <c r="AL511" s="9"/>
      <c r="AM511" s="11"/>
      <c r="AN511" s="9"/>
      <c r="AO511" s="9"/>
      <c r="AP511" s="9"/>
      <c r="AQ511" s="50"/>
      <c r="AR511" s="11"/>
      <c r="AS511" s="49"/>
      <c r="AT511" s="12"/>
      <c r="AU511" s="9"/>
      <c r="AV511" s="9"/>
      <c r="AW511" s="9"/>
      <c r="AX511" s="9"/>
      <c r="AY511" s="12"/>
      <c r="AZ511" s="49"/>
      <c r="BA511" s="12"/>
      <c r="BB511" s="9"/>
      <c r="BC511" s="9"/>
      <c r="BD511" s="9"/>
      <c r="BE511" s="9"/>
      <c r="BF511" s="12"/>
      <c r="BG511" s="49"/>
      <c r="BH511" s="12"/>
      <c r="BI511" s="9"/>
      <c r="BJ511" s="9"/>
      <c r="BK511" s="9"/>
      <c r="BL511" s="50"/>
      <c r="BM511" s="12"/>
      <c r="BN511" s="11"/>
      <c r="BO511" s="9"/>
      <c r="BP511" s="11"/>
      <c r="BQ511" s="9"/>
      <c r="BR511" s="43"/>
      <c r="BS511" s="9"/>
      <c r="BT511" s="11"/>
      <c r="BU511" s="25"/>
      <c r="BV511" s="25"/>
      <c r="BW511" s="25"/>
      <c r="BX511" s="25"/>
      <c r="BY511" s="25"/>
      <c r="BZ511" s="25"/>
      <c r="CA511" s="25"/>
      <c r="CB511" s="25"/>
    </row>
    <row r="512" spans="2:80" x14ac:dyDescent="0.2">
      <c r="B512" s="25"/>
      <c r="C512" s="1"/>
      <c r="D512" s="1"/>
      <c r="E512" s="1"/>
      <c r="F512" s="2"/>
      <c r="G512" s="6"/>
      <c r="H512" s="2"/>
      <c r="I512" s="2"/>
      <c r="J512" s="3"/>
      <c r="K512" s="3"/>
      <c r="L512" s="1"/>
      <c r="M512" s="1"/>
      <c r="N512" s="1"/>
      <c r="O512" s="40"/>
      <c r="P512" s="40"/>
      <c r="Q512" s="1"/>
      <c r="R512" s="1"/>
      <c r="S512" s="2"/>
      <c r="T512" s="3"/>
      <c r="U512" s="7"/>
      <c r="V512" s="7"/>
      <c r="W512" s="7"/>
      <c r="X512" s="40"/>
      <c r="Y512" s="1"/>
      <c r="Z512" s="1"/>
      <c r="AA512" s="2"/>
      <c r="AB512" s="6"/>
      <c r="AC512" s="2"/>
      <c r="AD512" s="40"/>
      <c r="AE512" s="1"/>
      <c r="AF512" s="2"/>
      <c r="AG512" s="9"/>
      <c r="AH512" s="12"/>
      <c r="AI512" s="12"/>
      <c r="AJ512" s="42"/>
      <c r="AK512" s="11"/>
      <c r="AL512" s="9"/>
      <c r="AM512" s="11"/>
      <c r="AN512" s="9"/>
      <c r="AO512" s="9"/>
      <c r="AP512" s="9"/>
      <c r="AQ512" s="50"/>
      <c r="AR512" s="11"/>
      <c r="AS512" s="49"/>
      <c r="AT512" s="12"/>
      <c r="AU512" s="9"/>
      <c r="AV512" s="9"/>
      <c r="AW512" s="9"/>
      <c r="AX512" s="9"/>
      <c r="AY512" s="12"/>
      <c r="AZ512" s="49"/>
      <c r="BA512" s="12"/>
      <c r="BB512" s="9"/>
      <c r="BC512" s="9"/>
      <c r="BD512" s="9"/>
      <c r="BE512" s="9"/>
      <c r="BF512" s="12"/>
      <c r="BG512" s="49"/>
      <c r="BH512" s="12"/>
      <c r="BI512" s="9"/>
      <c r="BJ512" s="9"/>
      <c r="BK512" s="9"/>
      <c r="BL512" s="50"/>
      <c r="BM512" s="12"/>
      <c r="BN512" s="11"/>
      <c r="BO512" s="9"/>
      <c r="BP512" s="11"/>
      <c r="BQ512" s="9"/>
      <c r="BR512" s="43"/>
      <c r="BS512" s="9"/>
      <c r="BT512" s="11"/>
      <c r="BU512" s="25"/>
      <c r="BV512" s="25"/>
      <c r="BW512" s="25"/>
      <c r="BX512" s="25"/>
      <c r="BY512" s="25"/>
      <c r="BZ512" s="25"/>
      <c r="CA512" s="25"/>
      <c r="CB512" s="25"/>
    </row>
    <row r="513" spans="2:80" x14ac:dyDescent="0.2">
      <c r="B513" s="25"/>
      <c r="C513" s="1"/>
      <c r="D513" s="1"/>
      <c r="E513" s="1"/>
      <c r="F513" s="2"/>
      <c r="G513" s="6"/>
      <c r="H513" s="2"/>
      <c r="I513" s="2"/>
      <c r="J513" s="3"/>
      <c r="K513" s="3"/>
      <c r="L513" s="1"/>
      <c r="M513" s="1"/>
      <c r="N513" s="1"/>
      <c r="O513" s="40"/>
      <c r="P513" s="40"/>
      <c r="Q513" s="1"/>
      <c r="R513" s="1"/>
      <c r="S513" s="2"/>
      <c r="T513" s="3"/>
      <c r="U513" s="7"/>
      <c r="V513" s="7"/>
      <c r="W513" s="7"/>
      <c r="X513" s="40"/>
      <c r="Y513" s="1"/>
      <c r="Z513" s="1"/>
      <c r="AA513" s="2"/>
      <c r="AB513" s="6"/>
      <c r="AC513" s="2"/>
      <c r="AD513" s="40"/>
      <c r="AE513" s="1"/>
      <c r="AF513" s="2"/>
      <c r="AG513" s="9"/>
      <c r="AH513" s="12"/>
      <c r="AI513" s="12"/>
      <c r="AJ513" s="42"/>
      <c r="AK513" s="11"/>
      <c r="AL513" s="9"/>
      <c r="AM513" s="11"/>
      <c r="AN513" s="9"/>
      <c r="AO513" s="9"/>
      <c r="AP513" s="9"/>
      <c r="AQ513" s="50"/>
      <c r="AR513" s="11"/>
      <c r="AS513" s="49"/>
      <c r="AT513" s="12"/>
      <c r="AU513" s="9"/>
      <c r="AV513" s="9"/>
      <c r="AW513" s="9"/>
      <c r="AX513" s="9"/>
      <c r="AY513" s="12"/>
      <c r="AZ513" s="49"/>
      <c r="BA513" s="12"/>
      <c r="BB513" s="9"/>
      <c r="BC513" s="9"/>
      <c r="BD513" s="9"/>
      <c r="BE513" s="9"/>
      <c r="BF513" s="12"/>
      <c r="BG513" s="49"/>
      <c r="BH513" s="12"/>
      <c r="BI513" s="9"/>
      <c r="BJ513" s="9"/>
      <c r="BK513" s="9"/>
      <c r="BL513" s="50"/>
      <c r="BM513" s="12"/>
      <c r="BN513" s="11"/>
      <c r="BO513" s="9"/>
      <c r="BP513" s="11"/>
      <c r="BQ513" s="9"/>
      <c r="BR513" s="43"/>
      <c r="BS513" s="9"/>
      <c r="BT513" s="11"/>
      <c r="BU513" s="25"/>
      <c r="BV513" s="25"/>
      <c r="BW513" s="25"/>
      <c r="BX513" s="25"/>
      <c r="BY513" s="25"/>
      <c r="BZ513" s="25"/>
      <c r="CA513" s="25"/>
      <c r="CB513" s="25"/>
    </row>
    <row r="514" spans="2:80" x14ac:dyDescent="0.2">
      <c r="B514" s="25"/>
      <c r="C514" s="1"/>
      <c r="D514" s="1"/>
      <c r="E514" s="1"/>
      <c r="F514" s="2"/>
      <c r="G514" s="6"/>
      <c r="H514" s="2"/>
      <c r="I514" s="2"/>
      <c r="J514" s="3"/>
      <c r="K514" s="3"/>
      <c r="L514" s="1"/>
      <c r="M514" s="1"/>
      <c r="N514" s="1"/>
      <c r="O514" s="40"/>
      <c r="P514" s="40"/>
      <c r="Q514" s="1"/>
      <c r="R514" s="1"/>
      <c r="S514" s="2"/>
      <c r="T514" s="3"/>
      <c r="U514" s="7"/>
      <c r="V514" s="7"/>
      <c r="W514" s="7"/>
      <c r="X514" s="40"/>
      <c r="Y514" s="1"/>
      <c r="Z514" s="1"/>
      <c r="AA514" s="2"/>
      <c r="AB514" s="6"/>
      <c r="AC514" s="2"/>
      <c r="AD514" s="40"/>
      <c r="AE514" s="1"/>
      <c r="AF514" s="2"/>
      <c r="AG514" s="9"/>
      <c r="AH514" s="12"/>
      <c r="AI514" s="12"/>
      <c r="AJ514" s="42"/>
      <c r="AK514" s="11"/>
      <c r="AL514" s="9"/>
      <c r="AM514" s="11"/>
      <c r="AN514" s="9"/>
      <c r="AO514" s="9"/>
      <c r="AP514" s="9"/>
      <c r="AQ514" s="50"/>
      <c r="AR514" s="11"/>
      <c r="AS514" s="49"/>
      <c r="AT514" s="12"/>
      <c r="AU514" s="9"/>
      <c r="AV514" s="9"/>
      <c r="AW514" s="9"/>
      <c r="AX514" s="9"/>
      <c r="AY514" s="12"/>
      <c r="AZ514" s="49"/>
      <c r="BA514" s="12"/>
      <c r="BB514" s="9"/>
      <c r="BC514" s="9"/>
      <c r="BD514" s="9"/>
      <c r="BE514" s="9"/>
      <c r="BF514" s="12"/>
      <c r="BG514" s="49"/>
      <c r="BH514" s="12"/>
      <c r="BI514" s="9"/>
      <c r="BJ514" s="9"/>
      <c r="BK514" s="9"/>
      <c r="BL514" s="50"/>
      <c r="BM514" s="12"/>
      <c r="BN514" s="11"/>
      <c r="BO514" s="9"/>
      <c r="BP514" s="11"/>
      <c r="BQ514" s="9"/>
      <c r="BR514" s="43"/>
      <c r="BS514" s="9"/>
      <c r="BT514" s="11"/>
      <c r="BU514" s="25"/>
      <c r="BV514" s="25"/>
      <c r="BW514" s="25"/>
      <c r="BX514" s="25"/>
      <c r="BY514" s="25"/>
      <c r="BZ514" s="25"/>
      <c r="CA514" s="25"/>
      <c r="CB514" s="25"/>
    </row>
    <row r="515" spans="2:80" x14ac:dyDescent="0.2">
      <c r="B515" s="25"/>
      <c r="C515" s="1"/>
      <c r="D515" s="1"/>
      <c r="E515" s="1"/>
      <c r="F515" s="2"/>
      <c r="G515" s="6"/>
      <c r="H515" s="2"/>
      <c r="I515" s="2"/>
      <c r="J515" s="3"/>
      <c r="K515" s="3"/>
      <c r="L515" s="1"/>
      <c r="M515" s="1"/>
      <c r="N515" s="1"/>
      <c r="O515" s="40"/>
      <c r="P515" s="40"/>
      <c r="Q515" s="1"/>
      <c r="R515" s="1"/>
      <c r="S515" s="2"/>
      <c r="T515" s="3"/>
      <c r="U515" s="7"/>
      <c r="V515" s="7"/>
      <c r="W515" s="7"/>
      <c r="X515" s="40"/>
      <c r="Y515" s="1"/>
      <c r="Z515" s="1"/>
      <c r="AA515" s="2"/>
      <c r="AB515" s="6"/>
      <c r="AC515" s="2"/>
      <c r="AD515" s="40"/>
      <c r="AE515" s="1"/>
      <c r="AF515" s="2"/>
      <c r="AG515" s="9"/>
      <c r="AH515" s="12"/>
      <c r="AI515" s="12"/>
      <c r="AJ515" s="42"/>
      <c r="AK515" s="11"/>
      <c r="AL515" s="9"/>
      <c r="AM515" s="11"/>
      <c r="AN515" s="9"/>
      <c r="AO515" s="9"/>
      <c r="AP515" s="9"/>
      <c r="AQ515" s="50"/>
      <c r="AR515" s="11"/>
      <c r="AS515" s="49"/>
      <c r="AT515" s="12"/>
      <c r="AU515" s="9"/>
      <c r="AV515" s="9"/>
      <c r="AW515" s="9"/>
      <c r="AX515" s="9"/>
      <c r="AY515" s="12"/>
      <c r="AZ515" s="49"/>
      <c r="BA515" s="12"/>
      <c r="BB515" s="9"/>
      <c r="BC515" s="9"/>
      <c r="BD515" s="9"/>
      <c r="BE515" s="9"/>
      <c r="BF515" s="12"/>
      <c r="BG515" s="49"/>
      <c r="BH515" s="12"/>
      <c r="BI515" s="9"/>
      <c r="BJ515" s="9"/>
      <c r="BK515" s="9"/>
      <c r="BL515" s="50"/>
      <c r="BM515" s="12"/>
      <c r="BN515" s="11"/>
      <c r="BO515" s="9"/>
      <c r="BP515" s="11"/>
      <c r="BQ515" s="9"/>
      <c r="BR515" s="43"/>
      <c r="BS515" s="9"/>
      <c r="BT515" s="11"/>
      <c r="BU515" s="25"/>
      <c r="BV515" s="25"/>
      <c r="BW515" s="25"/>
      <c r="BX515" s="25"/>
      <c r="BY515" s="25"/>
      <c r="BZ515" s="25"/>
      <c r="CA515" s="25"/>
      <c r="CB515" s="25"/>
    </row>
    <row r="516" spans="2:80" x14ac:dyDescent="0.2">
      <c r="B516" s="25"/>
      <c r="C516" s="1"/>
      <c r="D516" s="1"/>
      <c r="E516" s="1"/>
      <c r="F516" s="2"/>
      <c r="G516" s="6"/>
      <c r="H516" s="2"/>
      <c r="I516" s="2"/>
      <c r="J516" s="3"/>
      <c r="K516" s="3"/>
      <c r="L516" s="1"/>
      <c r="M516" s="1"/>
      <c r="N516" s="1"/>
      <c r="O516" s="40"/>
      <c r="P516" s="40"/>
      <c r="Q516" s="1"/>
      <c r="R516" s="1"/>
      <c r="S516" s="2"/>
      <c r="T516" s="3"/>
      <c r="U516" s="7"/>
      <c r="V516" s="7"/>
      <c r="W516" s="7"/>
      <c r="X516" s="40"/>
      <c r="Y516" s="1"/>
      <c r="Z516" s="1"/>
      <c r="AA516" s="2"/>
      <c r="AB516" s="6"/>
      <c r="AC516" s="2"/>
      <c r="AD516" s="40"/>
      <c r="AE516" s="1"/>
      <c r="AF516" s="2"/>
      <c r="AG516" s="9"/>
      <c r="AH516" s="12"/>
      <c r="AI516" s="12"/>
      <c r="AJ516" s="42"/>
      <c r="AK516" s="11"/>
      <c r="AL516" s="9"/>
      <c r="AM516" s="11"/>
      <c r="AN516" s="9"/>
      <c r="AO516" s="9"/>
      <c r="AP516" s="9"/>
      <c r="AQ516" s="50"/>
      <c r="AR516" s="11"/>
      <c r="AS516" s="49"/>
      <c r="AT516" s="12"/>
      <c r="AU516" s="9"/>
      <c r="AV516" s="9"/>
      <c r="AW516" s="9"/>
      <c r="AX516" s="9"/>
      <c r="AY516" s="12"/>
      <c r="AZ516" s="49"/>
      <c r="BA516" s="12"/>
      <c r="BB516" s="9"/>
      <c r="BC516" s="9"/>
      <c r="BD516" s="9"/>
      <c r="BE516" s="9"/>
      <c r="BF516" s="12"/>
      <c r="BG516" s="49"/>
      <c r="BH516" s="12"/>
      <c r="BI516" s="9"/>
      <c r="BJ516" s="9"/>
      <c r="BK516" s="9"/>
      <c r="BL516" s="50"/>
      <c r="BM516" s="12"/>
      <c r="BN516" s="11"/>
      <c r="BO516" s="9"/>
      <c r="BP516" s="11"/>
      <c r="BQ516" s="9"/>
      <c r="BR516" s="43"/>
      <c r="BS516" s="9"/>
      <c r="BT516" s="11"/>
      <c r="BU516" s="25"/>
      <c r="BV516" s="25"/>
      <c r="BW516" s="25"/>
      <c r="BX516" s="25"/>
      <c r="BY516" s="25"/>
      <c r="BZ516" s="25"/>
      <c r="CA516" s="25"/>
      <c r="CB516" s="25"/>
    </row>
    <row r="517" spans="2:80" x14ac:dyDescent="0.2">
      <c r="B517" s="25"/>
      <c r="C517" s="1"/>
      <c r="D517" s="1"/>
      <c r="E517" s="1"/>
      <c r="F517" s="2"/>
      <c r="G517" s="6"/>
      <c r="H517" s="2"/>
      <c r="I517" s="2"/>
      <c r="J517" s="3"/>
      <c r="K517" s="3"/>
      <c r="L517" s="1"/>
      <c r="M517" s="1"/>
      <c r="N517" s="1"/>
      <c r="O517" s="40"/>
      <c r="P517" s="40"/>
      <c r="Q517" s="1"/>
      <c r="R517" s="1"/>
      <c r="S517" s="2"/>
      <c r="T517" s="3"/>
      <c r="U517" s="7"/>
      <c r="V517" s="7"/>
      <c r="W517" s="7"/>
      <c r="X517" s="40"/>
      <c r="Y517" s="1"/>
      <c r="Z517" s="1"/>
      <c r="AA517" s="2"/>
      <c r="AB517" s="6"/>
      <c r="AC517" s="2"/>
      <c r="AD517" s="40"/>
      <c r="AE517" s="1"/>
      <c r="AF517" s="2"/>
      <c r="AG517" s="9"/>
      <c r="AH517" s="12"/>
      <c r="AI517" s="12"/>
      <c r="AJ517" s="42"/>
      <c r="AK517" s="11"/>
      <c r="AL517" s="9"/>
      <c r="AM517" s="11"/>
      <c r="AN517" s="9"/>
      <c r="AO517" s="9"/>
      <c r="AP517" s="9"/>
      <c r="AQ517" s="50"/>
      <c r="AR517" s="11"/>
      <c r="AS517" s="49"/>
      <c r="AT517" s="12"/>
      <c r="AU517" s="9"/>
      <c r="AV517" s="9"/>
      <c r="AW517" s="9"/>
      <c r="AX517" s="9"/>
      <c r="AY517" s="12"/>
      <c r="AZ517" s="49"/>
      <c r="BA517" s="12"/>
      <c r="BB517" s="9"/>
      <c r="BC517" s="9"/>
      <c r="BD517" s="9"/>
      <c r="BE517" s="9"/>
      <c r="BF517" s="12"/>
      <c r="BG517" s="49"/>
      <c r="BH517" s="12"/>
      <c r="BI517" s="9"/>
      <c r="BJ517" s="9"/>
      <c r="BK517" s="9"/>
      <c r="BL517" s="50"/>
      <c r="BM517" s="12"/>
      <c r="BN517" s="11"/>
      <c r="BO517" s="9"/>
      <c r="BP517" s="11"/>
      <c r="BQ517" s="9"/>
      <c r="BR517" s="43"/>
      <c r="BS517" s="9"/>
      <c r="BT517" s="11"/>
      <c r="BU517" s="25"/>
      <c r="BV517" s="25"/>
      <c r="BW517" s="25"/>
      <c r="BX517" s="25"/>
      <c r="BY517" s="25"/>
      <c r="BZ517" s="25"/>
      <c r="CA517" s="25"/>
      <c r="CB517" s="25"/>
    </row>
    <row r="518" spans="2:80" x14ac:dyDescent="0.2">
      <c r="B518" s="25"/>
      <c r="C518" s="1"/>
      <c r="D518" s="1"/>
      <c r="E518" s="1"/>
      <c r="F518" s="2"/>
      <c r="G518" s="6"/>
      <c r="H518" s="2"/>
      <c r="I518" s="2"/>
      <c r="J518" s="3"/>
      <c r="K518" s="3"/>
      <c r="L518" s="1"/>
      <c r="M518" s="1"/>
      <c r="N518" s="1"/>
      <c r="O518" s="40"/>
      <c r="P518" s="40"/>
      <c r="Q518" s="1"/>
      <c r="R518" s="1"/>
      <c r="S518" s="2"/>
      <c r="T518" s="3"/>
      <c r="U518" s="7"/>
      <c r="V518" s="7"/>
      <c r="W518" s="7"/>
      <c r="X518" s="40"/>
      <c r="Y518" s="1"/>
      <c r="Z518" s="1"/>
      <c r="AA518" s="2"/>
      <c r="AB518" s="6"/>
      <c r="AC518" s="2"/>
      <c r="AD518" s="40"/>
      <c r="AE518" s="1"/>
      <c r="AF518" s="2"/>
      <c r="AG518" s="9"/>
      <c r="AH518" s="12"/>
      <c r="AI518" s="12"/>
      <c r="AJ518" s="42"/>
      <c r="AK518" s="11"/>
      <c r="AL518" s="9"/>
      <c r="AM518" s="11"/>
      <c r="AN518" s="9"/>
      <c r="AO518" s="9"/>
      <c r="AP518" s="9"/>
      <c r="AQ518" s="50"/>
      <c r="AR518" s="11"/>
      <c r="AS518" s="49"/>
      <c r="AT518" s="12"/>
      <c r="AU518" s="9"/>
      <c r="AV518" s="9"/>
      <c r="AW518" s="9"/>
      <c r="AX518" s="9"/>
      <c r="AY518" s="12"/>
      <c r="AZ518" s="49"/>
      <c r="BA518" s="12"/>
      <c r="BB518" s="9"/>
      <c r="BC518" s="9"/>
      <c r="BD518" s="9"/>
      <c r="BE518" s="9"/>
      <c r="BF518" s="12"/>
      <c r="BG518" s="49"/>
      <c r="BH518" s="12"/>
      <c r="BI518" s="9"/>
      <c r="BJ518" s="9"/>
      <c r="BK518" s="9"/>
      <c r="BL518" s="50"/>
      <c r="BM518" s="12"/>
      <c r="BN518" s="11"/>
      <c r="BO518" s="9"/>
      <c r="BP518" s="11"/>
      <c r="BQ518" s="9"/>
      <c r="BR518" s="43"/>
      <c r="BS518" s="9"/>
      <c r="BT518" s="11"/>
      <c r="BU518" s="25"/>
      <c r="BV518" s="25"/>
      <c r="BW518" s="25"/>
      <c r="BX518" s="25"/>
      <c r="BY518" s="25"/>
      <c r="BZ518" s="25"/>
      <c r="CA518" s="25"/>
      <c r="CB518" s="25"/>
    </row>
    <row r="519" spans="2:80" x14ac:dyDescent="0.2">
      <c r="B519" s="25"/>
      <c r="C519" s="1"/>
      <c r="D519" s="1"/>
      <c r="E519" s="1"/>
      <c r="F519" s="2"/>
      <c r="G519" s="6"/>
      <c r="H519" s="2"/>
      <c r="I519" s="2"/>
      <c r="J519" s="3"/>
      <c r="K519" s="3"/>
      <c r="L519" s="1"/>
      <c r="M519" s="1"/>
      <c r="N519" s="1"/>
      <c r="O519" s="40"/>
      <c r="P519" s="40"/>
      <c r="Q519" s="1"/>
      <c r="R519" s="1"/>
      <c r="S519" s="2"/>
      <c r="T519" s="3"/>
      <c r="U519" s="7"/>
      <c r="V519" s="7"/>
      <c r="W519" s="7"/>
      <c r="X519" s="40"/>
      <c r="Y519" s="1"/>
      <c r="Z519" s="1"/>
      <c r="AA519" s="2"/>
      <c r="AB519" s="6"/>
      <c r="AC519" s="2"/>
      <c r="AD519" s="40"/>
      <c r="AE519" s="1"/>
      <c r="AF519" s="2"/>
      <c r="AG519" s="9"/>
      <c r="AH519" s="12"/>
      <c r="AI519" s="12"/>
      <c r="AJ519" s="42"/>
      <c r="AK519" s="11"/>
      <c r="AL519" s="9"/>
      <c r="AM519" s="11"/>
      <c r="AN519" s="9"/>
      <c r="AO519" s="9"/>
      <c r="AP519" s="9"/>
      <c r="AQ519" s="50"/>
      <c r="AR519" s="11"/>
      <c r="AS519" s="49"/>
      <c r="AT519" s="12"/>
      <c r="AU519" s="9"/>
      <c r="AV519" s="9"/>
      <c r="AW519" s="9"/>
      <c r="AX519" s="9"/>
      <c r="AY519" s="12"/>
      <c r="AZ519" s="49"/>
      <c r="BA519" s="12"/>
      <c r="BB519" s="9"/>
      <c r="BC519" s="9"/>
      <c r="BD519" s="9"/>
      <c r="BE519" s="9"/>
      <c r="BF519" s="12"/>
      <c r="BG519" s="49"/>
      <c r="BH519" s="12"/>
      <c r="BI519" s="9"/>
      <c r="BJ519" s="9"/>
      <c r="BK519" s="9"/>
      <c r="BL519" s="50"/>
      <c r="BM519" s="12"/>
      <c r="BN519" s="11"/>
      <c r="BO519" s="9"/>
      <c r="BP519" s="11"/>
      <c r="BQ519" s="9"/>
      <c r="BR519" s="43"/>
      <c r="BS519" s="9"/>
      <c r="BT519" s="11"/>
      <c r="BU519" s="25"/>
      <c r="BV519" s="25"/>
      <c r="BW519" s="25"/>
      <c r="BX519" s="25"/>
      <c r="BY519" s="25"/>
      <c r="BZ519" s="25"/>
      <c r="CA519" s="25"/>
      <c r="CB519" s="25"/>
    </row>
    <row r="520" spans="2:80" x14ac:dyDescent="0.2">
      <c r="B520" s="25"/>
      <c r="C520" s="1"/>
      <c r="D520" s="1"/>
      <c r="E520" s="1"/>
      <c r="F520" s="2"/>
      <c r="G520" s="6"/>
      <c r="H520" s="2"/>
      <c r="I520" s="2"/>
      <c r="J520" s="3"/>
      <c r="K520" s="3"/>
      <c r="L520" s="1"/>
      <c r="M520" s="1"/>
      <c r="N520" s="1"/>
      <c r="O520" s="40"/>
      <c r="P520" s="40"/>
      <c r="Q520" s="1"/>
      <c r="R520" s="1"/>
      <c r="S520" s="2"/>
      <c r="T520" s="3"/>
      <c r="U520" s="7"/>
      <c r="V520" s="7"/>
      <c r="W520" s="7"/>
      <c r="X520" s="40"/>
      <c r="Y520" s="1"/>
      <c r="Z520" s="1"/>
      <c r="AA520" s="2"/>
      <c r="AB520" s="6"/>
      <c r="AC520" s="2"/>
      <c r="AD520" s="40"/>
      <c r="AE520" s="1"/>
      <c r="AF520" s="2"/>
      <c r="AG520" s="9"/>
      <c r="AH520" s="12"/>
      <c r="AI520" s="12"/>
      <c r="AJ520" s="42"/>
      <c r="AK520" s="11"/>
      <c r="AL520" s="9"/>
      <c r="AM520" s="11"/>
      <c r="AN520" s="9"/>
      <c r="AO520" s="9"/>
      <c r="AP520" s="9"/>
      <c r="AQ520" s="50"/>
      <c r="AR520" s="11"/>
      <c r="AS520" s="49"/>
      <c r="AT520" s="12"/>
      <c r="AU520" s="9"/>
      <c r="AV520" s="9"/>
      <c r="AW520" s="9"/>
      <c r="AX520" s="9"/>
      <c r="AY520" s="12"/>
      <c r="AZ520" s="49"/>
      <c r="BA520" s="12"/>
      <c r="BB520" s="9"/>
      <c r="BC520" s="9"/>
      <c r="BD520" s="9"/>
      <c r="BE520" s="9"/>
      <c r="BF520" s="12"/>
      <c r="BG520" s="49"/>
      <c r="BH520" s="12"/>
      <c r="BI520" s="9"/>
      <c r="BJ520" s="9"/>
      <c r="BK520" s="9"/>
      <c r="BL520" s="50"/>
      <c r="BM520" s="12"/>
      <c r="BN520" s="11"/>
      <c r="BO520" s="9"/>
      <c r="BP520" s="11"/>
      <c r="BQ520" s="9"/>
      <c r="BR520" s="43"/>
      <c r="BS520" s="9"/>
      <c r="BT520" s="11"/>
      <c r="BU520" s="25"/>
      <c r="BV520" s="25"/>
      <c r="BW520" s="25"/>
      <c r="BX520" s="25"/>
      <c r="BY520" s="25"/>
      <c r="BZ520" s="25"/>
      <c r="CA520" s="25"/>
      <c r="CB520" s="25"/>
    </row>
    <row r="521" spans="2:80" x14ac:dyDescent="0.2">
      <c r="B521" s="25"/>
      <c r="C521" s="1"/>
      <c r="D521" s="1"/>
      <c r="E521" s="1"/>
      <c r="F521" s="2"/>
      <c r="G521" s="6"/>
      <c r="H521" s="2"/>
      <c r="I521" s="2"/>
      <c r="J521" s="3"/>
      <c r="K521" s="3"/>
      <c r="L521" s="1"/>
      <c r="M521" s="1"/>
      <c r="N521" s="1"/>
      <c r="O521" s="40"/>
      <c r="P521" s="40"/>
      <c r="Q521" s="1"/>
      <c r="R521" s="1"/>
      <c r="S521" s="2"/>
      <c r="T521" s="3"/>
      <c r="U521" s="7"/>
      <c r="V521" s="7"/>
      <c r="W521" s="7"/>
      <c r="X521" s="40"/>
      <c r="Y521" s="1"/>
      <c r="Z521" s="1"/>
      <c r="AA521" s="2"/>
      <c r="AB521" s="6"/>
      <c r="AC521" s="2"/>
      <c r="AD521" s="40"/>
      <c r="AE521" s="1"/>
      <c r="AF521" s="2"/>
      <c r="AG521" s="9"/>
      <c r="AH521" s="12"/>
      <c r="AI521" s="12"/>
      <c r="AJ521" s="42"/>
      <c r="AK521" s="11"/>
      <c r="AL521" s="9"/>
      <c r="AM521" s="11"/>
      <c r="AN521" s="9"/>
      <c r="AO521" s="9"/>
      <c r="AP521" s="9"/>
      <c r="AQ521" s="50"/>
      <c r="AR521" s="11"/>
      <c r="AS521" s="49"/>
      <c r="AT521" s="12"/>
      <c r="AU521" s="9"/>
      <c r="AV521" s="9"/>
      <c r="AW521" s="9"/>
      <c r="AX521" s="9"/>
      <c r="AY521" s="12"/>
      <c r="AZ521" s="49"/>
      <c r="BA521" s="12"/>
      <c r="BB521" s="9"/>
      <c r="BC521" s="9"/>
      <c r="BD521" s="9"/>
      <c r="BE521" s="9"/>
      <c r="BF521" s="12"/>
      <c r="BG521" s="49"/>
      <c r="BH521" s="12"/>
      <c r="BI521" s="9"/>
      <c r="BJ521" s="9"/>
      <c r="BK521" s="9"/>
      <c r="BL521" s="50"/>
      <c r="BM521" s="12"/>
      <c r="BN521" s="11"/>
      <c r="BO521" s="9"/>
      <c r="BP521" s="11"/>
      <c r="BQ521" s="9"/>
      <c r="BR521" s="43"/>
      <c r="BS521" s="9"/>
      <c r="BT521" s="11"/>
      <c r="BU521" s="25"/>
      <c r="BV521" s="25"/>
      <c r="BW521" s="25"/>
      <c r="BX521" s="25"/>
      <c r="BY521" s="25"/>
      <c r="BZ521" s="25"/>
      <c r="CA521" s="25"/>
      <c r="CB521" s="25"/>
    </row>
    <row r="522" spans="2:80" x14ac:dyDescent="0.2">
      <c r="B522" s="25"/>
      <c r="C522" s="1"/>
      <c r="D522" s="1"/>
      <c r="E522" s="1"/>
      <c r="F522" s="2"/>
      <c r="G522" s="6"/>
      <c r="H522" s="2"/>
      <c r="I522" s="2"/>
      <c r="J522" s="3"/>
      <c r="K522" s="3"/>
      <c r="L522" s="1"/>
      <c r="M522" s="1"/>
      <c r="N522" s="1"/>
      <c r="O522" s="40"/>
      <c r="P522" s="40"/>
      <c r="Q522" s="1"/>
      <c r="R522" s="1"/>
      <c r="S522" s="2"/>
      <c r="T522" s="3"/>
      <c r="U522" s="7"/>
      <c r="V522" s="7"/>
      <c r="W522" s="7"/>
      <c r="X522" s="40"/>
      <c r="Y522" s="1"/>
      <c r="Z522" s="1"/>
      <c r="AA522" s="2"/>
      <c r="AB522" s="6"/>
      <c r="AC522" s="2"/>
      <c r="AD522" s="40"/>
      <c r="AE522" s="1"/>
      <c r="AF522" s="2"/>
      <c r="AG522" s="9"/>
      <c r="AH522" s="12"/>
      <c r="AI522" s="12"/>
      <c r="AJ522" s="42"/>
      <c r="AK522" s="11"/>
      <c r="AL522" s="9"/>
      <c r="AM522" s="11"/>
      <c r="AN522" s="9"/>
      <c r="AO522" s="9"/>
      <c r="AP522" s="9"/>
      <c r="AQ522" s="50"/>
      <c r="AR522" s="11"/>
      <c r="AS522" s="49"/>
      <c r="AT522" s="12"/>
      <c r="AU522" s="9"/>
      <c r="AV522" s="9"/>
      <c r="AW522" s="9"/>
      <c r="AX522" s="9"/>
      <c r="AY522" s="12"/>
      <c r="AZ522" s="49"/>
      <c r="BA522" s="12"/>
      <c r="BB522" s="9"/>
      <c r="BC522" s="9"/>
      <c r="BD522" s="9"/>
      <c r="BE522" s="9"/>
      <c r="BF522" s="12"/>
      <c r="BG522" s="49"/>
      <c r="BH522" s="12"/>
      <c r="BI522" s="9"/>
      <c r="BJ522" s="9"/>
      <c r="BK522" s="9"/>
      <c r="BL522" s="50"/>
      <c r="BM522" s="12"/>
      <c r="BN522" s="11"/>
      <c r="BO522" s="9"/>
      <c r="BP522" s="11"/>
      <c r="BQ522" s="9"/>
      <c r="BR522" s="43"/>
      <c r="BS522" s="9"/>
      <c r="BT522" s="11"/>
      <c r="BU522" s="25"/>
      <c r="BV522" s="25"/>
      <c r="BW522" s="25"/>
      <c r="BX522" s="25"/>
      <c r="BY522" s="25"/>
      <c r="BZ522" s="25"/>
      <c r="CA522" s="25"/>
      <c r="CB522" s="25"/>
    </row>
    <row r="523" spans="2:80" x14ac:dyDescent="0.2">
      <c r="B523" s="25"/>
      <c r="C523" s="1"/>
      <c r="D523" s="1"/>
      <c r="E523" s="1"/>
      <c r="F523" s="2"/>
      <c r="G523" s="6"/>
      <c r="H523" s="2"/>
      <c r="I523" s="2"/>
      <c r="J523" s="3"/>
      <c r="K523" s="3"/>
      <c r="L523" s="1"/>
      <c r="M523" s="1"/>
      <c r="N523" s="1"/>
      <c r="O523" s="40"/>
      <c r="P523" s="40"/>
      <c r="Q523" s="1"/>
      <c r="R523" s="1"/>
      <c r="S523" s="2"/>
      <c r="T523" s="3"/>
      <c r="U523" s="7"/>
      <c r="V523" s="7"/>
      <c r="W523" s="7"/>
      <c r="X523" s="40"/>
      <c r="Y523" s="1"/>
      <c r="Z523" s="1"/>
      <c r="AA523" s="2"/>
      <c r="AB523" s="6"/>
      <c r="AC523" s="2"/>
      <c r="AD523" s="40"/>
      <c r="AE523" s="1"/>
      <c r="AF523" s="2"/>
      <c r="AG523" s="9"/>
      <c r="AH523" s="12"/>
      <c r="AI523" s="12"/>
      <c r="AJ523" s="42"/>
      <c r="AK523" s="11"/>
      <c r="AL523" s="9"/>
      <c r="AM523" s="11"/>
      <c r="AN523" s="9"/>
      <c r="AO523" s="9"/>
      <c r="AP523" s="9"/>
      <c r="AQ523" s="50"/>
      <c r="AR523" s="11"/>
      <c r="AS523" s="49"/>
      <c r="AT523" s="12"/>
      <c r="AU523" s="9"/>
      <c r="AV523" s="9"/>
      <c r="AW523" s="9"/>
      <c r="AX523" s="9"/>
      <c r="AY523" s="12"/>
      <c r="AZ523" s="49"/>
      <c r="BA523" s="12"/>
      <c r="BB523" s="9"/>
      <c r="BC523" s="9"/>
      <c r="BD523" s="9"/>
      <c r="BE523" s="9"/>
      <c r="BF523" s="12"/>
      <c r="BG523" s="49"/>
      <c r="BH523" s="12"/>
      <c r="BI523" s="9"/>
      <c r="BJ523" s="9"/>
      <c r="BK523" s="9"/>
      <c r="BL523" s="50"/>
      <c r="BM523" s="12"/>
      <c r="BN523" s="11"/>
      <c r="BO523" s="9"/>
      <c r="BP523" s="11"/>
      <c r="BQ523" s="9"/>
      <c r="BR523" s="43"/>
      <c r="BS523" s="9"/>
      <c r="BT523" s="11"/>
      <c r="BU523" s="25"/>
      <c r="BV523" s="25"/>
      <c r="BW523" s="25"/>
      <c r="BX523" s="25"/>
      <c r="BY523" s="25"/>
      <c r="BZ523" s="25"/>
      <c r="CA523" s="25"/>
      <c r="CB523" s="25"/>
    </row>
    <row r="524" spans="2:80" x14ac:dyDescent="0.2">
      <c r="B524" s="25"/>
      <c r="C524" s="1"/>
      <c r="D524" s="1"/>
      <c r="E524" s="1"/>
      <c r="F524" s="2"/>
      <c r="G524" s="6"/>
      <c r="H524" s="2"/>
      <c r="I524" s="2"/>
      <c r="J524" s="3"/>
      <c r="K524" s="3"/>
      <c r="L524" s="1"/>
      <c r="M524" s="1"/>
      <c r="N524" s="1"/>
      <c r="O524" s="40"/>
      <c r="P524" s="40"/>
      <c r="Q524" s="1"/>
      <c r="R524" s="1"/>
      <c r="S524" s="2"/>
      <c r="T524" s="3"/>
      <c r="U524" s="7"/>
      <c r="V524" s="7"/>
      <c r="W524" s="7"/>
      <c r="X524" s="40"/>
      <c r="Y524" s="1"/>
      <c r="Z524" s="1"/>
      <c r="AA524" s="2"/>
      <c r="AB524" s="6"/>
      <c r="AC524" s="2"/>
      <c r="AD524" s="40"/>
      <c r="AE524" s="1"/>
      <c r="AF524" s="2"/>
      <c r="AG524" s="9"/>
      <c r="AH524" s="12"/>
      <c r="AI524" s="12"/>
      <c r="AJ524" s="42"/>
      <c r="AK524" s="11"/>
      <c r="AL524" s="9"/>
      <c r="AM524" s="11"/>
      <c r="AN524" s="9"/>
      <c r="AO524" s="9"/>
      <c r="AP524" s="9"/>
      <c r="AQ524" s="50"/>
      <c r="AR524" s="11"/>
      <c r="AS524" s="49"/>
      <c r="AT524" s="12"/>
      <c r="AU524" s="9"/>
      <c r="AV524" s="9"/>
      <c r="AW524" s="9"/>
      <c r="AX524" s="9"/>
      <c r="AY524" s="12"/>
      <c r="AZ524" s="49"/>
      <c r="BA524" s="12"/>
      <c r="BB524" s="9"/>
      <c r="BC524" s="9"/>
      <c r="BD524" s="9"/>
      <c r="BE524" s="9"/>
      <c r="BF524" s="12"/>
      <c r="BG524" s="49"/>
      <c r="BH524" s="12"/>
      <c r="BI524" s="9"/>
      <c r="BJ524" s="9"/>
      <c r="BK524" s="9"/>
      <c r="BL524" s="50"/>
      <c r="BM524" s="12"/>
      <c r="BN524" s="11"/>
      <c r="BO524" s="9"/>
      <c r="BP524" s="11"/>
      <c r="BQ524" s="9"/>
      <c r="BR524" s="43"/>
      <c r="BS524" s="9"/>
      <c r="BT524" s="11"/>
      <c r="BU524" s="25"/>
      <c r="BV524" s="25"/>
      <c r="BW524" s="25"/>
      <c r="BX524" s="25"/>
      <c r="BY524" s="25"/>
      <c r="BZ524" s="25"/>
      <c r="CA524" s="25"/>
      <c r="CB524" s="25"/>
    </row>
    <row r="525" spans="2:80" x14ac:dyDescent="0.2">
      <c r="B525" s="25"/>
      <c r="C525" s="1"/>
      <c r="D525" s="1"/>
      <c r="E525" s="1"/>
      <c r="F525" s="2"/>
      <c r="G525" s="6"/>
      <c r="H525" s="2"/>
      <c r="I525" s="2"/>
      <c r="J525" s="3"/>
      <c r="K525" s="3"/>
      <c r="L525" s="1"/>
      <c r="M525" s="1"/>
      <c r="N525" s="1"/>
      <c r="O525" s="40"/>
      <c r="P525" s="40"/>
      <c r="Q525" s="1"/>
      <c r="R525" s="1"/>
      <c r="S525" s="2"/>
      <c r="T525" s="3"/>
      <c r="U525" s="7"/>
      <c r="V525" s="7"/>
      <c r="W525" s="7"/>
      <c r="X525" s="40"/>
      <c r="Y525" s="1"/>
      <c r="Z525" s="1"/>
      <c r="AA525" s="2"/>
      <c r="AB525" s="6"/>
      <c r="AC525" s="2"/>
      <c r="AD525" s="40"/>
      <c r="AE525" s="1"/>
      <c r="AF525" s="2"/>
      <c r="AG525" s="9"/>
      <c r="AH525" s="12"/>
      <c r="AI525" s="12"/>
      <c r="AJ525" s="42"/>
      <c r="AK525" s="11"/>
      <c r="AL525" s="9"/>
      <c r="AM525" s="11"/>
      <c r="AN525" s="9"/>
      <c r="AO525" s="9"/>
      <c r="AP525" s="9"/>
      <c r="AQ525" s="50"/>
      <c r="AR525" s="11"/>
      <c r="AS525" s="49"/>
      <c r="AT525" s="12"/>
      <c r="AU525" s="9"/>
      <c r="AV525" s="9"/>
      <c r="AW525" s="9"/>
      <c r="AX525" s="9"/>
      <c r="AY525" s="12"/>
      <c r="AZ525" s="49"/>
      <c r="BA525" s="12"/>
      <c r="BB525" s="9"/>
      <c r="BC525" s="9"/>
      <c r="BD525" s="9"/>
      <c r="BE525" s="9"/>
      <c r="BF525" s="12"/>
      <c r="BG525" s="49"/>
      <c r="BH525" s="12"/>
      <c r="BI525" s="9"/>
      <c r="BJ525" s="9"/>
      <c r="BK525" s="9"/>
      <c r="BL525" s="50"/>
      <c r="BM525" s="12"/>
      <c r="BN525" s="11"/>
      <c r="BO525" s="9"/>
      <c r="BP525" s="11"/>
      <c r="BQ525" s="9"/>
      <c r="BR525" s="43"/>
      <c r="BS525" s="9"/>
      <c r="BT525" s="11"/>
      <c r="BU525" s="25"/>
      <c r="BV525" s="25"/>
      <c r="BW525" s="25"/>
      <c r="BX525" s="25"/>
      <c r="BY525" s="25"/>
      <c r="BZ525" s="25"/>
      <c r="CA525" s="25"/>
      <c r="CB525" s="25"/>
    </row>
    <row r="526" spans="2:80" x14ac:dyDescent="0.2">
      <c r="B526" s="25"/>
      <c r="C526" s="1"/>
      <c r="D526" s="1"/>
      <c r="E526" s="1"/>
      <c r="F526" s="2"/>
      <c r="G526" s="6"/>
      <c r="H526" s="2"/>
      <c r="I526" s="2"/>
      <c r="J526" s="3"/>
      <c r="K526" s="3"/>
      <c r="L526" s="1"/>
      <c r="M526" s="1"/>
      <c r="N526" s="1"/>
      <c r="O526" s="40"/>
      <c r="P526" s="40"/>
      <c r="Q526" s="1"/>
      <c r="R526" s="1"/>
      <c r="S526" s="2"/>
      <c r="T526" s="3"/>
      <c r="U526" s="7"/>
      <c r="V526" s="7"/>
      <c r="W526" s="7"/>
      <c r="X526" s="40"/>
      <c r="Y526" s="1"/>
      <c r="Z526" s="1"/>
      <c r="AA526" s="2"/>
      <c r="AB526" s="6"/>
      <c r="AC526" s="2"/>
      <c r="AD526" s="40"/>
      <c r="AE526" s="1"/>
      <c r="AF526" s="2"/>
      <c r="AG526" s="9"/>
      <c r="AH526" s="12"/>
      <c r="AI526" s="12"/>
      <c r="AJ526" s="42"/>
      <c r="AK526" s="11"/>
      <c r="AL526" s="9"/>
      <c r="AM526" s="11"/>
      <c r="AN526" s="9"/>
      <c r="AO526" s="9"/>
      <c r="AP526" s="9"/>
      <c r="AQ526" s="50"/>
      <c r="AR526" s="11"/>
      <c r="AS526" s="49"/>
      <c r="AT526" s="12"/>
      <c r="AU526" s="9"/>
      <c r="AV526" s="9"/>
      <c r="AW526" s="9"/>
      <c r="AX526" s="9"/>
      <c r="AY526" s="12"/>
      <c r="AZ526" s="49"/>
      <c r="BA526" s="12"/>
      <c r="BB526" s="9"/>
      <c r="BC526" s="9"/>
      <c r="BD526" s="9"/>
      <c r="BE526" s="9"/>
      <c r="BF526" s="12"/>
      <c r="BG526" s="49"/>
      <c r="BH526" s="12"/>
      <c r="BI526" s="9"/>
      <c r="BJ526" s="9"/>
      <c r="BK526" s="9"/>
      <c r="BL526" s="50"/>
      <c r="BM526" s="12"/>
      <c r="BN526" s="11"/>
      <c r="BO526" s="9"/>
      <c r="BP526" s="11"/>
      <c r="BQ526" s="9"/>
      <c r="BR526" s="43"/>
      <c r="BS526" s="9"/>
      <c r="BT526" s="11"/>
      <c r="BU526" s="25"/>
      <c r="BV526" s="25"/>
      <c r="BW526" s="25"/>
      <c r="BX526" s="25"/>
      <c r="BY526" s="25"/>
      <c r="BZ526" s="25"/>
      <c r="CA526" s="25"/>
      <c r="CB526" s="25"/>
    </row>
    <row r="527" spans="2:80" x14ac:dyDescent="0.2">
      <c r="B527" s="25"/>
      <c r="C527" s="1"/>
      <c r="D527" s="1"/>
      <c r="E527" s="1"/>
      <c r="F527" s="2"/>
      <c r="G527" s="6"/>
      <c r="H527" s="2"/>
      <c r="I527" s="2"/>
      <c r="J527" s="3"/>
      <c r="K527" s="3"/>
      <c r="L527" s="1"/>
      <c r="M527" s="1"/>
      <c r="N527" s="1"/>
      <c r="O527" s="40"/>
      <c r="P527" s="40"/>
      <c r="Q527" s="1"/>
      <c r="R527" s="1"/>
      <c r="S527" s="2"/>
      <c r="T527" s="3"/>
      <c r="U527" s="7"/>
      <c r="V527" s="7"/>
      <c r="W527" s="7"/>
      <c r="X527" s="40"/>
      <c r="Y527" s="1"/>
      <c r="Z527" s="1"/>
      <c r="AA527" s="2"/>
      <c r="AB527" s="6"/>
      <c r="AC527" s="2"/>
      <c r="AD527" s="40"/>
      <c r="AE527" s="1"/>
      <c r="AF527" s="2"/>
      <c r="AG527" s="9"/>
      <c r="AH527" s="12"/>
      <c r="AI527" s="12"/>
      <c r="AJ527" s="42"/>
      <c r="AK527" s="11"/>
      <c r="AL527" s="9"/>
      <c r="AM527" s="11"/>
      <c r="AN527" s="9"/>
      <c r="AO527" s="9"/>
      <c r="AP527" s="9"/>
      <c r="AQ527" s="50"/>
      <c r="AR527" s="11"/>
      <c r="AS527" s="49"/>
      <c r="AT527" s="12"/>
      <c r="AU527" s="9"/>
      <c r="AV527" s="9"/>
      <c r="AW527" s="9"/>
      <c r="AX527" s="9"/>
      <c r="AY527" s="12"/>
      <c r="AZ527" s="49"/>
      <c r="BA527" s="12"/>
      <c r="BB527" s="9"/>
      <c r="BC527" s="9"/>
      <c r="BD527" s="9"/>
      <c r="BE527" s="9"/>
      <c r="BF527" s="12"/>
      <c r="BG527" s="49"/>
      <c r="BH527" s="12"/>
      <c r="BI527" s="9"/>
      <c r="BJ527" s="9"/>
      <c r="BK527" s="9"/>
      <c r="BL527" s="50"/>
      <c r="BM527" s="12"/>
      <c r="BN527" s="11"/>
      <c r="BO527" s="9"/>
      <c r="BP527" s="11"/>
      <c r="BQ527" s="9"/>
      <c r="BR527" s="43"/>
      <c r="BS527" s="9"/>
      <c r="BT527" s="11"/>
      <c r="BU527" s="25"/>
      <c r="BV527" s="25"/>
      <c r="BW527" s="25"/>
      <c r="BX527" s="25"/>
      <c r="BY527" s="25"/>
      <c r="BZ527" s="25"/>
      <c r="CA527" s="25"/>
      <c r="CB527" s="25"/>
    </row>
    <row r="528" spans="2:80" x14ac:dyDescent="0.2">
      <c r="C528" s="1">
        <v>80</v>
      </c>
      <c r="D528" s="1">
        <v>104.71</v>
      </c>
      <c r="E528" s="1">
        <v>-5103.8999999999996</v>
      </c>
      <c r="F528" s="2">
        <v>78</v>
      </c>
      <c r="G528" s="6">
        <v>3.3000000000000002E-2</v>
      </c>
      <c r="H528" s="2">
        <v>0.42199999999999999</v>
      </c>
      <c r="I528" s="2">
        <v>3500</v>
      </c>
      <c r="J528" s="3">
        <f t="shared" ref="J528:J591" si="142">I528/60</f>
        <v>58.333333333333336</v>
      </c>
      <c r="K528" s="3">
        <f t="shared" ref="K528:K591" si="143">2*3.1416*J528</f>
        <v>366.52</v>
      </c>
      <c r="L528" s="1">
        <v>0.9</v>
      </c>
      <c r="M528" s="1">
        <v>0.76</v>
      </c>
      <c r="N528" s="1">
        <f t="shared" ref="N528:N591" si="144">L528*M528</f>
        <v>0.68400000000000005</v>
      </c>
      <c r="O528" s="40">
        <f t="shared" ref="O528:O591" si="145">1000*G528*F528/(75*N528)</f>
        <v>50.175438596491226</v>
      </c>
      <c r="P528" s="40">
        <f t="shared" ref="P528:P591" si="146">O528*75.9</f>
        <v>3808.3157894736842</v>
      </c>
      <c r="Q528" s="1">
        <v>11</v>
      </c>
      <c r="R528" s="1">
        <v>4</v>
      </c>
      <c r="S528" s="2">
        <v>2600</v>
      </c>
      <c r="T528" s="3">
        <f t="shared" ref="T528:T591" si="147">S528/(R528-1)</f>
        <v>866.66666666666663</v>
      </c>
      <c r="U528" s="7">
        <v>0.20419999999999999</v>
      </c>
      <c r="V528" s="7">
        <f t="shared" ref="V528:V591" si="148">3.1416*U528^2/4</f>
        <v>3.2749326455999997E-2</v>
      </c>
      <c r="W528" s="7">
        <f t="shared" ref="W528:W591" si="149">(2*9.81*V528^2*U528*Q528)/(S528*G528^2)</f>
        <v>1.6693636134473333E-2</v>
      </c>
      <c r="X528" s="40">
        <f t="shared" ref="X528:X591" si="150">AC528/(9.81*V528)</f>
        <v>1081.2059482292843</v>
      </c>
      <c r="Y528" s="1">
        <v>0</v>
      </c>
      <c r="Z528" s="1">
        <v>78</v>
      </c>
      <c r="AA528" s="2">
        <v>67</v>
      </c>
      <c r="AB528" s="6">
        <f t="shared" ref="AB528:AB591" si="151">(900*9.81*1000*G528*F528)/(N528*H528*(3.1416*I528)^2)</f>
        <v>0.6511988748177826</v>
      </c>
      <c r="AC528" s="2">
        <v>347.36</v>
      </c>
      <c r="AD528" s="40">
        <f t="shared" ref="AD528:AD591" si="152">(W528*T528)/(2*9.81*U528*V528^2)</f>
        <v>3367.0033670033663</v>
      </c>
      <c r="AE528" s="1">
        <f t="shared" ref="AE528:AE591" si="153">T528/AC528</f>
        <v>2.4950099800399199</v>
      </c>
      <c r="AF528" s="2">
        <f t="shared" ref="AF528:AF591" si="154">1+AF527</f>
        <v>1</v>
      </c>
      <c r="AG528" s="9">
        <f t="shared" ref="AG528:AG591" si="155">AF528*AE528</f>
        <v>2.4950099800399199</v>
      </c>
      <c r="AH528" s="12">
        <f t="shared" ref="AH528:AH591" si="156">1/(AB528*AG528+1)</f>
        <v>0.38098900064833519</v>
      </c>
      <c r="AI528" s="12">
        <f t="shared" ref="AI528:AI591" si="157">AL528^2-4*CoefC*AJ528</f>
        <v>10170.233500710678</v>
      </c>
      <c r="AJ528" s="42">
        <f t="shared" ref="AJ528:AJ591" si="158">AH528^2*CoefA-AP528</f>
        <v>11.757362107816389</v>
      </c>
      <c r="AK528" s="11">
        <v>0</v>
      </c>
      <c r="AL528" s="9">
        <f t="shared" ref="AL528:AL591" si="159">AH528*CoefB-B</f>
        <v>-22.128981802581293</v>
      </c>
      <c r="AM528" s="11">
        <f t="shared" ref="AM528:AM591" si="160">IF(AK528&lt;0,0,AK528)</f>
        <v>0</v>
      </c>
      <c r="AN528" s="9">
        <f t="shared" ref="AN528:AN591" si="161">AQ527</f>
        <v>0</v>
      </c>
      <c r="AO528" s="9"/>
      <c r="AP528" s="9">
        <f t="shared" ref="AP528:AP591" si="162">AN528-AT528*(B-_R*ABS(AT528))</f>
        <v>0</v>
      </c>
      <c r="AQ528" s="47">
        <f t="shared" ref="AQ528:AQ591" si="163">AU528+B*(AR528-AT528)+_R*AT528*ABS(AT528)</f>
        <v>0</v>
      </c>
      <c r="AR528" s="15">
        <f t="shared" ref="AR528:AR591" si="164">AM527</f>
        <v>0</v>
      </c>
      <c r="AS528" s="49"/>
      <c r="AT528" s="12">
        <f t="shared" ref="AT528:AT591" si="165">AY527</f>
        <v>0</v>
      </c>
      <c r="AU528" s="9">
        <f t="shared" ref="AU528:AU591" si="166">AX527</f>
        <v>0</v>
      </c>
      <c r="AV528" s="9">
        <f t="shared" ref="AV528:AV591" si="167">AU528+AT528*(B-_R*ABS(AT528))</f>
        <v>0</v>
      </c>
      <c r="AW528" s="9">
        <f t="shared" ref="AW528:AW591" si="168">AU528-BA528*(B-_R*ABS(BA528))</f>
        <v>0</v>
      </c>
      <c r="AX528" s="16">
        <f t="shared" ref="AX528:AX591" si="169">(AV528+AW528)/2</f>
        <v>0</v>
      </c>
      <c r="AY528" s="44">
        <f t="shared" ref="AY528:AY591" si="170">(AV528-AX528)/B</f>
        <v>0</v>
      </c>
      <c r="AZ528" s="49"/>
      <c r="BA528" s="12">
        <f t="shared" ref="BA528:BA591" si="171">BF527</f>
        <v>0</v>
      </c>
      <c r="BB528" s="9">
        <f t="shared" ref="BB528:BB591" si="172">BE527</f>
        <v>0</v>
      </c>
      <c r="BC528" s="9">
        <f t="shared" ref="BC528:BC591" si="173">BB528+BA528*(B-_R*ABS(BA528))</f>
        <v>0</v>
      </c>
      <c r="BD528" s="9">
        <f t="shared" ref="BD528:BD591" si="174">BB528-BH528*(B-_R*ABS(BH528))</f>
        <v>0</v>
      </c>
      <c r="BE528" s="16">
        <f t="shared" ref="BE528:BE591" si="175">(BC528+BD528)/2</f>
        <v>0</v>
      </c>
      <c r="BF528" s="44">
        <f t="shared" ref="BF528:BF591" si="176">(BC528-BE528)/B</f>
        <v>0</v>
      </c>
      <c r="BG528" s="49"/>
      <c r="BH528" s="12">
        <f t="shared" ref="BH528:BH591" si="177">BM527</f>
        <v>0</v>
      </c>
      <c r="BI528" s="9">
        <f t="shared" ref="BI528:BI591" si="178">BL527</f>
        <v>0</v>
      </c>
      <c r="BJ528" s="9">
        <f t="shared" ref="BJ528:BJ553" si="179">BB528+BF528*(B-_R*ABS(BH528))</f>
        <v>0</v>
      </c>
      <c r="BK528" s="9"/>
      <c r="BL528" s="47">
        <f t="shared" ref="BL528:BL591" si="180">$AA$7</f>
        <v>64</v>
      </c>
      <c r="BM528" s="44">
        <f t="shared" ref="BM528:BM591" si="181">(BJ528-BL528)/B</f>
        <v>-0.71007197184000004</v>
      </c>
      <c r="BN528" s="11"/>
      <c r="BO528" s="9"/>
      <c r="BP528" s="11"/>
      <c r="BQ528" s="9"/>
      <c r="BR528" s="43"/>
      <c r="BS528" s="9"/>
      <c r="BT528" s="11"/>
    </row>
    <row r="529" spans="3:72" x14ac:dyDescent="0.2">
      <c r="C529" s="1">
        <v>80</v>
      </c>
      <c r="D529" s="1">
        <v>104.71</v>
      </c>
      <c r="E529" s="1">
        <v>-5103.8999999999996</v>
      </c>
      <c r="F529" s="2">
        <v>78</v>
      </c>
      <c r="G529" s="6">
        <v>3.3000000000000002E-2</v>
      </c>
      <c r="H529" s="2">
        <v>0.42199999999999999</v>
      </c>
      <c r="I529" s="2">
        <v>3500</v>
      </c>
      <c r="J529" s="3">
        <f t="shared" si="142"/>
        <v>58.333333333333336</v>
      </c>
      <c r="K529" s="3">
        <f t="shared" si="143"/>
        <v>366.52</v>
      </c>
      <c r="L529" s="1">
        <v>0.9</v>
      </c>
      <c r="M529" s="1">
        <v>0.76</v>
      </c>
      <c r="N529" s="1">
        <f t="shared" si="144"/>
        <v>0.68400000000000005</v>
      </c>
      <c r="O529" s="40">
        <f t="shared" si="145"/>
        <v>50.175438596491226</v>
      </c>
      <c r="P529" s="40">
        <f t="shared" si="146"/>
        <v>3808.3157894736842</v>
      </c>
      <c r="Q529" s="1">
        <v>11</v>
      </c>
      <c r="R529" s="1">
        <v>4</v>
      </c>
      <c r="S529" s="2">
        <v>2600</v>
      </c>
      <c r="T529" s="3">
        <f t="shared" si="147"/>
        <v>866.66666666666663</v>
      </c>
      <c r="U529" s="7">
        <v>0.20419999999999999</v>
      </c>
      <c r="V529" s="7">
        <f t="shared" si="148"/>
        <v>3.2749326455999997E-2</v>
      </c>
      <c r="W529" s="7">
        <f t="shared" si="149"/>
        <v>1.6693636134473333E-2</v>
      </c>
      <c r="X529" s="40">
        <f t="shared" si="150"/>
        <v>1081.2059482292843</v>
      </c>
      <c r="Y529" s="1">
        <v>0</v>
      </c>
      <c r="Z529" s="1">
        <v>78</v>
      </c>
      <c r="AA529" s="2">
        <v>67</v>
      </c>
      <c r="AB529" s="6">
        <f t="shared" si="151"/>
        <v>0.6511988748177826</v>
      </c>
      <c r="AC529" s="2">
        <v>347.36</v>
      </c>
      <c r="AD529" s="40">
        <f t="shared" si="152"/>
        <v>3367.0033670033663</v>
      </c>
      <c r="AE529" s="1">
        <f t="shared" si="153"/>
        <v>2.4950099800399199</v>
      </c>
      <c r="AF529" s="2">
        <f t="shared" si="154"/>
        <v>2</v>
      </c>
      <c r="AG529" s="9">
        <f t="shared" si="155"/>
        <v>4.9900199600798398</v>
      </c>
      <c r="AH529" s="12">
        <f t="shared" si="156"/>
        <v>0.23532205822005084</v>
      </c>
      <c r="AI529" s="12">
        <f t="shared" si="157"/>
        <v>6009.5842682546117</v>
      </c>
      <c r="AJ529" s="42">
        <f t="shared" si="158"/>
        <v>4.485494157878601</v>
      </c>
      <c r="AK529" s="11">
        <v>0</v>
      </c>
      <c r="AL529" s="9">
        <f t="shared" si="159"/>
        <v>-48.129074356605763</v>
      </c>
      <c r="AM529" s="11">
        <f t="shared" si="160"/>
        <v>0</v>
      </c>
      <c r="AN529" s="9">
        <f t="shared" si="161"/>
        <v>0</v>
      </c>
      <c r="AO529" s="9"/>
      <c r="AP529" s="9">
        <f t="shared" si="162"/>
        <v>0</v>
      </c>
      <c r="AQ529" s="47">
        <f t="shared" si="163"/>
        <v>0</v>
      </c>
      <c r="AR529" s="15">
        <f t="shared" si="164"/>
        <v>0</v>
      </c>
      <c r="AS529" s="49"/>
      <c r="AT529" s="12">
        <f t="shared" si="165"/>
        <v>0</v>
      </c>
      <c r="AU529" s="9">
        <f t="shared" si="166"/>
        <v>0</v>
      </c>
      <c r="AV529" s="9">
        <f t="shared" si="167"/>
        <v>0</v>
      </c>
      <c r="AW529" s="9">
        <f t="shared" si="168"/>
        <v>0</v>
      </c>
      <c r="AX529" s="16">
        <f t="shared" si="169"/>
        <v>0</v>
      </c>
      <c r="AY529" s="44">
        <f t="shared" si="170"/>
        <v>0</v>
      </c>
      <c r="AZ529" s="49"/>
      <c r="BA529" s="12">
        <f t="shared" si="171"/>
        <v>0</v>
      </c>
      <c r="BB529" s="9">
        <f t="shared" si="172"/>
        <v>0</v>
      </c>
      <c r="BC529" s="9">
        <f t="shared" si="173"/>
        <v>0</v>
      </c>
      <c r="BD529" s="9">
        <f t="shared" si="174"/>
        <v>63.398277203679449</v>
      </c>
      <c r="BE529" s="16">
        <f t="shared" si="175"/>
        <v>31.699138601839724</v>
      </c>
      <c r="BF529" s="44">
        <f t="shared" si="176"/>
        <v>-0.35169796644746554</v>
      </c>
      <c r="BG529" s="49"/>
      <c r="BH529" s="12">
        <f t="shared" si="177"/>
        <v>-0.71007197184000004</v>
      </c>
      <c r="BI529" s="9">
        <f t="shared" si="178"/>
        <v>64</v>
      </c>
      <c r="BJ529" s="9">
        <f t="shared" si="179"/>
        <v>-31.401105878082664</v>
      </c>
      <c r="BK529" s="9"/>
      <c r="BL529" s="47">
        <f t="shared" si="180"/>
        <v>64</v>
      </c>
      <c r="BM529" s="44">
        <f t="shared" si="181"/>
        <v>-1.0584633026026058</v>
      </c>
      <c r="BN529" s="11"/>
      <c r="BO529" s="9"/>
      <c r="BP529" s="11"/>
      <c r="BQ529" s="9"/>
      <c r="BR529" s="43"/>
      <c r="BS529" s="9"/>
      <c r="BT529" s="11"/>
    </row>
    <row r="530" spans="3:72" x14ac:dyDescent="0.2">
      <c r="C530" s="1">
        <v>80</v>
      </c>
      <c r="D530" s="1">
        <v>104.71</v>
      </c>
      <c r="E530" s="1">
        <v>-5103.8999999999996</v>
      </c>
      <c r="F530" s="2">
        <v>78</v>
      </c>
      <c r="G530" s="6">
        <v>3.3000000000000002E-2</v>
      </c>
      <c r="H530" s="2">
        <v>0.42199999999999999</v>
      </c>
      <c r="I530" s="2">
        <v>3500</v>
      </c>
      <c r="J530" s="3">
        <f t="shared" si="142"/>
        <v>58.333333333333336</v>
      </c>
      <c r="K530" s="3">
        <f t="shared" si="143"/>
        <v>366.52</v>
      </c>
      <c r="L530" s="1">
        <v>0.9</v>
      </c>
      <c r="M530" s="1">
        <v>0.76</v>
      </c>
      <c r="N530" s="1">
        <f t="shared" si="144"/>
        <v>0.68400000000000005</v>
      </c>
      <c r="O530" s="40">
        <f t="shared" si="145"/>
        <v>50.175438596491226</v>
      </c>
      <c r="P530" s="40">
        <f t="shared" si="146"/>
        <v>3808.3157894736842</v>
      </c>
      <c r="Q530" s="1">
        <v>11</v>
      </c>
      <c r="R530" s="1">
        <v>4</v>
      </c>
      <c r="S530" s="2">
        <v>2600</v>
      </c>
      <c r="T530" s="3">
        <f t="shared" si="147"/>
        <v>866.66666666666663</v>
      </c>
      <c r="U530" s="7">
        <v>0.20419999999999999</v>
      </c>
      <c r="V530" s="7">
        <f t="shared" si="148"/>
        <v>3.2749326455999997E-2</v>
      </c>
      <c r="W530" s="7">
        <f t="shared" si="149"/>
        <v>1.6693636134473333E-2</v>
      </c>
      <c r="X530" s="40">
        <f t="shared" si="150"/>
        <v>1081.2059482292843</v>
      </c>
      <c r="Y530" s="1">
        <v>0</v>
      </c>
      <c r="Z530" s="1">
        <v>78</v>
      </c>
      <c r="AA530" s="2">
        <v>67</v>
      </c>
      <c r="AB530" s="6">
        <f t="shared" si="151"/>
        <v>0.6511988748177826</v>
      </c>
      <c r="AC530" s="2">
        <v>347.36</v>
      </c>
      <c r="AD530" s="40">
        <f t="shared" si="152"/>
        <v>3367.0033670033663</v>
      </c>
      <c r="AE530" s="1">
        <f t="shared" si="153"/>
        <v>2.4950099800399199</v>
      </c>
      <c r="AF530" s="2">
        <f t="shared" si="154"/>
        <v>3</v>
      </c>
      <c r="AG530" s="9">
        <f t="shared" si="155"/>
        <v>7.4850299401197598</v>
      </c>
      <c r="AH530" s="12">
        <f t="shared" si="156"/>
        <v>0.17023469870674793</v>
      </c>
      <c r="AI530" s="12">
        <f t="shared" si="157"/>
        <v>5502.3752815835724</v>
      </c>
      <c r="AJ530" s="42">
        <f t="shared" si="158"/>
        <v>2.3473680641459569</v>
      </c>
      <c r="AK530" s="11">
        <v>0</v>
      </c>
      <c r="AL530" s="9">
        <f t="shared" si="159"/>
        <v>-59.746517156135198</v>
      </c>
      <c r="AM530" s="11">
        <f t="shared" si="160"/>
        <v>0</v>
      </c>
      <c r="AN530" s="9">
        <f t="shared" si="161"/>
        <v>0</v>
      </c>
      <c r="AO530" s="9"/>
      <c r="AP530" s="9">
        <f t="shared" si="162"/>
        <v>0</v>
      </c>
      <c r="AQ530" s="47">
        <f t="shared" si="163"/>
        <v>0</v>
      </c>
      <c r="AR530" s="15">
        <f t="shared" si="164"/>
        <v>0</v>
      </c>
      <c r="AS530" s="49"/>
      <c r="AT530" s="12">
        <f t="shared" si="165"/>
        <v>0</v>
      </c>
      <c r="AU530" s="9">
        <f t="shared" si="166"/>
        <v>0</v>
      </c>
      <c r="AV530" s="9">
        <f t="shared" si="167"/>
        <v>0</v>
      </c>
      <c r="AW530" s="9">
        <f t="shared" si="168"/>
        <v>31.551523279679429</v>
      </c>
      <c r="AX530" s="16">
        <f t="shared" si="169"/>
        <v>15.775761639839715</v>
      </c>
      <c r="AY530" s="44">
        <f t="shared" si="170"/>
        <v>-0.17503009648248152</v>
      </c>
      <c r="AZ530" s="49"/>
      <c r="BA530" s="12">
        <f t="shared" si="171"/>
        <v>-0.35169796644746554</v>
      </c>
      <c r="BB530" s="9">
        <f t="shared" si="172"/>
        <v>31.699138601839724</v>
      </c>
      <c r="BC530" s="9">
        <f t="shared" si="173"/>
        <v>0.14761532216029494</v>
      </c>
      <c r="BD530" s="9">
        <f t="shared" si="174"/>
        <v>125.76320775869868</v>
      </c>
      <c r="BE530" s="16">
        <f t="shared" si="175"/>
        <v>62.955411540429488</v>
      </c>
      <c r="BF530" s="44">
        <f t="shared" si="176"/>
        <v>-0.696844620431739</v>
      </c>
      <c r="BG530" s="49"/>
      <c r="BH530" s="12">
        <f t="shared" si="177"/>
        <v>-1.0584633026026058</v>
      </c>
      <c r="BI530" s="9">
        <f t="shared" si="178"/>
        <v>64</v>
      </c>
      <c r="BJ530" s="9">
        <f t="shared" si="179"/>
        <v>-30.228412789600323</v>
      </c>
      <c r="BK530" s="9"/>
      <c r="BL530" s="47">
        <f t="shared" si="180"/>
        <v>64</v>
      </c>
      <c r="BM530" s="44">
        <f t="shared" si="181"/>
        <v>-1.0454524198885153</v>
      </c>
      <c r="BN530" s="11"/>
      <c r="BO530" s="9"/>
      <c r="BP530" s="11"/>
      <c r="BQ530" s="9"/>
      <c r="BR530" s="43"/>
      <c r="BS530" s="9"/>
      <c r="BT530" s="11"/>
    </row>
    <row r="531" spans="3:72" x14ac:dyDescent="0.2">
      <c r="C531" s="1">
        <v>80</v>
      </c>
      <c r="D531" s="1">
        <v>104.71</v>
      </c>
      <c r="E531" s="1">
        <v>-5103.8999999999996</v>
      </c>
      <c r="F531" s="2">
        <v>78</v>
      </c>
      <c r="G531" s="6">
        <v>3.3000000000000002E-2</v>
      </c>
      <c r="H531" s="2">
        <v>0.42199999999999999</v>
      </c>
      <c r="I531" s="2">
        <v>3500</v>
      </c>
      <c r="J531" s="3">
        <f t="shared" si="142"/>
        <v>58.333333333333336</v>
      </c>
      <c r="K531" s="3">
        <f t="shared" si="143"/>
        <v>366.52</v>
      </c>
      <c r="L531" s="1">
        <v>0.9</v>
      </c>
      <c r="M531" s="1">
        <v>0.76</v>
      </c>
      <c r="N531" s="1">
        <f t="shared" si="144"/>
        <v>0.68400000000000005</v>
      </c>
      <c r="O531" s="40">
        <f t="shared" si="145"/>
        <v>50.175438596491226</v>
      </c>
      <c r="P531" s="40">
        <f t="shared" si="146"/>
        <v>3808.3157894736842</v>
      </c>
      <c r="Q531" s="1">
        <v>11</v>
      </c>
      <c r="R531" s="1">
        <v>4</v>
      </c>
      <c r="S531" s="2">
        <v>2600</v>
      </c>
      <c r="T531" s="3">
        <f t="shared" si="147"/>
        <v>866.66666666666663</v>
      </c>
      <c r="U531" s="7">
        <v>0.20419999999999999</v>
      </c>
      <c r="V531" s="7">
        <f t="shared" si="148"/>
        <v>3.2749326455999997E-2</v>
      </c>
      <c r="W531" s="7">
        <f t="shared" si="149"/>
        <v>1.6693636134473333E-2</v>
      </c>
      <c r="X531" s="40">
        <f t="shared" si="150"/>
        <v>1081.2059482292843</v>
      </c>
      <c r="Y531" s="1">
        <v>0</v>
      </c>
      <c r="Z531" s="1">
        <v>78</v>
      </c>
      <c r="AA531" s="2">
        <v>67</v>
      </c>
      <c r="AB531" s="6">
        <f t="shared" si="151"/>
        <v>0.6511988748177826</v>
      </c>
      <c r="AC531" s="2">
        <v>347.36</v>
      </c>
      <c r="AD531" s="40">
        <f t="shared" si="152"/>
        <v>3367.0033670033663</v>
      </c>
      <c r="AE531" s="1">
        <f t="shared" si="153"/>
        <v>2.4950099800399199</v>
      </c>
      <c r="AF531" s="2">
        <f t="shared" si="154"/>
        <v>4</v>
      </c>
      <c r="AG531" s="9">
        <f t="shared" si="155"/>
        <v>9.9800399201596797</v>
      </c>
      <c r="AH531" s="12">
        <f t="shared" si="156"/>
        <v>0.133351277674323</v>
      </c>
      <c r="AI531" s="12">
        <f t="shared" si="157"/>
        <v>-7373.4232070382413</v>
      </c>
      <c r="AJ531" s="42">
        <f t="shared" si="158"/>
        <v>-14.298813089837434</v>
      </c>
      <c r="AK531" s="11">
        <v>0</v>
      </c>
      <c r="AL531" s="9">
        <f t="shared" si="159"/>
        <v>-66.329838976212727</v>
      </c>
      <c r="AM531" s="11">
        <f t="shared" si="160"/>
        <v>0</v>
      </c>
      <c r="AN531" s="9">
        <f t="shared" si="161"/>
        <v>0</v>
      </c>
      <c r="AO531" s="9"/>
      <c r="AP531" s="9">
        <f t="shared" si="162"/>
        <v>15.739200713684761</v>
      </c>
      <c r="AQ531" s="47">
        <f t="shared" si="163"/>
        <v>31.514962353524478</v>
      </c>
      <c r="AR531" s="15">
        <f t="shared" si="164"/>
        <v>0</v>
      </c>
      <c r="AS531" s="49"/>
      <c r="AT531" s="12">
        <f t="shared" si="165"/>
        <v>-0.17503009648248152</v>
      </c>
      <c r="AU531" s="9">
        <f t="shared" si="166"/>
        <v>15.775761639839715</v>
      </c>
      <c r="AV531" s="9">
        <f t="shared" si="167"/>
        <v>3.6560926154953322E-2</v>
      </c>
      <c r="AW531" s="9">
        <f t="shared" si="168"/>
        <v>78.004044264458088</v>
      </c>
      <c r="AX531" s="16">
        <f t="shared" si="169"/>
        <v>39.020302595306518</v>
      </c>
      <c r="AY531" s="44">
        <f t="shared" si="170"/>
        <v>-0.43251972369868164</v>
      </c>
      <c r="AZ531" s="49"/>
      <c r="BA531" s="12">
        <f t="shared" si="171"/>
        <v>-0.696844620431739</v>
      </c>
      <c r="BB531" s="9">
        <f t="shared" si="172"/>
        <v>62.955411540429488</v>
      </c>
      <c r="BC531" s="9">
        <f t="shared" si="173"/>
        <v>0.7271289158111216</v>
      </c>
      <c r="BD531" s="9">
        <f t="shared" si="174"/>
        <v>155.87945593063591</v>
      </c>
      <c r="BE531" s="16">
        <f t="shared" si="175"/>
        <v>78.303292423223525</v>
      </c>
      <c r="BF531" s="44">
        <f t="shared" si="176"/>
        <v>-0.86069780296079024</v>
      </c>
      <c r="BG531" s="49"/>
      <c r="BH531" s="12">
        <f t="shared" si="177"/>
        <v>-1.0454524198885153</v>
      </c>
      <c r="BI531" s="9">
        <f t="shared" si="178"/>
        <v>64</v>
      </c>
      <c r="BJ531" s="9">
        <f t="shared" si="179"/>
        <v>-13.546894377433752</v>
      </c>
      <c r="BK531" s="9"/>
      <c r="BL531" s="47">
        <f t="shared" si="180"/>
        <v>64</v>
      </c>
      <c r="BM531" s="44">
        <f t="shared" si="181"/>
        <v>-0.86037306563519667</v>
      </c>
      <c r="BN531" s="11"/>
      <c r="BO531" s="9"/>
      <c r="BP531" s="11"/>
      <c r="BQ531" s="9"/>
      <c r="BR531" s="43"/>
      <c r="BS531" s="9"/>
      <c r="BT531" s="11"/>
    </row>
    <row r="532" spans="3:72" x14ac:dyDescent="0.2">
      <c r="C532" s="1">
        <v>80</v>
      </c>
      <c r="D532" s="1">
        <v>104.71</v>
      </c>
      <c r="E532" s="1">
        <v>-5103.8999999999996</v>
      </c>
      <c r="F532" s="2">
        <v>78</v>
      </c>
      <c r="G532" s="6">
        <v>3.3000000000000002E-2</v>
      </c>
      <c r="H532" s="2">
        <v>0.42199999999999999</v>
      </c>
      <c r="I532" s="2">
        <v>3500</v>
      </c>
      <c r="J532" s="3">
        <f t="shared" si="142"/>
        <v>58.333333333333336</v>
      </c>
      <c r="K532" s="3">
        <f t="shared" si="143"/>
        <v>366.52</v>
      </c>
      <c r="L532" s="1">
        <v>0.9</v>
      </c>
      <c r="M532" s="1">
        <v>0.76</v>
      </c>
      <c r="N532" s="1">
        <f t="shared" si="144"/>
        <v>0.68400000000000005</v>
      </c>
      <c r="O532" s="40">
        <f t="shared" si="145"/>
        <v>50.175438596491226</v>
      </c>
      <c r="P532" s="40">
        <f t="shared" si="146"/>
        <v>3808.3157894736842</v>
      </c>
      <c r="Q532" s="1">
        <v>11</v>
      </c>
      <c r="R532" s="1">
        <v>4</v>
      </c>
      <c r="S532" s="2">
        <v>2600</v>
      </c>
      <c r="T532" s="3">
        <f t="shared" si="147"/>
        <v>866.66666666666663</v>
      </c>
      <c r="U532" s="7">
        <v>0.20419999999999999</v>
      </c>
      <c r="V532" s="7">
        <f t="shared" si="148"/>
        <v>3.2749326455999997E-2</v>
      </c>
      <c r="W532" s="7">
        <f t="shared" si="149"/>
        <v>1.6693636134473333E-2</v>
      </c>
      <c r="X532" s="40">
        <f t="shared" si="150"/>
        <v>1081.2059482292843</v>
      </c>
      <c r="Y532" s="1">
        <v>0</v>
      </c>
      <c r="Z532" s="1">
        <v>78</v>
      </c>
      <c r="AA532" s="2">
        <v>67</v>
      </c>
      <c r="AB532" s="6">
        <f t="shared" si="151"/>
        <v>0.6511988748177826</v>
      </c>
      <c r="AC532" s="2">
        <v>347.36</v>
      </c>
      <c r="AD532" s="40">
        <f t="shared" si="152"/>
        <v>3367.0033670033663</v>
      </c>
      <c r="AE532" s="1">
        <f t="shared" si="153"/>
        <v>2.4950099800399199</v>
      </c>
      <c r="AF532" s="2">
        <f t="shared" si="154"/>
        <v>5</v>
      </c>
      <c r="AG532" s="9">
        <f t="shared" si="155"/>
        <v>12.4750499001996</v>
      </c>
      <c r="AH532" s="12">
        <f t="shared" si="156"/>
        <v>0.10960419400116229</v>
      </c>
      <c r="AI532" s="12">
        <f t="shared" si="157"/>
        <v>-52080.90752321871</v>
      </c>
      <c r="AJ532" s="42">
        <f t="shared" si="158"/>
        <v>-69.302388380684675</v>
      </c>
      <c r="AK532" s="11">
        <v>0</v>
      </c>
      <c r="AL532" s="9">
        <f t="shared" si="159"/>
        <v>-70.568455941035182</v>
      </c>
      <c r="AM532" s="11">
        <f t="shared" si="160"/>
        <v>0</v>
      </c>
      <c r="AN532" s="9">
        <f t="shared" si="161"/>
        <v>31.514962353524478</v>
      </c>
      <c r="AO532" s="9"/>
      <c r="AP532" s="9">
        <f t="shared" si="162"/>
        <v>70.27544780743888</v>
      </c>
      <c r="AQ532" s="47">
        <f t="shared" si="163"/>
        <v>77.780788049220916</v>
      </c>
      <c r="AR532" s="15">
        <f t="shared" si="164"/>
        <v>0</v>
      </c>
      <c r="AS532" s="49"/>
      <c r="AT532" s="12">
        <f t="shared" si="165"/>
        <v>-0.43251972369868164</v>
      </c>
      <c r="AU532" s="9">
        <f t="shared" si="166"/>
        <v>39.020302595306518</v>
      </c>
      <c r="AV532" s="9">
        <f t="shared" si="167"/>
        <v>0.25981714139211931</v>
      </c>
      <c r="AW532" s="9">
        <f t="shared" si="168"/>
        <v>115.7123829532282</v>
      </c>
      <c r="AX532" s="16">
        <f t="shared" si="169"/>
        <v>57.98610004731016</v>
      </c>
      <c r="AY532" s="44">
        <f t="shared" si="170"/>
        <v>-0.64046586765623292</v>
      </c>
      <c r="AZ532" s="49"/>
      <c r="BA532" s="12">
        <f t="shared" si="171"/>
        <v>-0.86069780296079024</v>
      </c>
      <c r="BB532" s="9">
        <f t="shared" si="172"/>
        <v>78.303292423223525</v>
      </c>
      <c r="BC532" s="9">
        <f t="shared" si="173"/>
        <v>1.6112120653018422</v>
      </c>
      <c r="BD532" s="9">
        <f t="shared" si="174"/>
        <v>154.96677064633445</v>
      </c>
      <c r="BE532" s="16">
        <f t="shared" si="175"/>
        <v>78.288991355818155</v>
      </c>
      <c r="BF532" s="44">
        <f t="shared" si="176"/>
        <v>-0.85073034276764425</v>
      </c>
      <c r="BG532" s="49"/>
      <c r="BH532" s="12">
        <f t="shared" si="177"/>
        <v>-0.86037306563519667</v>
      </c>
      <c r="BI532" s="9">
        <f t="shared" si="178"/>
        <v>64</v>
      </c>
      <c r="BJ532" s="9">
        <f t="shared" si="179"/>
        <v>2.4990283062891194</v>
      </c>
      <c r="BK532" s="9"/>
      <c r="BL532" s="47">
        <f t="shared" si="180"/>
        <v>64</v>
      </c>
      <c r="BM532" s="44">
        <f t="shared" si="181"/>
        <v>-0.682345566259833</v>
      </c>
      <c r="BN532" s="11"/>
      <c r="BO532" s="9"/>
      <c r="BP532" s="11"/>
      <c r="BQ532" s="9"/>
      <c r="BR532" s="43"/>
      <c r="BS532" s="9"/>
      <c r="BT532" s="11"/>
    </row>
    <row r="533" spans="3:72" x14ac:dyDescent="0.2">
      <c r="C533" s="1">
        <v>80</v>
      </c>
      <c r="D533" s="1">
        <v>104.71</v>
      </c>
      <c r="E533" s="1">
        <v>-5103.8999999999996</v>
      </c>
      <c r="F533" s="2">
        <v>78</v>
      </c>
      <c r="G533" s="6">
        <v>3.3000000000000002E-2</v>
      </c>
      <c r="H533" s="2">
        <v>0.42199999999999999</v>
      </c>
      <c r="I533" s="2">
        <v>3500</v>
      </c>
      <c r="J533" s="3">
        <f t="shared" si="142"/>
        <v>58.333333333333336</v>
      </c>
      <c r="K533" s="3">
        <f t="shared" si="143"/>
        <v>366.52</v>
      </c>
      <c r="L533" s="1">
        <v>0.9</v>
      </c>
      <c r="M533" s="1">
        <v>0.76</v>
      </c>
      <c r="N533" s="1">
        <f t="shared" si="144"/>
        <v>0.68400000000000005</v>
      </c>
      <c r="O533" s="40">
        <f t="shared" si="145"/>
        <v>50.175438596491226</v>
      </c>
      <c r="P533" s="40">
        <f t="shared" si="146"/>
        <v>3808.3157894736842</v>
      </c>
      <c r="Q533" s="1">
        <v>11</v>
      </c>
      <c r="R533" s="1">
        <v>4</v>
      </c>
      <c r="S533" s="2">
        <v>2600</v>
      </c>
      <c r="T533" s="3">
        <f t="shared" si="147"/>
        <v>866.66666666666663</v>
      </c>
      <c r="U533" s="7">
        <v>0.20419999999999999</v>
      </c>
      <c r="V533" s="7">
        <f t="shared" si="148"/>
        <v>3.2749326455999997E-2</v>
      </c>
      <c r="W533" s="7">
        <f t="shared" si="149"/>
        <v>1.6693636134473333E-2</v>
      </c>
      <c r="X533" s="40">
        <f t="shared" si="150"/>
        <v>1081.2059482292843</v>
      </c>
      <c r="Y533" s="1">
        <v>0</v>
      </c>
      <c r="Z533" s="1">
        <v>78</v>
      </c>
      <c r="AA533" s="2">
        <v>67</v>
      </c>
      <c r="AB533" s="6">
        <f t="shared" si="151"/>
        <v>0.6511988748177826</v>
      </c>
      <c r="AC533" s="2">
        <v>347.36</v>
      </c>
      <c r="AD533" s="40">
        <f t="shared" si="152"/>
        <v>3367.0033670033663</v>
      </c>
      <c r="AE533" s="1">
        <f t="shared" si="153"/>
        <v>2.4950099800399199</v>
      </c>
      <c r="AF533" s="2">
        <f t="shared" si="154"/>
        <v>6</v>
      </c>
      <c r="AG533" s="9">
        <f t="shared" si="155"/>
        <v>14.97005988023952</v>
      </c>
      <c r="AH533" s="12">
        <f t="shared" si="156"/>
        <v>9.303635749701257E-2</v>
      </c>
      <c r="AI533" s="12">
        <f t="shared" si="157"/>
        <v>-105184.74578683925</v>
      </c>
      <c r="AJ533" s="42">
        <f t="shared" si="158"/>
        <v>-134.31641913534497</v>
      </c>
      <c r="AK533" s="11">
        <v>0</v>
      </c>
      <c r="AL533" s="9">
        <f t="shared" si="159"/>
        <v>-73.525649078660862</v>
      </c>
      <c r="AM533" s="11">
        <f t="shared" si="160"/>
        <v>0</v>
      </c>
      <c r="AN533" s="9">
        <f t="shared" si="161"/>
        <v>77.780788049220916</v>
      </c>
      <c r="AO533" s="9"/>
      <c r="AP533" s="9">
        <f t="shared" si="162"/>
        <v>135.01753600446625</v>
      </c>
      <c r="AQ533" s="47">
        <f t="shared" si="163"/>
        <v>115.22284800255549</v>
      </c>
      <c r="AR533" s="15">
        <f t="shared" si="164"/>
        <v>0</v>
      </c>
      <c r="AS533" s="49"/>
      <c r="AT533" s="12">
        <f t="shared" si="165"/>
        <v>-0.64046586765623292</v>
      </c>
      <c r="AU533" s="9">
        <f t="shared" si="166"/>
        <v>57.98610004731016</v>
      </c>
      <c r="AV533" s="9">
        <f t="shared" si="167"/>
        <v>0.74935209206483222</v>
      </c>
      <c r="AW533" s="9">
        <f t="shared" si="168"/>
        <v>133.80015417868816</v>
      </c>
      <c r="AX533" s="16">
        <f t="shared" si="169"/>
        <v>67.2747531353765</v>
      </c>
      <c r="AY533" s="44">
        <f t="shared" si="170"/>
        <v>-0.73809097962923598</v>
      </c>
      <c r="AZ533" s="49"/>
      <c r="BA533" s="12">
        <f t="shared" si="171"/>
        <v>-0.85073034276764425</v>
      </c>
      <c r="BB533" s="9">
        <f t="shared" si="172"/>
        <v>78.288991355818155</v>
      </c>
      <c r="BC533" s="9">
        <f t="shared" si="173"/>
        <v>2.4749372244401684</v>
      </c>
      <c r="BD533" s="9">
        <f t="shared" si="174"/>
        <v>139.23431413257271</v>
      </c>
      <c r="BE533" s="16">
        <f t="shared" si="175"/>
        <v>70.854625678506437</v>
      </c>
      <c r="BF533" s="44">
        <f t="shared" si="176"/>
        <v>-0.75866406584974555</v>
      </c>
      <c r="BG533" s="49"/>
      <c r="BH533" s="12">
        <f t="shared" si="177"/>
        <v>-0.682345566259833</v>
      </c>
      <c r="BI533" s="9">
        <f t="shared" si="178"/>
        <v>64</v>
      </c>
      <c r="BJ533" s="9">
        <f t="shared" si="179"/>
        <v>10.527099641948752</v>
      </c>
      <c r="BK533" s="9"/>
      <c r="BL533" s="47">
        <f t="shared" si="180"/>
        <v>64</v>
      </c>
      <c r="BM533" s="44">
        <f t="shared" si="181"/>
        <v>-0.59327512183195774</v>
      </c>
      <c r="BN533" s="11"/>
      <c r="BO533" s="9"/>
      <c r="BP533" s="11"/>
      <c r="BQ533" s="9"/>
      <c r="BR533" s="43"/>
      <c r="BS533" s="9"/>
      <c r="BT533" s="11"/>
    </row>
    <row r="534" spans="3:72" x14ac:dyDescent="0.2">
      <c r="C534" s="1">
        <v>80</v>
      </c>
      <c r="D534" s="1">
        <v>104.71</v>
      </c>
      <c r="E534" s="1">
        <v>-5103.8999999999996</v>
      </c>
      <c r="F534" s="2">
        <v>78</v>
      </c>
      <c r="G534" s="6">
        <v>3.3000000000000002E-2</v>
      </c>
      <c r="H534" s="2">
        <v>0.42199999999999999</v>
      </c>
      <c r="I534" s="2">
        <v>3500</v>
      </c>
      <c r="J534" s="3">
        <f t="shared" si="142"/>
        <v>58.333333333333336</v>
      </c>
      <c r="K534" s="3">
        <f t="shared" si="143"/>
        <v>366.52</v>
      </c>
      <c r="L534" s="1">
        <v>0.9</v>
      </c>
      <c r="M534" s="1">
        <v>0.76</v>
      </c>
      <c r="N534" s="1">
        <f t="shared" si="144"/>
        <v>0.68400000000000005</v>
      </c>
      <c r="O534" s="40">
        <f t="shared" si="145"/>
        <v>50.175438596491226</v>
      </c>
      <c r="P534" s="40">
        <f t="shared" si="146"/>
        <v>3808.3157894736842</v>
      </c>
      <c r="Q534" s="1">
        <v>11</v>
      </c>
      <c r="R534" s="1">
        <v>4</v>
      </c>
      <c r="S534" s="2">
        <v>2600</v>
      </c>
      <c r="T534" s="3">
        <f t="shared" si="147"/>
        <v>866.66666666666663</v>
      </c>
      <c r="U534" s="7">
        <v>0.20419999999999999</v>
      </c>
      <c r="V534" s="7">
        <f t="shared" si="148"/>
        <v>3.2749326455999997E-2</v>
      </c>
      <c r="W534" s="7">
        <f t="shared" si="149"/>
        <v>1.6693636134473333E-2</v>
      </c>
      <c r="X534" s="40">
        <f t="shared" si="150"/>
        <v>1081.2059482292843</v>
      </c>
      <c r="Y534" s="1">
        <v>0</v>
      </c>
      <c r="Z534" s="1">
        <v>78</v>
      </c>
      <c r="AA534" s="2">
        <v>67</v>
      </c>
      <c r="AB534" s="6">
        <f t="shared" si="151"/>
        <v>0.6511988748177826</v>
      </c>
      <c r="AC534" s="2">
        <v>347.36</v>
      </c>
      <c r="AD534" s="40">
        <f t="shared" si="152"/>
        <v>3367.0033670033663</v>
      </c>
      <c r="AE534" s="1">
        <f t="shared" si="153"/>
        <v>2.4950099800399199</v>
      </c>
      <c r="AF534" s="2">
        <f t="shared" si="154"/>
        <v>7</v>
      </c>
      <c r="AG534" s="9">
        <f t="shared" si="155"/>
        <v>17.465069860279439</v>
      </c>
      <c r="AH534" s="12">
        <f t="shared" si="156"/>
        <v>8.081961537295497E-2</v>
      </c>
      <c r="AI534" s="12">
        <f t="shared" si="157"/>
        <v>-142941.88177350551</v>
      </c>
      <c r="AJ534" s="42">
        <f t="shared" si="158"/>
        <v>-180.56902548183851</v>
      </c>
      <c r="AK534" s="11">
        <v>0</v>
      </c>
      <c r="AL534" s="9">
        <f t="shared" si="159"/>
        <v>-75.70621538038391</v>
      </c>
      <c r="AM534" s="11">
        <f t="shared" si="160"/>
        <v>0</v>
      </c>
      <c r="AN534" s="9">
        <f t="shared" si="161"/>
        <v>115.22284800255549</v>
      </c>
      <c r="AO534" s="9"/>
      <c r="AP534" s="9">
        <f t="shared" si="162"/>
        <v>181.09810211039013</v>
      </c>
      <c r="AQ534" s="47">
        <f t="shared" si="163"/>
        <v>133.15000724321115</v>
      </c>
      <c r="AR534" s="15">
        <f t="shared" si="164"/>
        <v>0</v>
      </c>
      <c r="AS534" s="49"/>
      <c r="AT534" s="12">
        <f t="shared" si="165"/>
        <v>-0.73809097962923598</v>
      </c>
      <c r="AU534" s="9">
        <f t="shared" si="166"/>
        <v>67.2747531353765</v>
      </c>
      <c r="AV534" s="9">
        <f t="shared" si="167"/>
        <v>1.3994990275418502</v>
      </c>
      <c r="AW534" s="9">
        <f t="shared" si="168"/>
        <v>134.96754596065517</v>
      </c>
      <c r="AX534" s="16">
        <f t="shared" si="169"/>
        <v>68.183522494098511</v>
      </c>
      <c r="AY534" s="44">
        <f t="shared" si="170"/>
        <v>-0.74096036297354251</v>
      </c>
      <c r="AZ534" s="49"/>
      <c r="BA534" s="12">
        <f t="shared" si="171"/>
        <v>-0.75866406584974555</v>
      </c>
      <c r="BB534" s="9">
        <f t="shared" si="172"/>
        <v>70.854625678506437</v>
      </c>
      <c r="BC534" s="9">
        <f t="shared" si="173"/>
        <v>3.1618328532277644</v>
      </c>
      <c r="BD534" s="9">
        <f t="shared" si="174"/>
        <v>123.90747312563765</v>
      </c>
      <c r="BE534" s="16">
        <f t="shared" si="175"/>
        <v>63.534652989432708</v>
      </c>
      <c r="BF534" s="44">
        <f t="shared" si="176"/>
        <v>-0.669828866244636</v>
      </c>
      <c r="BG534" s="49"/>
      <c r="BH534" s="12">
        <f t="shared" si="177"/>
        <v>-0.59327512183195774</v>
      </c>
      <c r="BI534" s="9">
        <f t="shared" si="178"/>
        <v>64</v>
      </c>
      <c r="BJ534" s="9">
        <f t="shared" si="179"/>
        <v>10.95606032685324</v>
      </c>
      <c r="BK534" s="9"/>
      <c r="BL534" s="47">
        <f t="shared" si="180"/>
        <v>64</v>
      </c>
      <c r="BM534" s="44">
        <f t="shared" si="181"/>
        <v>-0.58851585684177066</v>
      </c>
      <c r="BN534" s="11"/>
      <c r="BO534" s="9"/>
      <c r="BP534" s="11"/>
      <c r="BQ534" s="9"/>
      <c r="BR534" s="43"/>
      <c r="BS534" s="9"/>
      <c r="BT534" s="11"/>
    </row>
    <row r="535" spans="3:72" x14ac:dyDescent="0.2">
      <c r="C535" s="1">
        <v>80</v>
      </c>
      <c r="D535" s="1">
        <v>104.71</v>
      </c>
      <c r="E535" s="1">
        <v>-5103.8999999999996</v>
      </c>
      <c r="F535" s="2">
        <v>78</v>
      </c>
      <c r="G535" s="6">
        <v>3.3000000000000002E-2</v>
      </c>
      <c r="H535" s="2">
        <v>0.42199999999999999</v>
      </c>
      <c r="I535" s="2">
        <v>3500</v>
      </c>
      <c r="J535" s="3">
        <f t="shared" si="142"/>
        <v>58.333333333333336</v>
      </c>
      <c r="K535" s="3">
        <f t="shared" si="143"/>
        <v>366.52</v>
      </c>
      <c r="L535" s="1">
        <v>0.9</v>
      </c>
      <c r="M535" s="1">
        <v>0.76</v>
      </c>
      <c r="N535" s="1">
        <f t="shared" si="144"/>
        <v>0.68400000000000005</v>
      </c>
      <c r="O535" s="40">
        <f t="shared" si="145"/>
        <v>50.175438596491226</v>
      </c>
      <c r="P535" s="40">
        <f t="shared" si="146"/>
        <v>3808.3157894736842</v>
      </c>
      <c r="Q535" s="1">
        <v>11</v>
      </c>
      <c r="R535" s="1">
        <v>4</v>
      </c>
      <c r="S535" s="2">
        <v>2600</v>
      </c>
      <c r="T535" s="3">
        <f t="shared" si="147"/>
        <v>866.66666666666663</v>
      </c>
      <c r="U535" s="7">
        <v>0.20419999999999999</v>
      </c>
      <c r="V535" s="7">
        <f t="shared" si="148"/>
        <v>3.2749326455999997E-2</v>
      </c>
      <c r="W535" s="7">
        <f t="shared" si="149"/>
        <v>1.6693636134473333E-2</v>
      </c>
      <c r="X535" s="40">
        <f t="shared" si="150"/>
        <v>1081.2059482292843</v>
      </c>
      <c r="Y535" s="1">
        <v>0</v>
      </c>
      <c r="Z535" s="1">
        <v>78</v>
      </c>
      <c r="AA535" s="2">
        <v>67</v>
      </c>
      <c r="AB535" s="6">
        <f t="shared" si="151"/>
        <v>0.6511988748177826</v>
      </c>
      <c r="AC535" s="2">
        <v>347.36</v>
      </c>
      <c r="AD535" s="40">
        <f t="shared" si="152"/>
        <v>3367.0033670033663</v>
      </c>
      <c r="AE535" s="1">
        <f t="shared" si="153"/>
        <v>2.4950099800399199</v>
      </c>
      <c r="AF535" s="2">
        <f t="shared" si="154"/>
        <v>8</v>
      </c>
      <c r="AG535" s="9">
        <f t="shared" si="155"/>
        <v>19.960079840319359</v>
      </c>
      <c r="AH535" s="12">
        <f t="shared" si="156"/>
        <v>7.1438871213100705E-2</v>
      </c>
      <c r="AI535" s="12">
        <f t="shared" si="157"/>
        <v>-157750.08927554564</v>
      </c>
      <c r="AJ535" s="42">
        <f t="shared" si="158"/>
        <v>-198.86543446181338</v>
      </c>
      <c r="AK535" s="11">
        <v>0</v>
      </c>
      <c r="AL535" s="9">
        <f t="shared" si="159"/>
        <v>-77.380584405476299</v>
      </c>
      <c r="AM535" s="11">
        <f t="shared" si="160"/>
        <v>0</v>
      </c>
      <c r="AN535" s="9">
        <f t="shared" si="161"/>
        <v>133.15000724321115</v>
      </c>
      <c r="AO535" s="9"/>
      <c r="AP535" s="9">
        <f t="shared" si="162"/>
        <v>199.27881895974974</v>
      </c>
      <c r="AQ535" s="47">
        <f t="shared" si="163"/>
        <v>134.31233421063712</v>
      </c>
      <c r="AR535" s="15">
        <f t="shared" si="164"/>
        <v>0</v>
      </c>
      <c r="AS535" s="49"/>
      <c r="AT535" s="12">
        <f t="shared" si="165"/>
        <v>-0.74096036297354251</v>
      </c>
      <c r="AU535" s="9">
        <f t="shared" si="166"/>
        <v>68.183522494098511</v>
      </c>
      <c r="AV535" s="9">
        <f t="shared" si="167"/>
        <v>2.0547107775599045</v>
      </c>
      <c r="AW535" s="9">
        <f t="shared" si="168"/>
        <v>128.02089198867455</v>
      </c>
      <c r="AX535" s="16">
        <f t="shared" si="169"/>
        <v>65.037801383117227</v>
      </c>
      <c r="AY535" s="44">
        <f t="shared" si="170"/>
        <v>-0.69878948966977295</v>
      </c>
      <c r="AZ535" s="49"/>
      <c r="BA535" s="12">
        <f t="shared" si="171"/>
        <v>-0.669828866244636</v>
      </c>
      <c r="BB535" s="9">
        <f t="shared" si="172"/>
        <v>63.534652989432708</v>
      </c>
      <c r="BC535" s="9">
        <f t="shared" si="173"/>
        <v>3.6972834948566771</v>
      </c>
      <c r="BD535" s="9">
        <f t="shared" si="174"/>
        <v>116.16525206591807</v>
      </c>
      <c r="BE535" s="16">
        <f t="shared" si="175"/>
        <v>59.931267780387373</v>
      </c>
      <c r="BF535" s="44">
        <f t="shared" si="176"/>
        <v>-0.62390900165697427</v>
      </c>
      <c r="BG535" s="49"/>
      <c r="BH535" s="12">
        <f t="shared" si="177"/>
        <v>-0.58851585684177066</v>
      </c>
      <c r="BI535" s="9">
        <f t="shared" si="178"/>
        <v>64</v>
      </c>
      <c r="BJ535" s="9">
        <f t="shared" si="179"/>
        <v>7.738867464409914</v>
      </c>
      <c r="BK535" s="9"/>
      <c r="BL535" s="47">
        <f t="shared" si="180"/>
        <v>64</v>
      </c>
      <c r="BM535" s="44">
        <f t="shared" si="181"/>
        <v>-0.62421020808590677</v>
      </c>
      <c r="BN535" s="11"/>
      <c r="BO535" s="9"/>
      <c r="BP535" s="11"/>
      <c r="BQ535" s="9"/>
      <c r="BR535" s="43"/>
      <c r="BS535" s="9"/>
      <c r="BT535" s="11"/>
    </row>
    <row r="536" spans="3:72" x14ac:dyDescent="0.2">
      <c r="C536" s="1">
        <v>80</v>
      </c>
      <c r="D536" s="1">
        <v>104.71</v>
      </c>
      <c r="E536" s="1">
        <v>-5103.8999999999996</v>
      </c>
      <c r="F536" s="2">
        <v>78</v>
      </c>
      <c r="G536" s="6">
        <v>3.3000000000000002E-2</v>
      </c>
      <c r="H536" s="2">
        <v>0.42199999999999999</v>
      </c>
      <c r="I536" s="2">
        <v>3500</v>
      </c>
      <c r="J536" s="3">
        <f t="shared" si="142"/>
        <v>58.333333333333336</v>
      </c>
      <c r="K536" s="3">
        <f t="shared" si="143"/>
        <v>366.52</v>
      </c>
      <c r="L536" s="1">
        <v>0.9</v>
      </c>
      <c r="M536" s="1">
        <v>0.76</v>
      </c>
      <c r="N536" s="1">
        <f t="shared" si="144"/>
        <v>0.68400000000000005</v>
      </c>
      <c r="O536" s="40">
        <f t="shared" si="145"/>
        <v>50.175438596491226</v>
      </c>
      <c r="P536" s="40">
        <f t="shared" si="146"/>
        <v>3808.3157894736842</v>
      </c>
      <c r="Q536" s="1">
        <v>11</v>
      </c>
      <c r="R536" s="1">
        <v>4</v>
      </c>
      <c r="S536" s="2">
        <v>2600</v>
      </c>
      <c r="T536" s="3">
        <f t="shared" si="147"/>
        <v>866.66666666666663</v>
      </c>
      <c r="U536" s="7">
        <v>0.20419999999999999</v>
      </c>
      <c r="V536" s="7">
        <f t="shared" si="148"/>
        <v>3.2749326455999997E-2</v>
      </c>
      <c r="W536" s="7">
        <f t="shared" si="149"/>
        <v>1.6693636134473333E-2</v>
      </c>
      <c r="X536" s="40">
        <f t="shared" si="150"/>
        <v>1081.2059482292843</v>
      </c>
      <c r="Y536" s="1">
        <v>0</v>
      </c>
      <c r="Z536" s="1">
        <v>78</v>
      </c>
      <c r="AA536" s="2">
        <v>67</v>
      </c>
      <c r="AB536" s="6">
        <f t="shared" si="151"/>
        <v>0.6511988748177826</v>
      </c>
      <c r="AC536" s="2">
        <v>347.36</v>
      </c>
      <c r="AD536" s="40">
        <f t="shared" si="152"/>
        <v>3367.0033670033663</v>
      </c>
      <c r="AE536" s="1">
        <f t="shared" si="153"/>
        <v>2.4950099800399199</v>
      </c>
      <c r="AF536" s="2">
        <f t="shared" si="154"/>
        <v>9</v>
      </c>
      <c r="AG536" s="9">
        <f t="shared" si="155"/>
        <v>22.45508982035928</v>
      </c>
      <c r="AH536" s="12">
        <f t="shared" si="156"/>
        <v>6.4009302446524807E-2</v>
      </c>
      <c r="AI536" s="12">
        <f t="shared" si="157"/>
        <v>-155497.35227708859</v>
      </c>
      <c r="AJ536" s="42">
        <f t="shared" si="158"/>
        <v>-196.38079944885507</v>
      </c>
      <c r="AK536" s="11">
        <v>0</v>
      </c>
      <c r="AL536" s="9">
        <f t="shared" si="159"/>
        <v>-78.706688134622425</v>
      </c>
      <c r="AM536" s="11">
        <f t="shared" si="160"/>
        <v>0</v>
      </c>
      <c r="AN536" s="9">
        <f t="shared" si="161"/>
        <v>134.31233421063712</v>
      </c>
      <c r="AO536" s="9"/>
      <c r="AP536" s="9">
        <f t="shared" si="162"/>
        <v>196.71267190363002</v>
      </c>
      <c r="AQ536" s="47">
        <f t="shared" si="163"/>
        <v>127.43813907611013</v>
      </c>
      <c r="AR536" s="15">
        <f t="shared" si="164"/>
        <v>0</v>
      </c>
      <c r="AS536" s="49"/>
      <c r="AT536" s="12">
        <f t="shared" si="165"/>
        <v>-0.69878948966977295</v>
      </c>
      <c r="AU536" s="9">
        <f t="shared" si="166"/>
        <v>65.037801383117227</v>
      </c>
      <c r="AV536" s="9">
        <f t="shared" si="167"/>
        <v>2.6374636901243207</v>
      </c>
      <c r="AW536" s="9">
        <f t="shared" si="168"/>
        <v>120.80723378271749</v>
      </c>
      <c r="AX536" s="16">
        <f t="shared" si="169"/>
        <v>61.722348736420905</v>
      </c>
      <c r="AY536" s="44">
        <f t="shared" si="170"/>
        <v>-0.65553938798068045</v>
      </c>
      <c r="AZ536" s="49"/>
      <c r="BA536" s="12">
        <f t="shared" si="171"/>
        <v>-0.62390900165697427</v>
      </c>
      <c r="BB536" s="9">
        <f t="shared" si="172"/>
        <v>59.931267780387373</v>
      </c>
      <c r="BC536" s="9">
        <f t="shared" si="173"/>
        <v>4.1618353807871102</v>
      </c>
      <c r="BD536" s="9">
        <f t="shared" si="174"/>
        <v>115.72739977554615</v>
      </c>
      <c r="BE536" s="16">
        <f t="shared" si="175"/>
        <v>59.944617578166628</v>
      </c>
      <c r="BF536" s="44">
        <f t="shared" si="176"/>
        <v>-0.61890297108772696</v>
      </c>
      <c r="BG536" s="49"/>
      <c r="BH536" s="12">
        <f t="shared" si="177"/>
        <v>-0.62421020808590677</v>
      </c>
      <c r="BI536" s="9">
        <f t="shared" si="178"/>
        <v>64</v>
      </c>
      <c r="BJ536" s="9">
        <f t="shared" si="179"/>
        <v>4.609532538508347</v>
      </c>
      <c r="BK536" s="9"/>
      <c r="BL536" s="47">
        <f t="shared" si="180"/>
        <v>64</v>
      </c>
      <c r="BM536" s="44">
        <f t="shared" si="181"/>
        <v>-0.65892978654501155</v>
      </c>
      <c r="BN536" s="11"/>
      <c r="BO536" s="9"/>
      <c r="BP536" s="11"/>
      <c r="BQ536" s="9"/>
      <c r="BR536" s="43"/>
      <c r="BS536" s="9"/>
      <c r="BT536" s="11"/>
    </row>
    <row r="537" spans="3:72" x14ac:dyDescent="0.2">
      <c r="C537" s="1">
        <v>80</v>
      </c>
      <c r="D537" s="1">
        <v>104.71</v>
      </c>
      <c r="E537" s="1">
        <v>-5103.8999999999996</v>
      </c>
      <c r="F537" s="2">
        <v>78</v>
      </c>
      <c r="G537" s="6">
        <v>3.3000000000000002E-2</v>
      </c>
      <c r="H537" s="2">
        <v>0.42199999999999999</v>
      </c>
      <c r="I537" s="2">
        <v>3500</v>
      </c>
      <c r="J537" s="3">
        <f t="shared" si="142"/>
        <v>58.333333333333336</v>
      </c>
      <c r="K537" s="3">
        <f t="shared" si="143"/>
        <v>366.52</v>
      </c>
      <c r="L537" s="1">
        <v>0.9</v>
      </c>
      <c r="M537" s="1">
        <v>0.76</v>
      </c>
      <c r="N537" s="1">
        <f t="shared" si="144"/>
        <v>0.68400000000000005</v>
      </c>
      <c r="O537" s="40">
        <f t="shared" si="145"/>
        <v>50.175438596491226</v>
      </c>
      <c r="P537" s="40">
        <f t="shared" si="146"/>
        <v>3808.3157894736842</v>
      </c>
      <c r="Q537" s="1">
        <v>11</v>
      </c>
      <c r="R537" s="1">
        <v>4</v>
      </c>
      <c r="S537" s="2">
        <v>2600</v>
      </c>
      <c r="T537" s="3">
        <f t="shared" si="147"/>
        <v>866.66666666666663</v>
      </c>
      <c r="U537" s="7">
        <v>0.20419999999999999</v>
      </c>
      <c r="V537" s="7">
        <f t="shared" si="148"/>
        <v>3.2749326455999997E-2</v>
      </c>
      <c r="W537" s="7">
        <f t="shared" si="149"/>
        <v>1.6693636134473333E-2</v>
      </c>
      <c r="X537" s="40">
        <f t="shared" si="150"/>
        <v>1081.2059482292843</v>
      </c>
      <c r="Y537" s="1">
        <v>0</v>
      </c>
      <c r="Z537" s="1">
        <v>78</v>
      </c>
      <c r="AA537" s="2">
        <v>67</v>
      </c>
      <c r="AB537" s="6">
        <f t="shared" si="151"/>
        <v>0.6511988748177826</v>
      </c>
      <c r="AC537" s="2">
        <v>347.36</v>
      </c>
      <c r="AD537" s="40">
        <f t="shared" si="152"/>
        <v>3367.0033670033663</v>
      </c>
      <c r="AE537" s="1">
        <f t="shared" si="153"/>
        <v>2.4950099800399199</v>
      </c>
      <c r="AF537" s="2">
        <f t="shared" si="154"/>
        <v>10</v>
      </c>
      <c r="AG537" s="9">
        <f t="shared" si="155"/>
        <v>24.950099800399201</v>
      </c>
      <c r="AH537" s="12">
        <f t="shared" si="156"/>
        <v>5.7979494904375428E-2</v>
      </c>
      <c r="AI537" s="12">
        <f t="shared" si="157"/>
        <v>-146563.82529963233</v>
      </c>
      <c r="AJ537" s="42">
        <f t="shared" si="158"/>
        <v>-185.73788399757666</v>
      </c>
      <c r="AK537" s="11">
        <v>0</v>
      </c>
      <c r="AL537" s="9">
        <f t="shared" si="159"/>
        <v>-79.782948482820672</v>
      </c>
      <c r="AM537" s="11">
        <f t="shared" si="160"/>
        <v>0</v>
      </c>
      <c r="AN537" s="9">
        <f t="shared" si="161"/>
        <v>127.43813907611013</v>
      </c>
      <c r="AO537" s="9"/>
      <c r="AP537" s="9">
        <f t="shared" si="162"/>
        <v>186.01017536575534</v>
      </c>
      <c r="AQ537" s="47">
        <f t="shared" si="163"/>
        <v>120.29438502606612</v>
      </c>
      <c r="AR537" s="15">
        <f t="shared" si="164"/>
        <v>0</v>
      </c>
      <c r="AS537" s="49"/>
      <c r="AT537" s="12">
        <f t="shared" si="165"/>
        <v>-0.65553938798068045</v>
      </c>
      <c r="AU537" s="9">
        <f t="shared" si="166"/>
        <v>61.722348736420905</v>
      </c>
      <c r="AV537" s="9">
        <f t="shared" si="167"/>
        <v>3.1503124467757004</v>
      </c>
      <c r="AW537" s="9">
        <f t="shared" si="168"/>
        <v>117.04800394857347</v>
      </c>
      <c r="AX537" s="16">
        <f t="shared" si="169"/>
        <v>60.099158197674583</v>
      </c>
      <c r="AY537" s="44">
        <f t="shared" si="170"/>
        <v>-0.63184029994301216</v>
      </c>
      <c r="AZ537" s="49"/>
      <c r="BA537" s="12">
        <f t="shared" si="171"/>
        <v>-0.61890297108772696</v>
      </c>
      <c r="BB537" s="9">
        <f t="shared" si="172"/>
        <v>59.944617578166628</v>
      </c>
      <c r="BC537" s="9">
        <f t="shared" si="173"/>
        <v>4.618962366014074</v>
      </c>
      <c r="BD537" s="9">
        <f t="shared" si="174"/>
        <v>118.81691773742406</v>
      </c>
      <c r="BE537" s="16">
        <f t="shared" si="175"/>
        <v>61.717940051719069</v>
      </c>
      <c r="BF537" s="44">
        <f t="shared" si="176"/>
        <v>-0.633505994927136</v>
      </c>
      <c r="BG537" s="49"/>
      <c r="BH537" s="12">
        <f t="shared" si="177"/>
        <v>-0.65892978654501155</v>
      </c>
      <c r="BI537" s="9">
        <f t="shared" si="178"/>
        <v>64</v>
      </c>
      <c r="BJ537" s="9">
        <f t="shared" si="179"/>
        <v>3.3438145068796388</v>
      </c>
      <c r="BK537" s="9"/>
      <c r="BL537" s="47">
        <f t="shared" si="180"/>
        <v>64</v>
      </c>
      <c r="BM537" s="44">
        <f t="shared" si="181"/>
        <v>-0.6729727693342622</v>
      </c>
      <c r="BN537" s="11"/>
      <c r="BO537" s="9"/>
      <c r="BP537" s="11"/>
      <c r="BQ537" s="9"/>
      <c r="BR537" s="43"/>
      <c r="BS537" s="9"/>
      <c r="BT537" s="11"/>
    </row>
    <row r="538" spans="3:72" x14ac:dyDescent="0.2">
      <c r="C538" s="1">
        <v>80</v>
      </c>
      <c r="D538" s="1">
        <v>104.71</v>
      </c>
      <c r="E538" s="1">
        <v>-5103.8999999999996</v>
      </c>
      <c r="F538" s="2">
        <v>78</v>
      </c>
      <c r="G538" s="6">
        <v>3.3000000000000002E-2</v>
      </c>
      <c r="H538" s="2">
        <v>0.42199999999999999</v>
      </c>
      <c r="I538" s="2">
        <v>3500</v>
      </c>
      <c r="J538" s="3">
        <f t="shared" si="142"/>
        <v>58.333333333333336</v>
      </c>
      <c r="K538" s="3">
        <f t="shared" si="143"/>
        <v>366.52</v>
      </c>
      <c r="L538" s="1">
        <v>0.9</v>
      </c>
      <c r="M538" s="1">
        <v>0.76</v>
      </c>
      <c r="N538" s="1">
        <f t="shared" si="144"/>
        <v>0.68400000000000005</v>
      </c>
      <c r="O538" s="40">
        <f t="shared" si="145"/>
        <v>50.175438596491226</v>
      </c>
      <c r="P538" s="40">
        <f t="shared" si="146"/>
        <v>3808.3157894736842</v>
      </c>
      <c r="Q538" s="1">
        <v>11</v>
      </c>
      <c r="R538" s="1">
        <v>4</v>
      </c>
      <c r="S538" s="2">
        <v>2600</v>
      </c>
      <c r="T538" s="3">
        <f t="shared" si="147"/>
        <v>866.66666666666663</v>
      </c>
      <c r="U538" s="7">
        <v>0.20419999999999999</v>
      </c>
      <c r="V538" s="7">
        <f t="shared" si="148"/>
        <v>3.2749326455999997E-2</v>
      </c>
      <c r="W538" s="7">
        <f t="shared" si="149"/>
        <v>1.6693636134473333E-2</v>
      </c>
      <c r="X538" s="40">
        <f t="shared" si="150"/>
        <v>1081.2059482292843</v>
      </c>
      <c r="Y538" s="1">
        <v>0</v>
      </c>
      <c r="Z538" s="1">
        <v>78</v>
      </c>
      <c r="AA538" s="2">
        <v>67</v>
      </c>
      <c r="AB538" s="6">
        <f t="shared" si="151"/>
        <v>0.6511988748177826</v>
      </c>
      <c r="AC538" s="2">
        <v>347.36</v>
      </c>
      <c r="AD538" s="40">
        <f t="shared" si="152"/>
        <v>3367.0033670033663</v>
      </c>
      <c r="AE538" s="1">
        <f t="shared" si="153"/>
        <v>2.4950099800399199</v>
      </c>
      <c r="AF538" s="2">
        <f t="shared" si="154"/>
        <v>11</v>
      </c>
      <c r="AG538" s="9">
        <f t="shared" si="155"/>
        <v>27.445109780439118</v>
      </c>
      <c r="AH538" s="12">
        <f t="shared" si="156"/>
        <v>5.2987923827573495E-2</v>
      </c>
      <c r="AI538" s="12">
        <f t="shared" si="157"/>
        <v>-138847.17643197399</v>
      </c>
      <c r="AJ538" s="42">
        <f t="shared" si="158"/>
        <v>-176.53936747691665</v>
      </c>
      <c r="AK538" s="11">
        <v>0</v>
      </c>
      <c r="AL538" s="9">
        <f t="shared" si="159"/>
        <v>-80.673894004319038</v>
      </c>
      <c r="AM538" s="11">
        <f t="shared" si="160"/>
        <v>0</v>
      </c>
      <c r="AN538" s="9">
        <f t="shared" si="161"/>
        <v>120.29438502606612</v>
      </c>
      <c r="AO538" s="9"/>
      <c r="AP538" s="9">
        <f t="shared" si="162"/>
        <v>176.76679280271276</v>
      </c>
      <c r="AQ538" s="47">
        <f t="shared" si="163"/>
        <v>116.57156597432119</v>
      </c>
      <c r="AR538" s="15">
        <f t="shared" si="164"/>
        <v>0</v>
      </c>
      <c r="AS538" s="49"/>
      <c r="AT538" s="12">
        <f t="shared" si="165"/>
        <v>-0.63184029994301216</v>
      </c>
      <c r="AU538" s="9">
        <f t="shared" si="166"/>
        <v>60.099158197674583</v>
      </c>
      <c r="AV538" s="9">
        <f t="shared" si="167"/>
        <v>3.626750421027964</v>
      </c>
      <c r="AW538" s="9">
        <f t="shared" si="168"/>
        <v>116.71918256969028</v>
      </c>
      <c r="AX538" s="16">
        <f t="shared" si="169"/>
        <v>60.17296649535912</v>
      </c>
      <c r="AY538" s="44">
        <f t="shared" si="170"/>
        <v>-0.62737317418735983</v>
      </c>
      <c r="AZ538" s="49"/>
      <c r="BA538" s="12">
        <f t="shared" si="171"/>
        <v>-0.633505994927136</v>
      </c>
      <c r="BB538" s="9">
        <f t="shared" si="172"/>
        <v>61.717940051719069</v>
      </c>
      <c r="BC538" s="9">
        <f t="shared" si="173"/>
        <v>5.0979156797033767</v>
      </c>
      <c r="BD538" s="9">
        <f t="shared" si="174"/>
        <v>121.83363673415229</v>
      </c>
      <c r="BE538" s="16">
        <f t="shared" si="175"/>
        <v>63.465776206927835</v>
      </c>
      <c r="BF538" s="44">
        <f t="shared" si="176"/>
        <v>-0.6475840908851308</v>
      </c>
      <c r="BG538" s="49"/>
      <c r="BH538" s="12">
        <f t="shared" si="177"/>
        <v>-0.6729727693342622</v>
      </c>
      <c r="BI538" s="9">
        <f t="shared" si="178"/>
        <v>64</v>
      </c>
      <c r="BJ538" s="9">
        <f t="shared" si="179"/>
        <v>3.8701777677692419</v>
      </c>
      <c r="BK538" s="9"/>
      <c r="BL538" s="47">
        <f t="shared" si="180"/>
        <v>64</v>
      </c>
      <c r="BM538" s="44">
        <f t="shared" si="181"/>
        <v>-0.66713283498169951</v>
      </c>
      <c r="BN538" s="11"/>
      <c r="BO538" s="9"/>
      <c r="BP538" s="11"/>
      <c r="BQ538" s="9"/>
      <c r="BR538" s="43"/>
      <c r="BS538" s="9"/>
      <c r="BT538" s="11"/>
    </row>
    <row r="539" spans="3:72" x14ac:dyDescent="0.2">
      <c r="C539" s="1">
        <v>80</v>
      </c>
      <c r="D539" s="1">
        <v>104.71</v>
      </c>
      <c r="E539" s="1">
        <v>-5103.8999999999996</v>
      </c>
      <c r="F539" s="2">
        <v>78</v>
      </c>
      <c r="G539" s="6">
        <v>3.3000000000000002E-2</v>
      </c>
      <c r="H539" s="2">
        <v>0.42199999999999999</v>
      </c>
      <c r="I539" s="2">
        <v>3500</v>
      </c>
      <c r="J539" s="3">
        <f t="shared" si="142"/>
        <v>58.333333333333336</v>
      </c>
      <c r="K539" s="3">
        <f t="shared" si="143"/>
        <v>366.52</v>
      </c>
      <c r="L539" s="1">
        <v>0.9</v>
      </c>
      <c r="M539" s="1">
        <v>0.76</v>
      </c>
      <c r="N539" s="1">
        <f t="shared" si="144"/>
        <v>0.68400000000000005</v>
      </c>
      <c r="O539" s="40">
        <f t="shared" si="145"/>
        <v>50.175438596491226</v>
      </c>
      <c r="P539" s="40">
        <f t="shared" si="146"/>
        <v>3808.3157894736842</v>
      </c>
      <c r="Q539" s="1">
        <v>11</v>
      </c>
      <c r="R539" s="1">
        <v>4</v>
      </c>
      <c r="S539" s="2">
        <v>2600</v>
      </c>
      <c r="T539" s="3">
        <f t="shared" si="147"/>
        <v>866.66666666666663</v>
      </c>
      <c r="U539" s="7">
        <v>0.20419999999999999</v>
      </c>
      <c r="V539" s="7">
        <f t="shared" si="148"/>
        <v>3.2749326455999997E-2</v>
      </c>
      <c r="W539" s="7">
        <f t="shared" si="149"/>
        <v>1.6693636134473333E-2</v>
      </c>
      <c r="X539" s="40">
        <f t="shared" si="150"/>
        <v>1081.2059482292843</v>
      </c>
      <c r="Y539" s="1">
        <v>0</v>
      </c>
      <c r="Z539" s="1">
        <v>78</v>
      </c>
      <c r="AA539" s="2">
        <v>67</v>
      </c>
      <c r="AB539" s="6">
        <f t="shared" si="151"/>
        <v>0.6511988748177826</v>
      </c>
      <c r="AC539" s="2">
        <v>347.36</v>
      </c>
      <c r="AD539" s="40">
        <f t="shared" si="152"/>
        <v>3367.0033670033663</v>
      </c>
      <c r="AE539" s="1">
        <f t="shared" si="153"/>
        <v>2.4950099800399199</v>
      </c>
      <c r="AF539" s="2">
        <f t="shared" si="154"/>
        <v>12</v>
      </c>
      <c r="AG539" s="9">
        <f t="shared" si="155"/>
        <v>29.940119760479039</v>
      </c>
      <c r="AH539" s="12">
        <f t="shared" si="156"/>
        <v>4.8787693390366683E-2</v>
      </c>
      <c r="AI539" s="12">
        <f t="shared" si="157"/>
        <v>-135362.95950508918</v>
      </c>
      <c r="AJ539" s="42">
        <f t="shared" si="158"/>
        <v>-172.45525775373147</v>
      </c>
      <c r="AK539" s="11">
        <v>0</v>
      </c>
      <c r="AL539" s="9">
        <f t="shared" si="159"/>
        <v>-81.423593135056095</v>
      </c>
      <c r="AM539" s="11">
        <f t="shared" si="160"/>
        <v>0</v>
      </c>
      <c r="AN539" s="9">
        <f t="shared" si="161"/>
        <v>116.57156597432119</v>
      </c>
      <c r="AO539" s="9"/>
      <c r="AP539" s="9">
        <f t="shared" si="162"/>
        <v>172.64805711486602</v>
      </c>
      <c r="AQ539" s="47">
        <f t="shared" si="163"/>
        <v>116.24945763590395</v>
      </c>
      <c r="AR539" s="15">
        <f t="shared" si="164"/>
        <v>0</v>
      </c>
      <c r="AS539" s="49"/>
      <c r="AT539" s="12">
        <f t="shared" si="165"/>
        <v>-0.62737317418735983</v>
      </c>
      <c r="AU539" s="9">
        <f t="shared" si="166"/>
        <v>60.17296649535912</v>
      </c>
      <c r="AV539" s="9">
        <f t="shared" si="167"/>
        <v>4.096475354814288</v>
      </c>
      <c r="AW539" s="9">
        <f t="shared" si="168"/>
        <v>118.0403500889104</v>
      </c>
      <c r="AX539" s="16">
        <f t="shared" si="169"/>
        <v>61.068412721862344</v>
      </c>
      <c r="AY539" s="44">
        <f t="shared" si="170"/>
        <v>-0.63209649852757488</v>
      </c>
      <c r="AZ539" s="49"/>
      <c r="BA539" s="12">
        <f t="shared" si="171"/>
        <v>-0.6475840908851308</v>
      </c>
      <c r="BB539" s="9">
        <f t="shared" si="172"/>
        <v>63.465776206927835</v>
      </c>
      <c r="BC539" s="9">
        <f t="shared" si="173"/>
        <v>5.5983926133765536</v>
      </c>
      <c r="BD539" s="9">
        <f t="shared" si="174"/>
        <v>123.06444945291123</v>
      </c>
      <c r="BE539" s="16">
        <f t="shared" si="175"/>
        <v>64.331421033143897</v>
      </c>
      <c r="BF539" s="44">
        <f t="shared" si="176"/>
        <v>-0.65163558284623369</v>
      </c>
      <c r="BG539" s="49"/>
      <c r="BH539" s="12">
        <f t="shared" si="177"/>
        <v>-0.66713283498169951</v>
      </c>
      <c r="BI539" s="9">
        <f t="shared" si="178"/>
        <v>64</v>
      </c>
      <c r="BJ539" s="9">
        <f t="shared" si="179"/>
        <v>5.2515583764203981</v>
      </c>
      <c r="BK539" s="9"/>
      <c r="BL539" s="47">
        <f t="shared" si="180"/>
        <v>64</v>
      </c>
      <c r="BM539" s="44">
        <f t="shared" si="181"/>
        <v>-0.65180659040909839</v>
      </c>
      <c r="BN539" s="11"/>
      <c r="BO539" s="9"/>
      <c r="BP539" s="11"/>
      <c r="BQ539" s="9"/>
      <c r="BR539" s="43"/>
      <c r="BS539" s="9"/>
      <c r="BT539" s="11"/>
    </row>
    <row r="540" spans="3:72" x14ac:dyDescent="0.2">
      <c r="C540" s="1">
        <v>80</v>
      </c>
      <c r="D540" s="1">
        <v>104.71</v>
      </c>
      <c r="E540" s="1">
        <v>-5103.8999999999996</v>
      </c>
      <c r="F540" s="2">
        <v>78</v>
      </c>
      <c r="G540" s="6">
        <v>3.3000000000000002E-2</v>
      </c>
      <c r="H540" s="2">
        <v>0.42199999999999999</v>
      </c>
      <c r="I540" s="2">
        <v>3500</v>
      </c>
      <c r="J540" s="3">
        <f t="shared" si="142"/>
        <v>58.333333333333336</v>
      </c>
      <c r="K540" s="3">
        <f t="shared" si="143"/>
        <v>366.52</v>
      </c>
      <c r="L540" s="1">
        <v>0.9</v>
      </c>
      <c r="M540" s="1">
        <v>0.76</v>
      </c>
      <c r="N540" s="1">
        <f t="shared" si="144"/>
        <v>0.68400000000000005</v>
      </c>
      <c r="O540" s="40">
        <f t="shared" si="145"/>
        <v>50.175438596491226</v>
      </c>
      <c r="P540" s="40">
        <f t="shared" si="146"/>
        <v>3808.3157894736842</v>
      </c>
      <c r="Q540" s="1">
        <v>11</v>
      </c>
      <c r="R540" s="1">
        <v>4</v>
      </c>
      <c r="S540" s="2">
        <v>2600</v>
      </c>
      <c r="T540" s="3">
        <f t="shared" si="147"/>
        <v>866.66666666666663</v>
      </c>
      <c r="U540" s="7">
        <v>0.20419999999999999</v>
      </c>
      <c r="V540" s="7">
        <f t="shared" si="148"/>
        <v>3.2749326455999997E-2</v>
      </c>
      <c r="W540" s="7">
        <f t="shared" si="149"/>
        <v>1.6693636134473333E-2</v>
      </c>
      <c r="X540" s="40">
        <f t="shared" si="150"/>
        <v>1081.2059482292843</v>
      </c>
      <c r="Y540" s="1">
        <v>0</v>
      </c>
      <c r="Z540" s="1">
        <v>78</v>
      </c>
      <c r="AA540" s="2">
        <v>67</v>
      </c>
      <c r="AB540" s="6">
        <f t="shared" si="151"/>
        <v>0.6511988748177826</v>
      </c>
      <c r="AC540" s="2">
        <v>347.36</v>
      </c>
      <c r="AD540" s="40">
        <f t="shared" si="152"/>
        <v>3367.0033670033663</v>
      </c>
      <c r="AE540" s="1">
        <f t="shared" si="153"/>
        <v>2.4950099800399199</v>
      </c>
      <c r="AF540" s="2">
        <f t="shared" si="154"/>
        <v>13</v>
      </c>
      <c r="AG540" s="9">
        <f t="shared" si="155"/>
        <v>32.43512974051896</v>
      </c>
      <c r="AH540" s="12">
        <f t="shared" si="156"/>
        <v>4.5204441624790245E-2</v>
      </c>
      <c r="AI540" s="12">
        <f t="shared" si="157"/>
        <v>-135360.32460103836</v>
      </c>
      <c r="AJ540" s="42">
        <f t="shared" si="158"/>
        <v>-172.57905181330628</v>
      </c>
      <c r="AK540" s="11">
        <v>0</v>
      </c>
      <c r="AL540" s="9">
        <f t="shared" si="159"/>
        <v>-82.063167742693821</v>
      </c>
      <c r="AM540" s="11">
        <f t="shared" si="160"/>
        <v>0</v>
      </c>
      <c r="AN540" s="9">
        <f t="shared" si="161"/>
        <v>116.24945763590395</v>
      </c>
      <c r="AO540" s="9"/>
      <c r="AP540" s="9">
        <f t="shared" si="162"/>
        <v>172.74457057825762</v>
      </c>
      <c r="AQ540" s="47">
        <f t="shared" si="163"/>
        <v>117.563525664216</v>
      </c>
      <c r="AR540" s="15">
        <f t="shared" si="164"/>
        <v>0</v>
      </c>
      <c r="AS540" s="49"/>
      <c r="AT540" s="12">
        <f t="shared" si="165"/>
        <v>-0.63209649852757488</v>
      </c>
      <c r="AU540" s="9">
        <f t="shared" si="166"/>
        <v>61.068412721862344</v>
      </c>
      <c r="AV540" s="9">
        <f t="shared" si="167"/>
        <v>4.5732997795086803</v>
      </c>
      <c r="AW540" s="9">
        <f t="shared" si="168"/>
        <v>119.29468233290092</v>
      </c>
      <c r="AX540" s="16">
        <f t="shared" si="169"/>
        <v>61.933991056204803</v>
      </c>
      <c r="AY540" s="44">
        <f t="shared" si="170"/>
        <v>-0.63640967438982976</v>
      </c>
      <c r="AZ540" s="49"/>
      <c r="BA540" s="12">
        <f t="shared" si="171"/>
        <v>-0.65163558284623369</v>
      </c>
      <c r="BB540" s="9">
        <f t="shared" si="172"/>
        <v>64.331421033143897</v>
      </c>
      <c r="BC540" s="9">
        <f t="shared" si="173"/>
        <v>6.1051514221053296</v>
      </c>
      <c r="BD540" s="9">
        <f t="shared" si="174"/>
        <v>122.5728378374757</v>
      </c>
      <c r="BE540" s="16">
        <f t="shared" si="175"/>
        <v>64.33899462979052</v>
      </c>
      <c r="BF540" s="44">
        <f t="shared" si="176"/>
        <v>-0.64609718553597517</v>
      </c>
      <c r="BG540" s="49"/>
      <c r="BH540" s="12">
        <f t="shared" si="177"/>
        <v>-0.65180659040909839</v>
      </c>
      <c r="BI540" s="9">
        <f t="shared" si="178"/>
        <v>64</v>
      </c>
      <c r="BJ540" s="9">
        <f t="shared" si="179"/>
        <v>6.6001614346659707</v>
      </c>
      <c r="BK540" s="9"/>
      <c r="BL540" s="47">
        <f t="shared" si="180"/>
        <v>64</v>
      </c>
      <c r="BM540" s="44">
        <f t="shared" si="181"/>
        <v>-0.63684400864663138</v>
      </c>
      <c r="BN540" s="11"/>
      <c r="BO540" s="9"/>
      <c r="BP540" s="11"/>
      <c r="BQ540" s="9"/>
      <c r="BR540" s="43"/>
      <c r="BS540" s="9"/>
      <c r="BT540" s="11"/>
    </row>
    <row r="541" spans="3:72" x14ac:dyDescent="0.2">
      <c r="C541" s="1">
        <v>80</v>
      </c>
      <c r="D541" s="1">
        <v>104.71</v>
      </c>
      <c r="E541" s="1">
        <v>-5103.8999999999996</v>
      </c>
      <c r="F541" s="2">
        <v>78</v>
      </c>
      <c r="G541" s="6">
        <v>3.3000000000000002E-2</v>
      </c>
      <c r="H541" s="2">
        <v>0.42199999999999999</v>
      </c>
      <c r="I541" s="2">
        <v>3500</v>
      </c>
      <c r="J541" s="3">
        <f t="shared" si="142"/>
        <v>58.333333333333336</v>
      </c>
      <c r="K541" s="3">
        <f t="shared" si="143"/>
        <v>366.52</v>
      </c>
      <c r="L541" s="1">
        <v>0.9</v>
      </c>
      <c r="M541" s="1">
        <v>0.76</v>
      </c>
      <c r="N541" s="1">
        <f t="shared" si="144"/>
        <v>0.68400000000000005</v>
      </c>
      <c r="O541" s="40">
        <f t="shared" si="145"/>
        <v>50.175438596491226</v>
      </c>
      <c r="P541" s="40">
        <f t="shared" si="146"/>
        <v>3808.3157894736842</v>
      </c>
      <c r="Q541" s="1">
        <v>11</v>
      </c>
      <c r="R541" s="1">
        <v>4</v>
      </c>
      <c r="S541" s="2">
        <v>2600</v>
      </c>
      <c r="T541" s="3">
        <f t="shared" si="147"/>
        <v>866.66666666666663</v>
      </c>
      <c r="U541" s="7">
        <v>0.20419999999999999</v>
      </c>
      <c r="V541" s="7">
        <f t="shared" si="148"/>
        <v>3.2749326455999997E-2</v>
      </c>
      <c r="W541" s="7">
        <f t="shared" si="149"/>
        <v>1.6693636134473333E-2</v>
      </c>
      <c r="X541" s="40">
        <f t="shared" si="150"/>
        <v>1081.2059482292843</v>
      </c>
      <c r="Y541" s="1">
        <v>0</v>
      </c>
      <c r="Z541" s="1">
        <v>78</v>
      </c>
      <c r="AA541" s="2">
        <v>67</v>
      </c>
      <c r="AB541" s="6">
        <f t="shared" si="151"/>
        <v>0.6511988748177826</v>
      </c>
      <c r="AC541" s="2">
        <v>347.36</v>
      </c>
      <c r="AD541" s="40">
        <f t="shared" si="152"/>
        <v>3367.0033670033663</v>
      </c>
      <c r="AE541" s="1">
        <f t="shared" si="153"/>
        <v>2.4950099800399199</v>
      </c>
      <c r="AF541" s="2">
        <f t="shared" si="154"/>
        <v>14</v>
      </c>
      <c r="AG541" s="9">
        <f t="shared" si="155"/>
        <v>34.930139720558877</v>
      </c>
      <c r="AH541" s="12">
        <f t="shared" si="156"/>
        <v>4.2111526368408918E-2</v>
      </c>
      <c r="AI541" s="12">
        <f t="shared" si="157"/>
        <v>-136684.08343062477</v>
      </c>
      <c r="AJ541" s="42">
        <f t="shared" si="158"/>
        <v>-174.2972191600272</v>
      </c>
      <c r="AK541" s="11">
        <v>0</v>
      </c>
      <c r="AL541" s="9">
        <f t="shared" si="159"/>
        <v>-82.615222186805326</v>
      </c>
      <c r="AM541" s="11">
        <f t="shared" si="160"/>
        <v>0</v>
      </c>
      <c r="AN541" s="9">
        <f t="shared" si="161"/>
        <v>117.563525664216</v>
      </c>
      <c r="AO541" s="9"/>
      <c r="AP541" s="9">
        <f t="shared" si="162"/>
        <v>174.44086299292644</v>
      </c>
      <c r="AQ541" s="47">
        <f t="shared" si="163"/>
        <v>118.81132838491524</v>
      </c>
      <c r="AR541" s="15">
        <f t="shared" si="164"/>
        <v>0</v>
      </c>
      <c r="AS541" s="49"/>
      <c r="AT541" s="12">
        <f t="shared" si="165"/>
        <v>-0.63640967438982976</v>
      </c>
      <c r="AU541" s="9">
        <f t="shared" si="166"/>
        <v>61.933991056204803</v>
      </c>
      <c r="AV541" s="9">
        <f t="shared" si="167"/>
        <v>5.0566537274943641</v>
      </c>
      <c r="AW541" s="9">
        <f t="shared" si="168"/>
        <v>119.6696529625909</v>
      </c>
      <c r="AX541" s="16">
        <f t="shared" si="169"/>
        <v>62.363153345042633</v>
      </c>
      <c r="AY541" s="44">
        <f t="shared" si="170"/>
        <v>-0.63580842472938603</v>
      </c>
      <c r="AZ541" s="49"/>
      <c r="BA541" s="12">
        <f t="shared" si="171"/>
        <v>-0.64609718553597517</v>
      </c>
      <c r="BB541" s="9">
        <f t="shared" si="172"/>
        <v>64.33899462979052</v>
      </c>
      <c r="BC541" s="9">
        <f t="shared" si="173"/>
        <v>6.6033327234044208</v>
      </c>
      <c r="BD541" s="9">
        <f t="shared" si="174"/>
        <v>121.25481926717706</v>
      </c>
      <c r="BE541" s="16">
        <f t="shared" si="175"/>
        <v>63.929075995290738</v>
      </c>
      <c r="BF541" s="44">
        <f t="shared" si="176"/>
        <v>-0.63602193066034263</v>
      </c>
      <c r="BG541" s="49"/>
      <c r="BH541" s="12">
        <f t="shared" si="177"/>
        <v>-0.63684400864663138</v>
      </c>
      <c r="BI541" s="9">
        <f t="shared" si="178"/>
        <v>64</v>
      </c>
      <c r="BJ541" s="9">
        <f t="shared" si="179"/>
        <v>7.4966404904703836</v>
      </c>
      <c r="BK541" s="9"/>
      <c r="BL541" s="47">
        <f t="shared" si="180"/>
        <v>64</v>
      </c>
      <c r="BM541" s="44">
        <f t="shared" si="181"/>
        <v>-0.62689768597681428</v>
      </c>
      <c r="BN541" s="11"/>
      <c r="BO541" s="9"/>
      <c r="BP541" s="11"/>
      <c r="BQ541" s="9"/>
      <c r="BR541" s="43"/>
      <c r="BS541" s="9"/>
      <c r="BT541" s="11"/>
    </row>
    <row r="542" spans="3:72" x14ac:dyDescent="0.2">
      <c r="C542" s="1">
        <v>80</v>
      </c>
      <c r="D542" s="1">
        <v>104.71</v>
      </c>
      <c r="E542" s="1">
        <v>-5103.8999999999996</v>
      </c>
      <c r="F542" s="2">
        <v>78</v>
      </c>
      <c r="G542" s="6">
        <v>3.3000000000000002E-2</v>
      </c>
      <c r="H542" s="2">
        <v>0.42199999999999999</v>
      </c>
      <c r="I542" s="2">
        <v>3500</v>
      </c>
      <c r="J542" s="3">
        <f t="shared" si="142"/>
        <v>58.333333333333336</v>
      </c>
      <c r="K542" s="3">
        <f t="shared" si="143"/>
        <v>366.52</v>
      </c>
      <c r="L542" s="1">
        <v>0.9</v>
      </c>
      <c r="M542" s="1">
        <v>0.76</v>
      </c>
      <c r="N542" s="1">
        <f t="shared" si="144"/>
        <v>0.68400000000000005</v>
      </c>
      <c r="O542" s="40">
        <f t="shared" si="145"/>
        <v>50.175438596491226</v>
      </c>
      <c r="P542" s="40">
        <f t="shared" si="146"/>
        <v>3808.3157894736842</v>
      </c>
      <c r="Q542" s="1">
        <v>11</v>
      </c>
      <c r="R542" s="1">
        <v>4</v>
      </c>
      <c r="S542" s="2">
        <v>2600</v>
      </c>
      <c r="T542" s="3">
        <f t="shared" si="147"/>
        <v>866.66666666666663</v>
      </c>
      <c r="U542" s="7">
        <v>0.20419999999999999</v>
      </c>
      <c r="V542" s="7">
        <f t="shared" si="148"/>
        <v>3.2749326455999997E-2</v>
      </c>
      <c r="W542" s="7">
        <f t="shared" si="149"/>
        <v>1.6693636134473333E-2</v>
      </c>
      <c r="X542" s="40">
        <f t="shared" si="150"/>
        <v>1081.2059482292843</v>
      </c>
      <c r="Y542" s="1">
        <v>0</v>
      </c>
      <c r="Z542" s="1">
        <v>78</v>
      </c>
      <c r="AA542" s="2">
        <v>67</v>
      </c>
      <c r="AB542" s="6">
        <f t="shared" si="151"/>
        <v>0.6511988748177826</v>
      </c>
      <c r="AC542" s="2">
        <v>347.36</v>
      </c>
      <c r="AD542" s="40">
        <f t="shared" si="152"/>
        <v>3367.0033670033663</v>
      </c>
      <c r="AE542" s="1">
        <f t="shared" si="153"/>
        <v>2.4950099800399199</v>
      </c>
      <c r="AF542" s="2">
        <f t="shared" si="154"/>
        <v>15</v>
      </c>
      <c r="AG542" s="9">
        <f t="shared" si="155"/>
        <v>37.425149700598801</v>
      </c>
      <c r="AH542" s="12">
        <f t="shared" si="156"/>
        <v>3.9414745617139001E-2</v>
      </c>
      <c r="AI542" s="12">
        <f t="shared" si="157"/>
        <v>-137602.50438482425</v>
      </c>
      <c r="AJ542" s="42">
        <f t="shared" si="158"/>
        <v>-175.50955162686589</v>
      </c>
      <c r="AK542" s="11">
        <v>0</v>
      </c>
      <c r="AL542" s="9">
        <f t="shared" si="159"/>
        <v>-83.096570583099492</v>
      </c>
      <c r="AM542" s="11">
        <f t="shared" si="160"/>
        <v>0</v>
      </c>
      <c r="AN542" s="9">
        <f t="shared" si="161"/>
        <v>118.81132838491524</v>
      </c>
      <c r="AO542" s="9"/>
      <c r="AP542" s="9">
        <f t="shared" si="162"/>
        <v>175.63538692280306</v>
      </c>
      <c r="AQ542" s="47">
        <f t="shared" si="163"/>
        <v>119.18721188293044</v>
      </c>
      <c r="AR542" s="15">
        <f t="shared" si="164"/>
        <v>0</v>
      </c>
      <c r="AS542" s="49"/>
      <c r="AT542" s="12">
        <f t="shared" si="165"/>
        <v>-0.63580842472938603</v>
      </c>
      <c r="AU542" s="9">
        <f t="shared" si="166"/>
        <v>62.363153345042633</v>
      </c>
      <c r="AV542" s="9">
        <f t="shared" si="167"/>
        <v>5.5390948071548181</v>
      </c>
      <c r="AW542" s="9">
        <f t="shared" si="168"/>
        <v>119.20613147321922</v>
      </c>
      <c r="AX542" s="16">
        <f t="shared" si="169"/>
        <v>62.372613140187013</v>
      </c>
      <c r="AY542" s="44">
        <f t="shared" si="170"/>
        <v>-0.63056075670845257</v>
      </c>
      <c r="AZ542" s="49"/>
      <c r="BA542" s="12">
        <f t="shared" si="171"/>
        <v>-0.63602193066034263</v>
      </c>
      <c r="BB542" s="9">
        <f t="shared" si="172"/>
        <v>63.929075995290738</v>
      </c>
      <c r="BC542" s="9">
        <f t="shared" si="173"/>
        <v>7.0860978671141552</v>
      </c>
      <c r="BD542" s="9">
        <f t="shared" si="174"/>
        <v>119.96342231338787</v>
      </c>
      <c r="BE542" s="16">
        <f t="shared" si="175"/>
        <v>63.524760090251007</v>
      </c>
      <c r="BF542" s="44">
        <f t="shared" si="176"/>
        <v>-0.62617987769991412</v>
      </c>
      <c r="BG542" s="49"/>
      <c r="BH542" s="12">
        <f t="shared" si="177"/>
        <v>-0.62689768597681428</v>
      </c>
      <c r="BI542" s="9">
        <f t="shared" si="178"/>
        <v>64</v>
      </c>
      <c r="BJ542" s="9">
        <f t="shared" si="179"/>
        <v>7.9588899356816327</v>
      </c>
      <c r="BK542" s="9"/>
      <c r="BL542" s="47">
        <f t="shared" si="180"/>
        <v>64</v>
      </c>
      <c r="BM542" s="44">
        <f t="shared" si="181"/>
        <v>-0.62176908636676587</v>
      </c>
      <c r="BN542" s="11"/>
      <c r="BO542" s="9"/>
      <c r="BP542" s="11"/>
      <c r="BQ542" s="9"/>
      <c r="BR542" s="43"/>
      <c r="BS542" s="9"/>
      <c r="BT542" s="11"/>
    </row>
    <row r="543" spans="3:72" x14ac:dyDescent="0.2">
      <c r="C543" s="1">
        <v>80</v>
      </c>
      <c r="D543" s="1">
        <v>104.71</v>
      </c>
      <c r="E543" s="1">
        <v>-5103.8999999999996</v>
      </c>
      <c r="F543" s="2">
        <v>78</v>
      </c>
      <c r="G543" s="6">
        <v>3.3000000000000002E-2</v>
      </c>
      <c r="H543" s="2">
        <v>0.42199999999999999</v>
      </c>
      <c r="I543" s="2">
        <v>3500</v>
      </c>
      <c r="J543" s="3">
        <f t="shared" si="142"/>
        <v>58.333333333333336</v>
      </c>
      <c r="K543" s="3">
        <f t="shared" si="143"/>
        <v>366.52</v>
      </c>
      <c r="L543" s="1">
        <v>0.9</v>
      </c>
      <c r="M543" s="1">
        <v>0.76</v>
      </c>
      <c r="N543" s="1">
        <f t="shared" si="144"/>
        <v>0.68400000000000005</v>
      </c>
      <c r="O543" s="40">
        <f t="shared" si="145"/>
        <v>50.175438596491226</v>
      </c>
      <c r="P543" s="40">
        <f t="shared" si="146"/>
        <v>3808.3157894736842</v>
      </c>
      <c r="Q543" s="1">
        <v>11</v>
      </c>
      <c r="R543" s="1">
        <v>4</v>
      </c>
      <c r="S543" s="2">
        <v>2600</v>
      </c>
      <c r="T543" s="3">
        <f t="shared" si="147"/>
        <v>866.66666666666663</v>
      </c>
      <c r="U543" s="7">
        <v>0.20419999999999999</v>
      </c>
      <c r="V543" s="7">
        <f t="shared" si="148"/>
        <v>3.2749326455999997E-2</v>
      </c>
      <c r="W543" s="7">
        <f t="shared" si="149"/>
        <v>1.6693636134473333E-2</v>
      </c>
      <c r="X543" s="40">
        <f t="shared" si="150"/>
        <v>1081.2059482292843</v>
      </c>
      <c r="Y543" s="1">
        <v>0</v>
      </c>
      <c r="Z543" s="1">
        <v>78</v>
      </c>
      <c r="AA543" s="2">
        <v>67</v>
      </c>
      <c r="AB543" s="6">
        <f t="shared" si="151"/>
        <v>0.6511988748177826</v>
      </c>
      <c r="AC543" s="2">
        <v>347.36</v>
      </c>
      <c r="AD543" s="40">
        <f t="shared" si="152"/>
        <v>3367.0033670033663</v>
      </c>
      <c r="AE543" s="1">
        <f t="shared" si="153"/>
        <v>2.4950099800399199</v>
      </c>
      <c r="AF543" s="2">
        <f t="shared" si="154"/>
        <v>16</v>
      </c>
      <c r="AG543" s="9">
        <f t="shared" si="155"/>
        <v>39.920159680638719</v>
      </c>
      <c r="AH543" s="12">
        <f t="shared" si="156"/>
        <v>3.7042575496705712E-2</v>
      </c>
      <c r="AI543" s="12">
        <f t="shared" si="157"/>
        <v>-137470.63693039067</v>
      </c>
      <c r="AJ543" s="42">
        <f t="shared" si="158"/>
        <v>-175.43507561773558</v>
      </c>
      <c r="AK543" s="11">
        <v>0</v>
      </c>
      <c r="AL543" s="9">
        <f t="shared" si="159"/>
        <v>-83.519979227895632</v>
      </c>
      <c r="AM543" s="11">
        <f t="shared" si="160"/>
        <v>0</v>
      </c>
      <c r="AN543" s="9">
        <f t="shared" si="161"/>
        <v>119.18721188293044</v>
      </c>
      <c r="AO543" s="9"/>
      <c r="AP543" s="9">
        <f t="shared" si="162"/>
        <v>175.54621996208934</v>
      </c>
      <c r="AQ543" s="47">
        <f t="shared" si="163"/>
        <v>118.73162121934591</v>
      </c>
      <c r="AR543" s="15">
        <f t="shared" si="164"/>
        <v>0</v>
      </c>
      <c r="AS543" s="49"/>
      <c r="AT543" s="12">
        <f t="shared" si="165"/>
        <v>-0.63056075670845257</v>
      </c>
      <c r="AU543" s="9">
        <f t="shared" si="166"/>
        <v>62.372613140187013</v>
      </c>
      <c r="AV543" s="9">
        <f t="shared" si="167"/>
        <v>6.013605061028116</v>
      </c>
      <c r="AW543" s="9">
        <f t="shared" si="168"/>
        <v>118.34333561279497</v>
      </c>
      <c r="AX543" s="16">
        <f t="shared" si="169"/>
        <v>62.178470336911545</v>
      </c>
      <c r="AY543" s="44">
        <f t="shared" si="170"/>
        <v>-0.62314213491522641</v>
      </c>
      <c r="AZ543" s="49"/>
      <c r="BA543" s="12">
        <f t="shared" si="171"/>
        <v>-0.62617987769991412</v>
      </c>
      <c r="BB543" s="9">
        <f t="shared" si="172"/>
        <v>63.524760090251007</v>
      </c>
      <c r="BC543" s="9">
        <f t="shared" si="173"/>
        <v>7.554037617643047</v>
      </c>
      <c r="BD543" s="9">
        <f t="shared" si="174"/>
        <v>119.10449949176774</v>
      </c>
      <c r="BE543" s="16">
        <f t="shared" si="175"/>
        <v>63.329268554705394</v>
      </c>
      <c r="BF543" s="44">
        <f t="shared" si="176"/>
        <v>-0.61881919080173797</v>
      </c>
      <c r="BG543" s="49"/>
      <c r="BH543" s="12">
        <f t="shared" si="177"/>
        <v>-0.62176908636676587</v>
      </c>
      <c r="BI543" s="9">
        <f t="shared" si="178"/>
        <v>64</v>
      </c>
      <c r="BJ543" s="9">
        <f t="shared" si="179"/>
        <v>8.2087109080791834</v>
      </c>
      <c r="BK543" s="9"/>
      <c r="BL543" s="47">
        <f t="shared" si="180"/>
        <v>64</v>
      </c>
      <c r="BM543" s="44">
        <f t="shared" si="181"/>
        <v>-0.61899735401555778</v>
      </c>
      <c r="BN543" s="11"/>
      <c r="BO543" s="9"/>
      <c r="BP543" s="11"/>
      <c r="BQ543" s="9"/>
      <c r="BR543" s="43"/>
      <c r="BS543" s="9"/>
      <c r="BT543" s="11"/>
    </row>
    <row r="544" spans="3:72" x14ac:dyDescent="0.2">
      <c r="C544" s="1">
        <v>80</v>
      </c>
      <c r="D544" s="1">
        <v>104.71</v>
      </c>
      <c r="E544" s="1">
        <v>-5103.8999999999996</v>
      </c>
      <c r="F544" s="2">
        <v>78</v>
      </c>
      <c r="G544" s="6">
        <v>3.3000000000000002E-2</v>
      </c>
      <c r="H544" s="2">
        <v>0.42199999999999999</v>
      </c>
      <c r="I544" s="2">
        <v>3500</v>
      </c>
      <c r="J544" s="3">
        <f t="shared" si="142"/>
        <v>58.333333333333336</v>
      </c>
      <c r="K544" s="3">
        <f t="shared" si="143"/>
        <v>366.52</v>
      </c>
      <c r="L544" s="1">
        <v>0.9</v>
      </c>
      <c r="M544" s="1">
        <v>0.76</v>
      </c>
      <c r="N544" s="1">
        <f t="shared" si="144"/>
        <v>0.68400000000000005</v>
      </c>
      <c r="O544" s="40">
        <f t="shared" si="145"/>
        <v>50.175438596491226</v>
      </c>
      <c r="P544" s="40">
        <f t="shared" si="146"/>
        <v>3808.3157894736842</v>
      </c>
      <c r="Q544" s="1">
        <v>11</v>
      </c>
      <c r="R544" s="1">
        <v>4</v>
      </c>
      <c r="S544" s="2">
        <v>2600</v>
      </c>
      <c r="T544" s="3">
        <f t="shared" si="147"/>
        <v>866.66666666666663</v>
      </c>
      <c r="U544" s="7">
        <v>0.20419999999999999</v>
      </c>
      <c r="V544" s="7">
        <f t="shared" si="148"/>
        <v>3.2749326455999997E-2</v>
      </c>
      <c r="W544" s="7">
        <f t="shared" si="149"/>
        <v>1.6693636134473333E-2</v>
      </c>
      <c r="X544" s="40">
        <f t="shared" si="150"/>
        <v>1081.2059482292843</v>
      </c>
      <c r="Y544" s="1">
        <v>0</v>
      </c>
      <c r="Z544" s="1">
        <v>78</v>
      </c>
      <c r="AA544" s="2">
        <v>67</v>
      </c>
      <c r="AB544" s="6">
        <f t="shared" si="151"/>
        <v>0.6511988748177826</v>
      </c>
      <c r="AC544" s="2">
        <v>347.36</v>
      </c>
      <c r="AD544" s="40">
        <f t="shared" si="152"/>
        <v>3367.0033670033663</v>
      </c>
      <c r="AE544" s="1">
        <f t="shared" si="153"/>
        <v>2.4950099800399199</v>
      </c>
      <c r="AF544" s="2">
        <f t="shared" si="154"/>
        <v>17</v>
      </c>
      <c r="AG544" s="9">
        <f t="shared" si="155"/>
        <v>42.415169660678636</v>
      </c>
      <c r="AH544" s="12">
        <f t="shared" si="156"/>
        <v>3.493973327381892E-2</v>
      </c>
      <c r="AI544" s="12">
        <f t="shared" si="157"/>
        <v>-136501.37661729357</v>
      </c>
      <c r="AJ544" s="42">
        <f t="shared" si="158"/>
        <v>-174.33419231711764</v>
      </c>
      <c r="AK544" s="11">
        <v>0</v>
      </c>
      <c r="AL544" s="9">
        <f t="shared" si="159"/>
        <v>-83.895315536258693</v>
      </c>
      <c r="AM544" s="11">
        <f t="shared" si="160"/>
        <v>0</v>
      </c>
      <c r="AN544" s="9">
        <f t="shared" si="161"/>
        <v>118.73162121934591</v>
      </c>
      <c r="AO544" s="9"/>
      <c r="AP544" s="9">
        <f t="shared" si="162"/>
        <v>174.43307589897853</v>
      </c>
      <c r="AQ544" s="47">
        <f t="shared" si="163"/>
        <v>117.87992501654418</v>
      </c>
      <c r="AR544" s="15">
        <f t="shared" si="164"/>
        <v>0</v>
      </c>
      <c r="AS544" s="49"/>
      <c r="AT544" s="12">
        <f t="shared" si="165"/>
        <v>-0.62314213491522641</v>
      </c>
      <c r="AU544" s="9">
        <f t="shared" si="166"/>
        <v>62.178470336911545</v>
      </c>
      <c r="AV544" s="9">
        <f t="shared" si="167"/>
        <v>6.477015657278919</v>
      </c>
      <c r="AW544" s="9">
        <f t="shared" si="168"/>
        <v>117.49669804203023</v>
      </c>
      <c r="AX544" s="16">
        <f t="shared" si="169"/>
        <v>61.986856849654572</v>
      </c>
      <c r="AY544" s="44">
        <f t="shared" si="170"/>
        <v>-0.61587472487492867</v>
      </c>
      <c r="AZ544" s="49"/>
      <c r="BA544" s="12">
        <f t="shared" si="171"/>
        <v>-0.61881919080173797</v>
      </c>
      <c r="BB544" s="9">
        <f t="shared" si="172"/>
        <v>63.329268554705394</v>
      </c>
      <c r="BC544" s="9">
        <f t="shared" si="173"/>
        <v>8.0110408495867063</v>
      </c>
      <c r="BD544" s="9">
        <f t="shared" si="174"/>
        <v>118.66329122670564</v>
      </c>
      <c r="BE544" s="16">
        <f t="shared" si="175"/>
        <v>63.337166038146172</v>
      </c>
      <c r="BF544" s="44">
        <f t="shared" si="176"/>
        <v>-0.61383641885792362</v>
      </c>
      <c r="BG544" s="49"/>
      <c r="BH544" s="12">
        <f t="shared" si="177"/>
        <v>-0.61899735401555778</v>
      </c>
      <c r="BI544" s="9">
        <f t="shared" si="178"/>
        <v>64</v>
      </c>
      <c r="BJ544" s="9">
        <f t="shared" si="179"/>
        <v>8.4565972942558787</v>
      </c>
      <c r="BK544" s="9"/>
      <c r="BL544" s="47">
        <f t="shared" si="180"/>
        <v>64</v>
      </c>
      <c r="BM544" s="44">
        <f t="shared" si="181"/>
        <v>-0.61624708565579567</v>
      </c>
      <c r="BN544" s="11"/>
      <c r="BO544" s="9"/>
      <c r="BP544" s="11"/>
      <c r="BQ544" s="9"/>
      <c r="BR544" s="43"/>
      <c r="BS544" s="9"/>
      <c r="BT544" s="11"/>
    </row>
    <row r="545" spans="3:72" x14ac:dyDescent="0.2">
      <c r="C545" s="1">
        <v>80</v>
      </c>
      <c r="D545" s="1">
        <v>104.71</v>
      </c>
      <c r="E545" s="1">
        <v>-5103.8999999999996</v>
      </c>
      <c r="F545" s="2">
        <v>78</v>
      </c>
      <c r="G545" s="6">
        <v>3.3000000000000002E-2</v>
      </c>
      <c r="H545" s="2">
        <v>0.42199999999999999</v>
      </c>
      <c r="I545" s="2">
        <v>3500</v>
      </c>
      <c r="J545" s="3">
        <f t="shared" si="142"/>
        <v>58.333333333333336</v>
      </c>
      <c r="K545" s="3">
        <f t="shared" si="143"/>
        <v>366.52</v>
      </c>
      <c r="L545" s="1">
        <v>0.9</v>
      </c>
      <c r="M545" s="1">
        <v>0.76</v>
      </c>
      <c r="N545" s="1">
        <f t="shared" si="144"/>
        <v>0.68400000000000005</v>
      </c>
      <c r="O545" s="40">
        <f t="shared" si="145"/>
        <v>50.175438596491226</v>
      </c>
      <c r="P545" s="40">
        <f t="shared" si="146"/>
        <v>3808.3157894736842</v>
      </c>
      <c r="Q545" s="1">
        <v>11</v>
      </c>
      <c r="R545" s="1">
        <v>4</v>
      </c>
      <c r="S545" s="2">
        <v>2600</v>
      </c>
      <c r="T545" s="3">
        <f t="shared" si="147"/>
        <v>866.66666666666663</v>
      </c>
      <c r="U545" s="7">
        <v>0.20419999999999999</v>
      </c>
      <c r="V545" s="7">
        <f t="shared" si="148"/>
        <v>3.2749326455999997E-2</v>
      </c>
      <c r="W545" s="7">
        <f t="shared" si="149"/>
        <v>1.6693636134473333E-2</v>
      </c>
      <c r="X545" s="40">
        <f t="shared" si="150"/>
        <v>1081.2059482292843</v>
      </c>
      <c r="Y545" s="1">
        <v>0</v>
      </c>
      <c r="Z545" s="1">
        <v>78</v>
      </c>
      <c r="AA545" s="2">
        <v>67</v>
      </c>
      <c r="AB545" s="6">
        <f t="shared" si="151"/>
        <v>0.6511988748177826</v>
      </c>
      <c r="AC545" s="2">
        <v>347.36</v>
      </c>
      <c r="AD545" s="40">
        <f t="shared" si="152"/>
        <v>3367.0033670033663</v>
      </c>
      <c r="AE545" s="1">
        <f t="shared" si="153"/>
        <v>2.4950099800399199</v>
      </c>
      <c r="AF545" s="2">
        <f t="shared" si="154"/>
        <v>18</v>
      </c>
      <c r="AG545" s="9">
        <f t="shared" si="155"/>
        <v>44.91017964071856</v>
      </c>
      <c r="AH545" s="12">
        <f t="shared" si="156"/>
        <v>3.3062815088633332E-2</v>
      </c>
      <c r="AI545" s="12">
        <f t="shared" si="157"/>
        <v>-135221.83957259214</v>
      </c>
      <c r="AJ545" s="42">
        <f t="shared" si="158"/>
        <v>-172.84855652736366</v>
      </c>
      <c r="AK545" s="11">
        <v>0</v>
      </c>
      <c r="AL545" s="9">
        <f t="shared" si="159"/>
        <v>-84.230326663132473</v>
      </c>
      <c r="AM545" s="11">
        <f t="shared" si="160"/>
        <v>0</v>
      </c>
      <c r="AN545" s="9">
        <f t="shared" si="161"/>
        <v>117.87992501654418</v>
      </c>
      <c r="AO545" s="9"/>
      <c r="AP545" s="9">
        <f t="shared" si="162"/>
        <v>172.93710165643205</v>
      </c>
      <c r="AQ545" s="47">
        <f t="shared" si="163"/>
        <v>117.04403348954244</v>
      </c>
      <c r="AR545" s="15">
        <f t="shared" si="164"/>
        <v>0</v>
      </c>
      <c r="AS545" s="49"/>
      <c r="AT545" s="12">
        <f t="shared" si="165"/>
        <v>-0.61587472487492867</v>
      </c>
      <c r="AU545" s="9">
        <f t="shared" si="166"/>
        <v>61.986856849654572</v>
      </c>
      <c r="AV545" s="9">
        <f t="shared" si="167"/>
        <v>6.9296802097667154</v>
      </c>
      <c r="AW545" s="9">
        <f t="shared" si="168"/>
        <v>116.86330881498881</v>
      </c>
      <c r="AX545" s="16">
        <f t="shared" si="169"/>
        <v>61.896494512377764</v>
      </c>
      <c r="AY545" s="44">
        <f t="shared" si="170"/>
        <v>-0.60984990965028352</v>
      </c>
      <c r="AZ545" s="49"/>
      <c r="BA545" s="12">
        <f t="shared" si="171"/>
        <v>-0.61383641885792362</v>
      </c>
      <c r="BB545" s="9">
        <f t="shared" si="172"/>
        <v>63.337166038146172</v>
      </c>
      <c r="BC545" s="9">
        <f t="shared" si="173"/>
        <v>8.460714072811939</v>
      </c>
      <c r="BD545" s="9">
        <f t="shared" si="174"/>
        <v>118.42735665965991</v>
      </c>
      <c r="BE545" s="16">
        <f t="shared" si="175"/>
        <v>63.444035366235923</v>
      </c>
      <c r="BF545" s="44">
        <f t="shared" si="176"/>
        <v>-0.61003305264271601</v>
      </c>
      <c r="BG545" s="49"/>
      <c r="BH545" s="12">
        <f t="shared" si="177"/>
        <v>-0.61624708565579567</v>
      </c>
      <c r="BI545" s="9">
        <f t="shared" si="178"/>
        <v>64</v>
      </c>
      <c r="BJ545" s="9">
        <f t="shared" si="179"/>
        <v>8.8024867872941499</v>
      </c>
      <c r="BK545" s="9"/>
      <c r="BL545" s="47">
        <f t="shared" si="180"/>
        <v>64</v>
      </c>
      <c r="BM545" s="44">
        <f t="shared" si="181"/>
        <v>-0.61240948511891402</v>
      </c>
      <c r="BN545" s="11"/>
      <c r="BO545" s="9"/>
      <c r="BP545" s="11"/>
      <c r="BQ545" s="9"/>
      <c r="BR545" s="43"/>
      <c r="BS545" s="9"/>
      <c r="BT545" s="11"/>
    </row>
    <row r="546" spans="3:72" x14ac:dyDescent="0.2">
      <c r="C546" s="1">
        <v>80</v>
      </c>
      <c r="D546" s="1">
        <v>104.71</v>
      </c>
      <c r="E546" s="1">
        <v>-5103.8999999999996</v>
      </c>
      <c r="F546" s="2">
        <v>78</v>
      </c>
      <c r="G546" s="6">
        <v>3.3000000000000002E-2</v>
      </c>
      <c r="H546" s="2">
        <v>0.42199999999999999</v>
      </c>
      <c r="I546" s="2">
        <v>3500</v>
      </c>
      <c r="J546" s="3">
        <f t="shared" si="142"/>
        <v>58.333333333333336</v>
      </c>
      <c r="K546" s="3">
        <f t="shared" si="143"/>
        <v>366.52</v>
      </c>
      <c r="L546" s="1">
        <v>0.9</v>
      </c>
      <c r="M546" s="1">
        <v>0.76</v>
      </c>
      <c r="N546" s="1">
        <f t="shared" si="144"/>
        <v>0.68400000000000005</v>
      </c>
      <c r="O546" s="40">
        <f t="shared" si="145"/>
        <v>50.175438596491226</v>
      </c>
      <c r="P546" s="40">
        <f t="shared" si="146"/>
        <v>3808.3157894736842</v>
      </c>
      <c r="Q546" s="1">
        <v>11</v>
      </c>
      <c r="R546" s="1">
        <v>4</v>
      </c>
      <c r="S546" s="2">
        <v>2600</v>
      </c>
      <c r="T546" s="3">
        <f t="shared" si="147"/>
        <v>866.66666666666663</v>
      </c>
      <c r="U546" s="7">
        <v>0.20419999999999999</v>
      </c>
      <c r="V546" s="7">
        <f t="shared" si="148"/>
        <v>3.2749326455999997E-2</v>
      </c>
      <c r="W546" s="7">
        <f t="shared" si="149"/>
        <v>1.6693636134473333E-2</v>
      </c>
      <c r="X546" s="40">
        <f t="shared" si="150"/>
        <v>1081.2059482292843</v>
      </c>
      <c r="Y546" s="1">
        <v>0</v>
      </c>
      <c r="Z546" s="1">
        <v>78</v>
      </c>
      <c r="AA546" s="2">
        <v>67</v>
      </c>
      <c r="AB546" s="6">
        <f t="shared" si="151"/>
        <v>0.6511988748177826</v>
      </c>
      <c r="AC546" s="2">
        <v>347.36</v>
      </c>
      <c r="AD546" s="40">
        <f t="shared" si="152"/>
        <v>3367.0033670033663</v>
      </c>
      <c r="AE546" s="1">
        <f t="shared" si="153"/>
        <v>2.4950099800399199</v>
      </c>
      <c r="AF546" s="2">
        <f t="shared" si="154"/>
        <v>19</v>
      </c>
      <c r="AG546" s="9">
        <f t="shared" si="155"/>
        <v>47.405189620758478</v>
      </c>
      <c r="AH546" s="12">
        <f t="shared" si="156"/>
        <v>3.1377268021367213E-2</v>
      </c>
      <c r="AI546" s="12">
        <f t="shared" si="157"/>
        <v>-134050.22108654818</v>
      </c>
      <c r="AJ546" s="42">
        <f t="shared" si="158"/>
        <v>-171.48724916420224</v>
      </c>
      <c r="AK546" s="11">
        <v>0</v>
      </c>
      <c r="AL546" s="9">
        <f t="shared" si="159"/>
        <v>-84.53117995916881</v>
      </c>
      <c r="AM546" s="11">
        <f t="shared" si="160"/>
        <v>0</v>
      </c>
      <c r="AN546" s="9">
        <f t="shared" si="161"/>
        <v>117.04403348954244</v>
      </c>
      <c r="AO546" s="9"/>
      <c r="AP546" s="9">
        <f t="shared" si="162"/>
        <v>171.56699633302949</v>
      </c>
      <c r="AQ546" s="47">
        <f t="shared" si="163"/>
        <v>116.41945735586481</v>
      </c>
      <c r="AR546" s="15">
        <f t="shared" si="164"/>
        <v>0</v>
      </c>
      <c r="AS546" s="49"/>
      <c r="AT546" s="12">
        <f t="shared" si="165"/>
        <v>-0.60984990965028352</v>
      </c>
      <c r="AU546" s="9">
        <f t="shared" si="166"/>
        <v>61.896494512377764</v>
      </c>
      <c r="AV546" s="9">
        <f t="shared" si="167"/>
        <v>7.3735316688907133</v>
      </c>
      <c r="AW546" s="9">
        <f t="shared" si="168"/>
        <v>116.43569772209058</v>
      </c>
      <c r="AX546" s="16">
        <f t="shared" si="169"/>
        <v>61.90461469549065</v>
      </c>
      <c r="AY546" s="44">
        <f t="shared" si="170"/>
        <v>-0.60501552580107143</v>
      </c>
      <c r="AZ546" s="49"/>
      <c r="BA546" s="12">
        <f t="shared" si="171"/>
        <v>-0.61003305264271601</v>
      </c>
      <c r="BB546" s="9">
        <f t="shared" si="172"/>
        <v>63.444035366235923</v>
      </c>
      <c r="BC546" s="9">
        <f t="shared" si="173"/>
        <v>8.9048321565231063</v>
      </c>
      <c r="BD546" s="9">
        <f t="shared" si="174"/>
        <v>118.19396356056956</v>
      </c>
      <c r="BE546" s="16">
        <f t="shared" si="175"/>
        <v>63.549397858546328</v>
      </c>
      <c r="BF546" s="44">
        <f t="shared" si="176"/>
        <v>-0.606274601849626</v>
      </c>
      <c r="BG546" s="49"/>
      <c r="BH546" s="12">
        <f t="shared" si="177"/>
        <v>-0.61240948511891402</v>
      </c>
      <c r="BI546" s="9">
        <f t="shared" si="178"/>
        <v>64</v>
      </c>
      <c r="BJ546" s="9">
        <f t="shared" si="179"/>
        <v>9.2425709475881206</v>
      </c>
      <c r="BK546" s="9"/>
      <c r="BL546" s="47">
        <f t="shared" si="180"/>
        <v>64</v>
      </c>
      <c r="BM546" s="44">
        <f t="shared" si="181"/>
        <v>-0.60752680656460945</v>
      </c>
      <c r="BN546" s="11"/>
      <c r="BO546" s="9"/>
      <c r="BP546" s="11"/>
      <c r="BQ546" s="9"/>
      <c r="BR546" s="43"/>
      <c r="BS546" s="9"/>
      <c r="BT546" s="11"/>
    </row>
    <row r="547" spans="3:72" x14ac:dyDescent="0.2">
      <c r="C547" s="1">
        <v>80</v>
      </c>
      <c r="D547" s="1">
        <v>104.71</v>
      </c>
      <c r="E547" s="1">
        <v>-5103.8999999999996</v>
      </c>
      <c r="F547" s="2">
        <v>78</v>
      </c>
      <c r="G547" s="6">
        <v>3.3000000000000002E-2</v>
      </c>
      <c r="H547" s="2">
        <v>0.42199999999999999</v>
      </c>
      <c r="I547" s="2">
        <v>3500</v>
      </c>
      <c r="J547" s="3">
        <f t="shared" si="142"/>
        <v>58.333333333333336</v>
      </c>
      <c r="K547" s="3">
        <f t="shared" si="143"/>
        <v>366.52</v>
      </c>
      <c r="L547" s="1">
        <v>0.9</v>
      </c>
      <c r="M547" s="1">
        <v>0.76</v>
      </c>
      <c r="N547" s="1">
        <f t="shared" si="144"/>
        <v>0.68400000000000005</v>
      </c>
      <c r="O547" s="40">
        <f t="shared" si="145"/>
        <v>50.175438596491226</v>
      </c>
      <c r="P547" s="40">
        <f t="shared" si="146"/>
        <v>3808.3157894736842</v>
      </c>
      <c r="Q547" s="1">
        <v>11</v>
      </c>
      <c r="R547" s="1">
        <v>4</v>
      </c>
      <c r="S547" s="2">
        <v>2600</v>
      </c>
      <c r="T547" s="3">
        <f t="shared" si="147"/>
        <v>866.66666666666663</v>
      </c>
      <c r="U547" s="7">
        <v>0.20419999999999999</v>
      </c>
      <c r="V547" s="7">
        <f t="shared" si="148"/>
        <v>3.2749326455999997E-2</v>
      </c>
      <c r="W547" s="7">
        <f t="shared" si="149"/>
        <v>1.6693636134473333E-2</v>
      </c>
      <c r="X547" s="40">
        <f t="shared" si="150"/>
        <v>1081.2059482292843</v>
      </c>
      <c r="Y547" s="1">
        <v>0</v>
      </c>
      <c r="Z547" s="1">
        <v>78</v>
      </c>
      <c r="AA547" s="2">
        <v>67</v>
      </c>
      <c r="AB547" s="6">
        <f t="shared" si="151"/>
        <v>0.6511988748177826</v>
      </c>
      <c r="AC547" s="2">
        <v>347.36</v>
      </c>
      <c r="AD547" s="40">
        <f t="shared" si="152"/>
        <v>3367.0033670033663</v>
      </c>
      <c r="AE547" s="1">
        <f t="shared" si="153"/>
        <v>2.4950099800399199</v>
      </c>
      <c r="AF547" s="2">
        <f t="shared" si="154"/>
        <v>20</v>
      </c>
      <c r="AG547" s="9">
        <f t="shared" si="155"/>
        <v>49.900199600798402</v>
      </c>
      <c r="AH547" s="12">
        <f t="shared" si="156"/>
        <v>2.985524341902895E-2</v>
      </c>
      <c r="AI547" s="12">
        <f t="shared" si="157"/>
        <v>-133143.19058263407</v>
      </c>
      <c r="AJ547" s="42">
        <f t="shared" si="158"/>
        <v>-170.44149982323307</v>
      </c>
      <c r="AK547" s="11">
        <v>0</v>
      </c>
      <c r="AL547" s="9">
        <f t="shared" si="159"/>
        <v>-84.802846130440159</v>
      </c>
      <c r="AM547" s="11">
        <f t="shared" si="160"/>
        <v>0</v>
      </c>
      <c r="AN547" s="9">
        <f t="shared" si="161"/>
        <v>116.41945735586481</v>
      </c>
      <c r="AO547" s="9"/>
      <c r="AP547" s="9">
        <f t="shared" si="162"/>
        <v>170.51369800356144</v>
      </c>
      <c r="AQ547" s="47">
        <f t="shared" si="163"/>
        <v>115.9988553431873</v>
      </c>
      <c r="AR547" s="15">
        <f t="shared" si="164"/>
        <v>0</v>
      </c>
      <c r="AS547" s="49"/>
      <c r="AT547" s="12">
        <f t="shared" si="165"/>
        <v>-0.60501552580107143</v>
      </c>
      <c r="AU547" s="9">
        <f t="shared" si="166"/>
        <v>61.90461469549065</v>
      </c>
      <c r="AV547" s="9">
        <f t="shared" si="167"/>
        <v>7.8103740477940136</v>
      </c>
      <c r="AW547" s="9">
        <f t="shared" si="168"/>
        <v>116.11051793279825</v>
      </c>
      <c r="AX547" s="16">
        <f t="shared" si="169"/>
        <v>61.96044599029613</v>
      </c>
      <c r="AY547" s="44">
        <f t="shared" si="170"/>
        <v>-0.60078825561703653</v>
      </c>
      <c r="AZ547" s="49"/>
      <c r="BA547" s="12">
        <f t="shared" si="171"/>
        <v>-0.606274601849626</v>
      </c>
      <c r="BB547" s="9">
        <f t="shared" si="172"/>
        <v>63.549397858546328</v>
      </c>
      <c r="BC547" s="9">
        <f t="shared" si="173"/>
        <v>9.3434946212387331</v>
      </c>
      <c r="BD547" s="9">
        <f t="shared" si="174"/>
        <v>117.86635054058195</v>
      </c>
      <c r="BE547" s="16">
        <f t="shared" si="175"/>
        <v>63.60492258091034</v>
      </c>
      <c r="BF547" s="44">
        <f t="shared" si="176"/>
        <v>-0.60202373665903319</v>
      </c>
      <c r="BG547" s="49"/>
      <c r="BH547" s="12">
        <f t="shared" si="177"/>
        <v>-0.60752680656460945</v>
      </c>
      <c r="BI547" s="9">
        <f t="shared" si="178"/>
        <v>64</v>
      </c>
      <c r="BJ547" s="9">
        <f t="shared" si="179"/>
        <v>9.7244563675186768</v>
      </c>
      <c r="BK547" s="9"/>
      <c r="BL547" s="47">
        <f t="shared" si="180"/>
        <v>64</v>
      </c>
      <c r="BM547" s="44">
        <f t="shared" si="181"/>
        <v>-0.60218034827818701</v>
      </c>
      <c r="BN547" s="11"/>
      <c r="BO547" s="9"/>
      <c r="BP547" s="11"/>
      <c r="BQ547" s="9"/>
      <c r="BR547" s="43"/>
      <c r="BS547" s="9"/>
      <c r="BT547" s="11"/>
    </row>
    <row r="548" spans="3:72" x14ac:dyDescent="0.2">
      <c r="C548" s="1">
        <v>80</v>
      </c>
      <c r="D548" s="1">
        <v>104.71</v>
      </c>
      <c r="E548" s="1">
        <v>-5103.8999999999996</v>
      </c>
      <c r="F548" s="2">
        <v>78</v>
      </c>
      <c r="G548" s="6">
        <v>3.3000000000000002E-2</v>
      </c>
      <c r="H548" s="2">
        <v>0.42199999999999999</v>
      </c>
      <c r="I548" s="2">
        <v>3500</v>
      </c>
      <c r="J548" s="3">
        <f t="shared" si="142"/>
        <v>58.333333333333336</v>
      </c>
      <c r="K548" s="3">
        <f t="shared" si="143"/>
        <v>366.52</v>
      </c>
      <c r="L548" s="1">
        <v>0.9</v>
      </c>
      <c r="M548" s="1">
        <v>0.76</v>
      </c>
      <c r="N548" s="1">
        <f t="shared" si="144"/>
        <v>0.68400000000000005</v>
      </c>
      <c r="O548" s="40">
        <f t="shared" si="145"/>
        <v>50.175438596491226</v>
      </c>
      <c r="P548" s="40">
        <f t="shared" si="146"/>
        <v>3808.3157894736842</v>
      </c>
      <c r="Q548" s="1">
        <v>11</v>
      </c>
      <c r="R548" s="1">
        <v>4</v>
      </c>
      <c r="S548" s="2">
        <v>2600</v>
      </c>
      <c r="T548" s="3">
        <f t="shared" si="147"/>
        <v>866.66666666666663</v>
      </c>
      <c r="U548" s="7">
        <v>0.20419999999999999</v>
      </c>
      <c r="V548" s="7">
        <f t="shared" si="148"/>
        <v>3.2749326455999997E-2</v>
      </c>
      <c r="W548" s="7">
        <f t="shared" si="149"/>
        <v>1.6693636134473333E-2</v>
      </c>
      <c r="X548" s="40">
        <f t="shared" si="150"/>
        <v>1081.2059482292843</v>
      </c>
      <c r="Y548" s="1">
        <v>0</v>
      </c>
      <c r="Z548" s="1">
        <v>78</v>
      </c>
      <c r="AA548" s="2">
        <v>67</v>
      </c>
      <c r="AB548" s="6">
        <f t="shared" si="151"/>
        <v>0.6511988748177826</v>
      </c>
      <c r="AC548" s="2">
        <v>347.36</v>
      </c>
      <c r="AD548" s="40">
        <f t="shared" si="152"/>
        <v>3367.0033670033663</v>
      </c>
      <c r="AE548" s="1">
        <f t="shared" si="153"/>
        <v>2.4950099800399199</v>
      </c>
      <c r="AF548" s="2">
        <f t="shared" si="154"/>
        <v>21</v>
      </c>
      <c r="AG548" s="9">
        <f t="shared" si="155"/>
        <v>52.395209580838319</v>
      </c>
      <c r="AH548" s="12">
        <f t="shared" si="156"/>
        <v>2.8474046093229382E-2</v>
      </c>
      <c r="AI548" s="12">
        <f t="shared" si="157"/>
        <v>-132451.68239515877</v>
      </c>
      <c r="AJ548" s="42">
        <f t="shared" si="158"/>
        <v>-169.65249557926418</v>
      </c>
      <c r="AK548" s="11">
        <v>0</v>
      </c>
      <c r="AL548" s="9">
        <f t="shared" si="159"/>
        <v>-85.04937604112213</v>
      </c>
      <c r="AM548" s="11">
        <f t="shared" si="160"/>
        <v>0</v>
      </c>
      <c r="AN548" s="9">
        <f t="shared" si="161"/>
        <v>115.9988553431873</v>
      </c>
      <c r="AO548" s="9"/>
      <c r="AP548" s="9">
        <f t="shared" si="162"/>
        <v>169.71816805463865</v>
      </c>
      <c r="AQ548" s="47">
        <f t="shared" si="163"/>
        <v>115.67975870174749</v>
      </c>
      <c r="AR548" s="15">
        <f t="shared" si="164"/>
        <v>0</v>
      </c>
      <c r="AS548" s="49"/>
      <c r="AT548" s="12">
        <f t="shared" si="165"/>
        <v>-0.60078825561703653</v>
      </c>
      <c r="AU548" s="9">
        <f t="shared" si="166"/>
        <v>61.96044599029613</v>
      </c>
      <c r="AV548" s="9">
        <f t="shared" si="167"/>
        <v>8.241133278844778</v>
      </c>
      <c r="AW548" s="9">
        <f t="shared" si="168"/>
        <v>115.78934124192139</v>
      </c>
      <c r="AX548" s="16">
        <f t="shared" si="169"/>
        <v>62.015237260383088</v>
      </c>
      <c r="AY548" s="44">
        <f t="shared" si="170"/>
        <v>-0.59661693825156414</v>
      </c>
      <c r="AZ548" s="49"/>
      <c r="BA548" s="12">
        <f t="shared" si="171"/>
        <v>-0.60202373665903319</v>
      </c>
      <c r="BB548" s="9">
        <f t="shared" si="172"/>
        <v>63.60492258091034</v>
      </c>
      <c r="BC548" s="9">
        <f t="shared" si="173"/>
        <v>9.7760273292850783</v>
      </c>
      <c r="BD548" s="9">
        <f t="shared" si="174"/>
        <v>117.44770843628382</v>
      </c>
      <c r="BE548" s="16">
        <f t="shared" si="175"/>
        <v>63.611867882784452</v>
      </c>
      <c r="BF548" s="44">
        <f t="shared" si="176"/>
        <v>-0.5973018977732365</v>
      </c>
      <c r="BG548" s="49"/>
      <c r="BH548" s="12">
        <f t="shared" si="177"/>
        <v>-0.60218034827818701</v>
      </c>
      <c r="BI548" s="9">
        <f t="shared" si="178"/>
        <v>64</v>
      </c>
      <c r="BJ548" s="9">
        <f t="shared" si="179"/>
        <v>10.198333899016774</v>
      </c>
      <c r="BK548" s="9"/>
      <c r="BL548" s="47">
        <f t="shared" si="180"/>
        <v>64</v>
      </c>
      <c r="BM548" s="44">
        <f t="shared" si="181"/>
        <v>-0.59692273650941319</v>
      </c>
      <c r="BN548" s="11"/>
      <c r="BO548" s="9"/>
      <c r="BP548" s="11"/>
      <c r="BQ548" s="9"/>
      <c r="BR548" s="43"/>
      <c r="BS548" s="9"/>
      <c r="BT548" s="11"/>
    </row>
    <row r="549" spans="3:72" x14ac:dyDescent="0.2">
      <c r="C549" s="1">
        <v>80</v>
      </c>
      <c r="D549" s="1">
        <v>104.71</v>
      </c>
      <c r="E549" s="1">
        <v>-5103.8999999999996</v>
      </c>
      <c r="F549" s="2">
        <v>78</v>
      </c>
      <c r="G549" s="6">
        <v>3.3000000000000002E-2</v>
      </c>
      <c r="H549" s="2">
        <v>0.42199999999999999</v>
      </c>
      <c r="I549" s="2">
        <v>3500</v>
      </c>
      <c r="J549" s="3">
        <f t="shared" si="142"/>
        <v>58.333333333333336</v>
      </c>
      <c r="K549" s="3">
        <f t="shared" si="143"/>
        <v>366.52</v>
      </c>
      <c r="L549" s="1">
        <v>0.9</v>
      </c>
      <c r="M549" s="1">
        <v>0.76</v>
      </c>
      <c r="N549" s="1">
        <f t="shared" si="144"/>
        <v>0.68400000000000005</v>
      </c>
      <c r="O549" s="40">
        <f t="shared" si="145"/>
        <v>50.175438596491226</v>
      </c>
      <c r="P549" s="40">
        <f t="shared" si="146"/>
        <v>3808.3157894736842</v>
      </c>
      <c r="Q549" s="1">
        <v>11</v>
      </c>
      <c r="R549" s="1">
        <v>4</v>
      </c>
      <c r="S549" s="2">
        <v>2600</v>
      </c>
      <c r="T549" s="3">
        <f t="shared" si="147"/>
        <v>866.66666666666663</v>
      </c>
      <c r="U549" s="7">
        <v>0.20419999999999999</v>
      </c>
      <c r="V549" s="7">
        <f t="shared" si="148"/>
        <v>3.2749326455999997E-2</v>
      </c>
      <c r="W549" s="7">
        <f t="shared" si="149"/>
        <v>1.6693636134473333E-2</v>
      </c>
      <c r="X549" s="40">
        <f t="shared" si="150"/>
        <v>1081.2059482292843</v>
      </c>
      <c r="Y549" s="1">
        <v>0</v>
      </c>
      <c r="Z549" s="1">
        <v>78</v>
      </c>
      <c r="AA549" s="2">
        <v>67</v>
      </c>
      <c r="AB549" s="6">
        <f t="shared" si="151"/>
        <v>0.6511988748177826</v>
      </c>
      <c r="AC549" s="2">
        <v>347.36</v>
      </c>
      <c r="AD549" s="40">
        <f t="shared" si="152"/>
        <v>3367.0033670033663</v>
      </c>
      <c r="AE549" s="1">
        <f t="shared" si="153"/>
        <v>2.4950099800399199</v>
      </c>
      <c r="AF549" s="2">
        <f t="shared" si="154"/>
        <v>22</v>
      </c>
      <c r="AG549" s="9">
        <f t="shared" si="155"/>
        <v>54.890219560878236</v>
      </c>
      <c r="AH549" s="12">
        <f t="shared" si="156"/>
        <v>2.7214994953570545E-2</v>
      </c>
      <c r="AI549" s="12">
        <f t="shared" si="157"/>
        <v>-131850.70158855282</v>
      </c>
      <c r="AJ549" s="42">
        <f t="shared" si="158"/>
        <v>-168.96907114146393</v>
      </c>
      <c r="AK549" s="11">
        <v>0</v>
      </c>
      <c r="AL549" s="9">
        <f t="shared" si="159"/>
        <v>-85.27410407903983</v>
      </c>
      <c r="AM549" s="11">
        <f t="shared" si="160"/>
        <v>0</v>
      </c>
      <c r="AN549" s="9">
        <f t="shared" si="161"/>
        <v>115.67975870174749</v>
      </c>
      <c r="AO549" s="9"/>
      <c r="AP549" s="9">
        <f t="shared" si="162"/>
        <v>169.02906427344007</v>
      </c>
      <c r="AQ549" s="47">
        <f t="shared" si="163"/>
        <v>115.36454283207566</v>
      </c>
      <c r="AR549" s="15">
        <f t="shared" si="164"/>
        <v>0</v>
      </c>
      <c r="AS549" s="49"/>
      <c r="AT549" s="12">
        <f t="shared" si="165"/>
        <v>-0.59661693825156414</v>
      </c>
      <c r="AU549" s="9">
        <f t="shared" si="166"/>
        <v>62.015237260383088</v>
      </c>
      <c r="AV549" s="9">
        <f t="shared" si="167"/>
        <v>8.6659316886905131</v>
      </c>
      <c r="AW549" s="9">
        <f t="shared" si="168"/>
        <v>115.42530344534659</v>
      </c>
      <c r="AX549" s="16">
        <f t="shared" si="169"/>
        <v>62.045617567018553</v>
      </c>
      <c r="AY549" s="44">
        <f t="shared" si="170"/>
        <v>-0.59224091887225305</v>
      </c>
      <c r="AZ549" s="49"/>
      <c r="BA549" s="12">
        <f t="shared" si="171"/>
        <v>-0.5973018977732365</v>
      </c>
      <c r="BB549" s="9">
        <f t="shared" si="172"/>
        <v>63.611867882784452</v>
      </c>
      <c r="BC549" s="9">
        <f t="shared" si="173"/>
        <v>10.201801697820954</v>
      </c>
      <c r="BD549" s="9">
        <f t="shared" si="174"/>
        <v>116.98829999827407</v>
      </c>
      <c r="BE549" s="16">
        <f t="shared" si="175"/>
        <v>63.595050848047514</v>
      </c>
      <c r="BF549" s="44">
        <f t="shared" si="176"/>
        <v>-0.5923914016725903</v>
      </c>
      <c r="BG549" s="49"/>
      <c r="BH549" s="12">
        <f t="shared" si="177"/>
        <v>-0.59692273650941319</v>
      </c>
      <c r="BI549" s="9">
        <f t="shared" si="178"/>
        <v>64</v>
      </c>
      <c r="BJ549" s="9">
        <f t="shared" si="179"/>
        <v>10.640624699659142</v>
      </c>
      <c r="BK549" s="9"/>
      <c r="BL549" s="47">
        <f t="shared" si="180"/>
        <v>64</v>
      </c>
      <c r="BM549" s="44">
        <f t="shared" si="181"/>
        <v>-0.59201557555724416</v>
      </c>
      <c r="BN549" s="11"/>
      <c r="BO549" s="9"/>
      <c r="BP549" s="11"/>
      <c r="BQ549" s="9"/>
      <c r="BR549" s="43"/>
      <c r="BS549" s="9"/>
      <c r="BT549" s="11"/>
    </row>
    <row r="550" spans="3:72" x14ac:dyDescent="0.2">
      <c r="C550" s="1">
        <v>80</v>
      </c>
      <c r="D550" s="1">
        <v>104.71</v>
      </c>
      <c r="E550" s="1">
        <v>-5103.8999999999996</v>
      </c>
      <c r="F550" s="2">
        <v>78</v>
      </c>
      <c r="G550" s="6">
        <v>3.3000000000000002E-2</v>
      </c>
      <c r="H550" s="2">
        <v>0.42199999999999999</v>
      </c>
      <c r="I550" s="2">
        <v>3500</v>
      </c>
      <c r="J550" s="3">
        <f t="shared" si="142"/>
        <v>58.333333333333336</v>
      </c>
      <c r="K550" s="3">
        <f t="shared" si="143"/>
        <v>366.52</v>
      </c>
      <c r="L550" s="1">
        <v>0.9</v>
      </c>
      <c r="M550" s="1">
        <v>0.76</v>
      </c>
      <c r="N550" s="1">
        <f t="shared" si="144"/>
        <v>0.68400000000000005</v>
      </c>
      <c r="O550" s="40">
        <f t="shared" si="145"/>
        <v>50.175438596491226</v>
      </c>
      <c r="P550" s="40">
        <f t="shared" si="146"/>
        <v>3808.3157894736842</v>
      </c>
      <c r="Q550" s="1">
        <v>11</v>
      </c>
      <c r="R550" s="1">
        <v>4</v>
      </c>
      <c r="S550" s="2">
        <v>2600</v>
      </c>
      <c r="T550" s="3">
        <f t="shared" si="147"/>
        <v>866.66666666666663</v>
      </c>
      <c r="U550" s="7">
        <v>0.20419999999999999</v>
      </c>
      <c r="V550" s="7">
        <f t="shared" si="148"/>
        <v>3.2749326455999997E-2</v>
      </c>
      <c r="W550" s="7">
        <f t="shared" si="149"/>
        <v>1.6693636134473333E-2</v>
      </c>
      <c r="X550" s="40">
        <f t="shared" si="150"/>
        <v>1081.2059482292843</v>
      </c>
      <c r="Y550" s="1">
        <v>0</v>
      </c>
      <c r="Z550" s="1">
        <v>78</v>
      </c>
      <c r="AA550" s="2">
        <v>67</v>
      </c>
      <c r="AB550" s="6">
        <f t="shared" si="151"/>
        <v>0.6511988748177826</v>
      </c>
      <c r="AC550" s="2">
        <v>347.36</v>
      </c>
      <c r="AD550" s="40">
        <f t="shared" si="152"/>
        <v>3367.0033670033663</v>
      </c>
      <c r="AE550" s="1">
        <f t="shared" si="153"/>
        <v>2.4950099800399199</v>
      </c>
      <c r="AF550" s="2">
        <f t="shared" si="154"/>
        <v>23</v>
      </c>
      <c r="AG550" s="9">
        <f t="shared" si="155"/>
        <v>57.385229540918161</v>
      </c>
      <c r="AH550" s="12">
        <f t="shared" si="156"/>
        <v>2.606257312063074E-2</v>
      </c>
      <c r="AI550" s="12">
        <f t="shared" si="157"/>
        <v>-131240.50078293611</v>
      </c>
      <c r="AJ550" s="42">
        <f t="shared" si="158"/>
        <v>-168.27061912853952</v>
      </c>
      <c r="AK550" s="11">
        <v>0</v>
      </c>
      <c r="AL550" s="9">
        <f t="shared" si="159"/>
        <v>-85.479799852001264</v>
      </c>
      <c r="AM550" s="11">
        <f t="shared" si="160"/>
        <v>0</v>
      </c>
      <c r="AN550" s="9">
        <f t="shared" si="161"/>
        <v>115.36454283207566</v>
      </c>
      <c r="AO550" s="9"/>
      <c r="AP550" s="9">
        <f t="shared" si="162"/>
        <v>168.32563900367066</v>
      </c>
      <c r="AQ550" s="47">
        <f t="shared" si="163"/>
        <v>115.00671373861356</v>
      </c>
      <c r="AR550" s="15">
        <f t="shared" si="164"/>
        <v>0</v>
      </c>
      <c r="AS550" s="49"/>
      <c r="AT550" s="12">
        <f t="shared" si="165"/>
        <v>-0.59224091887225305</v>
      </c>
      <c r="AU550" s="9">
        <f t="shared" si="166"/>
        <v>62.045617567018553</v>
      </c>
      <c r="AV550" s="9">
        <f t="shared" si="167"/>
        <v>9.0845213954235504</v>
      </c>
      <c r="AW550" s="9">
        <f t="shared" si="168"/>
        <v>115.02006426413841</v>
      </c>
      <c r="AX550" s="16">
        <f t="shared" si="169"/>
        <v>62.052292829780981</v>
      </c>
      <c r="AY550" s="44">
        <f t="shared" si="170"/>
        <v>-0.58767077978694693</v>
      </c>
      <c r="AZ550" s="49"/>
      <c r="BA550" s="12">
        <f t="shared" si="171"/>
        <v>-0.5923914016725903</v>
      </c>
      <c r="BB550" s="9">
        <f t="shared" si="172"/>
        <v>63.595050848047514</v>
      </c>
      <c r="BC550" s="9">
        <f t="shared" si="173"/>
        <v>10.620604150927655</v>
      </c>
      <c r="BD550" s="9">
        <f t="shared" si="174"/>
        <v>116.53615492166537</v>
      </c>
      <c r="BE550" s="16">
        <f t="shared" si="175"/>
        <v>63.578379536296509</v>
      </c>
      <c r="BF550" s="44">
        <f t="shared" si="176"/>
        <v>-0.58755987487732309</v>
      </c>
      <c r="BG550" s="49"/>
      <c r="BH550" s="12">
        <f t="shared" si="177"/>
        <v>-0.59201557555724416</v>
      </c>
      <c r="BI550" s="9">
        <f t="shared" si="178"/>
        <v>64</v>
      </c>
      <c r="BJ550" s="9">
        <f t="shared" si="179"/>
        <v>11.052398644880121</v>
      </c>
      <c r="BK550" s="9"/>
      <c r="BL550" s="47">
        <f t="shared" si="180"/>
        <v>64</v>
      </c>
      <c r="BM550" s="44">
        <f t="shared" si="181"/>
        <v>-0.58744699528794109</v>
      </c>
      <c r="BN550" s="11"/>
      <c r="BO550" s="9"/>
      <c r="BP550" s="11"/>
      <c r="BQ550" s="9"/>
      <c r="BR550" s="43"/>
      <c r="BS550" s="9"/>
      <c r="BT550" s="11"/>
    </row>
    <row r="551" spans="3:72" x14ac:dyDescent="0.2">
      <c r="C551" s="1">
        <v>80</v>
      </c>
      <c r="D551" s="1">
        <v>104.71</v>
      </c>
      <c r="E551" s="1">
        <v>-5103.8999999999996</v>
      </c>
      <c r="F551" s="2">
        <v>78</v>
      </c>
      <c r="G551" s="6">
        <v>3.3000000000000002E-2</v>
      </c>
      <c r="H551" s="2">
        <v>0.42199999999999999</v>
      </c>
      <c r="I551" s="2">
        <v>3500</v>
      </c>
      <c r="J551" s="3">
        <f t="shared" si="142"/>
        <v>58.333333333333336</v>
      </c>
      <c r="K551" s="3">
        <f t="shared" si="143"/>
        <v>366.52</v>
      </c>
      <c r="L551" s="1">
        <v>0.9</v>
      </c>
      <c r="M551" s="1">
        <v>0.76</v>
      </c>
      <c r="N551" s="1">
        <f t="shared" si="144"/>
        <v>0.68400000000000005</v>
      </c>
      <c r="O551" s="40">
        <f t="shared" si="145"/>
        <v>50.175438596491226</v>
      </c>
      <c r="P551" s="40">
        <f t="shared" si="146"/>
        <v>3808.3157894736842</v>
      </c>
      <c r="Q551" s="1">
        <v>11</v>
      </c>
      <c r="R551" s="1">
        <v>4</v>
      </c>
      <c r="S551" s="2">
        <v>2600</v>
      </c>
      <c r="T551" s="3">
        <f t="shared" si="147"/>
        <v>866.66666666666663</v>
      </c>
      <c r="U551" s="7">
        <v>0.20419999999999999</v>
      </c>
      <c r="V551" s="7">
        <f t="shared" si="148"/>
        <v>3.2749326455999997E-2</v>
      </c>
      <c r="W551" s="7">
        <f t="shared" si="149"/>
        <v>1.6693636134473333E-2</v>
      </c>
      <c r="X551" s="40">
        <f t="shared" si="150"/>
        <v>1081.2059482292843</v>
      </c>
      <c r="Y551" s="1">
        <v>0</v>
      </c>
      <c r="Z551" s="1">
        <v>78</v>
      </c>
      <c r="AA551" s="2">
        <v>67</v>
      </c>
      <c r="AB551" s="6">
        <f t="shared" si="151"/>
        <v>0.6511988748177826</v>
      </c>
      <c r="AC551" s="2">
        <v>347.36</v>
      </c>
      <c r="AD551" s="40">
        <f t="shared" si="152"/>
        <v>3367.0033670033663</v>
      </c>
      <c r="AE551" s="1">
        <f t="shared" si="153"/>
        <v>2.4950099800399199</v>
      </c>
      <c r="AF551" s="2">
        <f t="shared" si="154"/>
        <v>24</v>
      </c>
      <c r="AG551" s="9">
        <f t="shared" si="155"/>
        <v>59.880239520958078</v>
      </c>
      <c r="AH551" s="12">
        <f t="shared" si="156"/>
        <v>2.5003785198105217E-2</v>
      </c>
      <c r="AI551" s="12">
        <f t="shared" si="157"/>
        <v>-130583.28509417939</v>
      </c>
      <c r="AJ551" s="42">
        <f t="shared" si="158"/>
        <v>-167.51169046245579</v>
      </c>
      <c r="AK551" s="11">
        <v>0</v>
      </c>
      <c r="AL551" s="9">
        <f t="shared" si="159"/>
        <v>-85.66878290829284</v>
      </c>
      <c r="AM551" s="11">
        <f t="shared" si="160"/>
        <v>0</v>
      </c>
      <c r="AN551" s="9">
        <f t="shared" si="161"/>
        <v>115.00671373861356</v>
      </c>
      <c r="AO551" s="9"/>
      <c r="AP551" s="9">
        <f t="shared" si="162"/>
        <v>167.56233079366865</v>
      </c>
      <c r="AQ551" s="47">
        <f t="shared" si="163"/>
        <v>114.60790988483608</v>
      </c>
      <c r="AR551" s="15">
        <f t="shared" si="164"/>
        <v>0</v>
      </c>
      <c r="AS551" s="49"/>
      <c r="AT551" s="12">
        <f t="shared" si="165"/>
        <v>-0.58767077978694693</v>
      </c>
      <c r="AU551" s="9">
        <f t="shared" si="166"/>
        <v>62.052292829780981</v>
      </c>
      <c r="AV551" s="9">
        <f t="shared" si="167"/>
        <v>9.4966757747258796</v>
      </c>
      <c r="AW551" s="9">
        <f t="shared" si="168"/>
        <v>114.59806938426877</v>
      </c>
      <c r="AX551" s="16">
        <f t="shared" si="169"/>
        <v>62.047372579497321</v>
      </c>
      <c r="AY551" s="44">
        <f t="shared" si="170"/>
        <v>-0.5830433890895319</v>
      </c>
      <c r="AZ551" s="49"/>
      <c r="BA551" s="12">
        <f t="shared" si="171"/>
        <v>-0.58755987487732309</v>
      </c>
      <c r="BB551" s="9">
        <f t="shared" si="172"/>
        <v>63.578379536296509</v>
      </c>
      <c r="BC551" s="9">
        <f t="shared" si="173"/>
        <v>11.032602981808715</v>
      </c>
      <c r="BD551" s="9">
        <f t="shared" si="174"/>
        <v>116.11414034837475</v>
      </c>
      <c r="BE551" s="16">
        <f t="shared" si="175"/>
        <v>63.573371665091727</v>
      </c>
      <c r="BF551" s="44">
        <f t="shared" si="176"/>
        <v>-0.58293323782700135</v>
      </c>
      <c r="BG551" s="49"/>
      <c r="BH551" s="12">
        <f t="shared" si="177"/>
        <v>-0.58744699528794109</v>
      </c>
      <c r="BI551" s="9">
        <f t="shared" si="178"/>
        <v>64</v>
      </c>
      <c r="BJ551" s="9">
        <f t="shared" si="179"/>
        <v>11.446286943195943</v>
      </c>
      <c r="BK551" s="9"/>
      <c r="BL551" s="47">
        <f t="shared" si="180"/>
        <v>64</v>
      </c>
      <c r="BM551" s="44">
        <f t="shared" si="181"/>
        <v>-0.58307685402747522</v>
      </c>
      <c r="BN551" s="11"/>
      <c r="BO551" s="9"/>
      <c r="BP551" s="11"/>
      <c r="BQ551" s="9"/>
      <c r="BR551" s="43"/>
      <c r="BS551" s="9"/>
      <c r="BT551" s="11"/>
    </row>
    <row r="552" spans="3:72" x14ac:dyDescent="0.2">
      <c r="C552" s="1">
        <v>80</v>
      </c>
      <c r="D552" s="1">
        <v>104.71</v>
      </c>
      <c r="E552" s="1">
        <v>-5103.8999999999996</v>
      </c>
      <c r="F552" s="2">
        <v>78</v>
      </c>
      <c r="G552" s="6">
        <v>3.3000000000000002E-2</v>
      </c>
      <c r="H552" s="2">
        <v>0.42199999999999999</v>
      </c>
      <c r="I552" s="2">
        <v>3500</v>
      </c>
      <c r="J552" s="3">
        <f t="shared" si="142"/>
        <v>58.333333333333336</v>
      </c>
      <c r="K552" s="3">
        <f t="shared" si="143"/>
        <v>366.52</v>
      </c>
      <c r="L552" s="1">
        <v>0.9</v>
      </c>
      <c r="M552" s="1">
        <v>0.76</v>
      </c>
      <c r="N552" s="1">
        <f t="shared" si="144"/>
        <v>0.68400000000000005</v>
      </c>
      <c r="O552" s="40">
        <f t="shared" si="145"/>
        <v>50.175438596491226</v>
      </c>
      <c r="P552" s="40">
        <f t="shared" si="146"/>
        <v>3808.3157894736842</v>
      </c>
      <c r="Q552" s="1">
        <v>11</v>
      </c>
      <c r="R552" s="1">
        <v>4</v>
      </c>
      <c r="S552" s="2">
        <v>2600</v>
      </c>
      <c r="T552" s="3">
        <f t="shared" si="147"/>
        <v>866.66666666666663</v>
      </c>
      <c r="U552" s="7">
        <v>0.20419999999999999</v>
      </c>
      <c r="V552" s="7">
        <f t="shared" si="148"/>
        <v>3.2749326455999997E-2</v>
      </c>
      <c r="W552" s="7">
        <f t="shared" si="149"/>
        <v>1.6693636134473333E-2</v>
      </c>
      <c r="X552" s="40">
        <f t="shared" si="150"/>
        <v>1081.2059482292843</v>
      </c>
      <c r="Y552" s="1">
        <v>0</v>
      </c>
      <c r="Z552" s="1">
        <v>78</v>
      </c>
      <c r="AA552" s="2">
        <v>67</v>
      </c>
      <c r="AB552" s="6">
        <f t="shared" si="151"/>
        <v>0.6511988748177826</v>
      </c>
      <c r="AC552" s="2">
        <v>347.36</v>
      </c>
      <c r="AD552" s="40">
        <f t="shared" si="152"/>
        <v>3367.0033670033663</v>
      </c>
      <c r="AE552" s="1">
        <f t="shared" si="153"/>
        <v>2.4950099800399199</v>
      </c>
      <c r="AF552" s="2">
        <f t="shared" si="154"/>
        <v>25</v>
      </c>
      <c r="AG552" s="9">
        <f t="shared" si="155"/>
        <v>62.375249500997995</v>
      </c>
      <c r="AH552" s="12">
        <f t="shared" si="156"/>
        <v>2.4027665093253159E-2</v>
      </c>
      <c r="AI552" s="12">
        <f t="shared" si="157"/>
        <v>-129890.15635831835</v>
      </c>
      <c r="AJ552" s="42">
        <f t="shared" si="158"/>
        <v>-166.70615383884748</v>
      </c>
      <c r="AK552" s="11">
        <v>0</v>
      </c>
      <c r="AL552" s="9">
        <f t="shared" si="159"/>
        <v>-85.843010585807889</v>
      </c>
      <c r="AM552" s="11">
        <f t="shared" si="160"/>
        <v>0</v>
      </c>
      <c r="AN552" s="9">
        <f t="shared" si="161"/>
        <v>114.60790988483608</v>
      </c>
      <c r="AO552" s="9"/>
      <c r="AP552" s="9">
        <f t="shared" si="162"/>
        <v>166.75291746272401</v>
      </c>
      <c r="AQ552" s="47">
        <f t="shared" si="163"/>
        <v>114.19238015738524</v>
      </c>
      <c r="AR552" s="15">
        <f t="shared" si="164"/>
        <v>0</v>
      </c>
      <c r="AS552" s="49"/>
      <c r="AT552" s="12">
        <f t="shared" si="165"/>
        <v>-0.5830433890895319</v>
      </c>
      <c r="AU552" s="9">
        <f t="shared" si="166"/>
        <v>62.047372579497321</v>
      </c>
      <c r="AV552" s="9">
        <f t="shared" si="167"/>
        <v>9.9023650016093896</v>
      </c>
      <c r="AW552" s="9">
        <f t="shared" si="168"/>
        <v>114.18260531079923</v>
      </c>
      <c r="AX552" s="16">
        <f t="shared" si="169"/>
        <v>62.042485156204307</v>
      </c>
      <c r="AY552" s="44">
        <f t="shared" si="170"/>
        <v>-0.57848809265855838</v>
      </c>
      <c r="AZ552" s="49"/>
      <c r="BA552" s="12">
        <f t="shared" si="171"/>
        <v>-0.58293323782700135</v>
      </c>
      <c r="BB552" s="9">
        <f t="shared" si="172"/>
        <v>63.573371665091727</v>
      </c>
      <c r="BC552" s="9">
        <f t="shared" si="173"/>
        <v>11.438138933789816</v>
      </c>
      <c r="BD552" s="9">
        <f t="shared" si="174"/>
        <v>115.72134892299147</v>
      </c>
      <c r="BE552" s="16">
        <f t="shared" si="175"/>
        <v>63.579743928390641</v>
      </c>
      <c r="BF552" s="44">
        <f t="shared" si="176"/>
        <v>-0.57850456677216566</v>
      </c>
      <c r="BG552" s="49"/>
      <c r="BH552" s="12">
        <f t="shared" si="177"/>
        <v>-0.58307685402747522</v>
      </c>
      <c r="BI552" s="9">
        <f t="shared" si="178"/>
        <v>64</v>
      </c>
      <c r="BJ552" s="9">
        <f t="shared" si="179"/>
        <v>11.834320829428648</v>
      </c>
      <c r="BK552" s="9"/>
      <c r="BL552" s="47">
        <f t="shared" si="180"/>
        <v>64</v>
      </c>
      <c r="BM552" s="44">
        <f t="shared" si="181"/>
        <v>-0.57877166673469405</v>
      </c>
      <c r="BN552" s="11"/>
      <c r="BO552" s="9"/>
      <c r="BP552" s="11"/>
      <c r="BQ552" s="9"/>
      <c r="BR552" s="43"/>
      <c r="BS552" s="9"/>
      <c r="BT552" s="11"/>
    </row>
    <row r="553" spans="3:72" x14ac:dyDescent="0.2">
      <c r="C553" s="1">
        <v>80</v>
      </c>
      <c r="D553" s="1">
        <v>104.71</v>
      </c>
      <c r="E553" s="1">
        <v>-5103.8999999999996</v>
      </c>
      <c r="F553" s="2">
        <v>78</v>
      </c>
      <c r="G553" s="6">
        <v>3.3000000000000002E-2</v>
      </c>
      <c r="H553" s="2">
        <v>0.42199999999999999</v>
      </c>
      <c r="I553" s="2">
        <v>3500</v>
      </c>
      <c r="J553" s="3">
        <f t="shared" si="142"/>
        <v>58.333333333333336</v>
      </c>
      <c r="K553" s="3">
        <f t="shared" si="143"/>
        <v>366.52</v>
      </c>
      <c r="L553" s="1">
        <v>0.9</v>
      </c>
      <c r="M553" s="1">
        <v>0.76</v>
      </c>
      <c r="N553" s="1">
        <f t="shared" si="144"/>
        <v>0.68400000000000005</v>
      </c>
      <c r="O553" s="40">
        <f t="shared" si="145"/>
        <v>50.175438596491226</v>
      </c>
      <c r="P553" s="40">
        <f t="shared" si="146"/>
        <v>3808.3157894736842</v>
      </c>
      <c r="Q553" s="1">
        <v>11</v>
      </c>
      <c r="R553" s="1">
        <v>4</v>
      </c>
      <c r="S553" s="2">
        <v>2600</v>
      </c>
      <c r="T553" s="3">
        <f t="shared" si="147"/>
        <v>866.66666666666663</v>
      </c>
      <c r="U553" s="7">
        <v>0.20419999999999999</v>
      </c>
      <c r="V553" s="7">
        <f t="shared" si="148"/>
        <v>3.2749326455999997E-2</v>
      </c>
      <c r="W553" s="7">
        <f t="shared" si="149"/>
        <v>1.6693636134473333E-2</v>
      </c>
      <c r="X553" s="40">
        <f t="shared" si="150"/>
        <v>1081.2059482292843</v>
      </c>
      <c r="Y553" s="1">
        <v>0</v>
      </c>
      <c r="Z553" s="1">
        <v>78</v>
      </c>
      <c r="AA553" s="2">
        <v>67</v>
      </c>
      <c r="AB553" s="6">
        <f t="shared" si="151"/>
        <v>0.6511988748177826</v>
      </c>
      <c r="AC553" s="2">
        <v>347.36</v>
      </c>
      <c r="AD553" s="40">
        <f t="shared" si="152"/>
        <v>3367.0033670033663</v>
      </c>
      <c r="AE553" s="1">
        <f t="shared" si="153"/>
        <v>2.4950099800399199</v>
      </c>
      <c r="AF553" s="2">
        <f t="shared" si="154"/>
        <v>26</v>
      </c>
      <c r="AG553" s="9">
        <f t="shared" si="155"/>
        <v>64.87025948103792</v>
      </c>
      <c r="AH553" s="12">
        <f t="shared" si="156"/>
        <v>2.3124894790718345E-2</v>
      </c>
      <c r="AI553" s="12">
        <f t="shared" si="157"/>
        <v>-129190.32079724091</v>
      </c>
      <c r="AJ553" s="42">
        <f t="shared" si="158"/>
        <v>-165.88980996921535</v>
      </c>
      <c r="AK553" s="11">
        <v>0</v>
      </c>
      <c r="AL553" s="9">
        <f t="shared" si="159"/>
        <v>-86.00414605710732</v>
      </c>
      <c r="AM553" s="11">
        <f t="shared" si="160"/>
        <v>0</v>
      </c>
      <c r="AN553" s="9">
        <f t="shared" si="161"/>
        <v>114.19238015738524</v>
      </c>
      <c r="AO553" s="9"/>
      <c r="AP553" s="9">
        <f t="shared" si="162"/>
        <v>165.93312559070097</v>
      </c>
      <c r="AQ553" s="47">
        <f t="shared" si="163"/>
        <v>113.78323058952003</v>
      </c>
      <c r="AR553" s="15">
        <f t="shared" si="164"/>
        <v>0</v>
      </c>
      <c r="AS553" s="49"/>
      <c r="AT553" s="12">
        <f t="shared" si="165"/>
        <v>-0.57848809265855838</v>
      </c>
      <c r="AU553" s="9">
        <f t="shared" si="166"/>
        <v>62.042485156204307</v>
      </c>
      <c r="AV553" s="9">
        <f t="shared" si="167"/>
        <v>10.301739722888584</v>
      </c>
      <c r="AW553" s="9">
        <f t="shared" si="168"/>
        <v>113.78469268251249</v>
      </c>
      <c r="AX553" s="16">
        <f t="shared" si="169"/>
        <v>62.043216202700535</v>
      </c>
      <c r="AY553" s="44">
        <f t="shared" si="170"/>
        <v>-0.57406519109270393</v>
      </c>
      <c r="AZ553" s="49"/>
      <c r="BA553" s="12">
        <f t="shared" si="171"/>
        <v>-0.57850456677216566</v>
      </c>
      <c r="BB553" s="9">
        <f t="shared" si="172"/>
        <v>63.579743928390641</v>
      </c>
      <c r="BC553" s="9">
        <f t="shared" si="173"/>
        <v>11.837536402082463</v>
      </c>
      <c r="BD553" s="9">
        <f t="shared" si="174"/>
        <v>115.34565673582492</v>
      </c>
      <c r="BE553" s="16">
        <f t="shared" si="175"/>
        <v>63.59159656895369</v>
      </c>
      <c r="BF553" s="44">
        <f t="shared" si="176"/>
        <v>-0.57420480552212894</v>
      </c>
      <c r="BG553" s="49"/>
      <c r="BH553" s="12">
        <f t="shared" si="177"/>
        <v>-0.57877166673469405</v>
      </c>
      <c r="BI553" s="9">
        <f t="shared" si="178"/>
        <v>64</v>
      </c>
      <c r="BJ553" s="9">
        <f t="shared" si="179"/>
        <v>12.222295724393256</v>
      </c>
      <c r="BK553" s="9"/>
      <c r="BL553" s="47">
        <f t="shared" si="180"/>
        <v>64</v>
      </c>
      <c r="BM553" s="44">
        <f t="shared" si="181"/>
        <v>-0.57446713394263249</v>
      </c>
      <c r="BN553" s="11"/>
      <c r="BO553" s="9"/>
      <c r="BP553" s="11"/>
      <c r="BQ553" s="9"/>
      <c r="BR553" s="43"/>
      <c r="BS553" s="9"/>
      <c r="BT553" s="11"/>
    </row>
    <row r="554" spans="3:72" x14ac:dyDescent="0.2">
      <c r="C554" s="1">
        <v>80</v>
      </c>
      <c r="D554" s="1">
        <v>104.71</v>
      </c>
      <c r="E554" s="1">
        <v>-5103.8999999999996</v>
      </c>
      <c r="F554" s="2">
        <v>78</v>
      </c>
      <c r="G554" s="6">
        <v>3.3000000000000002E-2</v>
      </c>
      <c r="H554" s="2">
        <v>0.42199999999999999</v>
      </c>
      <c r="I554" s="2">
        <v>3500</v>
      </c>
      <c r="J554" s="3">
        <f t="shared" si="142"/>
        <v>58.333333333333336</v>
      </c>
      <c r="K554" s="3">
        <f t="shared" si="143"/>
        <v>366.52</v>
      </c>
      <c r="L554" s="1">
        <v>0.9</v>
      </c>
      <c r="M554" s="1">
        <v>0.76</v>
      </c>
      <c r="N554" s="1">
        <f t="shared" si="144"/>
        <v>0.68400000000000005</v>
      </c>
      <c r="O554" s="40">
        <f t="shared" si="145"/>
        <v>50.175438596491226</v>
      </c>
      <c r="P554" s="40">
        <f t="shared" si="146"/>
        <v>3808.3157894736842</v>
      </c>
      <c r="Q554" s="1">
        <v>11</v>
      </c>
      <c r="R554" s="1">
        <v>4</v>
      </c>
      <c r="S554" s="2">
        <v>2600</v>
      </c>
      <c r="T554" s="3">
        <f t="shared" si="147"/>
        <v>866.66666666666663</v>
      </c>
      <c r="U554" s="7">
        <v>0.20419999999999999</v>
      </c>
      <c r="V554" s="7">
        <f t="shared" si="148"/>
        <v>3.2749326455999997E-2</v>
      </c>
      <c r="W554" s="7">
        <f t="shared" si="149"/>
        <v>1.6693636134473333E-2</v>
      </c>
      <c r="X554" s="40">
        <f t="shared" si="150"/>
        <v>1081.2059482292843</v>
      </c>
      <c r="Y554" s="1">
        <v>0</v>
      </c>
      <c r="Z554" s="1">
        <v>78</v>
      </c>
      <c r="AA554" s="2">
        <v>67</v>
      </c>
      <c r="AB554" s="6">
        <f t="shared" si="151"/>
        <v>0.6511988748177826</v>
      </c>
      <c r="AC554" s="2">
        <v>347.36</v>
      </c>
      <c r="AD554" s="40">
        <f t="shared" si="152"/>
        <v>3367.0033670033663</v>
      </c>
      <c r="AE554" s="1">
        <f t="shared" si="153"/>
        <v>2.4950099800399199</v>
      </c>
      <c r="AF554" s="2">
        <f t="shared" si="154"/>
        <v>27</v>
      </c>
      <c r="AG554" s="9">
        <f t="shared" si="155"/>
        <v>67.365269461077844</v>
      </c>
      <c r="AH554" s="12">
        <f t="shared" si="156"/>
        <v>2.2287505955149528E-2</v>
      </c>
      <c r="AI554" s="12">
        <f t="shared" si="157"/>
        <v>-128507.02964604621</v>
      </c>
      <c r="AJ554" s="42">
        <f t="shared" si="158"/>
        <v>-165.09118057242299</v>
      </c>
      <c r="AK554" s="11">
        <v>0</v>
      </c>
      <c r="AL554" s="9">
        <f t="shared" si="159"/>
        <v>-86.153611590368001</v>
      </c>
      <c r="AM554" s="11">
        <f t="shared" si="160"/>
        <v>0</v>
      </c>
      <c r="AN554" s="9">
        <f t="shared" si="161"/>
        <v>113.78323058952003</v>
      </c>
      <c r="AO554" s="9"/>
      <c r="AP554" s="9">
        <f t="shared" si="162"/>
        <v>165.13141593908074</v>
      </c>
      <c r="AQ554" s="47">
        <f t="shared" si="163"/>
        <v>113.39140155226126</v>
      </c>
      <c r="AR554" s="15">
        <f t="shared" si="164"/>
        <v>0</v>
      </c>
      <c r="AS554" s="49"/>
      <c r="AT554" s="12">
        <f t="shared" si="165"/>
        <v>-0.57406519109270393</v>
      </c>
      <c r="AU554" s="9">
        <f t="shared" si="166"/>
        <v>62.043216202700535</v>
      </c>
      <c r="AV554" s="9">
        <f t="shared" si="167"/>
        <v>10.695030853139812</v>
      </c>
      <c r="AW554" s="9">
        <f t="shared" si="168"/>
        <v>113.40379391682046</v>
      </c>
      <c r="AX554" s="16">
        <f t="shared" si="169"/>
        <v>62.049412384980137</v>
      </c>
      <c r="AY554" s="44">
        <f t="shared" si="170"/>
        <v>-0.56977042120214905</v>
      </c>
      <c r="AZ554" s="49"/>
      <c r="BA554" s="12">
        <f t="shared" si="171"/>
        <v>-0.57420480552212894</v>
      </c>
      <c r="BB554" s="9">
        <f t="shared" si="172"/>
        <v>63.59159656895369</v>
      </c>
      <c r="BC554" s="9">
        <f t="shared" si="173"/>
        <v>12.231018854833763</v>
      </c>
      <c r="BD554" s="9">
        <f t="shared" si="174"/>
        <v>114.97545878071568</v>
      </c>
      <c r="BE554" s="16">
        <f t="shared" si="175"/>
        <v>63.603238817774724</v>
      </c>
      <c r="BF554" s="44">
        <f t="shared" si="176"/>
        <v>-0.56996833635755784</v>
      </c>
      <c r="BG554" s="49"/>
      <c r="BH554" s="12">
        <f t="shared" si="177"/>
        <v>-0.57446713394263249</v>
      </c>
      <c r="BI554" s="9">
        <f t="shared" si="178"/>
        <v>64</v>
      </c>
      <c r="BJ554" s="9">
        <f t="shared" ref="BJ554:BJ617" si="182">BI554+BH554*(B-_R*ABS(BH554))</f>
        <v>12.616137788238014</v>
      </c>
      <c r="BK554" s="9"/>
      <c r="BL554" s="47">
        <f t="shared" si="180"/>
        <v>64</v>
      </c>
      <c r="BM554" s="44">
        <f t="shared" si="181"/>
        <v>-0.57009750564782335</v>
      </c>
      <c r="BN554" s="11"/>
      <c r="BO554" s="9"/>
      <c r="BP554" s="11"/>
      <c r="BQ554" s="9"/>
      <c r="BR554" s="43"/>
      <c r="BS554" s="9"/>
      <c r="BT554" s="11"/>
    </row>
    <row r="555" spans="3:72" x14ac:dyDescent="0.2">
      <c r="C555" s="1">
        <v>80</v>
      </c>
      <c r="D555" s="1">
        <v>104.71</v>
      </c>
      <c r="E555" s="1">
        <v>-5103.8999999999996</v>
      </c>
      <c r="F555" s="2">
        <v>78</v>
      </c>
      <c r="G555" s="6">
        <v>3.3000000000000002E-2</v>
      </c>
      <c r="H555" s="2">
        <v>0.42199999999999999</v>
      </c>
      <c r="I555" s="2">
        <v>3500</v>
      </c>
      <c r="J555" s="3">
        <f t="shared" si="142"/>
        <v>58.333333333333336</v>
      </c>
      <c r="K555" s="3">
        <f t="shared" si="143"/>
        <v>366.52</v>
      </c>
      <c r="L555" s="1">
        <v>0.9</v>
      </c>
      <c r="M555" s="1">
        <v>0.76</v>
      </c>
      <c r="N555" s="1">
        <f t="shared" si="144"/>
        <v>0.68400000000000005</v>
      </c>
      <c r="O555" s="40">
        <f t="shared" si="145"/>
        <v>50.175438596491226</v>
      </c>
      <c r="P555" s="40">
        <f t="shared" si="146"/>
        <v>3808.3157894736842</v>
      </c>
      <c r="Q555" s="1">
        <v>11</v>
      </c>
      <c r="R555" s="1">
        <v>4</v>
      </c>
      <c r="S555" s="2">
        <v>2600</v>
      </c>
      <c r="T555" s="3">
        <f t="shared" si="147"/>
        <v>866.66666666666663</v>
      </c>
      <c r="U555" s="7">
        <v>0.20419999999999999</v>
      </c>
      <c r="V555" s="7">
        <f t="shared" si="148"/>
        <v>3.2749326455999997E-2</v>
      </c>
      <c r="W555" s="7">
        <f t="shared" si="149"/>
        <v>1.6693636134473333E-2</v>
      </c>
      <c r="X555" s="40">
        <f t="shared" si="150"/>
        <v>1081.2059482292843</v>
      </c>
      <c r="Y555" s="1">
        <v>0</v>
      </c>
      <c r="Z555" s="1">
        <v>78</v>
      </c>
      <c r="AA555" s="2">
        <v>67</v>
      </c>
      <c r="AB555" s="6">
        <f t="shared" si="151"/>
        <v>0.6511988748177826</v>
      </c>
      <c r="AC555" s="2">
        <v>347.36</v>
      </c>
      <c r="AD555" s="40">
        <f t="shared" si="152"/>
        <v>3367.0033670033663</v>
      </c>
      <c r="AE555" s="1">
        <f t="shared" si="153"/>
        <v>2.4950099800399199</v>
      </c>
      <c r="AF555" s="2">
        <f t="shared" si="154"/>
        <v>28</v>
      </c>
      <c r="AG555" s="9">
        <f t="shared" si="155"/>
        <v>69.860279441117754</v>
      </c>
      <c r="AH555" s="12">
        <f t="shared" si="156"/>
        <v>2.1508644100804331E-2</v>
      </c>
      <c r="AI555" s="12">
        <f t="shared" si="157"/>
        <v>-127848.82351232371</v>
      </c>
      <c r="AJ555" s="42">
        <f t="shared" si="158"/>
        <v>-164.32088225754202</v>
      </c>
      <c r="AK555" s="11">
        <v>0</v>
      </c>
      <c r="AL555" s="9">
        <f t="shared" si="159"/>
        <v>-86.292630642750069</v>
      </c>
      <c r="AM555" s="11">
        <f t="shared" si="160"/>
        <v>0</v>
      </c>
      <c r="AN555" s="9">
        <f t="shared" si="161"/>
        <v>113.39140155226126</v>
      </c>
      <c r="AO555" s="9"/>
      <c r="AP555" s="9">
        <f t="shared" si="162"/>
        <v>164.35835462099749</v>
      </c>
      <c r="AQ555" s="47">
        <f t="shared" si="163"/>
        <v>113.01636545371638</v>
      </c>
      <c r="AR555" s="15">
        <f t="shared" si="164"/>
        <v>0</v>
      </c>
      <c r="AS555" s="49"/>
      <c r="AT555" s="12">
        <f t="shared" si="165"/>
        <v>-0.56977042120214905</v>
      </c>
      <c r="AU555" s="9">
        <f t="shared" si="166"/>
        <v>62.049412384980137</v>
      </c>
      <c r="AV555" s="9">
        <f t="shared" si="167"/>
        <v>11.082459316243899</v>
      </c>
      <c r="AW555" s="9">
        <f t="shared" si="168"/>
        <v>113.03393468417394</v>
      </c>
      <c r="AX555" s="16">
        <f t="shared" si="169"/>
        <v>62.058197000208921</v>
      </c>
      <c r="AY555" s="44">
        <f t="shared" si="170"/>
        <v>-0.56556941520705684</v>
      </c>
      <c r="AZ555" s="49"/>
      <c r="BA555" s="12">
        <f t="shared" si="171"/>
        <v>-0.56996833635755784</v>
      </c>
      <c r="BB555" s="9">
        <f t="shared" si="172"/>
        <v>63.603238817774724</v>
      </c>
      <c r="BC555" s="9">
        <f t="shared" si="173"/>
        <v>12.618716518580918</v>
      </c>
      <c r="BD555" s="9">
        <f t="shared" si="174"/>
        <v>114.59922762161776</v>
      </c>
      <c r="BE555" s="16">
        <f t="shared" si="175"/>
        <v>63.608972070099341</v>
      </c>
      <c r="BF555" s="44">
        <f t="shared" si="176"/>
        <v>-0.56573048912644053</v>
      </c>
      <c r="BG555" s="49"/>
      <c r="BH555" s="12">
        <f t="shared" si="177"/>
        <v>-0.57009750564782335</v>
      </c>
      <c r="BI555" s="9">
        <f t="shared" si="178"/>
        <v>64</v>
      </c>
      <c r="BJ555" s="9">
        <f t="shared" si="182"/>
        <v>13.004011196156959</v>
      </c>
      <c r="BK555" s="9"/>
      <c r="BL555" s="47">
        <f t="shared" si="180"/>
        <v>64</v>
      </c>
      <c r="BM555" s="44">
        <f t="shared" si="181"/>
        <v>-0.56579409884180298</v>
      </c>
      <c r="BN555" s="11"/>
      <c r="BO555" s="9"/>
      <c r="BP555" s="11"/>
      <c r="BQ555" s="9"/>
      <c r="BR555" s="43"/>
      <c r="BS555" s="9"/>
      <c r="BT555" s="11"/>
    </row>
    <row r="556" spans="3:72" x14ac:dyDescent="0.2">
      <c r="C556" s="1">
        <v>80</v>
      </c>
      <c r="D556" s="1">
        <v>104.71</v>
      </c>
      <c r="E556" s="1">
        <v>-5103.8999999999996</v>
      </c>
      <c r="F556" s="2">
        <v>78</v>
      </c>
      <c r="G556" s="6">
        <v>3.3000000000000002E-2</v>
      </c>
      <c r="H556" s="2">
        <v>0.42199999999999999</v>
      </c>
      <c r="I556" s="2">
        <v>3500</v>
      </c>
      <c r="J556" s="3">
        <f t="shared" si="142"/>
        <v>58.333333333333336</v>
      </c>
      <c r="K556" s="3">
        <f t="shared" si="143"/>
        <v>366.52</v>
      </c>
      <c r="L556" s="1">
        <v>0.9</v>
      </c>
      <c r="M556" s="1">
        <v>0.76</v>
      </c>
      <c r="N556" s="1">
        <f t="shared" si="144"/>
        <v>0.68400000000000005</v>
      </c>
      <c r="O556" s="40">
        <f t="shared" si="145"/>
        <v>50.175438596491226</v>
      </c>
      <c r="P556" s="40">
        <f t="shared" si="146"/>
        <v>3808.3157894736842</v>
      </c>
      <c r="Q556" s="1">
        <v>11</v>
      </c>
      <c r="R556" s="1">
        <v>4</v>
      </c>
      <c r="S556" s="2">
        <v>2600</v>
      </c>
      <c r="T556" s="3">
        <f t="shared" si="147"/>
        <v>866.66666666666663</v>
      </c>
      <c r="U556" s="7">
        <v>0.20419999999999999</v>
      </c>
      <c r="V556" s="7">
        <f t="shared" si="148"/>
        <v>3.2749326455999997E-2</v>
      </c>
      <c r="W556" s="7">
        <f t="shared" si="149"/>
        <v>1.6693636134473333E-2</v>
      </c>
      <c r="X556" s="40">
        <f t="shared" si="150"/>
        <v>1081.2059482292843</v>
      </c>
      <c r="Y556" s="1">
        <v>0</v>
      </c>
      <c r="Z556" s="1">
        <v>78</v>
      </c>
      <c r="AA556" s="2">
        <v>67</v>
      </c>
      <c r="AB556" s="6">
        <f t="shared" si="151"/>
        <v>0.6511988748177826</v>
      </c>
      <c r="AC556" s="2">
        <v>347.36</v>
      </c>
      <c r="AD556" s="40">
        <f t="shared" si="152"/>
        <v>3367.0033670033663</v>
      </c>
      <c r="AE556" s="1">
        <f t="shared" si="153"/>
        <v>2.4950099800399199</v>
      </c>
      <c r="AF556" s="2">
        <f t="shared" si="154"/>
        <v>29</v>
      </c>
      <c r="AG556" s="9">
        <f t="shared" si="155"/>
        <v>72.355289421157678</v>
      </c>
      <c r="AH556" s="12">
        <f t="shared" si="156"/>
        <v>2.0782380539624671E-2</v>
      </c>
      <c r="AI556" s="12">
        <f t="shared" si="157"/>
        <v>-127212.61946661226</v>
      </c>
      <c r="AJ556" s="42">
        <f t="shared" si="158"/>
        <v>-163.57538225874342</v>
      </c>
      <c r="AK556" s="11">
        <v>0</v>
      </c>
      <c r="AL556" s="9">
        <f t="shared" si="159"/>
        <v>-86.422261425785024</v>
      </c>
      <c r="AM556" s="11">
        <f t="shared" si="160"/>
        <v>0</v>
      </c>
      <c r="AN556" s="9">
        <f t="shared" si="161"/>
        <v>113.01636545371638</v>
      </c>
      <c r="AO556" s="9"/>
      <c r="AP556" s="9">
        <f t="shared" si="162"/>
        <v>163.61036675335581</v>
      </c>
      <c r="AQ556" s="47">
        <f t="shared" si="163"/>
        <v>112.65219829984835</v>
      </c>
      <c r="AR556" s="15">
        <f t="shared" si="164"/>
        <v>0</v>
      </c>
      <c r="AS556" s="49"/>
      <c r="AT556" s="12">
        <f t="shared" si="165"/>
        <v>-0.56556941520705684</v>
      </c>
      <c r="AU556" s="9">
        <f t="shared" si="166"/>
        <v>62.058197000208921</v>
      </c>
      <c r="AV556" s="9">
        <f t="shared" si="167"/>
        <v>11.464195700569491</v>
      </c>
      <c r="AW556" s="9">
        <f t="shared" si="168"/>
        <v>112.66649869973187</v>
      </c>
      <c r="AX556" s="16">
        <f t="shared" si="169"/>
        <v>62.065347200150683</v>
      </c>
      <c r="AY556" s="44">
        <f t="shared" si="170"/>
        <v>-0.56141342847940923</v>
      </c>
      <c r="AZ556" s="49"/>
      <c r="BA556" s="12">
        <f t="shared" si="171"/>
        <v>-0.56573048912644053</v>
      </c>
      <c r="BB556" s="9">
        <f t="shared" si="172"/>
        <v>63.608972070099341</v>
      </c>
      <c r="BC556" s="9">
        <f t="shared" si="173"/>
        <v>13.000670370576394</v>
      </c>
      <c r="BD556" s="9">
        <f t="shared" si="174"/>
        <v>114.2229211247143</v>
      </c>
      <c r="BE556" s="16">
        <f t="shared" si="175"/>
        <v>63.611795747645346</v>
      </c>
      <c r="BF556" s="44">
        <f t="shared" si="176"/>
        <v>-0.56152408739901272</v>
      </c>
      <c r="BG556" s="49"/>
      <c r="BH556" s="12">
        <f t="shared" si="177"/>
        <v>-0.56579409884180298</v>
      </c>
      <c r="BI556" s="9">
        <f t="shared" si="178"/>
        <v>64</v>
      </c>
      <c r="BJ556" s="9">
        <f t="shared" si="182"/>
        <v>13.38605094538503</v>
      </c>
      <c r="BK556" s="9"/>
      <c r="BL556" s="47">
        <f t="shared" si="180"/>
        <v>64</v>
      </c>
      <c r="BM556" s="44">
        <f t="shared" si="181"/>
        <v>-0.56155541574718371</v>
      </c>
      <c r="BN556" s="11"/>
      <c r="BO556" s="9"/>
      <c r="BP556" s="11"/>
      <c r="BQ556" s="9"/>
      <c r="BR556" s="43"/>
      <c r="BS556" s="9"/>
      <c r="BT556" s="11"/>
    </row>
    <row r="557" spans="3:72" x14ac:dyDescent="0.2">
      <c r="C557" s="1">
        <v>80</v>
      </c>
      <c r="D557" s="1">
        <v>104.71</v>
      </c>
      <c r="E557" s="1">
        <v>-5103.8999999999996</v>
      </c>
      <c r="F557" s="2">
        <v>78</v>
      </c>
      <c r="G557" s="6">
        <v>3.3000000000000002E-2</v>
      </c>
      <c r="H557" s="2">
        <v>0.42199999999999999</v>
      </c>
      <c r="I557" s="2">
        <v>3500</v>
      </c>
      <c r="J557" s="3">
        <f t="shared" si="142"/>
        <v>58.333333333333336</v>
      </c>
      <c r="K557" s="3">
        <f t="shared" si="143"/>
        <v>366.52</v>
      </c>
      <c r="L557" s="1">
        <v>0.9</v>
      </c>
      <c r="M557" s="1">
        <v>0.76</v>
      </c>
      <c r="N557" s="1">
        <f t="shared" si="144"/>
        <v>0.68400000000000005</v>
      </c>
      <c r="O557" s="40">
        <f t="shared" si="145"/>
        <v>50.175438596491226</v>
      </c>
      <c r="P557" s="40">
        <f t="shared" si="146"/>
        <v>3808.3157894736842</v>
      </c>
      <c r="Q557" s="1">
        <v>11</v>
      </c>
      <c r="R557" s="1">
        <v>4</v>
      </c>
      <c r="S557" s="2">
        <v>2600</v>
      </c>
      <c r="T557" s="3">
        <f t="shared" si="147"/>
        <v>866.66666666666663</v>
      </c>
      <c r="U557" s="7">
        <v>0.20419999999999999</v>
      </c>
      <c r="V557" s="7">
        <f t="shared" si="148"/>
        <v>3.2749326455999997E-2</v>
      </c>
      <c r="W557" s="7">
        <f t="shared" si="149"/>
        <v>1.6693636134473333E-2</v>
      </c>
      <c r="X557" s="40">
        <f t="shared" si="150"/>
        <v>1081.2059482292843</v>
      </c>
      <c r="Y557" s="1">
        <v>0</v>
      </c>
      <c r="Z557" s="1">
        <v>78</v>
      </c>
      <c r="AA557" s="2">
        <v>67</v>
      </c>
      <c r="AB557" s="6">
        <f t="shared" si="151"/>
        <v>0.6511988748177826</v>
      </c>
      <c r="AC557" s="2">
        <v>347.36</v>
      </c>
      <c r="AD557" s="40">
        <f t="shared" si="152"/>
        <v>3367.0033670033663</v>
      </c>
      <c r="AE557" s="1">
        <f t="shared" si="153"/>
        <v>2.4950099800399199</v>
      </c>
      <c r="AF557" s="2">
        <f t="shared" si="154"/>
        <v>30</v>
      </c>
      <c r="AG557" s="9">
        <f t="shared" si="155"/>
        <v>74.850299401197603</v>
      </c>
      <c r="AH557" s="12">
        <f t="shared" si="156"/>
        <v>2.0103561183594482E-2</v>
      </c>
      <c r="AI557" s="12">
        <f t="shared" si="157"/>
        <v>-126589.85583339597</v>
      </c>
      <c r="AJ557" s="42">
        <f t="shared" si="158"/>
        <v>-162.84446663969302</v>
      </c>
      <c r="AK557" s="11">
        <v>0</v>
      </c>
      <c r="AL557" s="9">
        <f t="shared" si="159"/>
        <v>-86.543423892642863</v>
      </c>
      <c r="AM557" s="11">
        <f t="shared" si="160"/>
        <v>0</v>
      </c>
      <c r="AN557" s="9">
        <f t="shared" si="161"/>
        <v>112.65219829984835</v>
      </c>
      <c r="AO557" s="9"/>
      <c r="AP557" s="9">
        <f t="shared" si="162"/>
        <v>162.87720304664629</v>
      </c>
      <c r="AQ557" s="47">
        <f t="shared" si="163"/>
        <v>112.29035194694862</v>
      </c>
      <c r="AR557" s="15">
        <f t="shared" si="164"/>
        <v>0</v>
      </c>
      <c r="AS557" s="49"/>
      <c r="AT557" s="12">
        <f t="shared" si="165"/>
        <v>-0.56141342847940923</v>
      </c>
      <c r="AU557" s="9">
        <f t="shared" si="166"/>
        <v>62.065347200150683</v>
      </c>
      <c r="AV557" s="9">
        <f t="shared" si="167"/>
        <v>11.840342453352747</v>
      </c>
      <c r="AW557" s="9">
        <f t="shared" si="168"/>
        <v>112.30017752696656</v>
      </c>
      <c r="AX557" s="16">
        <f t="shared" si="169"/>
        <v>62.070259990159656</v>
      </c>
      <c r="AY557" s="44">
        <f t="shared" si="170"/>
        <v>-0.55729463423001679</v>
      </c>
      <c r="AZ557" s="49"/>
      <c r="BA557" s="12">
        <f t="shared" si="171"/>
        <v>-0.56152408739901272</v>
      </c>
      <c r="BB557" s="9">
        <f t="shared" si="172"/>
        <v>63.611795747645346</v>
      </c>
      <c r="BC557" s="9">
        <f t="shared" si="173"/>
        <v>13.376965420829464</v>
      </c>
      <c r="BD557" s="9">
        <f t="shared" si="174"/>
        <v>113.84940776260208</v>
      </c>
      <c r="BE557" s="16">
        <f t="shared" si="175"/>
        <v>63.613186591715774</v>
      </c>
      <c r="BF557" s="44">
        <f t="shared" si="176"/>
        <v>-0.55736457225939995</v>
      </c>
      <c r="BG557" s="49"/>
      <c r="BH557" s="12">
        <f t="shared" si="177"/>
        <v>-0.56155541574718371</v>
      </c>
      <c r="BI557" s="9">
        <f t="shared" si="178"/>
        <v>64</v>
      </c>
      <c r="BJ557" s="9">
        <f t="shared" si="182"/>
        <v>13.762387985043254</v>
      </c>
      <c r="BK557" s="9"/>
      <c r="BL557" s="47">
        <f t="shared" si="180"/>
        <v>64</v>
      </c>
      <c r="BM557" s="44">
        <f t="shared" si="181"/>
        <v>-0.55738000349989392</v>
      </c>
      <c r="BN557" s="11"/>
      <c r="BO557" s="9"/>
      <c r="BP557" s="11"/>
      <c r="BQ557" s="9"/>
      <c r="BR557" s="43"/>
      <c r="BS557" s="9"/>
      <c r="BT557" s="11"/>
    </row>
    <row r="558" spans="3:72" x14ac:dyDescent="0.2">
      <c r="C558" s="1">
        <v>80</v>
      </c>
      <c r="D558" s="1">
        <v>104.71</v>
      </c>
      <c r="E558" s="1">
        <v>-5103.8999999999996</v>
      </c>
      <c r="F558" s="2">
        <v>78</v>
      </c>
      <c r="G558" s="6">
        <v>3.3000000000000002E-2</v>
      </c>
      <c r="H558" s="2">
        <v>0.42199999999999999</v>
      </c>
      <c r="I558" s="2">
        <v>3500</v>
      </c>
      <c r="J558" s="3">
        <f t="shared" si="142"/>
        <v>58.333333333333336</v>
      </c>
      <c r="K558" s="3">
        <f t="shared" si="143"/>
        <v>366.52</v>
      </c>
      <c r="L558" s="1">
        <v>0.9</v>
      </c>
      <c r="M558" s="1">
        <v>0.76</v>
      </c>
      <c r="N558" s="1">
        <f t="shared" si="144"/>
        <v>0.68400000000000005</v>
      </c>
      <c r="O558" s="40">
        <f t="shared" si="145"/>
        <v>50.175438596491226</v>
      </c>
      <c r="P558" s="40">
        <f t="shared" si="146"/>
        <v>3808.3157894736842</v>
      </c>
      <c r="Q558" s="1">
        <v>11</v>
      </c>
      <c r="R558" s="1">
        <v>4</v>
      </c>
      <c r="S558" s="2">
        <v>2600</v>
      </c>
      <c r="T558" s="3">
        <f t="shared" si="147"/>
        <v>866.66666666666663</v>
      </c>
      <c r="U558" s="7">
        <v>0.20419999999999999</v>
      </c>
      <c r="V558" s="7">
        <f t="shared" si="148"/>
        <v>3.2749326455999997E-2</v>
      </c>
      <c r="W558" s="7">
        <f t="shared" si="149"/>
        <v>1.6693636134473333E-2</v>
      </c>
      <c r="X558" s="40">
        <f t="shared" si="150"/>
        <v>1081.2059482292843</v>
      </c>
      <c r="Y558" s="1">
        <v>0</v>
      </c>
      <c r="Z558" s="1">
        <v>78</v>
      </c>
      <c r="AA558" s="2">
        <v>67</v>
      </c>
      <c r="AB558" s="6">
        <f t="shared" si="151"/>
        <v>0.6511988748177826</v>
      </c>
      <c r="AC558" s="2">
        <v>347.36</v>
      </c>
      <c r="AD558" s="40">
        <f t="shared" si="152"/>
        <v>3367.0033670033663</v>
      </c>
      <c r="AE558" s="1">
        <f t="shared" si="153"/>
        <v>2.4950099800399199</v>
      </c>
      <c r="AF558" s="2">
        <f t="shared" si="154"/>
        <v>31</v>
      </c>
      <c r="AG558" s="9">
        <f t="shared" si="155"/>
        <v>77.345309381237513</v>
      </c>
      <c r="AH558" s="12">
        <f t="shared" si="156"/>
        <v>1.9467684041453704E-2</v>
      </c>
      <c r="AI558" s="12">
        <f t="shared" si="157"/>
        <v>-125972.81472323317</v>
      </c>
      <c r="AJ558" s="42">
        <f t="shared" si="158"/>
        <v>-162.11892341754583</v>
      </c>
      <c r="AK558" s="11">
        <v>0</v>
      </c>
      <c r="AL558" s="9">
        <f t="shared" si="159"/>
        <v>-86.656921603743569</v>
      </c>
      <c r="AM558" s="11">
        <f t="shared" si="160"/>
        <v>0</v>
      </c>
      <c r="AN558" s="9">
        <f t="shared" si="161"/>
        <v>112.29035194694862</v>
      </c>
      <c r="AO558" s="9"/>
      <c r="AP558" s="9">
        <f t="shared" si="162"/>
        <v>162.1496216660228</v>
      </c>
      <c r="AQ558" s="47">
        <f t="shared" si="163"/>
        <v>111.92952970923383</v>
      </c>
      <c r="AR558" s="15">
        <f t="shared" si="164"/>
        <v>0</v>
      </c>
      <c r="AS558" s="49"/>
      <c r="AT558" s="12">
        <f t="shared" si="165"/>
        <v>-0.55729463423001679</v>
      </c>
      <c r="AU558" s="9">
        <f t="shared" si="166"/>
        <v>62.070259990159656</v>
      </c>
      <c r="AV558" s="9">
        <f t="shared" si="167"/>
        <v>12.210990271085485</v>
      </c>
      <c r="AW558" s="9">
        <f t="shared" si="168"/>
        <v>111.9357403081288</v>
      </c>
      <c r="AX558" s="16">
        <f t="shared" si="169"/>
        <v>62.073365289607139</v>
      </c>
      <c r="AY558" s="44">
        <f t="shared" si="170"/>
        <v>-0.5532167960941754</v>
      </c>
      <c r="AZ558" s="49"/>
      <c r="BA558" s="12">
        <f t="shared" si="171"/>
        <v>-0.55736457225939995</v>
      </c>
      <c r="BB558" s="9">
        <f t="shared" si="172"/>
        <v>63.613186591715774</v>
      </c>
      <c r="BC558" s="9">
        <f t="shared" si="173"/>
        <v>13.74770627374663</v>
      </c>
      <c r="BD558" s="9">
        <f t="shared" si="174"/>
        <v>113.48003722474887</v>
      </c>
      <c r="BE558" s="16">
        <f t="shared" si="175"/>
        <v>63.61387174924775</v>
      </c>
      <c r="BF558" s="44">
        <f t="shared" si="176"/>
        <v>-0.5532588507388877</v>
      </c>
      <c r="BG558" s="49"/>
      <c r="BH558" s="12">
        <f t="shared" si="177"/>
        <v>-0.55738000349989392</v>
      </c>
      <c r="BI558" s="9">
        <f t="shared" si="178"/>
        <v>64</v>
      </c>
      <c r="BJ558" s="9">
        <f t="shared" si="182"/>
        <v>14.133149366966904</v>
      </c>
      <c r="BK558" s="9"/>
      <c r="BL558" s="47">
        <f t="shared" si="180"/>
        <v>64</v>
      </c>
      <c r="BM558" s="44">
        <f t="shared" si="181"/>
        <v>-0.55326645247575879</v>
      </c>
      <c r="BN558" s="11"/>
      <c r="BO558" s="9"/>
      <c r="BP558" s="11"/>
      <c r="BQ558" s="9"/>
      <c r="BR558" s="43"/>
      <c r="BS558" s="9"/>
      <c r="BT558" s="11"/>
    </row>
    <row r="559" spans="3:72" x14ac:dyDescent="0.2">
      <c r="C559" s="1">
        <v>80</v>
      </c>
      <c r="D559" s="1">
        <v>104.71</v>
      </c>
      <c r="E559" s="1">
        <v>-5103.8999999999996</v>
      </c>
      <c r="F559" s="2">
        <v>78</v>
      </c>
      <c r="G559" s="6">
        <v>3.3000000000000002E-2</v>
      </c>
      <c r="H559" s="2">
        <v>0.42199999999999999</v>
      </c>
      <c r="I559" s="2">
        <v>3500</v>
      </c>
      <c r="J559" s="3">
        <f t="shared" si="142"/>
        <v>58.333333333333336</v>
      </c>
      <c r="K559" s="3">
        <f t="shared" si="143"/>
        <v>366.52</v>
      </c>
      <c r="L559" s="1">
        <v>0.9</v>
      </c>
      <c r="M559" s="1">
        <v>0.76</v>
      </c>
      <c r="N559" s="1">
        <f t="shared" si="144"/>
        <v>0.68400000000000005</v>
      </c>
      <c r="O559" s="40">
        <f t="shared" si="145"/>
        <v>50.175438596491226</v>
      </c>
      <c r="P559" s="40">
        <f t="shared" si="146"/>
        <v>3808.3157894736842</v>
      </c>
      <c r="Q559" s="1">
        <v>11</v>
      </c>
      <c r="R559" s="1">
        <v>4</v>
      </c>
      <c r="S559" s="2">
        <v>2600</v>
      </c>
      <c r="T559" s="3">
        <f t="shared" si="147"/>
        <v>866.66666666666663</v>
      </c>
      <c r="U559" s="7">
        <v>0.20419999999999999</v>
      </c>
      <c r="V559" s="7">
        <f t="shared" si="148"/>
        <v>3.2749326455999997E-2</v>
      </c>
      <c r="W559" s="7">
        <f t="shared" si="149"/>
        <v>1.6693636134473333E-2</v>
      </c>
      <c r="X559" s="40">
        <f t="shared" si="150"/>
        <v>1081.2059482292843</v>
      </c>
      <c r="Y559" s="1">
        <v>0</v>
      </c>
      <c r="Z559" s="1">
        <v>78</v>
      </c>
      <c r="AA559" s="2">
        <v>67</v>
      </c>
      <c r="AB559" s="6">
        <f t="shared" si="151"/>
        <v>0.6511988748177826</v>
      </c>
      <c r="AC559" s="2">
        <v>347.36</v>
      </c>
      <c r="AD559" s="40">
        <f t="shared" si="152"/>
        <v>3367.0033670033663</v>
      </c>
      <c r="AE559" s="1">
        <f t="shared" si="153"/>
        <v>2.4950099800399199</v>
      </c>
      <c r="AF559" s="2">
        <f t="shared" si="154"/>
        <v>32</v>
      </c>
      <c r="AG559" s="9">
        <f t="shared" si="155"/>
        <v>79.840319361277437</v>
      </c>
      <c r="AH559" s="12">
        <f t="shared" si="156"/>
        <v>1.8870799251328105E-2</v>
      </c>
      <c r="AI559" s="12">
        <f t="shared" si="157"/>
        <v>-125360.60836223775</v>
      </c>
      <c r="AJ559" s="42">
        <f t="shared" si="158"/>
        <v>-161.39781660364986</v>
      </c>
      <c r="AK559" s="11">
        <v>0</v>
      </c>
      <c r="AL559" s="9">
        <f t="shared" si="159"/>
        <v>-86.76345956993309</v>
      </c>
      <c r="AM559" s="11">
        <f t="shared" si="160"/>
        <v>0</v>
      </c>
      <c r="AN559" s="9">
        <f t="shared" si="161"/>
        <v>111.92952970923383</v>
      </c>
      <c r="AO559" s="9"/>
      <c r="AP559" s="9">
        <f t="shared" si="162"/>
        <v>161.42666127586494</v>
      </c>
      <c r="AQ559" s="47">
        <f t="shared" si="163"/>
        <v>111.57049685623825</v>
      </c>
      <c r="AR559" s="15">
        <f t="shared" si="164"/>
        <v>0</v>
      </c>
      <c r="AS559" s="49"/>
      <c r="AT559" s="12">
        <f t="shared" si="165"/>
        <v>-0.5532167960941754</v>
      </c>
      <c r="AU559" s="9">
        <f t="shared" si="166"/>
        <v>62.073365289607139</v>
      </c>
      <c r="AV559" s="9">
        <f t="shared" si="167"/>
        <v>12.576233722976042</v>
      </c>
      <c r="AW559" s="9">
        <f t="shared" si="168"/>
        <v>111.57423178067589</v>
      </c>
      <c r="AX559" s="16">
        <f t="shared" si="169"/>
        <v>62.075232751825965</v>
      </c>
      <c r="AY559" s="44">
        <f t="shared" si="170"/>
        <v>-0.54918518507065173</v>
      </c>
      <c r="AZ559" s="49"/>
      <c r="BA559" s="12">
        <f t="shared" si="171"/>
        <v>-0.5532588507388877</v>
      </c>
      <c r="BB559" s="9">
        <f t="shared" si="172"/>
        <v>63.61387174924775</v>
      </c>
      <c r="BC559" s="9">
        <f t="shared" si="173"/>
        <v>14.113005258179001</v>
      </c>
      <c r="BD559" s="9">
        <f t="shared" si="174"/>
        <v>113.1154133594159</v>
      </c>
      <c r="BE559" s="16">
        <f t="shared" si="175"/>
        <v>63.614209308797449</v>
      </c>
      <c r="BF559" s="44">
        <f t="shared" si="176"/>
        <v>-0.5492096495105756</v>
      </c>
      <c r="BG559" s="49"/>
      <c r="BH559" s="12">
        <f t="shared" si="177"/>
        <v>-0.55326645247575879</v>
      </c>
      <c r="BI559" s="9">
        <f t="shared" si="178"/>
        <v>64</v>
      </c>
      <c r="BJ559" s="9">
        <f t="shared" si="182"/>
        <v>14.498458389831853</v>
      </c>
      <c r="BK559" s="9"/>
      <c r="BL559" s="47">
        <f t="shared" si="180"/>
        <v>64</v>
      </c>
      <c r="BM559" s="44">
        <f t="shared" si="181"/>
        <v>-0.54921339469143604</v>
      </c>
      <c r="BN559" s="11"/>
      <c r="BO559" s="9"/>
      <c r="BP559" s="11"/>
      <c r="BQ559" s="9"/>
      <c r="BR559" s="43"/>
      <c r="BS559" s="9"/>
      <c r="BT559" s="11"/>
    </row>
    <row r="560" spans="3:72" x14ac:dyDescent="0.2">
      <c r="C560" s="1">
        <v>80</v>
      </c>
      <c r="D560" s="1">
        <v>104.71</v>
      </c>
      <c r="E560" s="1">
        <v>-5103.8999999999996</v>
      </c>
      <c r="F560" s="2">
        <v>78</v>
      </c>
      <c r="G560" s="6">
        <v>3.3000000000000002E-2</v>
      </c>
      <c r="H560" s="2">
        <v>0.42199999999999999</v>
      </c>
      <c r="I560" s="2">
        <v>3500</v>
      </c>
      <c r="J560" s="3">
        <f t="shared" si="142"/>
        <v>58.333333333333336</v>
      </c>
      <c r="K560" s="3">
        <f t="shared" si="143"/>
        <v>366.52</v>
      </c>
      <c r="L560" s="1">
        <v>0.9</v>
      </c>
      <c r="M560" s="1">
        <v>0.76</v>
      </c>
      <c r="N560" s="1">
        <f t="shared" si="144"/>
        <v>0.68400000000000005</v>
      </c>
      <c r="O560" s="40">
        <f t="shared" si="145"/>
        <v>50.175438596491226</v>
      </c>
      <c r="P560" s="40">
        <f t="shared" si="146"/>
        <v>3808.3157894736842</v>
      </c>
      <c r="Q560" s="1">
        <v>11</v>
      </c>
      <c r="R560" s="1">
        <v>4</v>
      </c>
      <c r="S560" s="2">
        <v>2600</v>
      </c>
      <c r="T560" s="3">
        <f t="shared" si="147"/>
        <v>866.66666666666663</v>
      </c>
      <c r="U560" s="7">
        <v>0.20419999999999999</v>
      </c>
      <c r="V560" s="7">
        <f t="shared" si="148"/>
        <v>3.2749326455999997E-2</v>
      </c>
      <c r="W560" s="7">
        <f t="shared" si="149"/>
        <v>1.6693636134473333E-2</v>
      </c>
      <c r="X560" s="40">
        <f t="shared" si="150"/>
        <v>1081.2059482292843</v>
      </c>
      <c r="Y560" s="1">
        <v>0</v>
      </c>
      <c r="Z560" s="1">
        <v>78</v>
      </c>
      <c r="AA560" s="2">
        <v>67</v>
      </c>
      <c r="AB560" s="6">
        <f t="shared" si="151"/>
        <v>0.6511988748177826</v>
      </c>
      <c r="AC560" s="2">
        <v>347.36</v>
      </c>
      <c r="AD560" s="40">
        <f t="shared" si="152"/>
        <v>3367.0033670033663</v>
      </c>
      <c r="AE560" s="1">
        <f t="shared" si="153"/>
        <v>2.4950099800399199</v>
      </c>
      <c r="AF560" s="2">
        <f t="shared" si="154"/>
        <v>33</v>
      </c>
      <c r="AG560" s="9">
        <f t="shared" si="155"/>
        <v>82.335329341317362</v>
      </c>
      <c r="AH560" s="12">
        <f t="shared" si="156"/>
        <v>1.8309426956454589E-2</v>
      </c>
      <c r="AI560" s="12">
        <f t="shared" si="157"/>
        <v>-124754.16766005859</v>
      </c>
      <c r="AJ560" s="42">
        <f t="shared" si="158"/>
        <v>-160.6824024721121</v>
      </c>
      <c r="AK560" s="11">
        <v>0</v>
      </c>
      <c r="AL560" s="9">
        <f t="shared" si="159"/>
        <v>-86.863658910845061</v>
      </c>
      <c r="AM560" s="11">
        <f t="shared" si="160"/>
        <v>0</v>
      </c>
      <c r="AN560" s="9">
        <f t="shared" si="161"/>
        <v>111.57049685623825</v>
      </c>
      <c r="AO560" s="9"/>
      <c r="AP560" s="9">
        <f t="shared" si="162"/>
        <v>160.70955651646548</v>
      </c>
      <c r="AQ560" s="47">
        <f t="shared" si="163"/>
        <v>111.2142924120532</v>
      </c>
      <c r="AR560" s="15">
        <f t="shared" si="164"/>
        <v>0</v>
      </c>
      <c r="AS560" s="49"/>
      <c r="AT560" s="12">
        <f t="shared" si="165"/>
        <v>-0.54918518507065173</v>
      </c>
      <c r="AU560" s="9">
        <f t="shared" si="166"/>
        <v>62.075232751825965</v>
      </c>
      <c r="AV560" s="9">
        <f t="shared" si="167"/>
        <v>12.936173091598732</v>
      </c>
      <c r="AW560" s="9">
        <f t="shared" si="168"/>
        <v>111.21646536481683</v>
      </c>
      <c r="AX560" s="16">
        <f t="shared" si="169"/>
        <v>62.07631922820778</v>
      </c>
      <c r="AY560" s="44">
        <f t="shared" si="170"/>
        <v>-0.54520375724574599</v>
      </c>
      <c r="AZ560" s="49"/>
      <c r="BA560" s="12">
        <f t="shared" si="171"/>
        <v>-0.5492096495105756</v>
      </c>
      <c r="BB560" s="9">
        <f t="shared" si="172"/>
        <v>63.614209308797449</v>
      </c>
      <c r="BC560" s="9">
        <f t="shared" si="173"/>
        <v>14.472976695806587</v>
      </c>
      <c r="BD560" s="9">
        <f t="shared" si="174"/>
        <v>112.75577457187316</v>
      </c>
      <c r="BE560" s="16">
        <f t="shared" si="175"/>
        <v>63.61437563383987</v>
      </c>
      <c r="BF560" s="44">
        <f t="shared" si="176"/>
        <v>-0.54521765692039648</v>
      </c>
      <c r="BG560" s="49"/>
      <c r="BH560" s="12">
        <f t="shared" si="177"/>
        <v>-0.54921339469143604</v>
      </c>
      <c r="BI560" s="9">
        <f t="shared" si="178"/>
        <v>64</v>
      </c>
      <c r="BJ560" s="9">
        <f t="shared" si="182"/>
        <v>14.858434736924288</v>
      </c>
      <c r="BK560" s="9"/>
      <c r="BL560" s="47">
        <f t="shared" si="180"/>
        <v>64</v>
      </c>
      <c r="BM560" s="44">
        <f t="shared" si="181"/>
        <v>-0.54521950227587845</v>
      </c>
      <c r="BN560" s="11"/>
      <c r="BO560" s="9"/>
      <c r="BP560" s="11"/>
      <c r="BQ560" s="9"/>
      <c r="BR560" s="43"/>
      <c r="BS560" s="9"/>
      <c r="BT560" s="11"/>
    </row>
    <row r="561" spans="3:72" x14ac:dyDescent="0.2">
      <c r="C561" s="1">
        <v>80</v>
      </c>
      <c r="D561" s="1">
        <v>104.71</v>
      </c>
      <c r="E561" s="1">
        <v>-5103.8999999999996</v>
      </c>
      <c r="F561" s="2">
        <v>78</v>
      </c>
      <c r="G561" s="6">
        <v>3.3000000000000002E-2</v>
      </c>
      <c r="H561" s="2">
        <v>0.42199999999999999</v>
      </c>
      <c r="I561" s="2">
        <v>3500</v>
      </c>
      <c r="J561" s="3">
        <f t="shared" si="142"/>
        <v>58.333333333333336</v>
      </c>
      <c r="K561" s="3">
        <f t="shared" si="143"/>
        <v>366.52</v>
      </c>
      <c r="L561" s="1">
        <v>0.9</v>
      </c>
      <c r="M561" s="1">
        <v>0.76</v>
      </c>
      <c r="N561" s="1">
        <f t="shared" si="144"/>
        <v>0.68400000000000005</v>
      </c>
      <c r="O561" s="40">
        <f t="shared" si="145"/>
        <v>50.175438596491226</v>
      </c>
      <c r="P561" s="40">
        <f t="shared" si="146"/>
        <v>3808.3157894736842</v>
      </c>
      <c r="Q561" s="1">
        <v>11</v>
      </c>
      <c r="R561" s="1">
        <v>4</v>
      </c>
      <c r="S561" s="2">
        <v>2600</v>
      </c>
      <c r="T561" s="3">
        <f t="shared" si="147"/>
        <v>866.66666666666663</v>
      </c>
      <c r="U561" s="7">
        <v>0.20419999999999999</v>
      </c>
      <c r="V561" s="7">
        <f t="shared" si="148"/>
        <v>3.2749326455999997E-2</v>
      </c>
      <c r="W561" s="7">
        <f t="shared" si="149"/>
        <v>1.6693636134473333E-2</v>
      </c>
      <c r="X561" s="40">
        <f t="shared" si="150"/>
        <v>1081.2059482292843</v>
      </c>
      <c r="Y561" s="1">
        <v>0</v>
      </c>
      <c r="Z561" s="1">
        <v>78</v>
      </c>
      <c r="AA561" s="2">
        <v>67</v>
      </c>
      <c r="AB561" s="6">
        <f t="shared" si="151"/>
        <v>0.6511988748177826</v>
      </c>
      <c r="AC561" s="2">
        <v>347.36</v>
      </c>
      <c r="AD561" s="40">
        <f t="shared" si="152"/>
        <v>3367.0033670033663</v>
      </c>
      <c r="AE561" s="1">
        <f t="shared" si="153"/>
        <v>2.4950099800399199</v>
      </c>
      <c r="AF561" s="2">
        <f t="shared" si="154"/>
        <v>34</v>
      </c>
      <c r="AG561" s="9">
        <f t="shared" si="155"/>
        <v>84.830339321357272</v>
      </c>
      <c r="AH561" s="12">
        <f t="shared" si="156"/>
        <v>1.7780489415741445E-2</v>
      </c>
      <c r="AI561" s="12">
        <f t="shared" si="157"/>
        <v>-124154.56210031359</v>
      </c>
      <c r="AJ561" s="42">
        <f t="shared" si="158"/>
        <v>-159.97409135704598</v>
      </c>
      <c r="AK561" s="11">
        <v>0</v>
      </c>
      <c r="AL561" s="9">
        <f t="shared" si="159"/>
        <v>-86.958068972486942</v>
      </c>
      <c r="AM561" s="11">
        <f t="shared" si="160"/>
        <v>0</v>
      </c>
      <c r="AN561" s="9">
        <f t="shared" si="161"/>
        <v>111.2142924120532</v>
      </c>
      <c r="AO561" s="9"/>
      <c r="AP561" s="9">
        <f t="shared" si="162"/>
        <v>159.99969916715889</v>
      </c>
      <c r="AQ561" s="47">
        <f t="shared" si="163"/>
        <v>110.86172598331348</v>
      </c>
      <c r="AR561" s="15">
        <f t="shared" si="164"/>
        <v>0</v>
      </c>
      <c r="AS561" s="49"/>
      <c r="AT561" s="12">
        <f t="shared" si="165"/>
        <v>-0.54520375724574599</v>
      </c>
      <c r="AU561" s="9">
        <f t="shared" si="166"/>
        <v>62.07631922820778</v>
      </c>
      <c r="AV561" s="9">
        <f t="shared" si="167"/>
        <v>13.290912473102082</v>
      </c>
      <c r="AW561" s="9">
        <f t="shared" si="168"/>
        <v>110.86296069673014</v>
      </c>
      <c r="AX561" s="16">
        <f t="shared" si="169"/>
        <v>62.076936584916112</v>
      </c>
      <c r="AY561" s="44">
        <f t="shared" si="170"/>
        <v>-0.54127481780171205</v>
      </c>
      <c r="AZ561" s="49"/>
      <c r="BA561" s="12">
        <f t="shared" si="171"/>
        <v>-0.54521765692039648</v>
      </c>
      <c r="BB561" s="9">
        <f t="shared" si="172"/>
        <v>63.61437563383987</v>
      </c>
      <c r="BC561" s="9">
        <f t="shared" si="173"/>
        <v>14.827734165317509</v>
      </c>
      <c r="BD561" s="9">
        <f t="shared" si="174"/>
        <v>112.40118102596099</v>
      </c>
      <c r="BE561" s="16">
        <f t="shared" si="175"/>
        <v>63.614457595639252</v>
      </c>
      <c r="BF561" s="44">
        <f t="shared" si="176"/>
        <v>-0.54128257665283264</v>
      </c>
      <c r="BG561" s="49"/>
      <c r="BH561" s="12">
        <f t="shared" si="177"/>
        <v>-0.54521950227587845</v>
      </c>
      <c r="BI561" s="9">
        <f t="shared" si="178"/>
        <v>64</v>
      </c>
      <c r="BJ561" s="9">
        <f t="shared" si="182"/>
        <v>15.213194607878883</v>
      </c>
      <c r="BK561" s="9"/>
      <c r="BL561" s="47">
        <f t="shared" si="180"/>
        <v>64</v>
      </c>
      <c r="BM561" s="44">
        <f t="shared" si="181"/>
        <v>-0.54128348600871545</v>
      </c>
      <c r="BN561" s="11"/>
      <c r="BO561" s="9"/>
      <c r="BP561" s="11"/>
      <c r="BQ561" s="9"/>
      <c r="BR561" s="43"/>
      <c r="BS561" s="9"/>
      <c r="BT561" s="11"/>
    </row>
    <row r="562" spans="3:72" x14ac:dyDescent="0.2">
      <c r="C562" s="1">
        <v>80</v>
      </c>
      <c r="D562" s="1">
        <v>104.71</v>
      </c>
      <c r="E562" s="1">
        <v>-5103.8999999999996</v>
      </c>
      <c r="F562" s="2">
        <v>78</v>
      </c>
      <c r="G562" s="6">
        <v>3.3000000000000002E-2</v>
      </c>
      <c r="H562" s="2">
        <v>0.42199999999999999</v>
      </c>
      <c r="I562" s="2">
        <v>3500</v>
      </c>
      <c r="J562" s="3">
        <f t="shared" si="142"/>
        <v>58.333333333333336</v>
      </c>
      <c r="K562" s="3">
        <f t="shared" si="143"/>
        <v>366.52</v>
      </c>
      <c r="L562" s="1">
        <v>0.9</v>
      </c>
      <c r="M562" s="1">
        <v>0.76</v>
      </c>
      <c r="N562" s="1">
        <f t="shared" si="144"/>
        <v>0.68400000000000005</v>
      </c>
      <c r="O562" s="40">
        <f t="shared" si="145"/>
        <v>50.175438596491226</v>
      </c>
      <c r="P562" s="40">
        <f t="shared" si="146"/>
        <v>3808.3157894736842</v>
      </c>
      <c r="Q562" s="1">
        <v>11</v>
      </c>
      <c r="R562" s="1">
        <v>4</v>
      </c>
      <c r="S562" s="2">
        <v>2600</v>
      </c>
      <c r="T562" s="3">
        <f t="shared" si="147"/>
        <v>866.66666666666663</v>
      </c>
      <c r="U562" s="7">
        <v>0.20419999999999999</v>
      </c>
      <c r="V562" s="7">
        <f t="shared" si="148"/>
        <v>3.2749326455999997E-2</v>
      </c>
      <c r="W562" s="7">
        <f t="shared" si="149"/>
        <v>1.6693636134473333E-2</v>
      </c>
      <c r="X562" s="40">
        <f t="shared" si="150"/>
        <v>1081.2059482292843</v>
      </c>
      <c r="Y562" s="1">
        <v>0</v>
      </c>
      <c r="Z562" s="1">
        <v>78</v>
      </c>
      <c r="AA562" s="2">
        <v>67</v>
      </c>
      <c r="AB562" s="6">
        <f t="shared" si="151"/>
        <v>0.6511988748177826</v>
      </c>
      <c r="AC562" s="2">
        <v>347.36</v>
      </c>
      <c r="AD562" s="40">
        <f t="shared" si="152"/>
        <v>3367.0033670033663</v>
      </c>
      <c r="AE562" s="1">
        <f t="shared" si="153"/>
        <v>2.4950099800399199</v>
      </c>
      <c r="AF562" s="2">
        <f t="shared" si="154"/>
        <v>35</v>
      </c>
      <c r="AG562" s="9">
        <f t="shared" si="155"/>
        <v>87.325349301397196</v>
      </c>
      <c r="AH562" s="12">
        <f t="shared" si="156"/>
        <v>1.7281254551395737E-2</v>
      </c>
      <c r="AI562" s="12">
        <f t="shared" si="157"/>
        <v>-123562.55962197483</v>
      </c>
      <c r="AJ562" s="42">
        <f t="shared" si="158"/>
        <v>-159.2739150746672</v>
      </c>
      <c r="AK562" s="11">
        <v>0</v>
      </c>
      <c r="AL562" s="9">
        <f t="shared" si="159"/>
        <v>-87.047177403424016</v>
      </c>
      <c r="AM562" s="11">
        <f t="shared" si="160"/>
        <v>0</v>
      </c>
      <c r="AN562" s="9">
        <f t="shared" si="161"/>
        <v>110.86172598331348</v>
      </c>
      <c r="AO562" s="9"/>
      <c r="AP562" s="9">
        <f t="shared" si="162"/>
        <v>159.29810505713567</v>
      </c>
      <c r="AQ562" s="47">
        <f t="shared" si="163"/>
        <v>110.51331565873829</v>
      </c>
      <c r="AR562" s="15">
        <f t="shared" si="164"/>
        <v>0</v>
      </c>
      <c r="AS562" s="49"/>
      <c r="AT562" s="12">
        <f t="shared" si="165"/>
        <v>-0.54127481780171205</v>
      </c>
      <c r="AU562" s="9">
        <f t="shared" si="166"/>
        <v>62.076936584916112</v>
      </c>
      <c r="AV562" s="9">
        <f t="shared" si="167"/>
        <v>13.640557511093931</v>
      </c>
      <c r="AW562" s="9">
        <f t="shared" si="168"/>
        <v>110.51400495326871</v>
      </c>
      <c r="AX562" s="16">
        <f t="shared" si="169"/>
        <v>62.077281232181321</v>
      </c>
      <c r="AY562" s="44">
        <f t="shared" si="170"/>
        <v>-0.53739937378284097</v>
      </c>
      <c r="AZ562" s="49"/>
      <c r="BA562" s="12">
        <f t="shared" si="171"/>
        <v>-0.54128257665283264</v>
      </c>
      <c r="BB562" s="9">
        <f t="shared" si="172"/>
        <v>63.614457595639252</v>
      </c>
      <c r="BC562" s="9">
        <f t="shared" si="173"/>
        <v>15.177389227286646</v>
      </c>
      <c r="BD562" s="9">
        <f t="shared" si="174"/>
        <v>112.05160675094774</v>
      </c>
      <c r="BE562" s="16">
        <f t="shared" si="175"/>
        <v>63.614497989117197</v>
      </c>
      <c r="BF562" s="44">
        <f t="shared" si="176"/>
        <v>-0.53740364576158683</v>
      </c>
      <c r="BG562" s="49"/>
      <c r="BH562" s="12">
        <f t="shared" si="177"/>
        <v>-0.54128348600871545</v>
      </c>
      <c r="BI562" s="9">
        <f t="shared" si="178"/>
        <v>64</v>
      </c>
      <c r="BJ562" s="9">
        <f t="shared" si="182"/>
        <v>15.562850844691503</v>
      </c>
      <c r="BK562" s="9"/>
      <c r="BL562" s="47">
        <f t="shared" si="180"/>
        <v>64</v>
      </c>
      <c r="BM562" s="44">
        <f t="shared" si="181"/>
        <v>-0.53740409392215771</v>
      </c>
      <c r="BN562" s="11"/>
      <c r="BO562" s="9"/>
      <c r="BP562" s="11"/>
      <c r="BQ562" s="9"/>
      <c r="BR562" s="43"/>
      <c r="BS562" s="9"/>
      <c r="BT562" s="11"/>
    </row>
    <row r="563" spans="3:72" x14ac:dyDescent="0.2">
      <c r="C563" s="1">
        <v>80</v>
      </c>
      <c r="D563" s="1">
        <v>104.71</v>
      </c>
      <c r="E563" s="1">
        <v>-5103.8999999999996</v>
      </c>
      <c r="F563" s="2">
        <v>78</v>
      </c>
      <c r="G563" s="6">
        <v>3.3000000000000002E-2</v>
      </c>
      <c r="H563" s="2">
        <v>0.42199999999999999</v>
      </c>
      <c r="I563" s="2">
        <v>3500</v>
      </c>
      <c r="J563" s="3">
        <f t="shared" si="142"/>
        <v>58.333333333333336</v>
      </c>
      <c r="K563" s="3">
        <f t="shared" si="143"/>
        <v>366.52</v>
      </c>
      <c r="L563" s="1">
        <v>0.9</v>
      </c>
      <c r="M563" s="1">
        <v>0.76</v>
      </c>
      <c r="N563" s="1">
        <f t="shared" si="144"/>
        <v>0.68400000000000005</v>
      </c>
      <c r="O563" s="40">
        <f t="shared" si="145"/>
        <v>50.175438596491226</v>
      </c>
      <c r="P563" s="40">
        <f t="shared" si="146"/>
        <v>3808.3157894736842</v>
      </c>
      <c r="Q563" s="1">
        <v>11</v>
      </c>
      <c r="R563" s="1">
        <v>4</v>
      </c>
      <c r="S563" s="2">
        <v>2600</v>
      </c>
      <c r="T563" s="3">
        <f t="shared" si="147"/>
        <v>866.66666666666663</v>
      </c>
      <c r="U563" s="7">
        <v>0.20419999999999999</v>
      </c>
      <c r="V563" s="7">
        <f t="shared" si="148"/>
        <v>3.2749326455999997E-2</v>
      </c>
      <c r="W563" s="7">
        <f t="shared" si="149"/>
        <v>1.6693636134473333E-2</v>
      </c>
      <c r="X563" s="40">
        <f t="shared" si="150"/>
        <v>1081.2059482292843</v>
      </c>
      <c r="Y563" s="1">
        <v>0</v>
      </c>
      <c r="Z563" s="1">
        <v>78</v>
      </c>
      <c r="AA563" s="2">
        <v>67</v>
      </c>
      <c r="AB563" s="6">
        <f t="shared" si="151"/>
        <v>0.6511988748177826</v>
      </c>
      <c r="AC563" s="2">
        <v>347.36</v>
      </c>
      <c r="AD563" s="40">
        <f t="shared" si="152"/>
        <v>3367.0033670033663</v>
      </c>
      <c r="AE563" s="1">
        <f t="shared" si="153"/>
        <v>2.4950099800399199</v>
      </c>
      <c r="AF563" s="2">
        <f t="shared" si="154"/>
        <v>36</v>
      </c>
      <c r="AG563" s="9">
        <f t="shared" si="155"/>
        <v>89.820359281437121</v>
      </c>
      <c r="AH563" s="12">
        <f t="shared" si="156"/>
        <v>1.6809288747125496E-2</v>
      </c>
      <c r="AI563" s="12">
        <f t="shared" si="157"/>
        <v>-122978.60021404723</v>
      </c>
      <c r="AJ563" s="42">
        <f t="shared" si="158"/>
        <v>-158.58249649944187</v>
      </c>
      <c r="AK563" s="11">
        <v>0</v>
      </c>
      <c r="AL563" s="9">
        <f t="shared" si="159"/>
        <v>-87.131418579828207</v>
      </c>
      <c r="AM563" s="11">
        <f t="shared" si="160"/>
        <v>0</v>
      </c>
      <c r="AN563" s="9">
        <f t="shared" si="161"/>
        <v>110.51331565873829</v>
      </c>
      <c r="AO563" s="9"/>
      <c r="AP563" s="9">
        <f t="shared" si="162"/>
        <v>158.60538322668481</v>
      </c>
      <c r="AQ563" s="47">
        <f t="shared" si="163"/>
        <v>110.16934880012782</v>
      </c>
      <c r="AR563" s="15">
        <f t="shared" si="164"/>
        <v>0</v>
      </c>
      <c r="AS563" s="49"/>
      <c r="AT563" s="12">
        <f t="shared" si="165"/>
        <v>-0.53739937378284097</v>
      </c>
      <c r="AU563" s="9">
        <f t="shared" si="166"/>
        <v>62.077281232181321</v>
      </c>
      <c r="AV563" s="9">
        <f t="shared" si="167"/>
        <v>13.98521366423482</v>
      </c>
      <c r="AW563" s="9">
        <f t="shared" si="168"/>
        <v>110.16972836126052</v>
      </c>
      <c r="AX563" s="16">
        <f t="shared" si="169"/>
        <v>62.077471012747672</v>
      </c>
      <c r="AY563" s="44">
        <f t="shared" si="170"/>
        <v>-0.53357756258898825</v>
      </c>
      <c r="AZ563" s="49"/>
      <c r="BA563" s="12">
        <f t="shared" si="171"/>
        <v>-0.53740364576158683</v>
      </c>
      <c r="BB563" s="9">
        <f t="shared" si="172"/>
        <v>63.614497989117197</v>
      </c>
      <c r="BC563" s="9">
        <f t="shared" si="173"/>
        <v>15.522050860037986</v>
      </c>
      <c r="BD563" s="9">
        <f t="shared" si="174"/>
        <v>111.70698493682221</v>
      </c>
      <c r="BE563" s="16">
        <f t="shared" si="175"/>
        <v>63.614517898430094</v>
      </c>
      <c r="BF563" s="44">
        <f t="shared" si="176"/>
        <v>-0.53357988907189513</v>
      </c>
      <c r="BG563" s="49"/>
      <c r="BH563" s="12">
        <f t="shared" si="177"/>
        <v>-0.53740409392215771</v>
      </c>
      <c r="BI563" s="9">
        <f t="shared" si="178"/>
        <v>64</v>
      </c>
      <c r="BJ563" s="9">
        <f t="shared" si="182"/>
        <v>15.907513052294981</v>
      </c>
      <c r="BK563" s="9"/>
      <c r="BL563" s="47">
        <f t="shared" si="180"/>
        <v>64</v>
      </c>
      <c r="BM563" s="44">
        <f t="shared" si="181"/>
        <v>-0.53358010996322447</v>
      </c>
      <c r="BN563" s="11"/>
      <c r="BO563" s="9"/>
      <c r="BP563" s="11"/>
      <c r="BQ563" s="9"/>
      <c r="BR563" s="43"/>
      <c r="BS563" s="9"/>
      <c r="BT563" s="11"/>
    </row>
    <row r="564" spans="3:72" x14ac:dyDescent="0.2">
      <c r="C564" s="1">
        <v>80</v>
      </c>
      <c r="D564" s="1">
        <v>104.71</v>
      </c>
      <c r="E564" s="1">
        <v>-5103.8999999999996</v>
      </c>
      <c r="F564" s="2">
        <v>78</v>
      </c>
      <c r="G564" s="6">
        <v>3.3000000000000002E-2</v>
      </c>
      <c r="H564" s="2">
        <v>0.42199999999999999</v>
      </c>
      <c r="I564" s="2">
        <v>3500</v>
      </c>
      <c r="J564" s="3">
        <f t="shared" si="142"/>
        <v>58.333333333333336</v>
      </c>
      <c r="K564" s="3">
        <f t="shared" si="143"/>
        <v>366.52</v>
      </c>
      <c r="L564" s="1">
        <v>0.9</v>
      </c>
      <c r="M564" s="1">
        <v>0.76</v>
      </c>
      <c r="N564" s="1">
        <f t="shared" si="144"/>
        <v>0.68400000000000005</v>
      </c>
      <c r="O564" s="40">
        <f t="shared" si="145"/>
        <v>50.175438596491226</v>
      </c>
      <c r="P564" s="40">
        <f t="shared" si="146"/>
        <v>3808.3157894736842</v>
      </c>
      <c r="Q564" s="1">
        <v>11</v>
      </c>
      <c r="R564" s="1">
        <v>4</v>
      </c>
      <c r="S564" s="2">
        <v>2600</v>
      </c>
      <c r="T564" s="3">
        <f t="shared" si="147"/>
        <v>866.66666666666663</v>
      </c>
      <c r="U564" s="7">
        <v>0.20419999999999999</v>
      </c>
      <c r="V564" s="7">
        <f t="shared" si="148"/>
        <v>3.2749326455999997E-2</v>
      </c>
      <c r="W564" s="7">
        <f t="shared" si="149"/>
        <v>1.6693636134473333E-2</v>
      </c>
      <c r="X564" s="40">
        <f t="shared" si="150"/>
        <v>1081.2059482292843</v>
      </c>
      <c r="Y564" s="1">
        <v>0</v>
      </c>
      <c r="Z564" s="1">
        <v>78</v>
      </c>
      <c r="AA564" s="2">
        <v>67</v>
      </c>
      <c r="AB564" s="6">
        <f t="shared" si="151"/>
        <v>0.6511988748177826</v>
      </c>
      <c r="AC564" s="2">
        <v>347.36</v>
      </c>
      <c r="AD564" s="40">
        <f t="shared" si="152"/>
        <v>3367.0033670033663</v>
      </c>
      <c r="AE564" s="1">
        <f t="shared" si="153"/>
        <v>2.4950099800399199</v>
      </c>
      <c r="AF564" s="2">
        <f t="shared" si="154"/>
        <v>37</v>
      </c>
      <c r="AG564" s="9">
        <f t="shared" si="155"/>
        <v>92.315369261477031</v>
      </c>
      <c r="AH564" s="12">
        <f t="shared" si="156"/>
        <v>1.6362417175443806E-2</v>
      </c>
      <c r="AI564" s="12">
        <f t="shared" si="157"/>
        <v>-122402.87640250678</v>
      </c>
      <c r="AJ564" s="42">
        <f t="shared" si="158"/>
        <v>-157.90014870684467</v>
      </c>
      <c r="AK564" s="11">
        <v>0</v>
      </c>
      <c r="AL564" s="9">
        <f t="shared" si="159"/>
        <v>-87.21118068665767</v>
      </c>
      <c r="AM564" s="11">
        <f t="shared" si="160"/>
        <v>0</v>
      </c>
      <c r="AN564" s="9">
        <f t="shared" si="161"/>
        <v>110.16934880012782</v>
      </c>
      <c r="AO564" s="9"/>
      <c r="AP564" s="9">
        <f t="shared" si="162"/>
        <v>157.92183473120636</v>
      </c>
      <c r="AQ564" s="47">
        <f t="shared" si="163"/>
        <v>109.82995694382622</v>
      </c>
      <c r="AR564" s="15">
        <f t="shared" si="164"/>
        <v>0</v>
      </c>
      <c r="AS564" s="49"/>
      <c r="AT564" s="12">
        <f t="shared" si="165"/>
        <v>-0.53357756258898825</v>
      </c>
      <c r="AU564" s="9">
        <f t="shared" si="166"/>
        <v>62.077471012747672</v>
      </c>
      <c r="AV564" s="9">
        <f t="shared" si="167"/>
        <v>14.324985081669134</v>
      </c>
      <c r="AW564" s="9">
        <f t="shared" si="168"/>
        <v>109.83016367078434</v>
      </c>
      <c r="AX564" s="16">
        <f t="shared" si="169"/>
        <v>62.077574376226735</v>
      </c>
      <c r="AY564" s="44">
        <f t="shared" si="170"/>
        <v>-0.52980898813831545</v>
      </c>
      <c r="AZ564" s="49"/>
      <c r="BA564" s="12">
        <f t="shared" si="171"/>
        <v>-0.53357988907189513</v>
      </c>
      <c r="BB564" s="9">
        <f t="shared" si="172"/>
        <v>63.614517898430094</v>
      </c>
      <c r="BC564" s="9">
        <f t="shared" si="173"/>
        <v>15.861825240393429</v>
      </c>
      <c r="BD564" s="9">
        <f t="shared" si="174"/>
        <v>111.36723018446011</v>
      </c>
      <c r="BE564" s="16">
        <f t="shared" si="175"/>
        <v>63.614527712426771</v>
      </c>
      <c r="BF564" s="44">
        <f t="shared" si="176"/>
        <v>-0.52981024382821185</v>
      </c>
      <c r="BG564" s="49"/>
      <c r="BH564" s="12">
        <f t="shared" si="177"/>
        <v>-0.53358010996322447</v>
      </c>
      <c r="BI564" s="9">
        <f t="shared" si="178"/>
        <v>64</v>
      </c>
      <c r="BJ564" s="9">
        <f t="shared" si="182"/>
        <v>16.247287713969982</v>
      </c>
      <c r="BK564" s="9"/>
      <c r="BL564" s="47">
        <f t="shared" si="180"/>
        <v>64</v>
      </c>
      <c r="BM564" s="44">
        <f t="shared" si="181"/>
        <v>-0.52981035271327392</v>
      </c>
      <c r="BN564" s="11"/>
      <c r="BO564" s="9"/>
      <c r="BP564" s="11"/>
      <c r="BQ564" s="9"/>
      <c r="BR564" s="43"/>
      <c r="BS564" s="9"/>
      <c r="BT564" s="11"/>
    </row>
    <row r="565" spans="3:72" x14ac:dyDescent="0.2">
      <c r="C565" s="1">
        <v>80</v>
      </c>
      <c r="D565" s="1">
        <v>104.71</v>
      </c>
      <c r="E565" s="1">
        <v>-5103.8999999999996</v>
      </c>
      <c r="F565" s="2">
        <v>78</v>
      </c>
      <c r="G565" s="6">
        <v>3.3000000000000002E-2</v>
      </c>
      <c r="H565" s="2">
        <v>0.42199999999999999</v>
      </c>
      <c r="I565" s="2">
        <v>3500</v>
      </c>
      <c r="J565" s="3">
        <f t="shared" si="142"/>
        <v>58.333333333333336</v>
      </c>
      <c r="K565" s="3">
        <f t="shared" si="143"/>
        <v>366.52</v>
      </c>
      <c r="L565" s="1">
        <v>0.9</v>
      </c>
      <c r="M565" s="1">
        <v>0.76</v>
      </c>
      <c r="N565" s="1">
        <f t="shared" si="144"/>
        <v>0.68400000000000005</v>
      </c>
      <c r="O565" s="40">
        <f t="shared" si="145"/>
        <v>50.175438596491226</v>
      </c>
      <c r="P565" s="40">
        <f t="shared" si="146"/>
        <v>3808.3157894736842</v>
      </c>
      <c r="Q565" s="1">
        <v>11</v>
      </c>
      <c r="R565" s="1">
        <v>4</v>
      </c>
      <c r="S565" s="2">
        <v>2600</v>
      </c>
      <c r="T565" s="3">
        <f t="shared" si="147"/>
        <v>866.66666666666663</v>
      </c>
      <c r="U565" s="7">
        <v>0.20419999999999999</v>
      </c>
      <c r="V565" s="7">
        <f t="shared" si="148"/>
        <v>3.2749326455999997E-2</v>
      </c>
      <c r="W565" s="7">
        <f t="shared" si="149"/>
        <v>1.6693636134473333E-2</v>
      </c>
      <c r="X565" s="40">
        <f t="shared" si="150"/>
        <v>1081.2059482292843</v>
      </c>
      <c r="Y565" s="1">
        <v>0</v>
      </c>
      <c r="Z565" s="1">
        <v>78</v>
      </c>
      <c r="AA565" s="2">
        <v>67</v>
      </c>
      <c r="AB565" s="6">
        <f t="shared" si="151"/>
        <v>0.6511988748177826</v>
      </c>
      <c r="AC565" s="2">
        <v>347.36</v>
      </c>
      <c r="AD565" s="40">
        <f t="shared" si="152"/>
        <v>3367.0033670033663</v>
      </c>
      <c r="AE565" s="1">
        <f t="shared" si="153"/>
        <v>2.4950099800399199</v>
      </c>
      <c r="AF565" s="2">
        <f t="shared" si="154"/>
        <v>38</v>
      </c>
      <c r="AG565" s="9">
        <f t="shared" si="155"/>
        <v>94.810379241516955</v>
      </c>
      <c r="AH565" s="12">
        <f t="shared" si="156"/>
        <v>1.5938690289241147E-2</v>
      </c>
      <c r="AI565" s="12">
        <f t="shared" si="157"/>
        <v>-121835.41874510194</v>
      </c>
      <c r="AJ565" s="42">
        <f t="shared" si="158"/>
        <v>-157.2269799864028</v>
      </c>
      <c r="AK565" s="11">
        <v>0</v>
      </c>
      <c r="AL565" s="9">
        <f t="shared" si="159"/>
        <v>-87.286811698575988</v>
      </c>
      <c r="AM565" s="11">
        <f t="shared" si="160"/>
        <v>0</v>
      </c>
      <c r="AN565" s="9">
        <f t="shared" si="161"/>
        <v>109.82995694382622</v>
      </c>
      <c r="AO565" s="9"/>
      <c r="AP565" s="9">
        <f t="shared" si="162"/>
        <v>157.24755737610184</v>
      </c>
      <c r="AQ565" s="47">
        <f t="shared" si="163"/>
        <v>109.49517480850234</v>
      </c>
      <c r="AR565" s="15">
        <f t="shared" si="164"/>
        <v>0</v>
      </c>
      <c r="AS565" s="49"/>
      <c r="AT565" s="12">
        <f t="shared" si="165"/>
        <v>-0.52980898813831545</v>
      </c>
      <c r="AU565" s="9">
        <f t="shared" si="166"/>
        <v>62.077574376226735</v>
      </c>
      <c r="AV565" s="9">
        <f t="shared" si="167"/>
        <v>14.659973943951115</v>
      </c>
      <c r="AW565" s="9">
        <f t="shared" si="168"/>
        <v>109.49528639807514</v>
      </c>
      <c r="AX565" s="16">
        <f t="shared" si="169"/>
        <v>62.077630171013126</v>
      </c>
      <c r="AY565" s="44">
        <f t="shared" si="170"/>
        <v>-0.52609294776845594</v>
      </c>
      <c r="AZ565" s="49"/>
      <c r="BA565" s="12">
        <f t="shared" si="171"/>
        <v>-0.52981024382821185</v>
      </c>
      <c r="BB565" s="9">
        <f t="shared" si="172"/>
        <v>63.614527712426771</v>
      </c>
      <c r="BC565" s="9">
        <f t="shared" si="173"/>
        <v>16.196815690578369</v>
      </c>
      <c r="BD565" s="9">
        <f t="shared" si="174"/>
        <v>111.03224941057931</v>
      </c>
      <c r="BE565" s="16">
        <f t="shared" si="175"/>
        <v>63.614532550578843</v>
      </c>
      <c r="BF565" s="44">
        <f t="shared" si="176"/>
        <v>-0.52609362048330233</v>
      </c>
      <c r="BG565" s="49"/>
      <c r="BH565" s="12">
        <f t="shared" si="177"/>
        <v>-0.52981035271327392</v>
      </c>
      <c r="BI565" s="9">
        <f t="shared" si="178"/>
        <v>64</v>
      </c>
      <c r="BJ565" s="9">
        <f t="shared" si="182"/>
        <v>16.58227830184746</v>
      </c>
      <c r="BK565" s="9"/>
      <c r="BL565" s="47">
        <f t="shared" si="180"/>
        <v>64</v>
      </c>
      <c r="BM565" s="44">
        <f t="shared" si="181"/>
        <v>-0.5260936741619926</v>
      </c>
      <c r="BN565" s="11"/>
      <c r="BO565" s="9"/>
      <c r="BP565" s="11"/>
      <c r="BQ565" s="9"/>
      <c r="BR565" s="43"/>
      <c r="BS565" s="9"/>
      <c r="BT565" s="11"/>
    </row>
    <row r="566" spans="3:72" x14ac:dyDescent="0.2">
      <c r="C566" s="1">
        <v>80</v>
      </c>
      <c r="D566" s="1">
        <v>104.71</v>
      </c>
      <c r="E566" s="1">
        <v>-5103.8999999999996</v>
      </c>
      <c r="F566" s="2">
        <v>78</v>
      </c>
      <c r="G566" s="6">
        <v>3.3000000000000002E-2</v>
      </c>
      <c r="H566" s="2">
        <v>0.42199999999999999</v>
      </c>
      <c r="I566" s="2">
        <v>3500</v>
      </c>
      <c r="J566" s="3">
        <f t="shared" si="142"/>
        <v>58.333333333333336</v>
      </c>
      <c r="K566" s="3">
        <f t="shared" si="143"/>
        <v>366.52</v>
      </c>
      <c r="L566" s="1">
        <v>0.9</v>
      </c>
      <c r="M566" s="1">
        <v>0.76</v>
      </c>
      <c r="N566" s="1">
        <f t="shared" si="144"/>
        <v>0.68400000000000005</v>
      </c>
      <c r="O566" s="40">
        <f t="shared" si="145"/>
        <v>50.175438596491226</v>
      </c>
      <c r="P566" s="40">
        <f t="shared" si="146"/>
        <v>3808.3157894736842</v>
      </c>
      <c r="Q566" s="1">
        <v>11</v>
      </c>
      <c r="R566" s="1">
        <v>4</v>
      </c>
      <c r="S566" s="2">
        <v>2600</v>
      </c>
      <c r="T566" s="3">
        <f t="shared" si="147"/>
        <v>866.66666666666663</v>
      </c>
      <c r="U566" s="7">
        <v>0.20419999999999999</v>
      </c>
      <c r="V566" s="7">
        <f t="shared" si="148"/>
        <v>3.2749326455999997E-2</v>
      </c>
      <c r="W566" s="7">
        <f t="shared" si="149"/>
        <v>1.6693636134473333E-2</v>
      </c>
      <c r="X566" s="40">
        <f t="shared" si="150"/>
        <v>1081.2059482292843</v>
      </c>
      <c r="Y566" s="1">
        <v>0</v>
      </c>
      <c r="Z566" s="1">
        <v>78</v>
      </c>
      <c r="AA566" s="2">
        <v>67</v>
      </c>
      <c r="AB566" s="6">
        <f t="shared" si="151"/>
        <v>0.6511988748177826</v>
      </c>
      <c r="AC566" s="2">
        <v>347.36</v>
      </c>
      <c r="AD566" s="40">
        <f t="shared" si="152"/>
        <v>3367.0033670033663</v>
      </c>
      <c r="AE566" s="1">
        <f t="shared" si="153"/>
        <v>2.4950099800399199</v>
      </c>
      <c r="AF566" s="2">
        <f t="shared" si="154"/>
        <v>39</v>
      </c>
      <c r="AG566" s="9">
        <f t="shared" si="155"/>
        <v>97.305389221556879</v>
      </c>
      <c r="AH566" s="12">
        <f t="shared" si="156"/>
        <v>1.5536355388408279E-2</v>
      </c>
      <c r="AI566" s="12">
        <f t="shared" si="157"/>
        <v>-121276.16036486256</v>
      </c>
      <c r="AJ566" s="42">
        <f t="shared" si="158"/>
        <v>-156.56297322135731</v>
      </c>
      <c r="AK566" s="11">
        <v>0</v>
      </c>
      <c r="AL566" s="9">
        <f t="shared" si="159"/>
        <v>-87.358624455025648</v>
      </c>
      <c r="AM566" s="11">
        <f t="shared" si="160"/>
        <v>0</v>
      </c>
      <c r="AN566" s="9">
        <f t="shared" si="161"/>
        <v>109.49517480850234</v>
      </c>
      <c r="AO566" s="9"/>
      <c r="AP566" s="9">
        <f t="shared" si="162"/>
        <v>156.58252486679646</v>
      </c>
      <c r="AQ566" s="47">
        <f t="shared" si="163"/>
        <v>109.16498022930726</v>
      </c>
      <c r="AR566" s="15">
        <f t="shared" si="164"/>
        <v>0</v>
      </c>
      <c r="AS566" s="49"/>
      <c r="AT566" s="12">
        <f t="shared" si="165"/>
        <v>-0.52609294776845594</v>
      </c>
      <c r="AU566" s="9">
        <f t="shared" si="166"/>
        <v>62.077630171013126</v>
      </c>
      <c r="AV566" s="9">
        <f t="shared" si="167"/>
        <v>14.990280112718992</v>
      </c>
      <c r="AW566" s="9">
        <f t="shared" si="168"/>
        <v>109.16504001752045</v>
      </c>
      <c r="AX566" s="16">
        <f t="shared" si="169"/>
        <v>62.077660065119723</v>
      </c>
      <c r="AY566" s="44">
        <f t="shared" si="170"/>
        <v>-0.52242857393094488</v>
      </c>
      <c r="AZ566" s="49"/>
      <c r="BA566" s="12">
        <f t="shared" si="171"/>
        <v>-0.52609362048330233</v>
      </c>
      <c r="BB566" s="9">
        <f t="shared" si="172"/>
        <v>63.614532550578843</v>
      </c>
      <c r="BC566" s="9">
        <f t="shared" si="173"/>
        <v>16.527122704071523</v>
      </c>
      <c r="BD566" s="9">
        <f t="shared" si="174"/>
        <v>110.70194716783406</v>
      </c>
      <c r="BE566" s="16">
        <f t="shared" si="175"/>
        <v>63.61453493595279</v>
      </c>
      <c r="BF566" s="44">
        <f t="shared" si="176"/>
        <v>-0.52242893206773233</v>
      </c>
      <c r="BG566" s="49"/>
      <c r="BH566" s="12">
        <f t="shared" si="177"/>
        <v>-0.5260936741619926</v>
      </c>
      <c r="BI566" s="9">
        <f t="shared" si="178"/>
        <v>64</v>
      </c>
      <c r="BJ566" s="9">
        <f t="shared" si="182"/>
        <v>16.91258538274478</v>
      </c>
      <c r="BK566" s="9"/>
      <c r="BL566" s="47">
        <f t="shared" si="180"/>
        <v>64</v>
      </c>
      <c r="BM566" s="44">
        <f t="shared" si="181"/>
        <v>-0.52242895853315707</v>
      </c>
      <c r="BN566" s="11"/>
      <c r="BO566" s="9"/>
      <c r="BP566" s="11"/>
      <c r="BQ566" s="9"/>
      <c r="BR566" s="43"/>
      <c r="BS566" s="9"/>
      <c r="BT566" s="11"/>
    </row>
    <row r="567" spans="3:72" x14ac:dyDescent="0.2">
      <c r="C567" s="1">
        <v>80</v>
      </c>
      <c r="D567" s="1">
        <v>104.71</v>
      </c>
      <c r="E567" s="1">
        <v>-5103.8999999999996</v>
      </c>
      <c r="F567" s="2">
        <v>78</v>
      </c>
      <c r="G567" s="6">
        <v>3.3000000000000002E-2</v>
      </c>
      <c r="H567" s="2">
        <v>0.42199999999999999</v>
      </c>
      <c r="I567" s="2">
        <v>3500</v>
      </c>
      <c r="J567" s="3">
        <f t="shared" si="142"/>
        <v>58.333333333333336</v>
      </c>
      <c r="K567" s="3">
        <f t="shared" si="143"/>
        <v>366.52</v>
      </c>
      <c r="L567" s="1">
        <v>0.9</v>
      </c>
      <c r="M567" s="1">
        <v>0.76</v>
      </c>
      <c r="N567" s="1">
        <f t="shared" si="144"/>
        <v>0.68400000000000005</v>
      </c>
      <c r="O567" s="40">
        <f t="shared" si="145"/>
        <v>50.175438596491226</v>
      </c>
      <c r="P567" s="40">
        <f t="shared" si="146"/>
        <v>3808.3157894736842</v>
      </c>
      <c r="Q567" s="1">
        <v>11</v>
      </c>
      <c r="R567" s="1">
        <v>4</v>
      </c>
      <c r="S567" s="2">
        <v>2600</v>
      </c>
      <c r="T567" s="3">
        <f t="shared" si="147"/>
        <v>866.66666666666663</v>
      </c>
      <c r="U567" s="7">
        <v>0.20419999999999999</v>
      </c>
      <c r="V567" s="7">
        <f t="shared" si="148"/>
        <v>3.2749326455999997E-2</v>
      </c>
      <c r="W567" s="7">
        <f t="shared" si="149"/>
        <v>1.6693636134473333E-2</v>
      </c>
      <c r="X567" s="40">
        <f t="shared" si="150"/>
        <v>1081.2059482292843</v>
      </c>
      <c r="Y567" s="1">
        <v>0</v>
      </c>
      <c r="Z567" s="1">
        <v>78</v>
      </c>
      <c r="AA567" s="2">
        <v>67</v>
      </c>
      <c r="AB567" s="6">
        <f t="shared" si="151"/>
        <v>0.6511988748177826</v>
      </c>
      <c r="AC567" s="2">
        <v>347.36</v>
      </c>
      <c r="AD567" s="40">
        <f t="shared" si="152"/>
        <v>3367.0033670033663</v>
      </c>
      <c r="AE567" s="1">
        <f t="shared" si="153"/>
        <v>2.4950099800399199</v>
      </c>
      <c r="AF567" s="2">
        <f t="shared" si="154"/>
        <v>40</v>
      </c>
      <c r="AG567" s="9">
        <f t="shared" si="155"/>
        <v>99.800399201596804</v>
      </c>
      <c r="AH567" s="12">
        <f t="shared" si="156"/>
        <v>1.515383238683453E-2</v>
      </c>
      <c r="AI567" s="12">
        <f t="shared" si="157"/>
        <v>-120724.97964159751</v>
      </c>
      <c r="AJ567" s="42">
        <f t="shared" si="158"/>
        <v>-155.90803859495156</v>
      </c>
      <c r="AK567" s="11">
        <v>0</v>
      </c>
      <c r="AL567" s="9">
        <f t="shared" si="159"/>
        <v>-87.426900985576538</v>
      </c>
      <c r="AM567" s="11">
        <f t="shared" si="160"/>
        <v>0</v>
      </c>
      <c r="AN567" s="9">
        <f t="shared" si="161"/>
        <v>109.16498022930726</v>
      </c>
      <c r="AO567" s="9"/>
      <c r="AP567" s="9">
        <f t="shared" si="162"/>
        <v>155.92663932446823</v>
      </c>
      <c r="AQ567" s="47">
        <f t="shared" si="163"/>
        <v>108.8393191602807</v>
      </c>
      <c r="AR567" s="15">
        <f t="shared" si="164"/>
        <v>0</v>
      </c>
      <c r="AS567" s="49"/>
      <c r="AT567" s="12">
        <f t="shared" si="165"/>
        <v>-0.52242857393094488</v>
      </c>
      <c r="AU567" s="9">
        <f t="shared" si="166"/>
        <v>62.077660065119723</v>
      </c>
      <c r="AV567" s="9">
        <f t="shared" si="167"/>
        <v>15.31600096995875</v>
      </c>
      <c r="AW567" s="9">
        <f t="shared" si="168"/>
        <v>108.83935099318282</v>
      </c>
      <c r="AX567" s="16">
        <f t="shared" si="169"/>
        <v>62.077675981570785</v>
      </c>
      <c r="AY567" s="44">
        <f t="shared" si="170"/>
        <v>-0.51881491846932204</v>
      </c>
      <c r="AZ567" s="49"/>
      <c r="BA567" s="12">
        <f t="shared" si="171"/>
        <v>-0.52242893206773233</v>
      </c>
      <c r="BB567" s="9">
        <f t="shared" si="172"/>
        <v>63.61453493595279</v>
      </c>
      <c r="BC567" s="9">
        <f t="shared" si="173"/>
        <v>16.852844007889694</v>
      </c>
      <c r="BD567" s="9">
        <f t="shared" si="174"/>
        <v>110.37622821638878</v>
      </c>
      <c r="BE567" s="16">
        <f t="shared" si="175"/>
        <v>63.614536112139234</v>
      </c>
      <c r="BF567" s="44">
        <f t="shared" si="176"/>
        <v>-0.5188151081099911</v>
      </c>
      <c r="BG567" s="49"/>
      <c r="BH567" s="12">
        <f t="shared" si="177"/>
        <v>-0.52242895853315707</v>
      </c>
      <c r="BI567" s="9">
        <f t="shared" si="178"/>
        <v>64</v>
      </c>
      <c r="BJ567" s="9">
        <f t="shared" si="182"/>
        <v>17.238306719564008</v>
      </c>
      <c r="BK567" s="9"/>
      <c r="BL567" s="47">
        <f t="shared" si="180"/>
        <v>64</v>
      </c>
      <c r="BM567" s="44">
        <f t="shared" si="181"/>
        <v>-0.51881512115963224</v>
      </c>
      <c r="BN567" s="11"/>
      <c r="BO567" s="9"/>
      <c r="BP567" s="11"/>
      <c r="BQ567" s="9"/>
      <c r="BR567" s="43"/>
      <c r="BS567" s="9"/>
      <c r="BT567" s="11"/>
    </row>
    <row r="568" spans="3:72" x14ac:dyDescent="0.2">
      <c r="C568" s="1">
        <v>80</v>
      </c>
      <c r="D568" s="1">
        <v>104.71</v>
      </c>
      <c r="E568" s="1">
        <v>-5103.8999999999996</v>
      </c>
      <c r="F568" s="2">
        <v>78</v>
      </c>
      <c r="G568" s="6">
        <v>3.3000000000000002E-2</v>
      </c>
      <c r="H568" s="2">
        <v>0.42199999999999999</v>
      </c>
      <c r="I568" s="2">
        <v>3500</v>
      </c>
      <c r="J568" s="3">
        <f t="shared" si="142"/>
        <v>58.333333333333336</v>
      </c>
      <c r="K568" s="3">
        <f t="shared" si="143"/>
        <v>366.52</v>
      </c>
      <c r="L568" s="1">
        <v>0.9</v>
      </c>
      <c r="M568" s="1">
        <v>0.76</v>
      </c>
      <c r="N568" s="1">
        <f t="shared" si="144"/>
        <v>0.68400000000000005</v>
      </c>
      <c r="O568" s="40">
        <f t="shared" si="145"/>
        <v>50.175438596491226</v>
      </c>
      <c r="P568" s="40">
        <f t="shared" si="146"/>
        <v>3808.3157894736842</v>
      </c>
      <c r="Q568" s="1">
        <v>11</v>
      </c>
      <c r="R568" s="1">
        <v>4</v>
      </c>
      <c r="S568" s="2">
        <v>2600</v>
      </c>
      <c r="T568" s="3">
        <f t="shared" si="147"/>
        <v>866.66666666666663</v>
      </c>
      <c r="U568" s="7">
        <v>0.20419999999999999</v>
      </c>
      <c r="V568" s="7">
        <f t="shared" si="148"/>
        <v>3.2749326455999997E-2</v>
      </c>
      <c r="W568" s="7">
        <f t="shared" si="149"/>
        <v>1.6693636134473333E-2</v>
      </c>
      <c r="X568" s="40">
        <f t="shared" si="150"/>
        <v>1081.2059482292843</v>
      </c>
      <c r="Y568" s="1">
        <v>0</v>
      </c>
      <c r="Z568" s="1">
        <v>78</v>
      </c>
      <c r="AA568" s="2">
        <v>67</v>
      </c>
      <c r="AB568" s="6">
        <f t="shared" si="151"/>
        <v>0.6511988748177826</v>
      </c>
      <c r="AC568" s="2">
        <v>347.36</v>
      </c>
      <c r="AD568" s="40">
        <f t="shared" si="152"/>
        <v>3367.0033670033663</v>
      </c>
      <c r="AE568" s="1">
        <f t="shared" si="153"/>
        <v>2.4950099800399199</v>
      </c>
      <c r="AF568" s="2">
        <f t="shared" si="154"/>
        <v>41</v>
      </c>
      <c r="AG568" s="9">
        <f t="shared" si="155"/>
        <v>102.29540918163671</v>
      </c>
      <c r="AH568" s="12">
        <f t="shared" si="156"/>
        <v>1.4789693073250391E-2</v>
      </c>
      <c r="AI568" s="12">
        <f t="shared" si="157"/>
        <v>-120181.726487205</v>
      </c>
      <c r="AJ568" s="42">
        <f t="shared" si="158"/>
        <v>-155.2620462372675</v>
      </c>
      <c r="AK568" s="11">
        <v>0</v>
      </c>
      <c r="AL568" s="9">
        <f t="shared" si="159"/>
        <v>-87.491896211658172</v>
      </c>
      <c r="AM568" s="11">
        <f t="shared" si="160"/>
        <v>0</v>
      </c>
      <c r="AN568" s="9">
        <f t="shared" si="161"/>
        <v>108.8393191602807</v>
      </c>
      <c r="AO568" s="9"/>
      <c r="AP568" s="9">
        <f t="shared" si="162"/>
        <v>155.27976377398477</v>
      </c>
      <c r="AQ568" s="47">
        <f t="shared" si="163"/>
        <v>108.51812059527485</v>
      </c>
      <c r="AR568" s="15">
        <f t="shared" si="164"/>
        <v>0</v>
      </c>
      <c r="AS568" s="49"/>
      <c r="AT568" s="12">
        <f t="shared" si="165"/>
        <v>-0.51881491846932204</v>
      </c>
      <c r="AU568" s="9">
        <f t="shared" si="166"/>
        <v>62.077675981570785</v>
      </c>
      <c r="AV568" s="9">
        <f t="shared" si="167"/>
        <v>15.637231367866718</v>
      </c>
      <c r="AW568" s="9">
        <f t="shared" si="168"/>
        <v>108.51813745307578</v>
      </c>
      <c r="AX568" s="16">
        <f t="shared" si="169"/>
        <v>62.07768441047125</v>
      </c>
      <c r="AY568" s="44">
        <f t="shared" si="170"/>
        <v>-0.51525100101726762</v>
      </c>
      <c r="AZ568" s="49"/>
      <c r="BA568" s="12">
        <f t="shared" si="171"/>
        <v>-0.5188151081099911</v>
      </c>
      <c r="BB568" s="9">
        <f t="shared" si="172"/>
        <v>63.614536112139234</v>
      </c>
      <c r="BC568" s="9">
        <f t="shared" si="173"/>
        <v>17.174074640634231</v>
      </c>
      <c r="BD568" s="9">
        <f t="shared" si="174"/>
        <v>110.05499874367101</v>
      </c>
      <c r="BE568" s="16">
        <f t="shared" si="175"/>
        <v>63.614536692152619</v>
      </c>
      <c r="BF568" s="44">
        <f t="shared" si="176"/>
        <v>-0.51525110097003679</v>
      </c>
      <c r="BG568" s="49"/>
      <c r="BH568" s="12">
        <f t="shared" si="177"/>
        <v>-0.51881512115963224</v>
      </c>
      <c r="BI568" s="9">
        <f t="shared" si="178"/>
        <v>64</v>
      </c>
      <c r="BJ568" s="9">
        <f t="shared" si="182"/>
        <v>17.559537368468234</v>
      </c>
      <c r="BK568" s="9"/>
      <c r="BL568" s="47">
        <f t="shared" si="180"/>
        <v>64</v>
      </c>
      <c r="BM568" s="44">
        <f t="shared" si="181"/>
        <v>-0.51525110740521241</v>
      </c>
      <c r="BN568" s="11"/>
      <c r="BO568" s="9"/>
      <c r="BP568" s="11"/>
      <c r="BQ568" s="9"/>
      <c r="BR568" s="43"/>
      <c r="BS568" s="9"/>
      <c r="BT568" s="11"/>
    </row>
    <row r="569" spans="3:72" x14ac:dyDescent="0.2">
      <c r="C569" s="1">
        <v>80</v>
      </c>
      <c r="D569" s="1">
        <v>104.71</v>
      </c>
      <c r="E569" s="1">
        <v>-5103.8999999999996</v>
      </c>
      <c r="F569" s="2">
        <v>78</v>
      </c>
      <c r="G569" s="6">
        <v>3.3000000000000002E-2</v>
      </c>
      <c r="H569" s="2">
        <v>0.42199999999999999</v>
      </c>
      <c r="I569" s="2">
        <v>3500</v>
      </c>
      <c r="J569" s="3">
        <f t="shared" si="142"/>
        <v>58.333333333333336</v>
      </c>
      <c r="K569" s="3">
        <f t="shared" si="143"/>
        <v>366.52</v>
      </c>
      <c r="L569" s="1">
        <v>0.9</v>
      </c>
      <c r="M569" s="1">
        <v>0.76</v>
      </c>
      <c r="N569" s="1">
        <f t="shared" si="144"/>
        <v>0.68400000000000005</v>
      </c>
      <c r="O569" s="40">
        <f t="shared" si="145"/>
        <v>50.175438596491226</v>
      </c>
      <c r="P569" s="40">
        <f t="shared" si="146"/>
        <v>3808.3157894736842</v>
      </c>
      <c r="Q569" s="1">
        <v>11</v>
      </c>
      <c r="R569" s="1">
        <v>4</v>
      </c>
      <c r="S569" s="2">
        <v>2600</v>
      </c>
      <c r="T569" s="3">
        <f t="shared" si="147"/>
        <v>866.66666666666663</v>
      </c>
      <c r="U569" s="7">
        <v>0.20419999999999999</v>
      </c>
      <c r="V569" s="7">
        <f t="shared" si="148"/>
        <v>3.2749326455999997E-2</v>
      </c>
      <c r="W569" s="7">
        <f t="shared" si="149"/>
        <v>1.6693636134473333E-2</v>
      </c>
      <c r="X569" s="40">
        <f t="shared" si="150"/>
        <v>1081.2059482292843</v>
      </c>
      <c r="Y569" s="1">
        <v>0</v>
      </c>
      <c r="Z569" s="1">
        <v>78</v>
      </c>
      <c r="AA569" s="2">
        <v>67</v>
      </c>
      <c r="AB569" s="6">
        <f t="shared" si="151"/>
        <v>0.6511988748177826</v>
      </c>
      <c r="AC569" s="2">
        <v>347.36</v>
      </c>
      <c r="AD569" s="40">
        <f t="shared" si="152"/>
        <v>3367.0033670033663</v>
      </c>
      <c r="AE569" s="1">
        <f t="shared" si="153"/>
        <v>2.4950099800399199</v>
      </c>
      <c r="AF569" s="2">
        <f t="shared" si="154"/>
        <v>42</v>
      </c>
      <c r="AG569" s="9">
        <f t="shared" si="155"/>
        <v>104.79041916167664</v>
      </c>
      <c r="AH569" s="12">
        <f t="shared" si="156"/>
        <v>1.4442643292017174E-2</v>
      </c>
      <c r="AI569" s="12">
        <f t="shared" si="157"/>
        <v>-119646.23776029133</v>
      </c>
      <c r="AJ569" s="42">
        <f t="shared" si="158"/>
        <v>-154.62484557957956</v>
      </c>
      <c r="AK569" s="11">
        <v>0</v>
      </c>
      <c r="AL569" s="9">
        <f t="shared" si="159"/>
        <v>-87.553841127110488</v>
      </c>
      <c r="AM569" s="11">
        <f t="shared" si="160"/>
        <v>0</v>
      </c>
      <c r="AN569" s="9">
        <f t="shared" si="161"/>
        <v>108.51812059527485</v>
      </c>
      <c r="AO569" s="9"/>
      <c r="AP569" s="9">
        <f t="shared" si="162"/>
        <v>154.64174136514566</v>
      </c>
      <c r="AQ569" s="47">
        <f t="shared" si="163"/>
        <v>108.20130518034205</v>
      </c>
      <c r="AR569" s="15">
        <f t="shared" si="164"/>
        <v>0</v>
      </c>
      <c r="AS569" s="49"/>
      <c r="AT569" s="12">
        <f t="shared" si="165"/>
        <v>-0.51525100101726762</v>
      </c>
      <c r="AU569" s="9">
        <f t="shared" si="166"/>
        <v>62.07768441047125</v>
      </c>
      <c r="AV569" s="9">
        <f t="shared" si="167"/>
        <v>15.954063640600445</v>
      </c>
      <c r="AW569" s="9">
        <f t="shared" si="168"/>
        <v>108.20131406633226</v>
      </c>
      <c r="AX569" s="16">
        <f t="shared" si="169"/>
        <v>62.077688853466356</v>
      </c>
      <c r="AY569" s="44">
        <f t="shared" si="170"/>
        <v>-0.51173583598920058</v>
      </c>
      <c r="AZ569" s="49"/>
      <c r="BA569" s="12">
        <f t="shared" si="171"/>
        <v>-0.51525110097003679</v>
      </c>
      <c r="BB569" s="9">
        <f t="shared" si="172"/>
        <v>63.614536692152619</v>
      </c>
      <c r="BC569" s="9">
        <f t="shared" si="173"/>
        <v>17.490907036291603</v>
      </c>
      <c r="BD569" s="9">
        <f t="shared" si="174"/>
        <v>109.73816692011292</v>
      </c>
      <c r="BE569" s="16">
        <f t="shared" si="175"/>
        <v>63.61453697820226</v>
      </c>
      <c r="BF569" s="44">
        <f t="shared" si="176"/>
        <v>-0.51173588845735885</v>
      </c>
      <c r="BG569" s="49"/>
      <c r="BH569" s="12">
        <f t="shared" si="177"/>
        <v>-0.51525110740521241</v>
      </c>
      <c r="BI569" s="9">
        <f t="shared" si="178"/>
        <v>64</v>
      </c>
      <c r="BJ569" s="9">
        <f t="shared" si="182"/>
        <v>17.876369772039709</v>
      </c>
      <c r="BK569" s="9"/>
      <c r="BL569" s="47">
        <f t="shared" si="180"/>
        <v>64</v>
      </c>
      <c r="BM569" s="44">
        <f t="shared" si="181"/>
        <v>-0.5117358916310436</v>
      </c>
      <c r="BN569" s="11"/>
      <c r="BO569" s="9"/>
      <c r="BP569" s="11"/>
      <c r="BQ569" s="9"/>
      <c r="BR569" s="43"/>
      <c r="BS569" s="9"/>
      <c r="BT569" s="11"/>
    </row>
    <row r="570" spans="3:72" x14ac:dyDescent="0.2">
      <c r="C570" s="1">
        <v>80</v>
      </c>
      <c r="D570" s="1">
        <v>104.71</v>
      </c>
      <c r="E570" s="1">
        <v>-5103.8999999999996</v>
      </c>
      <c r="F570" s="2">
        <v>78</v>
      </c>
      <c r="G570" s="6">
        <v>3.3000000000000002E-2</v>
      </c>
      <c r="H570" s="2">
        <v>0.42199999999999999</v>
      </c>
      <c r="I570" s="2">
        <v>3500</v>
      </c>
      <c r="J570" s="3">
        <f t="shared" si="142"/>
        <v>58.333333333333336</v>
      </c>
      <c r="K570" s="3">
        <f t="shared" si="143"/>
        <v>366.52</v>
      </c>
      <c r="L570" s="1">
        <v>0.9</v>
      </c>
      <c r="M570" s="1">
        <v>0.76</v>
      </c>
      <c r="N570" s="1">
        <f t="shared" si="144"/>
        <v>0.68400000000000005</v>
      </c>
      <c r="O570" s="40">
        <f t="shared" si="145"/>
        <v>50.175438596491226</v>
      </c>
      <c r="P570" s="40">
        <f t="shared" si="146"/>
        <v>3808.3157894736842</v>
      </c>
      <c r="Q570" s="1">
        <v>11</v>
      </c>
      <c r="R570" s="1">
        <v>4</v>
      </c>
      <c r="S570" s="2">
        <v>2600</v>
      </c>
      <c r="T570" s="3">
        <f t="shared" si="147"/>
        <v>866.66666666666663</v>
      </c>
      <c r="U570" s="7">
        <v>0.20419999999999999</v>
      </c>
      <c r="V570" s="7">
        <f t="shared" si="148"/>
        <v>3.2749326455999997E-2</v>
      </c>
      <c r="W570" s="7">
        <f t="shared" si="149"/>
        <v>1.6693636134473333E-2</v>
      </c>
      <c r="X570" s="40">
        <f t="shared" si="150"/>
        <v>1081.2059482292843</v>
      </c>
      <c r="Y570" s="1">
        <v>0</v>
      </c>
      <c r="Z570" s="1">
        <v>78</v>
      </c>
      <c r="AA570" s="2">
        <v>67</v>
      </c>
      <c r="AB570" s="6">
        <f t="shared" si="151"/>
        <v>0.6511988748177826</v>
      </c>
      <c r="AC570" s="2">
        <v>347.36</v>
      </c>
      <c r="AD570" s="40">
        <f t="shared" si="152"/>
        <v>3367.0033670033663</v>
      </c>
      <c r="AE570" s="1">
        <f t="shared" si="153"/>
        <v>2.4950099800399199</v>
      </c>
      <c r="AF570" s="2">
        <f t="shared" si="154"/>
        <v>43</v>
      </c>
      <c r="AG570" s="9">
        <f t="shared" si="155"/>
        <v>107.28542914171656</v>
      </c>
      <c r="AH570" s="12">
        <f t="shared" si="156"/>
        <v>1.4111507575231231E-2</v>
      </c>
      <c r="AI570" s="12">
        <f t="shared" si="157"/>
        <v>-119118.34597474146</v>
      </c>
      <c r="AJ570" s="42">
        <f t="shared" si="158"/>
        <v>-153.9962764782679</v>
      </c>
      <c r="AK570" s="11">
        <v>0</v>
      </c>
      <c r="AL570" s="9">
        <f t="shared" si="159"/>
        <v>-87.612945541199622</v>
      </c>
      <c r="AM570" s="11">
        <f t="shared" si="160"/>
        <v>0</v>
      </c>
      <c r="AN570" s="9">
        <f t="shared" si="161"/>
        <v>108.20130518034205</v>
      </c>
      <c r="AO570" s="9"/>
      <c r="AP570" s="9">
        <f t="shared" si="162"/>
        <v>154.01240638459763</v>
      </c>
      <c r="AQ570" s="47">
        <f t="shared" si="163"/>
        <v>107.88879005772191</v>
      </c>
      <c r="AR570" s="15">
        <f t="shared" si="164"/>
        <v>0</v>
      </c>
      <c r="AS570" s="49"/>
      <c r="AT570" s="12">
        <f t="shared" si="165"/>
        <v>-0.51173583598920058</v>
      </c>
      <c r="AU570" s="9">
        <f t="shared" si="166"/>
        <v>62.077688853466356</v>
      </c>
      <c r="AV570" s="9">
        <f t="shared" si="167"/>
        <v>16.266587649210791</v>
      </c>
      <c r="AW570" s="9">
        <f t="shared" si="168"/>
        <v>107.88879472268064</v>
      </c>
      <c r="AX570" s="16">
        <f t="shared" si="169"/>
        <v>62.077691185945717</v>
      </c>
      <c r="AY570" s="44">
        <f t="shared" si="170"/>
        <v>-0.50826844719524633</v>
      </c>
      <c r="AZ570" s="49"/>
      <c r="BA570" s="12">
        <f t="shared" si="171"/>
        <v>-0.51173588845735885</v>
      </c>
      <c r="BB570" s="9">
        <f t="shared" si="172"/>
        <v>63.61453697820226</v>
      </c>
      <c r="BC570" s="9">
        <f t="shared" si="173"/>
        <v>17.803431108987979</v>
      </c>
      <c r="BD570" s="9">
        <f t="shared" si="174"/>
        <v>109.42564312958974</v>
      </c>
      <c r="BE570" s="16">
        <f t="shared" si="175"/>
        <v>63.614537119288862</v>
      </c>
      <c r="BF570" s="44">
        <f t="shared" si="176"/>
        <v>-0.50826847463915037</v>
      </c>
      <c r="BG570" s="49"/>
      <c r="BH570" s="12">
        <f t="shared" si="177"/>
        <v>-0.5117358916310436</v>
      </c>
      <c r="BI570" s="9">
        <f t="shared" si="178"/>
        <v>64</v>
      </c>
      <c r="BJ570" s="9">
        <f t="shared" si="182"/>
        <v>18.188893848612516</v>
      </c>
      <c r="BK570" s="9"/>
      <c r="BL570" s="47">
        <f t="shared" si="180"/>
        <v>64</v>
      </c>
      <c r="BM570" s="44">
        <f t="shared" si="181"/>
        <v>-0.50826847620448856</v>
      </c>
      <c r="BN570" s="11"/>
      <c r="BO570" s="9"/>
      <c r="BP570" s="11"/>
      <c r="BQ570" s="9"/>
      <c r="BR570" s="43"/>
      <c r="BS570" s="9"/>
      <c r="BT570" s="11"/>
    </row>
    <row r="571" spans="3:72" x14ac:dyDescent="0.2">
      <c r="C571" s="1">
        <v>80</v>
      </c>
      <c r="D571" s="1">
        <v>104.71</v>
      </c>
      <c r="E571" s="1">
        <v>-5103.8999999999996</v>
      </c>
      <c r="F571" s="2">
        <v>78</v>
      </c>
      <c r="G571" s="6">
        <v>3.3000000000000002E-2</v>
      </c>
      <c r="H571" s="2">
        <v>0.42199999999999999</v>
      </c>
      <c r="I571" s="2">
        <v>3500</v>
      </c>
      <c r="J571" s="3">
        <f t="shared" si="142"/>
        <v>58.333333333333336</v>
      </c>
      <c r="K571" s="3">
        <f t="shared" si="143"/>
        <v>366.52</v>
      </c>
      <c r="L571" s="1">
        <v>0.9</v>
      </c>
      <c r="M571" s="1">
        <v>0.76</v>
      </c>
      <c r="N571" s="1">
        <f t="shared" si="144"/>
        <v>0.68400000000000005</v>
      </c>
      <c r="O571" s="40">
        <f t="shared" si="145"/>
        <v>50.175438596491226</v>
      </c>
      <c r="P571" s="40">
        <f t="shared" si="146"/>
        <v>3808.3157894736842</v>
      </c>
      <c r="Q571" s="1">
        <v>11</v>
      </c>
      <c r="R571" s="1">
        <v>4</v>
      </c>
      <c r="S571" s="2">
        <v>2600</v>
      </c>
      <c r="T571" s="3">
        <f t="shared" si="147"/>
        <v>866.66666666666663</v>
      </c>
      <c r="U571" s="7">
        <v>0.20419999999999999</v>
      </c>
      <c r="V571" s="7">
        <f t="shared" si="148"/>
        <v>3.2749326455999997E-2</v>
      </c>
      <c r="W571" s="7">
        <f t="shared" si="149"/>
        <v>1.6693636134473333E-2</v>
      </c>
      <c r="X571" s="40">
        <f t="shared" si="150"/>
        <v>1081.2059482292843</v>
      </c>
      <c r="Y571" s="1">
        <v>0</v>
      </c>
      <c r="Z571" s="1">
        <v>78</v>
      </c>
      <c r="AA571" s="2">
        <v>67</v>
      </c>
      <c r="AB571" s="6">
        <f t="shared" si="151"/>
        <v>0.6511988748177826</v>
      </c>
      <c r="AC571" s="2">
        <v>347.36</v>
      </c>
      <c r="AD571" s="40">
        <f t="shared" si="152"/>
        <v>3367.0033670033663</v>
      </c>
      <c r="AE571" s="1">
        <f t="shared" si="153"/>
        <v>2.4950099800399199</v>
      </c>
      <c r="AF571" s="2">
        <f t="shared" si="154"/>
        <v>44</v>
      </c>
      <c r="AG571" s="9">
        <f t="shared" si="155"/>
        <v>109.78043912175647</v>
      </c>
      <c r="AH571" s="12">
        <f t="shared" si="156"/>
        <v>1.3795215841540746E-2</v>
      </c>
      <c r="AI571" s="12">
        <f t="shared" si="157"/>
        <v>-118597.8840459879</v>
      </c>
      <c r="AJ571" s="42">
        <f t="shared" si="158"/>
        <v>-153.37617545391061</v>
      </c>
      <c r="AK571" s="11">
        <v>0</v>
      </c>
      <c r="AL571" s="9">
        <f t="shared" si="159"/>
        <v>-87.669400452746032</v>
      </c>
      <c r="AM571" s="11">
        <f t="shared" si="160"/>
        <v>0</v>
      </c>
      <c r="AN571" s="9">
        <f t="shared" si="161"/>
        <v>107.88879005772191</v>
      </c>
      <c r="AO571" s="9"/>
      <c r="AP571" s="9">
        <f t="shared" si="162"/>
        <v>153.39159040029989</v>
      </c>
      <c r="AQ571" s="47">
        <f t="shared" si="163"/>
        <v>107.58049152852369</v>
      </c>
      <c r="AR571" s="15">
        <f t="shared" si="164"/>
        <v>0</v>
      </c>
      <c r="AS571" s="49"/>
      <c r="AT571" s="12">
        <f t="shared" si="165"/>
        <v>-0.50826844719524633</v>
      </c>
      <c r="AU571" s="9">
        <f t="shared" si="166"/>
        <v>62.077691185945717</v>
      </c>
      <c r="AV571" s="9">
        <f t="shared" si="167"/>
        <v>16.57489084336774</v>
      </c>
      <c r="AW571" s="9">
        <f t="shared" si="168"/>
        <v>107.58049396879605</v>
      </c>
      <c r="AX571" s="16">
        <f t="shared" si="169"/>
        <v>62.077692406081894</v>
      </c>
      <c r="AY571" s="44">
        <f t="shared" si="170"/>
        <v>-0.50484787546688548</v>
      </c>
      <c r="AZ571" s="49"/>
      <c r="BA571" s="12">
        <f t="shared" si="171"/>
        <v>-0.50826847463915037</v>
      </c>
      <c r="BB571" s="9">
        <f t="shared" si="172"/>
        <v>63.614537119288862</v>
      </c>
      <c r="BC571" s="9">
        <f t="shared" si="173"/>
        <v>18.111734336438523</v>
      </c>
      <c r="BD571" s="9">
        <f t="shared" si="174"/>
        <v>109.11734004132681</v>
      </c>
      <c r="BE571" s="16">
        <f t="shared" si="175"/>
        <v>63.614537188882665</v>
      </c>
      <c r="BF571" s="44">
        <f t="shared" si="176"/>
        <v>-0.50484788977627792</v>
      </c>
      <c r="BG571" s="49"/>
      <c r="BH571" s="12">
        <f t="shared" si="177"/>
        <v>-0.50826847620448856</v>
      </c>
      <c r="BI571" s="9">
        <f t="shared" si="178"/>
        <v>64</v>
      </c>
      <c r="BJ571" s="9">
        <f t="shared" si="182"/>
        <v>18.497197077962049</v>
      </c>
      <c r="BK571" s="9"/>
      <c r="BL571" s="47">
        <f t="shared" si="180"/>
        <v>64</v>
      </c>
      <c r="BM571" s="44">
        <f t="shared" si="181"/>
        <v>-0.5048478905484125</v>
      </c>
      <c r="BN571" s="11"/>
      <c r="BO571" s="9"/>
      <c r="BP571" s="11"/>
      <c r="BQ571" s="9"/>
      <c r="BR571" s="43"/>
      <c r="BS571" s="9"/>
      <c r="BT571" s="11"/>
    </row>
    <row r="572" spans="3:72" x14ac:dyDescent="0.2">
      <c r="C572" s="1">
        <v>80</v>
      </c>
      <c r="D572" s="1">
        <v>104.71</v>
      </c>
      <c r="E572" s="1">
        <v>-5103.8999999999996</v>
      </c>
      <c r="F572" s="2">
        <v>78</v>
      </c>
      <c r="G572" s="6">
        <v>3.3000000000000002E-2</v>
      </c>
      <c r="H572" s="2">
        <v>0.42199999999999999</v>
      </c>
      <c r="I572" s="2">
        <v>3500</v>
      </c>
      <c r="J572" s="3">
        <f t="shared" si="142"/>
        <v>58.333333333333336</v>
      </c>
      <c r="K572" s="3">
        <f t="shared" si="143"/>
        <v>366.52</v>
      </c>
      <c r="L572" s="1">
        <v>0.9</v>
      </c>
      <c r="M572" s="1">
        <v>0.76</v>
      </c>
      <c r="N572" s="1">
        <f t="shared" si="144"/>
        <v>0.68400000000000005</v>
      </c>
      <c r="O572" s="40">
        <f t="shared" si="145"/>
        <v>50.175438596491226</v>
      </c>
      <c r="P572" s="40">
        <f t="shared" si="146"/>
        <v>3808.3157894736842</v>
      </c>
      <c r="Q572" s="1">
        <v>11</v>
      </c>
      <c r="R572" s="1">
        <v>4</v>
      </c>
      <c r="S572" s="2">
        <v>2600</v>
      </c>
      <c r="T572" s="3">
        <f t="shared" si="147"/>
        <v>866.66666666666663</v>
      </c>
      <c r="U572" s="7">
        <v>0.20419999999999999</v>
      </c>
      <c r="V572" s="7">
        <f t="shared" si="148"/>
        <v>3.2749326455999997E-2</v>
      </c>
      <c r="W572" s="7">
        <f t="shared" si="149"/>
        <v>1.6693636134473333E-2</v>
      </c>
      <c r="X572" s="40">
        <f t="shared" si="150"/>
        <v>1081.2059482292843</v>
      </c>
      <c r="Y572" s="1">
        <v>0</v>
      </c>
      <c r="Z572" s="1">
        <v>78</v>
      </c>
      <c r="AA572" s="2">
        <v>67</v>
      </c>
      <c r="AB572" s="6">
        <f t="shared" si="151"/>
        <v>0.6511988748177826</v>
      </c>
      <c r="AC572" s="2">
        <v>347.36</v>
      </c>
      <c r="AD572" s="40">
        <f t="shared" si="152"/>
        <v>3367.0033670033663</v>
      </c>
      <c r="AE572" s="1">
        <f t="shared" si="153"/>
        <v>2.4950099800399199</v>
      </c>
      <c r="AF572" s="2">
        <f t="shared" si="154"/>
        <v>45</v>
      </c>
      <c r="AG572" s="9">
        <f t="shared" si="155"/>
        <v>112.2754491017964</v>
      </c>
      <c r="AH572" s="12">
        <f t="shared" si="156"/>
        <v>1.3492791844524291E-2</v>
      </c>
      <c r="AI572" s="12">
        <f t="shared" si="157"/>
        <v>-118084.68776893186</v>
      </c>
      <c r="AJ572" s="42">
        <f t="shared" si="158"/>
        <v>-152.76437911387686</v>
      </c>
      <c r="AK572" s="11">
        <v>0</v>
      </c>
      <c r="AL572" s="9">
        <f t="shared" si="159"/>
        <v>-87.723380111973498</v>
      </c>
      <c r="AM572" s="11">
        <f t="shared" si="160"/>
        <v>0</v>
      </c>
      <c r="AN572" s="9">
        <f t="shared" si="161"/>
        <v>107.58049152852369</v>
      </c>
      <c r="AO572" s="9"/>
      <c r="AP572" s="9">
        <f t="shared" si="162"/>
        <v>152.77912560384939</v>
      </c>
      <c r="AQ572" s="47">
        <f t="shared" si="163"/>
        <v>107.27632648140759</v>
      </c>
      <c r="AR572" s="15">
        <f t="shared" si="164"/>
        <v>0</v>
      </c>
      <c r="AS572" s="49"/>
      <c r="AT572" s="12">
        <f t="shared" si="165"/>
        <v>-0.50484787546688548</v>
      </c>
      <c r="AU572" s="9">
        <f t="shared" si="166"/>
        <v>62.077692406081894</v>
      </c>
      <c r="AV572" s="9">
        <f t="shared" si="167"/>
        <v>16.879058330756195</v>
      </c>
      <c r="AW572" s="9">
        <f t="shared" si="168"/>
        <v>107.27632775389495</v>
      </c>
      <c r="AX572" s="16">
        <f t="shared" si="169"/>
        <v>62.077693042325571</v>
      </c>
      <c r="AY572" s="44">
        <f t="shared" si="170"/>
        <v>-0.501473182408124</v>
      </c>
      <c r="AZ572" s="49"/>
      <c r="BA572" s="12">
        <f t="shared" si="171"/>
        <v>-0.50484788977627792</v>
      </c>
      <c r="BB572" s="9">
        <f t="shared" si="172"/>
        <v>63.614537188882665</v>
      </c>
      <c r="BC572" s="9">
        <f t="shared" si="173"/>
        <v>18.415901841069605</v>
      </c>
      <c r="BD572" s="9">
        <f t="shared" si="174"/>
        <v>108.81317260535911</v>
      </c>
      <c r="BE572" s="16">
        <f t="shared" si="175"/>
        <v>63.614537223214356</v>
      </c>
      <c r="BF572" s="44">
        <f t="shared" si="176"/>
        <v>-0.50147318984807365</v>
      </c>
      <c r="BG572" s="49"/>
      <c r="BH572" s="12">
        <f t="shared" si="177"/>
        <v>-0.5048478905484125</v>
      </c>
      <c r="BI572" s="9">
        <f t="shared" si="178"/>
        <v>64</v>
      </c>
      <c r="BJ572" s="9">
        <f t="shared" si="182"/>
        <v>18.801364583523544</v>
      </c>
      <c r="BK572" s="9"/>
      <c r="BL572" s="47">
        <f t="shared" si="180"/>
        <v>64</v>
      </c>
      <c r="BM572" s="44">
        <f t="shared" si="181"/>
        <v>-0.50147319022897963</v>
      </c>
      <c r="BN572" s="11"/>
      <c r="BO572" s="9"/>
      <c r="BP572" s="11"/>
      <c r="BQ572" s="9"/>
      <c r="BR572" s="43"/>
      <c r="BS572" s="9"/>
      <c r="BT572" s="11"/>
    </row>
    <row r="573" spans="3:72" x14ac:dyDescent="0.2">
      <c r="C573" s="1">
        <v>80</v>
      </c>
      <c r="D573" s="1">
        <v>104.71</v>
      </c>
      <c r="E573" s="1">
        <v>-5103.8999999999996</v>
      </c>
      <c r="F573" s="2">
        <v>78</v>
      </c>
      <c r="G573" s="6">
        <v>3.3000000000000002E-2</v>
      </c>
      <c r="H573" s="2">
        <v>0.42199999999999999</v>
      </c>
      <c r="I573" s="2">
        <v>3500</v>
      </c>
      <c r="J573" s="3">
        <f t="shared" si="142"/>
        <v>58.333333333333336</v>
      </c>
      <c r="K573" s="3">
        <f t="shared" si="143"/>
        <v>366.52</v>
      </c>
      <c r="L573" s="1">
        <v>0.9</v>
      </c>
      <c r="M573" s="1">
        <v>0.76</v>
      </c>
      <c r="N573" s="1">
        <f t="shared" si="144"/>
        <v>0.68400000000000005</v>
      </c>
      <c r="O573" s="40">
        <f t="shared" si="145"/>
        <v>50.175438596491226</v>
      </c>
      <c r="P573" s="40">
        <f t="shared" si="146"/>
        <v>3808.3157894736842</v>
      </c>
      <c r="Q573" s="1">
        <v>11</v>
      </c>
      <c r="R573" s="1">
        <v>4</v>
      </c>
      <c r="S573" s="2">
        <v>2600</v>
      </c>
      <c r="T573" s="3">
        <f t="shared" si="147"/>
        <v>866.66666666666663</v>
      </c>
      <c r="U573" s="7">
        <v>0.20419999999999999</v>
      </c>
      <c r="V573" s="7">
        <f t="shared" si="148"/>
        <v>3.2749326455999997E-2</v>
      </c>
      <c r="W573" s="7">
        <f t="shared" si="149"/>
        <v>1.6693636134473333E-2</v>
      </c>
      <c r="X573" s="40">
        <f t="shared" si="150"/>
        <v>1081.2059482292843</v>
      </c>
      <c r="Y573" s="1">
        <v>0</v>
      </c>
      <c r="Z573" s="1">
        <v>78</v>
      </c>
      <c r="AA573" s="2">
        <v>67</v>
      </c>
      <c r="AB573" s="6">
        <f t="shared" si="151"/>
        <v>0.6511988748177826</v>
      </c>
      <c r="AC573" s="2">
        <v>347.36</v>
      </c>
      <c r="AD573" s="40">
        <f t="shared" si="152"/>
        <v>3367.0033670033663</v>
      </c>
      <c r="AE573" s="1">
        <f t="shared" si="153"/>
        <v>2.4950099800399199</v>
      </c>
      <c r="AF573" s="2">
        <f t="shared" si="154"/>
        <v>46</v>
      </c>
      <c r="AG573" s="9">
        <f t="shared" si="155"/>
        <v>114.77045908183632</v>
      </c>
      <c r="AH573" s="12">
        <f t="shared" si="156"/>
        <v>1.3203343107908693E-2</v>
      </c>
      <c r="AI573" s="12">
        <f t="shared" si="157"/>
        <v>-117578.59702973366</v>
      </c>
      <c r="AJ573" s="42">
        <f t="shared" si="158"/>
        <v>-152.16072598475154</v>
      </c>
      <c r="AK573" s="11">
        <v>0</v>
      </c>
      <c r="AL573" s="9">
        <f t="shared" si="159"/>
        <v>-87.775043816972016</v>
      </c>
      <c r="AM573" s="11">
        <f t="shared" si="160"/>
        <v>0</v>
      </c>
      <c r="AN573" s="9">
        <f t="shared" si="161"/>
        <v>107.27632648140759</v>
      </c>
      <c r="AO573" s="9"/>
      <c r="AP573" s="9">
        <f t="shared" si="162"/>
        <v>152.17484657455879</v>
      </c>
      <c r="AQ573" s="47">
        <f t="shared" si="163"/>
        <v>106.97621313547678</v>
      </c>
      <c r="AR573" s="15">
        <f t="shared" si="164"/>
        <v>0</v>
      </c>
      <c r="AS573" s="49"/>
      <c r="AT573" s="12">
        <f t="shared" si="165"/>
        <v>-0.501473182408124</v>
      </c>
      <c r="AU573" s="9">
        <f t="shared" si="166"/>
        <v>62.077693042325571</v>
      </c>
      <c r="AV573" s="9">
        <f t="shared" si="167"/>
        <v>17.179172949174365</v>
      </c>
      <c r="AW573" s="9">
        <f t="shared" si="168"/>
        <v>106.97621379714704</v>
      </c>
      <c r="AX573" s="16">
        <f t="shared" si="169"/>
        <v>62.077693373160699</v>
      </c>
      <c r="AY573" s="44">
        <f t="shared" si="170"/>
        <v>-0.4981434520337264</v>
      </c>
      <c r="AZ573" s="49"/>
      <c r="BA573" s="12">
        <f t="shared" si="171"/>
        <v>-0.50147318984807365</v>
      </c>
      <c r="BB573" s="9">
        <f t="shared" si="172"/>
        <v>63.614537223214356</v>
      </c>
      <c r="BC573" s="9">
        <f t="shared" si="173"/>
        <v>18.716016468392887</v>
      </c>
      <c r="BD573" s="9">
        <f t="shared" si="174"/>
        <v>108.51305801191161</v>
      </c>
      <c r="BE573" s="16">
        <f t="shared" si="175"/>
        <v>63.614537240152245</v>
      </c>
      <c r="BF573" s="44">
        <f t="shared" si="176"/>
        <v>-0.49814345589222447</v>
      </c>
      <c r="BG573" s="49"/>
      <c r="BH573" s="12">
        <f t="shared" si="177"/>
        <v>-0.50147319022897963</v>
      </c>
      <c r="BI573" s="9">
        <f t="shared" si="178"/>
        <v>64</v>
      </c>
      <c r="BJ573" s="9">
        <f t="shared" si="182"/>
        <v>19.101479211302745</v>
      </c>
      <c r="BK573" s="9"/>
      <c r="BL573" s="47">
        <f t="shared" si="180"/>
        <v>64</v>
      </c>
      <c r="BM573" s="44">
        <f t="shared" si="181"/>
        <v>-0.49814345608014832</v>
      </c>
      <c r="BN573" s="11"/>
      <c r="BO573" s="9"/>
      <c r="BP573" s="11"/>
      <c r="BQ573" s="9"/>
      <c r="BR573" s="43"/>
      <c r="BS573" s="9"/>
      <c r="BT573" s="11"/>
    </row>
    <row r="574" spans="3:72" x14ac:dyDescent="0.2">
      <c r="C574" s="1">
        <v>80</v>
      </c>
      <c r="D574" s="1">
        <v>104.71</v>
      </c>
      <c r="E574" s="1">
        <v>-5103.8999999999996</v>
      </c>
      <c r="F574" s="2">
        <v>78</v>
      </c>
      <c r="G574" s="6">
        <v>3.3000000000000002E-2</v>
      </c>
      <c r="H574" s="2">
        <v>0.42199999999999999</v>
      </c>
      <c r="I574" s="2">
        <v>3500</v>
      </c>
      <c r="J574" s="3">
        <f t="shared" si="142"/>
        <v>58.333333333333336</v>
      </c>
      <c r="K574" s="3">
        <f t="shared" si="143"/>
        <v>366.52</v>
      </c>
      <c r="L574" s="1">
        <v>0.9</v>
      </c>
      <c r="M574" s="1">
        <v>0.76</v>
      </c>
      <c r="N574" s="1">
        <f t="shared" si="144"/>
        <v>0.68400000000000005</v>
      </c>
      <c r="O574" s="40">
        <f t="shared" si="145"/>
        <v>50.175438596491226</v>
      </c>
      <c r="P574" s="40">
        <f t="shared" si="146"/>
        <v>3808.3157894736842</v>
      </c>
      <c r="Q574" s="1">
        <v>11</v>
      </c>
      <c r="R574" s="1">
        <v>4</v>
      </c>
      <c r="S574" s="2">
        <v>2600</v>
      </c>
      <c r="T574" s="3">
        <f t="shared" si="147"/>
        <v>866.66666666666663</v>
      </c>
      <c r="U574" s="7">
        <v>0.20419999999999999</v>
      </c>
      <c r="V574" s="7">
        <f t="shared" si="148"/>
        <v>3.2749326455999997E-2</v>
      </c>
      <c r="W574" s="7">
        <f t="shared" si="149"/>
        <v>1.6693636134473333E-2</v>
      </c>
      <c r="X574" s="40">
        <f t="shared" si="150"/>
        <v>1081.2059482292843</v>
      </c>
      <c r="Y574" s="1">
        <v>0</v>
      </c>
      <c r="Z574" s="1">
        <v>78</v>
      </c>
      <c r="AA574" s="2">
        <v>67</v>
      </c>
      <c r="AB574" s="6">
        <f t="shared" si="151"/>
        <v>0.6511988748177826</v>
      </c>
      <c r="AC574" s="2">
        <v>347.36</v>
      </c>
      <c r="AD574" s="40">
        <f t="shared" si="152"/>
        <v>3367.0033670033663</v>
      </c>
      <c r="AE574" s="1">
        <f t="shared" si="153"/>
        <v>2.4950099800399199</v>
      </c>
      <c r="AF574" s="2">
        <f t="shared" si="154"/>
        <v>47</v>
      </c>
      <c r="AG574" s="9">
        <f t="shared" si="155"/>
        <v>117.26546906187623</v>
      </c>
      <c r="AH574" s="12">
        <f t="shared" si="156"/>
        <v>1.2926052129044477E-2</v>
      </c>
      <c r="AI574" s="12">
        <f t="shared" si="157"/>
        <v>-117079.45632703579</v>
      </c>
      <c r="AJ574" s="42">
        <f t="shared" si="158"/>
        <v>-151.56505746122878</v>
      </c>
      <c r="AK574" s="11">
        <v>0</v>
      </c>
      <c r="AL574" s="9">
        <f t="shared" si="159"/>
        <v>-87.824537483789484</v>
      </c>
      <c r="AM574" s="11">
        <f t="shared" si="160"/>
        <v>0</v>
      </c>
      <c r="AN574" s="9">
        <f t="shared" si="161"/>
        <v>106.97621313547678</v>
      </c>
      <c r="AO574" s="9"/>
      <c r="AP574" s="9">
        <f t="shared" si="162"/>
        <v>151.57859116994385</v>
      </c>
      <c r="AQ574" s="47">
        <f t="shared" si="163"/>
        <v>106.68007140762776</v>
      </c>
      <c r="AR574" s="15">
        <f t="shared" si="164"/>
        <v>0</v>
      </c>
      <c r="AS574" s="49"/>
      <c r="AT574" s="12">
        <f t="shared" si="165"/>
        <v>-0.4981434520337264</v>
      </c>
      <c r="AU574" s="9">
        <f t="shared" si="166"/>
        <v>62.077693373160699</v>
      </c>
      <c r="AV574" s="9">
        <f t="shared" si="167"/>
        <v>17.475315338693633</v>
      </c>
      <c r="AW574" s="9">
        <f t="shared" si="168"/>
        <v>106.68007175081308</v>
      </c>
      <c r="AX574" s="16">
        <f t="shared" si="169"/>
        <v>62.077693544753359</v>
      </c>
      <c r="AY574" s="44">
        <f t="shared" si="170"/>
        <v>-0.4948577912739105</v>
      </c>
      <c r="AZ574" s="49"/>
      <c r="BA574" s="12">
        <f t="shared" si="171"/>
        <v>-0.49814345589222447</v>
      </c>
      <c r="BB574" s="9">
        <f t="shared" si="172"/>
        <v>63.614537240152245</v>
      </c>
      <c r="BC574" s="9">
        <f t="shared" si="173"/>
        <v>19.012158862499852</v>
      </c>
      <c r="BD574" s="9">
        <f t="shared" si="174"/>
        <v>108.2169156345191</v>
      </c>
      <c r="BE574" s="16">
        <f t="shared" si="175"/>
        <v>63.614537248509478</v>
      </c>
      <c r="BF574" s="44">
        <f t="shared" si="176"/>
        <v>-0.49485779327043206</v>
      </c>
      <c r="BG574" s="49"/>
      <c r="BH574" s="12">
        <f t="shared" si="177"/>
        <v>-0.49814345608014832</v>
      </c>
      <c r="BI574" s="9">
        <f t="shared" si="178"/>
        <v>64</v>
      </c>
      <c r="BJ574" s="9">
        <f t="shared" si="182"/>
        <v>19.397621605633148</v>
      </c>
      <c r="BK574" s="9"/>
      <c r="BL574" s="47">
        <f t="shared" si="180"/>
        <v>64</v>
      </c>
      <c r="BM574" s="44">
        <f t="shared" si="181"/>
        <v>-0.49485779336315444</v>
      </c>
      <c r="BN574" s="11"/>
      <c r="BO574" s="9"/>
      <c r="BP574" s="11"/>
      <c r="BQ574" s="9"/>
      <c r="BR574" s="43"/>
      <c r="BS574" s="9"/>
      <c r="BT574" s="11"/>
    </row>
    <row r="575" spans="3:72" x14ac:dyDescent="0.2">
      <c r="C575" s="1">
        <v>80</v>
      </c>
      <c r="D575" s="1">
        <v>104.71</v>
      </c>
      <c r="E575" s="1">
        <v>-5103.8999999999996</v>
      </c>
      <c r="F575" s="2">
        <v>78</v>
      </c>
      <c r="G575" s="6">
        <v>3.3000000000000002E-2</v>
      </c>
      <c r="H575" s="2">
        <v>0.42199999999999999</v>
      </c>
      <c r="I575" s="2">
        <v>3500</v>
      </c>
      <c r="J575" s="3">
        <f t="shared" si="142"/>
        <v>58.333333333333336</v>
      </c>
      <c r="K575" s="3">
        <f t="shared" si="143"/>
        <v>366.52</v>
      </c>
      <c r="L575" s="1">
        <v>0.9</v>
      </c>
      <c r="M575" s="1">
        <v>0.76</v>
      </c>
      <c r="N575" s="1">
        <f t="shared" si="144"/>
        <v>0.68400000000000005</v>
      </c>
      <c r="O575" s="40">
        <f t="shared" si="145"/>
        <v>50.175438596491226</v>
      </c>
      <c r="P575" s="40">
        <f t="shared" si="146"/>
        <v>3808.3157894736842</v>
      </c>
      <c r="Q575" s="1">
        <v>11</v>
      </c>
      <c r="R575" s="1">
        <v>4</v>
      </c>
      <c r="S575" s="2">
        <v>2600</v>
      </c>
      <c r="T575" s="3">
        <f t="shared" si="147"/>
        <v>866.66666666666663</v>
      </c>
      <c r="U575" s="7">
        <v>0.20419999999999999</v>
      </c>
      <c r="V575" s="7">
        <f t="shared" si="148"/>
        <v>3.2749326455999997E-2</v>
      </c>
      <c r="W575" s="7">
        <f t="shared" si="149"/>
        <v>1.6693636134473333E-2</v>
      </c>
      <c r="X575" s="40">
        <f t="shared" si="150"/>
        <v>1081.2059482292843</v>
      </c>
      <c r="Y575" s="1">
        <v>0</v>
      </c>
      <c r="Z575" s="1">
        <v>78</v>
      </c>
      <c r="AA575" s="2">
        <v>67</v>
      </c>
      <c r="AB575" s="6">
        <f t="shared" si="151"/>
        <v>0.6511988748177826</v>
      </c>
      <c r="AC575" s="2">
        <v>347.36</v>
      </c>
      <c r="AD575" s="40">
        <f t="shared" si="152"/>
        <v>3367.0033670033663</v>
      </c>
      <c r="AE575" s="1">
        <f t="shared" si="153"/>
        <v>2.4950099800399199</v>
      </c>
      <c r="AF575" s="2">
        <f t="shared" si="154"/>
        <v>48</v>
      </c>
      <c r="AG575" s="9">
        <f t="shared" si="155"/>
        <v>119.76047904191616</v>
      </c>
      <c r="AH575" s="12">
        <f t="shared" si="156"/>
        <v>1.2660168668026162E-2</v>
      </c>
      <c r="AI575" s="12">
        <f t="shared" si="157"/>
        <v>-116587.11492578579</v>
      </c>
      <c r="AJ575" s="42">
        <f t="shared" si="158"/>
        <v>-150.97721827033544</v>
      </c>
      <c r="AK575" s="11">
        <v>0</v>
      </c>
      <c r="AL575" s="9">
        <f t="shared" si="159"/>
        <v>-87.871995022746646</v>
      </c>
      <c r="AM575" s="11">
        <f t="shared" si="160"/>
        <v>0</v>
      </c>
      <c r="AN575" s="9">
        <f t="shared" si="161"/>
        <v>106.68007140762776</v>
      </c>
      <c r="AO575" s="9"/>
      <c r="AP575" s="9">
        <f t="shared" si="162"/>
        <v>150.99020093986238</v>
      </c>
      <c r="AQ575" s="47">
        <f t="shared" si="163"/>
        <v>106.38782307698797</v>
      </c>
      <c r="AR575" s="15">
        <f t="shared" si="164"/>
        <v>0</v>
      </c>
      <c r="AS575" s="49"/>
      <c r="AT575" s="12">
        <f t="shared" si="165"/>
        <v>-0.4948577912739105</v>
      </c>
      <c r="AU575" s="9">
        <f t="shared" si="166"/>
        <v>62.077693544753359</v>
      </c>
      <c r="AV575" s="9">
        <f t="shared" si="167"/>
        <v>17.767564012518747</v>
      </c>
      <c r="AW575" s="9">
        <f t="shared" si="168"/>
        <v>106.38782325457969</v>
      </c>
      <c r="AX575" s="16">
        <f t="shared" si="169"/>
        <v>62.077693633549217</v>
      </c>
      <c r="AY575" s="44">
        <f t="shared" si="170"/>
        <v>-0.49161532988267342</v>
      </c>
      <c r="AZ575" s="49"/>
      <c r="BA575" s="12">
        <f t="shared" si="171"/>
        <v>-0.49485779327043206</v>
      </c>
      <c r="BB575" s="9">
        <f t="shared" si="172"/>
        <v>63.614537248509478</v>
      </c>
      <c r="BC575" s="9">
        <f t="shared" si="173"/>
        <v>19.304407538683151</v>
      </c>
      <c r="BD575" s="9">
        <f t="shared" si="174"/>
        <v>107.92466696658352</v>
      </c>
      <c r="BE575" s="16">
        <f t="shared" si="175"/>
        <v>63.614537252633333</v>
      </c>
      <c r="BF575" s="44">
        <f t="shared" si="176"/>
        <v>-0.49161533091360599</v>
      </c>
      <c r="BG575" s="49"/>
      <c r="BH575" s="12">
        <f t="shared" si="177"/>
        <v>-0.49485779336315444</v>
      </c>
      <c r="BI575" s="9">
        <f t="shared" si="178"/>
        <v>64</v>
      </c>
      <c r="BJ575" s="9">
        <f t="shared" si="182"/>
        <v>19.689870281925955</v>
      </c>
      <c r="BK575" s="9"/>
      <c r="BL575" s="47">
        <f t="shared" si="180"/>
        <v>64</v>
      </c>
      <c r="BM575" s="44">
        <f t="shared" si="181"/>
        <v>-0.49161533095935972</v>
      </c>
      <c r="BN575" s="11"/>
      <c r="BO575" s="9"/>
      <c r="BP575" s="11"/>
      <c r="BQ575" s="9"/>
      <c r="BR575" s="43"/>
      <c r="BS575" s="9"/>
      <c r="BT575" s="11"/>
    </row>
    <row r="576" spans="3:72" x14ac:dyDescent="0.2">
      <c r="C576" s="1">
        <v>80</v>
      </c>
      <c r="D576" s="1">
        <v>104.71</v>
      </c>
      <c r="E576" s="1">
        <v>-5103.8999999999996</v>
      </c>
      <c r="F576" s="2">
        <v>78</v>
      </c>
      <c r="G576" s="6">
        <v>3.3000000000000002E-2</v>
      </c>
      <c r="H576" s="2">
        <v>0.42199999999999999</v>
      </c>
      <c r="I576" s="2">
        <v>3500</v>
      </c>
      <c r="J576" s="3">
        <f t="shared" si="142"/>
        <v>58.333333333333336</v>
      </c>
      <c r="K576" s="3">
        <f t="shared" si="143"/>
        <v>366.52</v>
      </c>
      <c r="L576" s="1">
        <v>0.9</v>
      </c>
      <c r="M576" s="1">
        <v>0.76</v>
      </c>
      <c r="N576" s="1">
        <f t="shared" si="144"/>
        <v>0.68400000000000005</v>
      </c>
      <c r="O576" s="40">
        <f t="shared" si="145"/>
        <v>50.175438596491226</v>
      </c>
      <c r="P576" s="40">
        <f t="shared" si="146"/>
        <v>3808.3157894736842</v>
      </c>
      <c r="Q576" s="1">
        <v>11</v>
      </c>
      <c r="R576" s="1">
        <v>4</v>
      </c>
      <c r="S576" s="2">
        <v>2600</v>
      </c>
      <c r="T576" s="3">
        <f t="shared" si="147"/>
        <v>866.66666666666663</v>
      </c>
      <c r="U576" s="7">
        <v>0.20419999999999999</v>
      </c>
      <c r="V576" s="7">
        <f t="shared" si="148"/>
        <v>3.2749326455999997E-2</v>
      </c>
      <c r="W576" s="7">
        <f t="shared" si="149"/>
        <v>1.6693636134473333E-2</v>
      </c>
      <c r="X576" s="40">
        <f t="shared" si="150"/>
        <v>1081.2059482292843</v>
      </c>
      <c r="Y576" s="1">
        <v>0</v>
      </c>
      <c r="Z576" s="1">
        <v>78</v>
      </c>
      <c r="AA576" s="2">
        <v>67</v>
      </c>
      <c r="AB576" s="6">
        <f t="shared" si="151"/>
        <v>0.6511988748177826</v>
      </c>
      <c r="AC576" s="2">
        <v>347.36</v>
      </c>
      <c r="AD576" s="40">
        <f t="shared" si="152"/>
        <v>3367.0033670033663</v>
      </c>
      <c r="AE576" s="1">
        <f t="shared" si="153"/>
        <v>2.4950099800399199</v>
      </c>
      <c r="AF576" s="2">
        <f t="shared" si="154"/>
        <v>49</v>
      </c>
      <c r="AG576" s="9">
        <f t="shared" si="155"/>
        <v>122.25548902195608</v>
      </c>
      <c r="AH576" s="12">
        <f t="shared" si="156"/>
        <v>1.2405002969289272E-2</v>
      </c>
      <c r="AI576" s="12">
        <f t="shared" si="157"/>
        <v>-116101.42682177559</v>
      </c>
      <c r="AJ576" s="42">
        <f t="shared" si="158"/>
        <v>-150.39705667266443</v>
      </c>
      <c r="AK576" s="11">
        <v>0</v>
      </c>
      <c r="AL576" s="9">
        <f t="shared" si="159"/>
        <v>-87.917539548314195</v>
      </c>
      <c r="AM576" s="11">
        <f t="shared" si="160"/>
        <v>0</v>
      </c>
      <c r="AN576" s="9">
        <f t="shared" si="161"/>
        <v>106.38782307698797</v>
      </c>
      <c r="AO576" s="9"/>
      <c r="AP576" s="9">
        <f t="shared" si="162"/>
        <v>150.40952128465653</v>
      </c>
      <c r="AQ576" s="47">
        <f t="shared" si="163"/>
        <v>106.09939184121779</v>
      </c>
      <c r="AR576" s="15">
        <f t="shared" si="164"/>
        <v>0</v>
      </c>
      <c r="AS576" s="49"/>
      <c r="AT576" s="12">
        <f t="shared" si="165"/>
        <v>-0.49161532988267342</v>
      </c>
      <c r="AU576" s="9">
        <f t="shared" si="166"/>
        <v>62.077693633549217</v>
      </c>
      <c r="AV576" s="9">
        <f t="shared" si="167"/>
        <v>18.055995425880639</v>
      </c>
      <c r="AW576" s="9">
        <f t="shared" si="168"/>
        <v>106.09939193292782</v>
      </c>
      <c r="AX576" s="16">
        <f t="shared" si="169"/>
        <v>62.077693679404227</v>
      </c>
      <c r="AY576" s="44">
        <f t="shared" si="170"/>
        <v>-0.48841522004101529</v>
      </c>
      <c r="AZ576" s="49"/>
      <c r="BA576" s="12">
        <f t="shared" si="171"/>
        <v>-0.49161533091360599</v>
      </c>
      <c r="BB576" s="9">
        <f t="shared" si="172"/>
        <v>63.614537252633333</v>
      </c>
      <c r="BC576" s="9">
        <f t="shared" si="173"/>
        <v>19.592838953254734</v>
      </c>
      <c r="BD576" s="9">
        <f t="shared" si="174"/>
        <v>107.63623555608211</v>
      </c>
      <c r="BE576" s="16">
        <f t="shared" si="175"/>
        <v>63.61453725466842</v>
      </c>
      <c r="BF576" s="44">
        <f t="shared" si="176"/>
        <v>-0.48841522057234993</v>
      </c>
      <c r="BG576" s="49"/>
      <c r="BH576" s="12">
        <f t="shared" si="177"/>
        <v>-0.49161533095935972</v>
      </c>
      <c r="BI576" s="9">
        <f t="shared" si="178"/>
        <v>64</v>
      </c>
      <c r="BJ576" s="9">
        <f t="shared" si="182"/>
        <v>19.978301696551227</v>
      </c>
      <c r="BK576" s="9"/>
      <c r="BL576" s="47">
        <f t="shared" si="180"/>
        <v>64</v>
      </c>
      <c r="BM576" s="44">
        <f t="shared" si="181"/>
        <v>-0.48841522059492898</v>
      </c>
      <c r="BN576" s="11"/>
      <c r="BO576" s="9"/>
      <c r="BP576" s="11"/>
      <c r="BQ576" s="9"/>
      <c r="BR576" s="43"/>
      <c r="BS576" s="9"/>
      <c r="BT576" s="11"/>
    </row>
    <row r="577" spans="3:72" x14ac:dyDescent="0.2">
      <c r="C577" s="1">
        <v>80</v>
      </c>
      <c r="D577" s="1">
        <v>104.71</v>
      </c>
      <c r="E577" s="1">
        <v>-5103.8999999999996</v>
      </c>
      <c r="F577" s="2">
        <v>78</v>
      </c>
      <c r="G577" s="6">
        <v>3.3000000000000002E-2</v>
      </c>
      <c r="H577" s="2">
        <v>0.42199999999999999</v>
      </c>
      <c r="I577" s="2">
        <v>3500</v>
      </c>
      <c r="J577" s="3">
        <f t="shared" si="142"/>
        <v>58.333333333333336</v>
      </c>
      <c r="K577" s="3">
        <f t="shared" si="143"/>
        <v>366.52</v>
      </c>
      <c r="L577" s="1">
        <v>0.9</v>
      </c>
      <c r="M577" s="1">
        <v>0.76</v>
      </c>
      <c r="N577" s="1">
        <f t="shared" si="144"/>
        <v>0.68400000000000005</v>
      </c>
      <c r="O577" s="40">
        <f t="shared" si="145"/>
        <v>50.175438596491226</v>
      </c>
      <c r="P577" s="40">
        <f t="shared" si="146"/>
        <v>3808.3157894736842</v>
      </c>
      <c r="Q577" s="1">
        <v>11</v>
      </c>
      <c r="R577" s="1">
        <v>4</v>
      </c>
      <c r="S577" s="2">
        <v>2600</v>
      </c>
      <c r="T577" s="3">
        <f t="shared" si="147"/>
        <v>866.66666666666663</v>
      </c>
      <c r="U577" s="7">
        <v>0.20419999999999999</v>
      </c>
      <c r="V577" s="7">
        <f t="shared" si="148"/>
        <v>3.2749326455999997E-2</v>
      </c>
      <c r="W577" s="7">
        <f t="shared" si="149"/>
        <v>1.6693636134473333E-2</v>
      </c>
      <c r="X577" s="40">
        <f t="shared" si="150"/>
        <v>1081.2059482292843</v>
      </c>
      <c r="Y577" s="1">
        <v>0</v>
      </c>
      <c r="Z577" s="1">
        <v>78</v>
      </c>
      <c r="AA577" s="2">
        <v>67</v>
      </c>
      <c r="AB577" s="6">
        <f t="shared" si="151"/>
        <v>0.6511988748177826</v>
      </c>
      <c r="AC577" s="2">
        <v>347.36</v>
      </c>
      <c r="AD577" s="40">
        <f t="shared" si="152"/>
        <v>3367.0033670033663</v>
      </c>
      <c r="AE577" s="1">
        <f t="shared" si="153"/>
        <v>2.4950099800399199</v>
      </c>
      <c r="AF577" s="2">
        <f t="shared" si="154"/>
        <v>50</v>
      </c>
      <c r="AG577" s="9">
        <f t="shared" si="155"/>
        <v>124.75049900199599</v>
      </c>
      <c r="AH577" s="12">
        <f t="shared" si="156"/>
        <v>1.2159919786724701E-2</v>
      </c>
      <c r="AI577" s="12">
        <f t="shared" si="157"/>
        <v>-115622.25061342414</v>
      </c>
      <c r="AJ577" s="42">
        <f t="shared" si="158"/>
        <v>-149.82442452237009</v>
      </c>
      <c r="AK577" s="11">
        <v>0</v>
      </c>
      <c r="AL577" s="9">
        <f t="shared" si="159"/>
        <v>-87.961284445570143</v>
      </c>
      <c r="AM577" s="11">
        <f t="shared" si="160"/>
        <v>0</v>
      </c>
      <c r="AN577" s="9">
        <f t="shared" si="161"/>
        <v>106.09939184121779</v>
      </c>
      <c r="AO577" s="9"/>
      <c r="AP577" s="9">
        <f t="shared" si="162"/>
        <v>149.83640147795688</v>
      </c>
      <c r="AQ577" s="47">
        <f t="shared" si="163"/>
        <v>105.81470331614331</v>
      </c>
      <c r="AR577" s="15">
        <f t="shared" si="164"/>
        <v>0</v>
      </c>
      <c r="AS577" s="49"/>
      <c r="AT577" s="12">
        <f t="shared" si="165"/>
        <v>-0.48841522004101529</v>
      </c>
      <c r="AU577" s="9">
        <f t="shared" si="166"/>
        <v>62.077693679404227</v>
      </c>
      <c r="AV577" s="9">
        <f t="shared" si="167"/>
        <v>18.340684042665153</v>
      </c>
      <c r="AW577" s="9">
        <f t="shared" si="168"/>
        <v>105.814703363414</v>
      </c>
      <c r="AX577" s="16">
        <f t="shared" si="169"/>
        <v>62.077693703039571</v>
      </c>
      <c r="AY577" s="44">
        <f t="shared" si="170"/>
        <v>-0.48525663581136236</v>
      </c>
      <c r="AZ577" s="49"/>
      <c r="BA577" s="12">
        <f t="shared" si="171"/>
        <v>-0.48841522057234993</v>
      </c>
      <c r="BB577" s="9">
        <f t="shared" si="172"/>
        <v>63.61453725466842</v>
      </c>
      <c r="BC577" s="9">
        <f t="shared" si="173"/>
        <v>19.877527570658657</v>
      </c>
      <c r="BD577" s="9">
        <f t="shared" si="174"/>
        <v>107.35154694068694</v>
      </c>
      <c r="BE577" s="16">
        <f t="shared" si="175"/>
        <v>63.614537255672801</v>
      </c>
      <c r="BF577" s="44">
        <f t="shared" si="176"/>
        <v>-0.48525663608473707</v>
      </c>
      <c r="BG577" s="49"/>
      <c r="BH577" s="12">
        <f t="shared" si="177"/>
        <v>-0.48841522059492898</v>
      </c>
      <c r="BI577" s="9">
        <f t="shared" si="178"/>
        <v>64</v>
      </c>
      <c r="BJ577" s="9">
        <f t="shared" si="182"/>
        <v>20.262990313981469</v>
      </c>
      <c r="BK577" s="9"/>
      <c r="BL577" s="47">
        <f t="shared" si="180"/>
        <v>64</v>
      </c>
      <c r="BM577" s="44">
        <f t="shared" si="181"/>
        <v>-0.4852566360958806</v>
      </c>
      <c r="BN577" s="11"/>
      <c r="BO577" s="9"/>
      <c r="BP577" s="11"/>
      <c r="BQ577" s="9"/>
      <c r="BR577" s="43"/>
      <c r="BS577" s="9"/>
      <c r="BT577" s="11"/>
    </row>
    <row r="578" spans="3:72" x14ac:dyDescent="0.2">
      <c r="C578" s="1">
        <v>80</v>
      </c>
      <c r="D578" s="1">
        <v>104.71</v>
      </c>
      <c r="E578" s="1">
        <v>-5103.8999999999996</v>
      </c>
      <c r="F578" s="2">
        <v>78</v>
      </c>
      <c r="G578" s="6">
        <v>3.3000000000000002E-2</v>
      </c>
      <c r="H578" s="2">
        <v>0.42199999999999999</v>
      </c>
      <c r="I578" s="2">
        <v>3500</v>
      </c>
      <c r="J578" s="3">
        <f t="shared" si="142"/>
        <v>58.333333333333336</v>
      </c>
      <c r="K578" s="3">
        <f t="shared" si="143"/>
        <v>366.52</v>
      </c>
      <c r="L578" s="1">
        <v>0.9</v>
      </c>
      <c r="M578" s="1">
        <v>0.76</v>
      </c>
      <c r="N578" s="1">
        <f t="shared" si="144"/>
        <v>0.68400000000000005</v>
      </c>
      <c r="O578" s="40">
        <f t="shared" si="145"/>
        <v>50.175438596491226</v>
      </c>
      <c r="P578" s="40">
        <f t="shared" si="146"/>
        <v>3808.3157894736842</v>
      </c>
      <c r="Q578" s="1">
        <v>11</v>
      </c>
      <c r="R578" s="1">
        <v>4</v>
      </c>
      <c r="S578" s="2">
        <v>2600</v>
      </c>
      <c r="T578" s="3">
        <f t="shared" si="147"/>
        <v>866.66666666666663</v>
      </c>
      <c r="U578" s="7">
        <v>0.20419999999999999</v>
      </c>
      <c r="V578" s="7">
        <f t="shared" si="148"/>
        <v>3.2749326455999997E-2</v>
      </c>
      <c r="W578" s="7">
        <f t="shared" si="149"/>
        <v>1.6693636134473333E-2</v>
      </c>
      <c r="X578" s="40">
        <f t="shared" si="150"/>
        <v>1081.2059482292843</v>
      </c>
      <c r="Y578" s="1">
        <v>0</v>
      </c>
      <c r="Z578" s="1">
        <v>78</v>
      </c>
      <c r="AA578" s="2">
        <v>67</v>
      </c>
      <c r="AB578" s="6">
        <f t="shared" si="151"/>
        <v>0.6511988748177826</v>
      </c>
      <c r="AC578" s="2">
        <v>347.36</v>
      </c>
      <c r="AD578" s="40">
        <f t="shared" si="152"/>
        <v>3367.0033670033663</v>
      </c>
      <c r="AE578" s="1">
        <f t="shared" si="153"/>
        <v>2.4950099800399199</v>
      </c>
      <c r="AF578" s="2">
        <f t="shared" si="154"/>
        <v>51</v>
      </c>
      <c r="AG578" s="9">
        <f t="shared" si="155"/>
        <v>127.24550898203591</v>
      </c>
      <c r="AH578" s="12">
        <f t="shared" si="156"/>
        <v>1.1924333103338859E-2</v>
      </c>
      <c r="AI578" s="12">
        <f t="shared" si="157"/>
        <v>-115149.44933221242</v>
      </c>
      <c r="AJ578" s="42">
        <f t="shared" si="158"/>
        <v>-149.25917725218991</v>
      </c>
      <c r="AK578" s="11">
        <v>0</v>
      </c>
      <c r="AL578" s="9">
        <f t="shared" si="159"/>
        <v>-88.003334312687684</v>
      </c>
      <c r="AM578" s="11">
        <f t="shared" si="160"/>
        <v>0</v>
      </c>
      <c r="AN578" s="9">
        <f t="shared" si="161"/>
        <v>105.81470331614331</v>
      </c>
      <c r="AO578" s="9"/>
      <c r="AP578" s="9">
        <f t="shared" si="162"/>
        <v>149.27069461950663</v>
      </c>
      <c r="AQ578" s="47">
        <f t="shared" si="163"/>
        <v>105.53368500640289</v>
      </c>
      <c r="AR578" s="15">
        <f t="shared" si="164"/>
        <v>0</v>
      </c>
      <c r="AS578" s="49"/>
      <c r="AT578" s="12">
        <f t="shared" si="165"/>
        <v>-0.48525663581136236</v>
      </c>
      <c r="AU578" s="9">
        <f t="shared" si="166"/>
        <v>62.077693703039571</v>
      </c>
      <c r="AV578" s="9">
        <f t="shared" si="167"/>
        <v>18.621702399676266</v>
      </c>
      <c r="AW578" s="9">
        <f t="shared" si="168"/>
        <v>105.53368503072598</v>
      </c>
      <c r="AX578" s="16">
        <f t="shared" si="169"/>
        <v>62.077693715201121</v>
      </c>
      <c r="AY578" s="44">
        <f t="shared" si="170"/>
        <v>-0.48213877252619763</v>
      </c>
      <c r="AZ578" s="49"/>
      <c r="BA578" s="12">
        <f t="shared" si="171"/>
        <v>-0.48525663608473707</v>
      </c>
      <c r="BB578" s="9">
        <f t="shared" si="172"/>
        <v>63.614537255672801</v>
      </c>
      <c r="BC578" s="9">
        <f t="shared" si="173"/>
        <v>20.158545927986395</v>
      </c>
      <c r="BD578" s="9">
        <f t="shared" si="174"/>
        <v>107.07052858435068</v>
      </c>
      <c r="BE578" s="16">
        <f t="shared" si="175"/>
        <v>63.614537256168539</v>
      </c>
      <c r="BF578" s="44">
        <f t="shared" si="176"/>
        <v>-0.48213877266662869</v>
      </c>
      <c r="BG578" s="49"/>
      <c r="BH578" s="12">
        <f t="shared" si="177"/>
        <v>-0.4852566360958806</v>
      </c>
      <c r="BI578" s="9">
        <f t="shared" si="178"/>
        <v>64</v>
      </c>
      <c r="BJ578" s="9">
        <f t="shared" si="182"/>
        <v>20.544008671322111</v>
      </c>
      <c r="BK578" s="9"/>
      <c r="BL578" s="47">
        <f t="shared" si="180"/>
        <v>64</v>
      </c>
      <c r="BM578" s="44">
        <f t="shared" si="181"/>
        <v>-0.4821387726721289</v>
      </c>
      <c r="BN578" s="11"/>
      <c r="BO578" s="9"/>
      <c r="BP578" s="11"/>
      <c r="BQ578" s="9"/>
      <c r="BR578" s="43"/>
      <c r="BS578" s="9"/>
      <c r="BT578" s="11"/>
    </row>
    <row r="579" spans="3:72" x14ac:dyDescent="0.2">
      <c r="C579" s="1">
        <v>80</v>
      </c>
      <c r="D579" s="1">
        <v>104.71</v>
      </c>
      <c r="E579" s="1">
        <v>-5103.8999999999996</v>
      </c>
      <c r="F579" s="2">
        <v>78</v>
      </c>
      <c r="G579" s="6">
        <v>3.3000000000000002E-2</v>
      </c>
      <c r="H579" s="2">
        <v>0.42199999999999999</v>
      </c>
      <c r="I579" s="2">
        <v>3500</v>
      </c>
      <c r="J579" s="3">
        <f t="shared" si="142"/>
        <v>58.333333333333336</v>
      </c>
      <c r="K579" s="3">
        <f t="shared" si="143"/>
        <v>366.52</v>
      </c>
      <c r="L579" s="1">
        <v>0.9</v>
      </c>
      <c r="M579" s="1">
        <v>0.76</v>
      </c>
      <c r="N579" s="1">
        <f t="shared" si="144"/>
        <v>0.68400000000000005</v>
      </c>
      <c r="O579" s="40">
        <f t="shared" si="145"/>
        <v>50.175438596491226</v>
      </c>
      <c r="P579" s="40">
        <f t="shared" si="146"/>
        <v>3808.3157894736842</v>
      </c>
      <c r="Q579" s="1">
        <v>11</v>
      </c>
      <c r="R579" s="1">
        <v>4</v>
      </c>
      <c r="S579" s="2">
        <v>2600</v>
      </c>
      <c r="T579" s="3">
        <f t="shared" si="147"/>
        <v>866.66666666666663</v>
      </c>
      <c r="U579" s="7">
        <v>0.20419999999999999</v>
      </c>
      <c r="V579" s="7">
        <f t="shared" si="148"/>
        <v>3.2749326455999997E-2</v>
      </c>
      <c r="W579" s="7">
        <f t="shared" si="149"/>
        <v>1.6693636134473333E-2</v>
      </c>
      <c r="X579" s="40">
        <f t="shared" si="150"/>
        <v>1081.2059482292843</v>
      </c>
      <c r="Y579" s="1">
        <v>0</v>
      </c>
      <c r="Z579" s="1">
        <v>78</v>
      </c>
      <c r="AA579" s="2">
        <v>67</v>
      </c>
      <c r="AB579" s="6">
        <f t="shared" si="151"/>
        <v>0.6511988748177826</v>
      </c>
      <c r="AC579" s="2">
        <v>347.36</v>
      </c>
      <c r="AD579" s="40">
        <f t="shared" si="152"/>
        <v>3367.0033670033663</v>
      </c>
      <c r="AE579" s="1">
        <f t="shared" si="153"/>
        <v>2.4950099800399199</v>
      </c>
      <c r="AF579" s="2">
        <f t="shared" si="154"/>
        <v>52</v>
      </c>
      <c r="AG579" s="9">
        <f t="shared" si="155"/>
        <v>129.74051896207584</v>
      </c>
      <c r="AH579" s="12">
        <f t="shared" si="156"/>
        <v>1.1697701453056758E-2</v>
      </c>
      <c r="AI579" s="12">
        <f t="shared" si="157"/>
        <v>-114682.89025858369</v>
      </c>
      <c r="AJ579" s="42">
        <f t="shared" si="158"/>
        <v>-148.70117381930893</v>
      </c>
      <c r="AK579" s="11">
        <v>0</v>
      </c>
      <c r="AL579" s="9">
        <f t="shared" si="159"/>
        <v>-88.043785795946533</v>
      </c>
      <c r="AM579" s="11">
        <f t="shared" si="160"/>
        <v>0</v>
      </c>
      <c r="AN579" s="9">
        <f t="shared" si="161"/>
        <v>105.53368500640289</v>
      </c>
      <c r="AO579" s="9"/>
      <c r="AP579" s="9">
        <f t="shared" si="162"/>
        <v>148.712257553071</v>
      </c>
      <c r="AQ579" s="47">
        <f t="shared" si="163"/>
        <v>105.25626626186923</v>
      </c>
      <c r="AR579" s="15">
        <f t="shared" si="164"/>
        <v>0</v>
      </c>
      <c r="AS579" s="49"/>
      <c r="AT579" s="12">
        <f t="shared" si="165"/>
        <v>-0.48213877252619763</v>
      </c>
      <c r="AU579" s="9">
        <f t="shared" si="166"/>
        <v>62.077693715201121</v>
      </c>
      <c r="AV579" s="9">
        <f t="shared" si="167"/>
        <v>18.899121168533014</v>
      </c>
      <c r="AW579" s="9">
        <f t="shared" si="168"/>
        <v>105.25626627436492</v>
      </c>
      <c r="AX579" s="16">
        <f t="shared" si="169"/>
        <v>62.077693721448966</v>
      </c>
      <c r="AY579" s="44">
        <f t="shared" si="170"/>
        <v>-0.47906084615446148</v>
      </c>
      <c r="AZ579" s="49"/>
      <c r="BA579" s="12">
        <f t="shared" si="171"/>
        <v>-0.48213877266662869</v>
      </c>
      <c r="BB579" s="9">
        <f t="shared" si="172"/>
        <v>63.614537256168539</v>
      </c>
      <c r="BC579" s="9">
        <f t="shared" si="173"/>
        <v>20.435964697004749</v>
      </c>
      <c r="BD579" s="9">
        <f t="shared" si="174"/>
        <v>106.79310981582174</v>
      </c>
      <c r="BE579" s="16">
        <f t="shared" si="175"/>
        <v>63.614537256413243</v>
      </c>
      <c r="BF579" s="44">
        <f t="shared" si="176"/>
        <v>-0.47906084622649542</v>
      </c>
      <c r="BG579" s="49"/>
      <c r="BH579" s="12">
        <f t="shared" si="177"/>
        <v>-0.4821387726721289</v>
      </c>
      <c r="BI579" s="9">
        <f t="shared" si="178"/>
        <v>64</v>
      </c>
      <c r="BJ579" s="9">
        <f t="shared" si="182"/>
        <v>20.821427440346802</v>
      </c>
      <c r="BK579" s="9"/>
      <c r="BL579" s="47">
        <f t="shared" si="180"/>
        <v>64</v>
      </c>
      <c r="BM579" s="44">
        <f t="shared" si="181"/>
        <v>-0.47906084622921036</v>
      </c>
      <c r="BN579" s="11"/>
      <c r="BO579" s="9"/>
      <c r="BP579" s="11"/>
      <c r="BQ579" s="9"/>
      <c r="BR579" s="43"/>
      <c r="BS579" s="9"/>
      <c r="BT579" s="11"/>
    </row>
    <row r="580" spans="3:72" x14ac:dyDescent="0.2">
      <c r="C580" s="1">
        <v>80</v>
      </c>
      <c r="D580" s="1">
        <v>104.71</v>
      </c>
      <c r="E580" s="1">
        <v>-5103.8999999999996</v>
      </c>
      <c r="F580" s="2">
        <v>78</v>
      </c>
      <c r="G580" s="6">
        <v>3.3000000000000002E-2</v>
      </c>
      <c r="H580" s="2">
        <v>0.42199999999999999</v>
      </c>
      <c r="I580" s="2">
        <v>3500</v>
      </c>
      <c r="J580" s="3">
        <f t="shared" si="142"/>
        <v>58.333333333333336</v>
      </c>
      <c r="K580" s="3">
        <f t="shared" si="143"/>
        <v>366.52</v>
      </c>
      <c r="L580" s="1">
        <v>0.9</v>
      </c>
      <c r="M580" s="1">
        <v>0.76</v>
      </c>
      <c r="N580" s="1">
        <f t="shared" si="144"/>
        <v>0.68400000000000005</v>
      </c>
      <c r="O580" s="40">
        <f t="shared" si="145"/>
        <v>50.175438596491226</v>
      </c>
      <c r="P580" s="40">
        <f t="shared" si="146"/>
        <v>3808.3157894736842</v>
      </c>
      <c r="Q580" s="1">
        <v>11</v>
      </c>
      <c r="R580" s="1">
        <v>4</v>
      </c>
      <c r="S580" s="2">
        <v>2600</v>
      </c>
      <c r="T580" s="3">
        <f t="shared" si="147"/>
        <v>866.66666666666663</v>
      </c>
      <c r="U580" s="7">
        <v>0.20419999999999999</v>
      </c>
      <c r="V580" s="7">
        <f t="shared" si="148"/>
        <v>3.2749326455999997E-2</v>
      </c>
      <c r="W580" s="7">
        <f t="shared" si="149"/>
        <v>1.6693636134473333E-2</v>
      </c>
      <c r="X580" s="40">
        <f t="shared" si="150"/>
        <v>1081.2059482292843</v>
      </c>
      <c r="Y580" s="1">
        <v>0</v>
      </c>
      <c r="Z580" s="1">
        <v>78</v>
      </c>
      <c r="AA580" s="2">
        <v>67</v>
      </c>
      <c r="AB580" s="6">
        <f t="shared" si="151"/>
        <v>0.6511988748177826</v>
      </c>
      <c r="AC580" s="2">
        <v>347.36</v>
      </c>
      <c r="AD580" s="40">
        <f t="shared" si="152"/>
        <v>3367.0033670033663</v>
      </c>
      <c r="AE580" s="1">
        <f t="shared" si="153"/>
        <v>2.4950099800399199</v>
      </c>
      <c r="AF580" s="2">
        <f t="shared" si="154"/>
        <v>53</v>
      </c>
      <c r="AG580" s="9">
        <f t="shared" si="155"/>
        <v>132.23552894211576</v>
      </c>
      <c r="AH580" s="12">
        <f t="shared" si="156"/>
        <v>1.1479523766052642E-2</v>
      </c>
      <c r="AI580" s="12">
        <f t="shared" si="157"/>
        <v>-114222.44473688664</v>
      </c>
      <c r="AJ580" s="42">
        <f t="shared" si="158"/>
        <v>-148.15027663133043</v>
      </c>
      <c r="AK580" s="11">
        <v>0</v>
      </c>
      <c r="AL580" s="9">
        <f t="shared" si="159"/>
        <v>-88.082728331299904</v>
      </c>
      <c r="AM580" s="11">
        <f t="shared" si="160"/>
        <v>0</v>
      </c>
      <c r="AN580" s="9">
        <f t="shared" si="161"/>
        <v>105.25626626186923</v>
      </c>
      <c r="AO580" s="9"/>
      <c r="AP580" s="9">
        <f t="shared" si="162"/>
        <v>148.16095076806795</v>
      </c>
      <c r="AQ580" s="47">
        <f t="shared" si="163"/>
        <v>104.98237822764769</v>
      </c>
      <c r="AR580" s="15">
        <f t="shared" si="164"/>
        <v>0</v>
      </c>
      <c r="AS580" s="49"/>
      <c r="AT580" s="12">
        <f t="shared" si="165"/>
        <v>-0.47906084615446148</v>
      </c>
      <c r="AU580" s="9">
        <f t="shared" si="166"/>
        <v>62.077693721448966</v>
      </c>
      <c r="AV580" s="9">
        <f t="shared" si="167"/>
        <v>19.173009215250239</v>
      </c>
      <c r="AW580" s="9">
        <f t="shared" si="168"/>
        <v>104.98237823405788</v>
      </c>
      <c r="AX580" s="16">
        <f t="shared" si="169"/>
        <v>62.077693724654054</v>
      </c>
      <c r="AY580" s="44">
        <f t="shared" si="170"/>
        <v>-0.47602209266821049</v>
      </c>
      <c r="AZ580" s="49"/>
      <c r="BA580" s="12">
        <f t="shared" si="171"/>
        <v>-0.47906084622649542</v>
      </c>
      <c r="BB580" s="9">
        <f t="shared" si="172"/>
        <v>63.614537256413243</v>
      </c>
      <c r="BC580" s="9">
        <f t="shared" si="173"/>
        <v>20.70985274380434</v>
      </c>
      <c r="BD580" s="9">
        <f t="shared" si="174"/>
        <v>106.51922176926374</v>
      </c>
      <c r="BE580" s="16">
        <f t="shared" si="175"/>
        <v>63.614537256534035</v>
      </c>
      <c r="BF580" s="44">
        <f t="shared" si="176"/>
        <v>-0.4760220927051107</v>
      </c>
      <c r="BG580" s="49"/>
      <c r="BH580" s="12">
        <f t="shared" si="177"/>
        <v>-0.47906084622921036</v>
      </c>
      <c r="BI580" s="9">
        <f t="shared" si="178"/>
        <v>64</v>
      </c>
      <c r="BJ580" s="9">
        <f t="shared" si="182"/>
        <v>21.095315487149499</v>
      </c>
      <c r="BK580" s="9"/>
      <c r="BL580" s="47">
        <f t="shared" si="180"/>
        <v>64</v>
      </c>
      <c r="BM580" s="44">
        <f t="shared" si="181"/>
        <v>-0.47602209270645102</v>
      </c>
      <c r="BN580" s="11"/>
      <c r="BO580" s="9"/>
      <c r="BP580" s="11"/>
      <c r="BQ580" s="9"/>
      <c r="BR580" s="43"/>
      <c r="BS580" s="9"/>
      <c r="BT580" s="11"/>
    </row>
    <row r="581" spans="3:72" x14ac:dyDescent="0.2">
      <c r="C581" s="1">
        <v>80</v>
      </c>
      <c r="D581" s="1">
        <v>104.71</v>
      </c>
      <c r="E581" s="1">
        <v>-5103.8999999999996</v>
      </c>
      <c r="F581" s="2">
        <v>78</v>
      </c>
      <c r="G581" s="6">
        <v>3.3000000000000002E-2</v>
      </c>
      <c r="H581" s="2">
        <v>0.42199999999999999</v>
      </c>
      <c r="I581" s="2">
        <v>3500</v>
      </c>
      <c r="J581" s="3">
        <f t="shared" si="142"/>
        <v>58.333333333333336</v>
      </c>
      <c r="K581" s="3">
        <f t="shared" si="143"/>
        <v>366.52</v>
      </c>
      <c r="L581" s="1">
        <v>0.9</v>
      </c>
      <c r="M581" s="1">
        <v>0.76</v>
      </c>
      <c r="N581" s="1">
        <f t="shared" si="144"/>
        <v>0.68400000000000005</v>
      </c>
      <c r="O581" s="40">
        <f t="shared" si="145"/>
        <v>50.175438596491226</v>
      </c>
      <c r="P581" s="40">
        <f t="shared" si="146"/>
        <v>3808.3157894736842</v>
      </c>
      <c r="Q581" s="1">
        <v>11</v>
      </c>
      <c r="R581" s="1">
        <v>4</v>
      </c>
      <c r="S581" s="2">
        <v>2600</v>
      </c>
      <c r="T581" s="3">
        <f t="shared" si="147"/>
        <v>866.66666666666663</v>
      </c>
      <c r="U581" s="7">
        <v>0.20419999999999999</v>
      </c>
      <c r="V581" s="7">
        <f t="shared" si="148"/>
        <v>3.2749326455999997E-2</v>
      </c>
      <c r="W581" s="7">
        <f t="shared" si="149"/>
        <v>1.6693636134473333E-2</v>
      </c>
      <c r="X581" s="40">
        <f t="shared" si="150"/>
        <v>1081.2059482292843</v>
      </c>
      <c r="Y581" s="1">
        <v>0</v>
      </c>
      <c r="Z581" s="1">
        <v>78</v>
      </c>
      <c r="AA581" s="2">
        <v>67</v>
      </c>
      <c r="AB581" s="6">
        <f t="shared" si="151"/>
        <v>0.6511988748177826</v>
      </c>
      <c r="AC581" s="2">
        <v>347.36</v>
      </c>
      <c r="AD581" s="40">
        <f t="shared" si="152"/>
        <v>3367.0033670033663</v>
      </c>
      <c r="AE581" s="1">
        <f t="shared" si="153"/>
        <v>2.4950099800399199</v>
      </c>
      <c r="AF581" s="2">
        <f t="shared" si="154"/>
        <v>54</v>
      </c>
      <c r="AG581" s="9">
        <f t="shared" si="155"/>
        <v>134.73053892215569</v>
      </c>
      <c r="AH581" s="12">
        <f t="shared" si="156"/>
        <v>1.1269335670508281E-2</v>
      </c>
      <c r="AI581" s="12">
        <f t="shared" si="157"/>
        <v>-113767.9879959135</v>
      </c>
      <c r="AJ581" s="42">
        <f t="shared" si="158"/>
        <v>-147.606351462682</v>
      </c>
      <c r="AK581" s="11">
        <v>0</v>
      </c>
      <c r="AL581" s="9">
        <f t="shared" si="159"/>
        <v>-88.120244804473614</v>
      </c>
      <c r="AM581" s="11">
        <f t="shared" si="160"/>
        <v>0</v>
      </c>
      <c r="AN581" s="9">
        <f t="shared" si="161"/>
        <v>104.98237822764769</v>
      </c>
      <c r="AO581" s="9"/>
      <c r="AP581" s="9">
        <f t="shared" si="162"/>
        <v>147.61663829472482</v>
      </c>
      <c r="AQ581" s="47">
        <f t="shared" si="163"/>
        <v>104.71195379173119</v>
      </c>
      <c r="AR581" s="15">
        <f t="shared" si="164"/>
        <v>0</v>
      </c>
      <c r="AS581" s="49"/>
      <c r="AT581" s="12">
        <f t="shared" si="165"/>
        <v>-0.47602209266821049</v>
      </c>
      <c r="AU581" s="9">
        <f t="shared" si="166"/>
        <v>62.077693724654054</v>
      </c>
      <c r="AV581" s="9">
        <f t="shared" si="167"/>
        <v>19.443433657576918</v>
      </c>
      <c r="AW581" s="9">
        <f t="shared" si="168"/>
        <v>104.71195379501515</v>
      </c>
      <c r="AX581" s="16">
        <f t="shared" si="169"/>
        <v>62.077693726296033</v>
      </c>
      <c r="AY581" s="44">
        <f t="shared" si="170"/>
        <v>-0.47302176742085555</v>
      </c>
      <c r="AZ581" s="49"/>
      <c r="BA581" s="12">
        <f t="shared" si="171"/>
        <v>-0.4760220927051107</v>
      </c>
      <c r="BB581" s="9">
        <f t="shared" si="172"/>
        <v>63.614537256534035</v>
      </c>
      <c r="BC581" s="9">
        <f t="shared" si="173"/>
        <v>20.980277186172948</v>
      </c>
      <c r="BD581" s="9">
        <f t="shared" si="174"/>
        <v>106.2487973270144</v>
      </c>
      <c r="BE581" s="16">
        <f t="shared" si="175"/>
        <v>63.614537256593678</v>
      </c>
      <c r="BF581" s="44">
        <f t="shared" si="176"/>
        <v>-0.47302176743973479</v>
      </c>
      <c r="BG581" s="49"/>
      <c r="BH581" s="12">
        <f t="shared" si="177"/>
        <v>-0.47602209270645102</v>
      </c>
      <c r="BI581" s="9">
        <f t="shared" si="178"/>
        <v>64</v>
      </c>
      <c r="BJ581" s="9">
        <f t="shared" si="182"/>
        <v>21.365739929519634</v>
      </c>
      <c r="BK581" s="9"/>
      <c r="BL581" s="47">
        <f t="shared" si="180"/>
        <v>64</v>
      </c>
      <c r="BM581" s="44">
        <f t="shared" si="181"/>
        <v>-0.47302176744039642</v>
      </c>
      <c r="BN581" s="11"/>
      <c r="BO581" s="9"/>
      <c r="BP581" s="11"/>
      <c r="BQ581" s="9"/>
      <c r="BR581" s="43"/>
      <c r="BS581" s="9"/>
      <c r="BT581" s="11"/>
    </row>
    <row r="582" spans="3:72" x14ac:dyDescent="0.2">
      <c r="C582" s="1">
        <v>80</v>
      </c>
      <c r="D582" s="1">
        <v>104.71</v>
      </c>
      <c r="E582" s="1">
        <v>-5103.8999999999996</v>
      </c>
      <c r="F582" s="2">
        <v>78</v>
      </c>
      <c r="G582" s="6">
        <v>3.3000000000000002E-2</v>
      </c>
      <c r="H582" s="2">
        <v>0.42199999999999999</v>
      </c>
      <c r="I582" s="2">
        <v>3500</v>
      </c>
      <c r="J582" s="3">
        <f t="shared" si="142"/>
        <v>58.333333333333336</v>
      </c>
      <c r="K582" s="3">
        <f t="shared" si="143"/>
        <v>366.52</v>
      </c>
      <c r="L582" s="1">
        <v>0.9</v>
      </c>
      <c r="M582" s="1">
        <v>0.76</v>
      </c>
      <c r="N582" s="1">
        <f t="shared" si="144"/>
        <v>0.68400000000000005</v>
      </c>
      <c r="O582" s="40">
        <f t="shared" si="145"/>
        <v>50.175438596491226</v>
      </c>
      <c r="P582" s="40">
        <f t="shared" si="146"/>
        <v>3808.3157894736842</v>
      </c>
      <c r="Q582" s="1">
        <v>11</v>
      </c>
      <c r="R582" s="1">
        <v>4</v>
      </c>
      <c r="S582" s="2">
        <v>2600</v>
      </c>
      <c r="T582" s="3">
        <f t="shared" si="147"/>
        <v>866.66666666666663</v>
      </c>
      <c r="U582" s="7">
        <v>0.20419999999999999</v>
      </c>
      <c r="V582" s="7">
        <f t="shared" si="148"/>
        <v>3.2749326455999997E-2</v>
      </c>
      <c r="W582" s="7">
        <f t="shared" si="149"/>
        <v>1.6693636134473333E-2</v>
      </c>
      <c r="X582" s="40">
        <f t="shared" si="150"/>
        <v>1081.2059482292843</v>
      </c>
      <c r="Y582" s="1">
        <v>0</v>
      </c>
      <c r="Z582" s="1">
        <v>78</v>
      </c>
      <c r="AA582" s="2">
        <v>67</v>
      </c>
      <c r="AB582" s="6">
        <f t="shared" si="151"/>
        <v>0.6511988748177826</v>
      </c>
      <c r="AC582" s="2">
        <v>347.36</v>
      </c>
      <c r="AD582" s="40">
        <f t="shared" si="152"/>
        <v>3367.0033670033663</v>
      </c>
      <c r="AE582" s="1">
        <f t="shared" si="153"/>
        <v>2.4950099800399199</v>
      </c>
      <c r="AF582" s="2">
        <f t="shared" si="154"/>
        <v>55</v>
      </c>
      <c r="AG582" s="9">
        <f t="shared" si="155"/>
        <v>137.22554890219558</v>
      </c>
      <c r="AH582" s="12">
        <f t="shared" si="156"/>
        <v>1.1066706193351037E-2</v>
      </c>
      <c r="AI582" s="12">
        <f t="shared" si="157"/>
        <v>-113319.39897791138</v>
      </c>
      <c r="AJ582" s="42">
        <f t="shared" si="158"/>
        <v>-147.06926736698736</v>
      </c>
      <c r="AK582" s="11">
        <v>0</v>
      </c>
      <c r="AL582" s="9">
        <f t="shared" si="159"/>
        <v>-88.156412139851412</v>
      </c>
      <c r="AM582" s="11">
        <f t="shared" si="160"/>
        <v>0</v>
      </c>
      <c r="AN582" s="9">
        <f t="shared" si="161"/>
        <v>104.71195379173119</v>
      </c>
      <c r="AO582" s="9"/>
      <c r="AP582" s="9">
        <f t="shared" si="162"/>
        <v>147.07918759785093</v>
      </c>
      <c r="AQ582" s="47">
        <f t="shared" si="163"/>
        <v>104.44492753241579</v>
      </c>
      <c r="AR582" s="15">
        <f t="shared" si="164"/>
        <v>0</v>
      </c>
      <c r="AS582" s="49"/>
      <c r="AT582" s="12">
        <f t="shared" si="165"/>
        <v>-0.47302176742085555</v>
      </c>
      <c r="AU582" s="9">
        <f t="shared" si="166"/>
        <v>62.077693726296033</v>
      </c>
      <c r="AV582" s="9">
        <f t="shared" si="167"/>
        <v>19.710459920176284</v>
      </c>
      <c r="AW582" s="9">
        <f t="shared" si="168"/>
        <v>104.44492753409608</v>
      </c>
      <c r="AX582" s="16">
        <f t="shared" si="169"/>
        <v>62.077693727136179</v>
      </c>
      <c r="AY582" s="44">
        <f t="shared" si="170"/>
        <v>-0.47005914454241132</v>
      </c>
      <c r="AZ582" s="49"/>
      <c r="BA582" s="12">
        <f t="shared" si="171"/>
        <v>-0.47302176743973479</v>
      </c>
      <c r="BB582" s="9">
        <f t="shared" si="172"/>
        <v>63.614537256593678</v>
      </c>
      <c r="BC582" s="9">
        <f t="shared" si="173"/>
        <v>21.24730344879363</v>
      </c>
      <c r="BD582" s="9">
        <f t="shared" si="174"/>
        <v>105.98177106445262</v>
      </c>
      <c r="BE582" s="16">
        <f t="shared" si="175"/>
        <v>63.614537256623123</v>
      </c>
      <c r="BF582" s="44">
        <f t="shared" si="176"/>
        <v>-0.47005914455205938</v>
      </c>
      <c r="BG582" s="49"/>
      <c r="BH582" s="12">
        <f t="shared" si="177"/>
        <v>-0.47302176744039642</v>
      </c>
      <c r="BI582" s="9">
        <f t="shared" si="178"/>
        <v>64</v>
      </c>
      <c r="BJ582" s="9">
        <f t="shared" si="182"/>
        <v>21.632766192141062</v>
      </c>
      <c r="BK582" s="9"/>
      <c r="BL582" s="47">
        <f t="shared" si="180"/>
        <v>64</v>
      </c>
      <c r="BM582" s="44">
        <f t="shared" si="181"/>
        <v>-0.47005914455238607</v>
      </c>
      <c r="BN582" s="11"/>
      <c r="BO582" s="9"/>
      <c r="BP582" s="11"/>
      <c r="BQ582" s="9"/>
      <c r="BR582" s="43"/>
      <c r="BS582" s="9"/>
      <c r="BT582" s="11"/>
    </row>
    <row r="583" spans="3:72" x14ac:dyDescent="0.2">
      <c r="C583" s="1">
        <v>80</v>
      </c>
      <c r="D583" s="1">
        <v>104.71</v>
      </c>
      <c r="E583" s="1">
        <v>-5103.8999999999996</v>
      </c>
      <c r="F583" s="2">
        <v>78</v>
      </c>
      <c r="G583" s="6">
        <v>3.3000000000000002E-2</v>
      </c>
      <c r="H583" s="2">
        <v>0.42199999999999999</v>
      </c>
      <c r="I583" s="2">
        <v>3500</v>
      </c>
      <c r="J583" s="3">
        <f t="shared" si="142"/>
        <v>58.333333333333336</v>
      </c>
      <c r="K583" s="3">
        <f t="shared" si="143"/>
        <v>366.52</v>
      </c>
      <c r="L583" s="1">
        <v>0.9</v>
      </c>
      <c r="M583" s="1">
        <v>0.76</v>
      </c>
      <c r="N583" s="1">
        <f t="shared" si="144"/>
        <v>0.68400000000000005</v>
      </c>
      <c r="O583" s="40">
        <f t="shared" si="145"/>
        <v>50.175438596491226</v>
      </c>
      <c r="P583" s="40">
        <f t="shared" si="146"/>
        <v>3808.3157894736842</v>
      </c>
      <c r="Q583" s="1">
        <v>11</v>
      </c>
      <c r="R583" s="1">
        <v>4</v>
      </c>
      <c r="S583" s="2">
        <v>2600</v>
      </c>
      <c r="T583" s="3">
        <f t="shared" si="147"/>
        <v>866.66666666666663</v>
      </c>
      <c r="U583" s="7">
        <v>0.20419999999999999</v>
      </c>
      <c r="V583" s="7">
        <f t="shared" si="148"/>
        <v>3.2749326455999997E-2</v>
      </c>
      <c r="W583" s="7">
        <f t="shared" si="149"/>
        <v>1.6693636134473333E-2</v>
      </c>
      <c r="X583" s="40">
        <f t="shared" si="150"/>
        <v>1081.2059482292843</v>
      </c>
      <c r="Y583" s="1">
        <v>0</v>
      </c>
      <c r="Z583" s="1">
        <v>78</v>
      </c>
      <c r="AA583" s="2">
        <v>67</v>
      </c>
      <c r="AB583" s="6">
        <f t="shared" si="151"/>
        <v>0.6511988748177826</v>
      </c>
      <c r="AC583" s="2">
        <v>347.36</v>
      </c>
      <c r="AD583" s="40">
        <f t="shared" si="152"/>
        <v>3367.0033670033663</v>
      </c>
      <c r="AE583" s="1">
        <f t="shared" si="153"/>
        <v>2.4950099800399199</v>
      </c>
      <c r="AF583" s="2">
        <f t="shared" si="154"/>
        <v>56</v>
      </c>
      <c r="AG583" s="9">
        <f t="shared" si="155"/>
        <v>139.72055888223551</v>
      </c>
      <c r="AH583" s="12">
        <f t="shared" si="156"/>
        <v>1.0871234810641344E-2</v>
      </c>
      <c r="AI583" s="12">
        <f t="shared" si="157"/>
        <v>-112876.56017706486</v>
      </c>
      <c r="AJ583" s="42">
        <f t="shared" si="158"/>
        <v>-146.5388965883663</v>
      </c>
      <c r="AK583" s="11">
        <v>0</v>
      </c>
      <c r="AL583" s="9">
        <f t="shared" si="159"/>
        <v>-88.191301826951261</v>
      </c>
      <c r="AM583" s="11">
        <f t="shared" si="160"/>
        <v>0</v>
      </c>
      <c r="AN583" s="9">
        <f t="shared" si="161"/>
        <v>104.44492753241579</v>
      </c>
      <c r="AO583" s="9"/>
      <c r="AP583" s="9">
        <f t="shared" si="162"/>
        <v>146.54846947181724</v>
      </c>
      <c r="AQ583" s="47">
        <f t="shared" si="163"/>
        <v>104.18123566653763</v>
      </c>
      <c r="AR583" s="15">
        <f t="shared" si="164"/>
        <v>0</v>
      </c>
      <c r="AS583" s="49"/>
      <c r="AT583" s="12">
        <f t="shared" si="165"/>
        <v>-0.47005914454241132</v>
      </c>
      <c r="AU583" s="9">
        <f t="shared" si="166"/>
        <v>62.077693727136179</v>
      </c>
      <c r="AV583" s="9">
        <f t="shared" si="167"/>
        <v>19.974151787734733</v>
      </c>
      <c r="AW583" s="9">
        <f t="shared" si="168"/>
        <v>104.18123566739639</v>
      </c>
      <c r="AX583" s="16">
        <f t="shared" si="169"/>
        <v>62.07769372756556</v>
      </c>
      <c r="AY583" s="44">
        <f t="shared" si="170"/>
        <v>-0.46713351635412209</v>
      </c>
      <c r="AZ583" s="49"/>
      <c r="BA583" s="12">
        <f t="shared" si="171"/>
        <v>-0.47005914455205938</v>
      </c>
      <c r="BB583" s="9">
        <f t="shared" si="172"/>
        <v>63.614537256623123</v>
      </c>
      <c r="BC583" s="9">
        <f t="shared" si="173"/>
        <v>21.510995316362909</v>
      </c>
      <c r="BD583" s="9">
        <f t="shared" si="174"/>
        <v>105.71807919691241</v>
      </c>
      <c r="BE583" s="16">
        <f t="shared" si="175"/>
        <v>63.614537256637661</v>
      </c>
      <c r="BF583" s="44">
        <f t="shared" si="176"/>
        <v>-0.46713351635904737</v>
      </c>
      <c r="BG583" s="49"/>
      <c r="BH583" s="12">
        <f t="shared" si="177"/>
        <v>-0.47005914455238607</v>
      </c>
      <c r="BI583" s="9">
        <f t="shared" si="178"/>
        <v>64</v>
      </c>
      <c r="BJ583" s="9">
        <f t="shared" si="182"/>
        <v>21.896458059710703</v>
      </c>
      <c r="BK583" s="9"/>
      <c r="BL583" s="47">
        <f t="shared" si="180"/>
        <v>64</v>
      </c>
      <c r="BM583" s="44">
        <f t="shared" si="181"/>
        <v>-0.46713351635920874</v>
      </c>
      <c r="BN583" s="11"/>
      <c r="BO583" s="9"/>
      <c r="BP583" s="11"/>
      <c r="BQ583" s="9"/>
      <c r="BR583" s="43"/>
      <c r="BS583" s="9"/>
      <c r="BT583" s="11"/>
    </row>
    <row r="584" spans="3:72" x14ac:dyDescent="0.2">
      <c r="C584" s="1">
        <v>80</v>
      </c>
      <c r="D584" s="1">
        <v>104.71</v>
      </c>
      <c r="E584" s="1">
        <v>-5103.8999999999996</v>
      </c>
      <c r="F584" s="2">
        <v>78</v>
      </c>
      <c r="G584" s="6">
        <v>3.3000000000000002E-2</v>
      </c>
      <c r="H584" s="2">
        <v>0.42199999999999999</v>
      </c>
      <c r="I584" s="2">
        <v>3500</v>
      </c>
      <c r="J584" s="3">
        <f t="shared" si="142"/>
        <v>58.333333333333336</v>
      </c>
      <c r="K584" s="3">
        <f t="shared" si="143"/>
        <v>366.52</v>
      </c>
      <c r="L584" s="1">
        <v>0.9</v>
      </c>
      <c r="M584" s="1">
        <v>0.76</v>
      </c>
      <c r="N584" s="1">
        <f t="shared" si="144"/>
        <v>0.68400000000000005</v>
      </c>
      <c r="O584" s="40">
        <f t="shared" si="145"/>
        <v>50.175438596491226</v>
      </c>
      <c r="P584" s="40">
        <f t="shared" si="146"/>
        <v>3808.3157894736842</v>
      </c>
      <c r="Q584" s="1">
        <v>11</v>
      </c>
      <c r="R584" s="1">
        <v>4</v>
      </c>
      <c r="S584" s="2">
        <v>2600</v>
      </c>
      <c r="T584" s="3">
        <f t="shared" si="147"/>
        <v>866.66666666666663</v>
      </c>
      <c r="U584" s="7">
        <v>0.20419999999999999</v>
      </c>
      <c r="V584" s="7">
        <f t="shared" si="148"/>
        <v>3.2749326455999997E-2</v>
      </c>
      <c r="W584" s="7">
        <f t="shared" si="149"/>
        <v>1.6693636134473333E-2</v>
      </c>
      <c r="X584" s="40">
        <f t="shared" si="150"/>
        <v>1081.2059482292843</v>
      </c>
      <c r="Y584" s="1">
        <v>0</v>
      </c>
      <c r="Z584" s="1">
        <v>78</v>
      </c>
      <c r="AA584" s="2">
        <v>67</v>
      </c>
      <c r="AB584" s="6">
        <f t="shared" si="151"/>
        <v>0.6511988748177826</v>
      </c>
      <c r="AC584" s="2">
        <v>347.36</v>
      </c>
      <c r="AD584" s="40">
        <f t="shared" si="152"/>
        <v>3367.0033670033663</v>
      </c>
      <c r="AE584" s="1">
        <f t="shared" si="153"/>
        <v>2.4950099800399199</v>
      </c>
      <c r="AF584" s="2">
        <f t="shared" si="154"/>
        <v>57</v>
      </c>
      <c r="AG584" s="9">
        <f t="shared" si="155"/>
        <v>142.21556886227543</v>
      </c>
      <c r="AH584" s="12">
        <f t="shared" si="156"/>
        <v>1.0682548805128981E-2</v>
      </c>
      <c r="AI584" s="12">
        <f t="shared" si="157"/>
        <v>-112439.3574875132</v>
      </c>
      <c r="AJ584" s="42">
        <f t="shared" si="158"/>
        <v>-146.01511447325015</v>
      </c>
      <c r="AK584" s="11">
        <v>0</v>
      </c>
      <c r="AL584" s="9">
        <f t="shared" si="159"/>
        <v>-88.224980392075167</v>
      </c>
      <c r="AM584" s="11">
        <f t="shared" si="160"/>
        <v>0</v>
      </c>
      <c r="AN584" s="9">
        <f t="shared" si="161"/>
        <v>104.18123566653763</v>
      </c>
      <c r="AO584" s="9"/>
      <c r="AP584" s="9">
        <f t="shared" si="162"/>
        <v>146.02435793801703</v>
      </c>
      <c r="AQ584" s="47">
        <f t="shared" si="163"/>
        <v>103.92081599904495</v>
      </c>
      <c r="AR584" s="15">
        <f t="shared" si="164"/>
        <v>0</v>
      </c>
      <c r="AS584" s="49"/>
      <c r="AT584" s="12">
        <f t="shared" si="165"/>
        <v>-0.46713351635412209</v>
      </c>
      <c r="AU584" s="9">
        <f t="shared" si="166"/>
        <v>62.07769372756556</v>
      </c>
      <c r="AV584" s="9">
        <f t="shared" si="167"/>
        <v>20.234571456086158</v>
      </c>
      <c r="AW584" s="9">
        <f t="shared" si="168"/>
        <v>103.92081599948339</v>
      </c>
      <c r="AX584" s="16">
        <f t="shared" si="169"/>
        <v>62.077693727784776</v>
      </c>
      <c r="AY584" s="44">
        <f t="shared" si="170"/>
        <v>-0.46424419280323842</v>
      </c>
      <c r="AZ584" s="49"/>
      <c r="BA584" s="12">
        <f t="shared" si="171"/>
        <v>-0.46713351635904737</v>
      </c>
      <c r="BB584" s="9">
        <f t="shared" si="172"/>
        <v>63.614537256637661</v>
      </c>
      <c r="BC584" s="9">
        <f t="shared" si="173"/>
        <v>21.771414984719826</v>
      </c>
      <c r="BD584" s="9">
        <f t="shared" si="174"/>
        <v>105.45765952856986</v>
      </c>
      <c r="BE584" s="16">
        <f t="shared" si="175"/>
        <v>63.614537256644844</v>
      </c>
      <c r="BF584" s="44">
        <f t="shared" si="176"/>
        <v>-0.4642441928057503</v>
      </c>
      <c r="BG584" s="49"/>
      <c r="BH584" s="12">
        <f t="shared" si="177"/>
        <v>-0.46713351635920874</v>
      </c>
      <c r="BI584" s="9">
        <f t="shared" si="178"/>
        <v>64</v>
      </c>
      <c r="BJ584" s="9">
        <f t="shared" si="182"/>
        <v>22.156877728067798</v>
      </c>
      <c r="BK584" s="9"/>
      <c r="BL584" s="47">
        <f t="shared" si="180"/>
        <v>64</v>
      </c>
      <c r="BM584" s="44">
        <f t="shared" si="181"/>
        <v>-0.46424419280583001</v>
      </c>
      <c r="BN584" s="11"/>
      <c r="BO584" s="9"/>
      <c r="BP584" s="11"/>
      <c r="BQ584" s="9"/>
      <c r="BR584" s="43"/>
      <c r="BS584" s="9"/>
      <c r="BT584" s="11"/>
    </row>
    <row r="585" spans="3:72" x14ac:dyDescent="0.2">
      <c r="C585" s="1">
        <v>80</v>
      </c>
      <c r="D585" s="1">
        <v>104.71</v>
      </c>
      <c r="E585" s="1">
        <v>-5103.8999999999996</v>
      </c>
      <c r="F585" s="2">
        <v>78</v>
      </c>
      <c r="G585" s="6">
        <v>3.3000000000000002E-2</v>
      </c>
      <c r="H585" s="2">
        <v>0.42199999999999999</v>
      </c>
      <c r="I585" s="2">
        <v>3500</v>
      </c>
      <c r="J585" s="3">
        <f t="shared" si="142"/>
        <v>58.333333333333336</v>
      </c>
      <c r="K585" s="3">
        <f t="shared" si="143"/>
        <v>366.52</v>
      </c>
      <c r="L585" s="1">
        <v>0.9</v>
      </c>
      <c r="M585" s="1">
        <v>0.76</v>
      </c>
      <c r="N585" s="1">
        <f t="shared" si="144"/>
        <v>0.68400000000000005</v>
      </c>
      <c r="O585" s="40">
        <f t="shared" si="145"/>
        <v>50.175438596491226</v>
      </c>
      <c r="P585" s="40">
        <f t="shared" si="146"/>
        <v>3808.3157894736842</v>
      </c>
      <c r="Q585" s="1">
        <v>11</v>
      </c>
      <c r="R585" s="1">
        <v>4</v>
      </c>
      <c r="S585" s="2">
        <v>2600</v>
      </c>
      <c r="T585" s="3">
        <f t="shared" si="147"/>
        <v>866.66666666666663</v>
      </c>
      <c r="U585" s="7">
        <v>0.20419999999999999</v>
      </c>
      <c r="V585" s="7">
        <f t="shared" si="148"/>
        <v>3.2749326455999997E-2</v>
      </c>
      <c r="W585" s="7">
        <f t="shared" si="149"/>
        <v>1.6693636134473333E-2</v>
      </c>
      <c r="X585" s="40">
        <f t="shared" si="150"/>
        <v>1081.2059482292843</v>
      </c>
      <c r="Y585" s="1">
        <v>0</v>
      </c>
      <c r="Z585" s="1">
        <v>78</v>
      </c>
      <c r="AA585" s="2">
        <v>67</v>
      </c>
      <c r="AB585" s="6">
        <f t="shared" si="151"/>
        <v>0.6511988748177826</v>
      </c>
      <c r="AC585" s="2">
        <v>347.36</v>
      </c>
      <c r="AD585" s="40">
        <f t="shared" si="152"/>
        <v>3367.0033670033663</v>
      </c>
      <c r="AE585" s="1">
        <f t="shared" si="153"/>
        <v>2.4950099800399199</v>
      </c>
      <c r="AF585" s="2">
        <f t="shared" si="154"/>
        <v>58</v>
      </c>
      <c r="AG585" s="9">
        <f t="shared" si="155"/>
        <v>144.71057884231536</v>
      </c>
      <c r="AH585" s="12">
        <f t="shared" si="156"/>
        <v>1.0500300894295239E-2</v>
      </c>
      <c r="AI585" s="12">
        <f t="shared" si="157"/>
        <v>-112007.68006052854</v>
      </c>
      <c r="AJ585" s="42">
        <f t="shared" si="158"/>
        <v>-145.49779938356545</v>
      </c>
      <c r="AK585" s="11">
        <v>0</v>
      </c>
      <c r="AL585" s="9">
        <f t="shared" si="159"/>
        <v>-88.257509821679875</v>
      </c>
      <c r="AM585" s="11">
        <f t="shared" si="160"/>
        <v>0</v>
      </c>
      <c r="AN585" s="9">
        <f t="shared" si="161"/>
        <v>103.92081599904495</v>
      </c>
      <c r="AO585" s="9"/>
      <c r="AP585" s="9">
        <f t="shared" si="162"/>
        <v>145.50673014539399</v>
      </c>
      <c r="AQ585" s="47">
        <f t="shared" si="163"/>
        <v>103.66360787413383</v>
      </c>
      <c r="AR585" s="15">
        <f t="shared" si="164"/>
        <v>0</v>
      </c>
      <c r="AS585" s="49"/>
      <c r="AT585" s="12">
        <f t="shared" si="165"/>
        <v>-0.46424419280323842</v>
      </c>
      <c r="AU585" s="9">
        <f t="shared" si="166"/>
        <v>62.077693727784776</v>
      </c>
      <c r="AV585" s="9">
        <f t="shared" si="167"/>
        <v>20.491779581435722</v>
      </c>
      <c r="AW585" s="9">
        <f t="shared" si="168"/>
        <v>103.66360787435744</v>
      </c>
      <c r="AX585" s="16">
        <f t="shared" si="169"/>
        <v>62.07769372789658</v>
      </c>
      <c r="AY585" s="44">
        <f t="shared" si="170"/>
        <v>-0.46139050091791267</v>
      </c>
      <c r="AZ585" s="49"/>
      <c r="BA585" s="12">
        <f t="shared" si="171"/>
        <v>-0.4642441928057503</v>
      </c>
      <c r="BB585" s="9">
        <f t="shared" si="172"/>
        <v>63.614537256644844</v>
      </c>
      <c r="BC585" s="9">
        <f t="shared" si="173"/>
        <v>22.028623110072175</v>
      </c>
      <c r="BD585" s="9">
        <f t="shared" si="174"/>
        <v>105.2004514032246</v>
      </c>
      <c r="BE585" s="16">
        <f t="shared" si="175"/>
        <v>63.61453725664839</v>
      </c>
      <c r="BF585" s="44">
        <f t="shared" si="176"/>
        <v>-0.46139050091919259</v>
      </c>
      <c r="BG585" s="49"/>
      <c r="BH585" s="12">
        <f t="shared" si="177"/>
        <v>-0.46424419280583001</v>
      </c>
      <c r="BI585" s="9">
        <f t="shared" si="178"/>
        <v>64</v>
      </c>
      <c r="BJ585" s="9">
        <f t="shared" si="182"/>
        <v>22.414085853420232</v>
      </c>
      <c r="BK585" s="9"/>
      <c r="BL585" s="47">
        <f t="shared" si="180"/>
        <v>64</v>
      </c>
      <c r="BM585" s="44">
        <f t="shared" si="181"/>
        <v>-0.46139050091923201</v>
      </c>
      <c r="BN585" s="11"/>
      <c r="BO585" s="9"/>
      <c r="BP585" s="11"/>
      <c r="BQ585" s="9"/>
      <c r="BR585" s="43"/>
      <c r="BS585" s="9"/>
      <c r="BT585" s="11"/>
    </row>
    <row r="586" spans="3:72" x14ac:dyDescent="0.2">
      <c r="C586" s="1">
        <v>80</v>
      </c>
      <c r="D586" s="1">
        <v>104.71</v>
      </c>
      <c r="E586" s="1">
        <v>-5103.8999999999996</v>
      </c>
      <c r="F586" s="2">
        <v>78</v>
      </c>
      <c r="G586" s="6">
        <v>3.3000000000000002E-2</v>
      </c>
      <c r="H586" s="2">
        <v>0.42199999999999999</v>
      </c>
      <c r="I586" s="2">
        <v>3500</v>
      </c>
      <c r="J586" s="3">
        <f t="shared" si="142"/>
        <v>58.333333333333336</v>
      </c>
      <c r="K586" s="3">
        <f t="shared" si="143"/>
        <v>366.52</v>
      </c>
      <c r="L586" s="1">
        <v>0.9</v>
      </c>
      <c r="M586" s="1">
        <v>0.76</v>
      </c>
      <c r="N586" s="1">
        <f t="shared" si="144"/>
        <v>0.68400000000000005</v>
      </c>
      <c r="O586" s="40">
        <f t="shared" si="145"/>
        <v>50.175438596491226</v>
      </c>
      <c r="P586" s="40">
        <f t="shared" si="146"/>
        <v>3808.3157894736842</v>
      </c>
      <c r="Q586" s="1">
        <v>11</v>
      </c>
      <c r="R586" s="1">
        <v>4</v>
      </c>
      <c r="S586" s="2">
        <v>2600</v>
      </c>
      <c r="T586" s="3">
        <f t="shared" si="147"/>
        <v>866.66666666666663</v>
      </c>
      <c r="U586" s="7">
        <v>0.20419999999999999</v>
      </c>
      <c r="V586" s="7">
        <f t="shared" si="148"/>
        <v>3.2749326455999997E-2</v>
      </c>
      <c r="W586" s="7">
        <f t="shared" si="149"/>
        <v>1.6693636134473333E-2</v>
      </c>
      <c r="X586" s="40">
        <f t="shared" si="150"/>
        <v>1081.2059482292843</v>
      </c>
      <c r="Y586" s="1">
        <v>0</v>
      </c>
      <c r="Z586" s="1">
        <v>78</v>
      </c>
      <c r="AA586" s="2">
        <v>67</v>
      </c>
      <c r="AB586" s="6">
        <f t="shared" si="151"/>
        <v>0.6511988748177826</v>
      </c>
      <c r="AC586" s="2">
        <v>347.36</v>
      </c>
      <c r="AD586" s="40">
        <f t="shared" si="152"/>
        <v>3367.0033670033663</v>
      </c>
      <c r="AE586" s="1">
        <f t="shared" si="153"/>
        <v>2.4950099800399199</v>
      </c>
      <c r="AF586" s="2">
        <f t="shared" si="154"/>
        <v>59</v>
      </c>
      <c r="AG586" s="9">
        <f t="shared" si="155"/>
        <v>147.20558882235528</v>
      </c>
      <c r="AH586" s="12">
        <f t="shared" si="156"/>
        <v>1.0324167097120789E-2</v>
      </c>
      <c r="AI586" s="12">
        <f t="shared" si="157"/>
        <v>-111581.42017029625</v>
      </c>
      <c r="AJ586" s="42">
        <f t="shared" si="158"/>
        <v>-144.98683261174006</v>
      </c>
      <c r="AK586" s="11">
        <v>0</v>
      </c>
      <c r="AL586" s="9">
        <f t="shared" si="159"/>
        <v>-88.288947943137543</v>
      </c>
      <c r="AM586" s="11">
        <f t="shared" si="160"/>
        <v>0</v>
      </c>
      <c r="AN586" s="9">
        <f t="shared" si="161"/>
        <v>103.66360787413383</v>
      </c>
      <c r="AO586" s="9"/>
      <c r="AP586" s="9">
        <f t="shared" si="162"/>
        <v>144.99546627426625</v>
      </c>
      <c r="AQ586" s="47">
        <f t="shared" si="163"/>
        <v>103.40955212802899</v>
      </c>
      <c r="AR586" s="15">
        <f t="shared" si="164"/>
        <v>0</v>
      </c>
      <c r="AS586" s="49"/>
      <c r="AT586" s="12">
        <f t="shared" si="165"/>
        <v>-0.46139050091791267</v>
      </c>
      <c r="AU586" s="9">
        <f t="shared" si="166"/>
        <v>62.07769372789658</v>
      </c>
      <c r="AV586" s="9">
        <f t="shared" si="167"/>
        <v>20.745835327764169</v>
      </c>
      <c r="AW586" s="9">
        <f t="shared" si="168"/>
        <v>103.40955212814295</v>
      </c>
      <c r="AX586" s="16">
        <f t="shared" si="169"/>
        <v>62.077693727953559</v>
      </c>
      <c r="AY586" s="44">
        <f t="shared" si="170"/>
        <v>-0.45857178428178358</v>
      </c>
      <c r="AZ586" s="49"/>
      <c r="BA586" s="12">
        <f t="shared" si="171"/>
        <v>-0.46139050091919259</v>
      </c>
      <c r="BB586" s="9">
        <f t="shared" si="172"/>
        <v>63.61453725664839</v>
      </c>
      <c r="BC586" s="9">
        <f t="shared" si="173"/>
        <v>22.282678856402022</v>
      </c>
      <c r="BD586" s="9">
        <f t="shared" si="174"/>
        <v>104.94639565689826</v>
      </c>
      <c r="BE586" s="16">
        <f t="shared" si="175"/>
        <v>63.614537256650138</v>
      </c>
      <c r="BF586" s="44">
        <f t="shared" si="176"/>
        <v>-0.45857178428243511</v>
      </c>
      <c r="BG586" s="49"/>
      <c r="BH586" s="12">
        <f t="shared" si="177"/>
        <v>-0.46139050091923201</v>
      </c>
      <c r="BI586" s="9">
        <f t="shared" si="178"/>
        <v>64</v>
      </c>
      <c r="BJ586" s="9">
        <f t="shared" si="182"/>
        <v>22.668141599750122</v>
      </c>
      <c r="BK586" s="9"/>
      <c r="BL586" s="47">
        <f t="shared" si="180"/>
        <v>64</v>
      </c>
      <c r="BM586" s="44">
        <f t="shared" si="181"/>
        <v>-0.45857178428245465</v>
      </c>
      <c r="BN586" s="11"/>
      <c r="BO586" s="9"/>
      <c r="BP586" s="11"/>
      <c r="BQ586" s="9"/>
      <c r="BR586" s="43"/>
      <c r="BS586" s="9"/>
      <c r="BT586" s="11"/>
    </row>
    <row r="587" spans="3:72" x14ac:dyDescent="0.2">
      <c r="C587" s="1">
        <v>80</v>
      </c>
      <c r="D587" s="1">
        <v>104.71</v>
      </c>
      <c r="E587" s="1">
        <v>-5103.8999999999996</v>
      </c>
      <c r="F587" s="2">
        <v>78</v>
      </c>
      <c r="G587" s="6">
        <v>3.3000000000000002E-2</v>
      </c>
      <c r="H587" s="2">
        <v>0.42199999999999999</v>
      </c>
      <c r="I587" s="2">
        <v>3500</v>
      </c>
      <c r="J587" s="3">
        <f t="shared" si="142"/>
        <v>58.333333333333336</v>
      </c>
      <c r="K587" s="3">
        <f t="shared" si="143"/>
        <v>366.52</v>
      </c>
      <c r="L587" s="1">
        <v>0.9</v>
      </c>
      <c r="M587" s="1">
        <v>0.76</v>
      </c>
      <c r="N587" s="1">
        <f t="shared" si="144"/>
        <v>0.68400000000000005</v>
      </c>
      <c r="O587" s="40">
        <f t="shared" si="145"/>
        <v>50.175438596491226</v>
      </c>
      <c r="P587" s="40">
        <f t="shared" si="146"/>
        <v>3808.3157894736842</v>
      </c>
      <c r="Q587" s="1">
        <v>11</v>
      </c>
      <c r="R587" s="1">
        <v>4</v>
      </c>
      <c r="S587" s="2">
        <v>2600</v>
      </c>
      <c r="T587" s="3">
        <f t="shared" si="147"/>
        <v>866.66666666666663</v>
      </c>
      <c r="U587" s="7">
        <v>0.20419999999999999</v>
      </c>
      <c r="V587" s="7">
        <f t="shared" si="148"/>
        <v>3.2749326455999997E-2</v>
      </c>
      <c r="W587" s="7">
        <f t="shared" si="149"/>
        <v>1.6693636134473333E-2</v>
      </c>
      <c r="X587" s="40">
        <f t="shared" si="150"/>
        <v>1081.2059482292843</v>
      </c>
      <c r="Y587" s="1">
        <v>0</v>
      </c>
      <c r="Z587" s="1">
        <v>78</v>
      </c>
      <c r="AA587" s="2">
        <v>67</v>
      </c>
      <c r="AB587" s="6">
        <f t="shared" si="151"/>
        <v>0.6511988748177826</v>
      </c>
      <c r="AC587" s="2">
        <v>347.36</v>
      </c>
      <c r="AD587" s="40">
        <f t="shared" si="152"/>
        <v>3367.0033670033663</v>
      </c>
      <c r="AE587" s="1">
        <f t="shared" si="153"/>
        <v>2.4950099800399199</v>
      </c>
      <c r="AF587" s="2">
        <f t="shared" si="154"/>
        <v>60</v>
      </c>
      <c r="AG587" s="9">
        <f t="shared" si="155"/>
        <v>149.70059880239521</v>
      </c>
      <c r="AH587" s="12">
        <f t="shared" si="156"/>
        <v>1.0153844812010732E-2</v>
      </c>
      <c r="AI587" s="12">
        <f t="shared" si="157"/>
        <v>-111160.4730876829</v>
      </c>
      <c r="AJ587" s="42">
        <f t="shared" si="158"/>
        <v>-144.48209829777059</v>
      </c>
      <c r="AK587" s="11">
        <v>0</v>
      </c>
      <c r="AL587" s="9">
        <f t="shared" si="159"/>
        <v>-88.319348767806844</v>
      </c>
      <c r="AM587" s="11">
        <f t="shared" si="160"/>
        <v>0</v>
      </c>
      <c r="AN587" s="9">
        <f t="shared" si="161"/>
        <v>103.40955212802899</v>
      </c>
      <c r="AO587" s="9"/>
      <c r="AP587" s="9">
        <f t="shared" si="162"/>
        <v>144.49044944349237</v>
      </c>
      <c r="AQ587" s="47">
        <f t="shared" si="163"/>
        <v>103.15859104341695</v>
      </c>
      <c r="AR587" s="15">
        <f t="shared" si="164"/>
        <v>0</v>
      </c>
      <c r="AS587" s="49"/>
      <c r="AT587" s="12">
        <f t="shared" si="165"/>
        <v>-0.45857178428178358</v>
      </c>
      <c r="AU587" s="9">
        <f t="shared" si="166"/>
        <v>62.077693727953559</v>
      </c>
      <c r="AV587" s="9">
        <f t="shared" si="167"/>
        <v>20.996796412490177</v>
      </c>
      <c r="AW587" s="9">
        <f t="shared" si="168"/>
        <v>103.15859104347496</v>
      </c>
      <c r="AX587" s="16">
        <f t="shared" si="169"/>
        <v>62.077693727982563</v>
      </c>
      <c r="AY587" s="44">
        <f t="shared" si="170"/>
        <v>-0.45578740252762878</v>
      </c>
      <c r="AZ587" s="49"/>
      <c r="BA587" s="12">
        <f t="shared" si="171"/>
        <v>-0.45857178428243511</v>
      </c>
      <c r="BB587" s="9">
        <f t="shared" si="172"/>
        <v>63.614537256650138</v>
      </c>
      <c r="BC587" s="9">
        <f t="shared" si="173"/>
        <v>22.53363994112874</v>
      </c>
      <c r="BD587" s="9">
        <f t="shared" si="174"/>
        <v>104.69543457217327</v>
      </c>
      <c r="BE587" s="16">
        <f t="shared" si="175"/>
        <v>63.614537256651005</v>
      </c>
      <c r="BF587" s="44">
        <f t="shared" si="176"/>
        <v>-0.45578740252796029</v>
      </c>
      <c r="BG587" s="49"/>
      <c r="BH587" s="12">
        <f t="shared" si="177"/>
        <v>-0.45857178428245465</v>
      </c>
      <c r="BI587" s="9">
        <f t="shared" si="178"/>
        <v>64</v>
      </c>
      <c r="BJ587" s="9">
        <f t="shared" si="182"/>
        <v>22.919102684476869</v>
      </c>
      <c r="BK587" s="9"/>
      <c r="BL587" s="47">
        <f t="shared" si="180"/>
        <v>64</v>
      </c>
      <c r="BM587" s="44">
        <f t="shared" si="181"/>
        <v>-0.4557874025279699</v>
      </c>
      <c r="BN587" s="11"/>
      <c r="BO587" s="9"/>
      <c r="BP587" s="11"/>
      <c r="BQ587" s="9"/>
      <c r="BR587" s="43"/>
      <c r="BS587" s="9"/>
      <c r="BT587" s="11"/>
    </row>
    <row r="588" spans="3:72" x14ac:dyDescent="0.2">
      <c r="C588" s="1">
        <v>80</v>
      </c>
      <c r="D588" s="1">
        <v>104.71</v>
      </c>
      <c r="E588" s="1">
        <v>-5103.8999999999996</v>
      </c>
      <c r="F588" s="2">
        <v>78</v>
      </c>
      <c r="G588" s="6">
        <v>3.3000000000000002E-2</v>
      </c>
      <c r="H588" s="2">
        <v>0.42199999999999999</v>
      </c>
      <c r="I588" s="2">
        <v>3500</v>
      </c>
      <c r="J588" s="3">
        <f t="shared" si="142"/>
        <v>58.333333333333336</v>
      </c>
      <c r="K588" s="3">
        <f t="shared" si="143"/>
        <v>366.52</v>
      </c>
      <c r="L588" s="1">
        <v>0.9</v>
      </c>
      <c r="M588" s="1">
        <v>0.76</v>
      </c>
      <c r="N588" s="1">
        <f t="shared" si="144"/>
        <v>0.68400000000000005</v>
      </c>
      <c r="O588" s="40">
        <f t="shared" si="145"/>
        <v>50.175438596491226</v>
      </c>
      <c r="P588" s="40">
        <f t="shared" si="146"/>
        <v>3808.3157894736842</v>
      </c>
      <c r="Q588" s="1">
        <v>11</v>
      </c>
      <c r="R588" s="1">
        <v>4</v>
      </c>
      <c r="S588" s="2">
        <v>2600</v>
      </c>
      <c r="T588" s="3">
        <f t="shared" si="147"/>
        <v>866.66666666666663</v>
      </c>
      <c r="U588" s="7">
        <v>0.20419999999999999</v>
      </c>
      <c r="V588" s="7">
        <f t="shared" si="148"/>
        <v>3.2749326455999997E-2</v>
      </c>
      <c r="W588" s="7">
        <f t="shared" si="149"/>
        <v>1.6693636134473333E-2</v>
      </c>
      <c r="X588" s="40">
        <f t="shared" si="150"/>
        <v>1081.2059482292843</v>
      </c>
      <c r="Y588" s="1">
        <v>0</v>
      </c>
      <c r="Z588" s="1">
        <v>78</v>
      </c>
      <c r="AA588" s="2">
        <v>67</v>
      </c>
      <c r="AB588" s="6">
        <f t="shared" si="151"/>
        <v>0.6511988748177826</v>
      </c>
      <c r="AC588" s="2">
        <v>347.36</v>
      </c>
      <c r="AD588" s="40">
        <f t="shared" si="152"/>
        <v>3367.0033670033663</v>
      </c>
      <c r="AE588" s="1">
        <f t="shared" si="153"/>
        <v>2.4950099800399199</v>
      </c>
      <c r="AF588" s="2">
        <f t="shared" si="154"/>
        <v>61</v>
      </c>
      <c r="AG588" s="9">
        <f t="shared" si="155"/>
        <v>152.1956087824351</v>
      </c>
      <c r="AH588" s="12">
        <f t="shared" si="156"/>
        <v>9.9890510818876847E-3</v>
      </c>
      <c r="AI588" s="12">
        <f t="shared" si="157"/>
        <v>-110744.73696138406</v>
      </c>
      <c r="AJ588" s="42">
        <f t="shared" si="158"/>
        <v>-143.98348334847185</v>
      </c>
      <c r="AK588" s="11">
        <v>0</v>
      </c>
      <c r="AL588" s="9">
        <f t="shared" si="159"/>
        <v>-88.348762800696505</v>
      </c>
      <c r="AM588" s="11">
        <f t="shared" si="160"/>
        <v>0</v>
      </c>
      <c r="AN588" s="9">
        <f t="shared" si="161"/>
        <v>103.15859104341695</v>
      </c>
      <c r="AO588" s="9"/>
      <c r="AP588" s="9">
        <f t="shared" si="162"/>
        <v>143.99156562093469</v>
      </c>
      <c r="AQ588" s="47">
        <f t="shared" si="163"/>
        <v>102.91066830550032</v>
      </c>
      <c r="AR588" s="15">
        <f t="shared" si="164"/>
        <v>0</v>
      </c>
      <c r="AS588" s="49"/>
      <c r="AT588" s="12">
        <f t="shared" si="165"/>
        <v>-0.45578740252762878</v>
      </c>
      <c r="AU588" s="9">
        <f t="shared" si="166"/>
        <v>62.077693727982563</v>
      </c>
      <c r="AV588" s="9">
        <f t="shared" si="167"/>
        <v>21.24471915046481</v>
      </c>
      <c r="AW588" s="9">
        <f t="shared" si="168"/>
        <v>102.91066830552984</v>
      </c>
      <c r="AX588" s="16">
        <f t="shared" si="169"/>
        <v>62.077693727997328</v>
      </c>
      <c r="AY588" s="44">
        <f t="shared" si="170"/>
        <v>-0.45303673084939228</v>
      </c>
      <c r="AZ588" s="49"/>
      <c r="BA588" s="12">
        <f t="shared" si="171"/>
        <v>-0.45578740252796029</v>
      </c>
      <c r="BB588" s="9">
        <f t="shared" si="172"/>
        <v>63.614537256651005</v>
      </c>
      <c r="BC588" s="9">
        <f t="shared" si="173"/>
        <v>22.781562679103729</v>
      </c>
      <c r="BD588" s="9">
        <f t="shared" si="174"/>
        <v>104.44751183419913</v>
      </c>
      <c r="BE588" s="16">
        <f t="shared" si="175"/>
        <v>63.614537256651431</v>
      </c>
      <c r="BF588" s="44">
        <f t="shared" si="176"/>
        <v>-0.45303673084956075</v>
      </c>
      <c r="BG588" s="49"/>
      <c r="BH588" s="12">
        <f t="shared" si="177"/>
        <v>-0.4557874025279699</v>
      </c>
      <c r="BI588" s="9">
        <f t="shared" si="178"/>
        <v>64</v>
      </c>
      <c r="BJ588" s="9">
        <f t="shared" si="182"/>
        <v>23.167025422451871</v>
      </c>
      <c r="BK588" s="9"/>
      <c r="BL588" s="47">
        <f t="shared" si="180"/>
        <v>64</v>
      </c>
      <c r="BM588" s="44">
        <f t="shared" si="181"/>
        <v>-0.45303673084956547</v>
      </c>
      <c r="BN588" s="11"/>
      <c r="BO588" s="9"/>
      <c r="BP588" s="11"/>
      <c r="BQ588" s="9"/>
      <c r="BR588" s="43"/>
      <c r="BS588" s="9"/>
      <c r="BT588" s="11"/>
    </row>
    <row r="589" spans="3:72" x14ac:dyDescent="0.2">
      <c r="C589" s="1">
        <v>80</v>
      </c>
      <c r="D589" s="1">
        <v>104.71</v>
      </c>
      <c r="E589" s="1">
        <v>-5103.8999999999996</v>
      </c>
      <c r="F589" s="2">
        <v>78</v>
      </c>
      <c r="G589" s="6">
        <v>3.3000000000000002E-2</v>
      </c>
      <c r="H589" s="2">
        <v>0.42199999999999999</v>
      </c>
      <c r="I589" s="2">
        <v>3500</v>
      </c>
      <c r="J589" s="3">
        <f t="shared" si="142"/>
        <v>58.333333333333336</v>
      </c>
      <c r="K589" s="3">
        <f t="shared" si="143"/>
        <v>366.52</v>
      </c>
      <c r="L589" s="1">
        <v>0.9</v>
      </c>
      <c r="M589" s="1">
        <v>0.76</v>
      </c>
      <c r="N589" s="1">
        <f t="shared" si="144"/>
        <v>0.68400000000000005</v>
      </c>
      <c r="O589" s="40">
        <f t="shared" si="145"/>
        <v>50.175438596491226</v>
      </c>
      <c r="P589" s="40">
        <f t="shared" si="146"/>
        <v>3808.3157894736842</v>
      </c>
      <c r="Q589" s="1">
        <v>11</v>
      </c>
      <c r="R589" s="1">
        <v>4</v>
      </c>
      <c r="S589" s="2">
        <v>2600</v>
      </c>
      <c r="T589" s="3">
        <f t="shared" si="147"/>
        <v>866.66666666666663</v>
      </c>
      <c r="U589" s="7">
        <v>0.20419999999999999</v>
      </c>
      <c r="V589" s="7">
        <f t="shared" si="148"/>
        <v>3.2749326455999997E-2</v>
      </c>
      <c r="W589" s="7">
        <f t="shared" si="149"/>
        <v>1.6693636134473333E-2</v>
      </c>
      <c r="X589" s="40">
        <f t="shared" si="150"/>
        <v>1081.2059482292843</v>
      </c>
      <c r="Y589" s="1">
        <v>0</v>
      </c>
      <c r="Z589" s="1">
        <v>78</v>
      </c>
      <c r="AA589" s="2">
        <v>67</v>
      </c>
      <c r="AB589" s="6">
        <f t="shared" si="151"/>
        <v>0.6511988748177826</v>
      </c>
      <c r="AC589" s="2">
        <v>347.36</v>
      </c>
      <c r="AD589" s="40">
        <f t="shared" si="152"/>
        <v>3367.0033670033663</v>
      </c>
      <c r="AE589" s="1">
        <f t="shared" si="153"/>
        <v>2.4950099800399199</v>
      </c>
      <c r="AF589" s="2">
        <f t="shared" si="154"/>
        <v>62</v>
      </c>
      <c r="AG589" s="9">
        <f t="shared" si="155"/>
        <v>154.69061876247503</v>
      </c>
      <c r="AH589" s="12">
        <f t="shared" si="156"/>
        <v>9.8295210255287622E-3</v>
      </c>
      <c r="AI589" s="12">
        <f t="shared" si="157"/>
        <v>-110334.1127058756</v>
      </c>
      <c r="AJ589" s="42">
        <f t="shared" si="158"/>
        <v>-143.49087735895816</v>
      </c>
      <c r="AK589" s="11">
        <v>0</v>
      </c>
      <c r="AL589" s="9">
        <f t="shared" si="159"/>
        <v>-88.377237320456004</v>
      </c>
      <c r="AM589" s="11">
        <f t="shared" si="160"/>
        <v>0</v>
      </c>
      <c r="AN589" s="9">
        <f t="shared" si="161"/>
        <v>102.91066830550032</v>
      </c>
      <c r="AO589" s="9"/>
      <c r="AP589" s="9">
        <f t="shared" si="162"/>
        <v>143.49870353712905</v>
      </c>
      <c r="AQ589" s="47">
        <f t="shared" si="163"/>
        <v>102.66572895962604</v>
      </c>
      <c r="AR589" s="15">
        <f t="shared" si="164"/>
        <v>0</v>
      </c>
      <c r="AS589" s="49"/>
      <c r="AT589" s="12">
        <f t="shared" si="165"/>
        <v>-0.45303673084939228</v>
      </c>
      <c r="AU589" s="9">
        <f t="shared" si="166"/>
        <v>62.077693727997328</v>
      </c>
      <c r="AV589" s="9">
        <f t="shared" si="167"/>
        <v>21.489658496368612</v>
      </c>
      <c r="AW589" s="9">
        <f t="shared" si="168"/>
        <v>102.66572895964104</v>
      </c>
      <c r="AX589" s="16">
        <f t="shared" si="169"/>
        <v>62.077693728004832</v>
      </c>
      <c r="AY589" s="44">
        <f t="shared" si="170"/>
        <v>-0.45031915953186441</v>
      </c>
      <c r="AZ589" s="49"/>
      <c r="BA589" s="12">
        <f t="shared" si="171"/>
        <v>-0.45303673084956075</v>
      </c>
      <c r="BB589" s="9">
        <f t="shared" si="172"/>
        <v>63.614537256651431</v>
      </c>
      <c r="BC589" s="9">
        <f t="shared" si="173"/>
        <v>23.026502025007716</v>
      </c>
      <c r="BD589" s="9">
        <f t="shared" si="174"/>
        <v>104.20257248829557</v>
      </c>
      <c r="BE589" s="16">
        <f t="shared" si="175"/>
        <v>63.614537256651644</v>
      </c>
      <c r="BF589" s="44">
        <f t="shared" si="176"/>
        <v>-0.45031915953194995</v>
      </c>
      <c r="BG589" s="49"/>
      <c r="BH589" s="12">
        <f t="shared" si="177"/>
        <v>-0.45303673084956547</v>
      </c>
      <c r="BI589" s="9">
        <f t="shared" si="178"/>
        <v>64</v>
      </c>
      <c r="BJ589" s="9">
        <f t="shared" si="182"/>
        <v>23.411964768355865</v>
      </c>
      <c r="BK589" s="9"/>
      <c r="BL589" s="47">
        <f t="shared" si="180"/>
        <v>64</v>
      </c>
      <c r="BM589" s="44">
        <f t="shared" si="181"/>
        <v>-0.45031915953195223</v>
      </c>
      <c r="BN589" s="11"/>
      <c r="BO589" s="9"/>
      <c r="BP589" s="11"/>
      <c r="BQ589" s="9"/>
      <c r="BR589" s="43"/>
      <c r="BS589" s="9"/>
      <c r="BT589" s="11"/>
    </row>
    <row r="590" spans="3:72" x14ac:dyDescent="0.2">
      <c r="C590" s="1">
        <v>80</v>
      </c>
      <c r="D590" s="1">
        <v>104.71</v>
      </c>
      <c r="E590" s="1">
        <v>-5103.8999999999996</v>
      </c>
      <c r="F590" s="2">
        <v>78</v>
      </c>
      <c r="G590" s="6">
        <v>3.3000000000000002E-2</v>
      </c>
      <c r="H590" s="2">
        <v>0.42199999999999999</v>
      </c>
      <c r="I590" s="2">
        <v>3500</v>
      </c>
      <c r="J590" s="3">
        <f t="shared" si="142"/>
        <v>58.333333333333336</v>
      </c>
      <c r="K590" s="3">
        <f t="shared" si="143"/>
        <v>366.52</v>
      </c>
      <c r="L590" s="1">
        <v>0.9</v>
      </c>
      <c r="M590" s="1">
        <v>0.76</v>
      </c>
      <c r="N590" s="1">
        <f t="shared" si="144"/>
        <v>0.68400000000000005</v>
      </c>
      <c r="O590" s="40">
        <f t="shared" si="145"/>
        <v>50.175438596491226</v>
      </c>
      <c r="P590" s="40">
        <f t="shared" si="146"/>
        <v>3808.3157894736842</v>
      </c>
      <c r="Q590" s="1">
        <v>11</v>
      </c>
      <c r="R590" s="1">
        <v>4</v>
      </c>
      <c r="S590" s="2">
        <v>2600</v>
      </c>
      <c r="T590" s="3">
        <f t="shared" si="147"/>
        <v>866.66666666666663</v>
      </c>
      <c r="U590" s="7">
        <v>0.20419999999999999</v>
      </c>
      <c r="V590" s="7">
        <f t="shared" si="148"/>
        <v>3.2749326455999997E-2</v>
      </c>
      <c r="W590" s="7">
        <f t="shared" si="149"/>
        <v>1.6693636134473333E-2</v>
      </c>
      <c r="X590" s="40">
        <f t="shared" si="150"/>
        <v>1081.2059482292843</v>
      </c>
      <c r="Y590" s="1">
        <v>0</v>
      </c>
      <c r="Z590" s="1">
        <v>78</v>
      </c>
      <c r="AA590" s="2">
        <v>67</v>
      </c>
      <c r="AB590" s="6">
        <f t="shared" si="151"/>
        <v>0.6511988748177826</v>
      </c>
      <c r="AC590" s="2">
        <v>347.36</v>
      </c>
      <c r="AD590" s="40">
        <f t="shared" si="152"/>
        <v>3367.0033670033663</v>
      </c>
      <c r="AE590" s="1">
        <f t="shared" si="153"/>
        <v>2.4950099800399199</v>
      </c>
      <c r="AF590" s="2">
        <f t="shared" si="154"/>
        <v>63</v>
      </c>
      <c r="AG590" s="9">
        <f t="shared" si="155"/>
        <v>157.18562874251495</v>
      </c>
      <c r="AH590" s="12">
        <f t="shared" si="156"/>
        <v>9.6750064168536487E-3</v>
      </c>
      <c r="AI590" s="12">
        <f t="shared" si="157"/>
        <v>-109928.50389563842</v>
      </c>
      <c r="AJ590" s="42">
        <f t="shared" si="158"/>
        <v>-143.00417253636979</v>
      </c>
      <c r="AK590" s="11">
        <v>0</v>
      </c>
      <c r="AL590" s="9">
        <f t="shared" si="159"/>
        <v>-88.404816632958429</v>
      </c>
      <c r="AM590" s="11">
        <f t="shared" si="160"/>
        <v>0</v>
      </c>
      <c r="AN590" s="9">
        <f t="shared" si="161"/>
        <v>102.66572895962604</v>
      </c>
      <c r="AO590" s="9"/>
      <c r="AP590" s="9">
        <f t="shared" si="162"/>
        <v>143.01175460205226</v>
      </c>
      <c r="AQ590" s="47">
        <f t="shared" si="163"/>
        <v>102.42371937043106</v>
      </c>
      <c r="AR590" s="15">
        <f t="shared" si="164"/>
        <v>0</v>
      </c>
      <c r="AS590" s="49"/>
      <c r="AT590" s="12">
        <f t="shared" si="165"/>
        <v>-0.45031915953186441</v>
      </c>
      <c r="AU590" s="9">
        <f t="shared" si="166"/>
        <v>62.077693728004832</v>
      </c>
      <c r="AV590" s="9">
        <f t="shared" si="167"/>
        <v>21.731668085578612</v>
      </c>
      <c r="AW590" s="9">
        <f t="shared" si="168"/>
        <v>102.42371937043868</v>
      </c>
      <c r="AX590" s="16">
        <f t="shared" si="169"/>
        <v>62.07769372800864</v>
      </c>
      <c r="AY590" s="44">
        <f t="shared" si="170"/>
        <v>-0.4476340934973046</v>
      </c>
      <c r="AZ590" s="49"/>
      <c r="BA590" s="12">
        <f t="shared" si="171"/>
        <v>-0.45031915953194995</v>
      </c>
      <c r="BB590" s="9">
        <f t="shared" si="172"/>
        <v>63.614537256651644</v>
      </c>
      <c r="BC590" s="9">
        <f t="shared" si="173"/>
        <v>23.268511614217807</v>
      </c>
      <c r="BD590" s="9">
        <f t="shared" si="174"/>
        <v>103.96056289908569</v>
      </c>
      <c r="BE590" s="16">
        <f t="shared" si="175"/>
        <v>63.614537256651744</v>
      </c>
      <c r="BF590" s="44">
        <f t="shared" si="176"/>
        <v>-0.44763409349734795</v>
      </c>
      <c r="BG590" s="49"/>
      <c r="BH590" s="12">
        <f t="shared" si="177"/>
        <v>-0.45031915953195223</v>
      </c>
      <c r="BI590" s="9">
        <f t="shared" si="178"/>
        <v>64</v>
      </c>
      <c r="BJ590" s="9">
        <f t="shared" si="182"/>
        <v>23.653974357565957</v>
      </c>
      <c r="BK590" s="9"/>
      <c r="BL590" s="47">
        <f t="shared" si="180"/>
        <v>64</v>
      </c>
      <c r="BM590" s="44">
        <f t="shared" si="181"/>
        <v>-0.44763409349734912</v>
      </c>
      <c r="BN590" s="11"/>
      <c r="BO590" s="9"/>
      <c r="BP590" s="11"/>
      <c r="BQ590" s="9"/>
      <c r="BR590" s="43"/>
      <c r="BS590" s="9"/>
      <c r="BT590" s="11"/>
    </row>
    <row r="591" spans="3:72" x14ac:dyDescent="0.2">
      <c r="C591" s="1">
        <v>80</v>
      </c>
      <c r="D591" s="1">
        <v>104.71</v>
      </c>
      <c r="E591" s="1">
        <v>-5103.8999999999996</v>
      </c>
      <c r="F591" s="2">
        <v>78</v>
      </c>
      <c r="G591" s="6">
        <v>3.3000000000000002E-2</v>
      </c>
      <c r="H591" s="2">
        <v>0.42199999999999999</v>
      </c>
      <c r="I591" s="2">
        <v>3500</v>
      </c>
      <c r="J591" s="3">
        <f t="shared" si="142"/>
        <v>58.333333333333336</v>
      </c>
      <c r="K591" s="3">
        <f t="shared" si="143"/>
        <v>366.52</v>
      </c>
      <c r="L591" s="1">
        <v>0.9</v>
      </c>
      <c r="M591" s="1">
        <v>0.76</v>
      </c>
      <c r="N591" s="1">
        <f t="shared" si="144"/>
        <v>0.68400000000000005</v>
      </c>
      <c r="O591" s="40">
        <f t="shared" si="145"/>
        <v>50.175438596491226</v>
      </c>
      <c r="P591" s="40">
        <f t="shared" si="146"/>
        <v>3808.3157894736842</v>
      </c>
      <c r="Q591" s="1">
        <v>11</v>
      </c>
      <c r="R591" s="1">
        <v>4</v>
      </c>
      <c r="S591" s="2">
        <v>2600</v>
      </c>
      <c r="T591" s="3">
        <f t="shared" si="147"/>
        <v>866.66666666666663</v>
      </c>
      <c r="U591" s="7">
        <v>0.20419999999999999</v>
      </c>
      <c r="V591" s="7">
        <f t="shared" si="148"/>
        <v>3.2749326455999997E-2</v>
      </c>
      <c r="W591" s="7">
        <f t="shared" si="149"/>
        <v>1.6693636134473333E-2</v>
      </c>
      <c r="X591" s="40">
        <f t="shared" si="150"/>
        <v>1081.2059482292843</v>
      </c>
      <c r="Y591" s="1">
        <v>0</v>
      </c>
      <c r="Z591" s="1">
        <v>78</v>
      </c>
      <c r="AA591" s="2">
        <v>67</v>
      </c>
      <c r="AB591" s="6">
        <f t="shared" si="151"/>
        <v>0.6511988748177826</v>
      </c>
      <c r="AC591" s="2">
        <v>347.36</v>
      </c>
      <c r="AD591" s="40">
        <f t="shared" si="152"/>
        <v>3367.0033670033663</v>
      </c>
      <c r="AE591" s="1">
        <f t="shared" si="153"/>
        <v>2.4950099800399199</v>
      </c>
      <c r="AF591" s="2">
        <f t="shared" si="154"/>
        <v>64</v>
      </c>
      <c r="AG591" s="9">
        <f t="shared" si="155"/>
        <v>159.68063872255487</v>
      </c>
      <c r="AH591" s="12">
        <f t="shared" si="156"/>
        <v>9.5252743961356991E-3</v>
      </c>
      <c r="AI591" s="12">
        <f t="shared" si="157"/>
        <v>-109527.81666517229</v>
      </c>
      <c r="AJ591" s="42">
        <f t="shared" si="158"/>
        <v>-142.52326362583236</v>
      </c>
      <c r="AK591" s="11">
        <v>0</v>
      </c>
      <c r="AL591" s="9">
        <f t="shared" si="159"/>
        <v>-88.431542301336378</v>
      </c>
      <c r="AM591" s="11">
        <f t="shared" si="160"/>
        <v>0</v>
      </c>
      <c r="AN591" s="9">
        <f t="shared" si="161"/>
        <v>102.42371937043106</v>
      </c>
      <c r="AO591" s="9"/>
      <c r="AP591" s="9">
        <f t="shared" si="162"/>
        <v>142.53061282487042</v>
      </c>
      <c r="AQ591" s="47">
        <f t="shared" si="163"/>
        <v>102.184587182448</v>
      </c>
      <c r="AR591" s="15">
        <f t="shared" si="164"/>
        <v>0</v>
      </c>
      <c r="AS591" s="49"/>
      <c r="AT591" s="12">
        <f t="shared" si="165"/>
        <v>-0.4476340934973046</v>
      </c>
      <c r="AU591" s="9">
        <f t="shared" si="166"/>
        <v>62.07769372800864</v>
      </c>
      <c r="AV591" s="9">
        <f t="shared" si="167"/>
        <v>21.970800273569289</v>
      </c>
      <c r="AW591" s="9">
        <f t="shared" si="168"/>
        <v>102.18458718245185</v>
      </c>
      <c r="AX591" s="16">
        <f t="shared" si="169"/>
        <v>62.077693728010573</v>
      </c>
      <c r="AY591" s="44">
        <f t="shared" si="170"/>
        <v>-0.4449809518683111</v>
      </c>
      <c r="AZ591" s="49"/>
      <c r="BA591" s="12">
        <f t="shared" si="171"/>
        <v>-0.44763409349734795</v>
      </c>
      <c r="BB591" s="9">
        <f t="shared" si="172"/>
        <v>63.614537256651744</v>
      </c>
      <c r="BC591" s="9">
        <f t="shared" si="173"/>
        <v>23.507643802208527</v>
      </c>
      <c r="BD591" s="9">
        <f t="shared" si="174"/>
        <v>103.72143071109507</v>
      </c>
      <c r="BE591" s="16">
        <f t="shared" si="175"/>
        <v>63.614537256651801</v>
      </c>
      <c r="BF591" s="44">
        <f t="shared" si="176"/>
        <v>-0.4449809518683332</v>
      </c>
      <c r="BG591" s="49"/>
      <c r="BH591" s="12">
        <f t="shared" si="177"/>
        <v>-0.44763409349734912</v>
      </c>
      <c r="BI591" s="9">
        <f t="shared" si="178"/>
        <v>64</v>
      </c>
      <c r="BJ591" s="9">
        <f t="shared" si="182"/>
        <v>23.893106545556677</v>
      </c>
      <c r="BK591" s="9"/>
      <c r="BL591" s="47">
        <f t="shared" si="180"/>
        <v>64</v>
      </c>
      <c r="BM591" s="44">
        <f t="shared" si="181"/>
        <v>-0.44498095186833375</v>
      </c>
      <c r="BN591" s="11"/>
      <c r="BO591" s="9"/>
      <c r="BP591" s="11"/>
      <c r="BQ591" s="9"/>
      <c r="BR591" s="43"/>
      <c r="BS591" s="9"/>
      <c r="BT591" s="11"/>
    </row>
    <row r="592" spans="3:72" x14ac:dyDescent="0.2">
      <c r="C592" s="1">
        <v>80</v>
      </c>
      <c r="D592" s="1">
        <v>104.71</v>
      </c>
      <c r="E592" s="1">
        <v>-5103.8999999999996</v>
      </c>
      <c r="F592" s="2">
        <v>78</v>
      </c>
      <c r="G592" s="6">
        <v>3.3000000000000002E-2</v>
      </c>
      <c r="H592" s="2">
        <v>0.42199999999999999</v>
      </c>
      <c r="I592" s="2">
        <v>3500</v>
      </c>
      <c r="J592" s="3">
        <f t="shared" ref="J592:J655" si="183">I592/60</f>
        <v>58.333333333333336</v>
      </c>
      <c r="K592" s="3">
        <f t="shared" ref="K592:K655" si="184">2*3.1416*J592</f>
        <v>366.52</v>
      </c>
      <c r="L592" s="1">
        <v>0.9</v>
      </c>
      <c r="M592" s="1">
        <v>0.76</v>
      </c>
      <c r="N592" s="1">
        <f t="shared" ref="N592:N655" si="185">L592*M592</f>
        <v>0.68400000000000005</v>
      </c>
      <c r="O592" s="40">
        <f t="shared" ref="O592:O655" si="186">1000*G592*F592/(75*N592)</f>
        <v>50.175438596491226</v>
      </c>
      <c r="P592" s="40">
        <f t="shared" ref="P592:P655" si="187">O592*75.9</f>
        <v>3808.3157894736842</v>
      </c>
      <c r="Q592" s="1">
        <v>11</v>
      </c>
      <c r="R592" s="1">
        <v>4</v>
      </c>
      <c r="S592" s="2">
        <v>2600</v>
      </c>
      <c r="T592" s="3">
        <f t="shared" ref="T592:T655" si="188">S592/(R592-1)</f>
        <v>866.66666666666663</v>
      </c>
      <c r="U592" s="7">
        <v>0.20419999999999999</v>
      </c>
      <c r="V592" s="7">
        <f t="shared" ref="V592:V655" si="189">3.1416*U592^2/4</f>
        <v>3.2749326455999997E-2</v>
      </c>
      <c r="W592" s="7">
        <f t="shared" ref="W592:W655" si="190">(2*9.81*V592^2*U592*Q592)/(S592*G592^2)</f>
        <v>1.6693636134473333E-2</v>
      </c>
      <c r="X592" s="40">
        <f t="shared" ref="X592:X655" si="191">AC592/(9.81*V592)</f>
        <v>1081.2059482292843</v>
      </c>
      <c r="Y592" s="1">
        <v>0</v>
      </c>
      <c r="Z592" s="1">
        <v>78</v>
      </c>
      <c r="AA592" s="2">
        <v>67</v>
      </c>
      <c r="AB592" s="6">
        <f t="shared" ref="AB592:AB655" si="192">(900*9.81*1000*G592*F592)/(N592*H592*(3.1416*I592)^2)</f>
        <v>0.6511988748177826</v>
      </c>
      <c r="AC592" s="2">
        <v>347.36</v>
      </c>
      <c r="AD592" s="40">
        <f t="shared" ref="AD592:AD655" si="193">(W592*T592)/(2*9.81*U592*V592^2)</f>
        <v>3367.0033670033663</v>
      </c>
      <c r="AE592" s="1">
        <f t="shared" ref="AE592:AE655" si="194">T592/AC592</f>
        <v>2.4950099800399199</v>
      </c>
      <c r="AF592" s="2">
        <f t="shared" ref="AF592:AF655" si="195">1+AF591</f>
        <v>65</v>
      </c>
      <c r="AG592" s="9">
        <f t="shared" ref="AG592:AG655" si="196">AF592*AE592</f>
        <v>162.1756487025948</v>
      </c>
      <c r="AH592" s="12">
        <f t="shared" ref="AH592:AH655" si="197">1/(AB592*AG592+1)</f>
        <v>9.3801062990622793E-3</v>
      </c>
      <c r="AI592" s="12">
        <f t="shared" ref="AI592:AI655" si="198">AL592^2-4*CoefC*AJ592</f>
        <v>-109131.95961435827</v>
      </c>
      <c r="AJ592" s="42">
        <f t="shared" ref="AJ592:AJ655" si="199">AH592^2*CoefA-AP592</f>
        <v>-142.04804783862133</v>
      </c>
      <c r="AK592" s="11">
        <v>0</v>
      </c>
      <c r="AL592" s="9">
        <f t="shared" ref="AL592:AL655" si="200">AH592*CoefB-B</f>
        <v>-88.457453354983016</v>
      </c>
      <c r="AM592" s="11">
        <f t="shared" ref="AM592:AM655" si="201">IF(AK592&lt;0,0,AK592)</f>
        <v>0</v>
      </c>
      <c r="AN592" s="9">
        <f t="shared" ref="AN592:AN655" si="202">AQ591</f>
        <v>102.184587182448</v>
      </c>
      <c r="AO592" s="9"/>
      <c r="AP592" s="9">
        <f t="shared" ref="AP592:AP655" si="203">AN592-AT592*(B-_R*ABS(AT592))</f>
        <v>142.05517473655004</v>
      </c>
      <c r="AQ592" s="47">
        <f t="shared" ref="AQ592:AQ655" si="204">AU592+B*(AR592-AT592)+_R*AT592*ABS(AT592)</f>
        <v>101.94828128211262</v>
      </c>
      <c r="AR592" s="15">
        <f t="shared" ref="AR592:AR655" si="205">AM591</f>
        <v>0</v>
      </c>
      <c r="AS592" s="49"/>
      <c r="AT592" s="12">
        <f t="shared" ref="AT592:AT655" si="206">AY591</f>
        <v>-0.4449809518683111</v>
      </c>
      <c r="AU592" s="9">
        <f t="shared" ref="AU592:AU655" si="207">AX591</f>
        <v>62.077693728010573</v>
      </c>
      <c r="AV592" s="9">
        <f t="shared" ref="AV592:AV655" si="208">AU592+AT592*(B-_R*ABS(AT592))</f>
        <v>22.207106173908514</v>
      </c>
      <c r="AW592" s="9">
        <f t="shared" ref="AW592:AW655" si="209">AU592-BA592*(B-_R*ABS(BA592))</f>
        <v>101.94828128211461</v>
      </c>
      <c r="AX592" s="16">
        <f t="shared" ref="AX592:AX655" si="210">(AV592+AW592)/2</f>
        <v>62.07769372801156</v>
      </c>
      <c r="AY592" s="44">
        <f t="shared" ref="AY592:AY655" si="211">(AV592-AX592)/B</f>
        <v>-0.44235916754627053</v>
      </c>
      <c r="AZ592" s="49"/>
      <c r="BA592" s="12">
        <f t="shared" ref="BA592:BA655" si="212">BF591</f>
        <v>-0.4449809518683332</v>
      </c>
      <c r="BB592" s="9">
        <f t="shared" ref="BB592:BB655" si="213">BE591</f>
        <v>63.614537256651801</v>
      </c>
      <c r="BC592" s="9">
        <f t="shared" ref="BC592:BC655" si="214">BB592+BA592*(B-_R*ABS(BA592))</f>
        <v>23.743949702547773</v>
      </c>
      <c r="BD592" s="9">
        <f t="shared" ref="BD592:BD655" si="215">BB592-BH592*(B-_R*ABS(BH592))</f>
        <v>103.48512481075588</v>
      </c>
      <c r="BE592" s="16">
        <f t="shared" ref="BE592:BE655" si="216">(BC592+BD592)/2</f>
        <v>63.614537256651829</v>
      </c>
      <c r="BF592" s="44">
        <f t="shared" ref="BF592:BF655" si="217">(BC592-BE592)/B</f>
        <v>-0.44235916754628174</v>
      </c>
      <c r="BG592" s="49"/>
      <c r="BH592" s="12">
        <f t="shared" ref="BH592:BH655" si="218">BM591</f>
        <v>-0.44498095186833375</v>
      </c>
      <c r="BI592" s="9">
        <f t="shared" ref="BI592:BI655" si="219">BL591</f>
        <v>64</v>
      </c>
      <c r="BJ592" s="9">
        <f t="shared" si="182"/>
        <v>24.129412445895923</v>
      </c>
      <c r="BK592" s="9"/>
      <c r="BL592" s="47">
        <f t="shared" ref="BL592:BL655" si="220">$AA$7</f>
        <v>64</v>
      </c>
      <c r="BM592" s="44">
        <f t="shared" ref="BM592:BM655" si="221">(BJ592-BL592)/B</f>
        <v>-0.44235916754628196</v>
      </c>
      <c r="BN592" s="11"/>
      <c r="BO592" s="9"/>
      <c r="BP592" s="11"/>
      <c r="BQ592" s="9"/>
      <c r="BR592" s="43"/>
      <c r="BS592" s="9"/>
      <c r="BT592" s="11"/>
    </row>
    <row r="593" spans="3:72" x14ac:dyDescent="0.2">
      <c r="C593" s="1">
        <v>80</v>
      </c>
      <c r="D593" s="1">
        <v>104.71</v>
      </c>
      <c r="E593" s="1">
        <v>-5103.8999999999996</v>
      </c>
      <c r="F593" s="2">
        <v>78</v>
      </c>
      <c r="G593" s="6">
        <v>3.3000000000000002E-2</v>
      </c>
      <c r="H593" s="2">
        <v>0.42199999999999999</v>
      </c>
      <c r="I593" s="2">
        <v>3500</v>
      </c>
      <c r="J593" s="3">
        <f t="shared" si="183"/>
        <v>58.333333333333336</v>
      </c>
      <c r="K593" s="3">
        <f t="shared" si="184"/>
        <v>366.52</v>
      </c>
      <c r="L593" s="1">
        <v>0.9</v>
      </c>
      <c r="M593" s="1">
        <v>0.76</v>
      </c>
      <c r="N593" s="1">
        <f t="shared" si="185"/>
        <v>0.68400000000000005</v>
      </c>
      <c r="O593" s="40">
        <f t="shared" si="186"/>
        <v>50.175438596491226</v>
      </c>
      <c r="P593" s="40">
        <f t="shared" si="187"/>
        <v>3808.3157894736842</v>
      </c>
      <c r="Q593" s="1">
        <v>11</v>
      </c>
      <c r="R593" s="1">
        <v>4</v>
      </c>
      <c r="S593" s="2">
        <v>2600</v>
      </c>
      <c r="T593" s="3">
        <f t="shared" si="188"/>
        <v>866.66666666666663</v>
      </c>
      <c r="U593" s="7">
        <v>0.20419999999999999</v>
      </c>
      <c r="V593" s="7">
        <f t="shared" si="189"/>
        <v>3.2749326455999997E-2</v>
      </c>
      <c r="W593" s="7">
        <f t="shared" si="190"/>
        <v>1.6693636134473333E-2</v>
      </c>
      <c r="X593" s="40">
        <f t="shared" si="191"/>
        <v>1081.2059482292843</v>
      </c>
      <c r="Y593" s="1">
        <v>0</v>
      </c>
      <c r="Z593" s="1">
        <v>78</v>
      </c>
      <c r="AA593" s="2">
        <v>67</v>
      </c>
      <c r="AB593" s="6">
        <f t="shared" si="192"/>
        <v>0.6511988748177826</v>
      </c>
      <c r="AC593" s="2">
        <v>347.36</v>
      </c>
      <c r="AD593" s="40">
        <f t="shared" si="193"/>
        <v>3367.0033670033663</v>
      </c>
      <c r="AE593" s="1">
        <f t="shared" si="194"/>
        <v>2.4950099800399199</v>
      </c>
      <c r="AF593" s="2">
        <f t="shared" si="195"/>
        <v>66</v>
      </c>
      <c r="AG593" s="9">
        <f t="shared" si="196"/>
        <v>164.67065868263472</v>
      </c>
      <c r="AH593" s="12">
        <f t="shared" si="197"/>
        <v>9.2392965912606491E-3</v>
      </c>
      <c r="AI593" s="12">
        <f t="shared" si="198"/>
        <v>-108740.84371877322</v>
      </c>
      <c r="AJ593" s="42">
        <f t="shared" si="199"/>
        <v>-141.57842478249594</v>
      </c>
      <c r="AK593" s="11">
        <v>0</v>
      </c>
      <c r="AL593" s="9">
        <f t="shared" si="200"/>
        <v>-88.482586479728525</v>
      </c>
      <c r="AM593" s="11">
        <f t="shared" si="201"/>
        <v>0</v>
      </c>
      <c r="AN593" s="9">
        <f t="shared" si="202"/>
        <v>101.94828128211262</v>
      </c>
      <c r="AO593" s="9"/>
      <c r="AP593" s="9">
        <f t="shared" si="203"/>
        <v>141.58533931521754</v>
      </c>
      <c r="AQ593" s="47">
        <f t="shared" si="204"/>
        <v>101.71475176111647</v>
      </c>
      <c r="AR593" s="15">
        <f t="shared" si="205"/>
        <v>0</v>
      </c>
      <c r="AS593" s="49"/>
      <c r="AT593" s="12">
        <f t="shared" si="206"/>
        <v>-0.44235916754627053</v>
      </c>
      <c r="AU593" s="9">
        <f t="shared" si="207"/>
        <v>62.07769372801156</v>
      </c>
      <c r="AV593" s="9">
        <f t="shared" si="208"/>
        <v>22.440635694906646</v>
      </c>
      <c r="AW593" s="9">
        <f t="shared" si="209"/>
        <v>101.71475176111747</v>
      </c>
      <c r="AX593" s="16">
        <f t="shared" si="210"/>
        <v>62.077693728012058</v>
      </c>
      <c r="AY593" s="44">
        <f t="shared" si="211"/>
        <v>-0.43976818680474489</v>
      </c>
      <c r="AZ593" s="49"/>
      <c r="BA593" s="12">
        <f t="shared" si="212"/>
        <v>-0.44235916754628174</v>
      </c>
      <c r="BB593" s="9">
        <f t="shared" si="213"/>
        <v>63.614537256651829</v>
      </c>
      <c r="BC593" s="9">
        <f t="shared" si="214"/>
        <v>23.977479223545913</v>
      </c>
      <c r="BD593" s="9">
        <f t="shared" si="215"/>
        <v>103.25159528975776</v>
      </c>
      <c r="BE593" s="16">
        <f t="shared" si="216"/>
        <v>63.614537256651836</v>
      </c>
      <c r="BF593" s="44">
        <f t="shared" si="217"/>
        <v>-0.43976818680475055</v>
      </c>
      <c r="BG593" s="49"/>
      <c r="BH593" s="12">
        <f t="shared" si="218"/>
        <v>-0.44235916754628196</v>
      </c>
      <c r="BI593" s="9">
        <f t="shared" si="219"/>
        <v>64</v>
      </c>
      <c r="BJ593" s="9">
        <f t="shared" si="182"/>
        <v>24.36294196689407</v>
      </c>
      <c r="BK593" s="9"/>
      <c r="BL593" s="47">
        <f t="shared" si="220"/>
        <v>64</v>
      </c>
      <c r="BM593" s="44">
        <f t="shared" si="221"/>
        <v>-0.4397681868047506</v>
      </c>
      <c r="BN593" s="11"/>
      <c r="BO593" s="9"/>
      <c r="BP593" s="11"/>
      <c r="BQ593" s="9"/>
      <c r="BR593" s="43"/>
      <c r="BS593" s="9"/>
      <c r="BT593" s="11"/>
    </row>
    <row r="594" spans="3:72" x14ac:dyDescent="0.2">
      <c r="C594" s="1">
        <v>80</v>
      </c>
      <c r="D594" s="1">
        <v>104.71</v>
      </c>
      <c r="E594" s="1">
        <v>-5103.8999999999996</v>
      </c>
      <c r="F594" s="2">
        <v>78</v>
      </c>
      <c r="G594" s="6">
        <v>3.3000000000000002E-2</v>
      </c>
      <c r="H594" s="2">
        <v>0.42199999999999999</v>
      </c>
      <c r="I594" s="2">
        <v>3500</v>
      </c>
      <c r="J594" s="3">
        <f t="shared" si="183"/>
        <v>58.333333333333336</v>
      </c>
      <c r="K594" s="3">
        <f t="shared" si="184"/>
        <v>366.52</v>
      </c>
      <c r="L594" s="1">
        <v>0.9</v>
      </c>
      <c r="M594" s="1">
        <v>0.76</v>
      </c>
      <c r="N594" s="1">
        <f t="shared" si="185"/>
        <v>0.68400000000000005</v>
      </c>
      <c r="O594" s="40">
        <f t="shared" si="186"/>
        <v>50.175438596491226</v>
      </c>
      <c r="P594" s="40">
        <f t="shared" si="187"/>
        <v>3808.3157894736842</v>
      </c>
      <c r="Q594" s="1">
        <v>11</v>
      </c>
      <c r="R594" s="1">
        <v>4</v>
      </c>
      <c r="S594" s="2">
        <v>2600</v>
      </c>
      <c r="T594" s="3">
        <f t="shared" si="188"/>
        <v>866.66666666666663</v>
      </c>
      <c r="U594" s="7">
        <v>0.20419999999999999</v>
      </c>
      <c r="V594" s="7">
        <f t="shared" si="189"/>
        <v>3.2749326455999997E-2</v>
      </c>
      <c r="W594" s="7">
        <f t="shared" si="190"/>
        <v>1.6693636134473333E-2</v>
      </c>
      <c r="X594" s="40">
        <f t="shared" si="191"/>
        <v>1081.2059482292843</v>
      </c>
      <c r="Y594" s="1">
        <v>0</v>
      </c>
      <c r="Z594" s="1">
        <v>78</v>
      </c>
      <c r="AA594" s="2">
        <v>67</v>
      </c>
      <c r="AB594" s="6">
        <f t="shared" si="192"/>
        <v>0.6511988748177826</v>
      </c>
      <c r="AC594" s="2">
        <v>347.36</v>
      </c>
      <c r="AD594" s="40">
        <f t="shared" si="193"/>
        <v>3367.0033670033663</v>
      </c>
      <c r="AE594" s="1">
        <f t="shared" si="194"/>
        <v>2.4950099800399199</v>
      </c>
      <c r="AF594" s="2">
        <f t="shared" si="195"/>
        <v>67</v>
      </c>
      <c r="AG594" s="9">
        <f t="shared" si="196"/>
        <v>167.16566866267465</v>
      </c>
      <c r="AH594" s="12">
        <f t="shared" si="197"/>
        <v>9.1026518973708892E-3</v>
      </c>
      <c r="AI594" s="12">
        <f t="shared" si="198"/>
        <v>-108354.38224459445</v>
      </c>
      <c r="AJ594" s="42">
        <f t="shared" si="199"/>
        <v>-141.11429639415763</v>
      </c>
      <c r="AK594" s="11">
        <v>0</v>
      </c>
      <c r="AL594" s="9">
        <f t="shared" si="200"/>
        <v>-88.506976191140907</v>
      </c>
      <c r="AM594" s="11">
        <f t="shared" si="201"/>
        <v>0</v>
      </c>
      <c r="AN594" s="9">
        <f t="shared" si="202"/>
        <v>101.71475176111647</v>
      </c>
      <c r="AO594" s="9"/>
      <c r="AP594" s="9">
        <f t="shared" si="203"/>
        <v>141.12100791415438</v>
      </c>
      <c r="AQ594" s="47">
        <f t="shared" si="204"/>
        <v>101.48394988104997</v>
      </c>
      <c r="AR594" s="15">
        <f t="shared" si="205"/>
        <v>0</v>
      </c>
      <c r="AS594" s="49"/>
      <c r="AT594" s="12">
        <f t="shared" si="206"/>
        <v>-0.43976818680474489</v>
      </c>
      <c r="AU594" s="9">
        <f t="shared" si="207"/>
        <v>62.077693728012058</v>
      </c>
      <c r="AV594" s="9">
        <f t="shared" si="208"/>
        <v>22.671437574974156</v>
      </c>
      <c r="AW594" s="9">
        <f t="shared" si="209"/>
        <v>101.48394988105048</v>
      </c>
      <c r="AX594" s="16">
        <f t="shared" si="210"/>
        <v>62.077693728012321</v>
      </c>
      <c r="AY594" s="44">
        <f t="shared" si="211"/>
        <v>-0.43720746889718659</v>
      </c>
      <c r="AZ594" s="49"/>
      <c r="BA594" s="12">
        <f t="shared" si="212"/>
        <v>-0.43976818680475055</v>
      </c>
      <c r="BB594" s="9">
        <f t="shared" si="213"/>
        <v>63.614537256651836</v>
      </c>
      <c r="BC594" s="9">
        <f t="shared" si="214"/>
        <v>24.208281103613423</v>
      </c>
      <c r="BD594" s="9">
        <f t="shared" si="215"/>
        <v>103.02079340969024</v>
      </c>
      <c r="BE594" s="16">
        <f t="shared" si="216"/>
        <v>63.614537256651829</v>
      </c>
      <c r="BF594" s="44">
        <f t="shared" si="217"/>
        <v>-0.43720746889718926</v>
      </c>
      <c r="BG594" s="49"/>
      <c r="BH594" s="12">
        <f t="shared" si="218"/>
        <v>-0.4397681868047506</v>
      </c>
      <c r="BI594" s="9">
        <f t="shared" si="219"/>
        <v>64</v>
      </c>
      <c r="BJ594" s="9">
        <f t="shared" si="182"/>
        <v>24.593743846961587</v>
      </c>
      <c r="BK594" s="9"/>
      <c r="BL594" s="47">
        <f t="shared" si="220"/>
        <v>64</v>
      </c>
      <c r="BM594" s="44">
        <f t="shared" si="221"/>
        <v>-0.43720746889718937</v>
      </c>
      <c r="BN594" s="11"/>
      <c r="BO594" s="9"/>
      <c r="BP594" s="11"/>
      <c r="BQ594" s="9"/>
      <c r="BR594" s="43"/>
      <c r="BS594" s="9"/>
      <c r="BT594" s="11"/>
    </row>
    <row r="595" spans="3:72" x14ac:dyDescent="0.2">
      <c r="C595" s="1">
        <v>80</v>
      </c>
      <c r="D595" s="1">
        <v>104.71</v>
      </c>
      <c r="E595" s="1">
        <v>-5103.8999999999996</v>
      </c>
      <c r="F595" s="2">
        <v>78</v>
      </c>
      <c r="G595" s="6">
        <v>3.3000000000000002E-2</v>
      </c>
      <c r="H595" s="2">
        <v>0.42199999999999999</v>
      </c>
      <c r="I595" s="2">
        <v>3500</v>
      </c>
      <c r="J595" s="3">
        <f t="shared" si="183"/>
        <v>58.333333333333336</v>
      </c>
      <c r="K595" s="3">
        <f t="shared" si="184"/>
        <v>366.52</v>
      </c>
      <c r="L595" s="1">
        <v>0.9</v>
      </c>
      <c r="M595" s="1">
        <v>0.76</v>
      </c>
      <c r="N595" s="1">
        <f t="shared" si="185"/>
        <v>0.68400000000000005</v>
      </c>
      <c r="O595" s="40">
        <f t="shared" si="186"/>
        <v>50.175438596491226</v>
      </c>
      <c r="P595" s="40">
        <f t="shared" si="187"/>
        <v>3808.3157894736842</v>
      </c>
      <c r="Q595" s="1">
        <v>11</v>
      </c>
      <c r="R595" s="1">
        <v>4</v>
      </c>
      <c r="S595" s="2">
        <v>2600</v>
      </c>
      <c r="T595" s="3">
        <f t="shared" si="188"/>
        <v>866.66666666666663</v>
      </c>
      <c r="U595" s="7">
        <v>0.20419999999999999</v>
      </c>
      <c r="V595" s="7">
        <f t="shared" si="189"/>
        <v>3.2749326455999997E-2</v>
      </c>
      <c r="W595" s="7">
        <f t="shared" si="190"/>
        <v>1.6693636134473333E-2</v>
      </c>
      <c r="X595" s="40">
        <f t="shared" si="191"/>
        <v>1081.2059482292843</v>
      </c>
      <c r="Y595" s="1">
        <v>0</v>
      </c>
      <c r="Z595" s="1">
        <v>78</v>
      </c>
      <c r="AA595" s="2">
        <v>67</v>
      </c>
      <c r="AB595" s="6">
        <f t="shared" si="192"/>
        <v>0.6511988748177826</v>
      </c>
      <c r="AC595" s="2">
        <v>347.36</v>
      </c>
      <c r="AD595" s="40">
        <f t="shared" si="193"/>
        <v>3367.0033670033663</v>
      </c>
      <c r="AE595" s="1">
        <f t="shared" si="194"/>
        <v>2.4950099800399199</v>
      </c>
      <c r="AF595" s="2">
        <f t="shared" si="195"/>
        <v>68</v>
      </c>
      <c r="AG595" s="9">
        <f t="shared" si="196"/>
        <v>169.66067864271454</v>
      </c>
      <c r="AH595" s="12">
        <f t="shared" si="197"/>
        <v>8.9699901150204348E-3</v>
      </c>
      <c r="AI595" s="12">
        <f t="shared" si="198"/>
        <v>-107972.49066776874</v>
      </c>
      <c r="AJ595" s="42">
        <f t="shared" si="199"/>
        <v>-140.65556687378592</v>
      </c>
      <c r="AK595" s="11">
        <v>0</v>
      </c>
      <c r="AL595" s="9">
        <f t="shared" si="200"/>
        <v>-88.530654992672638</v>
      </c>
      <c r="AM595" s="11">
        <f t="shared" si="201"/>
        <v>0</v>
      </c>
      <c r="AN595" s="9">
        <f t="shared" si="202"/>
        <v>101.48394988104997</v>
      </c>
      <c r="AO595" s="9"/>
      <c r="AP595" s="9">
        <f t="shared" si="203"/>
        <v>140.66208419232166</v>
      </c>
      <c r="AQ595" s="47">
        <f t="shared" si="204"/>
        <v>101.25582803928401</v>
      </c>
      <c r="AR595" s="15">
        <f t="shared" si="205"/>
        <v>0</v>
      </c>
      <c r="AS595" s="49"/>
      <c r="AT595" s="12">
        <f t="shared" si="206"/>
        <v>-0.43720746889718659</v>
      </c>
      <c r="AU595" s="9">
        <f t="shared" si="207"/>
        <v>62.077693728012321</v>
      </c>
      <c r="AV595" s="9">
        <f t="shared" si="208"/>
        <v>22.899559416740622</v>
      </c>
      <c r="AW595" s="9">
        <f t="shared" si="209"/>
        <v>101.25582803928427</v>
      </c>
      <c r="AX595" s="16">
        <f t="shared" si="210"/>
        <v>62.077693728012449</v>
      </c>
      <c r="AY595" s="44">
        <f t="shared" si="211"/>
        <v>-0.4346764856783929</v>
      </c>
      <c r="AZ595" s="49"/>
      <c r="BA595" s="12">
        <f t="shared" si="212"/>
        <v>-0.43720746889718926</v>
      </c>
      <c r="BB595" s="9">
        <f t="shared" si="213"/>
        <v>63.614537256651829</v>
      </c>
      <c r="BC595" s="9">
        <f t="shared" si="214"/>
        <v>24.436402945379889</v>
      </c>
      <c r="BD595" s="9">
        <f t="shared" si="215"/>
        <v>102.79267156792378</v>
      </c>
      <c r="BE595" s="16">
        <f t="shared" si="216"/>
        <v>63.614537256651829</v>
      </c>
      <c r="BF595" s="44">
        <f t="shared" si="217"/>
        <v>-0.43467648567839418</v>
      </c>
      <c r="BG595" s="49"/>
      <c r="BH595" s="12">
        <f t="shared" si="218"/>
        <v>-0.43720746889718937</v>
      </c>
      <c r="BI595" s="9">
        <f t="shared" si="219"/>
        <v>64</v>
      </c>
      <c r="BJ595" s="9">
        <f t="shared" si="182"/>
        <v>24.821865688728053</v>
      </c>
      <c r="BK595" s="9"/>
      <c r="BL595" s="47">
        <f t="shared" si="220"/>
        <v>64</v>
      </c>
      <c r="BM595" s="44">
        <f t="shared" si="221"/>
        <v>-0.43467648567839423</v>
      </c>
      <c r="BN595" s="11"/>
      <c r="BO595" s="9"/>
      <c r="BP595" s="11"/>
      <c r="BQ595" s="9"/>
      <c r="BR595" s="43"/>
      <c r="BS595" s="9"/>
      <c r="BT595" s="11"/>
    </row>
    <row r="596" spans="3:72" x14ac:dyDescent="0.2">
      <c r="C596" s="1">
        <v>80</v>
      </c>
      <c r="D596" s="1">
        <v>104.71</v>
      </c>
      <c r="E596" s="1">
        <v>-5103.8999999999996</v>
      </c>
      <c r="F596" s="2">
        <v>78</v>
      </c>
      <c r="G596" s="6">
        <v>3.3000000000000002E-2</v>
      </c>
      <c r="H596" s="2">
        <v>0.42199999999999999</v>
      </c>
      <c r="I596" s="2">
        <v>3500</v>
      </c>
      <c r="J596" s="3">
        <f t="shared" si="183"/>
        <v>58.333333333333336</v>
      </c>
      <c r="K596" s="3">
        <f t="shared" si="184"/>
        <v>366.52</v>
      </c>
      <c r="L596" s="1">
        <v>0.9</v>
      </c>
      <c r="M596" s="1">
        <v>0.76</v>
      </c>
      <c r="N596" s="1">
        <f t="shared" si="185"/>
        <v>0.68400000000000005</v>
      </c>
      <c r="O596" s="40">
        <f t="shared" si="186"/>
        <v>50.175438596491226</v>
      </c>
      <c r="P596" s="40">
        <f t="shared" si="187"/>
        <v>3808.3157894736842</v>
      </c>
      <c r="Q596" s="1">
        <v>11</v>
      </c>
      <c r="R596" s="1">
        <v>4</v>
      </c>
      <c r="S596" s="2">
        <v>2600</v>
      </c>
      <c r="T596" s="3">
        <f t="shared" si="188"/>
        <v>866.66666666666663</v>
      </c>
      <c r="U596" s="7">
        <v>0.20419999999999999</v>
      </c>
      <c r="V596" s="7">
        <f t="shared" si="189"/>
        <v>3.2749326455999997E-2</v>
      </c>
      <c r="W596" s="7">
        <f t="shared" si="190"/>
        <v>1.6693636134473333E-2</v>
      </c>
      <c r="X596" s="40">
        <f t="shared" si="191"/>
        <v>1081.2059482292843</v>
      </c>
      <c r="Y596" s="1">
        <v>0</v>
      </c>
      <c r="Z596" s="1">
        <v>78</v>
      </c>
      <c r="AA596" s="2">
        <v>67</v>
      </c>
      <c r="AB596" s="6">
        <f t="shared" si="192"/>
        <v>0.6511988748177826</v>
      </c>
      <c r="AC596" s="2">
        <v>347.36</v>
      </c>
      <c r="AD596" s="40">
        <f t="shared" si="193"/>
        <v>3367.0033670033663</v>
      </c>
      <c r="AE596" s="1">
        <f t="shared" si="194"/>
        <v>2.4950099800399199</v>
      </c>
      <c r="AF596" s="2">
        <f t="shared" si="195"/>
        <v>69</v>
      </c>
      <c r="AG596" s="9">
        <f t="shared" si="196"/>
        <v>172.15568862275447</v>
      </c>
      <c r="AH596" s="12">
        <f t="shared" si="197"/>
        <v>8.8411396051630928E-3</v>
      </c>
      <c r="AI596" s="12">
        <f t="shared" si="198"/>
        <v>-107595.08659714903</v>
      </c>
      <c r="AJ596" s="42">
        <f t="shared" si="199"/>
        <v>-140.20214262160002</v>
      </c>
      <c r="AK596" s="11">
        <v>0</v>
      </c>
      <c r="AL596" s="9">
        <f t="shared" si="200"/>
        <v>-88.553653520177079</v>
      </c>
      <c r="AM596" s="11">
        <f t="shared" si="201"/>
        <v>0</v>
      </c>
      <c r="AN596" s="9">
        <f t="shared" si="202"/>
        <v>101.25582803928401</v>
      </c>
      <c r="AO596" s="9"/>
      <c r="AP596" s="9">
        <f t="shared" si="203"/>
        <v>140.20847404731097</v>
      </c>
      <c r="AQ596" s="47">
        <f t="shared" si="204"/>
        <v>101.03033973603942</v>
      </c>
      <c r="AR596" s="15">
        <f t="shared" si="205"/>
        <v>0</v>
      </c>
      <c r="AS596" s="49"/>
      <c r="AT596" s="12">
        <f t="shared" si="206"/>
        <v>-0.4346764856783929</v>
      </c>
      <c r="AU596" s="9">
        <f t="shared" si="207"/>
        <v>62.077693728012449</v>
      </c>
      <c r="AV596" s="9">
        <f t="shared" si="208"/>
        <v>23.125047719985474</v>
      </c>
      <c r="AW596" s="9">
        <f t="shared" si="209"/>
        <v>101.03033973603954</v>
      </c>
      <c r="AX596" s="16">
        <f t="shared" si="210"/>
        <v>62.077693728012505</v>
      </c>
      <c r="AY596" s="44">
        <f t="shared" si="211"/>
        <v>-0.43217472123914469</v>
      </c>
      <c r="AZ596" s="49"/>
      <c r="BA596" s="12">
        <f t="shared" si="212"/>
        <v>-0.43467648567839418</v>
      </c>
      <c r="BB596" s="9">
        <f t="shared" si="213"/>
        <v>63.614537256651829</v>
      </c>
      <c r="BC596" s="9">
        <f t="shared" si="214"/>
        <v>24.661891248624741</v>
      </c>
      <c r="BD596" s="9">
        <f t="shared" si="215"/>
        <v>102.56718326467893</v>
      </c>
      <c r="BE596" s="16">
        <f t="shared" si="216"/>
        <v>63.614537256651836</v>
      </c>
      <c r="BF596" s="44">
        <f t="shared" si="217"/>
        <v>-0.43217472123914535</v>
      </c>
      <c r="BG596" s="49"/>
      <c r="BH596" s="12">
        <f t="shared" si="218"/>
        <v>-0.43467648567839423</v>
      </c>
      <c r="BI596" s="9">
        <f t="shared" si="219"/>
        <v>64</v>
      </c>
      <c r="BJ596" s="9">
        <f t="shared" si="182"/>
        <v>25.047353991972905</v>
      </c>
      <c r="BK596" s="9"/>
      <c r="BL596" s="47">
        <f t="shared" si="220"/>
        <v>64</v>
      </c>
      <c r="BM596" s="44">
        <f t="shared" si="221"/>
        <v>-0.43217472123914535</v>
      </c>
      <c r="BN596" s="11"/>
      <c r="BO596" s="9"/>
      <c r="BP596" s="11"/>
      <c r="BQ596" s="9"/>
      <c r="BR596" s="43"/>
      <c r="BS596" s="9"/>
      <c r="BT596" s="11"/>
    </row>
    <row r="597" spans="3:72" x14ac:dyDescent="0.2">
      <c r="C597" s="1">
        <v>80</v>
      </c>
      <c r="D597" s="1">
        <v>104.71</v>
      </c>
      <c r="E597" s="1">
        <v>-5103.8999999999996</v>
      </c>
      <c r="F597" s="2">
        <v>78</v>
      </c>
      <c r="G597" s="6">
        <v>3.3000000000000002E-2</v>
      </c>
      <c r="H597" s="2">
        <v>0.42199999999999999</v>
      </c>
      <c r="I597" s="2">
        <v>3500</v>
      </c>
      <c r="J597" s="3">
        <f t="shared" si="183"/>
        <v>58.333333333333336</v>
      </c>
      <c r="K597" s="3">
        <f t="shared" si="184"/>
        <v>366.52</v>
      </c>
      <c r="L597" s="1">
        <v>0.9</v>
      </c>
      <c r="M597" s="1">
        <v>0.76</v>
      </c>
      <c r="N597" s="1">
        <f t="shared" si="185"/>
        <v>0.68400000000000005</v>
      </c>
      <c r="O597" s="40">
        <f t="shared" si="186"/>
        <v>50.175438596491226</v>
      </c>
      <c r="P597" s="40">
        <f t="shared" si="187"/>
        <v>3808.3157894736842</v>
      </c>
      <c r="Q597" s="1">
        <v>11</v>
      </c>
      <c r="R597" s="1">
        <v>4</v>
      </c>
      <c r="S597" s="2">
        <v>2600</v>
      </c>
      <c r="T597" s="3">
        <f t="shared" si="188"/>
        <v>866.66666666666663</v>
      </c>
      <c r="U597" s="7">
        <v>0.20419999999999999</v>
      </c>
      <c r="V597" s="7">
        <f t="shared" si="189"/>
        <v>3.2749326455999997E-2</v>
      </c>
      <c r="W597" s="7">
        <f t="shared" si="190"/>
        <v>1.6693636134473333E-2</v>
      </c>
      <c r="X597" s="40">
        <f t="shared" si="191"/>
        <v>1081.2059482292843</v>
      </c>
      <c r="Y597" s="1">
        <v>0</v>
      </c>
      <c r="Z597" s="1">
        <v>78</v>
      </c>
      <c r="AA597" s="2">
        <v>67</v>
      </c>
      <c r="AB597" s="6">
        <f t="shared" si="192"/>
        <v>0.6511988748177826</v>
      </c>
      <c r="AC597" s="2">
        <v>347.36</v>
      </c>
      <c r="AD597" s="40">
        <f t="shared" si="193"/>
        <v>3367.0033670033663</v>
      </c>
      <c r="AE597" s="1">
        <f t="shared" si="194"/>
        <v>2.4950099800399199</v>
      </c>
      <c r="AF597" s="2">
        <f t="shared" si="195"/>
        <v>70</v>
      </c>
      <c r="AG597" s="9">
        <f t="shared" si="196"/>
        <v>174.65069860279439</v>
      </c>
      <c r="AH597" s="12">
        <f t="shared" si="197"/>
        <v>8.7159384512127212E-3</v>
      </c>
      <c r="AI597" s="12">
        <f t="shared" si="198"/>
        <v>-107222.08970132911</v>
      </c>
      <c r="AJ597" s="42">
        <f t="shared" si="199"/>
        <v>-139.7539321763935</v>
      </c>
      <c r="AK597" s="11">
        <v>0</v>
      </c>
      <c r="AL597" s="9">
        <f t="shared" si="200"/>
        <v>-88.576000674145675</v>
      </c>
      <c r="AM597" s="11">
        <f t="shared" si="201"/>
        <v>0</v>
      </c>
      <c r="AN597" s="9">
        <f t="shared" si="202"/>
        <v>101.03033973603942</v>
      </c>
      <c r="AO597" s="9"/>
      <c r="AP597" s="9">
        <f t="shared" si="203"/>
        <v>139.76008555062342</v>
      </c>
      <c r="AQ597" s="47">
        <f t="shared" si="204"/>
        <v>100.8074395425965</v>
      </c>
      <c r="AR597" s="15">
        <f t="shared" si="205"/>
        <v>0</v>
      </c>
      <c r="AS597" s="49"/>
      <c r="AT597" s="12">
        <f t="shared" si="206"/>
        <v>-0.43217472123914469</v>
      </c>
      <c r="AU597" s="9">
        <f t="shared" si="207"/>
        <v>62.077693728012505</v>
      </c>
      <c r="AV597" s="9">
        <f t="shared" si="208"/>
        <v>23.347947913428513</v>
      </c>
      <c r="AW597" s="9">
        <f t="shared" si="209"/>
        <v>100.80743954259655</v>
      </c>
      <c r="AX597" s="16">
        <f t="shared" si="210"/>
        <v>62.077693728012534</v>
      </c>
      <c r="AY597" s="44">
        <f t="shared" si="211"/>
        <v>-0.42970167155349476</v>
      </c>
      <c r="AZ597" s="49"/>
      <c r="BA597" s="12">
        <f t="shared" si="212"/>
        <v>-0.43217472123914535</v>
      </c>
      <c r="BB597" s="9">
        <f t="shared" si="213"/>
        <v>63.614537256651836</v>
      </c>
      <c r="BC597" s="9">
        <f t="shared" si="214"/>
        <v>24.884791442067787</v>
      </c>
      <c r="BD597" s="9">
        <f t="shared" si="215"/>
        <v>102.34428307123588</v>
      </c>
      <c r="BE597" s="16">
        <f t="shared" si="216"/>
        <v>63.614537256651829</v>
      </c>
      <c r="BF597" s="44">
        <f t="shared" si="217"/>
        <v>-0.42970167155349498</v>
      </c>
      <c r="BG597" s="49"/>
      <c r="BH597" s="12">
        <f t="shared" si="218"/>
        <v>-0.43217472123914535</v>
      </c>
      <c r="BI597" s="9">
        <f t="shared" si="219"/>
        <v>64</v>
      </c>
      <c r="BJ597" s="9">
        <f t="shared" si="182"/>
        <v>25.270254185415951</v>
      </c>
      <c r="BK597" s="9"/>
      <c r="BL597" s="47">
        <f t="shared" si="220"/>
        <v>64</v>
      </c>
      <c r="BM597" s="44">
        <f t="shared" si="221"/>
        <v>-0.42970167155349503</v>
      </c>
      <c r="BN597" s="11"/>
      <c r="BO597" s="9"/>
      <c r="BP597" s="11"/>
      <c r="BQ597" s="9"/>
      <c r="BR597" s="43"/>
      <c r="BS597" s="9"/>
      <c r="BT597" s="11"/>
    </row>
    <row r="598" spans="3:72" x14ac:dyDescent="0.2">
      <c r="C598" s="1">
        <v>80</v>
      </c>
      <c r="D598" s="1">
        <v>104.71</v>
      </c>
      <c r="E598" s="1">
        <v>-5103.8999999999996</v>
      </c>
      <c r="F598" s="2">
        <v>78</v>
      </c>
      <c r="G598" s="6">
        <v>3.3000000000000002E-2</v>
      </c>
      <c r="H598" s="2">
        <v>0.42199999999999999</v>
      </c>
      <c r="I598" s="2">
        <v>3500</v>
      </c>
      <c r="J598" s="3">
        <f t="shared" si="183"/>
        <v>58.333333333333336</v>
      </c>
      <c r="K598" s="3">
        <f t="shared" si="184"/>
        <v>366.52</v>
      </c>
      <c r="L598" s="1">
        <v>0.9</v>
      </c>
      <c r="M598" s="1">
        <v>0.76</v>
      </c>
      <c r="N598" s="1">
        <f t="shared" si="185"/>
        <v>0.68400000000000005</v>
      </c>
      <c r="O598" s="40">
        <f t="shared" si="186"/>
        <v>50.175438596491226</v>
      </c>
      <c r="P598" s="40">
        <f t="shared" si="187"/>
        <v>3808.3157894736842</v>
      </c>
      <c r="Q598" s="1">
        <v>11</v>
      </c>
      <c r="R598" s="1">
        <v>4</v>
      </c>
      <c r="S598" s="2">
        <v>2600</v>
      </c>
      <c r="T598" s="3">
        <f t="shared" si="188"/>
        <v>866.66666666666663</v>
      </c>
      <c r="U598" s="7">
        <v>0.20419999999999999</v>
      </c>
      <c r="V598" s="7">
        <f t="shared" si="189"/>
        <v>3.2749326455999997E-2</v>
      </c>
      <c r="W598" s="7">
        <f t="shared" si="190"/>
        <v>1.6693636134473333E-2</v>
      </c>
      <c r="X598" s="40">
        <f t="shared" si="191"/>
        <v>1081.2059482292843</v>
      </c>
      <c r="Y598" s="1">
        <v>0</v>
      </c>
      <c r="Z598" s="1">
        <v>78</v>
      </c>
      <c r="AA598" s="2">
        <v>67</v>
      </c>
      <c r="AB598" s="6">
        <f t="shared" si="192"/>
        <v>0.6511988748177826</v>
      </c>
      <c r="AC598" s="2">
        <v>347.36</v>
      </c>
      <c r="AD598" s="40">
        <f t="shared" si="193"/>
        <v>3367.0033670033663</v>
      </c>
      <c r="AE598" s="1">
        <f t="shared" si="194"/>
        <v>2.4950099800399199</v>
      </c>
      <c r="AF598" s="2">
        <f t="shared" si="195"/>
        <v>71</v>
      </c>
      <c r="AG598" s="9">
        <f t="shared" si="196"/>
        <v>177.14570858283432</v>
      </c>
      <c r="AH598" s="12">
        <f t="shared" si="197"/>
        <v>8.5942337802472468E-3</v>
      </c>
      <c r="AI598" s="12">
        <f t="shared" si="198"/>
        <v>-106853.42163893071</v>
      </c>
      <c r="AJ598" s="42">
        <f t="shared" si="199"/>
        <v>-139.31084615598715</v>
      </c>
      <c r="AK598" s="11">
        <v>0</v>
      </c>
      <c r="AL598" s="9">
        <f t="shared" si="200"/>
        <v>-88.597723740866314</v>
      </c>
      <c r="AM598" s="11">
        <f t="shared" si="201"/>
        <v>0</v>
      </c>
      <c r="AN598" s="9">
        <f t="shared" si="202"/>
        <v>100.8074395425965</v>
      </c>
      <c r="AO598" s="9"/>
      <c r="AP598" s="9">
        <f t="shared" si="203"/>
        <v>139.31682888518299</v>
      </c>
      <c r="AQ598" s="47">
        <f t="shared" si="204"/>
        <v>100.58708307059902</v>
      </c>
      <c r="AR598" s="15">
        <f t="shared" si="205"/>
        <v>0</v>
      </c>
      <c r="AS598" s="49"/>
      <c r="AT598" s="12">
        <f t="shared" si="206"/>
        <v>-0.42970167155349476</v>
      </c>
      <c r="AU598" s="9">
        <f t="shared" si="207"/>
        <v>62.077693728012534</v>
      </c>
      <c r="AV598" s="9">
        <f t="shared" si="208"/>
        <v>23.568304385426046</v>
      </c>
      <c r="AW598" s="9">
        <f t="shared" si="209"/>
        <v>100.58708307059905</v>
      </c>
      <c r="AX598" s="16">
        <f t="shared" si="210"/>
        <v>62.077693728012548</v>
      </c>
      <c r="AY598" s="44">
        <f t="shared" si="211"/>
        <v>-0.42725684413819809</v>
      </c>
      <c r="AZ598" s="49"/>
      <c r="BA598" s="12">
        <f t="shared" si="212"/>
        <v>-0.42970167155349498</v>
      </c>
      <c r="BB598" s="9">
        <f t="shared" si="213"/>
        <v>63.614537256651829</v>
      </c>
      <c r="BC598" s="9">
        <f t="shared" si="214"/>
        <v>25.10514791406532</v>
      </c>
      <c r="BD598" s="9">
        <f t="shared" si="215"/>
        <v>102.12392659923835</v>
      </c>
      <c r="BE598" s="16">
        <f t="shared" si="216"/>
        <v>63.614537256651829</v>
      </c>
      <c r="BF598" s="44">
        <f t="shared" si="217"/>
        <v>-0.4272568441381982</v>
      </c>
      <c r="BG598" s="49"/>
      <c r="BH598" s="12">
        <f t="shared" si="218"/>
        <v>-0.42970167155349503</v>
      </c>
      <c r="BI598" s="9">
        <f t="shared" si="219"/>
        <v>64</v>
      </c>
      <c r="BJ598" s="9">
        <f t="shared" si="182"/>
        <v>25.490610657413484</v>
      </c>
      <c r="BK598" s="9"/>
      <c r="BL598" s="47">
        <f t="shared" si="220"/>
        <v>64</v>
      </c>
      <c r="BM598" s="44">
        <f t="shared" si="221"/>
        <v>-0.42725684413819826</v>
      </c>
      <c r="BN598" s="11"/>
      <c r="BO598" s="9"/>
      <c r="BP598" s="11"/>
      <c r="BQ598" s="9"/>
      <c r="BR598" s="43"/>
      <c r="BS598" s="9"/>
      <c r="BT598" s="11"/>
    </row>
    <row r="599" spans="3:72" x14ac:dyDescent="0.2">
      <c r="C599" s="1">
        <v>80</v>
      </c>
      <c r="D599" s="1">
        <v>104.71</v>
      </c>
      <c r="E599" s="1">
        <v>-5103.8999999999996</v>
      </c>
      <c r="F599" s="2">
        <v>78</v>
      </c>
      <c r="G599" s="6">
        <v>3.3000000000000002E-2</v>
      </c>
      <c r="H599" s="2">
        <v>0.42199999999999999</v>
      </c>
      <c r="I599" s="2">
        <v>3500</v>
      </c>
      <c r="J599" s="3">
        <f t="shared" si="183"/>
        <v>58.333333333333336</v>
      </c>
      <c r="K599" s="3">
        <f t="shared" si="184"/>
        <v>366.52</v>
      </c>
      <c r="L599" s="1">
        <v>0.9</v>
      </c>
      <c r="M599" s="1">
        <v>0.76</v>
      </c>
      <c r="N599" s="1">
        <f t="shared" si="185"/>
        <v>0.68400000000000005</v>
      </c>
      <c r="O599" s="40">
        <f t="shared" si="186"/>
        <v>50.175438596491226</v>
      </c>
      <c r="P599" s="40">
        <f t="shared" si="187"/>
        <v>3808.3157894736842</v>
      </c>
      <c r="Q599" s="1">
        <v>11</v>
      </c>
      <c r="R599" s="1">
        <v>4</v>
      </c>
      <c r="S599" s="2">
        <v>2600</v>
      </c>
      <c r="T599" s="3">
        <f t="shared" si="188"/>
        <v>866.66666666666663</v>
      </c>
      <c r="U599" s="7">
        <v>0.20419999999999999</v>
      </c>
      <c r="V599" s="7">
        <f t="shared" si="189"/>
        <v>3.2749326455999997E-2</v>
      </c>
      <c r="W599" s="7">
        <f t="shared" si="190"/>
        <v>1.6693636134473333E-2</v>
      </c>
      <c r="X599" s="40">
        <f t="shared" si="191"/>
        <v>1081.2059482292843</v>
      </c>
      <c r="Y599" s="1">
        <v>0</v>
      </c>
      <c r="Z599" s="1">
        <v>78</v>
      </c>
      <c r="AA599" s="2">
        <v>67</v>
      </c>
      <c r="AB599" s="6">
        <f t="shared" si="192"/>
        <v>0.6511988748177826</v>
      </c>
      <c r="AC599" s="2">
        <v>347.36</v>
      </c>
      <c r="AD599" s="40">
        <f t="shared" si="193"/>
        <v>3367.0033670033663</v>
      </c>
      <c r="AE599" s="1">
        <f t="shared" si="194"/>
        <v>2.4950099800399199</v>
      </c>
      <c r="AF599" s="2">
        <f t="shared" si="195"/>
        <v>72</v>
      </c>
      <c r="AG599" s="9">
        <f t="shared" si="196"/>
        <v>179.64071856287424</v>
      </c>
      <c r="AH599" s="12">
        <f t="shared" si="197"/>
        <v>8.4758811402995526E-3</v>
      </c>
      <c r="AI599" s="12">
        <f t="shared" si="198"/>
        <v>-106489.00599211916</v>
      </c>
      <c r="AJ599" s="42">
        <f t="shared" si="199"/>
        <v>-138.87279719954572</v>
      </c>
      <c r="AK599" s="11">
        <v>0</v>
      </c>
      <c r="AL599" s="9">
        <f t="shared" si="200"/>
        <v>-88.618848503570575</v>
      </c>
      <c r="AM599" s="11">
        <f t="shared" si="201"/>
        <v>0</v>
      </c>
      <c r="AN599" s="9">
        <f t="shared" si="202"/>
        <v>100.58708307059902</v>
      </c>
      <c r="AO599" s="9"/>
      <c r="AP599" s="9">
        <f t="shared" si="203"/>
        <v>138.87861628499519</v>
      </c>
      <c r="AQ599" s="47">
        <f t="shared" si="204"/>
        <v>100.36922694240872</v>
      </c>
      <c r="AR599" s="15">
        <f t="shared" si="205"/>
        <v>0</v>
      </c>
      <c r="AS599" s="49"/>
      <c r="AT599" s="12">
        <f t="shared" si="206"/>
        <v>-0.42725684413819809</v>
      </c>
      <c r="AU599" s="9">
        <f t="shared" si="207"/>
        <v>62.077693728012548</v>
      </c>
      <c r="AV599" s="9">
        <f t="shared" si="208"/>
        <v>23.78616051361638</v>
      </c>
      <c r="AW599" s="9">
        <f t="shared" si="209"/>
        <v>100.36922694240872</v>
      </c>
      <c r="AX599" s="16">
        <f t="shared" si="210"/>
        <v>62.077693728012548</v>
      </c>
      <c r="AY599" s="44">
        <f t="shared" si="211"/>
        <v>-0.42483975772379906</v>
      </c>
      <c r="AZ599" s="49"/>
      <c r="BA599" s="12">
        <f t="shared" si="212"/>
        <v>-0.4272568441381982</v>
      </c>
      <c r="BB599" s="9">
        <f t="shared" si="213"/>
        <v>63.614537256651829</v>
      </c>
      <c r="BC599" s="9">
        <f t="shared" si="214"/>
        <v>25.323004042255654</v>
      </c>
      <c r="BD599" s="9">
        <f t="shared" si="215"/>
        <v>101.90607047104801</v>
      </c>
      <c r="BE599" s="16">
        <f t="shared" si="216"/>
        <v>63.614537256651829</v>
      </c>
      <c r="BF599" s="44">
        <f t="shared" si="217"/>
        <v>-0.42483975772379917</v>
      </c>
      <c r="BG599" s="49"/>
      <c r="BH599" s="12">
        <f t="shared" si="218"/>
        <v>-0.42725684413819826</v>
      </c>
      <c r="BI599" s="9">
        <f t="shared" si="219"/>
        <v>64</v>
      </c>
      <c r="BJ599" s="9">
        <f t="shared" si="182"/>
        <v>25.708466785603818</v>
      </c>
      <c r="BK599" s="9"/>
      <c r="BL599" s="47">
        <f t="shared" si="220"/>
        <v>64</v>
      </c>
      <c r="BM599" s="44">
        <f t="shared" si="221"/>
        <v>-0.42483975772379923</v>
      </c>
      <c r="BN599" s="11"/>
      <c r="BO599" s="9"/>
      <c r="BP599" s="11"/>
      <c r="BQ599" s="9"/>
      <c r="BR599" s="43"/>
      <c r="BS599" s="9"/>
      <c r="BT599" s="11"/>
    </row>
    <row r="600" spans="3:72" x14ac:dyDescent="0.2">
      <c r="C600" s="1">
        <v>80</v>
      </c>
      <c r="D600" s="1">
        <v>104.71</v>
      </c>
      <c r="E600" s="1">
        <v>-5103.8999999999996</v>
      </c>
      <c r="F600" s="2">
        <v>78</v>
      </c>
      <c r="G600" s="6">
        <v>3.3000000000000002E-2</v>
      </c>
      <c r="H600" s="2">
        <v>0.42199999999999999</v>
      </c>
      <c r="I600" s="2">
        <v>3500</v>
      </c>
      <c r="J600" s="3">
        <f t="shared" si="183"/>
        <v>58.333333333333336</v>
      </c>
      <c r="K600" s="3">
        <f t="shared" si="184"/>
        <v>366.52</v>
      </c>
      <c r="L600" s="1">
        <v>0.9</v>
      </c>
      <c r="M600" s="1">
        <v>0.76</v>
      </c>
      <c r="N600" s="1">
        <f t="shared" si="185"/>
        <v>0.68400000000000005</v>
      </c>
      <c r="O600" s="40">
        <f t="shared" si="186"/>
        <v>50.175438596491226</v>
      </c>
      <c r="P600" s="40">
        <f t="shared" si="187"/>
        <v>3808.3157894736842</v>
      </c>
      <c r="Q600" s="1">
        <v>11</v>
      </c>
      <c r="R600" s="1">
        <v>4</v>
      </c>
      <c r="S600" s="2">
        <v>2600</v>
      </c>
      <c r="T600" s="3">
        <f t="shared" si="188"/>
        <v>866.66666666666663</v>
      </c>
      <c r="U600" s="7">
        <v>0.20419999999999999</v>
      </c>
      <c r="V600" s="7">
        <f t="shared" si="189"/>
        <v>3.2749326455999997E-2</v>
      </c>
      <c r="W600" s="7">
        <f t="shared" si="190"/>
        <v>1.6693636134473333E-2</v>
      </c>
      <c r="X600" s="40">
        <f t="shared" si="191"/>
        <v>1081.2059482292843</v>
      </c>
      <c r="Y600" s="1">
        <v>0</v>
      </c>
      <c r="Z600" s="1">
        <v>78</v>
      </c>
      <c r="AA600" s="2">
        <v>67</v>
      </c>
      <c r="AB600" s="6">
        <f t="shared" si="192"/>
        <v>0.6511988748177826</v>
      </c>
      <c r="AC600" s="2">
        <v>347.36</v>
      </c>
      <c r="AD600" s="40">
        <f t="shared" si="193"/>
        <v>3367.0033670033663</v>
      </c>
      <c r="AE600" s="1">
        <f t="shared" si="194"/>
        <v>2.4950099800399199</v>
      </c>
      <c r="AF600" s="2">
        <f t="shared" si="195"/>
        <v>73</v>
      </c>
      <c r="AG600" s="9">
        <f t="shared" si="196"/>
        <v>182.13572854291417</v>
      </c>
      <c r="AH600" s="12">
        <f t="shared" si="197"/>
        <v>8.3607439284020466E-3</v>
      </c>
      <c r="AI600" s="12">
        <f t="shared" si="198"/>
        <v>-106128.76820314206</v>
      </c>
      <c r="AJ600" s="42">
        <f t="shared" si="199"/>
        <v>-138.43969991170295</v>
      </c>
      <c r="AK600" s="11">
        <v>0</v>
      </c>
      <c r="AL600" s="9">
        <f t="shared" si="200"/>
        <v>-88.639399344522161</v>
      </c>
      <c r="AM600" s="11">
        <f t="shared" si="201"/>
        <v>0</v>
      </c>
      <c r="AN600" s="9">
        <f t="shared" si="202"/>
        <v>100.36922694240872</v>
      </c>
      <c r="AO600" s="9"/>
      <c r="AP600" s="9">
        <f t="shared" si="203"/>
        <v>138.44536197686489</v>
      </c>
      <c r="AQ600" s="47">
        <f t="shared" si="204"/>
        <v>100.15382876246873</v>
      </c>
      <c r="AR600" s="15">
        <f t="shared" si="205"/>
        <v>0</v>
      </c>
      <c r="AS600" s="49"/>
      <c r="AT600" s="12">
        <f t="shared" si="206"/>
        <v>-0.42483975772379906</v>
      </c>
      <c r="AU600" s="9">
        <f t="shared" si="207"/>
        <v>62.077693728012548</v>
      </c>
      <c r="AV600" s="9">
        <f t="shared" si="208"/>
        <v>24.001558693556369</v>
      </c>
      <c r="AW600" s="9">
        <f t="shared" si="209"/>
        <v>100.15382876246875</v>
      </c>
      <c r="AX600" s="16">
        <f t="shared" si="210"/>
        <v>62.077693728012562</v>
      </c>
      <c r="AY600" s="44">
        <f t="shared" si="211"/>
        <v>-0.42244994193691277</v>
      </c>
      <c r="AZ600" s="49"/>
      <c r="BA600" s="12">
        <f t="shared" si="212"/>
        <v>-0.42483975772379917</v>
      </c>
      <c r="BB600" s="9">
        <f t="shared" si="213"/>
        <v>63.614537256651829</v>
      </c>
      <c r="BC600" s="9">
        <f t="shared" si="214"/>
        <v>25.538402222195636</v>
      </c>
      <c r="BD600" s="9">
        <f t="shared" si="215"/>
        <v>101.69067229110803</v>
      </c>
      <c r="BE600" s="16">
        <f t="shared" si="216"/>
        <v>63.614537256651829</v>
      </c>
      <c r="BF600" s="44">
        <f t="shared" si="217"/>
        <v>-0.42244994193691277</v>
      </c>
      <c r="BG600" s="49"/>
      <c r="BH600" s="12">
        <f t="shared" si="218"/>
        <v>-0.42483975772379923</v>
      </c>
      <c r="BI600" s="9">
        <f t="shared" si="219"/>
        <v>64</v>
      </c>
      <c r="BJ600" s="9">
        <f t="shared" si="182"/>
        <v>25.923864965543807</v>
      </c>
      <c r="BK600" s="9"/>
      <c r="BL600" s="47">
        <f t="shared" si="220"/>
        <v>64</v>
      </c>
      <c r="BM600" s="44">
        <f t="shared" si="221"/>
        <v>-0.42244994193691277</v>
      </c>
      <c r="BN600" s="11"/>
      <c r="BO600" s="9"/>
      <c r="BP600" s="11"/>
      <c r="BQ600" s="9"/>
      <c r="BR600" s="43"/>
      <c r="BS600" s="9"/>
      <c r="BT600" s="11"/>
    </row>
    <row r="601" spans="3:72" x14ac:dyDescent="0.2">
      <c r="C601" s="1">
        <v>80</v>
      </c>
      <c r="D601" s="1">
        <v>104.71</v>
      </c>
      <c r="E601" s="1">
        <v>-5103.8999999999996</v>
      </c>
      <c r="F601" s="2">
        <v>78</v>
      </c>
      <c r="G601" s="6">
        <v>3.3000000000000002E-2</v>
      </c>
      <c r="H601" s="2">
        <v>0.42199999999999999</v>
      </c>
      <c r="I601" s="2">
        <v>3500</v>
      </c>
      <c r="J601" s="3">
        <f t="shared" si="183"/>
        <v>58.333333333333336</v>
      </c>
      <c r="K601" s="3">
        <f t="shared" si="184"/>
        <v>366.52</v>
      </c>
      <c r="L601" s="1">
        <v>0.9</v>
      </c>
      <c r="M601" s="1">
        <v>0.76</v>
      </c>
      <c r="N601" s="1">
        <f t="shared" si="185"/>
        <v>0.68400000000000005</v>
      </c>
      <c r="O601" s="40">
        <f t="shared" si="186"/>
        <v>50.175438596491226</v>
      </c>
      <c r="P601" s="40">
        <f t="shared" si="187"/>
        <v>3808.3157894736842</v>
      </c>
      <c r="Q601" s="1">
        <v>11</v>
      </c>
      <c r="R601" s="1">
        <v>4</v>
      </c>
      <c r="S601" s="2">
        <v>2600</v>
      </c>
      <c r="T601" s="3">
        <f t="shared" si="188"/>
        <v>866.66666666666663</v>
      </c>
      <c r="U601" s="7">
        <v>0.20419999999999999</v>
      </c>
      <c r="V601" s="7">
        <f t="shared" si="189"/>
        <v>3.2749326455999997E-2</v>
      </c>
      <c r="W601" s="7">
        <f t="shared" si="190"/>
        <v>1.6693636134473333E-2</v>
      </c>
      <c r="X601" s="40">
        <f t="shared" si="191"/>
        <v>1081.2059482292843</v>
      </c>
      <c r="Y601" s="1">
        <v>0</v>
      </c>
      <c r="Z601" s="1">
        <v>78</v>
      </c>
      <c r="AA601" s="2">
        <v>67</v>
      </c>
      <c r="AB601" s="6">
        <f t="shared" si="192"/>
        <v>0.6511988748177826</v>
      </c>
      <c r="AC601" s="2">
        <v>347.36</v>
      </c>
      <c r="AD601" s="40">
        <f t="shared" si="193"/>
        <v>3367.0033670033663</v>
      </c>
      <c r="AE601" s="1">
        <f t="shared" si="194"/>
        <v>2.4950099800399199</v>
      </c>
      <c r="AF601" s="2">
        <f t="shared" si="195"/>
        <v>74</v>
      </c>
      <c r="AG601" s="9">
        <f t="shared" si="196"/>
        <v>184.63073852295406</v>
      </c>
      <c r="AH601" s="12">
        <f t="shared" si="197"/>
        <v>8.2486928646234407E-3</v>
      </c>
      <c r="AI601" s="12">
        <f t="shared" si="198"/>
        <v>-105772.63551370362</v>
      </c>
      <c r="AJ601" s="42">
        <f t="shared" si="199"/>
        <v>-138.01147080844035</v>
      </c>
      <c r="AK601" s="11">
        <v>0</v>
      </c>
      <c r="AL601" s="9">
        <f t="shared" si="200"/>
        <v>-88.659399338895994</v>
      </c>
      <c r="AM601" s="11">
        <f t="shared" si="201"/>
        <v>0</v>
      </c>
      <c r="AN601" s="9">
        <f t="shared" si="202"/>
        <v>100.15382876246873</v>
      </c>
      <c r="AO601" s="9"/>
      <c r="AP601" s="9">
        <f t="shared" si="203"/>
        <v>138.01698212409232</v>
      </c>
      <c r="AQ601" s="47">
        <f t="shared" si="204"/>
        <v>99.940847089636137</v>
      </c>
      <c r="AR601" s="15">
        <f t="shared" si="205"/>
        <v>0</v>
      </c>
      <c r="AS601" s="49"/>
      <c r="AT601" s="12">
        <f t="shared" si="206"/>
        <v>-0.42244994193691277</v>
      </c>
      <c r="AU601" s="9">
        <f t="shared" si="207"/>
        <v>62.077693728012562</v>
      </c>
      <c r="AV601" s="9">
        <f t="shared" si="208"/>
        <v>24.214540366388981</v>
      </c>
      <c r="AW601" s="9">
        <f t="shared" si="209"/>
        <v>99.940847089636151</v>
      </c>
      <c r="AX601" s="16">
        <f t="shared" si="210"/>
        <v>62.077693728012562</v>
      </c>
      <c r="AY601" s="44">
        <f t="shared" si="211"/>
        <v>-0.42008693699325594</v>
      </c>
      <c r="AZ601" s="49"/>
      <c r="BA601" s="12">
        <f t="shared" si="212"/>
        <v>-0.42244994193691277</v>
      </c>
      <c r="BB601" s="9">
        <f t="shared" si="213"/>
        <v>63.614537256651829</v>
      </c>
      <c r="BC601" s="9">
        <f t="shared" si="214"/>
        <v>25.751383895028248</v>
      </c>
      <c r="BD601" s="9">
        <f t="shared" si="215"/>
        <v>101.4776906182754</v>
      </c>
      <c r="BE601" s="16">
        <f t="shared" si="216"/>
        <v>63.614537256651829</v>
      </c>
      <c r="BF601" s="44">
        <f t="shared" si="217"/>
        <v>-0.42008693699325594</v>
      </c>
      <c r="BG601" s="49"/>
      <c r="BH601" s="12">
        <f t="shared" si="218"/>
        <v>-0.42244994193691277</v>
      </c>
      <c r="BI601" s="9">
        <f t="shared" si="219"/>
        <v>64</v>
      </c>
      <c r="BJ601" s="9">
        <f t="shared" si="182"/>
        <v>26.136846638376419</v>
      </c>
      <c r="BK601" s="9"/>
      <c r="BL601" s="47">
        <f t="shared" si="220"/>
        <v>64</v>
      </c>
      <c r="BM601" s="44">
        <f t="shared" si="221"/>
        <v>-0.42008693699325594</v>
      </c>
      <c r="BN601" s="11"/>
      <c r="BO601" s="9"/>
      <c r="BP601" s="11"/>
      <c r="BQ601" s="9"/>
      <c r="BR601" s="43"/>
      <c r="BS601" s="9"/>
      <c r="BT601" s="11"/>
    </row>
    <row r="602" spans="3:72" x14ac:dyDescent="0.2">
      <c r="C602" s="1">
        <v>80</v>
      </c>
      <c r="D602" s="1">
        <v>104.71</v>
      </c>
      <c r="E602" s="1">
        <v>-5103.8999999999996</v>
      </c>
      <c r="F602" s="2">
        <v>78</v>
      </c>
      <c r="G602" s="6">
        <v>3.3000000000000002E-2</v>
      </c>
      <c r="H602" s="2">
        <v>0.42199999999999999</v>
      </c>
      <c r="I602" s="2">
        <v>3500</v>
      </c>
      <c r="J602" s="3">
        <f t="shared" si="183"/>
        <v>58.333333333333336</v>
      </c>
      <c r="K602" s="3">
        <f t="shared" si="184"/>
        <v>366.52</v>
      </c>
      <c r="L602" s="1">
        <v>0.9</v>
      </c>
      <c r="M602" s="1">
        <v>0.76</v>
      </c>
      <c r="N602" s="1">
        <f t="shared" si="185"/>
        <v>0.68400000000000005</v>
      </c>
      <c r="O602" s="40">
        <f t="shared" si="186"/>
        <v>50.175438596491226</v>
      </c>
      <c r="P602" s="40">
        <f t="shared" si="187"/>
        <v>3808.3157894736842</v>
      </c>
      <c r="Q602" s="1">
        <v>11</v>
      </c>
      <c r="R602" s="1">
        <v>4</v>
      </c>
      <c r="S602" s="2">
        <v>2600</v>
      </c>
      <c r="T602" s="3">
        <f t="shared" si="188"/>
        <v>866.66666666666663</v>
      </c>
      <c r="U602" s="7">
        <v>0.20419999999999999</v>
      </c>
      <c r="V602" s="7">
        <f t="shared" si="189"/>
        <v>3.2749326455999997E-2</v>
      </c>
      <c r="W602" s="7">
        <f t="shared" si="190"/>
        <v>1.6693636134473333E-2</v>
      </c>
      <c r="X602" s="40">
        <f t="shared" si="191"/>
        <v>1081.2059482292843</v>
      </c>
      <c r="Y602" s="1">
        <v>0</v>
      </c>
      <c r="Z602" s="1">
        <v>78</v>
      </c>
      <c r="AA602" s="2">
        <v>67</v>
      </c>
      <c r="AB602" s="6">
        <f t="shared" si="192"/>
        <v>0.6511988748177826</v>
      </c>
      <c r="AC602" s="2">
        <v>347.36</v>
      </c>
      <c r="AD602" s="40">
        <f t="shared" si="193"/>
        <v>3367.0033670033663</v>
      </c>
      <c r="AE602" s="1">
        <f t="shared" si="194"/>
        <v>2.4950099800399199</v>
      </c>
      <c r="AF602" s="2">
        <f t="shared" si="195"/>
        <v>75</v>
      </c>
      <c r="AG602" s="9">
        <f t="shared" si="196"/>
        <v>187.12574850299399</v>
      </c>
      <c r="AH602" s="12">
        <f t="shared" si="197"/>
        <v>8.1396055078401062E-3</v>
      </c>
      <c r="AI602" s="12">
        <f t="shared" si="198"/>
        <v>-105420.53690700185</v>
      </c>
      <c r="AJ602" s="42">
        <f t="shared" si="199"/>
        <v>-137.58802826466513</v>
      </c>
      <c r="AK602" s="11">
        <v>0</v>
      </c>
      <c r="AL602" s="9">
        <f t="shared" si="200"/>
        <v>-88.678870341208253</v>
      </c>
      <c r="AM602" s="11">
        <f t="shared" si="201"/>
        <v>0</v>
      </c>
      <c r="AN602" s="9">
        <f t="shared" si="202"/>
        <v>99.940847089636137</v>
      </c>
      <c r="AO602" s="9"/>
      <c r="AP602" s="9">
        <f t="shared" si="203"/>
        <v>137.59339477206882</v>
      </c>
      <c r="AQ602" s="47">
        <f t="shared" si="204"/>
        <v>99.730241410445245</v>
      </c>
      <c r="AR602" s="15">
        <f t="shared" si="205"/>
        <v>0</v>
      </c>
      <c r="AS602" s="49"/>
      <c r="AT602" s="12">
        <f t="shared" si="206"/>
        <v>-0.42008693699325594</v>
      </c>
      <c r="AU602" s="9">
        <f t="shared" si="207"/>
        <v>62.077693728012562</v>
      </c>
      <c r="AV602" s="9">
        <f t="shared" si="208"/>
        <v>24.425146045579886</v>
      </c>
      <c r="AW602" s="9">
        <f t="shared" si="209"/>
        <v>99.730241410445245</v>
      </c>
      <c r="AX602" s="16">
        <f t="shared" si="210"/>
        <v>62.077693728012562</v>
      </c>
      <c r="AY602" s="44">
        <f t="shared" si="211"/>
        <v>-0.41775029340100928</v>
      </c>
      <c r="AZ602" s="49"/>
      <c r="BA602" s="12">
        <f t="shared" si="212"/>
        <v>-0.42008693699325594</v>
      </c>
      <c r="BB602" s="9">
        <f t="shared" si="213"/>
        <v>63.614537256651829</v>
      </c>
      <c r="BC602" s="9">
        <f t="shared" si="214"/>
        <v>25.961989574219153</v>
      </c>
      <c r="BD602" s="9">
        <f t="shared" si="215"/>
        <v>101.2670849390845</v>
      </c>
      <c r="BE602" s="16">
        <f t="shared" si="216"/>
        <v>63.614537256651829</v>
      </c>
      <c r="BF602" s="44">
        <f t="shared" si="217"/>
        <v>-0.41775029340100928</v>
      </c>
      <c r="BG602" s="49"/>
      <c r="BH602" s="12">
        <f t="shared" si="218"/>
        <v>-0.42008693699325594</v>
      </c>
      <c r="BI602" s="9">
        <f t="shared" si="219"/>
        <v>64</v>
      </c>
      <c r="BJ602" s="9">
        <f t="shared" si="182"/>
        <v>26.347452317567324</v>
      </c>
      <c r="BK602" s="9"/>
      <c r="BL602" s="47">
        <f t="shared" si="220"/>
        <v>64</v>
      </c>
      <c r="BM602" s="44">
        <f t="shared" si="221"/>
        <v>-0.41775029340100928</v>
      </c>
      <c r="BN602" s="11"/>
      <c r="BO602" s="9"/>
      <c r="BP602" s="11"/>
      <c r="BQ602" s="9"/>
      <c r="BR602" s="43"/>
      <c r="BS602" s="9"/>
      <c r="BT602" s="11"/>
    </row>
    <row r="603" spans="3:72" x14ac:dyDescent="0.2">
      <c r="C603" s="1">
        <v>80</v>
      </c>
      <c r="D603" s="1">
        <v>104.71</v>
      </c>
      <c r="E603" s="1">
        <v>-5103.8999999999996</v>
      </c>
      <c r="F603" s="2">
        <v>78</v>
      </c>
      <c r="G603" s="6">
        <v>3.3000000000000002E-2</v>
      </c>
      <c r="H603" s="2">
        <v>0.42199999999999999</v>
      </c>
      <c r="I603" s="2">
        <v>3500</v>
      </c>
      <c r="J603" s="3">
        <f t="shared" si="183"/>
        <v>58.333333333333336</v>
      </c>
      <c r="K603" s="3">
        <f t="shared" si="184"/>
        <v>366.52</v>
      </c>
      <c r="L603" s="1">
        <v>0.9</v>
      </c>
      <c r="M603" s="1">
        <v>0.76</v>
      </c>
      <c r="N603" s="1">
        <f t="shared" si="185"/>
        <v>0.68400000000000005</v>
      </c>
      <c r="O603" s="40">
        <f t="shared" si="186"/>
        <v>50.175438596491226</v>
      </c>
      <c r="P603" s="40">
        <f t="shared" si="187"/>
        <v>3808.3157894736842</v>
      </c>
      <c r="Q603" s="1">
        <v>11</v>
      </c>
      <c r="R603" s="1">
        <v>4</v>
      </c>
      <c r="S603" s="2">
        <v>2600</v>
      </c>
      <c r="T603" s="3">
        <f t="shared" si="188"/>
        <v>866.66666666666663</v>
      </c>
      <c r="U603" s="7">
        <v>0.20419999999999999</v>
      </c>
      <c r="V603" s="7">
        <f t="shared" si="189"/>
        <v>3.2749326455999997E-2</v>
      </c>
      <c r="W603" s="7">
        <f t="shared" si="190"/>
        <v>1.6693636134473333E-2</v>
      </c>
      <c r="X603" s="40">
        <f t="shared" si="191"/>
        <v>1081.2059482292843</v>
      </c>
      <c r="Y603" s="1">
        <v>0</v>
      </c>
      <c r="Z603" s="1">
        <v>78</v>
      </c>
      <c r="AA603" s="2">
        <v>67</v>
      </c>
      <c r="AB603" s="6">
        <f t="shared" si="192"/>
        <v>0.6511988748177826</v>
      </c>
      <c r="AC603" s="2">
        <v>347.36</v>
      </c>
      <c r="AD603" s="40">
        <f t="shared" si="193"/>
        <v>3367.0033670033663</v>
      </c>
      <c r="AE603" s="1">
        <f t="shared" si="194"/>
        <v>2.4950099800399199</v>
      </c>
      <c r="AF603" s="2">
        <f t="shared" si="195"/>
        <v>76</v>
      </c>
      <c r="AG603" s="9">
        <f t="shared" si="196"/>
        <v>189.62075848303391</v>
      </c>
      <c r="AH603" s="12">
        <f t="shared" si="197"/>
        <v>8.0333658094289065E-3</v>
      </c>
      <c r="AI603" s="12">
        <f t="shared" si="198"/>
        <v>-105072.40305227033</v>
      </c>
      <c r="AJ603" s="42">
        <f t="shared" si="199"/>
        <v>-137.16929246343395</v>
      </c>
      <c r="AK603" s="11">
        <v>0</v>
      </c>
      <c r="AL603" s="9">
        <f t="shared" si="200"/>
        <v>-88.697833064977672</v>
      </c>
      <c r="AM603" s="11">
        <f t="shared" si="201"/>
        <v>0</v>
      </c>
      <c r="AN603" s="9">
        <f t="shared" si="202"/>
        <v>99.730241410445245</v>
      </c>
      <c r="AO603" s="9"/>
      <c r="AP603" s="9">
        <f t="shared" si="203"/>
        <v>137.17451979569842</v>
      </c>
      <c r="AQ603" s="47">
        <f t="shared" si="204"/>
        <v>99.521972113265733</v>
      </c>
      <c r="AR603" s="15">
        <f t="shared" si="205"/>
        <v>0</v>
      </c>
      <c r="AS603" s="49"/>
      <c r="AT603" s="12">
        <f t="shared" si="206"/>
        <v>-0.41775029340100928</v>
      </c>
      <c r="AU603" s="9">
        <f t="shared" si="207"/>
        <v>62.077693728012562</v>
      </c>
      <c r="AV603" s="9">
        <f t="shared" si="208"/>
        <v>24.633415342759399</v>
      </c>
      <c r="AW603" s="9">
        <f t="shared" si="209"/>
        <v>99.521972113265718</v>
      </c>
      <c r="AX603" s="16">
        <f t="shared" si="210"/>
        <v>62.077693728012562</v>
      </c>
      <c r="AY603" s="44">
        <f t="shared" si="211"/>
        <v>-0.41543957167410323</v>
      </c>
      <c r="AZ603" s="49"/>
      <c r="BA603" s="12">
        <f t="shared" si="212"/>
        <v>-0.41775029340100928</v>
      </c>
      <c r="BB603" s="9">
        <f t="shared" si="213"/>
        <v>63.614537256651829</v>
      </c>
      <c r="BC603" s="9">
        <f t="shared" si="214"/>
        <v>26.170258871398666</v>
      </c>
      <c r="BD603" s="9">
        <f t="shared" si="215"/>
        <v>101.058815641905</v>
      </c>
      <c r="BE603" s="16">
        <f t="shared" si="216"/>
        <v>63.614537256651829</v>
      </c>
      <c r="BF603" s="44">
        <f t="shared" si="217"/>
        <v>-0.41543957167410323</v>
      </c>
      <c r="BG603" s="49"/>
      <c r="BH603" s="12">
        <f t="shared" si="218"/>
        <v>-0.41775029340100928</v>
      </c>
      <c r="BI603" s="9">
        <f t="shared" si="219"/>
        <v>64</v>
      </c>
      <c r="BJ603" s="9">
        <f t="shared" si="182"/>
        <v>26.555721614746837</v>
      </c>
      <c r="BK603" s="9"/>
      <c r="BL603" s="47">
        <f t="shared" si="220"/>
        <v>64</v>
      </c>
      <c r="BM603" s="44">
        <f t="shared" si="221"/>
        <v>-0.41543957167410323</v>
      </c>
      <c r="BN603" s="11"/>
      <c r="BO603" s="9"/>
      <c r="BP603" s="11"/>
      <c r="BQ603" s="9"/>
      <c r="BR603" s="43"/>
      <c r="BS603" s="9"/>
      <c r="BT603" s="11"/>
    </row>
    <row r="604" spans="3:72" x14ac:dyDescent="0.2">
      <c r="C604" s="1">
        <v>80</v>
      </c>
      <c r="D604" s="1">
        <v>104.71</v>
      </c>
      <c r="E604" s="1">
        <v>-5103.8999999999996</v>
      </c>
      <c r="F604" s="2">
        <v>78</v>
      </c>
      <c r="G604" s="6">
        <v>3.3000000000000002E-2</v>
      </c>
      <c r="H604" s="2">
        <v>0.42199999999999999</v>
      </c>
      <c r="I604" s="2">
        <v>3500</v>
      </c>
      <c r="J604" s="3">
        <f t="shared" si="183"/>
        <v>58.333333333333336</v>
      </c>
      <c r="K604" s="3">
        <f t="shared" si="184"/>
        <v>366.52</v>
      </c>
      <c r="L604" s="1">
        <v>0.9</v>
      </c>
      <c r="M604" s="1">
        <v>0.76</v>
      </c>
      <c r="N604" s="1">
        <f t="shared" si="185"/>
        <v>0.68400000000000005</v>
      </c>
      <c r="O604" s="40">
        <f t="shared" si="186"/>
        <v>50.175438596491226</v>
      </c>
      <c r="P604" s="40">
        <f t="shared" si="187"/>
        <v>3808.3157894736842</v>
      </c>
      <c r="Q604" s="1">
        <v>11</v>
      </c>
      <c r="R604" s="1">
        <v>4</v>
      </c>
      <c r="S604" s="2">
        <v>2600</v>
      </c>
      <c r="T604" s="3">
        <f t="shared" si="188"/>
        <v>866.66666666666663</v>
      </c>
      <c r="U604" s="7">
        <v>0.20419999999999999</v>
      </c>
      <c r="V604" s="7">
        <f t="shared" si="189"/>
        <v>3.2749326455999997E-2</v>
      </c>
      <c r="W604" s="7">
        <f t="shared" si="190"/>
        <v>1.6693636134473333E-2</v>
      </c>
      <c r="X604" s="40">
        <f t="shared" si="191"/>
        <v>1081.2059482292843</v>
      </c>
      <c r="Y604" s="1">
        <v>0</v>
      </c>
      <c r="Z604" s="1">
        <v>78</v>
      </c>
      <c r="AA604" s="2">
        <v>67</v>
      </c>
      <c r="AB604" s="6">
        <f t="shared" si="192"/>
        <v>0.6511988748177826</v>
      </c>
      <c r="AC604" s="2">
        <v>347.36</v>
      </c>
      <c r="AD604" s="40">
        <f t="shared" si="193"/>
        <v>3367.0033670033663</v>
      </c>
      <c r="AE604" s="1">
        <f t="shared" si="194"/>
        <v>2.4950099800399199</v>
      </c>
      <c r="AF604" s="2">
        <f t="shared" si="195"/>
        <v>77</v>
      </c>
      <c r="AG604" s="9">
        <f t="shared" si="196"/>
        <v>192.11576846307383</v>
      </c>
      <c r="AH604" s="12">
        <f t="shared" si="197"/>
        <v>7.9298637014614242E-3</v>
      </c>
      <c r="AI604" s="12">
        <f t="shared" si="198"/>
        <v>-104728.16625167771</v>
      </c>
      <c r="AJ604" s="42">
        <f t="shared" si="199"/>
        <v>-136.75518534676939</v>
      </c>
      <c r="AK604" s="11">
        <v>0</v>
      </c>
      <c r="AL604" s="9">
        <f t="shared" si="200"/>
        <v>-88.716307156228794</v>
      </c>
      <c r="AM604" s="11">
        <f t="shared" si="201"/>
        <v>0</v>
      </c>
      <c r="AN604" s="9">
        <f t="shared" si="202"/>
        <v>99.521972113265733</v>
      </c>
      <c r="AO604" s="9"/>
      <c r="AP604" s="9">
        <f t="shared" si="203"/>
        <v>136.76027884857362</v>
      </c>
      <c r="AQ604" s="47">
        <f t="shared" si="204"/>
        <v>99.316000463320449</v>
      </c>
      <c r="AR604" s="15">
        <f t="shared" si="205"/>
        <v>0</v>
      </c>
      <c r="AS604" s="49"/>
      <c r="AT604" s="12">
        <f t="shared" si="206"/>
        <v>-0.41543957167410323</v>
      </c>
      <c r="AU604" s="9">
        <f t="shared" si="207"/>
        <v>62.077693728012562</v>
      </c>
      <c r="AV604" s="9">
        <f t="shared" si="208"/>
        <v>24.839386992704668</v>
      </c>
      <c r="AW604" s="9">
        <f t="shared" si="209"/>
        <v>99.316000463320449</v>
      </c>
      <c r="AX604" s="16">
        <f t="shared" si="210"/>
        <v>62.077693728012562</v>
      </c>
      <c r="AY604" s="44">
        <f t="shared" si="211"/>
        <v>-0.4131543420550442</v>
      </c>
      <c r="AZ604" s="49"/>
      <c r="BA604" s="12">
        <f t="shared" si="212"/>
        <v>-0.41543957167410323</v>
      </c>
      <c r="BB604" s="9">
        <f t="shared" si="213"/>
        <v>63.614537256651829</v>
      </c>
      <c r="BC604" s="9">
        <f t="shared" si="214"/>
        <v>26.376230521343935</v>
      </c>
      <c r="BD604" s="9">
        <f t="shared" si="215"/>
        <v>100.85284399195973</v>
      </c>
      <c r="BE604" s="16">
        <f t="shared" si="216"/>
        <v>63.614537256651829</v>
      </c>
      <c r="BF604" s="44">
        <f t="shared" si="217"/>
        <v>-0.4131543420550442</v>
      </c>
      <c r="BG604" s="49"/>
      <c r="BH604" s="12">
        <f t="shared" si="218"/>
        <v>-0.41543957167410323</v>
      </c>
      <c r="BI604" s="9">
        <f t="shared" si="219"/>
        <v>64</v>
      </c>
      <c r="BJ604" s="9">
        <f t="shared" si="182"/>
        <v>26.761693264692106</v>
      </c>
      <c r="BK604" s="9"/>
      <c r="BL604" s="47">
        <f t="shared" si="220"/>
        <v>64</v>
      </c>
      <c r="BM604" s="44">
        <f t="shared" si="221"/>
        <v>-0.4131543420550442</v>
      </c>
      <c r="BN604" s="11"/>
      <c r="BO604" s="9"/>
      <c r="BP604" s="11"/>
      <c r="BQ604" s="9"/>
      <c r="BR604" s="43"/>
      <c r="BS604" s="9"/>
      <c r="BT604" s="11"/>
    </row>
    <row r="605" spans="3:72" x14ac:dyDescent="0.2">
      <c r="C605" s="1">
        <v>80</v>
      </c>
      <c r="D605" s="1">
        <v>104.71</v>
      </c>
      <c r="E605" s="1">
        <v>-5103.8999999999996</v>
      </c>
      <c r="F605" s="2">
        <v>78</v>
      </c>
      <c r="G605" s="6">
        <v>3.3000000000000002E-2</v>
      </c>
      <c r="H605" s="2">
        <v>0.42199999999999999</v>
      </c>
      <c r="I605" s="2">
        <v>3500</v>
      </c>
      <c r="J605" s="3">
        <f t="shared" si="183"/>
        <v>58.333333333333336</v>
      </c>
      <c r="K605" s="3">
        <f t="shared" si="184"/>
        <v>366.52</v>
      </c>
      <c r="L605" s="1">
        <v>0.9</v>
      </c>
      <c r="M605" s="1">
        <v>0.76</v>
      </c>
      <c r="N605" s="1">
        <f t="shared" si="185"/>
        <v>0.68400000000000005</v>
      </c>
      <c r="O605" s="40">
        <f t="shared" si="186"/>
        <v>50.175438596491226</v>
      </c>
      <c r="P605" s="40">
        <f t="shared" si="187"/>
        <v>3808.3157894736842</v>
      </c>
      <c r="Q605" s="1">
        <v>11</v>
      </c>
      <c r="R605" s="1">
        <v>4</v>
      </c>
      <c r="S605" s="2">
        <v>2600</v>
      </c>
      <c r="T605" s="3">
        <f t="shared" si="188"/>
        <v>866.66666666666663</v>
      </c>
      <c r="U605" s="7">
        <v>0.20419999999999999</v>
      </c>
      <c r="V605" s="7">
        <f t="shared" si="189"/>
        <v>3.2749326455999997E-2</v>
      </c>
      <c r="W605" s="7">
        <f t="shared" si="190"/>
        <v>1.6693636134473333E-2</v>
      </c>
      <c r="X605" s="40">
        <f t="shared" si="191"/>
        <v>1081.2059482292843</v>
      </c>
      <c r="Y605" s="1">
        <v>0</v>
      </c>
      <c r="Z605" s="1">
        <v>78</v>
      </c>
      <c r="AA605" s="2">
        <v>67</v>
      </c>
      <c r="AB605" s="6">
        <f t="shared" si="192"/>
        <v>0.6511988748177826</v>
      </c>
      <c r="AC605" s="2">
        <v>347.36</v>
      </c>
      <c r="AD605" s="40">
        <f t="shared" si="193"/>
        <v>3367.0033670033663</v>
      </c>
      <c r="AE605" s="1">
        <f t="shared" si="194"/>
        <v>2.4950099800399199</v>
      </c>
      <c r="AF605" s="2">
        <f t="shared" si="195"/>
        <v>78</v>
      </c>
      <c r="AG605" s="9">
        <f t="shared" si="196"/>
        <v>194.61077844311376</v>
      </c>
      <c r="AH605" s="12">
        <f t="shared" si="197"/>
        <v>7.8289947163275586E-3</v>
      </c>
      <c r="AI605" s="12">
        <f t="shared" si="198"/>
        <v>-104387.76038945098</v>
      </c>
      <c r="AJ605" s="42">
        <f t="shared" si="199"/>
        <v>-136.34563056801812</v>
      </c>
      <c r="AK605" s="11">
        <v>0</v>
      </c>
      <c r="AL605" s="9">
        <f t="shared" si="200"/>
        <v>-88.734311261385329</v>
      </c>
      <c r="AM605" s="11">
        <f t="shared" si="201"/>
        <v>0</v>
      </c>
      <c r="AN605" s="9">
        <f t="shared" si="202"/>
        <v>99.316000463320449</v>
      </c>
      <c r="AO605" s="9"/>
      <c r="AP605" s="9">
        <f t="shared" si="203"/>
        <v>136.35059531383786</v>
      </c>
      <c r="AQ605" s="47">
        <f t="shared" si="204"/>
        <v>99.112288578529956</v>
      </c>
      <c r="AR605" s="15">
        <f t="shared" si="205"/>
        <v>0</v>
      </c>
      <c r="AS605" s="49"/>
      <c r="AT605" s="12">
        <f t="shared" si="206"/>
        <v>-0.4131543420550442</v>
      </c>
      <c r="AU605" s="9">
        <f t="shared" si="207"/>
        <v>62.077693728012562</v>
      </c>
      <c r="AV605" s="9">
        <f t="shared" si="208"/>
        <v>25.043098877495169</v>
      </c>
      <c r="AW605" s="9">
        <f t="shared" si="209"/>
        <v>99.112288578529956</v>
      </c>
      <c r="AX605" s="16">
        <f t="shared" si="210"/>
        <v>62.077693728012562</v>
      </c>
      <c r="AY605" s="44">
        <f t="shared" si="211"/>
        <v>-0.41089418424691243</v>
      </c>
      <c r="AZ605" s="49"/>
      <c r="BA605" s="12">
        <f t="shared" si="212"/>
        <v>-0.4131543420550442</v>
      </c>
      <c r="BB605" s="9">
        <f t="shared" si="213"/>
        <v>63.614537256651829</v>
      </c>
      <c r="BC605" s="9">
        <f t="shared" si="214"/>
        <v>26.579942406134435</v>
      </c>
      <c r="BD605" s="9">
        <f t="shared" si="215"/>
        <v>100.64913210716922</v>
      </c>
      <c r="BE605" s="16">
        <f t="shared" si="216"/>
        <v>63.614537256651829</v>
      </c>
      <c r="BF605" s="44">
        <f t="shared" si="217"/>
        <v>-0.41089418424691243</v>
      </c>
      <c r="BG605" s="49"/>
      <c r="BH605" s="12">
        <f t="shared" si="218"/>
        <v>-0.4131543420550442</v>
      </c>
      <c r="BI605" s="9">
        <f t="shared" si="219"/>
        <v>64</v>
      </c>
      <c r="BJ605" s="9">
        <f t="shared" si="182"/>
        <v>26.965405149482606</v>
      </c>
      <c r="BK605" s="9"/>
      <c r="BL605" s="47">
        <f t="shared" si="220"/>
        <v>64</v>
      </c>
      <c r="BM605" s="44">
        <f t="shared" si="221"/>
        <v>-0.41089418424691243</v>
      </c>
      <c r="BN605" s="11"/>
      <c r="BO605" s="9"/>
      <c r="BP605" s="11"/>
      <c r="BQ605" s="9"/>
      <c r="BR605" s="43"/>
      <c r="BS605" s="9"/>
      <c r="BT605" s="11"/>
    </row>
    <row r="606" spans="3:72" x14ac:dyDescent="0.2">
      <c r="C606" s="1">
        <v>80</v>
      </c>
      <c r="D606" s="1">
        <v>104.71</v>
      </c>
      <c r="E606" s="1">
        <v>-5103.8999999999996</v>
      </c>
      <c r="F606" s="2">
        <v>78</v>
      </c>
      <c r="G606" s="6">
        <v>3.3000000000000002E-2</v>
      </c>
      <c r="H606" s="2">
        <v>0.42199999999999999</v>
      </c>
      <c r="I606" s="2">
        <v>3500</v>
      </c>
      <c r="J606" s="3">
        <f t="shared" si="183"/>
        <v>58.333333333333336</v>
      </c>
      <c r="K606" s="3">
        <f t="shared" si="184"/>
        <v>366.52</v>
      </c>
      <c r="L606" s="1">
        <v>0.9</v>
      </c>
      <c r="M606" s="1">
        <v>0.76</v>
      </c>
      <c r="N606" s="1">
        <f t="shared" si="185"/>
        <v>0.68400000000000005</v>
      </c>
      <c r="O606" s="40">
        <f t="shared" si="186"/>
        <v>50.175438596491226</v>
      </c>
      <c r="P606" s="40">
        <f t="shared" si="187"/>
        <v>3808.3157894736842</v>
      </c>
      <c r="Q606" s="1">
        <v>11</v>
      </c>
      <c r="R606" s="1">
        <v>4</v>
      </c>
      <c r="S606" s="2">
        <v>2600</v>
      </c>
      <c r="T606" s="3">
        <f t="shared" si="188"/>
        <v>866.66666666666663</v>
      </c>
      <c r="U606" s="7">
        <v>0.20419999999999999</v>
      </c>
      <c r="V606" s="7">
        <f t="shared" si="189"/>
        <v>3.2749326455999997E-2</v>
      </c>
      <c r="W606" s="7">
        <f t="shared" si="190"/>
        <v>1.6693636134473333E-2</v>
      </c>
      <c r="X606" s="40">
        <f t="shared" si="191"/>
        <v>1081.2059482292843</v>
      </c>
      <c r="Y606" s="1">
        <v>0</v>
      </c>
      <c r="Z606" s="1">
        <v>78</v>
      </c>
      <c r="AA606" s="2">
        <v>67</v>
      </c>
      <c r="AB606" s="6">
        <f t="shared" si="192"/>
        <v>0.6511988748177826</v>
      </c>
      <c r="AC606" s="2">
        <v>347.36</v>
      </c>
      <c r="AD606" s="40">
        <f t="shared" si="193"/>
        <v>3367.0033670033663</v>
      </c>
      <c r="AE606" s="1">
        <f t="shared" si="194"/>
        <v>2.4950099800399199</v>
      </c>
      <c r="AF606" s="2">
        <f t="shared" si="195"/>
        <v>79</v>
      </c>
      <c r="AG606" s="9">
        <f t="shared" si="196"/>
        <v>197.10578842315368</v>
      </c>
      <c r="AH606" s="12">
        <f t="shared" si="197"/>
        <v>7.7306596350251375E-3</v>
      </c>
      <c r="AI606" s="12">
        <f t="shared" si="198"/>
        <v>-104051.12088309658</v>
      </c>
      <c r="AJ606" s="42">
        <f t="shared" si="199"/>
        <v>-135.94055344569935</v>
      </c>
      <c r="AK606" s="11">
        <v>0</v>
      </c>
      <c r="AL606" s="9">
        <f t="shared" si="200"/>
        <v>-88.751863090046996</v>
      </c>
      <c r="AM606" s="11">
        <f t="shared" si="201"/>
        <v>0</v>
      </c>
      <c r="AN606" s="9">
        <f t="shared" si="202"/>
        <v>99.112288578529956</v>
      </c>
      <c r="AO606" s="9"/>
      <c r="AP606" s="9">
        <f t="shared" si="203"/>
        <v>135.94539425666915</v>
      </c>
      <c r="AQ606" s="47">
        <f t="shared" si="204"/>
        <v>98.910799406151767</v>
      </c>
      <c r="AR606" s="15">
        <f t="shared" si="205"/>
        <v>0</v>
      </c>
      <c r="AS606" s="49"/>
      <c r="AT606" s="12">
        <f t="shared" si="206"/>
        <v>-0.41089418424691243</v>
      </c>
      <c r="AU606" s="9">
        <f t="shared" si="207"/>
        <v>62.077693728012562</v>
      </c>
      <c r="AV606" s="9">
        <f t="shared" si="208"/>
        <v>25.244588049873364</v>
      </c>
      <c r="AW606" s="9">
        <f t="shared" si="209"/>
        <v>98.910799406151767</v>
      </c>
      <c r="AX606" s="16">
        <f t="shared" si="210"/>
        <v>62.077693728012562</v>
      </c>
      <c r="AY606" s="44">
        <f t="shared" si="211"/>
        <v>-0.40865868715417814</v>
      </c>
      <c r="AZ606" s="49"/>
      <c r="BA606" s="12">
        <f t="shared" si="212"/>
        <v>-0.41089418424691243</v>
      </c>
      <c r="BB606" s="9">
        <f t="shared" si="213"/>
        <v>63.614537256651829</v>
      </c>
      <c r="BC606" s="9">
        <f t="shared" si="214"/>
        <v>26.781431578512631</v>
      </c>
      <c r="BD606" s="9">
        <f t="shared" si="215"/>
        <v>100.44764293479102</v>
      </c>
      <c r="BE606" s="16">
        <f t="shared" si="216"/>
        <v>63.614537256651829</v>
      </c>
      <c r="BF606" s="44">
        <f t="shared" si="217"/>
        <v>-0.40865868715417814</v>
      </c>
      <c r="BG606" s="49"/>
      <c r="BH606" s="12">
        <f t="shared" si="218"/>
        <v>-0.41089418424691243</v>
      </c>
      <c r="BI606" s="9">
        <f t="shared" si="219"/>
        <v>64</v>
      </c>
      <c r="BJ606" s="9">
        <f t="shared" si="182"/>
        <v>27.166894321860802</v>
      </c>
      <c r="BK606" s="9"/>
      <c r="BL606" s="47">
        <f t="shared" si="220"/>
        <v>64</v>
      </c>
      <c r="BM606" s="44">
        <f t="shared" si="221"/>
        <v>-0.40865868715417814</v>
      </c>
      <c r="BN606" s="11"/>
      <c r="BO606" s="9"/>
      <c r="BP606" s="11"/>
      <c r="BQ606" s="9"/>
      <c r="BR606" s="43"/>
      <c r="BS606" s="9"/>
      <c r="BT606" s="11"/>
    </row>
    <row r="607" spans="3:72" x14ac:dyDescent="0.2">
      <c r="C607" s="1">
        <v>80</v>
      </c>
      <c r="D607" s="1">
        <v>104.71</v>
      </c>
      <c r="E607" s="1">
        <v>-5103.8999999999996</v>
      </c>
      <c r="F607" s="2">
        <v>78</v>
      </c>
      <c r="G607" s="6">
        <v>3.3000000000000002E-2</v>
      </c>
      <c r="H607" s="2">
        <v>0.42199999999999999</v>
      </c>
      <c r="I607" s="2">
        <v>3500</v>
      </c>
      <c r="J607" s="3">
        <f t="shared" si="183"/>
        <v>58.333333333333336</v>
      </c>
      <c r="K607" s="3">
        <f t="shared" si="184"/>
        <v>366.52</v>
      </c>
      <c r="L607" s="1">
        <v>0.9</v>
      </c>
      <c r="M607" s="1">
        <v>0.76</v>
      </c>
      <c r="N607" s="1">
        <f t="shared" si="185"/>
        <v>0.68400000000000005</v>
      </c>
      <c r="O607" s="40">
        <f t="shared" si="186"/>
        <v>50.175438596491226</v>
      </c>
      <c r="P607" s="40">
        <f t="shared" si="187"/>
        <v>3808.3157894736842</v>
      </c>
      <c r="Q607" s="1">
        <v>11</v>
      </c>
      <c r="R607" s="1">
        <v>4</v>
      </c>
      <c r="S607" s="2">
        <v>2600</v>
      </c>
      <c r="T607" s="3">
        <f t="shared" si="188"/>
        <v>866.66666666666663</v>
      </c>
      <c r="U607" s="7">
        <v>0.20419999999999999</v>
      </c>
      <c r="V607" s="7">
        <f t="shared" si="189"/>
        <v>3.2749326455999997E-2</v>
      </c>
      <c r="W607" s="7">
        <f t="shared" si="190"/>
        <v>1.6693636134473333E-2</v>
      </c>
      <c r="X607" s="40">
        <f t="shared" si="191"/>
        <v>1081.2059482292843</v>
      </c>
      <c r="Y607" s="1">
        <v>0</v>
      </c>
      <c r="Z607" s="1">
        <v>78</v>
      </c>
      <c r="AA607" s="2">
        <v>67</v>
      </c>
      <c r="AB607" s="6">
        <f t="shared" si="192"/>
        <v>0.6511988748177826</v>
      </c>
      <c r="AC607" s="2">
        <v>347.36</v>
      </c>
      <c r="AD607" s="40">
        <f t="shared" si="193"/>
        <v>3367.0033670033663</v>
      </c>
      <c r="AE607" s="1">
        <f t="shared" si="194"/>
        <v>2.4950099800399199</v>
      </c>
      <c r="AF607" s="2">
        <f t="shared" si="195"/>
        <v>80</v>
      </c>
      <c r="AG607" s="9">
        <f t="shared" si="196"/>
        <v>199.60079840319361</v>
      </c>
      <c r="AH607" s="12">
        <f t="shared" si="197"/>
        <v>7.6347641616264141E-3</v>
      </c>
      <c r="AI607" s="12">
        <f t="shared" si="198"/>
        <v>-103718.18463660477</v>
      </c>
      <c r="AJ607" s="42">
        <f t="shared" si="199"/>
        <v>-135.53988091879535</v>
      </c>
      <c r="AK607" s="11">
        <v>0</v>
      </c>
      <c r="AL607" s="9">
        <f t="shared" si="200"/>
        <v>-88.768979473093935</v>
      </c>
      <c r="AM607" s="11">
        <f t="shared" si="201"/>
        <v>0</v>
      </c>
      <c r="AN607" s="9">
        <f t="shared" si="202"/>
        <v>98.910799406151767</v>
      </c>
      <c r="AO607" s="9"/>
      <c r="AP607" s="9">
        <f t="shared" si="203"/>
        <v>135.54460237832345</v>
      </c>
      <c r="AQ607" s="47">
        <f t="shared" si="204"/>
        <v>98.711496700184242</v>
      </c>
      <c r="AR607" s="15">
        <f t="shared" si="205"/>
        <v>0</v>
      </c>
      <c r="AS607" s="49"/>
      <c r="AT607" s="12">
        <f t="shared" si="206"/>
        <v>-0.40865868715417814</v>
      </c>
      <c r="AU607" s="9">
        <f t="shared" si="207"/>
        <v>62.077693728012562</v>
      </c>
      <c r="AV607" s="9">
        <f t="shared" si="208"/>
        <v>25.44389075584089</v>
      </c>
      <c r="AW607" s="9">
        <f t="shared" si="209"/>
        <v>98.711496700184227</v>
      </c>
      <c r="AX607" s="16">
        <f t="shared" si="210"/>
        <v>62.077693728012562</v>
      </c>
      <c r="AY607" s="44">
        <f t="shared" si="211"/>
        <v>-0.40644744863199989</v>
      </c>
      <c r="AZ607" s="49"/>
      <c r="BA607" s="12">
        <f t="shared" si="212"/>
        <v>-0.40865868715417814</v>
      </c>
      <c r="BB607" s="9">
        <f t="shared" si="213"/>
        <v>63.614537256651829</v>
      </c>
      <c r="BC607" s="9">
        <f t="shared" si="214"/>
        <v>26.980734284480157</v>
      </c>
      <c r="BD607" s="9">
        <f t="shared" si="215"/>
        <v>100.24834022882351</v>
      </c>
      <c r="BE607" s="16">
        <f t="shared" si="216"/>
        <v>63.614537256651829</v>
      </c>
      <c r="BF607" s="44">
        <f t="shared" si="217"/>
        <v>-0.40644744863199989</v>
      </c>
      <c r="BG607" s="49"/>
      <c r="BH607" s="12">
        <f t="shared" si="218"/>
        <v>-0.40865868715417814</v>
      </c>
      <c r="BI607" s="9">
        <f t="shared" si="219"/>
        <v>64</v>
      </c>
      <c r="BJ607" s="9">
        <f t="shared" si="182"/>
        <v>27.366197027828328</v>
      </c>
      <c r="BK607" s="9"/>
      <c r="BL607" s="47">
        <f t="shared" si="220"/>
        <v>64</v>
      </c>
      <c r="BM607" s="44">
        <f t="shared" si="221"/>
        <v>-0.40644744863199989</v>
      </c>
      <c r="BN607" s="11"/>
      <c r="BO607" s="9"/>
      <c r="BP607" s="11"/>
      <c r="BQ607" s="9"/>
      <c r="BR607" s="43"/>
      <c r="BS607" s="9"/>
      <c r="BT607" s="11"/>
    </row>
    <row r="608" spans="3:72" x14ac:dyDescent="0.2">
      <c r="C608" s="1">
        <v>80</v>
      </c>
      <c r="D608" s="1">
        <v>104.71</v>
      </c>
      <c r="E608" s="1">
        <v>-5103.8999999999996</v>
      </c>
      <c r="F608" s="2">
        <v>78</v>
      </c>
      <c r="G608" s="6">
        <v>3.3000000000000002E-2</v>
      </c>
      <c r="H608" s="2">
        <v>0.42199999999999999</v>
      </c>
      <c r="I608" s="2">
        <v>3500</v>
      </c>
      <c r="J608" s="3">
        <f t="shared" si="183"/>
        <v>58.333333333333336</v>
      </c>
      <c r="K608" s="3">
        <f t="shared" si="184"/>
        <v>366.52</v>
      </c>
      <c r="L608" s="1">
        <v>0.9</v>
      </c>
      <c r="M608" s="1">
        <v>0.76</v>
      </c>
      <c r="N608" s="1">
        <f t="shared" si="185"/>
        <v>0.68400000000000005</v>
      </c>
      <c r="O608" s="40">
        <f t="shared" si="186"/>
        <v>50.175438596491226</v>
      </c>
      <c r="P608" s="40">
        <f t="shared" si="187"/>
        <v>3808.3157894736842</v>
      </c>
      <c r="Q608" s="1">
        <v>11</v>
      </c>
      <c r="R608" s="1">
        <v>4</v>
      </c>
      <c r="S608" s="2">
        <v>2600</v>
      </c>
      <c r="T608" s="3">
        <f t="shared" si="188"/>
        <v>866.66666666666663</v>
      </c>
      <c r="U608" s="7">
        <v>0.20419999999999999</v>
      </c>
      <c r="V608" s="7">
        <f t="shared" si="189"/>
        <v>3.2749326455999997E-2</v>
      </c>
      <c r="W608" s="7">
        <f t="shared" si="190"/>
        <v>1.6693636134473333E-2</v>
      </c>
      <c r="X608" s="40">
        <f t="shared" si="191"/>
        <v>1081.2059482292843</v>
      </c>
      <c r="Y608" s="1">
        <v>0</v>
      </c>
      <c r="Z608" s="1">
        <v>78</v>
      </c>
      <c r="AA608" s="2">
        <v>67</v>
      </c>
      <c r="AB608" s="6">
        <f t="shared" si="192"/>
        <v>0.6511988748177826</v>
      </c>
      <c r="AC608" s="2">
        <v>347.36</v>
      </c>
      <c r="AD608" s="40">
        <f t="shared" si="193"/>
        <v>3367.0033670033663</v>
      </c>
      <c r="AE608" s="1">
        <f t="shared" si="194"/>
        <v>2.4950099800399199</v>
      </c>
      <c r="AF608" s="2">
        <f t="shared" si="195"/>
        <v>81</v>
      </c>
      <c r="AG608" s="9">
        <f t="shared" si="196"/>
        <v>202.0958083832335</v>
      </c>
      <c r="AH608" s="12">
        <f t="shared" si="197"/>
        <v>7.5412186216763082E-3</v>
      </c>
      <c r="AI608" s="12">
        <f t="shared" si="198"/>
        <v>-103388.88999552951</v>
      </c>
      <c r="AJ608" s="42">
        <f t="shared" si="199"/>
        <v>-135.14354150343524</v>
      </c>
      <c r="AK608" s="11">
        <v>0</v>
      </c>
      <c r="AL608" s="9">
        <f t="shared" si="200"/>
        <v>-88.785676416519635</v>
      </c>
      <c r="AM608" s="11">
        <f t="shared" si="201"/>
        <v>0</v>
      </c>
      <c r="AN608" s="9">
        <f t="shared" si="202"/>
        <v>98.711496700184242</v>
      </c>
      <c r="AO608" s="9"/>
      <c r="AP608" s="9">
        <f t="shared" si="203"/>
        <v>135.14814797167753</v>
      </c>
      <c r="AQ608" s="47">
        <f t="shared" si="204"/>
        <v>98.514344999505852</v>
      </c>
      <c r="AR608" s="15">
        <f t="shared" si="205"/>
        <v>0</v>
      </c>
      <c r="AS608" s="49"/>
      <c r="AT608" s="12">
        <f t="shared" si="206"/>
        <v>-0.40644744863199989</v>
      </c>
      <c r="AU608" s="9">
        <f t="shared" si="207"/>
        <v>62.077693728012562</v>
      </c>
      <c r="AV608" s="9">
        <f t="shared" si="208"/>
        <v>25.641042456519266</v>
      </c>
      <c r="AW608" s="9">
        <f t="shared" si="209"/>
        <v>98.514344999505852</v>
      </c>
      <c r="AX608" s="16">
        <f t="shared" si="210"/>
        <v>62.077693728012562</v>
      </c>
      <c r="AY608" s="44">
        <f t="shared" si="211"/>
        <v>-0.40426007524368263</v>
      </c>
      <c r="AZ608" s="49"/>
      <c r="BA608" s="12">
        <f t="shared" si="212"/>
        <v>-0.40644744863199989</v>
      </c>
      <c r="BB608" s="9">
        <f t="shared" si="213"/>
        <v>63.614537256651829</v>
      </c>
      <c r="BC608" s="9">
        <f t="shared" si="214"/>
        <v>27.177885985158532</v>
      </c>
      <c r="BD608" s="9">
        <f t="shared" si="215"/>
        <v>100.05118852814513</v>
      </c>
      <c r="BE608" s="16">
        <f t="shared" si="216"/>
        <v>63.614537256651829</v>
      </c>
      <c r="BF608" s="44">
        <f t="shared" si="217"/>
        <v>-0.40426007524368263</v>
      </c>
      <c r="BG608" s="49"/>
      <c r="BH608" s="12">
        <f t="shared" si="218"/>
        <v>-0.40644744863199989</v>
      </c>
      <c r="BI608" s="9">
        <f t="shared" si="219"/>
        <v>64</v>
      </c>
      <c r="BJ608" s="9">
        <f t="shared" si="182"/>
        <v>27.563348728506703</v>
      </c>
      <c r="BK608" s="9"/>
      <c r="BL608" s="47">
        <f t="shared" si="220"/>
        <v>64</v>
      </c>
      <c r="BM608" s="44">
        <f t="shared" si="221"/>
        <v>-0.40426007524368263</v>
      </c>
      <c r="BN608" s="11"/>
      <c r="BO608" s="9"/>
      <c r="BP608" s="11"/>
      <c r="BQ608" s="9"/>
      <c r="BR608" s="43"/>
      <c r="BS608" s="9"/>
      <c r="BT608" s="11"/>
    </row>
    <row r="609" spans="3:72" x14ac:dyDescent="0.2">
      <c r="C609" s="1">
        <v>80</v>
      </c>
      <c r="D609" s="1">
        <v>104.71</v>
      </c>
      <c r="E609" s="1">
        <v>-5103.8999999999996</v>
      </c>
      <c r="F609" s="2">
        <v>78</v>
      </c>
      <c r="G609" s="6">
        <v>3.3000000000000002E-2</v>
      </c>
      <c r="H609" s="2">
        <v>0.42199999999999999</v>
      </c>
      <c r="I609" s="2">
        <v>3500</v>
      </c>
      <c r="J609" s="3">
        <f t="shared" si="183"/>
        <v>58.333333333333336</v>
      </c>
      <c r="K609" s="3">
        <f t="shared" si="184"/>
        <v>366.52</v>
      </c>
      <c r="L609" s="1">
        <v>0.9</v>
      </c>
      <c r="M609" s="1">
        <v>0.76</v>
      </c>
      <c r="N609" s="1">
        <f t="shared" si="185"/>
        <v>0.68400000000000005</v>
      </c>
      <c r="O609" s="40">
        <f t="shared" si="186"/>
        <v>50.175438596491226</v>
      </c>
      <c r="P609" s="40">
        <f t="shared" si="187"/>
        <v>3808.3157894736842</v>
      </c>
      <c r="Q609" s="1">
        <v>11</v>
      </c>
      <c r="R609" s="1">
        <v>4</v>
      </c>
      <c r="S609" s="2">
        <v>2600</v>
      </c>
      <c r="T609" s="3">
        <f t="shared" si="188"/>
        <v>866.66666666666663</v>
      </c>
      <c r="U609" s="7">
        <v>0.20419999999999999</v>
      </c>
      <c r="V609" s="7">
        <f t="shared" si="189"/>
        <v>3.2749326455999997E-2</v>
      </c>
      <c r="W609" s="7">
        <f t="shared" si="190"/>
        <v>1.6693636134473333E-2</v>
      </c>
      <c r="X609" s="40">
        <f t="shared" si="191"/>
        <v>1081.2059482292843</v>
      </c>
      <c r="Y609" s="1">
        <v>0</v>
      </c>
      <c r="Z609" s="1">
        <v>78</v>
      </c>
      <c r="AA609" s="2">
        <v>67</v>
      </c>
      <c r="AB609" s="6">
        <f t="shared" si="192"/>
        <v>0.6511988748177826</v>
      </c>
      <c r="AC609" s="2">
        <v>347.36</v>
      </c>
      <c r="AD609" s="40">
        <f t="shared" si="193"/>
        <v>3367.0033670033663</v>
      </c>
      <c r="AE609" s="1">
        <f t="shared" si="194"/>
        <v>2.4950099800399199</v>
      </c>
      <c r="AF609" s="2">
        <f t="shared" si="195"/>
        <v>82</v>
      </c>
      <c r="AG609" s="9">
        <f t="shared" si="196"/>
        <v>204.59081836327343</v>
      </c>
      <c r="AH609" s="12">
        <f t="shared" si="197"/>
        <v>7.4499376824946652E-3</v>
      </c>
      <c r="AI609" s="12">
        <f t="shared" si="198"/>
        <v>-103063.17670384445</v>
      </c>
      <c r="AJ609" s="42">
        <f t="shared" si="199"/>
        <v>-134.75146525092609</v>
      </c>
      <c r="AK609" s="11">
        <v>0</v>
      </c>
      <c r="AL609" s="9">
        <f t="shared" si="200"/>
        <v>-88.801969151354172</v>
      </c>
      <c r="AM609" s="11">
        <f t="shared" si="201"/>
        <v>0</v>
      </c>
      <c r="AN609" s="9">
        <f t="shared" si="202"/>
        <v>98.514344999505852</v>
      </c>
      <c r="AO609" s="9"/>
      <c r="AP609" s="9">
        <f t="shared" si="203"/>
        <v>134.7559608782154</v>
      </c>
      <c r="AQ609" s="47">
        <f t="shared" si="204"/>
        <v>98.319309606722115</v>
      </c>
      <c r="AR609" s="15">
        <f t="shared" si="205"/>
        <v>0</v>
      </c>
      <c r="AS609" s="49"/>
      <c r="AT609" s="12">
        <f t="shared" si="206"/>
        <v>-0.40426007524368263</v>
      </c>
      <c r="AU609" s="9">
        <f t="shared" si="207"/>
        <v>62.077693728012562</v>
      </c>
      <c r="AV609" s="9">
        <f t="shared" si="208"/>
        <v>25.836077849303003</v>
      </c>
      <c r="AW609" s="9">
        <f t="shared" si="209"/>
        <v>98.319309606722129</v>
      </c>
      <c r="AX609" s="16">
        <f t="shared" si="210"/>
        <v>62.077693728012562</v>
      </c>
      <c r="AY609" s="44">
        <f t="shared" si="211"/>
        <v>-0.40209618202598674</v>
      </c>
      <c r="AZ609" s="49"/>
      <c r="BA609" s="12">
        <f t="shared" si="212"/>
        <v>-0.40426007524368263</v>
      </c>
      <c r="BB609" s="9">
        <f t="shared" si="213"/>
        <v>63.614537256651829</v>
      </c>
      <c r="BC609" s="9">
        <f t="shared" si="214"/>
        <v>27.372921377942269</v>
      </c>
      <c r="BD609" s="9">
        <f t="shared" si="215"/>
        <v>99.856153135361382</v>
      </c>
      <c r="BE609" s="16">
        <f t="shared" si="216"/>
        <v>63.614537256651829</v>
      </c>
      <c r="BF609" s="44">
        <f t="shared" si="217"/>
        <v>-0.40209618202598674</v>
      </c>
      <c r="BG609" s="49"/>
      <c r="BH609" s="12">
        <f t="shared" si="218"/>
        <v>-0.40426007524368263</v>
      </c>
      <c r="BI609" s="9">
        <f t="shared" si="219"/>
        <v>64</v>
      </c>
      <c r="BJ609" s="9">
        <f t="shared" si="182"/>
        <v>27.75838412129044</v>
      </c>
      <c r="BK609" s="9"/>
      <c r="BL609" s="47">
        <f t="shared" si="220"/>
        <v>64</v>
      </c>
      <c r="BM609" s="44">
        <f t="shared" si="221"/>
        <v>-0.40209618202598674</v>
      </c>
      <c r="BN609" s="11"/>
      <c r="BO609" s="9"/>
      <c r="BP609" s="11"/>
      <c r="BQ609" s="9"/>
      <c r="BR609" s="43"/>
      <c r="BS609" s="9"/>
      <c r="BT609" s="11"/>
    </row>
    <row r="610" spans="3:72" x14ac:dyDescent="0.2">
      <c r="C610" s="1">
        <v>80</v>
      </c>
      <c r="D610" s="1">
        <v>104.71</v>
      </c>
      <c r="E610" s="1">
        <v>-5103.8999999999996</v>
      </c>
      <c r="F610" s="2">
        <v>78</v>
      </c>
      <c r="G610" s="6">
        <v>3.3000000000000002E-2</v>
      </c>
      <c r="H610" s="2">
        <v>0.42199999999999999</v>
      </c>
      <c r="I610" s="2">
        <v>3500</v>
      </c>
      <c r="J610" s="3">
        <f t="shared" si="183"/>
        <v>58.333333333333336</v>
      </c>
      <c r="K610" s="3">
        <f t="shared" si="184"/>
        <v>366.52</v>
      </c>
      <c r="L610" s="1">
        <v>0.9</v>
      </c>
      <c r="M610" s="1">
        <v>0.76</v>
      </c>
      <c r="N610" s="1">
        <f t="shared" si="185"/>
        <v>0.68400000000000005</v>
      </c>
      <c r="O610" s="40">
        <f t="shared" si="186"/>
        <v>50.175438596491226</v>
      </c>
      <c r="P610" s="40">
        <f t="shared" si="187"/>
        <v>3808.3157894736842</v>
      </c>
      <c r="Q610" s="1">
        <v>11</v>
      </c>
      <c r="R610" s="1">
        <v>4</v>
      </c>
      <c r="S610" s="2">
        <v>2600</v>
      </c>
      <c r="T610" s="3">
        <f t="shared" si="188"/>
        <v>866.66666666666663</v>
      </c>
      <c r="U610" s="7">
        <v>0.20419999999999999</v>
      </c>
      <c r="V610" s="7">
        <f t="shared" si="189"/>
        <v>3.2749326455999997E-2</v>
      </c>
      <c r="W610" s="7">
        <f t="shared" si="190"/>
        <v>1.6693636134473333E-2</v>
      </c>
      <c r="X610" s="40">
        <f t="shared" si="191"/>
        <v>1081.2059482292843</v>
      </c>
      <c r="Y610" s="1">
        <v>0</v>
      </c>
      <c r="Z610" s="1">
        <v>78</v>
      </c>
      <c r="AA610" s="2">
        <v>67</v>
      </c>
      <c r="AB610" s="6">
        <f t="shared" si="192"/>
        <v>0.6511988748177826</v>
      </c>
      <c r="AC610" s="2">
        <v>347.36</v>
      </c>
      <c r="AD610" s="40">
        <f t="shared" si="193"/>
        <v>3367.0033670033663</v>
      </c>
      <c r="AE610" s="1">
        <f t="shared" si="194"/>
        <v>2.4950099800399199</v>
      </c>
      <c r="AF610" s="2">
        <f t="shared" si="195"/>
        <v>83</v>
      </c>
      <c r="AG610" s="9">
        <f t="shared" si="196"/>
        <v>207.08582834331335</v>
      </c>
      <c r="AH610" s="12">
        <f t="shared" si="197"/>
        <v>7.3608400935487968E-3</v>
      </c>
      <c r="AI610" s="12">
        <f t="shared" si="198"/>
        <v>-102740.98586248222</v>
      </c>
      <c r="AJ610" s="42">
        <f t="shared" si="199"/>
        <v>-134.36358370708552</v>
      </c>
      <c r="AK610" s="11">
        <v>0</v>
      </c>
      <c r="AL610" s="9">
        <f t="shared" si="200"/>
        <v>-88.817872180005111</v>
      </c>
      <c r="AM610" s="11">
        <f t="shared" si="201"/>
        <v>0</v>
      </c>
      <c r="AN610" s="9">
        <f t="shared" si="202"/>
        <v>98.319309606722115</v>
      </c>
      <c r="AO610" s="9"/>
      <c r="AP610" s="9">
        <f t="shared" si="203"/>
        <v>134.36797244640303</v>
      </c>
      <c r="AQ610" s="47">
        <f t="shared" si="204"/>
        <v>98.126356567693477</v>
      </c>
      <c r="AR610" s="15">
        <f t="shared" si="205"/>
        <v>0</v>
      </c>
      <c r="AS610" s="49"/>
      <c r="AT610" s="12">
        <f t="shared" si="206"/>
        <v>-0.40209618202598674</v>
      </c>
      <c r="AU610" s="9">
        <f t="shared" si="207"/>
        <v>62.077693728012562</v>
      </c>
      <c r="AV610" s="9">
        <f t="shared" si="208"/>
        <v>26.029030888331661</v>
      </c>
      <c r="AW610" s="9">
        <f t="shared" si="209"/>
        <v>98.126356567693463</v>
      </c>
      <c r="AX610" s="16">
        <f t="shared" si="210"/>
        <v>62.077693728012562</v>
      </c>
      <c r="AY610" s="44">
        <f t="shared" si="211"/>
        <v>-0.399955392261993</v>
      </c>
      <c r="AZ610" s="49"/>
      <c r="BA610" s="12">
        <f t="shared" si="212"/>
        <v>-0.40209618202598674</v>
      </c>
      <c r="BB610" s="9">
        <f t="shared" si="213"/>
        <v>63.614537256651829</v>
      </c>
      <c r="BC610" s="9">
        <f t="shared" si="214"/>
        <v>27.565874416970928</v>
      </c>
      <c r="BD610" s="9">
        <f t="shared" si="215"/>
        <v>99.66320009633273</v>
      </c>
      <c r="BE610" s="16">
        <f t="shared" si="216"/>
        <v>63.614537256651829</v>
      </c>
      <c r="BF610" s="44">
        <f t="shared" si="217"/>
        <v>-0.399955392261993</v>
      </c>
      <c r="BG610" s="49"/>
      <c r="BH610" s="12">
        <f t="shared" si="218"/>
        <v>-0.40209618202598674</v>
      </c>
      <c r="BI610" s="9">
        <f t="shared" si="219"/>
        <v>64</v>
      </c>
      <c r="BJ610" s="9">
        <f t="shared" si="182"/>
        <v>27.951337160319099</v>
      </c>
      <c r="BK610" s="9"/>
      <c r="BL610" s="47">
        <f t="shared" si="220"/>
        <v>64</v>
      </c>
      <c r="BM610" s="44">
        <f t="shared" si="221"/>
        <v>-0.399955392261993</v>
      </c>
      <c r="BN610" s="11"/>
      <c r="BO610" s="9"/>
      <c r="BP610" s="11"/>
      <c r="BQ610" s="9"/>
      <c r="BR610" s="43"/>
      <c r="BS610" s="9"/>
      <c r="BT610" s="11"/>
    </row>
    <row r="611" spans="3:72" x14ac:dyDescent="0.2">
      <c r="C611" s="1">
        <v>80</v>
      </c>
      <c r="D611" s="1">
        <v>104.71</v>
      </c>
      <c r="E611" s="1">
        <v>-5103.8999999999996</v>
      </c>
      <c r="F611" s="2">
        <v>78</v>
      </c>
      <c r="G611" s="6">
        <v>3.3000000000000002E-2</v>
      </c>
      <c r="H611" s="2">
        <v>0.42199999999999999</v>
      </c>
      <c r="I611" s="2">
        <v>3500</v>
      </c>
      <c r="J611" s="3">
        <f t="shared" si="183"/>
        <v>58.333333333333336</v>
      </c>
      <c r="K611" s="3">
        <f t="shared" si="184"/>
        <v>366.52</v>
      </c>
      <c r="L611" s="1">
        <v>0.9</v>
      </c>
      <c r="M611" s="1">
        <v>0.76</v>
      </c>
      <c r="N611" s="1">
        <f t="shared" si="185"/>
        <v>0.68400000000000005</v>
      </c>
      <c r="O611" s="40">
        <f t="shared" si="186"/>
        <v>50.175438596491226</v>
      </c>
      <c r="P611" s="40">
        <f t="shared" si="187"/>
        <v>3808.3157894736842</v>
      </c>
      <c r="Q611" s="1">
        <v>11</v>
      </c>
      <c r="R611" s="1">
        <v>4</v>
      </c>
      <c r="S611" s="2">
        <v>2600</v>
      </c>
      <c r="T611" s="3">
        <f t="shared" si="188"/>
        <v>866.66666666666663</v>
      </c>
      <c r="U611" s="7">
        <v>0.20419999999999999</v>
      </c>
      <c r="V611" s="7">
        <f t="shared" si="189"/>
        <v>3.2749326455999997E-2</v>
      </c>
      <c r="W611" s="7">
        <f t="shared" si="190"/>
        <v>1.6693636134473333E-2</v>
      </c>
      <c r="X611" s="40">
        <f t="shared" si="191"/>
        <v>1081.2059482292843</v>
      </c>
      <c r="Y611" s="1">
        <v>0</v>
      </c>
      <c r="Z611" s="1">
        <v>78</v>
      </c>
      <c r="AA611" s="2">
        <v>67</v>
      </c>
      <c r="AB611" s="6">
        <f t="shared" si="192"/>
        <v>0.6511988748177826</v>
      </c>
      <c r="AC611" s="2">
        <v>347.36</v>
      </c>
      <c r="AD611" s="40">
        <f t="shared" si="193"/>
        <v>3367.0033670033663</v>
      </c>
      <c r="AE611" s="1">
        <f t="shared" si="194"/>
        <v>2.4950099800399199</v>
      </c>
      <c r="AF611" s="2">
        <f t="shared" si="195"/>
        <v>84</v>
      </c>
      <c r="AG611" s="9">
        <f t="shared" si="196"/>
        <v>209.58083832335328</v>
      </c>
      <c r="AH611" s="12">
        <f t="shared" si="197"/>
        <v>7.273848445235956E-3</v>
      </c>
      <c r="AI611" s="12">
        <f t="shared" si="198"/>
        <v>-102422.25988947069</v>
      </c>
      <c r="AJ611" s="42">
        <f t="shared" si="199"/>
        <v>-133.9798298728322</v>
      </c>
      <c r="AK611" s="11">
        <v>0</v>
      </c>
      <c r="AL611" s="9">
        <f t="shared" si="200"/>
        <v>-88.833399319312477</v>
      </c>
      <c r="AM611" s="11">
        <f t="shared" si="201"/>
        <v>0</v>
      </c>
      <c r="AN611" s="9">
        <f t="shared" si="202"/>
        <v>98.126356567693477</v>
      </c>
      <c r="AO611" s="9"/>
      <c r="AP611" s="9">
        <f t="shared" si="203"/>
        <v>133.98411549139973</v>
      </c>
      <c r="AQ611" s="47">
        <f t="shared" si="204"/>
        <v>97.935452651718819</v>
      </c>
      <c r="AR611" s="15">
        <f t="shared" si="205"/>
        <v>0</v>
      </c>
      <c r="AS611" s="49"/>
      <c r="AT611" s="12">
        <f t="shared" si="206"/>
        <v>-0.399955392261993</v>
      </c>
      <c r="AU611" s="9">
        <f t="shared" si="207"/>
        <v>62.077693728012562</v>
      </c>
      <c r="AV611" s="9">
        <f t="shared" si="208"/>
        <v>26.219934804306305</v>
      </c>
      <c r="AW611" s="9">
        <f t="shared" si="209"/>
        <v>97.935452651718819</v>
      </c>
      <c r="AX611" s="16">
        <f t="shared" si="210"/>
        <v>62.077693728012562</v>
      </c>
      <c r="AY611" s="44">
        <f t="shared" si="211"/>
        <v>-0.39783733726124154</v>
      </c>
      <c r="AZ611" s="49"/>
      <c r="BA611" s="12">
        <f t="shared" si="212"/>
        <v>-0.399955392261993</v>
      </c>
      <c r="BB611" s="9">
        <f t="shared" si="213"/>
        <v>63.614537256651829</v>
      </c>
      <c r="BC611" s="9">
        <f t="shared" si="214"/>
        <v>27.756778332945572</v>
      </c>
      <c r="BD611" s="9">
        <f t="shared" si="215"/>
        <v>99.472296180358086</v>
      </c>
      <c r="BE611" s="16">
        <f t="shared" si="216"/>
        <v>63.614537256651829</v>
      </c>
      <c r="BF611" s="44">
        <f t="shared" si="217"/>
        <v>-0.39783733726124154</v>
      </c>
      <c r="BG611" s="49"/>
      <c r="BH611" s="12">
        <f t="shared" si="218"/>
        <v>-0.399955392261993</v>
      </c>
      <c r="BI611" s="9">
        <f t="shared" si="219"/>
        <v>64</v>
      </c>
      <c r="BJ611" s="9">
        <f t="shared" si="182"/>
        <v>28.142241076293743</v>
      </c>
      <c r="BK611" s="9"/>
      <c r="BL611" s="47">
        <f t="shared" si="220"/>
        <v>64</v>
      </c>
      <c r="BM611" s="44">
        <f t="shared" si="221"/>
        <v>-0.39783733726124154</v>
      </c>
      <c r="BN611" s="11"/>
      <c r="BO611" s="9"/>
      <c r="BP611" s="11"/>
      <c r="BQ611" s="9"/>
      <c r="BR611" s="43"/>
      <c r="BS611" s="9"/>
      <c r="BT611" s="11"/>
    </row>
    <row r="612" spans="3:72" x14ac:dyDescent="0.2">
      <c r="C612" s="1">
        <v>80</v>
      </c>
      <c r="D612" s="1">
        <v>104.71</v>
      </c>
      <c r="E612" s="1">
        <v>-5103.8999999999996</v>
      </c>
      <c r="F612" s="2">
        <v>78</v>
      </c>
      <c r="G612" s="6">
        <v>3.3000000000000002E-2</v>
      </c>
      <c r="H612" s="2">
        <v>0.42199999999999999</v>
      </c>
      <c r="I612" s="2">
        <v>3500</v>
      </c>
      <c r="J612" s="3">
        <f t="shared" si="183"/>
        <v>58.333333333333336</v>
      </c>
      <c r="K612" s="3">
        <f t="shared" si="184"/>
        <v>366.52</v>
      </c>
      <c r="L612" s="1">
        <v>0.9</v>
      </c>
      <c r="M612" s="1">
        <v>0.76</v>
      </c>
      <c r="N612" s="1">
        <f t="shared" si="185"/>
        <v>0.68400000000000005</v>
      </c>
      <c r="O612" s="40">
        <f t="shared" si="186"/>
        <v>50.175438596491226</v>
      </c>
      <c r="P612" s="40">
        <f t="shared" si="187"/>
        <v>3808.3157894736842</v>
      </c>
      <c r="Q612" s="1">
        <v>11</v>
      </c>
      <c r="R612" s="1">
        <v>4</v>
      </c>
      <c r="S612" s="2">
        <v>2600</v>
      </c>
      <c r="T612" s="3">
        <f t="shared" si="188"/>
        <v>866.66666666666663</v>
      </c>
      <c r="U612" s="7">
        <v>0.20419999999999999</v>
      </c>
      <c r="V612" s="7">
        <f t="shared" si="189"/>
        <v>3.2749326455999997E-2</v>
      </c>
      <c r="W612" s="7">
        <f t="shared" si="190"/>
        <v>1.6693636134473333E-2</v>
      </c>
      <c r="X612" s="40">
        <f t="shared" si="191"/>
        <v>1081.2059482292843</v>
      </c>
      <c r="Y612" s="1">
        <v>0</v>
      </c>
      <c r="Z612" s="1">
        <v>78</v>
      </c>
      <c r="AA612" s="2">
        <v>67</v>
      </c>
      <c r="AB612" s="6">
        <f t="shared" si="192"/>
        <v>0.6511988748177826</v>
      </c>
      <c r="AC612" s="2">
        <v>347.36</v>
      </c>
      <c r="AD612" s="40">
        <f t="shared" si="193"/>
        <v>3367.0033670033663</v>
      </c>
      <c r="AE612" s="1">
        <f t="shared" si="194"/>
        <v>2.4950099800399199</v>
      </c>
      <c r="AF612" s="2">
        <f t="shared" si="195"/>
        <v>85</v>
      </c>
      <c r="AG612" s="9">
        <f t="shared" si="196"/>
        <v>212.0758483033932</v>
      </c>
      <c r="AH612" s="12">
        <f t="shared" si="197"/>
        <v>7.1888889445705026E-3</v>
      </c>
      <c r="AI612" s="12">
        <f t="shared" si="198"/>
        <v>-102106.94248158595</v>
      </c>
      <c r="AJ612" s="42">
        <f t="shared" si="199"/>
        <v>-133.60013816599175</v>
      </c>
      <c r="AK612" s="11">
        <v>0</v>
      </c>
      <c r="AL612" s="9">
        <f t="shared" si="200"/>
        <v>-88.848563740586243</v>
      </c>
      <c r="AM612" s="11">
        <f t="shared" si="201"/>
        <v>0</v>
      </c>
      <c r="AN612" s="9">
        <f t="shared" si="202"/>
        <v>97.935452651718819</v>
      </c>
      <c r="AO612" s="9"/>
      <c r="AP612" s="9">
        <f t="shared" si="203"/>
        <v>133.6043242560566</v>
      </c>
      <c r="AQ612" s="47">
        <f t="shared" si="204"/>
        <v>97.746565332350329</v>
      </c>
      <c r="AR612" s="15">
        <f t="shared" si="205"/>
        <v>0</v>
      </c>
      <c r="AS612" s="49"/>
      <c r="AT612" s="12">
        <f t="shared" si="206"/>
        <v>-0.39783733726124154</v>
      </c>
      <c r="AU612" s="9">
        <f t="shared" si="207"/>
        <v>62.077693728012562</v>
      </c>
      <c r="AV612" s="9">
        <f t="shared" si="208"/>
        <v>26.408822123674796</v>
      </c>
      <c r="AW612" s="9">
        <f t="shared" si="209"/>
        <v>97.746565332350329</v>
      </c>
      <c r="AX612" s="16">
        <f t="shared" si="210"/>
        <v>62.077693728012562</v>
      </c>
      <c r="AY612" s="44">
        <f t="shared" si="211"/>
        <v>-0.39574165614687346</v>
      </c>
      <c r="AZ612" s="49"/>
      <c r="BA612" s="12">
        <f t="shared" si="212"/>
        <v>-0.39783733726124154</v>
      </c>
      <c r="BB612" s="9">
        <f t="shared" si="213"/>
        <v>63.614537256651829</v>
      </c>
      <c r="BC612" s="9">
        <f t="shared" si="214"/>
        <v>27.945665652314062</v>
      </c>
      <c r="BD612" s="9">
        <f t="shared" si="215"/>
        <v>99.283408860989596</v>
      </c>
      <c r="BE612" s="16">
        <f t="shared" si="216"/>
        <v>63.614537256651829</v>
      </c>
      <c r="BF612" s="44">
        <f t="shared" si="217"/>
        <v>-0.39574165614687346</v>
      </c>
      <c r="BG612" s="49"/>
      <c r="BH612" s="12">
        <f t="shared" si="218"/>
        <v>-0.39783733726124154</v>
      </c>
      <c r="BI612" s="9">
        <f t="shared" si="219"/>
        <v>64</v>
      </c>
      <c r="BJ612" s="9">
        <f t="shared" si="182"/>
        <v>28.331128395662233</v>
      </c>
      <c r="BK612" s="9"/>
      <c r="BL612" s="47">
        <f t="shared" si="220"/>
        <v>64</v>
      </c>
      <c r="BM612" s="44">
        <f t="shared" si="221"/>
        <v>-0.39574165614687346</v>
      </c>
      <c r="BN612" s="11"/>
      <c r="BO612" s="9"/>
      <c r="BP612" s="11"/>
      <c r="BQ612" s="9"/>
      <c r="BR612" s="43"/>
      <c r="BS612" s="9"/>
      <c r="BT612" s="11"/>
    </row>
    <row r="613" spans="3:72" x14ac:dyDescent="0.2">
      <c r="C613" s="1">
        <v>80</v>
      </c>
      <c r="D613" s="1">
        <v>104.71</v>
      </c>
      <c r="E613" s="1">
        <v>-5103.8999999999996</v>
      </c>
      <c r="F613" s="2">
        <v>78</v>
      </c>
      <c r="G613" s="6">
        <v>3.3000000000000002E-2</v>
      </c>
      <c r="H613" s="2">
        <v>0.42199999999999999</v>
      </c>
      <c r="I613" s="2">
        <v>3500</v>
      </c>
      <c r="J613" s="3">
        <f t="shared" si="183"/>
        <v>58.333333333333336</v>
      </c>
      <c r="K613" s="3">
        <f t="shared" si="184"/>
        <v>366.52</v>
      </c>
      <c r="L613" s="1">
        <v>0.9</v>
      </c>
      <c r="M613" s="1">
        <v>0.76</v>
      </c>
      <c r="N613" s="1">
        <f t="shared" si="185"/>
        <v>0.68400000000000005</v>
      </c>
      <c r="O613" s="40">
        <f t="shared" si="186"/>
        <v>50.175438596491226</v>
      </c>
      <c r="P613" s="40">
        <f t="shared" si="187"/>
        <v>3808.3157894736842</v>
      </c>
      <c r="Q613" s="1">
        <v>11</v>
      </c>
      <c r="R613" s="1">
        <v>4</v>
      </c>
      <c r="S613" s="2">
        <v>2600</v>
      </c>
      <c r="T613" s="3">
        <f t="shared" si="188"/>
        <v>866.66666666666663</v>
      </c>
      <c r="U613" s="7">
        <v>0.20419999999999999</v>
      </c>
      <c r="V613" s="7">
        <f t="shared" si="189"/>
        <v>3.2749326455999997E-2</v>
      </c>
      <c r="W613" s="7">
        <f t="shared" si="190"/>
        <v>1.6693636134473333E-2</v>
      </c>
      <c r="X613" s="40">
        <f t="shared" si="191"/>
        <v>1081.2059482292843</v>
      </c>
      <c r="Y613" s="1">
        <v>0</v>
      </c>
      <c r="Z613" s="1">
        <v>78</v>
      </c>
      <c r="AA613" s="2">
        <v>67</v>
      </c>
      <c r="AB613" s="6">
        <f t="shared" si="192"/>
        <v>0.6511988748177826</v>
      </c>
      <c r="AC613" s="2">
        <v>347.36</v>
      </c>
      <c r="AD613" s="40">
        <f t="shared" si="193"/>
        <v>3367.0033670033663</v>
      </c>
      <c r="AE613" s="1">
        <f t="shared" si="194"/>
        <v>2.4950099800399199</v>
      </c>
      <c r="AF613" s="2">
        <f t="shared" si="195"/>
        <v>86</v>
      </c>
      <c r="AG613" s="9">
        <f t="shared" si="196"/>
        <v>214.57085828343313</v>
      </c>
      <c r="AH613" s="12">
        <f t="shared" si="197"/>
        <v>7.1058912064096251E-3</v>
      </c>
      <c r="AI613" s="12">
        <f t="shared" si="198"/>
        <v>-101794.97857744624</v>
      </c>
      <c r="AJ613" s="42">
        <f t="shared" si="199"/>
        <v>-133.22444438427686</v>
      </c>
      <c r="AK613" s="11">
        <v>0</v>
      </c>
      <c r="AL613" s="9">
        <f t="shared" si="200"/>
        <v>-88.86337800687059</v>
      </c>
      <c r="AM613" s="11">
        <f t="shared" si="201"/>
        <v>0</v>
      </c>
      <c r="AN613" s="9">
        <f t="shared" si="202"/>
        <v>97.746565332350329</v>
      </c>
      <c r="AO613" s="9"/>
      <c r="AP613" s="9">
        <f t="shared" si="203"/>
        <v>133.22853437315368</v>
      </c>
      <c r="AQ613" s="47">
        <f t="shared" si="204"/>
        <v>97.559662768815912</v>
      </c>
      <c r="AR613" s="15">
        <f t="shared" si="205"/>
        <v>0</v>
      </c>
      <c r="AS613" s="49"/>
      <c r="AT613" s="12">
        <f t="shared" si="206"/>
        <v>-0.39574165614687346</v>
      </c>
      <c r="AU613" s="9">
        <f t="shared" si="207"/>
        <v>62.077693728012562</v>
      </c>
      <c r="AV613" s="9">
        <f t="shared" si="208"/>
        <v>26.595724687209213</v>
      </c>
      <c r="AW613" s="9">
        <f t="shared" si="209"/>
        <v>97.559662768815912</v>
      </c>
      <c r="AX613" s="16">
        <f t="shared" si="210"/>
        <v>62.077693728012562</v>
      </c>
      <c r="AY613" s="44">
        <f t="shared" si="211"/>
        <v>-0.39366799564951671</v>
      </c>
      <c r="AZ613" s="49"/>
      <c r="BA613" s="12">
        <f t="shared" si="212"/>
        <v>-0.39574165614687346</v>
      </c>
      <c r="BB613" s="9">
        <f t="shared" si="213"/>
        <v>63.614537256651829</v>
      </c>
      <c r="BC613" s="9">
        <f t="shared" si="214"/>
        <v>28.13256821584848</v>
      </c>
      <c r="BD613" s="9">
        <f t="shared" si="215"/>
        <v>99.096506297455178</v>
      </c>
      <c r="BE613" s="16">
        <f t="shared" si="216"/>
        <v>63.614537256651829</v>
      </c>
      <c r="BF613" s="44">
        <f t="shared" si="217"/>
        <v>-0.39366799564951671</v>
      </c>
      <c r="BG613" s="49"/>
      <c r="BH613" s="12">
        <f t="shared" si="218"/>
        <v>-0.39574165614687346</v>
      </c>
      <c r="BI613" s="9">
        <f t="shared" si="219"/>
        <v>64</v>
      </c>
      <c r="BJ613" s="9">
        <f t="shared" si="182"/>
        <v>28.518030959196651</v>
      </c>
      <c r="BK613" s="9"/>
      <c r="BL613" s="47">
        <f t="shared" si="220"/>
        <v>64</v>
      </c>
      <c r="BM613" s="44">
        <f t="shared" si="221"/>
        <v>-0.39366799564951671</v>
      </c>
      <c r="BN613" s="11"/>
      <c r="BO613" s="9"/>
      <c r="BP613" s="11"/>
      <c r="BQ613" s="9"/>
      <c r="BR613" s="43"/>
      <c r="BS613" s="9"/>
      <c r="BT613" s="11"/>
    </row>
    <row r="614" spans="3:72" x14ac:dyDescent="0.2">
      <c r="C614" s="1">
        <v>80</v>
      </c>
      <c r="D614" s="1">
        <v>104.71</v>
      </c>
      <c r="E614" s="1">
        <v>-5103.8999999999996</v>
      </c>
      <c r="F614" s="2">
        <v>78</v>
      </c>
      <c r="G614" s="6">
        <v>3.3000000000000002E-2</v>
      </c>
      <c r="H614" s="2">
        <v>0.42199999999999999</v>
      </c>
      <c r="I614" s="2">
        <v>3500</v>
      </c>
      <c r="J614" s="3">
        <f t="shared" si="183"/>
        <v>58.333333333333336</v>
      </c>
      <c r="K614" s="3">
        <f t="shared" si="184"/>
        <v>366.52</v>
      </c>
      <c r="L614" s="1">
        <v>0.9</v>
      </c>
      <c r="M614" s="1">
        <v>0.76</v>
      </c>
      <c r="N614" s="1">
        <f t="shared" si="185"/>
        <v>0.68400000000000005</v>
      </c>
      <c r="O614" s="40">
        <f t="shared" si="186"/>
        <v>50.175438596491226</v>
      </c>
      <c r="P614" s="40">
        <f t="shared" si="187"/>
        <v>3808.3157894736842</v>
      </c>
      <c r="Q614" s="1">
        <v>11</v>
      </c>
      <c r="R614" s="1">
        <v>4</v>
      </c>
      <c r="S614" s="2">
        <v>2600</v>
      </c>
      <c r="T614" s="3">
        <f t="shared" si="188"/>
        <v>866.66666666666663</v>
      </c>
      <c r="U614" s="7">
        <v>0.20419999999999999</v>
      </c>
      <c r="V614" s="7">
        <f t="shared" si="189"/>
        <v>3.2749326455999997E-2</v>
      </c>
      <c r="W614" s="7">
        <f t="shared" si="190"/>
        <v>1.6693636134473333E-2</v>
      </c>
      <c r="X614" s="40">
        <f t="shared" si="191"/>
        <v>1081.2059482292843</v>
      </c>
      <c r="Y614" s="1">
        <v>0</v>
      </c>
      <c r="Z614" s="1">
        <v>78</v>
      </c>
      <c r="AA614" s="2">
        <v>67</v>
      </c>
      <c r="AB614" s="6">
        <f t="shared" si="192"/>
        <v>0.6511988748177826</v>
      </c>
      <c r="AC614" s="2">
        <v>347.36</v>
      </c>
      <c r="AD614" s="40">
        <f t="shared" si="193"/>
        <v>3367.0033670033663</v>
      </c>
      <c r="AE614" s="1">
        <f t="shared" si="194"/>
        <v>2.4950099800399199</v>
      </c>
      <c r="AF614" s="2">
        <f t="shared" si="195"/>
        <v>87</v>
      </c>
      <c r="AG614" s="9">
        <f t="shared" si="196"/>
        <v>217.06586826347302</v>
      </c>
      <c r="AH614" s="12">
        <f t="shared" si="197"/>
        <v>7.0247880589761266E-3</v>
      </c>
      <c r="AI614" s="12">
        <f t="shared" si="198"/>
        <v>-101486.31432197665</v>
      </c>
      <c r="AJ614" s="42">
        <f t="shared" si="199"/>
        <v>-132.85268566940152</v>
      </c>
      <c r="AK614" s="11">
        <v>0</v>
      </c>
      <c r="AL614" s="9">
        <f t="shared" si="200"/>
        <v>-88.877854107655992</v>
      </c>
      <c r="AM614" s="11">
        <f t="shared" si="201"/>
        <v>0</v>
      </c>
      <c r="AN614" s="9">
        <f t="shared" si="202"/>
        <v>97.559662768815912</v>
      </c>
      <c r="AO614" s="9"/>
      <c r="AP614" s="9">
        <f t="shared" si="203"/>
        <v>132.85668282883069</v>
      </c>
      <c r="AQ614" s="47">
        <f t="shared" si="204"/>
        <v>97.374713788027336</v>
      </c>
      <c r="AR614" s="15">
        <f t="shared" si="205"/>
        <v>0</v>
      </c>
      <c r="AS614" s="49"/>
      <c r="AT614" s="12">
        <f t="shared" si="206"/>
        <v>-0.39366799564951671</v>
      </c>
      <c r="AU614" s="9">
        <f t="shared" si="207"/>
        <v>62.077693728012562</v>
      </c>
      <c r="AV614" s="9">
        <f t="shared" si="208"/>
        <v>26.780673667997789</v>
      </c>
      <c r="AW614" s="9">
        <f t="shared" si="209"/>
        <v>97.374713788027336</v>
      </c>
      <c r="AX614" s="16">
        <f t="shared" si="210"/>
        <v>62.077693728012562</v>
      </c>
      <c r="AY614" s="44">
        <f t="shared" si="211"/>
        <v>-0.39161600990766759</v>
      </c>
      <c r="AZ614" s="49"/>
      <c r="BA614" s="12">
        <f t="shared" si="212"/>
        <v>-0.39366799564951671</v>
      </c>
      <c r="BB614" s="9">
        <f t="shared" si="213"/>
        <v>63.614537256651829</v>
      </c>
      <c r="BC614" s="9">
        <f t="shared" si="214"/>
        <v>28.317517196637056</v>
      </c>
      <c r="BD614" s="9">
        <f t="shared" si="215"/>
        <v>98.911557316666602</v>
      </c>
      <c r="BE614" s="16">
        <f t="shared" si="216"/>
        <v>63.614537256651829</v>
      </c>
      <c r="BF614" s="44">
        <f t="shared" si="217"/>
        <v>-0.39161600990766759</v>
      </c>
      <c r="BG614" s="49"/>
      <c r="BH614" s="12">
        <f t="shared" si="218"/>
        <v>-0.39366799564951671</v>
      </c>
      <c r="BI614" s="9">
        <f t="shared" si="219"/>
        <v>64</v>
      </c>
      <c r="BJ614" s="9">
        <f t="shared" si="182"/>
        <v>28.702979939985227</v>
      </c>
      <c r="BK614" s="9"/>
      <c r="BL614" s="47">
        <f t="shared" si="220"/>
        <v>64</v>
      </c>
      <c r="BM614" s="44">
        <f t="shared" si="221"/>
        <v>-0.39161600990766759</v>
      </c>
      <c r="BN614" s="11"/>
      <c r="BO614" s="9"/>
      <c r="BP614" s="11"/>
      <c r="BQ614" s="9"/>
      <c r="BR614" s="43"/>
      <c r="BS614" s="9"/>
      <c r="BT614" s="11"/>
    </row>
    <row r="615" spans="3:72" x14ac:dyDescent="0.2">
      <c r="C615" s="1">
        <v>80</v>
      </c>
      <c r="D615" s="1">
        <v>104.71</v>
      </c>
      <c r="E615" s="1">
        <v>-5103.8999999999996</v>
      </c>
      <c r="F615" s="2">
        <v>78</v>
      </c>
      <c r="G615" s="6">
        <v>3.3000000000000002E-2</v>
      </c>
      <c r="H615" s="2">
        <v>0.42199999999999999</v>
      </c>
      <c r="I615" s="2">
        <v>3500</v>
      </c>
      <c r="J615" s="3">
        <f t="shared" si="183"/>
        <v>58.333333333333336</v>
      </c>
      <c r="K615" s="3">
        <f t="shared" si="184"/>
        <v>366.52</v>
      </c>
      <c r="L615" s="1">
        <v>0.9</v>
      </c>
      <c r="M615" s="1">
        <v>0.76</v>
      </c>
      <c r="N615" s="1">
        <f t="shared" si="185"/>
        <v>0.68400000000000005</v>
      </c>
      <c r="O615" s="40">
        <f t="shared" si="186"/>
        <v>50.175438596491226</v>
      </c>
      <c r="P615" s="40">
        <f t="shared" si="187"/>
        <v>3808.3157894736842</v>
      </c>
      <c r="Q615" s="1">
        <v>11</v>
      </c>
      <c r="R615" s="1">
        <v>4</v>
      </c>
      <c r="S615" s="2">
        <v>2600</v>
      </c>
      <c r="T615" s="3">
        <f t="shared" si="188"/>
        <v>866.66666666666663</v>
      </c>
      <c r="U615" s="7">
        <v>0.20419999999999999</v>
      </c>
      <c r="V615" s="7">
        <f t="shared" si="189"/>
        <v>3.2749326455999997E-2</v>
      </c>
      <c r="W615" s="7">
        <f t="shared" si="190"/>
        <v>1.6693636134473333E-2</v>
      </c>
      <c r="X615" s="40">
        <f t="shared" si="191"/>
        <v>1081.2059482292843</v>
      </c>
      <c r="Y615" s="1">
        <v>0</v>
      </c>
      <c r="Z615" s="1">
        <v>78</v>
      </c>
      <c r="AA615" s="2">
        <v>67</v>
      </c>
      <c r="AB615" s="6">
        <f t="shared" si="192"/>
        <v>0.6511988748177826</v>
      </c>
      <c r="AC615" s="2">
        <v>347.36</v>
      </c>
      <c r="AD615" s="40">
        <f t="shared" si="193"/>
        <v>3367.0033670033663</v>
      </c>
      <c r="AE615" s="1">
        <f t="shared" si="194"/>
        <v>2.4950099800399199</v>
      </c>
      <c r="AF615" s="2">
        <f t="shared" si="195"/>
        <v>88</v>
      </c>
      <c r="AG615" s="9">
        <f t="shared" si="196"/>
        <v>219.56087824351295</v>
      </c>
      <c r="AH615" s="12">
        <f t="shared" si="197"/>
        <v>6.9455153625489234E-3</v>
      </c>
      <c r="AI615" s="12">
        <f t="shared" si="198"/>
        <v>-101180.89703217891</v>
      </c>
      <c r="AJ615" s="42">
        <f t="shared" si="199"/>
        <v>-132.48480047229128</v>
      </c>
      <c r="AK615" s="11">
        <v>0</v>
      </c>
      <c r="AL615" s="9">
        <f t="shared" si="200"/>
        <v>-88.892003491241283</v>
      </c>
      <c r="AM615" s="11">
        <f t="shared" si="201"/>
        <v>0</v>
      </c>
      <c r="AN615" s="9">
        <f t="shared" si="202"/>
        <v>97.374713788027336</v>
      </c>
      <c r="AO615" s="9"/>
      <c r="AP615" s="9">
        <f t="shared" si="203"/>
        <v>132.48870792716704</v>
      </c>
      <c r="AQ615" s="47">
        <f t="shared" si="204"/>
        <v>97.191687867152268</v>
      </c>
      <c r="AR615" s="15">
        <f t="shared" si="205"/>
        <v>0</v>
      </c>
      <c r="AS615" s="49"/>
      <c r="AT615" s="12">
        <f t="shared" si="206"/>
        <v>-0.39161600990766759</v>
      </c>
      <c r="AU615" s="9">
        <f t="shared" si="207"/>
        <v>62.077693728012562</v>
      </c>
      <c r="AV615" s="9">
        <f t="shared" si="208"/>
        <v>26.963699588872849</v>
      </c>
      <c r="AW615" s="9">
        <f t="shared" si="209"/>
        <v>97.191687867152268</v>
      </c>
      <c r="AX615" s="16">
        <f t="shared" si="210"/>
        <v>62.077693728012562</v>
      </c>
      <c r="AY615" s="44">
        <f t="shared" si="211"/>
        <v>-0.38958536027433033</v>
      </c>
      <c r="AZ615" s="49"/>
      <c r="BA615" s="12">
        <f t="shared" si="212"/>
        <v>-0.39161600990766759</v>
      </c>
      <c r="BB615" s="9">
        <f t="shared" si="213"/>
        <v>63.614537256651829</v>
      </c>
      <c r="BC615" s="9">
        <f t="shared" si="214"/>
        <v>28.500543117512116</v>
      </c>
      <c r="BD615" s="9">
        <f t="shared" si="215"/>
        <v>98.728531395791549</v>
      </c>
      <c r="BE615" s="16">
        <f t="shared" si="216"/>
        <v>63.614537256651829</v>
      </c>
      <c r="BF615" s="44">
        <f t="shared" si="217"/>
        <v>-0.38958536027433033</v>
      </c>
      <c r="BG615" s="49"/>
      <c r="BH615" s="12">
        <f t="shared" si="218"/>
        <v>-0.39161600990766759</v>
      </c>
      <c r="BI615" s="9">
        <f t="shared" si="219"/>
        <v>64</v>
      </c>
      <c r="BJ615" s="9">
        <f t="shared" si="182"/>
        <v>28.886005860860287</v>
      </c>
      <c r="BK615" s="9"/>
      <c r="BL615" s="47">
        <f t="shared" si="220"/>
        <v>64</v>
      </c>
      <c r="BM615" s="44">
        <f t="shared" si="221"/>
        <v>-0.38958536027433033</v>
      </c>
      <c r="BN615" s="11"/>
      <c r="BO615" s="9"/>
      <c r="BP615" s="11"/>
      <c r="BQ615" s="9"/>
      <c r="BR615" s="43"/>
      <c r="BS615" s="9"/>
      <c r="BT615" s="11"/>
    </row>
    <row r="616" spans="3:72" x14ac:dyDescent="0.2">
      <c r="C616" s="1">
        <v>80</v>
      </c>
      <c r="D616" s="1">
        <v>104.71</v>
      </c>
      <c r="E616" s="1">
        <v>-5103.8999999999996</v>
      </c>
      <c r="F616" s="2">
        <v>78</v>
      </c>
      <c r="G616" s="6">
        <v>3.3000000000000002E-2</v>
      </c>
      <c r="H616" s="2">
        <v>0.42199999999999999</v>
      </c>
      <c r="I616" s="2">
        <v>3500</v>
      </c>
      <c r="J616" s="3">
        <f t="shared" si="183"/>
        <v>58.333333333333336</v>
      </c>
      <c r="K616" s="3">
        <f t="shared" si="184"/>
        <v>366.52</v>
      </c>
      <c r="L616" s="1">
        <v>0.9</v>
      </c>
      <c r="M616" s="1">
        <v>0.76</v>
      </c>
      <c r="N616" s="1">
        <f t="shared" si="185"/>
        <v>0.68400000000000005</v>
      </c>
      <c r="O616" s="40">
        <f t="shared" si="186"/>
        <v>50.175438596491226</v>
      </c>
      <c r="P616" s="40">
        <f t="shared" si="187"/>
        <v>3808.3157894736842</v>
      </c>
      <c r="Q616" s="1">
        <v>11</v>
      </c>
      <c r="R616" s="1">
        <v>4</v>
      </c>
      <c r="S616" s="2">
        <v>2600</v>
      </c>
      <c r="T616" s="3">
        <f t="shared" si="188"/>
        <v>866.66666666666663</v>
      </c>
      <c r="U616" s="7">
        <v>0.20419999999999999</v>
      </c>
      <c r="V616" s="7">
        <f t="shared" si="189"/>
        <v>3.2749326455999997E-2</v>
      </c>
      <c r="W616" s="7">
        <f t="shared" si="190"/>
        <v>1.6693636134473333E-2</v>
      </c>
      <c r="X616" s="40">
        <f t="shared" si="191"/>
        <v>1081.2059482292843</v>
      </c>
      <c r="Y616" s="1">
        <v>0</v>
      </c>
      <c r="Z616" s="1">
        <v>78</v>
      </c>
      <c r="AA616" s="2">
        <v>67</v>
      </c>
      <c r="AB616" s="6">
        <f t="shared" si="192"/>
        <v>0.6511988748177826</v>
      </c>
      <c r="AC616" s="2">
        <v>347.36</v>
      </c>
      <c r="AD616" s="40">
        <f t="shared" si="193"/>
        <v>3367.0033670033663</v>
      </c>
      <c r="AE616" s="1">
        <f t="shared" si="194"/>
        <v>2.4950099800399199</v>
      </c>
      <c r="AF616" s="2">
        <f t="shared" si="195"/>
        <v>89</v>
      </c>
      <c r="AG616" s="9">
        <f t="shared" si="196"/>
        <v>222.05588822355287</v>
      </c>
      <c r="AH616" s="12">
        <f t="shared" si="197"/>
        <v>6.8680118402927211E-3</v>
      </c>
      <c r="AI616" s="12">
        <f t="shared" si="198"/>
        <v>-100878.67516414361</v>
      </c>
      <c r="AJ616" s="42">
        <f t="shared" si="199"/>
        <v>-132.12072851935196</v>
      </c>
      <c r="AK616" s="11">
        <v>0</v>
      </c>
      <c r="AL616" s="9">
        <f t="shared" si="200"/>
        <v>-88.905837094928785</v>
      </c>
      <c r="AM616" s="11">
        <f t="shared" si="201"/>
        <v>0</v>
      </c>
      <c r="AN616" s="9">
        <f t="shared" si="202"/>
        <v>97.191687867152268</v>
      </c>
      <c r="AO616" s="9"/>
      <c r="AP616" s="9">
        <f t="shared" si="203"/>
        <v>132.12454925586968</v>
      </c>
      <c r="AQ616" s="47">
        <f t="shared" si="204"/>
        <v>97.010555116729947</v>
      </c>
      <c r="AR616" s="15">
        <f t="shared" si="205"/>
        <v>0</v>
      </c>
      <c r="AS616" s="49"/>
      <c r="AT616" s="12">
        <f t="shared" si="206"/>
        <v>-0.38958536027433033</v>
      </c>
      <c r="AU616" s="9">
        <f t="shared" si="207"/>
        <v>62.077693728012562</v>
      </c>
      <c r="AV616" s="9">
        <f t="shared" si="208"/>
        <v>27.144832339295164</v>
      </c>
      <c r="AW616" s="9">
        <f t="shared" si="209"/>
        <v>97.010555116729961</v>
      </c>
      <c r="AX616" s="16">
        <f t="shared" si="210"/>
        <v>62.077693728012562</v>
      </c>
      <c r="AY616" s="44">
        <f t="shared" si="211"/>
        <v>-0.38757571512968692</v>
      </c>
      <c r="AZ616" s="49"/>
      <c r="BA616" s="12">
        <f t="shared" si="212"/>
        <v>-0.38958536027433033</v>
      </c>
      <c r="BB616" s="9">
        <f t="shared" si="213"/>
        <v>63.614537256651829</v>
      </c>
      <c r="BC616" s="9">
        <f t="shared" si="214"/>
        <v>28.68167586793443</v>
      </c>
      <c r="BD616" s="9">
        <f t="shared" si="215"/>
        <v>98.547398645369228</v>
      </c>
      <c r="BE616" s="16">
        <f t="shared" si="216"/>
        <v>63.614537256651829</v>
      </c>
      <c r="BF616" s="44">
        <f t="shared" si="217"/>
        <v>-0.38757571512968692</v>
      </c>
      <c r="BG616" s="49"/>
      <c r="BH616" s="12">
        <f t="shared" si="218"/>
        <v>-0.38958536027433033</v>
      </c>
      <c r="BI616" s="9">
        <f t="shared" si="219"/>
        <v>64</v>
      </c>
      <c r="BJ616" s="9">
        <f t="shared" si="182"/>
        <v>29.067138611282601</v>
      </c>
      <c r="BK616" s="9"/>
      <c r="BL616" s="47">
        <f t="shared" si="220"/>
        <v>64</v>
      </c>
      <c r="BM616" s="44">
        <f t="shared" si="221"/>
        <v>-0.38757571512968692</v>
      </c>
      <c r="BN616" s="11"/>
      <c r="BO616" s="9"/>
      <c r="BP616" s="11"/>
      <c r="BQ616" s="9"/>
      <c r="BR616" s="43"/>
      <c r="BS616" s="9"/>
      <c r="BT616" s="11"/>
    </row>
    <row r="617" spans="3:72" x14ac:dyDescent="0.2">
      <c r="C617" s="1">
        <v>80</v>
      </c>
      <c r="D617" s="1">
        <v>104.71</v>
      </c>
      <c r="E617" s="1">
        <v>-5103.8999999999996</v>
      </c>
      <c r="F617" s="2">
        <v>78</v>
      </c>
      <c r="G617" s="6">
        <v>3.3000000000000002E-2</v>
      </c>
      <c r="H617" s="2">
        <v>0.42199999999999999</v>
      </c>
      <c r="I617" s="2">
        <v>3500</v>
      </c>
      <c r="J617" s="3">
        <f t="shared" si="183"/>
        <v>58.333333333333336</v>
      </c>
      <c r="K617" s="3">
        <f t="shared" si="184"/>
        <v>366.52</v>
      </c>
      <c r="L617" s="1">
        <v>0.9</v>
      </c>
      <c r="M617" s="1">
        <v>0.76</v>
      </c>
      <c r="N617" s="1">
        <f t="shared" si="185"/>
        <v>0.68400000000000005</v>
      </c>
      <c r="O617" s="40">
        <f t="shared" si="186"/>
        <v>50.175438596491226</v>
      </c>
      <c r="P617" s="40">
        <f t="shared" si="187"/>
        <v>3808.3157894736842</v>
      </c>
      <c r="Q617" s="1">
        <v>11</v>
      </c>
      <c r="R617" s="1">
        <v>4</v>
      </c>
      <c r="S617" s="2">
        <v>2600</v>
      </c>
      <c r="T617" s="3">
        <f t="shared" si="188"/>
        <v>866.66666666666663</v>
      </c>
      <c r="U617" s="7">
        <v>0.20419999999999999</v>
      </c>
      <c r="V617" s="7">
        <f t="shared" si="189"/>
        <v>3.2749326455999997E-2</v>
      </c>
      <c r="W617" s="7">
        <f t="shared" si="190"/>
        <v>1.6693636134473333E-2</v>
      </c>
      <c r="X617" s="40">
        <f t="shared" si="191"/>
        <v>1081.2059482292843</v>
      </c>
      <c r="Y617" s="1">
        <v>0</v>
      </c>
      <c r="Z617" s="1">
        <v>78</v>
      </c>
      <c r="AA617" s="2">
        <v>67</v>
      </c>
      <c r="AB617" s="6">
        <f t="shared" si="192"/>
        <v>0.6511988748177826</v>
      </c>
      <c r="AC617" s="2">
        <v>347.36</v>
      </c>
      <c r="AD617" s="40">
        <f t="shared" si="193"/>
        <v>3367.0033670033663</v>
      </c>
      <c r="AE617" s="1">
        <f t="shared" si="194"/>
        <v>2.4950099800399199</v>
      </c>
      <c r="AF617" s="2">
        <f t="shared" si="195"/>
        <v>90</v>
      </c>
      <c r="AG617" s="9">
        <f t="shared" si="196"/>
        <v>224.55089820359279</v>
      </c>
      <c r="AH617" s="12">
        <f t="shared" si="197"/>
        <v>6.7922189202890958E-3</v>
      </c>
      <c r="AI617" s="12">
        <f t="shared" si="198"/>
        <v>-100579.59828124796</v>
      </c>
      <c r="AJ617" s="42">
        <f t="shared" si="199"/>
        <v>-131.76041077976123</v>
      </c>
      <c r="AK617" s="11">
        <v>0</v>
      </c>
      <c r="AL617" s="9">
        <f t="shared" si="200"/>
        <v>-88.919365373220245</v>
      </c>
      <c r="AM617" s="11">
        <f t="shared" si="201"/>
        <v>0</v>
      </c>
      <c r="AN617" s="9">
        <f t="shared" si="202"/>
        <v>97.010555116729947</v>
      </c>
      <c r="AO617" s="9"/>
      <c r="AP617" s="9">
        <f t="shared" si="203"/>
        <v>131.76414765302798</v>
      </c>
      <c r="AQ617" s="47">
        <f t="shared" si="204"/>
        <v>96.831286264310606</v>
      </c>
      <c r="AR617" s="15">
        <f t="shared" si="205"/>
        <v>0</v>
      </c>
      <c r="AS617" s="49"/>
      <c r="AT617" s="12">
        <f t="shared" si="206"/>
        <v>-0.38757571512968692</v>
      </c>
      <c r="AU617" s="9">
        <f t="shared" si="207"/>
        <v>62.077693728012562</v>
      </c>
      <c r="AV617" s="9">
        <f t="shared" si="208"/>
        <v>27.324101191714519</v>
      </c>
      <c r="AW617" s="9">
        <f t="shared" si="209"/>
        <v>96.831286264310606</v>
      </c>
      <c r="AX617" s="16">
        <f t="shared" si="210"/>
        <v>62.077693728012562</v>
      </c>
      <c r="AY617" s="44">
        <f t="shared" si="211"/>
        <v>-0.38558674969957907</v>
      </c>
      <c r="AZ617" s="49"/>
      <c r="BA617" s="12">
        <f t="shared" si="212"/>
        <v>-0.38757571512968692</v>
      </c>
      <c r="BB617" s="9">
        <f t="shared" si="213"/>
        <v>63.614537256651829</v>
      </c>
      <c r="BC617" s="9">
        <f t="shared" si="214"/>
        <v>28.860944720353785</v>
      </c>
      <c r="BD617" s="9">
        <f t="shared" si="215"/>
        <v>98.368129792949873</v>
      </c>
      <c r="BE617" s="16">
        <f t="shared" si="216"/>
        <v>63.614537256651829</v>
      </c>
      <c r="BF617" s="44">
        <f t="shared" si="217"/>
        <v>-0.38558674969957907</v>
      </c>
      <c r="BG617" s="49"/>
      <c r="BH617" s="12">
        <f t="shared" si="218"/>
        <v>-0.38757571512968692</v>
      </c>
      <c r="BI617" s="9">
        <f t="shared" si="219"/>
        <v>64</v>
      </c>
      <c r="BJ617" s="9">
        <f t="shared" si="182"/>
        <v>29.246407463701956</v>
      </c>
      <c r="BK617" s="9"/>
      <c r="BL617" s="47">
        <f t="shared" si="220"/>
        <v>64</v>
      </c>
      <c r="BM617" s="44">
        <f t="shared" si="221"/>
        <v>-0.38558674969957907</v>
      </c>
      <c r="BN617" s="11"/>
      <c r="BO617" s="9"/>
      <c r="BP617" s="11"/>
      <c r="BQ617" s="9"/>
      <c r="BR617" s="43"/>
      <c r="BS617" s="9"/>
      <c r="BT617" s="11"/>
    </row>
    <row r="618" spans="3:72" x14ac:dyDescent="0.2">
      <c r="C618" s="1">
        <v>80</v>
      </c>
      <c r="D618" s="1">
        <v>104.71</v>
      </c>
      <c r="E618" s="1">
        <v>-5103.8999999999996</v>
      </c>
      <c r="F618" s="2">
        <v>78</v>
      </c>
      <c r="G618" s="6">
        <v>3.3000000000000002E-2</v>
      </c>
      <c r="H618" s="2">
        <v>0.42199999999999999</v>
      </c>
      <c r="I618" s="2">
        <v>3500</v>
      </c>
      <c r="J618" s="3">
        <f t="shared" si="183"/>
        <v>58.333333333333336</v>
      </c>
      <c r="K618" s="3">
        <f t="shared" si="184"/>
        <v>366.52</v>
      </c>
      <c r="L618" s="1">
        <v>0.9</v>
      </c>
      <c r="M618" s="1">
        <v>0.76</v>
      </c>
      <c r="N618" s="1">
        <f t="shared" si="185"/>
        <v>0.68400000000000005</v>
      </c>
      <c r="O618" s="40">
        <f t="shared" si="186"/>
        <v>50.175438596491226</v>
      </c>
      <c r="P618" s="40">
        <f t="shared" si="187"/>
        <v>3808.3157894736842</v>
      </c>
      <c r="Q618" s="1">
        <v>11</v>
      </c>
      <c r="R618" s="1">
        <v>4</v>
      </c>
      <c r="S618" s="2">
        <v>2600</v>
      </c>
      <c r="T618" s="3">
        <f t="shared" si="188"/>
        <v>866.66666666666663</v>
      </c>
      <c r="U618" s="7">
        <v>0.20419999999999999</v>
      </c>
      <c r="V618" s="7">
        <f t="shared" si="189"/>
        <v>3.2749326455999997E-2</v>
      </c>
      <c r="W618" s="7">
        <f t="shared" si="190"/>
        <v>1.6693636134473333E-2</v>
      </c>
      <c r="X618" s="40">
        <f t="shared" si="191"/>
        <v>1081.2059482292843</v>
      </c>
      <c r="Y618" s="1">
        <v>0</v>
      </c>
      <c r="Z618" s="1">
        <v>78</v>
      </c>
      <c r="AA618" s="2">
        <v>67</v>
      </c>
      <c r="AB618" s="6">
        <f t="shared" si="192"/>
        <v>0.6511988748177826</v>
      </c>
      <c r="AC618" s="2">
        <v>347.36</v>
      </c>
      <c r="AD618" s="40">
        <f t="shared" si="193"/>
        <v>3367.0033670033663</v>
      </c>
      <c r="AE618" s="1">
        <f t="shared" si="194"/>
        <v>2.4950099800399199</v>
      </c>
      <c r="AF618" s="2">
        <f t="shared" si="195"/>
        <v>91</v>
      </c>
      <c r="AG618" s="9">
        <f t="shared" si="196"/>
        <v>227.04590818363272</v>
      </c>
      <c r="AH618" s="12">
        <f t="shared" si="197"/>
        <v>6.7180805879131405E-3</v>
      </c>
      <c r="AI618" s="12">
        <f t="shared" si="198"/>
        <v>-100283.61702348347</v>
      </c>
      <c r="AJ618" s="42">
        <f t="shared" si="199"/>
        <v>-131.40378943374822</v>
      </c>
      <c r="AK618" s="11">
        <v>0</v>
      </c>
      <c r="AL618" s="9">
        <f t="shared" si="200"/>
        <v>-88.932598324166023</v>
      </c>
      <c r="AM618" s="11">
        <f t="shared" si="201"/>
        <v>0</v>
      </c>
      <c r="AN618" s="9">
        <f t="shared" si="202"/>
        <v>96.831286264310606</v>
      </c>
      <c r="AO618" s="9"/>
      <c r="AP618" s="9">
        <f t="shared" si="203"/>
        <v>131.40744517489784</v>
      </c>
      <c r="AQ618" s="47">
        <f t="shared" si="204"/>
        <v>96.653852638599801</v>
      </c>
      <c r="AR618" s="15">
        <f t="shared" si="205"/>
        <v>0</v>
      </c>
      <c r="AS618" s="49"/>
      <c r="AT618" s="12">
        <f t="shared" si="206"/>
        <v>-0.38558674969957907</v>
      </c>
      <c r="AU618" s="9">
        <f t="shared" si="207"/>
        <v>62.077693728012562</v>
      </c>
      <c r="AV618" s="9">
        <f t="shared" si="208"/>
        <v>27.501534817425323</v>
      </c>
      <c r="AW618" s="9">
        <f t="shared" si="209"/>
        <v>96.653852638599801</v>
      </c>
      <c r="AX618" s="16">
        <f t="shared" si="210"/>
        <v>62.077693728012562</v>
      </c>
      <c r="AY618" s="44">
        <f t="shared" si="211"/>
        <v>-0.3836181458795917</v>
      </c>
      <c r="AZ618" s="49"/>
      <c r="BA618" s="12">
        <f t="shared" si="212"/>
        <v>-0.38558674969957907</v>
      </c>
      <c r="BB618" s="9">
        <f t="shared" si="213"/>
        <v>63.614537256651829</v>
      </c>
      <c r="BC618" s="9">
        <f t="shared" si="214"/>
        <v>29.03837834606459</v>
      </c>
      <c r="BD618" s="9">
        <f t="shared" si="215"/>
        <v>98.190696167239068</v>
      </c>
      <c r="BE618" s="16">
        <f t="shared" si="216"/>
        <v>63.614537256651829</v>
      </c>
      <c r="BF618" s="44">
        <f t="shared" si="217"/>
        <v>-0.3836181458795917</v>
      </c>
      <c r="BG618" s="49"/>
      <c r="BH618" s="12">
        <f t="shared" si="218"/>
        <v>-0.38558674969957907</v>
      </c>
      <c r="BI618" s="9">
        <f t="shared" si="219"/>
        <v>64</v>
      </c>
      <c r="BJ618" s="9">
        <f t="shared" ref="BJ618:BJ681" si="222">BI618+BH618*(B-_R*ABS(BH618))</f>
        <v>29.423841089412761</v>
      </c>
      <c r="BK618" s="9"/>
      <c r="BL618" s="47">
        <f t="shared" si="220"/>
        <v>64</v>
      </c>
      <c r="BM618" s="44">
        <f t="shared" si="221"/>
        <v>-0.3836181458795917</v>
      </c>
      <c r="BN618" s="11"/>
      <c r="BO618" s="9"/>
      <c r="BP618" s="11"/>
      <c r="BQ618" s="9"/>
      <c r="BR618" s="43"/>
      <c r="BS618" s="9"/>
      <c r="BT618" s="11"/>
    </row>
    <row r="619" spans="3:72" x14ac:dyDescent="0.2">
      <c r="C619" s="1">
        <v>80</v>
      </c>
      <c r="D619" s="1">
        <v>104.71</v>
      </c>
      <c r="E619" s="1">
        <v>-5103.8999999999996</v>
      </c>
      <c r="F619" s="2">
        <v>78</v>
      </c>
      <c r="G619" s="6">
        <v>3.3000000000000002E-2</v>
      </c>
      <c r="H619" s="2">
        <v>0.42199999999999999</v>
      </c>
      <c r="I619" s="2">
        <v>3500</v>
      </c>
      <c r="J619" s="3">
        <f t="shared" si="183"/>
        <v>58.333333333333336</v>
      </c>
      <c r="K619" s="3">
        <f t="shared" si="184"/>
        <v>366.52</v>
      </c>
      <c r="L619" s="1">
        <v>0.9</v>
      </c>
      <c r="M619" s="1">
        <v>0.76</v>
      </c>
      <c r="N619" s="1">
        <f t="shared" si="185"/>
        <v>0.68400000000000005</v>
      </c>
      <c r="O619" s="40">
        <f t="shared" si="186"/>
        <v>50.175438596491226</v>
      </c>
      <c r="P619" s="40">
        <f t="shared" si="187"/>
        <v>3808.3157894736842</v>
      </c>
      <c r="Q619" s="1">
        <v>11</v>
      </c>
      <c r="R619" s="1">
        <v>4</v>
      </c>
      <c r="S619" s="2">
        <v>2600</v>
      </c>
      <c r="T619" s="3">
        <f t="shared" si="188"/>
        <v>866.66666666666663</v>
      </c>
      <c r="U619" s="7">
        <v>0.20419999999999999</v>
      </c>
      <c r="V619" s="7">
        <f t="shared" si="189"/>
        <v>3.2749326455999997E-2</v>
      </c>
      <c r="W619" s="7">
        <f t="shared" si="190"/>
        <v>1.6693636134473333E-2</v>
      </c>
      <c r="X619" s="40">
        <f t="shared" si="191"/>
        <v>1081.2059482292843</v>
      </c>
      <c r="Y619" s="1">
        <v>0</v>
      </c>
      <c r="Z619" s="1">
        <v>78</v>
      </c>
      <c r="AA619" s="2">
        <v>67</v>
      </c>
      <c r="AB619" s="6">
        <f t="shared" si="192"/>
        <v>0.6511988748177826</v>
      </c>
      <c r="AC619" s="2">
        <v>347.36</v>
      </c>
      <c r="AD619" s="40">
        <f t="shared" si="193"/>
        <v>3367.0033670033663</v>
      </c>
      <c r="AE619" s="1">
        <f t="shared" si="194"/>
        <v>2.4950099800399199</v>
      </c>
      <c r="AF619" s="2">
        <f t="shared" si="195"/>
        <v>92</v>
      </c>
      <c r="AG619" s="9">
        <f t="shared" si="196"/>
        <v>229.54091816367264</v>
      </c>
      <c r="AH619" s="12">
        <f t="shared" si="197"/>
        <v>6.645543247773748E-3</v>
      </c>
      <c r="AI619" s="12">
        <f t="shared" si="198"/>
        <v>-99990.683077862515</v>
      </c>
      <c r="AJ619" s="42">
        <f t="shared" si="199"/>
        <v>-131.05080784182726</v>
      </c>
      <c r="AK619" s="11">
        <v>0</v>
      </c>
      <c r="AL619" s="9">
        <f t="shared" si="200"/>
        <v>-88.945545514007506</v>
      </c>
      <c r="AM619" s="11">
        <f t="shared" si="201"/>
        <v>0</v>
      </c>
      <c r="AN619" s="9">
        <f t="shared" si="202"/>
        <v>96.653852638599801</v>
      </c>
      <c r="AO619" s="9"/>
      <c r="AP619" s="9">
        <f t="shared" si="203"/>
        <v>131.05438506467698</v>
      </c>
      <c r="AQ619" s="47">
        <f t="shared" si="204"/>
        <v>96.478226154089725</v>
      </c>
      <c r="AR619" s="15">
        <f t="shared" si="205"/>
        <v>0</v>
      </c>
      <c r="AS619" s="49"/>
      <c r="AT619" s="12">
        <f t="shared" si="206"/>
        <v>-0.3836181458795917</v>
      </c>
      <c r="AU619" s="9">
        <f t="shared" si="207"/>
        <v>62.077693728012562</v>
      </c>
      <c r="AV619" s="9">
        <f t="shared" si="208"/>
        <v>27.677161301935392</v>
      </c>
      <c r="AW619" s="9">
        <f t="shared" si="209"/>
        <v>96.478226154089725</v>
      </c>
      <c r="AX619" s="16">
        <f t="shared" si="210"/>
        <v>62.077693728012562</v>
      </c>
      <c r="AY619" s="44">
        <f t="shared" si="211"/>
        <v>-0.38166959206453865</v>
      </c>
      <c r="AZ619" s="49"/>
      <c r="BA619" s="12">
        <f t="shared" si="212"/>
        <v>-0.3836181458795917</v>
      </c>
      <c r="BB619" s="9">
        <f t="shared" si="213"/>
        <v>63.614537256651829</v>
      </c>
      <c r="BC619" s="9">
        <f t="shared" si="214"/>
        <v>29.214004830574659</v>
      </c>
      <c r="BD619" s="9">
        <f t="shared" si="215"/>
        <v>98.015069682729006</v>
      </c>
      <c r="BE619" s="16">
        <f t="shared" si="216"/>
        <v>63.614537256651829</v>
      </c>
      <c r="BF619" s="44">
        <f t="shared" si="217"/>
        <v>-0.38166959206453865</v>
      </c>
      <c r="BG619" s="49"/>
      <c r="BH619" s="12">
        <f t="shared" si="218"/>
        <v>-0.3836181458795917</v>
      </c>
      <c r="BI619" s="9">
        <f t="shared" si="219"/>
        <v>64</v>
      </c>
      <c r="BJ619" s="9">
        <f t="shared" si="222"/>
        <v>29.59946757392283</v>
      </c>
      <c r="BK619" s="9"/>
      <c r="BL619" s="47">
        <f t="shared" si="220"/>
        <v>64</v>
      </c>
      <c r="BM619" s="44">
        <f t="shared" si="221"/>
        <v>-0.38166959206453865</v>
      </c>
      <c r="BN619" s="11"/>
      <c r="BO619" s="9"/>
      <c r="BP619" s="11"/>
      <c r="BQ619" s="9"/>
      <c r="BR619" s="43"/>
      <c r="BS619" s="9"/>
      <c r="BT619" s="11"/>
    </row>
    <row r="620" spans="3:72" x14ac:dyDescent="0.2">
      <c r="C620" s="1">
        <v>80</v>
      </c>
      <c r="D620" s="1">
        <v>104.71</v>
      </c>
      <c r="E620" s="1">
        <v>-5103.8999999999996</v>
      </c>
      <c r="F620" s="2">
        <v>78</v>
      </c>
      <c r="G620" s="6">
        <v>3.3000000000000002E-2</v>
      </c>
      <c r="H620" s="2">
        <v>0.42199999999999999</v>
      </c>
      <c r="I620" s="2">
        <v>3500</v>
      </c>
      <c r="J620" s="3">
        <f t="shared" si="183"/>
        <v>58.333333333333336</v>
      </c>
      <c r="K620" s="3">
        <f t="shared" si="184"/>
        <v>366.52</v>
      </c>
      <c r="L620" s="1">
        <v>0.9</v>
      </c>
      <c r="M620" s="1">
        <v>0.76</v>
      </c>
      <c r="N620" s="1">
        <f t="shared" si="185"/>
        <v>0.68400000000000005</v>
      </c>
      <c r="O620" s="40">
        <f t="shared" si="186"/>
        <v>50.175438596491226</v>
      </c>
      <c r="P620" s="40">
        <f t="shared" si="187"/>
        <v>3808.3157894736842</v>
      </c>
      <c r="Q620" s="1">
        <v>11</v>
      </c>
      <c r="R620" s="1">
        <v>4</v>
      </c>
      <c r="S620" s="2">
        <v>2600</v>
      </c>
      <c r="T620" s="3">
        <f t="shared" si="188"/>
        <v>866.66666666666663</v>
      </c>
      <c r="U620" s="7">
        <v>0.20419999999999999</v>
      </c>
      <c r="V620" s="7">
        <f t="shared" si="189"/>
        <v>3.2749326455999997E-2</v>
      </c>
      <c r="W620" s="7">
        <f t="shared" si="190"/>
        <v>1.6693636134473333E-2</v>
      </c>
      <c r="X620" s="40">
        <f t="shared" si="191"/>
        <v>1081.2059482292843</v>
      </c>
      <c r="Y620" s="1">
        <v>0</v>
      </c>
      <c r="Z620" s="1">
        <v>78</v>
      </c>
      <c r="AA620" s="2">
        <v>67</v>
      </c>
      <c r="AB620" s="6">
        <f t="shared" si="192"/>
        <v>0.6511988748177826</v>
      </c>
      <c r="AC620" s="2">
        <v>347.36</v>
      </c>
      <c r="AD620" s="40">
        <f t="shared" si="193"/>
        <v>3367.0033670033663</v>
      </c>
      <c r="AE620" s="1">
        <f t="shared" si="194"/>
        <v>2.4950099800399199</v>
      </c>
      <c r="AF620" s="2">
        <f t="shared" si="195"/>
        <v>93</v>
      </c>
      <c r="AG620" s="9">
        <f t="shared" si="196"/>
        <v>232.03592814371254</v>
      </c>
      <c r="AH620" s="12">
        <f t="shared" si="197"/>
        <v>6.574555594502398E-3</v>
      </c>
      <c r="AI620" s="12">
        <f t="shared" si="198"/>
        <v>-99700.749149856012</v>
      </c>
      <c r="AJ620" s="42">
        <f t="shared" si="199"/>
        <v>-130.70141051495457</v>
      </c>
      <c r="AK620" s="11">
        <v>0</v>
      </c>
      <c r="AL620" s="9">
        <f t="shared" si="200"/>
        <v>-88.958216100239909</v>
      </c>
      <c r="AM620" s="11">
        <f t="shared" si="201"/>
        <v>0</v>
      </c>
      <c r="AN620" s="9">
        <f t="shared" si="202"/>
        <v>96.478226154089725</v>
      </c>
      <c r="AO620" s="9"/>
      <c r="AP620" s="9">
        <f t="shared" si="203"/>
        <v>130.70491172223706</v>
      </c>
      <c r="AQ620" s="47">
        <f t="shared" si="204"/>
        <v>96.304379296159908</v>
      </c>
      <c r="AR620" s="15">
        <f t="shared" si="205"/>
        <v>0</v>
      </c>
      <c r="AS620" s="49"/>
      <c r="AT620" s="12">
        <f t="shared" si="206"/>
        <v>-0.38166959206453865</v>
      </c>
      <c r="AU620" s="9">
        <f t="shared" si="207"/>
        <v>62.077693728012562</v>
      </c>
      <c r="AV620" s="9">
        <f t="shared" si="208"/>
        <v>27.851008159865216</v>
      </c>
      <c r="AW620" s="9">
        <f t="shared" si="209"/>
        <v>96.304379296159908</v>
      </c>
      <c r="AX620" s="16">
        <f t="shared" si="210"/>
        <v>62.077693728012562</v>
      </c>
      <c r="AY620" s="44">
        <f t="shared" si="211"/>
        <v>-0.37974078298315717</v>
      </c>
      <c r="AZ620" s="49"/>
      <c r="BA620" s="12">
        <f t="shared" si="212"/>
        <v>-0.38166959206453865</v>
      </c>
      <c r="BB620" s="9">
        <f t="shared" si="213"/>
        <v>63.614537256651829</v>
      </c>
      <c r="BC620" s="9">
        <f t="shared" si="214"/>
        <v>29.387851688504483</v>
      </c>
      <c r="BD620" s="9">
        <f t="shared" si="215"/>
        <v>97.841222824799175</v>
      </c>
      <c r="BE620" s="16">
        <f t="shared" si="216"/>
        <v>63.614537256651829</v>
      </c>
      <c r="BF620" s="44">
        <f t="shared" si="217"/>
        <v>-0.37974078298315717</v>
      </c>
      <c r="BG620" s="49"/>
      <c r="BH620" s="12">
        <f t="shared" si="218"/>
        <v>-0.38166959206453865</v>
      </c>
      <c r="BI620" s="9">
        <f t="shared" si="219"/>
        <v>64</v>
      </c>
      <c r="BJ620" s="9">
        <f t="shared" si="222"/>
        <v>29.773314431852654</v>
      </c>
      <c r="BK620" s="9"/>
      <c r="BL620" s="47">
        <f t="shared" si="220"/>
        <v>64</v>
      </c>
      <c r="BM620" s="44">
        <f t="shared" si="221"/>
        <v>-0.37974078298315717</v>
      </c>
      <c r="BN620" s="11"/>
      <c r="BO620" s="9"/>
      <c r="BP620" s="11"/>
      <c r="BQ620" s="9"/>
      <c r="BR620" s="43"/>
      <c r="BS620" s="9"/>
      <c r="BT620" s="11"/>
    </row>
    <row r="621" spans="3:72" x14ac:dyDescent="0.2">
      <c r="C621" s="1">
        <v>80</v>
      </c>
      <c r="D621" s="1">
        <v>104.71</v>
      </c>
      <c r="E621" s="1">
        <v>-5103.8999999999996</v>
      </c>
      <c r="F621" s="2">
        <v>78</v>
      </c>
      <c r="G621" s="6">
        <v>3.3000000000000002E-2</v>
      </c>
      <c r="H621" s="2">
        <v>0.42199999999999999</v>
      </c>
      <c r="I621" s="2">
        <v>3500</v>
      </c>
      <c r="J621" s="3">
        <f t="shared" si="183"/>
        <v>58.333333333333336</v>
      </c>
      <c r="K621" s="3">
        <f t="shared" si="184"/>
        <v>366.52</v>
      </c>
      <c r="L621" s="1">
        <v>0.9</v>
      </c>
      <c r="M621" s="1">
        <v>0.76</v>
      </c>
      <c r="N621" s="1">
        <f t="shared" si="185"/>
        <v>0.68400000000000005</v>
      </c>
      <c r="O621" s="40">
        <f t="shared" si="186"/>
        <v>50.175438596491226</v>
      </c>
      <c r="P621" s="40">
        <f t="shared" si="187"/>
        <v>3808.3157894736842</v>
      </c>
      <c r="Q621" s="1">
        <v>11</v>
      </c>
      <c r="R621" s="1">
        <v>4</v>
      </c>
      <c r="S621" s="2">
        <v>2600</v>
      </c>
      <c r="T621" s="3">
        <f t="shared" si="188"/>
        <v>866.66666666666663</v>
      </c>
      <c r="U621" s="7">
        <v>0.20419999999999999</v>
      </c>
      <c r="V621" s="7">
        <f t="shared" si="189"/>
        <v>3.2749326455999997E-2</v>
      </c>
      <c r="W621" s="7">
        <f t="shared" si="190"/>
        <v>1.6693636134473333E-2</v>
      </c>
      <c r="X621" s="40">
        <f t="shared" si="191"/>
        <v>1081.2059482292843</v>
      </c>
      <c r="Y621" s="1">
        <v>0</v>
      </c>
      <c r="Z621" s="1">
        <v>78</v>
      </c>
      <c r="AA621" s="2">
        <v>67</v>
      </c>
      <c r="AB621" s="6">
        <f t="shared" si="192"/>
        <v>0.6511988748177826</v>
      </c>
      <c r="AC621" s="2">
        <v>347.36</v>
      </c>
      <c r="AD621" s="40">
        <f t="shared" si="193"/>
        <v>3367.0033670033663</v>
      </c>
      <c r="AE621" s="1">
        <f t="shared" si="194"/>
        <v>2.4950099800399199</v>
      </c>
      <c r="AF621" s="2">
        <f t="shared" si="195"/>
        <v>94</v>
      </c>
      <c r="AG621" s="9">
        <f t="shared" si="196"/>
        <v>234.53093812375246</v>
      </c>
      <c r="AH621" s="12">
        <f t="shared" si="197"/>
        <v>6.5050684917358293E-3</v>
      </c>
      <c r="AI621" s="12">
        <f t="shared" si="198"/>
        <v>-99413.768935815722</v>
      </c>
      <c r="AJ621" s="42">
        <f t="shared" si="199"/>
        <v>-130.35554308557542</v>
      </c>
      <c r="AK621" s="11">
        <v>0</v>
      </c>
      <c r="AL621" s="9">
        <f t="shared" si="200"/>
        <v>-88.970618853212713</v>
      </c>
      <c r="AM621" s="11">
        <f t="shared" si="201"/>
        <v>0</v>
      </c>
      <c r="AN621" s="9">
        <f t="shared" si="202"/>
        <v>96.304379296159908</v>
      </c>
      <c r="AO621" s="9"/>
      <c r="AP621" s="9">
        <f t="shared" si="203"/>
        <v>130.35897067477808</v>
      </c>
      <c r="AQ621" s="47">
        <f t="shared" si="204"/>
        <v>96.132285106630718</v>
      </c>
      <c r="AR621" s="15">
        <f t="shared" si="205"/>
        <v>0</v>
      </c>
      <c r="AS621" s="49"/>
      <c r="AT621" s="12">
        <f t="shared" si="206"/>
        <v>-0.37974078298315717</v>
      </c>
      <c r="AU621" s="9">
        <f t="shared" si="207"/>
        <v>62.077693728012562</v>
      </c>
      <c r="AV621" s="9">
        <f t="shared" si="208"/>
        <v>28.023102349394399</v>
      </c>
      <c r="AW621" s="9">
        <f t="shared" si="209"/>
        <v>96.132285106630718</v>
      </c>
      <c r="AX621" s="16">
        <f t="shared" si="210"/>
        <v>62.077693728012562</v>
      </c>
      <c r="AY621" s="44">
        <f t="shared" si="211"/>
        <v>-0.37783141953782601</v>
      </c>
      <c r="AZ621" s="49"/>
      <c r="BA621" s="12">
        <f t="shared" si="212"/>
        <v>-0.37974078298315717</v>
      </c>
      <c r="BB621" s="9">
        <f t="shared" si="213"/>
        <v>63.614537256651829</v>
      </c>
      <c r="BC621" s="9">
        <f t="shared" si="214"/>
        <v>29.559945878033666</v>
      </c>
      <c r="BD621" s="9">
        <f t="shared" si="215"/>
        <v>97.669128635269999</v>
      </c>
      <c r="BE621" s="16">
        <f t="shared" si="216"/>
        <v>63.614537256651829</v>
      </c>
      <c r="BF621" s="44">
        <f t="shared" si="217"/>
        <v>-0.37783141953782601</v>
      </c>
      <c r="BG621" s="49"/>
      <c r="BH621" s="12">
        <f t="shared" si="218"/>
        <v>-0.37974078298315717</v>
      </c>
      <c r="BI621" s="9">
        <f t="shared" si="219"/>
        <v>64</v>
      </c>
      <c r="BJ621" s="9">
        <f t="shared" si="222"/>
        <v>29.945408621381837</v>
      </c>
      <c r="BK621" s="9"/>
      <c r="BL621" s="47">
        <f t="shared" si="220"/>
        <v>64</v>
      </c>
      <c r="BM621" s="44">
        <f t="shared" si="221"/>
        <v>-0.37783141953782601</v>
      </c>
      <c r="BN621" s="11"/>
      <c r="BO621" s="9"/>
      <c r="BP621" s="11"/>
      <c r="BQ621" s="9"/>
      <c r="BR621" s="43"/>
      <c r="BS621" s="9"/>
      <c r="BT621" s="11"/>
    </row>
    <row r="622" spans="3:72" x14ac:dyDescent="0.2">
      <c r="C622" s="1">
        <v>80</v>
      </c>
      <c r="D622" s="1">
        <v>104.71</v>
      </c>
      <c r="E622" s="1">
        <v>-5103.8999999999996</v>
      </c>
      <c r="F622" s="2">
        <v>78</v>
      </c>
      <c r="G622" s="6">
        <v>3.3000000000000002E-2</v>
      </c>
      <c r="H622" s="2">
        <v>0.42199999999999999</v>
      </c>
      <c r="I622" s="2">
        <v>3500</v>
      </c>
      <c r="J622" s="3">
        <f t="shared" si="183"/>
        <v>58.333333333333336</v>
      </c>
      <c r="K622" s="3">
        <f t="shared" si="184"/>
        <v>366.52</v>
      </c>
      <c r="L622" s="1">
        <v>0.9</v>
      </c>
      <c r="M622" s="1">
        <v>0.76</v>
      </c>
      <c r="N622" s="1">
        <f t="shared" si="185"/>
        <v>0.68400000000000005</v>
      </c>
      <c r="O622" s="40">
        <f t="shared" si="186"/>
        <v>50.175438596491226</v>
      </c>
      <c r="P622" s="40">
        <f t="shared" si="187"/>
        <v>3808.3157894736842</v>
      </c>
      <c r="Q622" s="1">
        <v>11</v>
      </c>
      <c r="R622" s="1">
        <v>4</v>
      </c>
      <c r="S622" s="2">
        <v>2600</v>
      </c>
      <c r="T622" s="3">
        <f t="shared" si="188"/>
        <v>866.66666666666663</v>
      </c>
      <c r="U622" s="7">
        <v>0.20419999999999999</v>
      </c>
      <c r="V622" s="7">
        <f t="shared" si="189"/>
        <v>3.2749326455999997E-2</v>
      </c>
      <c r="W622" s="7">
        <f t="shared" si="190"/>
        <v>1.6693636134473333E-2</v>
      </c>
      <c r="X622" s="40">
        <f t="shared" si="191"/>
        <v>1081.2059482292843</v>
      </c>
      <c r="Y622" s="1">
        <v>0</v>
      </c>
      <c r="Z622" s="1">
        <v>78</v>
      </c>
      <c r="AA622" s="2">
        <v>67</v>
      </c>
      <c r="AB622" s="6">
        <f t="shared" si="192"/>
        <v>0.6511988748177826</v>
      </c>
      <c r="AC622" s="2">
        <v>347.36</v>
      </c>
      <c r="AD622" s="40">
        <f t="shared" si="193"/>
        <v>3367.0033670033663</v>
      </c>
      <c r="AE622" s="1">
        <f t="shared" si="194"/>
        <v>2.4950099800399199</v>
      </c>
      <c r="AF622" s="2">
        <f t="shared" si="195"/>
        <v>95</v>
      </c>
      <c r="AG622" s="9">
        <f t="shared" si="196"/>
        <v>237.02594810379239</v>
      </c>
      <c r="AH622" s="12">
        <f t="shared" si="197"/>
        <v>6.4370348586927102E-3</v>
      </c>
      <c r="AI622" s="12">
        <f t="shared" si="198"/>
        <v>-99129.697096338612</v>
      </c>
      <c r="AJ622" s="42">
        <f t="shared" si="199"/>
        <v>-130.01315227953245</v>
      </c>
      <c r="AK622" s="11">
        <v>0</v>
      </c>
      <c r="AL622" s="9">
        <f t="shared" si="200"/>
        <v>-88.982762176374578</v>
      </c>
      <c r="AM622" s="11">
        <f t="shared" si="201"/>
        <v>0</v>
      </c>
      <c r="AN622" s="9">
        <f t="shared" si="202"/>
        <v>96.132285106630718</v>
      </c>
      <c r="AO622" s="9"/>
      <c r="AP622" s="9">
        <f t="shared" si="203"/>
        <v>130.01650854837197</v>
      </c>
      <c r="AQ622" s="47">
        <f t="shared" si="204"/>
        <v>95.961917169753804</v>
      </c>
      <c r="AR622" s="15">
        <f t="shared" si="205"/>
        <v>0</v>
      </c>
      <c r="AS622" s="49"/>
      <c r="AT622" s="12">
        <f t="shared" si="206"/>
        <v>-0.37783141953782601</v>
      </c>
      <c r="AU622" s="9">
        <f t="shared" si="207"/>
        <v>62.077693728012562</v>
      </c>
      <c r="AV622" s="9">
        <f t="shared" si="208"/>
        <v>28.193470286271314</v>
      </c>
      <c r="AW622" s="9">
        <f t="shared" si="209"/>
        <v>95.961917169753804</v>
      </c>
      <c r="AX622" s="16">
        <f t="shared" si="210"/>
        <v>62.077693728012562</v>
      </c>
      <c r="AY622" s="44">
        <f t="shared" si="211"/>
        <v>-0.37594120864913061</v>
      </c>
      <c r="AZ622" s="49"/>
      <c r="BA622" s="12">
        <f t="shared" si="212"/>
        <v>-0.37783141953782601</v>
      </c>
      <c r="BB622" s="9">
        <f t="shared" si="213"/>
        <v>63.614537256651829</v>
      </c>
      <c r="BC622" s="9">
        <f t="shared" si="214"/>
        <v>29.730313814910581</v>
      </c>
      <c r="BD622" s="9">
        <f t="shared" si="215"/>
        <v>97.498760698393085</v>
      </c>
      <c r="BE622" s="16">
        <f t="shared" si="216"/>
        <v>63.614537256651829</v>
      </c>
      <c r="BF622" s="44">
        <f t="shared" si="217"/>
        <v>-0.37594120864913061</v>
      </c>
      <c r="BG622" s="49"/>
      <c r="BH622" s="12">
        <f t="shared" si="218"/>
        <v>-0.37783141953782601</v>
      </c>
      <c r="BI622" s="9">
        <f t="shared" si="219"/>
        <v>64</v>
      </c>
      <c r="BJ622" s="9">
        <f t="shared" si="222"/>
        <v>30.115776558258752</v>
      </c>
      <c r="BK622" s="9"/>
      <c r="BL622" s="47">
        <f t="shared" si="220"/>
        <v>64</v>
      </c>
      <c r="BM622" s="44">
        <f t="shared" si="221"/>
        <v>-0.37594120864913061</v>
      </c>
      <c r="BN622" s="11"/>
      <c r="BO622" s="9"/>
      <c r="BP622" s="11"/>
      <c r="BQ622" s="9"/>
      <c r="BR622" s="43"/>
      <c r="BS622" s="9"/>
      <c r="BT622" s="11"/>
    </row>
    <row r="623" spans="3:72" x14ac:dyDescent="0.2">
      <c r="C623" s="1">
        <v>80</v>
      </c>
      <c r="D623" s="1">
        <v>104.71</v>
      </c>
      <c r="E623" s="1">
        <v>-5103.8999999999996</v>
      </c>
      <c r="F623" s="2">
        <v>78</v>
      </c>
      <c r="G623" s="6">
        <v>3.3000000000000002E-2</v>
      </c>
      <c r="H623" s="2">
        <v>0.42199999999999999</v>
      </c>
      <c r="I623" s="2">
        <v>3500</v>
      </c>
      <c r="J623" s="3">
        <f t="shared" si="183"/>
        <v>58.333333333333336</v>
      </c>
      <c r="K623" s="3">
        <f t="shared" si="184"/>
        <v>366.52</v>
      </c>
      <c r="L623" s="1">
        <v>0.9</v>
      </c>
      <c r="M623" s="1">
        <v>0.76</v>
      </c>
      <c r="N623" s="1">
        <f t="shared" si="185"/>
        <v>0.68400000000000005</v>
      </c>
      <c r="O623" s="40">
        <f t="shared" si="186"/>
        <v>50.175438596491226</v>
      </c>
      <c r="P623" s="40">
        <f t="shared" si="187"/>
        <v>3808.3157894736842</v>
      </c>
      <c r="Q623" s="1">
        <v>11</v>
      </c>
      <c r="R623" s="1">
        <v>4</v>
      </c>
      <c r="S623" s="2">
        <v>2600</v>
      </c>
      <c r="T623" s="3">
        <f t="shared" si="188"/>
        <v>866.66666666666663</v>
      </c>
      <c r="U623" s="7">
        <v>0.20419999999999999</v>
      </c>
      <c r="V623" s="7">
        <f t="shared" si="189"/>
        <v>3.2749326455999997E-2</v>
      </c>
      <c r="W623" s="7">
        <f t="shared" si="190"/>
        <v>1.6693636134473333E-2</v>
      </c>
      <c r="X623" s="40">
        <f t="shared" si="191"/>
        <v>1081.2059482292843</v>
      </c>
      <c r="Y623" s="1">
        <v>0</v>
      </c>
      <c r="Z623" s="1">
        <v>78</v>
      </c>
      <c r="AA623" s="2">
        <v>67</v>
      </c>
      <c r="AB623" s="6">
        <f t="shared" si="192"/>
        <v>0.6511988748177826</v>
      </c>
      <c r="AC623" s="2">
        <v>347.36</v>
      </c>
      <c r="AD623" s="40">
        <f t="shared" si="193"/>
        <v>3367.0033670033663</v>
      </c>
      <c r="AE623" s="1">
        <f t="shared" si="194"/>
        <v>2.4950099800399199</v>
      </c>
      <c r="AF623" s="2">
        <f t="shared" si="195"/>
        <v>96</v>
      </c>
      <c r="AG623" s="9">
        <f t="shared" si="196"/>
        <v>239.52095808383231</v>
      </c>
      <c r="AH623" s="12">
        <f t="shared" si="197"/>
        <v>6.3704095637941013E-3</v>
      </c>
      <c r="AI623" s="12">
        <f t="shared" si="198"/>
        <v>-98848.489230532723</v>
      </c>
      <c r="AJ623" s="42">
        <f t="shared" si="199"/>
        <v>-129.67418588880631</v>
      </c>
      <c r="AK623" s="11">
        <v>0</v>
      </c>
      <c r="AL623" s="9">
        <f t="shared" si="200"/>
        <v>-88.994654125261036</v>
      </c>
      <c r="AM623" s="11">
        <f t="shared" si="201"/>
        <v>0</v>
      </c>
      <c r="AN623" s="9">
        <f t="shared" si="202"/>
        <v>95.961917169753804</v>
      </c>
      <c r="AO623" s="9"/>
      <c r="AP623" s="9">
        <f t="shared" si="203"/>
        <v>129.67747304036516</v>
      </c>
      <c r="AQ623" s="47">
        <f t="shared" si="204"/>
        <v>95.793249598623902</v>
      </c>
      <c r="AR623" s="15">
        <f t="shared" si="205"/>
        <v>0</v>
      </c>
      <c r="AS623" s="49"/>
      <c r="AT623" s="12">
        <f t="shared" si="206"/>
        <v>-0.37594120864913061</v>
      </c>
      <c r="AU623" s="9">
        <f t="shared" si="207"/>
        <v>62.077693728012562</v>
      </c>
      <c r="AV623" s="9">
        <f t="shared" si="208"/>
        <v>28.362137857401208</v>
      </c>
      <c r="AW623" s="9">
        <f t="shared" si="209"/>
        <v>95.793249598623916</v>
      </c>
      <c r="AX623" s="16">
        <f t="shared" si="210"/>
        <v>62.077693728012562</v>
      </c>
      <c r="AY623" s="44">
        <f t="shared" si="211"/>
        <v>-0.37406986310510459</v>
      </c>
      <c r="AZ623" s="49"/>
      <c r="BA623" s="12">
        <f t="shared" si="212"/>
        <v>-0.37594120864913061</v>
      </c>
      <c r="BB623" s="9">
        <f t="shared" si="213"/>
        <v>63.614537256651829</v>
      </c>
      <c r="BC623" s="9">
        <f t="shared" si="214"/>
        <v>29.898981386040475</v>
      </c>
      <c r="BD623" s="9">
        <f t="shared" si="215"/>
        <v>97.330093127263183</v>
      </c>
      <c r="BE623" s="16">
        <f t="shared" si="216"/>
        <v>63.614537256651829</v>
      </c>
      <c r="BF623" s="44">
        <f t="shared" si="217"/>
        <v>-0.37406986310510459</v>
      </c>
      <c r="BG623" s="49"/>
      <c r="BH623" s="12">
        <f t="shared" si="218"/>
        <v>-0.37594120864913061</v>
      </c>
      <c r="BI623" s="9">
        <f t="shared" si="219"/>
        <v>64</v>
      </c>
      <c r="BJ623" s="9">
        <f t="shared" si="222"/>
        <v>30.284444129388646</v>
      </c>
      <c r="BK623" s="9"/>
      <c r="BL623" s="47">
        <f t="shared" si="220"/>
        <v>64</v>
      </c>
      <c r="BM623" s="44">
        <f t="shared" si="221"/>
        <v>-0.37406986310510459</v>
      </c>
      <c r="BN623" s="11"/>
      <c r="BO623" s="9"/>
      <c r="BP623" s="11"/>
      <c r="BQ623" s="9"/>
      <c r="BR623" s="43"/>
      <c r="BS623" s="9"/>
      <c r="BT623" s="11"/>
    </row>
    <row r="624" spans="3:72" x14ac:dyDescent="0.2">
      <c r="C624" s="1">
        <v>80</v>
      </c>
      <c r="D624" s="1">
        <v>104.71</v>
      </c>
      <c r="E624" s="1">
        <v>-5103.8999999999996</v>
      </c>
      <c r="F624" s="2">
        <v>78</v>
      </c>
      <c r="G624" s="6">
        <v>3.3000000000000002E-2</v>
      </c>
      <c r="H624" s="2">
        <v>0.42199999999999999</v>
      </c>
      <c r="I624" s="2">
        <v>3500</v>
      </c>
      <c r="J624" s="3">
        <f t="shared" si="183"/>
        <v>58.333333333333336</v>
      </c>
      <c r="K624" s="3">
        <f t="shared" si="184"/>
        <v>366.52</v>
      </c>
      <c r="L624" s="1">
        <v>0.9</v>
      </c>
      <c r="M624" s="1">
        <v>0.76</v>
      </c>
      <c r="N624" s="1">
        <f t="shared" si="185"/>
        <v>0.68400000000000005</v>
      </c>
      <c r="O624" s="40">
        <f t="shared" si="186"/>
        <v>50.175438596491226</v>
      </c>
      <c r="P624" s="40">
        <f t="shared" si="187"/>
        <v>3808.3157894736842</v>
      </c>
      <c r="Q624" s="1">
        <v>11</v>
      </c>
      <c r="R624" s="1">
        <v>4</v>
      </c>
      <c r="S624" s="2">
        <v>2600</v>
      </c>
      <c r="T624" s="3">
        <f t="shared" si="188"/>
        <v>866.66666666666663</v>
      </c>
      <c r="U624" s="7">
        <v>0.20419999999999999</v>
      </c>
      <c r="V624" s="7">
        <f t="shared" si="189"/>
        <v>3.2749326455999997E-2</v>
      </c>
      <c r="W624" s="7">
        <f t="shared" si="190"/>
        <v>1.6693636134473333E-2</v>
      </c>
      <c r="X624" s="40">
        <f t="shared" si="191"/>
        <v>1081.2059482292843</v>
      </c>
      <c r="Y624" s="1">
        <v>0</v>
      </c>
      <c r="Z624" s="1">
        <v>78</v>
      </c>
      <c r="AA624" s="2">
        <v>67</v>
      </c>
      <c r="AB624" s="6">
        <f t="shared" si="192"/>
        <v>0.6511988748177826</v>
      </c>
      <c r="AC624" s="2">
        <v>347.36</v>
      </c>
      <c r="AD624" s="40">
        <f t="shared" si="193"/>
        <v>3367.0033670033663</v>
      </c>
      <c r="AE624" s="1">
        <f t="shared" si="194"/>
        <v>2.4950099800399199</v>
      </c>
      <c r="AF624" s="2">
        <f t="shared" si="195"/>
        <v>97</v>
      </c>
      <c r="AG624" s="9">
        <f t="shared" si="196"/>
        <v>242.01596806387224</v>
      </c>
      <c r="AH624" s="12">
        <f t="shared" si="197"/>
        <v>6.3051493248226153E-3</v>
      </c>
      <c r="AI624" s="12">
        <f t="shared" si="198"/>
        <v>-98570.101851146144</v>
      </c>
      <c r="AJ624" s="42">
        <f t="shared" si="199"/>
        <v>-129.33859274506023</v>
      </c>
      <c r="AK624" s="11">
        <v>0</v>
      </c>
      <c r="AL624" s="9">
        <f t="shared" si="200"/>
        <v>-89.006302425315056</v>
      </c>
      <c r="AM624" s="11">
        <f t="shared" si="201"/>
        <v>0</v>
      </c>
      <c r="AN624" s="9">
        <f t="shared" si="202"/>
        <v>95.793249598623902</v>
      </c>
      <c r="AO624" s="9"/>
      <c r="AP624" s="9">
        <f t="shared" si="203"/>
        <v>129.34181289260889</v>
      </c>
      <c r="AQ624" s="47">
        <f t="shared" si="204"/>
        <v>95.626257021997546</v>
      </c>
      <c r="AR624" s="15">
        <f t="shared" si="205"/>
        <v>0</v>
      </c>
      <c r="AS624" s="49"/>
      <c r="AT624" s="12">
        <f t="shared" si="206"/>
        <v>-0.37406986310510459</v>
      </c>
      <c r="AU624" s="9">
        <f t="shared" si="207"/>
        <v>62.077693728012562</v>
      </c>
      <c r="AV624" s="9">
        <f t="shared" si="208"/>
        <v>28.529130434027572</v>
      </c>
      <c r="AW624" s="9">
        <f t="shared" si="209"/>
        <v>95.62625702199756</v>
      </c>
      <c r="AX624" s="16">
        <f t="shared" si="210"/>
        <v>62.077693728012562</v>
      </c>
      <c r="AY624" s="44">
        <f t="shared" si="211"/>
        <v>-0.37221710141498388</v>
      </c>
      <c r="AZ624" s="49"/>
      <c r="BA624" s="12">
        <f t="shared" si="212"/>
        <v>-0.37406986310510459</v>
      </c>
      <c r="BB624" s="9">
        <f t="shared" si="213"/>
        <v>63.614537256651829</v>
      </c>
      <c r="BC624" s="9">
        <f t="shared" si="214"/>
        <v>30.065973962666838</v>
      </c>
      <c r="BD624" s="9">
        <f t="shared" si="215"/>
        <v>97.163100550636813</v>
      </c>
      <c r="BE624" s="16">
        <f t="shared" si="216"/>
        <v>63.614537256651829</v>
      </c>
      <c r="BF624" s="44">
        <f t="shared" si="217"/>
        <v>-0.37221710141498388</v>
      </c>
      <c r="BG624" s="49"/>
      <c r="BH624" s="12">
        <f t="shared" si="218"/>
        <v>-0.37406986310510459</v>
      </c>
      <c r="BI624" s="9">
        <f t="shared" si="219"/>
        <v>64</v>
      </c>
      <c r="BJ624" s="9">
        <f t="shared" si="222"/>
        <v>30.451436706015009</v>
      </c>
      <c r="BK624" s="9"/>
      <c r="BL624" s="47">
        <f t="shared" si="220"/>
        <v>64</v>
      </c>
      <c r="BM624" s="44">
        <f t="shared" si="221"/>
        <v>-0.37221710141498388</v>
      </c>
      <c r="BN624" s="11"/>
      <c r="BO624" s="9"/>
      <c r="BP624" s="11"/>
      <c r="BQ624" s="9"/>
      <c r="BR624" s="43"/>
      <c r="BS624" s="9"/>
      <c r="BT624" s="11"/>
    </row>
    <row r="625" spans="3:72" x14ac:dyDescent="0.2">
      <c r="C625" s="1">
        <v>80</v>
      </c>
      <c r="D625" s="1">
        <v>104.71</v>
      </c>
      <c r="E625" s="1">
        <v>-5103.8999999999996</v>
      </c>
      <c r="F625" s="2">
        <v>78</v>
      </c>
      <c r="G625" s="6">
        <v>3.3000000000000002E-2</v>
      </c>
      <c r="H625" s="2">
        <v>0.42199999999999999</v>
      </c>
      <c r="I625" s="2">
        <v>3500</v>
      </c>
      <c r="J625" s="3">
        <f t="shared" si="183"/>
        <v>58.333333333333336</v>
      </c>
      <c r="K625" s="3">
        <f t="shared" si="184"/>
        <v>366.52</v>
      </c>
      <c r="L625" s="1">
        <v>0.9</v>
      </c>
      <c r="M625" s="1">
        <v>0.76</v>
      </c>
      <c r="N625" s="1">
        <f t="shared" si="185"/>
        <v>0.68400000000000005</v>
      </c>
      <c r="O625" s="40">
        <f t="shared" si="186"/>
        <v>50.175438596491226</v>
      </c>
      <c r="P625" s="40">
        <f t="shared" si="187"/>
        <v>3808.3157894736842</v>
      </c>
      <c r="Q625" s="1">
        <v>11</v>
      </c>
      <c r="R625" s="1">
        <v>4</v>
      </c>
      <c r="S625" s="2">
        <v>2600</v>
      </c>
      <c r="T625" s="3">
        <f t="shared" si="188"/>
        <v>866.66666666666663</v>
      </c>
      <c r="U625" s="7">
        <v>0.20419999999999999</v>
      </c>
      <c r="V625" s="7">
        <f t="shared" si="189"/>
        <v>3.2749326455999997E-2</v>
      </c>
      <c r="W625" s="7">
        <f t="shared" si="190"/>
        <v>1.6693636134473333E-2</v>
      </c>
      <c r="X625" s="40">
        <f t="shared" si="191"/>
        <v>1081.2059482292843</v>
      </c>
      <c r="Y625" s="1">
        <v>0</v>
      </c>
      <c r="Z625" s="1">
        <v>78</v>
      </c>
      <c r="AA625" s="2">
        <v>67</v>
      </c>
      <c r="AB625" s="6">
        <f t="shared" si="192"/>
        <v>0.6511988748177826</v>
      </c>
      <c r="AC625" s="2">
        <v>347.36</v>
      </c>
      <c r="AD625" s="40">
        <f t="shared" si="193"/>
        <v>3367.0033670033663</v>
      </c>
      <c r="AE625" s="1">
        <f t="shared" si="194"/>
        <v>2.4950099800399199</v>
      </c>
      <c r="AF625" s="2">
        <f t="shared" si="195"/>
        <v>98</v>
      </c>
      <c r="AG625" s="9">
        <f t="shared" si="196"/>
        <v>244.51097804391216</v>
      </c>
      <c r="AH625" s="12">
        <f t="shared" si="197"/>
        <v>6.2412126151561251E-3</v>
      </c>
      <c r="AI625" s="12">
        <f t="shared" si="198"/>
        <v>-98294.492360522258</v>
      </c>
      <c r="AJ625" s="42">
        <f t="shared" si="199"/>
        <v>-129.00632269396172</v>
      </c>
      <c r="AK625" s="11">
        <v>0</v>
      </c>
      <c r="AL625" s="9">
        <f t="shared" si="200"/>
        <v>-89.017714488623426</v>
      </c>
      <c r="AM625" s="11">
        <f t="shared" si="201"/>
        <v>0</v>
      </c>
      <c r="AN625" s="9">
        <f t="shared" si="202"/>
        <v>95.626257021997546</v>
      </c>
      <c r="AO625" s="9"/>
      <c r="AP625" s="9">
        <f t="shared" si="203"/>
        <v>129.00947786548923</v>
      </c>
      <c r="AQ625" s="47">
        <f t="shared" si="204"/>
        <v>95.460914571504247</v>
      </c>
      <c r="AR625" s="15">
        <f t="shared" si="205"/>
        <v>0</v>
      </c>
      <c r="AS625" s="49"/>
      <c r="AT625" s="12">
        <f t="shared" si="206"/>
        <v>-0.37221710141498388</v>
      </c>
      <c r="AU625" s="9">
        <f t="shared" si="207"/>
        <v>62.077693728012562</v>
      </c>
      <c r="AV625" s="9">
        <f t="shared" si="208"/>
        <v>28.694472884520877</v>
      </c>
      <c r="AW625" s="9">
        <f t="shared" si="209"/>
        <v>95.460914571504247</v>
      </c>
      <c r="AX625" s="16">
        <f t="shared" si="210"/>
        <v>62.077693728012562</v>
      </c>
      <c r="AY625" s="44">
        <f t="shared" si="211"/>
        <v>-0.37038264766731765</v>
      </c>
      <c r="AZ625" s="49"/>
      <c r="BA625" s="12">
        <f t="shared" si="212"/>
        <v>-0.37221710141498388</v>
      </c>
      <c r="BB625" s="9">
        <f t="shared" si="213"/>
        <v>63.614537256651829</v>
      </c>
      <c r="BC625" s="9">
        <f t="shared" si="214"/>
        <v>30.231316413160144</v>
      </c>
      <c r="BD625" s="9">
        <f t="shared" si="215"/>
        <v>96.997758100143514</v>
      </c>
      <c r="BE625" s="16">
        <f t="shared" si="216"/>
        <v>63.614537256651829</v>
      </c>
      <c r="BF625" s="44">
        <f t="shared" si="217"/>
        <v>-0.37038264766731765</v>
      </c>
      <c r="BG625" s="49"/>
      <c r="BH625" s="12">
        <f t="shared" si="218"/>
        <v>-0.37221710141498388</v>
      </c>
      <c r="BI625" s="9">
        <f t="shared" si="219"/>
        <v>64</v>
      </c>
      <c r="BJ625" s="9">
        <f t="shared" si="222"/>
        <v>30.616779156508315</v>
      </c>
      <c r="BK625" s="9"/>
      <c r="BL625" s="47">
        <f t="shared" si="220"/>
        <v>64</v>
      </c>
      <c r="BM625" s="44">
        <f t="shared" si="221"/>
        <v>-0.37038264766731765</v>
      </c>
      <c r="BN625" s="11"/>
      <c r="BO625" s="9"/>
      <c r="BP625" s="11"/>
      <c r="BQ625" s="9"/>
      <c r="BR625" s="43"/>
      <c r="BS625" s="9"/>
      <c r="BT625" s="11"/>
    </row>
    <row r="626" spans="3:72" x14ac:dyDescent="0.2">
      <c r="C626" s="1">
        <v>80</v>
      </c>
      <c r="D626" s="1">
        <v>104.71</v>
      </c>
      <c r="E626" s="1">
        <v>-5103.8999999999996</v>
      </c>
      <c r="F626" s="2">
        <v>78</v>
      </c>
      <c r="G626" s="6">
        <v>3.3000000000000002E-2</v>
      </c>
      <c r="H626" s="2">
        <v>0.42199999999999999</v>
      </c>
      <c r="I626" s="2">
        <v>3500</v>
      </c>
      <c r="J626" s="3">
        <f t="shared" si="183"/>
        <v>58.333333333333336</v>
      </c>
      <c r="K626" s="3">
        <f t="shared" si="184"/>
        <v>366.52</v>
      </c>
      <c r="L626" s="1">
        <v>0.9</v>
      </c>
      <c r="M626" s="1">
        <v>0.76</v>
      </c>
      <c r="N626" s="1">
        <f t="shared" si="185"/>
        <v>0.68400000000000005</v>
      </c>
      <c r="O626" s="40">
        <f t="shared" si="186"/>
        <v>50.175438596491226</v>
      </c>
      <c r="P626" s="40">
        <f t="shared" si="187"/>
        <v>3808.3157894736842</v>
      </c>
      <c r="Q626" s="1">
        <v>11</v>
      </c>
      <c r="R626" s="1">
        <v>4</v>
      </c>
      <c r="S626" s="2">
        <v>2600</v>
      </c>
      <c r="T626" s="3">
        <f t="shared" si="188"/>
        <v>866.66666666666663</v>
      </c>
      <c r="U626" s="7">
        <v>0.20419999999999999</v>
      </c>
      <c r="V626" s="7">
        <f t="shared" si="189"/>
        <v>3.2749326455999997E-2</v>
      </c>
      <c r="W626" s="7">
        <f t="shared" si="190"/>
        <v>1.6693636134473333E-2</v>
      </c>
      <c r="X626" s="40">
        <f t="shared" si="191"/>
        <v>1081.2059482292843</v>
      </c>
      <c r="Y626" s="1">
        <v>0</v>
      </c>
      <c r="Z626" s="1">
        <v>78</v>
      </c>
      <c r="AA626" s="2">
        <v>67</v>
      </c>
      <c r="AB626" s="6">
        <f t="shared" si="192"/>
        <v>0.6511988748177826</v>
      </c>
      <c r="AC626" s="2">
        <v>347.36</v>
      </c>
      <c r="AD626" s="40">
        <f t="shared" si="193"/>
        <v>3367.0033670033663</v>
      </c>
      <c r="AE626" s="1">
        <f t="shared" si="194"/>
        <v>2.4950099800399199</v>
      </c>
      <c r="AF626" s="2">
        <f t="shared" si="195"/>
        <v>99</v>
      </c>
      <c r="AG626" s="9">
        <f t="shared" si="196"/>
        <v>247.00598802395209</v>
      </c>
      <c r="AH626" s="12">
        <f t="shared" si="197"/>
        <v>6.1785595756491639E-3</v>
      </c>
      <c r="AI626" s="12">
        <f t="shared" si="198"/>
        <v>-98021.619027347479</v>
      </c>
      <c r="AJ626" s="42">
        <f t="shared" si="199"/>
        <v>-128.6773265702557</v>
      </c>
      <c r="AK626" s="11">
        <v>0</v>
      </c>
      <c r="AL626" s="9">
        <f t="shared" si="200"/>
        <v>-89.028897429645014</v>
      </c>
      <c r="AM626" s="11">
        <f t="shared" si="201"/>
        <v>0</v>
      </c>
      <c r="AN626" s="9">
        <f t="shared" si="202"/>
        <v>95.460914571504247</v>
      </c>
      <c r="AO626" s="9"/>
      <c r="AP626" s="9">
        <f t="shared" si="203"/>
        <v>128.68041871272851</v>
      </c>
      <c r="AQ626" s="47">
        <f t="shared" si="204"/>
        <v>95.297197869236825</v>
      </c>
      <c r="AR626" s="15">
        <f t="shared" si="205"/>
        <v>0</v>
      </c>
      <c r="AS626" s="49"/>
      <c r="AT626" s="12">
        <f t="shared" si="206"/>
        <v>-0.37038264766731765</v>
      </c>
      <c r="AU626" s="9">
        <f t="shared" si="207"/>
        <v>62.077693728012562</v>
      </c>
      <c r="AV626" s="9">
        <f t="shared" si="208"/>
        <v>28.858189586788306</v>
      </c>
      <c r="AW626" s="9">
        <f t="shared" si="209"/>
        <v>95.297197869236811</v>
      </c>
      <c r="AX626" s="16">
        <f t="shared" si="210"/>
        <v>62.077693728012562</v>
      </c>
      <c r="AY626" s="44">
        <f t="shared" si="211"/>
        <v>-0.36856623139228367</v>
      </c>
      <c r="AZ626" s="49"/>
      <c r="BA626" s="12">
        <f t="shared" si="212"/>
        <v>-0.37038264766731765</v>
      </c>
      <c r="BB626" s="9">
        <f t="shared" si="213"/>
        <v>63.614537256651829</v>
      </c>
      <c r="BC626" s="9">
        <f t="shared" si="214"/>
        <v>30.395033115427573</v>
      </c>
      <c r="BD626" s="9">
        <f t="shared" si="215"/>
        <v>96.834041397876092</v>
      </c>
      <c r="BE626" s="16">
        <f t="shared" si="216"/>
        <v>63.614537256651829</v>
      </c>
      <c r="BF626" s="44">
        <f t="shared" si="217"/>
        <v>-0.36856623139228367</v>
      </c>
      <c r="BG626" s="49"/>
      <c r="BH626" s="12">
        <f t="shared" si="218"/>
        <v>-0.37038264766731765</v>
      </c>
      <c r="BI626" s="9">
        <f t="shared" si="219"/>
        <v>64</v>
      </c>
      <c r="BJ626" s="9">
        <f t="shared" si="222"/>
        <v>30.780495858775744</v>
      </c>
      <c r="BK626" s="9"/>
      <c r="BL626" s="47">
        <f t="shared" si="220"/>
        <v>64</v>
      </c>
      <c r="BM626" s="44">
        <f t="shared" si="221"/>
        <v>-0.36856623139228367</v>
      </c>
      <c r="BN626" s="11"/>
      <c r="BO626" s="9"/>
      <c r="BP626" s="11"/>
      <c r="BQ626" s="9"/>
      <c r="BR626" s="43"/>
      <c r="BS626" s="9"/>
      <c r="BT626" s="11"/>
    </row>
    <row r="627" spans="3:72" x14ac:dyDescent="0.2">
      <c r="C627" s="1">
        <v>80</v>
      </c>
      <c r="D627" s="1">
        <v>104.71</v>
      </c>
      <c r="E627" s="1">
        <v>-5103.8999999999996</v>
      </c>
      <c r="F627" s="2">
        <v>78</v>
      </c>
      <c r="G627" s="6">
        <v>3.3000000000000002E-2</v>
      </c>
      <c r="H627" s="2">
        <v>0.42199999999999999</v>
      </c>
      <c r="I627" s="2">
        <v>3500</v>
      </c>
      <c r="J627" s="3">
        <f t="shared" si="183"/>
        <v>58.333333333333336</v>
      </c>
      <c r="K627" s="3">
        <f t="shared" si="184"/>
        <v>366.52</v>
      </c>
      <c r="L627" s="1">
        <v>0.9</v>
      </c>
      <c r="M627" s="1">
        <v>0.76</v>
      </c>
      <c r="N627" s="1">
        <f t="shared" si="185"/>
        <v>0.68400000000000005</v>
      </c>
      <c r="O627" s="40">
        <f t="shared" si="186"/>
        <v>50.175438596491226</v>
      </c>
      <c r="P627" s="40">
        <f t="shared" si="187"/>
        <v>3808.3157894736842</v>
      </c>
      <c r="Q627" s="1">
        <v>11</v>
      </c>
      <c r="R627" s="1">
        <v>4</v>
      </c>
      <c r="S627" s="2">
        <v>2600</v>
      </c>
      <c r="T627" s="3">
        <f t="shared" si="188"/>
        <v>866.66666666666663</v>
      </c>
      <c r="U627" s="7">
        <v>0.20419999999999999</v>
      </c>
      <c r="V627" s="7">
        <f t="shared" si="189"/>
        <v>3.2749326455999997E-2</v>
      </c>
      <c r="W627" s="7">
        <f t="shared" si="190"/>
        <v>1.6693636134473333E-2</v>
      </c>
      <c r="X627" s="40">
        <f t="shared" si="191"/>
        <v>1081.2059482292843</v>
      </c>
      <c r="Y627" s="1">
        <v>0</v>
      </c>
      <c r="Z627" s="1">
        <v>78</v>
      </c>
      <c r="AA627" s="2">
        <v>67</v>
      </c>
      <c r="AB627" s="6">
        <f t="shared" si="192"/>
        <v>0.6511988748177826</v>
      </c>
      <c r="AC627" s="2">
        <v>347.36</v>
      </c>
      <c r="AD627" s="40">
        <f t="shared" si="193"/>
        <v>3367.0033670033663</v>
      </c>
      <c r="AE627" s="1">
        <f t="shared" si="194"/>
        <v>2.4950099800399199</v>
      </c>
      <c r="AF627" s="2">
        <f t="shared" si="195"/>
        <v>100</v>
      </c>
      <c r="AG627" s="9">
        <f t="shared" si="196"/>
        <v>249.50099800399198</v>
      </c>
      <c r="AH627" s="12">
        <f t="shared" si="197"/>
        <v>6.117151931769111E-3</v>
      </c>
      <c r="AI627" s="12">
        <f t="shared" si="198"/>
        <v>-97751.440964158639</v>
      </c>
      <c r="AJ627" s="42">
        <f t="shared" si="199"/>
        <v>-128.35155617356367</v>
      </c>
      <c r="AK627" s="11">
        <v>0</v>
      </c>
      <c r="AL627" s="9">
        <f t="shared" si="200"/>
        <v>-89.039858080001167</v>
      </c>
      <c r="AM627" s="11">
        <f t="shared" si="201"/>
        <v>0</v>
      </c>
      <c r="AN627" s="9">
        <f t="shared" si="202"/>
        <v>95.297197869236825</v>
      </c>
      <c r="AO627" s="9"/>
      <c r="AP627" s="9">
        <f t="shared" si="203"/>
        <v>128.35458715693193</v>
      </c>
      <c r="AQ627" s="47">
        <f t="shared" si="204"/>
        <v>95.13508301570765</v>
      </c>
      <c r="AR627" s="15">
        <f t="shared" si="205"/>
        <v>0</v>
      </c>
      <c r="AS627" s="49"/>
      <c r="AT627" s="12">
        <f t="shared" si="206"/>
        <v>-0.36856623139228367</v>
      </c>
      <c r="AU627" s="9">
        <f t="shared" si="207"/>
        <v>62.077693728012562</v>
      </c>
      <c r="AV627" s="9">
        <f t="shared" si="208"/>
        <v>29.020304440317467</v>
      </c>
      <c r="AW627" s="9">
        <f t="shared" si="209"/>
        <v>95.135083015707664</v>
      </c>
      <c r="AX627" s="16">
        <f t="shared" si="210"/>
        <v>62.077693728012562</v>
      </c>
      <c r="AY627" s="44">
        <f t="shared" si="211"/>
        <v>-0.36676758742806481</v>
      </c>
      <c r="AZ627" s="49"/>
      <c r="BA627" s="12">
        <f t="shared" si="212"/>
        <v>-0.36856623139228367</v>
      </c>
      <c r="BB627" s="9">
        <f t="shared" si="213"/>
        <v>63.614537256651829</v>
      </c>
      <c r="BC627" s="9">
        <f t="shared" si="214"/>
        <v>30.557147968956734</v>
      </c>
      <c r="BD627" s="9">
        <f t="shared" si="215"/>
        <v>96.671926544346917</v>
      </c>
      <c r="BE627" s="16">
        <f t="shared" si="216"/>
        <v>63.614537256651829</v>
      </c>
      <c r="BF627" s="44">
        <f t="shared" si="217"/>
        <v>-0.36676758742806481</v>
      </c>
      <c r="BG627" s="49"/>
      <c r="BH627" s="12">
        <f t="shared" si="218"/>
        <v>-0.36856623139228367</v>
      </c>
      <c r="BI627" s="9">
        <f t="shared" si="219"/>
        <v>64</v>
      </c>
      <c r="BJ627" s="9">
        <f t="shared" si="222"/>
        <v>30.942610712304905</v>
      </c>
      <c r="BK627" s="9"/>
      <c r="BL627" s="47">
        <f t="shared" si="220"/>
        <v>64</v>
      </c>
      <c r="BM627" s="44">
        <f t="shared" si="221"/>
        <v>-0.36676758742806481</v>
      </c>
      <c r="BN627" s="11"/>
      <c r="BO627" s="9"/>
      <c r="BP627" s="11"/>
      <c r="BQ627" s="9"/>
      <c r="BR627" s="43"/>
      <c r="BS627" s="9"/>
      <c r="BT627" s="11"/>
    </row>
    <row r="628" spans="3:72" x14ac:dyDescent="0.2">
      <c r="C628" s="1">
        <v>80</v>
      </c>
      <c r="D628" s="1">
        <v>104.71</v>
      </c>
      <c r="E628" s="1">
        <v>-5103.8999999999996</v>
      </c>
      <c r="F628" s="2">
        <v>78</v>
      </c>
      <c r="G628" s="6">
        <v>3.3000000000000002E-2</v>
      </c>
      <c r="H628" s="2">
        <v>0.42199999999999999</v>
      </c>
      <c r="I628" s="2">
        <v>3500</v>
      </c>
      <c r="J628" s="3">
        <f t="shared" si="183"/>
        <v>58.333333333333336</v>
      </c>
      <c r="K628" s="3">
        <f t="shared" si="184"/>
        <v>366.52</v>
      </c>
      <c r="L628" s="1">
        <v>0.9</v>
      </c>
      <c r="M628" s="1">
        <v>0.76</v>
      </c>
      <c r="N628" s="1">
        <f t="shared" si="185"/>
        <v>0.68400000000000005</v>
      </c>
      <c r="O628" s="40">
        <f t="shared" si="186"/>
        <v>50.175438596491226</v>
      </c>
      <c r="P628" s="40">
        <f t="shared" si="187"/>
        <v>3808.3157894736842</v>
      </c>
      <c r="Q628" s="1">
        <v>11</v>
      </c>
      <c r="R628" s="1">
        <v>4</v>
      </c>
      <c r="S628" s="2">
        <v>2600</v>
      </c>
      <c r="T628" s="3">
        <f t="shared" si="188"/>
        <v>866.66666666666663</v>
      </c>
      <c r="U628" s="7">
        <v>0.20419999999999999</v>
      </c>
      <c r="V628" s="7">
        <f t="shared" si="189"/>
        <v>3.2749326455999997E-2</v>
      </c>
      <c r="W628" s="7">
        <f t="shared" si="190"/>
        <v>1.6693636134473333E-2</v>
      </c>
      <c r="X628" s="40">
        <f t="shared" si="191"/>
        <v>1081.2059482292843</v>
      </c>
      <c r="Y628" s="1">
        <v>0</v>
      </c>
      <c r="Z628" s="1">
        <v>78</v>
      </c>
      <c r="AA628" s="2">
        <v>67</v>
      </c>
      <c r="AB628" s="6">
        <f t="shared" si="192"/>
        <v>0.6511988748177826</v>
      </c>
      <c r="AC628" s="2">
        <v>347.36</v>
      </c>
      <c r="AD628" s="40">
        <f t="shared" si="193"/>
        <v>3367.0033670033663</v>
      </c>
      <c r="AE628" s="1">
        <f t="shared" si="194"/>
        <v>2.4950099800399199</v>
      </c>
      <c r="AF628" s="2">
        <f t="shared" si="195"/>
        <v>101</v>
      </c>
      <c r="AG628" s="9">
        <f t="shared" si="196"/>
        <v>251.99600798403191</v>
      </c>
      <c r="AH628" s="12">
        <f t="shared" si="197"/>
        <v>6.0569529156251434E-3</v>
      </c>
      <c r="AI628" s="12">
        <f t="shared" si="198"/>
        <v>-97483.918105578865</v>
      </c>
      <c r="AJ628" s="42">
        <f t="shared" si="199"/>
        <v>-128.02896424488512</v>
      </c>
      <c r="AK628" s="11">
        <v>0</v>
      </c>
      <c r="AL628" s="9">
        <f t="shared" si="200"/>
        <v>-89.050603002392705</v>
      </c>
      <c r="AM628" s="11">
        <f t="shared" si="201"/>
        <v>0</v>
      </c>
      <c r="AN628" s="9">
        <f t="shared" si="202"/>
        <v>95.13508301570765</v>
      </c>
      <c r="AO628" s="9"/>
      <c r="AP628" s="9">
        <f t="shared" si="203"/>
        <v>128.03193586585351</v>
      </c>
      <c r="AQ628" s="47">
        <f t="shared" si="204"/>
        <v>94.974546578158439</v>
      </c>
      <c r="AR628" s="15">
        <f t="shared" si="205"/>
        <v>0</v>
      </c>
      <c r="AS628" s="49"/>
      <c r="AT628" s="12">
        <f t="shared" si="206"/>
        <v>-0.36676758742806481</v>
      </c>
      <c r="AU628" s="9">
        <f t="shared" si="207"/>
        <v>62.077693728012562</v>
      </c>
      <c r="AV628" s="9">
        <f t="shared" si="208"/>
        <v>29.1808408778667</v>
      </c>
      <c r="AW628" s="9">
        <f t="shared" si="209"/>
        <v>94.974546578158424</v>
      </c>
      <c r="AX628" s="16">
        <f t="shared" si="210"/>
        <v>62.077693728012562</v>
      </c>
      <c r="AY628" s="44">
        <f t="shared" si="211"/>
        <v>-0.3649864557911468</v>
      </c>
      <c r="AZ628" s="49"/>
      <c r="BA628" s="12">
        <f t="shared" si="212"/>
        <v>-0.36676758742806481</v>
      </c>
      <c r="BB628" s="9">
        <f t="shared" si="213"/>
        <v>63.614537256651829</v>
      </c>
      <c r="BC628" s="9">
        <f t="shared" si="214"/>
        <v>30.717684406505967</v>
      </c>
      <c r="BD628" s="9">
        <f t="shared" si="215"/>
        <v>96.511390106797691</v>
      </c>
      <c r="BE628" s="16">
        <f t="shared" si="216"/>
        <v>63.614537256651829</v>
      </c>
      <c r="BF628" s="44">
        <f t="shared" si="217"/>
        <v>-0.3649864557911468</v>
      </c>
      <c r="BG628" s="49"/>
      <c r="BH628" s="12">
        <f t="shared" si="218"/>
        <v>-0.36676758742806481</v>
      </c>
      <c r="BI628" s="9">
        <f t="shared" si="219"/>
        <v>64</v>
      </c>
      <c r="BJ628" s="9">
        <f t="shared" si="222"/>
        <v>31.103147149854138</v>
      </c>
      <c r="BK628" s="9"/>
      <c r="BL628" s="47">
        <f t="shared" si="220"/>
        <v>64</v>
      </c>
      <c r="BM628" s="44">
        <f t="shared" si="221"/>
        <v>-0.3649864557911468</v>
      </c>
      <c r="BN628" s="11"/>
      <c r="BO628" s="9"/>
      <c r="BP628" s="11"/>
      <c r="BQ628" s="9"/>
      <c r="BR628" s="43"/>
      <c r="BS628" s="9"/>
      <c r="BT628" s="11"/>
    </row>
    <row r="629" spans="3:72" x14ac:dyDescent="0.2">
      <c r="C629" s="1">
        <v>80</v>
      </c>
      <c r="D629" s="1">
        <v>104.71</v>
      </c>
      <c r="E629" s="1">
        <v>-5103.8999999999996</v>
      </c>
      <c r="F629" s="2">
        <v>78</v>
      </c>
      <c r="G629" s="6">
        <v>3.3000000000000002E-2</v>
      </c>
      <c r="H629" s="2">
        <v>0.42199999999999999</v>
      </c>
      <c r="I629" s="2">
        <v>3500</v>
      </c>
      <c r="J629" s="3">
        <f t="shared" si="183"/>
        <v>58.333333333333336</v>
      </c>
      <c r="K629" s="3">
        <f t="shared" si="184"/>
        <v>366.52</v>
      </c>
      <c r="L629" s="1">
        <v>0.9</v>
      </c>
      <c r="M629" s="1">
        <v>0.76</v>
      </c>
      <c r="N629" s="1">
        <f t="shared" si="185"/>
        <v>0.68400000000000005</v>
      </c>
      <c r="O629" s="40">
        <f t="shared" si="186"/>
        <v>50.175438596491226</v>
      </c>
      <c r="P629" s="40">
        <f t="shared" si="187"/>
        <v>3808.3157894736842</v>
      </c>
      <c r="Q629" s="1">
        <v>11</v>
      </c>
      <c r="R629" s="1">
        <v>4</v>
      </c>
      <c r="S629" s="2">
        <v>2600</v>
      </c>
      <c r="T629" s="3">
        <f t="shared" si="188"/>
        <v>866.66666666666663</v>
      </c>
      <c r="U629" s="7">
        <v>0.20419999999999999</v>
      </c>
      <c r="V629" s="7">
        <f t="shared" si="189"/>
        <v>3.2749326455999997E-2</v>
      </c>
      <c r="W629" s="7">
        <f t="shared" si="190"/>
        <v>1.6693636134473333E-2</v>
      </c>
      <c r="X629" s="40">
        <f t="shared" si="191"/>
        <v>1081.2059482292843</v>
      </c>
      <c r="Y629" s="1">
        <v>0</v>
      </c>
      <c r="Z629" s="1">
        <v>78</v>
      </c>
      <c r="AA629" s="2">
        <v>67</v>
      </c>
      <c r="AB629" s="6">
        <f t="shared" si="192"/>
        <v>0.6511988748177826</v>
      </c>
      <c r="AC629" s="2">
        <v>347.36</v>
      </c>
      <c r="AD629" s="40">
        <f t="shared" si="193"/>
        <v>3367.0033670033663</v>
      </c>
      <c r="AE629" s="1">
        <f t="shared" si="194"/>
        <v>2.4950099800399199</v>
      </c>
      <c r="AF629" s="2">
        <f t="shared" si="195"/>
        <v>102</v>
      </c>
      <c r="AG629" s="9">
        <f t="shared" si="196"/>
        <v>254.49101796407183</v>
      </c>
      <c r="AH629" s="12">
        <f t="shared" si="197"/>
        <v>5.9979271925562367E-3</v>
      </c>
      <c r="AI629" s="12">
        <f t="shared" si="198"/>
        <v>-97219.011187253112</v>
      </c>
      <c r="AJ629" s="42">
        <f t="shared" si="199"/>
        <v>-127.70950444377785</v>
      </c>
      <c r="AK629" s="11">
        <v>0</v>
      </c>
      <c r="AL629" s="9">
        <f t="shared" si="200"/>
        <v>-89.061138503703276</v>
      </c>
      <c r="AM629" s="11">
        <f t="shared" si="201"/>
        <v>0</v>
      </c>
      <c r="AN629" s="9">
        <f t="shared" si="202"/>
        <v>94.974546578158439</v>
      </c>
      <c r="AO629" s="9"/>
      <c r="AP629" s="9">
        <f t="shared" si="203"/>
        <v>127.71241842935703</v>
      </c>
      <c r="AQ629" s="47">
        <f t="shared" si="204"/>
        <v>94.815565579211167</v>
      </c>
      <c r="AR629" s="15">
        <f t="shared" si="205"/>
        <v>0</v>
      </c>
      <c r="AS629" s="49"/>
      <c r="AT629" s="12">
        <f t="shared" si="206"/>
        <v>-0.3649864557911468</v>
      </c>
      <c r="AU629" s="9">
        <f t="shared" si="207"/>
        <v>62.077693728012562</v>
      </c>
      <c r="AV629" s="9">
        <f t="shared" si="208"/>
        <v>29.339821876813964</v>
      </c>
      <c r="AW629" s="9">
        <f t="shared" si="209"/>
        <v>94.815565579211153</v>
      </c>
      <c r="AX629" s="16">
        <f t="shared" si="210"/>
        <v>62.077693728012562</v>
      </c>
      <c r="AY629" s="44">
        <f t="shared" si="211"/>
        <v>-0.36322258155040343</v>
      </c>
      <c r="AZ629" s="49"/>
      <c r="BA629" s="12">
        <f t="shared" si="212"/>
        <v>-0.3649864557911468</v>
      </c>
      <c r="BB629" s="9">
        <f t="shared" si="213"/>
        <v>63.614537256651829</v>
      </c>
      <c r="BC629" s="9">
        <f t="shared" si="214"/>
        <v>30.876665405453231</v>
      </c>
      <c r="BD629" s="9">
        <f t="shared" si="215"/>
        <v>96.352409107850434</v>
      </c>
      <c r="BE629" s="16">
        <f t="shared" si="216"/>
        <v>63.614537256651829</v>
      </c>
      <c r="BF629" s="44">
        <f t="shared" si="217"/>
        <v>-0.36322258155040343</v>
      </c>
      <c r="BG629" s="49"/>
      <c r="BH629" s="12">
        <f t="shared" si="218"/>
        <v>-0.3649864557911468</v>
      </c>
      <c r="BI629" s="9">
        <f t="shared" si="219"/>
        <v>64</v>
      </c>
      <c r="BJ629" s="9">
        <f t="shared" si="222"/>
        <v>31.262128148801402</v>
      </c>
      <c r="BK629" s="9"/>
      <c r="BL629" s="47">
        <f t="shared" si="220"/>
        <v>64</v>
      </c>
      <c r="BM629" s="44">
        <f t="shared" si="221"/>
        <v>-0.36322258155040343</v>
      </c>
      <c r="BN629" s="11"/>
      <c r="BO629" s="9"/>
      <c r="BP629" s="11"/>
      <c r="BQ629" s="9"/>
      <c r="BR629" s="43"/>
      <c r="BS629" s="9"/>
      <c r="BT629" s="11"/>
    </row>
    <row r="630" spans="3:72" x14ac:dyDescent="0.2">
      <c r="C630" s="1">
        <v>80</v>
      </c>
      <c r="D630" s="1">
        <v>104.71</v>
      </c>
      <c r="E630" s="1">
        <v>-5103.8999999999996</v>
      </c>
      <c r="F630" s="2">
        <v>78</v>
      </c>
      <c r="G630" s="6">
        <v>3.3000000000000002E-2</v>
      </c>
      <c r="H630" s="2">
        <v>0.42199999999999999</v>
      </c>
      <c r="I630" s="2">
        <v>3500</v>
      </c>
      <c r="J630" s="3">
        <f t="shared" si="183"/>
        <v>58.333333333333336</v>
      </c>
      <c r="K630" s="3">
        <f t="shared" si="184"/>
        <v>366.52</v>
      </c>
      <c r="L630" s="1">
        <v>0.9</v>
      </c>
      <c r="M630" s="1">
        <v>0.76</v>
      </c>
      <c r="N630" s="1">
        <f t="shared" si="185"/>
        <v>0.68400000000000005</v>
      </c>
      <c r="O630" s="40">
        <f t="shared" si="186"/>
        <v>50.175438596491226</v>
      </c>
      <c r="P630" s="40">
        <f t="shared" si="187"/>
        <v>3808.3157894736842</v>
      </c>
      <c r="Q630" s="1">
        <v>11</v>
      </c>
      <c r="R630" s="1">
        <v>4</v>
      </c>
      <c r="S630" s="2">
        <v>2600</v>
      </c>
      <c r="T630" s="3">
        <f t="shared" si="188"/>
        <v>866.66666666666663</v>
      </c>
      <c r="U630" s="7">
        <v>0.20419999999999999</v>
      </c>
      <c r="V630" s="7">
        <f t="shared" si="189"/>
        <v>3.2749326455999997E-2</v>
      </c>
      <c r="W630" s="7">
        <f t="shared" si="190"/>
        <v>1.6693636134473333E-2</v>
      </c>
      <c r="X630" s="40">
        <f t="shared" si="191"/>
        <v>1081.2059482292843</v>
      </c>
      <c r="Y630" s="1">
        <v>0</v>
      </c>
      <c r="Z630" s="1">
        <v>78</v>
      </c>
      <c r="AA630" s="2">
        <v>67</v>
      </c>
      <c r="AB630" s="6">
        <f t="shared" si="192"/>
        <v>0.6511988748177826</v>
      </c>
      <c r="AC630" s="2">
        <v>347.36</v>
      </c>
      <c r="AD630" s="40">
        <f t="shared" si="193"/>
        <v>3367.0033670033663</v>
      </c>
      <c r="AE630" s="1">
        <f t="shared" si="194"/>
        <v>2.4950099800399199</v>
      </c>
      <c r="AF630" s="2">
        <f t="shared" si="195"/>
        <v>103</v>
      </c>
      <c r="AG630" s="9">
        <f t="shared" si="196"/>
        <v>256.98602794411175</v>
      </c>
      <c r="AH630" s="12">
        <f t="shared" si="197"/>
        <v>5.9400407919701671E-3</v>
      </c>
      <c r="AI630" s="12">
        <f t="shared" si="198"/>
        <v>-96956.681725454735</v>
      </c>
      <c r="AJ630" s="42">
        <f t="shared" si="199"/>
        <v>-127.39313132619435</v>
      </c>
      <c r="AK630" s="11">
        <v>0</v>
      </c>
      <c r="AL630" s="9">
        <f t="shared" si="200"/>
        <v>-89.071470647343887</v>
      </c>
      <c r="AM630" s="11">
        <f t="shared" si="201"/>
        <v>0</v>
      </c>
      <c r="AN630" s="9">
        <f t="shared" si="202"/>
        <v>94.815565579211167</v>
      </c>
      <c r="AO630" s="9"/>
      <c r="AP630" s="9">
        <f t="shared" si="203"/>
        <v>127.39598933704778</v>
      </c>
      <c r="AQ630" s="47">
        <f t="shared" si="204"/>
        <v>94.658117485849175</v>
      </c>
      <c r="AR630" s="15">
        <f t="shared" si="205"/>
        <v>0</v>
      </c>
      <c r="AS630" s="49"/>
      <c r="AT630" s="12">
        <f t="shared" si="206"/>
        <v>-0.36322258155040343</v>
      </c>
      <c r="AU630" s="9">
        <f t="shared" si="207"/>
        <v>62.077693728012562</v>
      </c>
      <c r="AV630" s="9">
        <f t="shared" si="208"/>
        <v>29.497269970175942</v>
      </c>
      <c r="AW630" s="9">
        <f t="shared" si="209"/>
        <v>94.658117485849175</v>
      </c>
      <c r="AX630" s="16">
        <f t="shared" si="210"/>
        <v>62.077693728012562</v>
      </c>
      <c r="AY630" s="44">
        <f t="shared" si="211"/>
        <v>-0.36147571470484113</v>
      </c>
      <c r="AZ630" s="49"/>
      <c r="BA630" s="12">
        <f t="shared" si="212"/>
        <v>-0.36322258155040343</v>
      </c>
      <c r="BB630" s="9">
        <f t="shared" si="213"/>
        <v>63.614537256651829</v>
      </c>
      <c r="BC630" s="9">
        <f t="shared" si="214"/>
        <v>31.034113498815209</v>
      </c>
      <c r="BD630" s="9">
        <f t="shared" si="215"/>
        <v>96.194961014488456</v>
      </c>
      <c r="BE630" s="16">
        <f t="shared" si="216"/>
        <v>63.614537256651829</v>
      </c>
      <c r="BF630" s="44">
        <f t="shared" si="217"/>
        <v>-0.36147571470484113</v>
      </c>
      <c r="BG630" s="49"/>
      <c r="BH630" s="12">
        <f t="shared" si="218"/>
        <v>-0.36322258155040343</v>
      </c>
      <c r="BI630" s="9">
        <f t="shared" si="219"/>
        <v>64</v>
      </c>
      <c r="BJ630" s="9">
        <f t="shared" si="222"/>
        <v>31.41957624216338</v>
      </c>
      <c r="BK630" s="9"/>
      <c r="BL630" s="47">
        <f t="shared" si="220"/>
        <v>64</v>
      </c>
      <c r="BM630" s="44">
        <f t="shared" si="221"/>
        <v>-0.36147571470484113</v>
      </c>
      <c r="BN630" s="11"/>
      <c r="BO630" s="9"/>
      <c r="BP630" s="11"/>
      <c r="BQ630" s="9"/>
      <c r="BR630" s="43"/>
      <c r="BS630" s="9"/>
      <c r="BT630" s="11"/>
    </row>
    <row r="631" spans="3:72" x14ac:dyDescent="0.2">
      <c r="C631" s="1">
        <v>80</v>
      </c>
      <c r="D631" s="1">
        <v>104.71</v>
      </c>
      <c r="E631" s="1">
        <v>-5103.8999999999996</v>
      </c>
      <c r="F631" s="2">
        <v>78</v>
      </c>
      <c r="G631" s="6">
        <v>3.3000000000000002E-2</v>
      </c>
      <c r="H631" s="2">
        <v>0.42199999999999999</v>
      </c>
      <c r="I631" s="2">
        <v>3500</v>
      </c>
      <c r="J631" s="3">
        <f t="shared" si="183"/>
        <v>58.333333333333336</v>
      </c>
      <c r="K631" s="3">
        <f t="shared" si="184"/>
        <v>366.52</v>
      </c>
      <c r="L631" s="1">
        <v>0.9</v>
      </c>
      <c r="M631" s="1">
        <v>0.76</v>
      </c>
      <c r="N631" s="1">
        <f t="shared" si="185"/>
        <v>0.68400000000000005</v>
      </c>
      <c r="O631" s="40">
        <f t="shared" si="186"/>
        <v>50.175438596491226</v>
      </c>
      <c r="P631" s="40">
        <f t="shared" si="187"/>
        <v>3808.3157894736842</v>
      </c>
      <c r="Q631" s="1">
        <v>11</v>
      </c>
      <c r="R631" s="1">
        <v>4</v>
      </c>
      <c r="S631" s="2">
        <v>2600</v>
      </c>
      <c r="T631" s="3">
        <f t="shared" si="188"/>
        <v>866.66666666666663</v>
      </c>
      <c r="U631" s="7">
        <v>0.20419999999999999</v>
      </c>
      <c r="V631" s="7">
        <f t="shared" si="189"/>
        <v>3.2749326455999997E-2</v>
      </c>
      <c r="W631" s="7">
        <f t="shared" si="190"/>
        <v>1.6693636134473333E-2</v>
      </c>
      <c r="X631" s="40">
        <f t="shared" si="191"/>
        <v>1081.2059482292843</v>
      </c>
      <c r="Y631" s="1">
        <v>0</v>
      </c>
      <c r="Z631" s="1">
        <v>78</v>
      </c>
      <c r="AA631" s="2">
        <v>67</v>
      </c>
      <c r="AB631" s="6">
        <f t="shared" si="192"/>
        <v>0.6511988748177826</v>
      </c>
      <c r="AC631" s="2">
        <v>347.36</v>
      </c>
      <c r="AD631" s="40">
        <f t="shared" si="193"/>
        <v>3367.0033670033663</v>
      </c>
      <c r="AE631" s="1">
        <f t="shared" si="194"/>
        <v>2.4950099800399199</v>
      </c>
      <c r="AF631" s="2">
        <f t="shared" si="195"/>
        <v>104</v>
      </c>
      <c r="AG631" s="9">
        <f t="shared" si="196"/>
        <v>259.48103792415168</v>
      </c>
      <c r="AH631" s="12">
        <f t="shared" si="197"/>
        <v>5.8832610421491087E-3</v>
      </c>
      <c r="AI631" s="12">
        <f t="shared" si="198"/>
        <v>-96696.891997337487</v>
      </c>
      <c r="AJ631" s="42">
        <f t="shared" si="199"/>
        <v>-127.0798003229536</v>
      </c>
      <c r="AK631" s="11">
        <v>0</v>
      </c>
      <c r="AL631" s="9">
        <f t="shared" si="200"/>
        <v>-89.081605264889447</v>
      </c>
      <c r="AM631" s="11">
        <f t="shared" si="201"/>
        <v>0</v>
      </c>
      <c r="AN631" s="9">
        <f t="shared" si="202"/>
        <v>94.658117485849175</v>
      </c>
      <c r="AO631" s="9"/>
      <c r="AP631" s="9">
        <f t="shared" si="203"/>
        <v>127.0826039565533</v>
      </c>
      <c r="AQ631" s="47">
        <f t="shared" si="204"/>
        <v>94.502180198716673</v>
      </c>
      <c r="AR631" s="15">
        <f t="shared" si="205"/>
        <v>0</v>
      </c>
      <c r="AS631" s="49"/>
      <c r="AT631" s="12">
        <f t="shared" si="206"/>
        <v>-0.36147571470484113</v>
      </c>
      <c r="AU631" s="9">
        <f t="shared" si="207"/>
        <v>62.077693728012562</v>
      </c>
      <c r="AV631" s="9">
        <f t="shared" si="208"/>
        <v>29.653207257308445</v>
      </c>
      <c r="AW631" s="9">
        <f t="shared" si="209"/>
        <v>94.502180198716673</v>
      </c>
      <c r="AX631" s="16">
        <f t="shared" si="210"/>
        <v>62.077693728012562</v>
      </c>
      <c r="AY631" s="44">
        <f t="shared" si="211"/>
        <v>-0.35974561006487932</v>
      </c>
      <c r="AZ631" s="49"/>
      <c r="BA631" s="12">
        <f t="shared" si="212"/>
        <v>-0.36147571470484113</v>
      </c>
      <c r="BB631" s="9">
        <f t="shared" si="213"/>
        <v>63.614537256651829</v>
      </c>
      <c r="BC631" s="9">
        <f t="shared" si="214"/>
        <v>31.190050785947712</v>
      </c>
      <c r="BD631" s="9">
        <f t="shared" si="215"/>
        <v>96.039023727355953</v>
      </c>
      <c r="BE631" s="16">
        <f t="shared" si="216"/>
        <v>63.614537256651829</v>
      </c>
      <c r="BF631" s="44">
        <f t="shared" si="217"/>
        <v>-0.35974561006487932</v>
      </c>
      <c r="BG631" s="49"/>
      <c r="BH631" s="12">
        <f t="shared" si="218"/>
        <v>-0.36147571470484113</v>
      </c>
      <c r="BI631" s="9">
        <f t="shared" si="219"/>
        <v>64</v>
      </c>
      <c r="BJ631" s="9">
        <f t="shared" si="222"/>
        <v>31.575513529295883</v>
      </c>
      <c r="BK631" s="9"/>
      <c r="BL631" s="47">
        <f t="shared" si="220"/>
        <v>64</v>
      </c>
      <c r="BM631" s="44">
        <f t="shared" si="221"/>
        <v>-0.35974561006487932</v>
      </c>
      <c r="BN631" s="11"/>
      <c r="BO631" s="9"/>
      <c r="BP631" s="11"/>
      <c r="BQ631" s="9"/>
      <c r="BR631" s="43"/>
      <c r="BS631" s="9"/>
      <c r="BT631" s="11"/>
    </row>
    <row r="632" spans="3:72" x14ac:dyDescent="0.2">
      <c r="C632" s="1">
        <v>80</v>
      </c>
      <c r="D632" s="1">
        <v>104.71</v>
      </c>
      <c r="E632" s="1">
        <v>-5103.8999999999996</v>
      </c>
      <c r="F632" s="2">
        <v>78</v>
      </c>
      <c r="G632" s="6">
        <v>3.3000000000000002E-2</v>
      </c>
      <c r="H632" s="2">
        <v>0.42199999999999999</v>
      </c>
      <c r="I632" s="2">
        <v>3500</v>
      </c>
      <c r="J632" s="3">
        <f t="shared" si="183"/>
        <v>58.333333333333336</v>
      </c>
      <c r="K632" s="3">
        <f t="shared" si="184"/>
        <v>366.52</v>
      </c>
      <c r="L632" s="1">
        <v>0.9</v>
      </c>
      <c r="M632" s="1">
        <v>0.76</v>
      </c>
      <c r="N632" s="1">
        <f t="shared" si="185"/>
        <v>0.68400000000000005</v>
      </c>
      <c r="O632" s="40">
        <f t="shared" si="186"/>
        <v>50.175438596491226</v>
      </c>
      <c r="P632" s="40">
        <f t="shared" si="187"/>
        <v>3808.3157894736842</v>
      </c>
      <c r="Q632" s="1">
        <v>11</v>
      </c>
      <c r="R632" s="1">
        <v>4</v>
      </c>
      <c r="S632" s="2">
        <v>2600</v>
      </c>
      <c r="T632" s="3">
        <f t="shared" si="188"/>
        <v>866.66666666666663</v>
      </c>
      <c r="U632" s="7">
        <v>0.20419999999999999</v>
      </c>
      <c r="V632" s="7">
        <f t="shared" si="189"/>
        <v>3.2749326455999997E-2</v>
      </c>
      <c r="W632" s="7">
        <f t="shared" si="190"/>
        <v>1.6693636134473333E-2</v>
      </c>
      <c r="X632" s="40">
        <f t="shared" si="191"/>
        <v>1081.2059482292843</v>
      </c>
      <c r="Y632" s="1">
        <v>0</v>
      </c>
      <c r="Z632" s="1">
        <v>78</v>
      </c>
      <c r="AA632" s="2">
        <v>67</v>
      </c>
      <c r="AB632" s="6">
        <f t="shared" si="192"/>
        <v>0.6511988748177826</v>
      </c>
      <c r="AC632" s="2">
        <v>347.36</v>
      </c>
      <c r="AD632" s="40">
        <f t="shared" si="193"/>
        <v>3367.0033670033663</v>
      </c>
      <c r="AE632" s="1">
        <f t="shared" si="194"/>
        <v>2.4950099800399199</v>
      </c>
      <c r="AF632" s="2">
        <f t="shared" si="195"/>
        <v>105</v>
      </c>
      <c r="AG632" s="9">
        <f t="shared" si="196"/>
        <v>261.9760479041916</v>
      </c>
      <c r="AH632" s="12">
        <f t="shared" si="197"/>
        <v>5.8275565087589163E-3</v>
      </c>
      <c r="AI632" s="12">
        <f t="shared" si="198"/>
        <v>-96439.60502180703</v>
      </c>
      <c r="AJ632" s="42">
        <f t="shared" si="199"/>
        <v>-126.76946771882648</v>
      </c>
      <c r="AK632" s="11">
        <v>0</v>
      </c>
      <c r="AL632" s="9">
        <f t="shared" si="200"/>
        <v>-89.091547967054254</v>
      </c>
      <c r="AM632" s="11">
        <f t="shared" si="201"/>
        <v>0</v>
      </c>
      <c r="AN632" s="9">
        <f t="shared" si="202"/>
        <v>94.502180198716673</v>
      </c>
      <c r="AO632" s="9"/>
      <c r="AP632" s="9">
        <f t="shared" si="203"/>
        <v>126.77221851243036</v>
      </c>
      <c r="AQ632" s="47">
        <f t="shared" si="204"/>
        <v>94.347732041726232</v>
      </c>
      <c r="AR632" s="15">
        <f t="shared" si="205"/>
        <v>0</v>
      </c>
      <c r="AS632" s="49"/>
      <c r="AT632" s="12">
        <f t="shared" si="206"/>
        <v>-0.35974561006487932</v>
      </c>
      <c r="AU632" s="9">
        <f t="shared" si="207"/>
        <v>62.077693728012562</v>
      </c>
      <c r="AV632" s="9">
        <f t="shared" si="208"/>
        <v>29.807655414298878</v>
      </c>
      <c r="AW632" s="9">
        <f t="shared" si="209"/>
        <v>94.347732041726246</v>
      </c>
      <c r="AX632" s="16">
        <f t="shared" si="210"/>
        <v>62.077693728012562</v>
      </c>
      <c r="AY632" s="44">
        <f t="shared" si="211"/>
        <v>-0.35803202713704724</v>
      </c>
      <c r="AZ632" s="49"/>
      <c r="BA632" s="12">
        <f t="shared" si="212"/>
        <v>-0.35974561006487932</v>
      </c>
      <c r="BB632" s="9">
        <f t="shared" si="213"/>
        <v>63.614537256651829</v>
      </c>
      <c r="BC632" s="9">
        <f t="shared" si="214"/>
        <v>31.344498942938145</v>
      </c>
      <c r="BD632" s="9">
        <f t="shared" si="215"/>
        <v>95.884575570365513</v>
      </c>
      <c r="BE632" s="16">
        <f t="shared" si="216"/>
        <v>63.614537256651829</v>
      </c>
      <c r="BF632" s="44">
        <f t="shared" si="217"/>
        <v>-0.35803202713704724</v>
      </c>
      <c r="BG632" s="49"/>
      <c r="BH632" s="12">
        <f t="shared" si="218"/>
        <v>-0.35974561006487932</v>
      </c>
      <c r="BI632" s="9">
        <f t="shared" si="219"/>
        <v>64</v>
      </c>
      <c r="BJ632" s="9">
        <f t="shared" si="222"/>
        <v>31.729961686286316</v>
      </c>
      <c r="BK632" s="9"/>
      <c r="BL632" s="47">
        <f t="shared" si="220"/>
        <v>64</v>
      </c>
      <c r="BM632" s="44">
        <f t="shared" si="221"/>
        <v>-0.35803202713704724</v>
      </c>
      <c r="BN632" s="11"/>
      <c r="BO632" s="9"/>
      <c r="BP632" s="11"/>
      <c r="BQ632" s="9"/>
      <c r="BR632" s="43"/>
      <c r="BS632" s="9"/>
      <c r="BT632" s="11"/>
    </row>
    <row r="633" spans="3:72" x14ac:dyDescent="0.2">
      <c r="C633" s="1">
        <v>80</v>
      </c>
      <c r="D633" s="1">
        <v>104.71</v>
      </c>
      <c r="E633" s="1">
        <v>-5103.8999999999996</v>
      </c>
      <c r="F633" s="2">
        <v>78</v>
      </c>
      <c r="G633" s="6">
        <v>3.3000000000000002E-2</v>
      </c>
      <c r="H633" s="2">
        <v>0.42199999999999999</v>
      </c>
      <c r="I633" s="2">
        <v>3500</v>
      </c>
      <c r="J633" s="3">
        <f t="shared" si="183"/>
        <v>58.333333333333336</v>
      </c>
      <c r="K633" s="3">
        <f t="shared" si="184"/>
        <v>366.52</v>
      </c>
      <c r="L633" s="1">
        <v>0.9</v>
      </c>
      <c r="M633" s="1">
        <v>0.76</v>
      </c>
      <c r="N633" s="1">
        <f t="shared" si="185"/>
        <v>0.68400000000000005</v>
      </c>
      <c r="O633" s="40">
        <f t="shared" si="186"/>
        <v>50.175438596491226</v>
      </c>
      <c r="P633" s="40">
        <f t="shared" si="187"/>
        <v>3808.3157894736842</v>
      </c>
      <c r="Q633" s="1">
        <v>11</v>
      </c>
      <c r="R633" s="1">
        <v>4</v>
      </c>
      <c r="S633" s="2">
        <v>2600</v>
      </c>
      <c r="T633" s="3">
        <f t="shared" si="188"/>
        <v>866.66666666666663</v>
      </c>
      <c r="U633" s="7">
        <v>0.20419999999999999</v>
      </c>
      <c r="V633" s="7">
        <f t="shared" si="189"/>
        <v>3.2749326455999997E-2</v>
      </c>
      <c r="W633" s="7">
        <f t="shared" si="190"/>
        <v>1.6693636134473333E-2</v>
      </c>
      <c r="X633" s="40">
        <f t="shared" si="191"/>
        <v>1081.2059482292843</v>
      </c>
      <c r="Y633" s="1">
        <v>0</v>
      </c>
      <c r="Z633" s="1">
        <v>78</v>
      </c>
      <c r="AA633" s="2">
        <v>67</v>
      </c>
      <c r="AB633" s="6">
        <f t="shared" si="192"/>
        <v>0.6511988748177826</v>
      </c>
      <c r="AC633" s="2">
        <v>347.36</v>
      </c>
      <c r="AD633" s="40">
        <f t="shared" si="193"/>
        <v>3367.0033670033663</v>
      </c>
      <c r="AE633" s="1">
        <f t="shared" si="194"/>
        <v>2.4950099800399199</v>
      </c>
      <c r="AF633" s="2">
        <f t="shared" si="195"/>
        <v>106</v>
      </c>
      <c r="AG633" s="9">
        <f t="shared" si="196"/>
        <v>264.47105788423153</v>
      </c>
      <c r="AH633" s="12">
        <f t="shared" si="197"/>
        <v>5.7728969368189137E-3</v>
      </c>
      <c r="AI633" s="12">
        <f t="shared" si="198"/>
        <v>-96184.784540988287</v>
      </c>
      <c r="AJ633" s="42">
        <f t="shared" si="199"/>
        <v>-126.46209063221528</v>
      </c>
      <c r="AK633" s="11">
        <v>0</v>
      </c>
      <c r="AL633" s="9">
        <f t="shared" si="200"/>
        <v>-89.101304154049828</v>
      </c>
      <c r="AM633" s="11">
        <f t="shared" si="201"/>
        <v>0</v>
      </c>
      <c r="AN633" s="9">
        <f t="shared" si="202"/>
        <v>94.347732041726232</v>
      </c>
      <c r="AO633" s="9"/>
      <c r="AP633" s="9">
        <f t="shared" si="203"/>
        <v>126.46479006567778</v>
      </c>
      <c r="AQ633" s="47">
        <f t="shared" si="204"/>
        <v>94.194751751964105</v>
      </c>
      <c r="AR633" s="15">
        <f t="shared" si="205"/>
        <v>0</v>
      </c>
      <c r="AS633" s="49"/>
      <c r="AT633" s="12">
        <f t="shared" si="206"/>
        <v>-0.35803202713704724</v>
      </c>
      <c r="AU633" s="9">
        <f t="shared" si="207"/>
        <v>62.077693728012562</v>
      </c>
      <c r="AV633" s="9">
        <f t="shared" si="208"/>
        <v>29.960635704061019</v>
      </c>
      <c r="AW633" s="9">
        <f t="shared" si="209"/>
        <v>94.194751751964105</v>
      </c>
      <c r="AX633" s="16">
        <f t="shared" si="210"/>
        <v>62.077693728012562</v>
      </c>
      <c r="AY633" s="44">
        <f t="shared" si="211"/>
        <v>-0.35633473001198385</v>
      </c>
      <c r="AZ633" s="49"/>
      <c r="BA633" s="12">
        <f t="shared" si="212"/>
        <v>-0.35803202713704724</v>
      </c>
      <c r="BB633" s="9">
        <f t="shared" si="213"/>
        <v>63.614537256651829</v>
      </c>
      <c r="BC633" s="9">
        <f t="shared" si="214"/>
        <v>31.497479232700286</v>
      </c>
      <c r="BD633" s="9">
        <f t="shared" si="215"/>
        <v>95.731595280603372</v>
      </c>
      <c r="BE633" s="16">
        <f t="shared" si="216"/>
        <v>63.614537256651829</v>
      </c>
      <c r="BF633" s="44">
        <f t="shared" si="217"/>
        <v>-0.35633473001198385</v>
      </c>
      <c r="BG633" s="49"/>
      <c r="BH633" s="12">
        <f t="shared" si="218"/>
        <v>-0.35803202713704724</v>
      </c>
      <c r="BI633" s="9">
        <f t="shared" si="219"/>
        <v>64</v>
      </c>
      <c r="BJ633" s="9">
        <f t="shared" si="222"/>
        <v>31.882941976048457</v>
      </c>
      <c r="BK633" s="9"/>
      <c r="BL633" s="47">
        <f t="shared" si="220"/>
        <v>64</v>
      </c>
      <c r="BM633" s="44">
        <f t="shared" si="221"/>
        <v>-0.35633473001198385</v>
      </c>
      <c r="BN633" s="11"/>
      <c r="BO633" s="9"/>
      <c r="BP633" s="11"/>
      <c r="BQ633" s="9"/>
      <c r="BR633" s="43"/>
      <c r="BS633" s="9"/>
      <c r="BT633" s="11"/>
    </row>
    <row r="634" spans="3:72" x14ac:dyDescent="0.2">
      <c r="C634" s="1">
        <v>80</v>
      </c>
      <c r="D634" s="1">
        <v>104.71</v>
      </c>
      <c r="E634" s="1">
        <v>-5103.8999999999996</v>
      </c>
      <c r="F634" s="2">
        <v>78</v>
      </c>
      <c r="G634" s="6">
        <v>3.3000000000000002E-2</v>
      </c>
      <c r="H634" s="2">
        <v>0.42199999999999999</v>
      </c>
      <c r="I634" s="2">
        <v>3500</v>
      </c>
      <c r="J634" s="3">
        <f t="shared" si="183"/>
        <v>58.333333333333336</v>
      </c>
      <c r="K634" s="3">
        <f t="shared" si="184"/>
        <v>366.52</v>
      </c>
      <c r="L634" s="1">
        <v>0.9</v>
      </c>
      <c r="M634" s="1">
        <v>0.76</v>
      </c>
      <c r="N634" s="1">
        <f t="shared" si="185"/>
        <v>0.68400000000000005</v>
      </c>
      <c r="O634" s="40">
        <f t="shared" si="186"/>
        <v>50.175438596491226</v>
      </c>
      <c r="P634" s="40">
        <f t="shared" si="187"/>
        <v>3808.3157894736842</v>
      </c>
      <c r="Q634" s="1">
        <v>11</v>
      </c>
      <c r="R634" s="1">
        <v>4</v>
      </c>
      <c r="S634" s="2">
        <v>2600</v>
      </c>
      <c r="T634" s="3">
        <f t="shared" si="188"/>
        <v>866.66666666666663</v>
      </c>
      <c r="U634" s="7">
        <v>0.20419999999999999</v>
      </c>
      <c r="V634" s="7">
        <f t="shared" si="189"/>
        <v>3.2749326455999997E-2</v>
      </c>
      <c r="W634" s="7">
        <f t="shared" si="190"/>
        <v>1.6693636134473333E-2</v>
      </c>
      <c r="X634" s="40">
        <f t="shared" si="191"/>
        <v>1081.2059482292843</v>
      </c>
      <c r="Y634" s="1">
        <v>0</v>
      </c>
      <c r="Z634" s="1">
        <v>78</v>
      </c>
      <c r="AA634" s="2">
        <v>67</v>
      </c>
      <c r="AB634" s="6">
        <f t="shared" si="192"/>
        <v>0.6511988748177826</v>
      </c>
      <c r="AC634" s="2">
        <v>347.36</v>
      </c>
      <c r="AD634" s="40">
        <f t="shared" si="193"/>
        <v>3367.0033670033663</v>
      </c>
      <c r="AE634" s="1">
        <f t="shared" si="194"/>
        <v>2.4950099800399199</v>
      </c>
      <c r="AF634" s="2">
        <f t="shared" si="195"/>
        <v>107</v>
      </c>
      <c r="AG634" s="9">
        <f t="shared" si="196"/>
        <v>266.96606786427145</v>
      </c>
      <c r="AH634" s="12">
        <f t="shared" si="197"/>
        <v>5.7192531959071053E-3</v>
      </c>
      <c r="AI634" s="12">
        <f t="shared" si="198"/>
        <v>-95932.395002265868</v>
      </c>
      <c r="AJ634" s="42">
        <f t="shared" si="199"/>
        <v>-126.15762699540799</v>
      </c>
      <c r="AK634" s="11">
        <v>0</v>
      </c>
      <c r="AL634" s="9">
        <f t="shared" si="200"/>
        <v>-89.110879025365179</v>
      </c>
      <c r="AM634" s="11">
        <f t="shared" si="201"/>
        <v>0</v>
      </c>
      <c r="AN634" s="9">
        <f t="shared" si="202"/>
        <v>94.194751751964105</v>
      </c>
      <c r="AO634" s="9"/>
      <c r="AP634" s="9">
        <f t="shared" si="203"/>
        <v>126.16027649383463</v>
      </c>
      <c r="AQ634" s="47">
        <f t="shared" si="204"/>
        <v>94.043218469883087</v>
      </c>
      <c r="AR634" s="15">
        <f t="shared" si="205"/>
        <v>0</v>
      </c>
      <c r="AS634" s="49"/>
      <c r="AT634" s="12">
        <f t="shared" si="206"/>
        <v>-0.35633473001198385</v>
      </c>
      <c r="AU634" s="9">
        <f t="shared" si="207"/>
        <v>62.077693728012562</v>
      </c>
      <c r="AV634" s="9">
        <f t="shared" si="208"/>
        <v>30.112168986142034</v>
      </c>
      <c r="AW634" s="9">
        <f t="shared" si="209"/>
        <v>94.043218469883087</v>
      </c>
      <c r="AX634" s="16">
        <f t="shared" si="210"/>
        <v>62.077693728012562</v>
      </c>
      <c r="AY634" s="44">
        <f t="shared" si="211"/>
        <v>-0.3546534872556299</v>
      </c>
      <c r="AZ634" s="49"/>
      <c r="BA634" s="12">
        <f t="shared" si="212"/>
        <v>-0.35633473001198385</v>
      </c>
      <c r="BB634" s="9">
        <f t="shared" si="213"/>
        <v>63.614537256651829</v>
      </c>
      <c r="BC634" s="9">
        <f t="shared" si="214"/>
        <v>31.649012514781301</v>
      </c>
      <c r="BD634" s="9">
        <f t="shared" si="215"/>
        <v>95.580061998522353</v>
      </c>
      <c r="BE634" s="16">
        <f t="shared" si="216"/>
        <v>63.614537256651829</v>
      </c>
      <c r="BF634" s="44">
        <f t="shared" si="217"/>
        <v>-0.3546534872556299</v>
      </c>
      <c r="BG634" s="49"/>
      <c r="BH634" s="12">
        <f t="shared" si="218"/>
        <v>-0.35633473001198385</v>
      </c>
      <c r="BI634" s="9">
        <f t="shared" si="219"/>
        <v>64</v>
      </c>
      <c r="BJ634" s="9">
        <f t="shared" si="222"/>
        <v>32.034475258129476</v>
      </c>
      <c r="BK634" s="9"/>
      <c r="BL634" s="47">
        <f t="shared" si="220"/>
        <v>64</v>
      </c>
      <c r="BM634" s="44">
        <f t="shared" si="221"/>
        <v>-0.35465348725562984</v>
      </c>
      <c r="BN634" s="11"/>
      <c r="BO634" s="9"/>
      <c r="BP634" s="11"/>
      <c r="BQ634" s="9"/>
      <c r="BR634" s="43"/>
      <c r="BS634" s="9"/>
      <c r="BT634" s="11"/>
    </row>
    <row r="635" spans="3:72" x14ac:dyDescent="0.2">
      <c r="C635" s="1">
        <v>80</v>
      </c>
      <c r="D635" s="1">
        <v>104.71</v>
      </c>
      <c r="E635" s="1">
        <v>-5103.8999999999996</v>
      </c>
      <c r="F635" s="2">
        <v>78</v>
      </c>
      <c r="G635" s="6">
        <v>3.3000000000000002E-2</v>
      </c>
      <c r="H635" s="2">
        <v>0.42199999999999999</v>
      </c>
      <c r="I635" s="2">
        <v>3500</v>
      </c>
      <c r="J635" s="3">
        <f t="shared" si="183"/>
        <v>58.333333333333336</v>
      </c>
      <c r="K635" s="3">
        <f t="shared" si="184"/>
        <v>366.52</v>
      </c>
      <c r="L635" s="1">
        <v>0.9</v>
      </c>
      <c r="M635" s="1">
        <v>0.76</v>
      </c>
      <c r="N635" s="1">
        <f t="shared" si="185"/>
        <v>0.68400000000000005</v>
      </c>
      <c r="O635" s="40">
        <f t="shared" si="186"/>
        <v>50.175438596491226</v>
      </c>
      <c r="P635" s="40">
        <f t="shared" si="187"/>
        <v>3808.3157894736842</v>
      </c>
      <c r="Q635" s="1">
        <v>11</v>
      </c>
      <c r="R635" s="1">
        <v>4</v>
      </c>
      <c r="S635" s="2">
        <v>2600</v>
      </c>
      <c r="T635" s="3">
        <f t="shared" si="188"/>
        <v>866.66666666666663</v>
      </c>
      <c r="U635" s="7">
        <v>0.20419999999999999</v>
      </c>
      <c r="V635" s="7">
        <f t="shared" si="189"/>
        <v>3.2749326455999997E-2</v>
      </c>
      <c r="W635" s="7">
        <f t="shared" si="190"/>
        <v>1.6693636134473333E-2</v>
      </c>
      <c r="X635" s="40">
        <f t="shared" si="191"/>
        <v>1081.2059482292843</v>
      </c>
      <c r="Y635" s="1">
        <v>0</v>
      </c>
      <c r="Z635" s="1">
        <v>78</v>
      </c>
      <c r="AA635" s="2">
        <v>67</v>
      </c>
      <c r="AB635" s="6">
        <f t="shared" si="192"/>
        <v>0.6511988748177826</v>
      </c>
      <c r="AC635" s="2">
        <v>347.36</v>
      </c>
      <c r="AD635" s="40">
        <f t="shared" si="193"/>
        <v>3367.0033670033663</v>
      </c>
      <c r="AE635" s="1">
        <f t="shared" si="194"/>
        <v>2.4950099800399199</v>
      </c>
      <c r="AF635" s="2">
        <f t="shared" si="195"/>
        <v>108</v>
      </c>
      <c r="AG635" s="9">
        <f t="shared" si="196"/>
        <v>269.46107784431138</v>
      </c>
      <c r="AH635" s="12">
        <f t="shared" si="197"/>
        <v>5.6665972283923031E-3</v>
      </c>
      <c r="AI635" s="12">
        <f t="shared" si="198"/>
        <v>-95682.401540875668</v>
      </c>
      <c r="AJ635" s="42">
        <f t="shared" si="199"/>
        <v>-125.8560355353883</v>
      </c>
      <c r="AK635" s="11">
        <v>0</v>
      </c>
      <c r="AL635" s="9">
        <f t="shared" si="200"/>
        <v>-89.120277589006903</v>
      </c>
      <c r="AM635" s="11">
        <f t="shared" si="201"/>
        <v>0</v>
      </c>
      <c r="AN635" s="9">
        <f t="shared" si="202"/>
        <v>94.043218469883087</v>
      </c>
      <c r="AO635" s="9"/>
      <c r="AP635" s="9">
        <f t="shared" si="203"/>
        <v>125.85863647164436</v>
      </c>
      <c r="AQ635" s="47">
        <f t="shared" si="204"/>
        <v>93.893111729773835</v>
      </c>
      <c r="AR635" s="15">
        <f t="shared" si="205"/>
        <v>0</v>
      </c>
      <c r="AS635" s="49"/>
      <c r="AT635" s="12">
        <f t="shared" si="206"/>
        <v>-0.3546534872556299</v>
      </c>
      <c r="AU635" s="9">
        <f t="shared" si="207"/>
        <v>62.077693728012562</v>
      </c>
      <c r="AV635" s="9">
        <f t="shared" si="208"/>
        <v>30.262275726251286</v>
      </c>
      <c r="AW635" s="9">
        <f t="shared" si="209"/>
        <v>93.893111729773835</v>
      </c>
      <c r="AX635" s="16">
        <f t="shared" si="210"/>
        <v>62.077693728012562</v>
      </c>
      <c r="AY635" s="44">
        <f t="shared" si="211"/>
        <v>-0.35298807180350722</v>
      </c>
      <c r="AZ635" s="49"/>
      <c r="BA635" s="12">
        <f t="shared" si="212"/>
        <v>-0.3546534872556299</v>
      </c>
      <c r="BB635" s="9">
        <f t="shared" si="213"/>
        <v>63.614537256651829</v>
      </c>
      <c r="BC635" s="9">
        <f t="shared" si="214"/>
        <v>31.799119254890552</v>
      </c>
      <c r="BD635" s="9">
        <f t="shared" si="215"/>
        <v>95.429955258413102</v>
      </c>
      <c r="BE635" s="16">
        <f t="shared" si="216"/>
        <v>63.614537256651829</v>
      </c>
      <c r="BF635" s="44">
        <f t="shared" si="217"/>
        <v>-0.35298807180350722</v>
      </c>
      <c r="BG635" s="49"/>
      <c r="BH635" s="12">
        <f t="shared" si="218"/>
        <v>-0.35465348725562984</v>
      </c>
      <c r="BI635" s="9">
        <f t="shared" si="219"/>
        <v>64</v>
      </c>
      <c r="BJ635" s="9">
        <f t="shared" si="222"/>
        <v>32.184581998238727</v>
      </c>
      <c r="BK635" s="9"/>
      <c r="BL635" s="47">
        <f t="shared" si="220"/>
        <v>64</v>
      </c>
      <c r="BM635" s="44">
        <f t="shared" si="221"/>
        <v>-0.35298807180350716</v>
      </c>
      <c r="BN635" s="11"/>
      <c r="BO635" s="9"/>
      <c r="BP635" s="11"/>
      <c r="BQ635" s="9"/>
      <c r="BR635" s="43"/>
      <c r="BS635" s="9"/>
      <c r="BT635" s="11"/>
    </row>
    <row r="636" spans="3:72" x14ac:dyDescent="0.2">
      <c r="C636" s="1">
        <v>80</v>
      </c>
      <c r="D636" s="1">
        <v>104.71</v>
      </c>
      <c r="E636" s="1">
        <v>-5103.8999999999996</v>
      </c>
      <c r="F636" s="2">
        <v>78</v>
      </c>
      <c r="G636" s="6">
        <v>3.3000000000000002E-2</v>
      </c>
      <c r="H636" s="2">
        <v>0.42199999999999999</v>
      </c>
      <c r="I636" s="2">
        <v>3500</v>
      </c>
      <c r="J636" s="3">
        <f t="shared" si="183"/>
        <v>58.333333333333336</v>
      </c>
      <c r="K636" s="3">
        <f t="shared" si="184"/>
        <v>366.52</v>
      </c>
      <c r="L636" s="1">
        <v>0.9</v>
      </c>
      <c r="M636" s="1">
        <v>0.76</v>
      </c>
      <c r="N636" s="1">
        <f t="shared" si="185"/>
        <v>0.68400000000000005</v>
      </c>
      <c r="O636" s="40">
        <f t="shared" si="186"/>
        <v>50.175438596491226</v>
      </c>
      <c r="P636" s="40">
        <f t="shared" si="187"/>
        <v>3808.3157894736842</v>
      </c>
      <c r="Q636" s="1">
        <v>11</v>
      </c>
      <c r="R636" s="1">
        <v>4</v>
      </c>
      <c r="S636" s="2">
        <v>2600</v>
      </c>
      <c r="T636" s="3">
        <f t="shared" si="188"/>
        <v>866.66666666666663</v>
      </c>
      <c r="U636" s="7">
        <v>0.20419999999999999</v>
      </c>
      <c r="V636" s="7">
        <f t="shared" si="189"/>
        <v>3.2749326455999997E-2</v>
      </c>
      <c r="W636" s="7">
        <f t="shared" si="190"/>
        <v>1.6693636134473333E-2</v>
      </c>
      <c r="X636" s="40">
        <f t="shared" si="191"/>
        <v>1081.2059482292843</v>
      </c>
      <c r="Y636" s="1">
        <v>0</v>
      </c>
      <c r="Z636" s="1">
        <v>78</v>
      </c>
      <c r="AA636" s="2">
        <v>67</v>
      </c>
      <c r="AB636" s="6">
        <f t="shared" si="192"/>
        <v>0.6511988748177826</v>
      </c>
      <c r="AC636" s="2">
        <v>347.36</v>
      </c>
      <c r="AD636" s="40">
        <f t="shared" si="193"/>
        <v>3367.0033670033663</v>
      </c>
      <c r="AE636" s="1">
        <f t="shared" si="194"/>
        <v>2.4950099800399199</v>
      </c>
      <c r="AF636" s="2">
        <f t="shared" si="195"/>
        <v>109</v>
      </c>
      <c r="AG636" s="9">
        <f t="shared" si="196"/>
        <v>271.95608782435124</v>
      </c>
      <c r="AH636" s="12">
        <f t="shared" si="197"/>
        <v>5.6149020004998395E-3</v>
      </c>
      <c r="AI636" s="12">
        <f t="shared" si="198"/>
        <v>-95434.769963027007</v>
      </c>
      <c r="AJ636" s="42">
        <f t="shared" si="199"/>
        <v>-125.55727575518385</v>
      </c>
      <c r="AK636" s="11">
        <v>0</v>
      </c>
      <c r="AL636" s="9">
        <f t="shared" si="200"/>
        <v>-89.129504670233416</v>
      </c>
      <c r="AM636" s="11">
        <f t="shared" si="201"/>
        <v>0</v>
      </c>
      <c r="AN636" s="9">
        <f t="shared" si="202"/>
        <v>93.893111729773835</v>
      </c>
      <c r="AO636" s="9"/>
      <c r="AP636" s="9">
        <f t="shared" si="203"/>
        <v>125.55982945226634</v>
      </c>
      <c r="AQ636" s="47">
        <f t="shared" si="204"/>
        <v>93.744411450505069</v>
      </c>
      <c r="AR636" s="15">
        <f t="shared" si="205"/>
        <v>0</v>
      </c>
      <c r="AS636" s="49"/>
      <c r="AT636" s="12">
        <f t="shared" si="206"/>
        <v>-0.35298807180350722</v>
      </c>
      <c r="AU636" s="9">
        <f t="shared" si="207"/>
        <v>62.077693728012562</v>
      </c>
      <c r="AV636" s="9">
        <f t="shared" si="208"/>
        <v>30.410976005520059</v>
      </c>
      <c r="AW636" s="9">
        <f t="shared" si="209"/>
        <v>93.744411450505069</v>
      </c>
      <c r="AX636" s="16">
        <f t="shared" si="210"/>
        <v>62.077693728012562</v>
      </c>
      <c r="AY636" s="44">
        <f t="shared" si="211"/>
        <v>-0.3513382608579832</v>
      </c>
      <c r="AZ636" s="49"/>
      <c r="BA636" s="12">
        <f t="shared" si="212"/>
        <v>-0.35298807180350722</v>
      </c>
      <c r="BB636" s="9">
        <f t="shared" si="213"/>
        <v>63.614537256651829</v>
      </c>
      <c r="BC636" s="9">
        <f t="shared" si="214"/>
        <v>31.947819534159326</v>
      </c>
      <c r="BD636" s="9">
        <f t="shared" si="215"/>
        <v>95.281254979144336</v>
      </c>
      <c r="BE636" s="16">
        <f t="shared" si="216"/>
        <v>63.614537256651829</v>
      </c>
      <c r="BF636" s="44">
        <f t="shared" si="217"/>
        <v>-0.3513382608579832</v>
      </c>
      <c r="BG636" s="49"/>
      <c r="BH636" s="12">
        <f t="shared" si="218"/>
        <v>-0.35298807180350716</v>
      </c>
      <c r="BI636" s="9">
        <f t="shared" si="219"/>
        <v>64</v>
      </c>
      <c r="BJ636" s="9">
        <f t="shared" si="222"/>
        <v>32.3332822775075</v>
      </c>
      <c r="BK636" s="9"/>
      <c r="BL636" s="47">
        <f t="shared" si="220"/>
        <v>64</v>
      </c>
      <c r="BM636" s="44">
        <f t="shared" si="221"/>
        <v>-0.3513382608579832</v>
      </c>
      <c r="BN636" s="11"/>
      <c r="BO636" s="9"/>
      <c r="BP636" s="11"/>
      <c r="BQ636" s="9"/>
      <c r="BR636" s="43"/>
      <c r="BS636" s="9"/>
      <c r="BT636" s="11"/>
    </row>
    <row r="637" spans="3:72" x14ac:dyDescent="0.2">
      <c r="C637" s="1">
        <v>80</v>
      </c>
      <c r="D637" s="1">
        <v>104.71</v>
      </c>
      <c r="E637" s="1">
        <v>-5103.8999999999996</v>
      </c>
      <c r="F637" s="2">
        <v>78</v>
      </c>
      <c r="G637" s="6">
        <v>3.3000000000000002E-2</v>
      </c>
      <c r="H637" s="2">
        <v>0.42199999999999999</v>
      </c>
      <c r="I637" s="2">
        <v>3500</v>
      </c>
      <c r="J637" s="3">
        <f t="shared" si="183"/>
        <v>58.333333333333336</v>
      </c>
      <c r="K637" s="3">
        <f t="shared" si="184"/>
        <v>366.52</v>
      </c>
      <c r="L637" s="1">
        <v>0.9</v>
      </c>
      <c r="M637" s="1">
        <v>0.76</v>
      </c>
      <c r="N637" s="1">
        <f t="shared" si="185"/>
        <v>0.68400000000000005</v>
      </c>
      <c r="O637" s="40">
        <f t="shared" si="186"/>
        <v>50.175438596491226</v>
      </c>
      <c r="P637" s="40">
        <f t="shared" si="187"/>
        <v>3808.3157894736842</v>
      </c>
      <c r="Q637" s="1">
        <v>11</v>
      </c>
      <c r="R637" s="1">
        <v>4</v>
      </c>
      <c r="S637" s="2">
        <v>2600</v>
      </c>
      <c r="T637" s="3">
        <f t="shared" si="188"/>
        <v>866.66666666666663</v>
      </c>
      <c r="U637" s="7">
        <v>0.20419999999999999</v>
      </c>
      <c r="V637" s="7">
        <f t="shared" si="189"/>
        <v>3.2749326455999997E-2</v>
      </c>
      <c r="W637" s="7">
        <f t="shared" si="190"/>
        <v>1.6693636134473333E-2</v>
      </c>
      <c r="X637" s="40">
        <f t="shared" si="191"/>
        <v>1081.2059482292843</v>
      </c>
      <c r="Y637" s="1">
        <v>0</v>
      </c>
      <c r="Z637" s="1">
        <v>78</v>
      </c>
      <c r="AA637" s="2">
        <v>67</v>
      </c>
      <c r="AB637" s="6">
        <f t="shared" si="192"/>
        <v>0.6511988748177826</v>
      </c>
      <c r="AC637" s="2">
        <v>347.36</v>
      </c>
      <c r="AD637" s="40">
        <f t="shared" si="193"/>
        <v>3367.0033670033663</v>
      </c>
      <c r="AE637" s="1">
        <f t="shared" si="194"/>
        <v>2.4950099800399199</v>
      </c>
      <c r="AF637" s="2">
        <f t="shared" si="195"/>
        <v>110</v>
      </c>
      <c r="AG637" s="9">
        <f t="shared" si="196"/>
        <v>274.45109780439117</v>
      </c>
      <c r="AH637" s="12">
        <f t="shared" si="197"/>
        <v>5.5641414560315917E-3</v>
      </c>
      <c r="AI637" s="12">
        <f t="shared" si="198"/>
        <v>-95189.466729535387</v>
      </c>
      <c r="AJ637" s="42">
        <f t="shared" si="199"/>
        <v>-125.26130791573499</v>
      </c>
      <c r="AK637" s="11">
        <v>0</v>
      </c>
      <c r="AL637" s="9">
        <f t="shared" si="200"/>
        <v>-89.138564919815565</v>
      </c>
      <c r="AM637" s="11">
        <f t="shared" si="201"/>
        <v>0</v>
      </c>
      <c r="AN637" s="9">
        <f t="shared" si="202"/>
        <v>93.744411450505069</v>
      </c>
      <c r="AO637" s="9"/>
      <c r="AP637" s="9">
        <f t="shared" si="203"/>
        <v>125.26381564901655</v>
      </c>
      <c r="AQ637" s="47">
        <f t="shared" si="204"/>
        <v>93.597097926524043</v>
      </c>
      <c r="AR637" s="15">
        <f t="shared" si="205"/>
        <v>0</v>
      </c>
      <c r="AS637" s="49"/>
      <c r="AT637" s="12">
        <f t="shared" si="206"/>
        <v>-0.3513382608579832</v>
      </c>
      <c r="AU637" s="9">
        <f t="shared" si="207"/>
        <v>62.077693728012562</v>
      </c>
      <c r="AV637" s="9">
        <f t="shared" si="208"/>
        <v>30.558289529501074</v>
      </c>
      <c r="AW637" s="9">
        <f t="shared" si="209"/>
        <v>93.597097926524043</v>
      </c>
      <c r="AX637" s="16">
        <f t="shared" si="210"/>
        <v>62.077693728012562</v>
      </c>
      <c r="AY637" s="44">
        <f t="shared" si="211"/>
        <v>-0.34970383578842229</v>
      </c>
      <c r="AZ637" s="49"/>
      <c r="BA637" s="12">
        <f t="shared" si="212"/>
        <v>-0.3513382608579832</v>
      </c>
      <c r="BB637" s="9">
        <f t="shared" si="213"/>
        <v>63.614537256651829</v>
      </c>
      <c r="BC637" s="9">
        <f t="shared" si="214"/>
        <v>32.095133058140341</v>
      </c>
      <c r="BD637" s="9">
        <f t="shared" si="215"/>
        <v>95.133941455163324</v>
      </c>
      <c r="BE637" s="16">
        <f t="shared" si="216"/>
        <v>63.614537256651829</v>
      </c>
      <c r="BF637" s="44">
        <f t="shared" si="217"/>
        <v>-0.34970383578842229</v>
      </c>
      <c r="BG637" s="49"/>
      <c r="BH637" s="12">
        <f t="shared" si="218"/>
        <v>-0.3513382608579832</v>
      </c>
      <c r="BI637" s="9">
        <f t="shared" si="219"/>
        <v>64</v>
      </c>
      <c r="BJ637" s="9">
        <f t="shared" si="222"/>
        <v>32.480595801488512</v>
      </c>
      <c r="BK637" s="9"/>
      <c r="BL637" s="47">
        <f t="shared" si="220"/>
        <v>64</v>
      </c>
      <c r="BM637" s="44">
        <f t="shared" si="221"/>
        <v>-0.34970383578842229</v>
      </c>
      <c r="BN637" s="11"/>
      <c r="BO637" s="9"/>
      <c r="BP637" s="11"/>
      <c r="BQ637" s="9"/>
      <c r="BR637" s="43"/>
      <c r="BS637" s="9"/>
      <c r="BT637" s="11"/>
    </row>
    <row r="638" spans="3:72" x14ac:dyDescent="0.2">
      <c r="C638" s="1">
        <v>80</v>
      </c>
      <c r="D638" s="1">
        <v>104.71</v>
      </c>
      <c r="E638" s="1">
        <v>-5103.8999999999996</v>
      </c>
      <c r="F638" s="2">
        <v>78</v>
      </c>
      <c r="G638" s="6">
        <v>3.3000000000000002E-2</v>
      </c>
      <c r="H638" s="2">
        <v>0.42199999999999999</v>
      </c>
      <c r="I638" s="2">
        <v>3500</v>
      </c>
      <c r="J638" s="3">
        <f t="shared" si="183"/>
        <v>58.333333333333336</v>
      </c>
      <c r="K638" s="3">
        <f t="shared" si="184"/>
        <v>366.52</v>
      </c>
      <c r="L638" s="1">
        <v>0.9</v>
      </c>
      <c r="M638" s="1">
        <v>0.76</v>
      </c>
      <c r="N638" s="1">
        <f t="shared" si="185"/>
        <v>0.68400000000000005</v>
      </c>
      <c r="O638" s="40">
        <f t="shared" si="186"/>
        <v>50.175438596491226</v>
      </c>
      <c r="P638" s="40">
        <f t="shared" si="187"/>
        <v>3808.3157894736842</v>
      </c>
      <c r="Q638" s="1">
        <v>11</v>
      </c>
      <c r="R638" s="1">
        <v>4</v>
      </c>
      <c r="S638" s="2">
        <v>2600</v>
      </c>
      <c r="T638" s="3">
        <f t="shared" si="188"/>
        <v>866.66666666666663</v>
      </c>
      <c r="U638" s="7">
        <v>0.20419999999999999</v>
      </c>
      <c r="V638" s="7">
        <f t="shared" si="189"/>
        <v>3.2749326455999997E-2</v>
      </c>
      <c r="W638" s="7">
        <f t="shared" si="190"/>
        <v>1.6693636134473333E-2</v>
      </c>
      <c r="X638" s="40">
        <f t="shared" si="191"/>
        <v>1081.2059482292843</v>
      </c>
      <c r="Y638" s="1">
        <v>0</v>
      </c>
      <c r="Z638" s="1">
        <v>78</v>
      </c>
      <c r="AA638" s="2">
        <v>67</v>
      </c>
      <c r="AB638" s="6">
        <f t="shared" si="192"/>
        <v>0.6511988748177826</v>
      </c>
      <c r="AC638" s="2">
        <v>347.36</v>
      </c>
      <c r="AD638" s="40">
        <f t="shared" si="193"/>
        <v>3367.0033670033663</v>
      </c>
      <c r="AE638" s="1">
        <f t="shared" si="194"/>
        <v>2.4950099800399199</v>
      </c>
      <c r="AF638" s="2">
        <f t="shared" si="195"/>
        <v>111</v>
      </c>
      <c r="AG638" s="9">
        <f t="shared" si="196"/>
        <v>276.94610778443109</v>
      </c>
      <c r="AH638" s="12">
        <f t="shared" si="197"/>
        <v>5.5142904725738202E-3</v>
      </c>
      <c r="AI638" s="12">
        <f t="shared" si="198"/>
        <v>-94946.458939947202</v>
      </c>
      <c r="AJ638" s="42">
        <f t="shared" si="199"/>
        <v>-124.96809301826765</v>
      </c>
      <c r="AK638" s="11">
        <v>0</v>
      </c>
      <c r="AL638" s="9">
        <f t="shared" si="200"/>
        <v>-89.14746282185294</v>
      </c>
      <c r="AM638" s="11">
        <f t="shared" si="201"/>
        <v>0</v>
      </c>
      <c r="AN638" s="9">
        <f t="shared" si="202"/>
        <v>93.597097926524043</v>
      </c>
      <c r="AO638" s="9"/>
      <c r="AP638" s="9">
        <f t="shared" si="203"/>
        <v>124.97055601762034</v>
      </c>
      <c r="AQ638" s="47">
        <f t="shared" si="204"/>
        <v>93.451151819108858</v>
      </c>
      <c r="AR638" s="15">
        <f t="shared" si="205"/>
        <v>0</v>
      </c>
      <c r="AS638" s="49"/>
      <c r="AT638" s="12">
        <f t="shared" si="206"/>
        <v>-0.34970383578842229</v>
      </c>
      <c r="AU638" s="9">
        <f t="shared" si="207"/>
        <v>62.077693728012562</v>
      </c>
      <c r="AV638" s="9">
        <f t="shared" si="208"/>
        <v>30.704235636916259</v>
      </c>
      <c r="AW638" s="9">
        <f t="shared" si="209"/>
        <v>93.451151819108873</v>
      </c>
      <c r="AX638" s="16">
        <f t="shared" si="210"/>
        <v>62.077693728012562</v>
      </c>
      <c r="AY638" s="44">
        <f t="shared" si="211"/>
        <v>-0.34808458203413056</v>
      </c>
      <c r="AZ638" s="49"/>
      <c r="BA638" s="12">
        <f t="shared" si="212"/>
        <v>-0.34970383578842229</v>
      </c>
      <c r="BB638" s="9">
        <f t="shared" si="213"/>
        <v>63.614537256651829</v>
      </c>
      <c r="BC638" s="9">
        <f t="shared" si="214"/>
        <v>32.241079165555526</v>
      </c>
      <c r="BD638" s="9">
        <f t="shared" si="215"/>
        <v>94.987995347748125</v>
      </c>
      <c r="BE638" s="16">
        <f t="shared" si="216"/>
        <v>63.614537256651829</v>
      </c>
      <c r="BF638" s="44">
        <f t="shared" si="217"/>
        <v>-0.34808458203413056</v>
      </c>
      <c r="BG638" s="49"/>
      <c r="BH638" s="12">
        <f t="shared" si="218"/>
        <v>-0.34970383578842229</v>
      </c>
      <c r="BI638" s="9">
        <f t="shared" si="219"/>
        <v>64</v>
      </c>
      <c r="BJ638" s="9">
        <f t="shared" si="222"/>
        <v>32.626541908903697</v>
      </c>
      <c r="BK638" s="9"/>
      <c r="BL638" s="47">
        <f t="shared" si="220"/>
        <v>64</v>
      </c>
      <c r="BM638" s="44">
        <f t="shared" si="221"/>
        <v>-0.34808458203413056</v>
      </c>
      <c r="BN638" s="11"/>
      <c r="BO638" s="9"/>
      <c r="BP638" s="11"/>
      <c r="BQ638" s="9"/>
      <c r="BR638" s="43"/>
      <c r="BS638" s="9"/>
      <c r="BT638" s="11"/>
    </row>
    <row r="639" spans="3:72" x14ac:dyDescent="0.2">
      <c r="C639" s="1">
        <v>80</v>
      </c>
      <c r="D639" s="1">
        <v>104.71</v>
      </c>
      <c r="E639" s="1">
        <v>-5103.8999999999996</v>
      </c>
      <c r="F639" s="2">
        <v>78</v>
      </c>
      <c r="G639" s="6">
        <v>3.3000000000000002E-2</v>
      </c>
      <c r="H639" s="2">
        <v>0.42199999999999999</v>
      </c>
      <c r="I639" s="2">
        <v>3500</v>
      </c>
      <c r="J639" s="3">
        <f t="shared" si="183"/>
        <v>58.333333333333336</v>
      </c>
      <c r="K639" s="3">
        <f t="shared" si="184"/>
        <v>366.52</v>
      </c>
      <c r="L639" s="1">
        <v>0.9</v>
      </c>
      <c r="M639" s="1">
        <v>0.76</v>
      </c>
      <c r="N639" s="1">
        <f t="shared" si="185"/>
        <v>0.68400000000000005</v>
      </c>
      <c r="O639" s="40">
        <f t="shared" si="186"/>
        <v>50.175438596491226</v>
      </c>
      <c r="P639" s="40">
        <f t="shared" si="187"/>
        <v>3808.3157894736842</v>
      </c>
      <c r="Q639" s="1">
        <v>11</v>
      </c>
      <c r="R639" s="1">
        <v>4</v>
      </c>
      <c r="S639" s="2">
        <v>2600</v>
      </c>
      <c r="T639" s="3">
        <f t="shared" si="188"/>
        <v>866.66666666666663</v>
      </c>
      <c r="U639" s="7">
        <v>0.20419999999999999</v>
      </c>
      <c r="V639" s="7">
        <f t="shared" si="189"/>
        <v>3.2749326455999997E-2</v>
      </c>
      <c r="W639" s="7">
        <f t="shared" si="190"/>
        <v>1.6693636134473333E-2</v>
      </c>
      <c r="X639" s="40">
        <f t="shared" si="191"/>
        <v>1081.2059482292843</v>
      </c>
      <c r="Y639" s="1">
        <v>0</v>
      </c>
      <c r="Z639" s="1">
        <v>78</v>
      </c>
      <c r="AA639" s="2">
        <v>67</v>
      </c>
      <c r="AB639" s="6">
        <f t="shared" si="192"/>
        <v>0.6511988748177826</v>
      </c>
      <c r="AC639" s="2">
        <v>347.36</v>
      </c>
      <c r="AD639" s="40">
        <f t="shared" si="193"/>
        <v>3367.0033670033663</v>
      </c>
      <c r="AE639" s="1">
        <f t="shared" si="194"/>
        <v>2.4950099800399199</v>
      </c>
      <c r="AF639" s="2">
        <f t="shared" si="195"/>
        <v>112</v>
      </c>
      <c r="AG639" s="9">
        <f t="shared" si="196"/>
        <v>279.44111776447102</v>
      </c>
      <c r="AH639" s="12">
        <f t="shared" si="197"/>
        <v>5.4653248200382028E-3</v>
      </c>
      <c r="AI639" s="12">
        <f t="shared" si="198"/>
        <v>-94705.714317138278</v>
      </c>
      <c r="AJ639" s="42">
        <f t="shared" si="199"/>
        <v>-124.67759278715398</v>
      </c>
      <c r="AK639" s="11">
        <v>0</v>
      </c>
      <c r="AL639" s="9">
        <f t="shared" si="200"/>
        <v>-89.156202701174024</v>
      </c>
      <c r="AM639" s="11">
        <f t="shared" si="201"/>
        <v>0</v>
      </c>
      <c r="AN639" s="9">
        <f t="shared" si="202"/>
        <v>93.451151819108858</v>
      </c>
      <c r="AO639" s="9"/>
      <c r="AP639" s="9">
        <f t="shared" si="203"/>
        <v>124.68001223896046</v>
      </c>
      <c r="AQ639" s="47">
        <f t="shared" si="204"/>
        <v>93.306554147864162</v>
      </c>
      <c r="AR639" s="15">
        <f t="shared" si="205"/>
        <v>0</v>
      </c>
      <c r="AS639" s="49"/>
      <c r="AT639" s="12">
        <f t="shared" si="206"/>
        <v>-0.34808458203413056</v>
      </c>
      <c r="AU639" s="9">
        <f t="shared" si="207"/>
        <v>62.077693728012562</v>
      </c>
      <c r="AV639" s="9">
        <f t="shared" si="208"/>
        <v>30.848833308160962</v>
      </c>
      <c r="AW639" s="9">
        <f t="shared" si="209"/>
        <v>93.306554147864162</v>
      </c>
      <c r="AX639" s="16">
        <f t="shared" si="210"/>
        <v>62.077693728012562</v>
      </c>
      <c r="AY639" s="44">
        <f t="shared" si="211"/>
        <v>-0.34648028901000244</v>
      </c>
      <c r="AZ639" s="49"/>
      <c r="BA639" s="12">
        <f t="shared" si="212"/>
        <v>-0.34808458203413056</v>
      </c>
      <c r="BB639" s="9">
        <f t="shared" si="213"/>
        <v>63.614537256651829</v>
      </c>
      <c r="BC639" s="9">
        <f t="shared" si="214"/>
        <v>32.385676836800229</v>
      </c>
      <c r="BD639" s="9">
        <f t="shared" si="215"/>
        <v>94.843397676503429</v>
      </c>
      <c r="BE639" s="16">
        <f t="shared" si="216"/>
        <v>63.614537256651829</v>
      </c>
      <c r="BF639" s="44">
        <f t="shared" si="217"/>
        <v>-0.34648028901000244</v>
      </c>
      <c r="BG639" s="49"/>
      <c r="BH639" s="12">
        <f t="shared" si="218"/>
        <v>-0.34808458203413056</v>
      </c>
      <c r="BI639" s="9">
        <f t="shared" si="219"/>
        <v>64</v>
      </c>
      <c r="BJ639" s="9">
        <f t="shared" si="222"/>
        <v>32.7711395801484</v>
      </c>
      <c r="BK639" s="9"/>
      <c r="BL639" s="47">
        <f t="shared" si="220"/>
        <v>64</v>
      </c>
      <c r="BM639" s="44">
        <f t="shared" si="221"/>
        <v>-0.34648028901000244</v>
      </c>
      <c r="BN639" s="11"/>
      <c r="BO639" s="9"/>
      <c r="BP639" s="11"/>
      <c r="BQ639" s="9"/>
      <c r="BR639" s="43"/>
      <c r="BS639" s="9"/>
      <c r="BT639" s="11"/>
    </row>
    <row r="640" spans="3:72" x14ac:dyDescent="0.2">
      <c r="C640" s="1">
        <v>80</v>
      </c>
      <c r="D640" s="1">
        <v>104.71</v>
      </c>
      <c r="E640" s="1">
        <v>-5103.8999999999996</v>
      </c>
      <c r="F640" s="2">
        <v>78</v>
      </c>
      <c r="G640" s="6">
        <v>3.3000000000000002E-2</v>
      </c>
      <c r="H640" s="2">
        <v>0.42199999999999999</v>
      </c>
      <c r="I640" s="2">
        <v>3500</v>
      </c>
      <c r="J640" s="3">
        <f t="shared" si="183"/>
        <v>58.333333333333336</v>
      </c>
      <c r="K640" s="3">
        <f t="shared" si="184"/>
        <v>366.52</v>
      </c>
      <c r="L640" s="1">
        <v>0.9</v>
      </c>
      <c r="M640" s="1">
        <v>0.76</v>
      </c>
      <c r="N640" s="1">
        <f t="shared" si="185"/>
        <v>0.68400000000000005</v>
      </c>
      <c r="O640" s="40">
        <f t="shared" si="186"/>
        <v>50.175438596491226</v>
      </c>
      <c r="P640" s="40">
        <f t="shared" si="187"/>
        <v>3808.3157894736842</v>
      </c>
      <c r="Q640" s="1">
        <v>11</v>
      </c>
      <c r="R640" s="1">
        <v>4</v>
      </c>
      <c r="S640" s="2">
        <v>2600</v>
      </c>
      <c r="T640" s="3">
        <f t="shared" si="188"/>
        <v>866.66666666666663</v>
      </c>
      <c r="U640" s="7">
        <v>0.20419999999999999</v>
      </c>
      <c r="V640" s="7">
        <f t="shared" si="189"/>
        <v>3.2749326455999997E-2</v>
      </c>
      <c r="W640" s="7">
        <f t="shared" si="190"/>
        <v>1.6693636134473333E-2</v>
      </c>
      <c r="X640" s="40">
        <f t="shared" si="191"/>
        <v>1081.2059482292843</v>
      </c>
      <c r="Y640" s="1">
        <v>0</v>
      </c>
      <c r="Z640" s="1">
        <v>78</v>
      </c>
      <c r="AA640" s="2">
        <v>67</v>
      </c>
      <c r="AB640" s="6">
        <f t="shared" si="192"/>
        <v>0.6511988748177826</v>
      </c>
      <c r="AC640" s="2">
        <v>347.36</v>
      </c>
      <c r="AD640" s="40">
        <f t="shared" si="193"/>
        <v>3367.0033670033663</v>
      </c>
      <c r="AE640" s="1">
        <f t="shared" si="194"/>
        <v>2.4950099800399199</v>
      </c>
      <c r="AF640" s="2">
        <f t="shared" si="195"/>
        <v>113</v>
      </c>
      <c r="AG640" s="9">
        <f t="shared" si="196"/>
        <v>281.93612774451094</v>
      </c>
      <c r="AH640" s="12">
        <f t="shared" si="197"/>
        <v>5.4172211213922936E-3</v>
      </c>
      <c r="AI640" s="12">
        <f t="shared" si="198"/>
        <v>-94467.201192368913</v>
      </c>
      <c r="AJ640" s="42">
        <f t="shared" si="199"/>
        <v>-124.38976965324527</v>
      </c>
      <c r="AK640" s="11">
        <v>0</v>
      </c>
      <c r="AL640" s="9">
        <f t="shared" si="200"/>
        <v>-89.164788730345322</v>
      </c>
      <c r="AM640" s="11">
        <f t="shared" si="201"/>
        <v>0</v>
      </c>
      <c r="AN640" s="9">
        <f t="shared" si="202"/>
        <v>93.306554147864162</v>
      </c>
      <c r="AO640" s="9"/>
      <c r="AP640" s="9">
        <f t="shared" si="203"/>
        <v>124.39214670230419</v>
      </c>
      <c r="AQ640" s="47">
        <f t="shared" si="204"/>
        <v>93.163286282452589</v>
      </c>
      <c r="AR640" s="15">
        <f t="shared" si="205"/>
        <v>0</v>
      </c>
      <c r="AS640" s="49"/>
      <c r="AT640" s="12">
        <f t="shared" si="206"/>
        <v>-0.34648028901000244</v>
      </c>
      <c r="AU640" s="9">
        <f t="shared" si="207"/>
        <v>62.077693728012562</v>
      </c>
      <c r="AV640" s="9">
        <f t="shared" si="208"/>
        <v>30.992101173572532</v>
      </c>
      <c r="AW640" s="9">
        <f t="shared" si="209"/>
        <v>93.163286282452589</v>
      </c>
      <c r="AX640" s="16">
        <f t="shared" si="210"/>
        <v>62.077693728012562</v>
      </c>
      <c r="AY640" s="44">
        <f t="shared" si="211"/>
        <v>-0.34489075001478209</v>
      </c>
      <c r="AZ640" s="49"/>
      <c r="BA640" s="12">
        <f t="shared" si="212"/>
        <v>-0.34648028901000244</v>
      </c>
      <c r="BB640" s="9">
        <f t="shared" si="213"/>
        <v>63.614537256651829</v>
      </c>
      <c r="BC640" s="9">
        <f t="shared" si="214"/>
        <v>32.528944702211803</v>
      </c>
      <c r="BD640" s="9">
        <f t="shared" si="215"/>
        <v>94.700129811091855</v>
      </c>
      <c r="BE640" s="16">
        <f t="shared" si="216"/>
        <v>63.614537256651829</v>
      </c>
      <c r="BF640" s="44">
        <f t="shared" si="217"/>
        <v>-0.34489075001478209</v>
      </c>
      <c r="BG640" s="49"/>
      <c r="BH640" s="12">
        <f t="shared" si="218"/>
        <v>-0.34648028901000244</v>
      </c>
      <c r="BI640" s="9">
        <f t="shared" si="219"/>
        <v>64</v>
      </c>
      <c r="BJ640" s="9">
        <f t="shared" si="222"/>
        <v>32.914407445559974</v>
      </c>
      <c r="BK640" s="9"/>
      <c r="BL640" s="47">
        <f t="shared" si="220"/>
        <v>64</v>
      </c>
      <c r="BM640" s="44">
        <f t="shared" si="221"/>
        <v>-0.34489075001478209</v>
      </c>
      <c r="BN640" s="11"/>
      <c r="BO640" s="9"/>
      <c r="BP640" s="11"/>
      <c r="BQ640" s="9"/>
      <c r="BR640" s="43"/>
      <c r="BS640" s="9"/>
      <c r="BT640" s="11"/>
    </row>
    <row r="641" spans="3:72" x14ac:dyDescent="0.2">
      <c r="C641" s="1">
        <v>80</v>
      </c>
      <c r="D641" s="1">
        <v>104.71</v>
      </c>
      <c r="E641" s="1">
        <v>-5103.8999999999996</v>
      </c>
      <c r="F641" s="2">
        <v>78</v>
      </c>
      <c r="G641" s="6">
        <v>3.3000000000000002E-2</v>
      </c>
      <c r="H641" s="2">
        <v>0.42199999999999999</v>
      </c>
      <c r="I641" s="2">
        <v>3500</v>
      </c>
      <c r="J641" s="3">
        <f t="shared" si="183"/>
        <v>58.333333333333336</v>
      </c>
      <c r="K641" s="3">
        <f t="shared" si="184"/>
        <v>366.52</v>
      </c>
      <c r="L641" s="1">
        <v>0.9</v>
      </c>
      <c r="M641" s="1">
        <v>0.76</v>
      </c>
      <c r="N641" s="1">
        <f t="shared" si="185"/>
        <v>0.68400000000000005</v>
      </c>
      <c r="O641" s="40">
        <f t="shared" si="186"/>
        <v>50.175438596491226</v>
      </c>
      <c r="P641" s="40">
        <f t="shared" si="187"/>
        <v>3808.3157894736842</v>
      </c>
      <c r="Q641" s="1">
        <v>11</v>
      </c>
      <c r="R641" s="1">
        <v>4</v>
      </c>
      <c r="S641" s="2">
        <v>2600</v>
      </c>
      <c r="T641" s="3">
        <f t="shared" si="188"/>
        <v>866.66666666666663</v>
      </c>
      <c r="U641" s="7">
        <v>0.20419999999999999</v>
      </c>
      <c r="V641" s="7">
        <f t="shared" si="189"/>
        <v>3.2749326455999997E-2</v>
      </c>
      <c r="W641" s="7">
        <f t="shared" si="190"/>
        <v>1.6693636134473333E-2</v>
      </c>
      <c r="X641" s="40">
        <f t="shared" si="191"/>
        <v>1081.2059482292843</v>
      </c>
      <c r="Y641" s="1">
        <v>0</v>
      </c>
      <c r="Z641" s="1">
        <v>78</v>
      </c>
      <c r="AA641" s="2">
        <v>67</v>
      </c>
      <c r="AB641" s="6">
        <f t="shared" si="192"/>
        <v>0.6511988748177826</v>
      </c>
      <c r="AC641" s="2">
        <v>347.36</v>
      </c>
      <c r="AD641" s="40">
        <f t="shared" si="193"/>
        <v>3367.0033670033663</v>
      </c>
      <c r="AE641" s="1">
        <f t="shared" si="194"/>
        <v>2.4950099800399199</v>
      </c>
      <c r="AF641" s="2">
        <f t="shared" si="195"/>
        <v>114</v>
      </c>
      <c r="AG641" s="9">
        <f t="shared" si="196"/>
        <v>284.43113772455087</v>
      </c>
      <c r="AH641" s="12">
        <f t="shared" si="197"/>
        <v>5.3699568154457079E-3</v>
      </c>
      <c r="AI641" s="12">
        <f t="shared" si="198"/>
        <v>-94230.888490779151</v>
      </c>
      <c r="AJ641" s="42">
        <f t="shared" si="199"/>
        <v>-124.1045867376622</v>
      </c>
      <c r="AK641" s="11">
        <v>0</v>
      </c>
      <c r="AL641" s="9">
        <f t="shared" si="200"/>
        <v>-89.17322493631373</v>
      </c>
      <c r="AM641" s="11">
        <f t="shared" si="201"/>
        <v>0</v>
      </c>
      <c r="AN641" s="9">
        <f t="shared" si="202"/>
        <v>93.163286282452589</v>
      </c>
      <c r="AO641" s="9"/>
      <c r="AP641" s="9">
        <f t="shared" si="203"/>
        <v>124.10692248899439</v>
      </c>
      <c r="AQ641" s="47">
        <f t="shared" si="204"/>
        <v>93.021329934554359</v>
      </c>
      <c r="AR641" s="15">
        <f t="shared" si="205"/>
        <v>0</v>
      </c>
      <c r="AS641" s="49"/>
      <c r="AT641" s="12">
        <f t="shared" si="206"/>
        <v>-0.34489075001478209</v>
      </c>
      <c r="AU641" s="9">
        <f t="shared" si="207"/>
        <v>62.077693728012562</v>
      </c>
      <c r="AV641" s="9">
        <f t="shared" si="208"/>
        <v>31.134057521470766</v>
      </c>
      <c r="AW641" s="9">
        <f t="shared" si="209"/>
        <v>93.021329934554359</v>
      </c>
      <c r="AX641" s="16">
        <f t="shared" si="210"/>
        <v>62.077693728012562</v>
      </c>
      <c r="AY641" s="44">
        <f t="shared" si="211"/>
        <v>-0.3433157621418555</v>
      </c>
      <c r="AZ641" s="49"/>
      <c r="BA641" s="12">
        <f t="shared" si="212"/>
        <v>-0.34489075001478209</v>
      </c>
      <c r="BB641" s="9">
        <f t="shared" si="213"/>
        <v>63.614537256651829</v>
      </c>
      <c r="BC641" s="9">
        <f t="shared" si="214"/>
        <v>32.670901050110032</v>
      </c>
      <c r="BD641" s="9">
        <f t="shared" si="215"/>
        <v>94.558173463193626</v>
      </c>
      <c r="BE641" s="16">
        <f t="shared" si="216"/>
        <v>63.614537256651829</v>
      </c>
      <c r="BF641" s="44">
        <f t="shared" si="217"/>
        <v>-0.3433157621418555</v>
      </c>
      <c r="BG641" s="49"/>
      <c r="BH641" s="12">
        <f t="shared" si="218"/>
        <v>-0.34489075001478209</v>
      </c>
      <c r="BI641" s="9">
        <f t="shared" si="219"/>
        <v>64</v>
      </c>
      <c r="BJ641" s="9">
        <f t="shared" si="222"/>
        <v>33.056363793458203</v>
      </c>
      <c r="BK641" s="9"/>
      <c r="BL641" s="47">
        <f t="shared" si="220"/>
        <v>64</v>
      </c>
      <c r="BM641" s="44">
        <f t="shared" si="221"/>
        <v>-0.3433157621418555</v>
      </c>
      <c r="BN641" s="11"/>
      <c r="BO641" s="9"/>
      <c r="BP641" s="11"/>
      <c r="BQ641" s="9"/>
      <c r="BR641" s="43"/>
      <c r="BS641" s="9"/>
      <c r="BT641" s="11"/>
    </row>
    <row r="642" spans="3:72" x14ac:dyDescent="0.2">
      <c r="C642" s="1">
        <v>80</v>
      </c>
      <c r="D642" s="1">
        <v>104.71</v>
      </c>
      <c r="E642" s="1">
        <v>-5103.8999999999996</v>
      </c>
      <c r="F642" s="2">
        <v>78</v>
      </c>
      <c r="G642" s="6">
        <v>3.3000000000000002E-2</v>
      </c>
      <c r="H642" s="2">
        <v>0.42199999999999999</v>
      </c>
      <c r="I642" s="2">
        <v>3500</v>
      </c>
      <c r="J642" s="3">
        <f t="shared" si="183"/>
        <v>58.333333333333336</v>
      </c>
      <c r="K642" s="3">
        <f t="shared" si="184"/>
        <v>366.52</v>
      </c>
      <c r="L642" s="1">
        <v>0.9</v>
      </c>
      <c r="M642" s="1">
        <v>0.76</v>
      </c>
      <c r="N642" s="1">
        <f t="shared" si="185"/>
        <v>0.68400000000000005</v>
      </c>
      <c r="O642" s="40">
        <f t="shared" si="186"/>
        <v>50.175438596491226</v>
      </c>
      <c r="P642" s="40">
        <f t="shared" si="187"/>
        <v>3808.3157894736842</v>
      </c>
      <c r="Q642" s="1">
        <v>11</v>
      </c>
      <c r="R642" s="1">
        <v>4</v>
      </c>
      <c r="S642" s="2">
        <v>2600</v>
      </c>
      <c r="T642" s="3">
        <f t="shared" si="188"/>
        <v>866.66666666666663</v>
      </c>
      <c r="U642" s="7">
        <v>0.20419999999999999</v>
      </c>
      <c r="V642" s="7">
        <f t="shared" si="189"/>
        <v>3.2749326455999997E-2</v>
      </c>
      <c r="W642" s="7">
        <f t="shared" si="190"/>
        <v>1.6693636134473333E-2</v>
      </c>
      <c r="X642" s="40">
        <f t="shared" si="191"/>
        <v>1081.2059482292843</v>
      </c>
      <c r="Y642" s="1">
        <v>0</v>
      </c>
      <c r="Z642" s="1">
        <v>78</v>
      </c>
      <c r="AA642" s="2">
        <v>67</v>
      </c>
      <c r="AB642" s="6">
        <f t="shared" si="192"/>
        <v>0.6511988748177826</v>
      </c>
      <c r="AC642" s="2">
        <v>347.36</v>
      </c>
      <c r="AD642" s="40">
        <f t="shared" si="193"/>
        <v>3367.0033670033663</v>
      </c>
      <c r="AE642" s="1">
        <f t="shared" si="194"/>
        <v>2.4950099800399199</v>
      </c>
      <c r="AF642" s="2">
        <f t="shared" si="195"/>
        <v>115</v>
      </c>
      <c r="AG642" s="9">
        <f t="shared" si="196"/>
        <v>286.92614770459079</v>
      </c>
      <c r="AH642" s="12">
        <f t="shared" si="197"/>
        <v>5.323510121567566E-3</v>
      </c>
      <c r="AI642" s="12">
        <f t="shared" si="198"/>
        <v>-93996.745717308557</v>
      </c>
      <c r="AJ642" s="42">
        <f t="shared" si="199"/>
        <v>-123.82200783602815</v>
      </c>
      <c r="AK642" s="11">
        <v>0</v>
      </c>
      <c r="AL642" s="9">
        <f t="shared" si="200"/>
        <v>-89.181515206704049</v>
      </c>
      <c r="AM642" s="11">
        <f t="shared" si="201"/>
        <v>0</v>
      </c>
      <c r="AN642" s="9">
        <f t="shared" si="202"/>
        <v>93.021329934554359</v>
      </c>
      <c r="AO642" s="9"/>
      <c r="AP642" s="9">
        <f t="shared" si="203"/>
        <v>123.82430335658931</v>
      </c>
      <c r="AQ642" s="47">
        <f t="shared" si="204"/>
        <v>92.880667150047515</v>
      </c>
      <c r="AR642" s="15">
        <f t="shared" si="205"/>
        <v>0</v>
      </c>
      <c r="AS642" s="49"/>
      <c r="AT642" s="12">
        <f t="shared" si="206"/>
        <v>-0.3433157621418555</v>
      </c>
      <c r="AU642" s="9">
        <f t="shared" si="207"/>
        <v>62.077693728012562</v>
      </c>
      <c r="AV642" s="9">
        <f t="shared" si="208"/>
        <v>31.274720305977606</v>
      </c>
      <c r="AW642" s="9">
        <f t="shared" si="209"/>
        <v>92.880667150047515</v>
      </c>
      <c r="AX642" s="16">
        <f t="shared" si="210"/>
        <v>62.077693728012562</v>
      </c>
      <c r="AY642" s="44">
        <f t="shared" si="211"/>
        <v>-0.34175512619249176</v>
      </c>
      <c r="AZ642" s="49"/>
      <c r="BA642" s="12">
        <f t="shared" si="212"/>
        <v>-0.3433157621418555</v>
      </c>
      <c r="BB642" s="9">
        <f t="shared" si="213"/>
        <v>63.614537256651829</v>
      </c>
      <c r="BC642" s="9">
        <f t="shared" si="214"/>
        <v>32.811563834616877</v>
      </c>
      <c r="BD642" s="9">
        <f t="shared" si="215"/>
        <v>94.417510678686781</v>
      </c>
      <c r="BE642" s="16">
        <f t="shared" si="216"/>
        <v>63.614537256651829</v>
      </c>
      <c r="BF642" s="44">
        <f t="shared" si="217"/>
        <v>-0.34175512619249176</v>
      </c>
      <c r="BG642" s="49"/>
      <c r="BH642" s="12">
        <f t="shared" si="218"/>
        <v>-0.3433157621418555</v>
      </c>
      <c r="BI642" s="9">
        <f t="shared" si="219"/>
        <v>64</v>
      </c>
      <c r="BJ642" s="9">
        <f t="shared" si="222"/>
        <v>33.197026577965048</v>
      </c>
      <c r="BK642" s="9"/>
      <c r="BL642" s="47">
        <f t="shared" si="220"/>
        <v>64</v>
      </c>
      <c r="BM642" s="44">
        <f t="shared" si="221"/>
        <v>-0.34175512619249176</v>
      </c>
      <c r="BN642" s="11"/>
      <c r="BO642" s="9"/>
      <c r="BP642" s="11"/>
      <c r="BQ642" s="9"/>
      <c r="BR642" s="43"/>
      <c r="BS642" s="9"/>
      <c r="BT642" s="11"/>
    </row>
    <row r="643" spans="3:72" x14ac:dyDescent="0.2">
      <c r="C643" s="1">
        <v>80</v>
      </c>
      <c r="D643" s="1">
        <v>104.71</v>
      </c>
      <c r="E643" s="1">
        <v>-5103.8999999999996</v>
      </c>
      <c r="F643" s="2">
        <v>78</v>
      </c>
      <c r="G643" s="6">
        <v>3.3000000000000002E-2</v>
      </c>
      <c r="H643" s="2">
        <v>0.42199999999999999</v>
      </c>
      <c r="I643" s="2">
        <v>3500</v>
      </c>
      <c r="J643" s="3">
        <f t="shared" si="183"/>
        <v>58.333333333333336</v>
      </c>
      <c r="K643" s="3">
        <f t="shared" si="184"/>
        <v>366.52</v>
      </c>
      <c r="L643" s="1">
        <v>0.9</v>
      </c>
      <c r="M643" s="1">
        <v>0.76</v>
      </c>
      <c r="N643" s="1">
        <f t="shared" si="185"/>
        <v>0.68400000000000005</v>
      </c>
      <c r="O643" s="40">
        <f t="shared" si="186"/>
        <v>50.175438596491226</v>
      </c>
      <c r="P643" s="40">
        <f t="shared" si="187"/>
        <v>3808.3157894736842</v>
      </c>
      <c r="Q643" s="1">
        <v>11</v>
      </c>
      <c r="R643" s="1">
        <v>4</v>
      </c>
      <c r="S643" s="2">
        <v>2600</v>
      </c>
      <c r="T643" s="3">
        <f t="shared" si="188"/>
        <v>866.66666666666663</v>
      </c>
      <c r="U643" s="7">
        <v>0.20419999999999999</v>
      </c>
      <c r="V643" s="7">
        <f t="shared" si="189"/>
        <v>3.2749326455999997E-2</v>
      </c>
      <c r="W643" s="7">
        <f t="shared" si="190"/>
        <v>1.6693636134473333E-2</v>
      </c>
      <c r="X643" s="40">
        <f t="shared" si="191"/>
        <v>1081.2059482292843</v>
      </c>
      <c r="Y643" s="1">
        <v>0</v>
      </c>
      <c r="Z643" s="1">
        <v>78</v>
      </c>
      <c r="AA643" s="2">
        <v>67</v>
      </c>
      <c r="AB643" s="6">
        <f t="shared" si="192"/>
        <v>0.6511988748177826</v>
      </c>
      <c r="AC643" s="2">
        <v>347.36</v>
      </c>
      <c r="AD643" s="40">
        <f t="shared" si="193"/>
        <v>3367.0033670033663</v>
      </c>
      <c r="AE643" s="1">
        <f t="shared" si="194"/>
        <v>2.4950099800399199</v>
      </c>
      <c r="AF643" s="2">
        <f t="shared" si="195"/>
        <v>116</v>
      </c>
      <c r="AG643" s="9">
        <f t="shared" si="196"/>
        <v>289.42115768463071</v>
      </c>
      <c r="AH643" s="12">
        <f t="shared" si="197"/>
        <v>5.2778600062192539E-3</v>
      </c>
      <c r="AI643" s="12">
        <f t="shared" si="198"/>
        <v>-93764.74294302515</v>
      </c>
      <c r="AJ643" s="42">
        <f t="shared" si="199"/>
        <v>-123.54199740313106</v>
      </c>
      <c r="AK643" s="11">
        <v>0</v>
      </c>
      <c r="AL643" s="9">
        <f t="shared" si="200"/>
        <v>-89.18966329579257</v>
      </c>
      <c r="AM643" s="11">
        <f t="shared" si="201"/>
        <v>0</v>
      </c>
      <c r="AN643" s="9">
        <f t="shared" si="202"/>
        <v>92.880667150047515</v>
      </c>
      <c r="AO643" s="9"/>
      <c r="AP643" s="9">
        <f t="shared" si="203"/>
        <v>123.54425372343692</v>
      </c>
      <c r="AQ643" s="47">
        <f t="shared" si="204"/>
        <v>92.741280301401972</v>
      </c>
      <c r="AR643" s="15">
        <f t="shared" si="205"/>
        <v>0</v>
      </c>
      <c r="AS643" s="49"/>
      <c r="AT643" s="12">
        <f t="shared" si="206"/>
        <v>-0.34175512619249176</v>
      </c>
      <c r="AU643" s="9">
        <f t="shared" si="207"/>
        <v>62.077693728012562</v>
      </c>
      <c r="AV643" s="9">
        <f t="shared" si="208"/>
        <v>31.414107154623146</v>
      </c>
      <c r="AW643" s="9">
        <f t="shared" si="209"/>
        <v>92.741280301401986</v>
      </c>
      <c r="AX643" s="16">
        <f t="shared" si="210"/>
        <v>62.077693728012562</v>
      </c>
      <c r="AY643" s="44">
        <f t="shared" si="211"/>
        <v>-0.34020864659145583</v>
      </c>
      <c r="AZ643" s="49"/>
      <c r="BA643" s="12">
        <f t="shared" si="212"/>
        <v>-0.34175512619249176</v>
      </c>
      <c r="BB643" s="9">
        <f t="shared" si="213"/>
        <v>63.614537256651829</v>
      </c>
      <c r="BC643" s="9">
        <f t="shared" si="214"/>
        <v>32.950950683262413</v>
      </c>
      <c r="BD643" s="9">
        <f t="shared" si="215"/>
        <v>94.278123830041238</v>
      </c>
      <c r="BE643" s="16">
        <f t="shared" si="216"/>
        <v>63.614537256651829</v>
      </c>
      <c r="BF643" s="44">
        <f t="shared" si="217"/>
        <v>-0.34020864659145583</v>
      </c>
      <c r="BG643" s="49"/>
      <c r="BH643" s="12">
        <f t="shared" si="218"/>
        <v>-0.34175512619249176</v>
      </c>
      <c r="BI643" s="9">
        <f t="shared" si="219"/>
        <v>64</v>
      </c>
      <c r="BJ643" s="9">
        <f t="shared" si="222"/>
        <v>33.336413426610584</v>
      </c>
      <c r="BK643" s="9"/>
      <c r="BL643" s="47">
        <f t="shared" si="220"/>
        <v>64</v>
      </c>
      <c r="BM643" s="44">
        <f t="shared" si="221"/>
        <v>-0.34020864659145583</v>
      </c>
      <c r="BN643" s="11"/>
      <c r="BO643" s="9"/>
      <c r="BP643" s="11"/>
      <c r="BQ643" s="9"/>
      <c r="BR643" s="43"/>
      <c r="BS643" s="9"/>
      <c r="BT643" s="11"/>
    </row>
    <row r="644" spans="3:72" x14ac:dyDescent="0.2">
      <c r="C644" s="1">
        <v>80</v>
      </c>
      <c r="D644" s="1">
        <v>104.71</v>
      </c>
      <c r="E644" s="1">
        <v>-5103.8999999999996</v>
      </c>
      <c r="F644" s="2">
        <v>78</v>
      </c>
      <c r="G644" s="6">
        <v>3.3000000000000002E-2</v>
      </c>
      <c r="H644" s="2">
        <v>0.42199999999999999</v>
      </c>
      <c r="I644" s="2">
        <v>3500</v>
      </c>
      <c r="J644" s="3">
        <f t="shared" si="183"/>
        <v>58.333333333333336</v>
      </c>
      <c r="K644" s="3">
        <f t="shared" si="184"/>
        <v>366.52</v>
      </c>
      <c r="L644" s="1">
        <v>0.9</v>
      </c>
      <c r="M644" s="1">
        <v>0.76</v>
      </c>
      <c r="N644" s="1">
        <f t="shared" si="185"/>
        <v>0.68400000000000005</v>
      </c>
      <c r="O644" s="40">
        <f t="shared" si="186"/>
        <v>50.175438596491226</v>
      </c>
      <c r="P644" s="40">
        <f t="shared" si="187"/>
        <v>3808.3157894736842</v>
      </c>
      <c r="Q644" s="1">
        <v>11</v>
      </c>
      <c r="R644" s="1">
        <v>4</v>
      </c>
      <c r="S644" s="2">
        <v>2600</v>
      </c>
      <c r="T644" s="3">
        <f t="shared" si="188"/>
        <v>866.66666666666663</v>
      </c>
      <c r="U644" s="7">
        <v>0.20419999999999999</v>
      </c>
      <c r="V644" s="7">
        <f t="shared" si="189"/>
        <v>3.2749326455999997E-2</v>
      </c>
      <c r="W644" s="7">
        <f t="shared" si="190"/>
        <v>1.6693636134473333E-2</v>
      </c>
      <c r="X644" s="40">
        <f t="shared" si="191"/>
        <v>1081.2059482292843</v>
      </c>
      <c r="Y644" s="1">
        <v>0</v>
      </c>
      <c r="Z644" s="1">
        <v>78</v>
      </c>
      <c r="AA644" s="2">
        <v>67</v>
      </c>
      <c r="AB644" s="6">
        <f t="shared" si="192"/>
        <v>0.6511988748177826</v>
      </c>
      <c r="AC644" s="2">
        <v>347.36</v>
      </c>
      <c r="AD644" s="40">
        <f t="shared" si="193"/>
        <v>3367.0033670033663</v>
      </c>
      <c r="AE644" s="1">
        <f t="shared" si="194"/>
        <v>2.4950099800399199</v>
      </c>
      <c r="AF644" s="2">
        <f t="shared" si="195"/>
        <v>117</v>
      </c>
      <c r="AG644" s="9">
        <f t="shared" si="196"/>
        <v>291.91616766467064</v>
      </c>
      <c r="AH644" s="12">
        <f t="shared" si="197"/>
        <v>5.2329861511944773E-3</v>
      </c>
      <c r="AI644" s="12">
        <f t="shared" si="198"/>
        <v>-93534.850791849531</v>
      </c>
      <c r="AJ644" s="42">
        <f t="shared" si="199"/>
        <v>-123.26452053800116</v>
      </c>
      <c r="AK644" s="11">
        <v>0</v>
      </c>
      <c r="AL644" s="9">
        <f t="shared" si="200"/>
        <v>-89.197672830175932</v>
      </c>
      <c r="AM644" s="11">
        <f t="shared" si="201"/>
        <v>0</v>
      </c>
      <c r="AN644" s="9">
        <f t="shared" si="202"/>
        <v>92.741280301401972</v>
      </c>
      <c r="AO644" s="9"/>
      <c r="AP644" s="9">
        <f t="shared" si="203"/>
        <v>123.2667386536699</v>
      </c>
      <c r="AQ644" s="47">
        <f t="shared" si="204"/>
        <v>92.603152080280495</v>
      </c>
      <c r="AR644" s="15">
        <f t="shared" si="205"/>
        <v>0</v>
      </c>
      <c r="AS644" s="49"/>
      <c r="AT644" s="12">
        <f t="shared" si="206"/>
        <v>-0.34020864659145583</v>
      </c>
      <c r="AU644" s="9">
        <f t="shared" si="207"/>
        <v>62.077693728012562</v>
      </c>
      <c r="AV644" s="9">
        <f t="shared" si="208"/>
        <v>31.55223537574463</v>
      </c>
      <c r="AW644" s="9">
        <f t="shared" si="209"/>
        <v>92.603152080280495</v>
      </c>
      <c r="AX644" s="16">
        <f t="shared" si="210"/>
        <v>62.077693728012562</v>
      </c>
      <c r="AY644" s="44">
        <f t="shared" si="211"/>
        <v>-0.33867613130491703</v>
      </c>
      <c r="AZ644" s="49"/>
      <c r="BA644" s="12">
        <f t="shared" si="212"/>
        <v>-0.34020864659145583</v>
      </c>
      <c r="BB644" s="9">
        <f t="shared" si="213"/>
        <v>63.614537256651829</v>
      </c>
      <c r="BC644" s="9">
        <f t="shared" si="214"/>
        <v>33.089078904383896</v>
      </c>
      <c r="BD644" s="9">
        <f t="shared" si="215"/>
        <v>94.139995608919762</v>
      </c>
      <c r="BE644" s="16">
        <f t="shared" si="216"/>
        <v>63.614537256651829</v>
      </c>
      <c r="BF644" s="44">
        <f t="shared" si="217"/>
        <v>-0.33867613130491703</v>
      </c>
      <c r="BG644" s="49"/>
      <c r="BH644" s="12">
        <f t="shared" si="218"/>
        <v>-0.34020864659145583</v>
      </c>
      <c r="BI644" s="9">
        <f t="shared" si="219"/>
        <v>64</v>
      </c>
      <c r="BJ644" s="9">
        <f t="shared" si="222"/>
        <v>33.474541647732067</v>
      </c>
      <c r="BK644" s="9"/>
      <c r="BL644" s="47">
        <f t="shared" si="220"/>
        <v>64</v>
      </c>
      <c r="BM644" s="44">
        <f t="shared" si="221"/>
        <v>-0.33867613130491703</v>
      </c>
      <c r="BN644" s="11"/>
      <c r="BO644" s="9"/>
      <c r="BP644" s="11"/>
      <c r="BQ644" s="9"/>
      <c r="BR644" s="43"/>
      <c r="BS644" s="9"/>
      <c r="BT644" s="11"/>
    </row>
    <row r="645" spans="3:72" x14ac:dyDescent="0.2">
      <c r="C645" s="1">
        <v>80</v>
      </c>
      <c r="D645" s="1">
        <v>104.71</v>
      </c>
      <c r="E645" s="1">
        <v>-5103.8999999999996</v>
      </c>
      <c r="F645" s="2">
        <v>78</v>
      </c>
      <c r="G645" s="6">
        <v>3.3000000000000002E-2</v>
      </c>
      <c r="H645" s="2">
        <v>0.42199999999999999</v>
      </c>
      <c r="I645" s="2">
        <v>3500</v>
      </c>
      <c r="J645" s="3">
        <f t="shared" si="183"/>
        <v>58.333333333333336</v>
      </c>
      <c r="K645" s="3">
        <f t="shared" si="184"/>
        <v>366.52</v>
      </c>
      <c r="L645" s="1">
        <v>0.9</v>
      </c>
      <c r="M645" s="1">
        <v>0.76</v>
      </c>
      <c r="N645" s="1">
        <f t="shared" si="185"/>
        <v>0.68400000000000005</v>
      </c>
      <c r="O645" s="40">
        <f t="shared" si="186"/>
        <v>50.175438596491226</v>
      </c>
      <c r="P645" s="40">
        <f t="shared" si="187"/>
        <v>3808.3157894736842</v>
      </c>
      <c r="Q645" s="1">
        <v>11</v>
      </c>
      <c r="R645" s="1">
        <v>4</v>
      </c>
      <c r="S645" s="2">
        <v>2600</v>
      </c>
      <c r="T645" s="3">
        <f t="shared" si="188"/>
        <v>866.66666666666663</v>
      </c>
      <c r="U645" s="7">
        <v>0.20419999999999999</v>
      </c>
      <c r="V645" s="7">
        <f t="shared" si="189"/>
        <v>3.2749326455999997E-2</v>
      </c>
      <c r="W645" s="7">
        <f t="shared" si="190"/>
        <v>1.6693636134473333E-2</v>
      </c>
      <c r="X645" s="40">
        <f t="shared" si="191"/>
        <v>1081.2059482292843</v>
      </c>
      <c r="Y645" s="1">
        <v>0</v>
      </c>
      <c r="Z645" s="1">
        <v>78</v>
      </c>
      <c r="AA645" s="2">
        <v>67</v>
      </c>
      <c r="AB645" s="6">
        <f t="shared" si="192"/>
        <v>0.6511988748177826</v>
      </c>
      <c r="AC645" s="2">
        <v>347.36</v>
      </c>
      <c r="AD645" s="40">
        <f t="shared" si="193"/>
        <v>3367.0033670033663</v>
      </c>
      <c r="AE645" s="1">
        <f t="shared" si="194"/>
        <v>2.4950099800399199</v>
      </c>
      <c r="AF645" s="2">
        <f t="shared" si="195"/>
        <v>118</v>
      </c>
      <c r="AG645" s="9">
        <f t="shared" si="196"/>
        <v>294.41117764471056</v>
      </c>
      <c r="AH645" s="12">
        <f t="shared" si="197"/>
        <v>5.1888689234658543E-3</v>
      </c>
      <c r="AI645" s="12">
        <f t="shared" si="198"/>
        <v>-93307.040427660002</v>
      </c>
      <c r="AJ645" s="42">
        <f t="shared" si="199"/>
        <v>-122.98954296939083</v>
      </c>
      <c r="AK645" s="11">
        <v>0</v>
      </c>
      <c r="AL645" s="9">
        <f t="shared" si="200"/>
        <v>-89.205547314153222</v>
      </c>
      <c r="AM645" s="11">
        <f t="shared" si="201"/>
        <v>0</v>
      </c>
      <c r="AN645" s="9">
        <f t="shared" si="202"/>
        <v>92.603152080280495</v>
      </c>
      <c r="AO645" s="9"/>
      <c r="AP645" s="9">
        <f t="shared" si="203"/>
        <v>122.99172384260793</v>
      </c>
      <c r="AQ645" s="47">
        <f t="shared" si="204"/>
        <v>92.466265490339993</v>
      </c>
      <c r="AR645" s="15">
        <f t="shared" si="205"/>
        <v>0</v>
      </c>
      <c r="AS645" s="49"/>
      <c r="AT645" s="12">
        <f t="shared" si="206"/>
        <v>-0.33867613130491703</v>
      </c>
      <c r="AU645" s="9">
        <f t="shared" si="207"/>
        <v>62.077693728012562</v>
      </c>
      <c r="AV645" s="9">
        <f t="shared" si="208"/>
        <v>31.689121965685136</v>
      </c>
      <c r="AW645" s="9">
        <f t="shared" si="209"/>
        <v>92.466265490339993</v>
      </c>
      <c r="AX645" s="16">
        <f t="shared" si="210"/>
        <v>62.077693728012562</v>
      </c>
      <c r="AY645" s="44">
        <f t="shared" si="211"/>
        <v>-0.33715739176058096</v>
      </c>
      <c r="AZ645" s="49"/>
      <c r="BA645" s="12">
        <f t="shared" si="212"/>
        <v>-0.33867613130491703</v>
      </c>
      <c r="BB645" s="9">
        <f t="shared" si="213"/>
        <v>63.614537256651829</v>
      </c>
      <c r="BC645" s="9">
        <f t="shared" si="214"/>
        <v>33.225965494324399</v>
      </c>
      <c r="BD645" s="9">
        <f t="shared" si="215"/>
        <v>94.003109018979259</v>
      </c>
      <c r="BE645" s="16">
        <f t="shared" si="216"/>
        <v>63.614537256651829</v>
      </c>
      <c r="BF645" s="44">
        <f t="shared" si="217"/>
        <v>-0.33715739176058096</v>
      </c>
      <c r="BG645" s="49"/>
      <c r="BH645" s="12">
        <f t="shared" si="218"/>
        <v>-0.33867613130491703</v>
      </c>
      <c r="BI645" s="9">
        <f t="shared" si="219"/>
        <v>64</v>
      </c>
      <c r="BJ645" s="9">
        <f t="shared" si="222"/>
        <v>33.61142823767257</v>
      </c>
      <c r="BK645" s="9"/>
      <c r="BL645" s="47">
        <f t="shared" si="220"/>
        <v>64</v>
      </c>
      <c r="BM645" s="44">
        <f t="shared" si="221"/>
        <v>-0.33715739176058096</v>
      </c>
      <c r="BN645" s="11"/>
      <c r="BO645" s="9"/>
      <c r="BP645" s="11"/>
      <c r="BQ645" s="9"/>
      <c r="BR645" s="43"/>
      <c r="BS645" s="9"/>
      <c r="BT645" s="11"/>
    </row>
    <row r="646" spans="3:72" x14ac:dyDescent="0.2">
      <c r="C646" s="1">
        <v>80</v>
      </c>
      <c r="D646" s="1">
        <v>104.71</v>
      </c>
      <c r="E646" s="1">
        <v>-5103.8999999999996</v>
      </c>
      <c r="F646" s="2">
        <v>78</v>
      </c>
      <c r="G646" s="6">
        <v>3.3000000000000002E-2</v>
      </c>
      <c r="H646" s="2">
        <v>0.42199999999999999</v>
      </c>
      <c r="I646" s="2">
        <v>3500</v>
      </c>
      <c r="J646" s="3">
        <f t="shared" si="183"/>
        <v>58.333333333333336</v>
      </c>
      <c r="K646" s="3">
        <f t="shared" si="184"/>
        <v>366.52</v>
      </c>
      <c r="L646" s="1">
        <v>0.9</v>
      </c>
      <c r="M646" s="1">
        <v>0.76</v>
      </c>
      <c r="N646" s="1">
        <f t="shared" si="185"/>
        <v>0.68400000000000005</v>
      </c>
      <c r="O646" s="40">
        <f t="shared" si="186"/>
        <v>50.175438596491226</v>
      </c>
      <c r="P646" s="40">
        <f t="shared" si="187"/>
        <v>3808.3157894736842</v>
      </c>
      <c r="Q646" s="1">
        <v>11</v>
      </c>
      <c r="R646" s="1">
        <v>4</v>
      </c>
      <c r="S646" s="2">
        <v>2600</v>
      </c>
      <c r="T646" s="3">
        <f t="shared" si="188"/>
        <v>866.66666666666663</v>
      </c>
      <c r="U646" s="7">
        <v>0.20419999999999999</v>
      </c>
      <c r="V646" s="7">
        <f t="shared" si="189"/>
        <v>3.2749326455999997E-2</v>
      </c>
      <c r="W646" s="7">
        <f t="shared" si="190"/>
        <v>1.6693636134473333E-2</v>
      </c>
      <c r="X646" s="40">
        <f t="shared" si="191"/>
        <v>1081.2059482292843</v>
      </c>
      <c r="Y646" s="1">
        <v>0</v>
      </c>
      <c r="Z646" s="1">
        <v>78</v>
      </c>
      <c r="AA646" s="2">
        <v>67</v>
      </c>
      <c r="AB646" s="6">
        <f t="shared" si="192"/>
        <v>0.6511988748177826</v>
      </c>
      <c r="AC646" s="2">
        <v>347.36</v>
      </c>
      <c r="AD646" s="40">
        <f t="shared" si="193"/>
        <v>3367.0033670033663</v>
      </c>
      <c r="AE646" s="1">
        <f t="shared" si="194"/>
        <v>2.4950099800399199</v>
      </c>
      <c r="AF646" s="2">
        <f t="shared" si="195"/>
        <v>119</v>
      </c>
      <c r="AG646" s="9">
        <f t="shared" si="196"/>
        <v>296.90618762475049</v>
      </c>
      <c r="AH646" s="12">
        <f t="shared" si="197"/>
        <v>5.1454893465440093E-3</v>
      </c>
      <c r="AI646" s="12">
        <f t="shared" si="198"/>
        <v>-93081.283541765733</v>
      </c>
      <c r="AJ646" s="42">
        <f t="shared" si="199"/>
        <v>-122.71703104164462</v>
      </c>
      <c r="AK646" s="11">
        <v>0</v>
      </c>
      <c r="AL646" s="9">
        <f t="shared" si="200"/>
        <v>-89.213290134838005</v>
      </c>
      <c r="AM646" s="11">
        <f t="shared" si="201"/>
        <v>0</v>
      </c>
      <c r="AN646" s="9">
        <f t="shared" si="202"/>
        <v>92.466265490339993</v>
      </c>
      <c r="AO646" s="9"/>
      <c r="AP646" s="9">
        <f t="shared" si="203"/>
        <v>122.71917560255446</v>
      </c>
      <c r="AQ646" s="47">
        <f t="shared" si="204"/>
        <v>92.330603840227027</v>
      </c>
      <c r="AR646" s="15">
        <f t="shared" si="205"/>
        <v>0</v>
      </c>
      <c r="AS646" s="49"/>
      <c r="AT646" s="12">
        <f t="shared" si="206"/>
        <v>-0.33715739176058096</v>
      </c>
      <c r="AU646" s="9">
        <f t="shared" si="207"/>
        <v>62.077693728012562</v>
      </c>
      <c r="AV646" s="9">
        <f t="shared" si="208"/>
        <v>31.824783615798101</v>
      </c>
      <c r="AW646" s="9">
        <f t="shared" si="209"/>
        <v>92.330603840227027</v>
      </c>
      <c r="AX646" s="16">
        <f t="shared" si="210"/>
        <v>62.077693728012562</v>
      </c>
      <c r="AY646" s="44">
        <f t="shared" si="211"/>
        <v>-0.33565224276997496</v>
      </c>
      <c r="AZ646" s="49"/>
      <c r="BA646" s="12">
        <f t="shared" si="212"/>
        <v>-0.33715739176058096</v>
      </c>
      <c r="BB646" s="9">
        <f t="shared" si="213"/>
        <v>63.614537256651829</v>
      </c>
      <c r="BC646" s="9">
        <f t="shared" si="214"/>
        <v>33.361627144437364</v>
      </c>
      <c r="BD646" s="9">
        <f t="shared" si="215"/>
        <v>93.867447368866294</v>
      </c>
      <c r="BE646" s="16">
        <f t="shared" si="216"/>
        <v>63.614537256651829</v>
      </c>
      <c r="BF646" s="44">
        <f t="shared" si="217"/>
        <v>-0.33565224276997502</v>
      </c>
      <c r="BG646" s="49"/>
      <c r="BH646" s="12">
        <f t="shared" si="218"/>
        <v>-0.33715739176058096</v>
      </c>
      <c r="BI646" s="9">
        <f t="shared" si="219"/>
        <v>64</v>
      </c>
      <c r="BJ646" s="9">
        <f t="shared" si="222"/>
        <v>33.747089887785535</v>
      </c>
      <c r="BK646" s="9"/>
      <c r="BL646" s="47">
        <f t="shared" si="220"/>
        <v>64</v>
      </c>
      <c r="BM646" s="44">
        <f t="shared" si="221"/>
        <v>-0.33565224276997502</v>
      </c>
      <c r="BN646" s="11"/>
      <c r="BO646" s="9"/>
      <c r="BP646" s="11"/>
      <c r="BQ646" s="9"/>
      <c r="BR646" s="43"/>
      <c r="BS646" s="9"/>
      <c r="BT646" s="11"/>
    </row>
    <row r="647" spans="3:72" x14ac:dyDescent="0.2">
      <c r="C647" s="1">
        <v>80</v>
      </c>
      <c r="D647" s="1">
        <v>104.71</v>
      </c>
      <c r="E647" s="1">
        <v>-5103.8999999999996</v>
      </c>
      <c r="F647" s="2">
        <v>78</v>
      </c>
      <c r="G647" s="6">
        <v>3.3000000000000002E-2</v>
      </c>
      <c r="H647" s="2">
        <v>0.42199999999999999</v>
      </c>
      <c r="I647" s="2">
        <v>3500</v>
      </c>
      <c r="J647" s="3">
        <f t="shared" si="183"/>
        <v>58.333333333333336</v>
      </c>
      <c r="K647" s="3">
        <f t="shared" si="184"/>
        <v>366.52</v>
      </c>
      <c r="L647" s="1">
        <v>0.9</v>
      </c>
      <c r="M647" s="1">
        <v>0.76</v>
      </c>
      <c r="N647" s="1">
        <f t="shared" si="185"/>
        <v>0.68400000000000005</v>
      </c>
      <c r="O647" s="40">
        <f t="shared" si="186"/>
        <v>50.175438596491226</v>
      </c>
      <c r="P647" s="40">
        <f t="shared" si="187"/>
        <v>3808.3157894736842</v>
      </c>
      <c r="Q647" s="1">
        <v>11</v>
      </c>
      <c r="R647" s="1">
        <v>4</v>
      </c>
      <c r="S647" s="2">
        <v>2600</v>
      </c>
      <c r="T647" s="3">
        <f t="shared" si="188"/>
        <v>866.66666666666663</v>
      </c>
      <c r="U647" s="7">
        <v>0.20419999999999999</v>
      </c>
      <c r="V647" s="7">
        <f t="shared" si="189"/>
        <v>3.2749326455999997E-2</v>
      </c>
      <c r="W647" s="7">
        <f t="shared" si="190"/>
        <v>1.6693636134473333E-2</v>
      </c>
      <c r="X647" s="40">
        <f t="shared" si="191"/>
        <v>1081.2059482292843</v>
      </c>
      <c r="Y647" s="1">
        <v>0</v>
      </c>
      <c r="Z647" s="1">
        <v>78</v>
      </c>
      <c r="AA647" s="2">
        <v>67</v>
      </c>
      <c r="AB647" s="6">
        <f t="shared" si="192"/>
        <v>0.6511988748177826</v>
      </c>
      <c r="AC647" s="2">
        <v>347.36</v>
      </c>
      <c r="AD647" s="40">
        <f t="shared" si="193"/>
        <v>3367.0033670033663</v>
      </c>
      <c r="AE647" s="1">
        <f t="shared" si="194"/>
        <v>2.4950099800399199</v>
      </c>
      <c r="AF647" s="2">
        <f t="shared" si="195"/>
        <v>120</v>
      </c>
      <c r="AG647" s="9">
        <f t="shared" si="196"/>
        <v>299.40119760479041</v>
      </c>
      <c r="AH647" s="12">
        <f t="shared" si="197"/>
        <v>5.1028290732614227E-3</v>
      </c>
      <c r="AI647" s="12">
        <f t="shared" si="198"/>
        <v>-92857.552340735172</v>
      </c>
      <c r="AJ647" s="42">
        <f t="shared" si="199"/>
        <v>-122.44695170094707</v>
      </c>
      <c r="AK647" s="11">
        <v>0</v>
      </c>
      <c r="AL647" s="9">
        <f t="shared" si="200"/>
        <v>-89.220904567016206</v>
      </c>
      <c r="AM647" s="11">
        <f t="shared" si="201"/>
        <v>0</v>
      </c>
      <c r="AN647" s="9">
        <f t="shared" si="202"/>
        <v>92.330603840227027</v>
      </c>
      <c r="AO647" s="9"/>
      <c r="AP647" s="9">
        <f t="shared" si="203"/>
        <v>122.44906084897569</v>
      </c>
      <c r="AQ647" s="47">
        <f t="shared" si="204"/>
        <v>92.196150736761226</v>
      </c>
      <c r="AR647" s="15">
        <f t="shared" si="205"/>
        <v>0</v>
      </c>
      <c r="AS647" s="49"/>
      <c r="AT647" s="12">
        <f t="shared" si="206"/>
        <v>-0.33565224276997496</v>
      </c>
      <c r="AU647" s="9">
        <f t="shared" si="207"/>
        <v>62.077693728012562</v>
      </c>
      <c r="AV647" s="9">
        <f t="shared" si="208"/>
        <v>31.959236719263902</v>
      </c>
      <c r="AW647" s="9">
        <f t="shared" si="209"/>
        <v>92.196150736761226</v>
      </c>
      <c r="AX647" s="16">
        <f t="shared" si="210"/>
        <v>62.077693728012562</v>
      </c>
      <c r="AY647" s="44">
        <f t="shared" si="211"/>
        <v>-0.3341605024528192</v>
      </c>
      <c r="AZ647" s="49"/>
      <c r="BA647" s="12">
        <f t="shared" si="212"/>
        <v>-0.33565224276997502</v>
      </c>
      <c r="BB647" s="9">
        <f t="shared" si="213"/>
        <v>63.614537256651829</v>
      </c>
      <c r="BC647" s="9">
        <f t="shared" si="214"/>
        <v>33.496080247903166</v>
      </c>
      <c r="BD647" s="9">
        <f t="shared" si="215"/>
        <v>93.732994265400492</v>
      </c>
      <c r="BE647" s="16">
        <f t="shared" si="216"/>
        <v>63.614537256651829</v>
      </c>
      <c r="BF647" s="44">
        <f t="shared" si="217"/>
        <v>-0.33416050245281925</v>
      </c>
      <c r="BG647" s="49"/>
      <c r="BH647" s="12">
        <f t="shared" si="218"/>
        <v>-0.33565224276997502</v>
      </c>
      <c r="BI647" s="9">
        <f t="shared" si="219"/>
        <v>64</v>
      </c>
      <c r="BJ647" s="9">
        <f t="shared" si="222"/>
        <v>33.881542991251337</v>
      </c>
      <c r="BK647" s="9"/>
      <c r="BL647" s="47">
        <f t="shared" si="220"/>
        <v>64</v>
      </c>
      <c r="BM647" s="44">
        <f t="shared" si="221"/>
        <v>-0.33416050245281925</v>
      </c>
      <c r="BN647" s="11"/>
      <c r="BO647" s="9"/>
      <c r="BP647" s="11"/>
      <c r="BQ647" s="9"/>
      <c r="BR647" s="43"/>
      <c r="BS647" s="9"/>
      <c r="BT647" s="11"/>
    </row>
    <row r="648" spans="3:72" x14ac:dyDescent="0.2">
      <c r="C648" s="1">
        <v>80</v>
      </c>
      <c r="D648" s="1">
        <v>104.71</v>
      </c>
      <c r="E648" s="1">
        <v>-5103.8999999999996</v>
      </c>
      <c r="F648" s="2">
        <v>78</v>
      </c>
      <c r="G648" s="6">
        <v>3.3000000000000002E-2</v>
      </c>
      <c r="H648" s="2">
        <v>0.42199999999999999</v>
      </c>
      <c r="I648" s="2">
        <v>3500</v>
      </c>
      <c r="J648" s="3">
        <f t="shared" si="183"/>
        <v>58.333333333333336</v>
      </c>
      <c r="K648" s="3">
        <f t="shared" si="184"/>
        <v>366.52</v>
      </c>
      <c r="L648" s="1">
        <v>0.9</v>
      </c>
      <c r="M648" s="1">
        <v>0.76</v>
      </c>
      <c r="N648" s="1">
        <f t="shared" si="185"/>
        <v>0.68400000000000005</v>
      </c>
      <c r="O648" s="40">
        <f t="shared" si="186"/>
        <v>50.175438596491226</v>
      </c>
      <c r="P648" s="40">
        <f t="shared" si="187"/>
        <v>3808.3157894736842</v>
      </c>
      <c r="Q648" s="1">
        <v>11</v>
      </c>
      <c r="R648" s="1">
        <v>4</v>
      </c>
      <c r="S648" s="2">
        <v>2600</v>
      </c>
      <c r="T648" s="3">
        <f t="shared" si="188"/>
        <v>866.66666666666663</v>
      </c>
      <c r="U648" s="7">
        <v>0.20419999999999999</v>
      </c>
      <c r="V648" s="7">
        <f t="shared" si="189"/>
        <v>3.2749326455999997E-2</v>
      </c>
      <c r="W648" s="7">
        <f t="shared" si="190"/>
        <v>1.6693636134473333E-2</v>
      </c>
      <c r="X648" s="40">
        <f t="shared" si="191"/>
        <v>1081.2059482292843</v>
      </c>
      <c r="Y648" s="1">
        <v>0</v>
      </c>
      <c r="Z648" s="1">
        <v>78</v>
      </c>
      <c r="AA648" s="2">
        <v>67</v>
      </c>
      <c r="AB648" s="6">
        <f t="shared" si="192"/>
        <v>0.6511988748177826</v>
      </c>
      <c r="AC648" s="2">
        <v>347.36</v>
      </c>
      <c r="AD648" s="40">
        <f t="shared" si="193"/>
        <v>3367.0033670033663</v>
      </c>
      <c r="AE648" s="1">
        <f t="shared" si="194"/>
        <v>2.4950099800399199</v>
      </c>
      <c r="AF648" s="2">
        <f t="shared" si="195"/>
        <v>121</v>
      </c>
      <c r="AG648" s="9">
        <f t="shared" si="196"/>
        <v>301.89620758483034</v>
      </c>
      <c r="AH648" s="12">
        <f t="shared" si="197"/>
        <v>5.0608703598990015E-3</v>
      </c>
      <c r="AI648" s="12">
        <f t="shared" si="198"/>
        <v>-92635.819534567694</v>
      </c>
      <c r="AJ648" s="42">
        <f t="shared" si="199"/>
        <v>-122.17927248193676</v>
      </c>
      <c r="AK648" s="11">
        <v>0</v>
      </c>
      <c r="AL648" s="9">
        <f t="shared" si="200"/>
        <v>-89.228393777764268</v>
      </c>
      <c r="AM648" s="11">
        <f t="shared" si="201"/>
        <v>0</v>
      </c>
      <c r="AN648" s="9">
        <f t="shared" si="202"/>
        <v>92.196150736761226</v>
      </c>
      <c r="AO648" s="9"/>
      <c r="AP648" s="9">
        <f t="shared" si="203"/>
        <v>122.18134708704955</v>
      </c>
      <c r="AQ648" s="47">
        <f t="shared" si="204"/>
        <v>92.062890078300896</v>
      </c>
      <c r="AR648" s="15">
        <f t="shared" si="205"/>
        <v>0</v>
      </c>
      <c r="AS648" s="49"/>
      <c r="AT648" s="12">
        <f t="shared" si="206"/>
        <v>-0.3341605024528192</v>
      </c>
      <c r="AU648" s="9">
        <f t="shared" si="207"/>
        <v>62.077693728012562</v>
      </c>
      <c r="AV648" s="9">
        <f t="shared" si="208"/>
        <v>32.092497377724236</v>
      </c>
      <c r="AW648" s="9">
        <f t="shared" si="209"/>
        <v>92.062890078300896</v>
      </c>
      <c r="AX648" s="16">
        <f t="shared" si="210"/>
        <v>62.077693728012562</v>
      </c>
      <c r="AY648" s="44">
        <f t="shared" si="211"/>
        <v>-0.33268199216341882</v>
      </c>
      <c r="AZ648" s="49"/>
      <c r="BA648" s="12">
        <f t="shared" si="212"/>
        <v>-0.33416050245281925</v>
      </c>
      <c r="BB648" s="9">
        <f t="shared" si="213"/>
        <v>63.614537256651829</v>
      </c>
      <c r="BC648" s="9">
        <f t="shared" si="214"/>
        <v>33.629340906363495</v>
      </c>
      <c r="BD648" s="9">
        <f t="shared" si="215"/>
        <v>93.599733606940163</v>
      </c>
      <c r="BE648" s="16">
        <f t="shared" si="216"/>
        <v>63.614537256651829</v>
      </c>
      <c r="BF648" s="44">
        <f t="shared" si="217"/>
        <v>-0.33268199216341887</v>
      </c>
      <c r="BG648" s="49"/>
      <c r="BH648" s="12">
        <f t="shared" si="218"/>
        <v>-0.33416050245281925</v>
      </c>
      <c r="BI648" s="9">
        <f t="shared" si="219"/>
        <v>64</v>
      </c>
      <c r="BJ648" s="9">
        <f t="shared" si="222"/>
        <v>34.014803649711666</v>
      </c>
      <c r="BK648" s="9"/>
      <c r="BL648" s="47">
        <f t="shared" si="220"/>
        <v>64</v>
      </c>
      <c r="BM648" s="44">
        <f t="shared" si="221"/>
        <v>-0.33268199216341887</v>
      </c>
      <c r="BN648" s="11"/>
      <c r="BO648" s="9"/>
      <c r="BP648" s="11"/>
      <c r="BQ648" s="9"/>
      <c r="BR648" s="43"/>
      <c r="BS648" s="9"/>
      <c r="BT648" s="11"/>
    </row>
    <row r="649" spans="3:72" x14ac:dyDescent="0.2">
      <c r="C649" s="1">
        <v>80</v>
      </c>
      <c r="D649" s="1">
        <v>104.71</v>
      </c>
      <c r="E649" s="1">
        <v>-5103.8999999999996</v>
      </c>
      <c r="F649" s="2">
        <v>78</v>
      </c>
      <c r="G649" s="6">
        <v>3.3000000000000002E-2</v>
      </c>
      <c r="H649" s="2">
        <v>0.42199999999999999</v>
      </c>
      <c r="I649" s="2">
        <v>3500</v>
      </c>
      <c r="J649" s="3">
        <f t="shared" si="183"/>
        <v>58.333333333333336</v>
      </c>
      <c r="K649" s="3">
        <f t="shared" si="184"/>
        <v>366.52</v>
      </c>
      <c r="L649" s="1">
        <v>0.9</v>
      </c>
      <c r="M649" s="1">
        <v>0.76</v>
      </c>
      <c r="N649" s="1">
        <f t="shared" si="185"/>
        <v>0.68400000000000005</v>
      </c>
      <c r="O649" s="40">
        <f t="shared" si="186"/>
        <v>50.175438596491226</v>
      </c>
      <c r="P649" s="40">
        <f t="shared" si="187"/>
        <v>3808.3157894736842</v>
      </c>
      <c r="Q649" s="1">
        <v>11</v>
      </c>
      <c r="R649" s="1">
        <v>4</v>
      </c>
      <c r="S649" s="2">
        <v>2600</v>
      </c>
      <c r="T649" s="3">
        <f t="shared" si="188"/>
        <v>866.66666666666663</v>
      </c>
      <c r="U649" s="7">
        <v>0.20419999999999999</v>
      </c>
      <c r="V649" s="7">
        <f t="shared" si="189"/>
        <v>3.2749326455999997E-2</v>
      </c>
      <c r="W649" s="7">
        <f t="shared" si="190"/>
        <v>1.6693636134473333E-2</v>
      </c>
      <c r="X649" s="40">
        <f t="shared" si="191"/>
        <v>1081.2059482292843</v>
      </c>
      <c r="Y649" s="1">
        <v>0</v>
      </c>
      <c r="Z649" s="1">
        <v>78</v>
      </c>
      <c r="AA649" s="2">
        <v>67</v>
      </c>
      <c r="AB649" s="6">
        <f t="shared" si="192"/>
        <v>0.6511988748177826</v>
      </c>
      <c r="AC649" s="2">
        <v>347.36</v>
      </c>
      <c r="AD649" s="40">
        <f t="shared" si="193"/>
        <v>3367.0033670033663</v>
      </c>
      <c r="AE649" s="1">
        <f t="shared" si="194"/>
        <v>2.4950099800399199</v>
      </c>
      <c r="AF649" s="2">
        <f t="shared" si="195"/>
        <v>122</v>
      </c>
      <c r="AG649" s="9">
        <f t="shared" si="196"/>
        <v>304.3912175648702</v>
      </c>
      <c r="AH649" s="12">
        <f t="shared" si="197"/>
        <v>5.0195960415787277E-3</v>
      </c>
      <c r="AI649" s="12">
        <f t="shared" si="198"/>
        <v>-92416.058325196762</v>
      </c>
      <c r="AJ649" s="42">
        <f t="shared" si="199"/>
        <v>-121.91396149467531</v>
      </c>
      <c r="AK649" s="11">
        <v>0</v>
      </c>
      <c r="AL649" s="9">
        <f t="shared" si="200"/>
        <v>-89.235760830841258</v>
      </c>
      <c r="AM649" s="11">
        <f t="shared" si="201"/>
        <v>0</v>
      </c>
      <c r="AN649" s="9">
        <f t="shared" si="202"/>
        <v>92.062890078300896</v>
      </c>
      <c r="AO649" s="9"/>
      <c r="AP649" s="9">
        <f t="shared" si="203"/>
        <v>121.91600239857338</v>
      </c>
      <c r="AQ649" s="47">
        <f t="shared" si="204"/>
        <v>91.930806048285049</v>
      </c>
      <c r="AR649" s="15">
        <f t="shared" si="205"/>
        <v>0</v>
      </c>
      <c r="AS649" s="49"/>
      <c r="AT649" s="12">
        <f t="shared" si="206"/>
        <v>-0.33268199216341882</v>
      </c>
      <c r="AU649" s="9">
        <f t="shared" si="207"/>
        <v>62.077693728012562</v>
      </c>
      <c r="AV649" s="9">
        <f t="shared" si="208"/>
        <v>32.224581407740075</v>
      </c>
      <c r="AW649" s="9">
        <f t="shared" si="209"/>
        <v>91.930806048285064</v>
      </c>
      <c r="AX649" s="16">
        <f t="shared" si="210"/>
        <v>62.077693728012569</v>
      </c>
      <c r="AY649" s="44">
        <f t="shared" si="211"/>
        <v>-0.33121653641901388</v>
      </c>
      <c r="AZ649" s="49"/>
      <c r="BA649" s="12">
        <f t="shared" si="212"/>
        <v>-0.33268199216341887</v>
      </c>
      <c r="BB649" s="9">
        <f t="shared" si="213"/>
        <v>63.614537256651829</v>
      </c>
      <c r="BC649" s="9">
        <f t="shared" si="214"/>
        <v>33.761424936379335</v>
      </c>
      <c r="BD649" s="9">
        <f t="shared" si="215"/>
        <v>93.467649576924316</v>
      </c>
      <c r="BE649" s="16">
        <f t="shared" si="216"/>
        <v>63.614537256651829</v>
      </c>
      <c r="BF649" s="44">
        <f t="shared" si="217"/>
        <v>-0.33121653641901388</v>
      </c>
      <c r="BG649" s="49"/>
      <c r="BH649" s="12">
        <f t="shared" si="218"/>
        <v>-0.33268199216341887</v>
      </c>
      <c r="BI649" s="9">
        <f t="shared" si="219"/>
        <v>64</v>
      </c>
      <c r="BJ649" s="9">
        <f t="shared" si="222"/>
        <v>34.146887679727506</v>
      </c>
      <c r="BK649" s="9"/>
      <c r="BL649" s="47">
        <f t="shared" si="220"/>
        <v>64</v>
      </c>
      <c r="BM649" s="44">
        <f t="shared" si="221"/>
        <v>-0.33121653641901388</v>
      </c>
      <c r="BN649" s="11"/>
      <c r="BO649" s="9"/>
      <c r="BP649" s="11"/>
      <c r="BQ649" s="9"/>
      <c r="BR649" s="43"/>
      <c r="BS649" s="9"/>
      <c r="BT649" s="11"/>
    </row>
    <row r="650" spans="3:72" x14ac:dyDescent="0.2">
      <c r="C650" s="1">
        <v>80</v>
      </c>
      <c r="D650" s="1">
        <v>104.71</v>
      </c>
      <c r="E650" s="1">
        <v>-5103.8999999999996</v>
      </c>
      <c r="F650" s="2">
        <v>78</v>
      </c>
      <c r="G650" s="6">
        <v>3.3000000000000002E-2</v>
      </c>
      <c r="H650" s="2">
        <v>0.42199999999999999</v>
      </c>
      <c r="I650" s="2">
        <v>3500</v>
      </c>
      <c r="J650" s="3">
        <f t="shared" si="183"/>
        <v>58.333333333333336</v>
      </c>
      <c r="K650" s="3">
        <f t="shared" si="184"/>
        <v>366.52</v>
      </c>
      <c r="L650" s="1">
        <v>0.9</v>
      </c>
      <c r="M650" s="1">
        <v>0.76</v>
      </c>
      <c r="N650" s="1">
        <f t="shared" si="185"/>
        <v>0.68400000000000005</v>
      </c>
      <c r="O650" s="40">
        <f t="shared" si="186"/>
        <v>50.175438596491226</v>
      </c>
      <c r="P650" s="40">
        <f t="shared" si="187"/>
        <v>3808.3157894736842</v>
      </c>
      <c r="Q650" s="1">
        <v>11</v>
      </c>
      <c r="R650" s="1">
        <v>4</v>
      </c>
      <c r="S650" s="2">
        <v>2600</v>
      </c>
      <c r="T650" s="3">
        <f t="shared" si="188"/>
        <v>866.66666666666663</v>
      </c>
      <c r="U650" s="7">
        <v>0.20419999999999999</v>
      </c>
      <c r="V650" s="7">
        <f t="shared" si="189"/>
        <v>3.2749326455999997E-2</v>
      </c>
      <c r="W650" s="7">
        <f t="shared" si="190"/>
        <v>1.6693636134473333E-2</v>
      </c>
      <c r="X650" s="40">
        <f t="shared" si="191"/>
        <v>1081.2059482292843</v>
      </c>
      <c r="Y650" s="1">
        <v>0</v>
      </c>
      <c r="Z650" s="1">
        <v>78</v>
      </c>
      <c r="AA650" s="2">
        <v>67</v>
      </c>
      <c r="AB650" s="6">
        <f t="shared" si="192"/>
        <v>0.6511988748177826</v>
      </c>
      <c r="AC650" s="2">
        <v>347.36</v>
      </c>
      <c r="AD650" s="40">
        <f t="shared" si="193"/>
        <v>3367.0033670033663</v>
      </c>
      <c r="AE650" s="1">
        <f t="shared" si="194"/>
        <v>2.4950099800399199</v>
      </c>
      <c r="AF650" s="2">
        <f t="shared" si="195"/>
        <v>123</v>
      </c>
      <c r="AG650" s="9">
        <f t="shared" si="196"/>
        <v>306.88622754491013</v>
      </c>
      <c r="AH650" s="12">
        <f t="shared" si="197"/>
        <v>4.9789895088506869E-3</v>
      </c>
      <c r="AI650" s="12">
        <f t="shared" si="198"/>
        <v>-92198.242395313224</v>
      </c>
      <c r="AJ650" s="42">
        <f t="shared" si="199"/>
        <v>-121.6509874119602</v>
      </c>
      <c r="AK650" s="11">
        <v>0</v>
      </c>
      <c r="AL650" s="9">
        <f t="shared" si="200"/>
        <v>-89.243008690867882</v>
      </c>
      <c r="AM650" s="11">
        <f t="shared" si="201"/>
        <v>0</v>
      </c>
      <c r="AN650" s="9">
        <f t="shared" si="202"/>
        <v>91.930806048285049</v>
      </c>
      <c r="AO650" s="9"/>
      <c r="AP650" s="9">
        <f t="shared" si="203"/>
        <v>121.65299542921908</v>
      </c>
      <c r="AQ650" s="47">
        <f t="shared" si="204"/>
        <v>91.799883108946588</v>
      </c>
      <c r="AR650" s="15">
        <f t="shared" si="205"/>
        <v>0</v>
      </c>
      <c r="AS650" s="49"/>
      <c r="AT650" s="12">
        <f t="shared" si="206"/>
        <v>-0.33121653641901388</v>
      </c>
      <c r="AU650" s="9">
        <f t="shared" si="207"/>
        <v>62.077693728012569</v>
      </c>
      <c r="AV650" s="9">
        <f t="shared" si="208"/>
        <v>32.355504347078544</v>
      </c>
      <c r="AW650" s="9">
        <f t="shared" si="209"/>
        <v>91.799883108946602</v>
      </c>
      <c r="AX650" s="16">
        <f t="shared" si="210"/>
        <v>62.077693728012576</v>
      </c>
      <c r="AY650" s="44">
        <f t="shared" si="211"/>
        <v>-0.32976396283002718</v>
      </c>
      <c r="AZ650" s="49"/>
      <c r="BA650" s="12">
        <f t="shared" si="212"/>
        <v>-0.33121653641901388</v>
      </c>
      <c r="BB650" s="9">
        <f t="shared" si="213"/>
        <v>63.614537256651829</v>
      </c>
      <c r="BC650" s="9">
        <f t="shared" si="214"/>
        <v>33.892347875717803</v>
      </c>
      <c r="BD650" s="9">
        <f t="shared" si="215"/>
        <v>93.336726637585855</v>
      </c>
      <c r="BE650" s="16">
        <f t="shared" si="216"/>
        <v>63.614537256651829</v>
      </c>
      <c r="BF650" s="44">
        <f t="shared" si="217"/>
        <v>-0.32976396283002707</v>
      </c>
      <c r="BG650" s="49"/>
      <c r="BH650" s="12">
        <f t="shared" si="218"/>
        <v>-0.33121653641901388</v>
      </c>
      <c r="BI650" s="9">
        <f t="shared" si="219"/>
        <v>64</v>
      </c>
      <c r="BJ650" s="9">
        <f t="shared" si="222"/>
        <v>34.277810619065974</v>
      </c>
      <c r="BK650" s="9"/>
      <c r="BL650" s="47">
        <f t="shared" si="220"/>
        <v>64</v>
      </c>
      <c r="BM650" s="44">
        <f t="shared" si="221"/>
        <v>-0.32976396283002707</v>
      </c>
      <c r="BN650" s="11"/>
      <c r="BO650" s="9"/>
      <c r="BP650" s="11"/>
      <c r="BQ650" s="9"/>
      <c r="BR650" s="43"/>
      <c r="BS650" s="9"/>
      <c r="BT650" s="11"/>
    </row>
    <row r="651" spans="3:72" x14ac:dyDescent="0.2">
      <c r="C651" s="1">
        <v>80</v>
      </c>
      <c r="D651" s="1">
        <v>104.71</v>
      </c>
      <c r="E651" s="1">
        <v>-5103.8999999999996</v>
      </c>
      <c r="F651" s="2">
        <v>78</v>
      </c>
      <c r="G651" s="6">
        <v>3.3000000000000002E-2</v>
      </c>
      <c r="H651" s="2">
        <v>0.42199999999999999</v>
      </c>
      <c r="I651" s="2">
        <v>3500</v>
      </c>
      <c r="J651" s="3">
        <f t="shared" si="183"/>
        <v>58.333333333333336</v>
      </c>
      <c r="K651" s="3">
        <f t="shared" si="184"/>
        <v>366.52</v>
      </c>
      <c r="L651" s="1">
        <v>0.9</v>
      </c>
      <c r="M651" s="1">
        <v>0.76</v>
      </c>
      <c r="N651" s="1">
        <f t="shared" si="185"/>
        <v>0.68400000000000005</v>
      </c>
      <c r="O651" s="40">
        <f t="shared" si="186"/>
        <v>50.175438596491226</v>
      </c>
      <c r="P651" s="40">
        <f t="shared" si="187"/>
        <v>3808.3157894736842</v>
      </c>
      <c r="Q651" s="1">
        <v>11</v>
      </c>
      <c r="R651" s="1">
        <v>4</v>
      </c>
      <c r="S651" s="2">
        <v>2600</v>
      </c>
      <c r="T651" s="3">
        <f t="shared" si="188"/>
        <v>866.66666666666663</v>
      </c>
      <c r="U651" s="7">
        <v>0.20419999999999999</v>
      </c>
      <c r="V651" s="7">
        <f t="shared" si="189"/>
        <v>3.2749326455999997E-2</v>
      </c>
      <c r="W651" s="7">
        <f t="shared" si="190"/>
        <v>1.6693636134473333E-2</v>
      </c>
      <c r="X651" s="40">
        <f t="shared" si="191"/>
        <v>1081.2059482292843</v>
      </c>
      <c r="Y651" s="1">
        <v>0</v>
      </c>
      <c r="Z651" s="1">
        <v>78</v>
      </c>
      <c r="AA651" s="2">
        <v>67</v>
      </c>
      <c r="AB651" s="6">
        <f t="shared" si="192"/>
        <v>0.6511988748177826</v>
      </c>
      <c r="AC651" s="2">
        <v>347.36</v>
      </c>
      <c r="AD651" s="40">
        <f t="shared" si="193"/>
        <v>3367.0033670033663</v>
      </c>
      <c r="AE651" s="1">
        <f t="shared" si="194"/>
        <v>2.4950099800399199</v>
      </c>
      <c r="AF651" s="2">
        <f t="shared" si="195"/>
        <v>124</v>
      </c>
      <c r="AG651" s="9">
        <f t="shared" si="196"/>
        <v>309.38123752495005</v>
      </c>
      <c r="AH651" s="12">
        <f t="shared" si="197"/>
        <v>4.939034685407395E-3</v>
      </c>
      <c r="AI651" s="12">
        <f t="shared" si="198"/>
        <v>-91982.345897498642</v>
      </c>
      <c r="AJ651" s="42">
        <f t="shared" si="199"/>
        <v>-121.39031945697157</v>
      </c>
      <c r="AK651" s="11">
        <v>0</v>
      </c>
      <c r="AL651" s="9">
        <f t="shared" si="200"/>
        <v>-89.250140227304271</v>
      </c>
      <c r="AM651" s="11">
        <f t="shared" si="201"/>
        <v>0</v>
      </c>
      <c r="AN651" s="9">
        <f t="shared" si="202"/>
        <v>91.799883108946588</v>
      </c>
      <c r="AO651" s="9"/>
      <c r="AP651" s="9">
        <f t="shared" si="203"/>
        <v>121.39229537612509</v>
      </c>
      <c r="AQ651" s="47">
        <f t="shared" si="204"/>
        <v>91.670105995191079</v>
      </c>
      <c r="AR651" s="15">
        <f t="shared" si="205"/>
        <v>0</v>
      </c>
      <c r="AS651" s="49"/>
      <c r="AT651" s="12">
        <f t="shared" si="206"/>
        <v>-0.32976396283002718</v>
      </c>
      <c r="AU651" s="9">
        <f t="shared" si="207"/>
        <v>62.077693728012576</v>
      </c>
      <c r="AV651" s="9">
        <f t="shared" si="208"/>
        <v>32.485281460834074</v>
      </c>
      <c r="AW651" s="9">
        <f t="shared" si="209"/>
        <v>91.670105995191065</v>
      </c>
      <c r="AX651" s="16">
        <f t="shared" si="210"/>
        <v>62.077693728012569</v>
      </c>
      <c r="AY651" s="44">
        <f t="shared" si="211"/>
        <v>-0.32832410203215062</v>
      </c>
      <c r="AZ651" s="49"/>
      <c r="BA651" s="12">
        <f t="shared" si="212"/>
        <v>-0.32976396283002707</v>
      </c>
      <c r="BB651" s="9">
        <f t="shared" si="213"/>
        <v>63.614537256651829</v>
      </c>
      <c r="BC651" s="9">
        <f t="shared" si="214"/>
        <v>34.02212498947334</v>
      </c>
      <c r="BD651" s="9">
        <f t="shared" si="215"/>
        <v>93.206949523830318</v>
      </c>
      <c r="BE651" s="16">
        <f t="shared" si="216"/>
        <v>63.614537256651829</v>
      </c>
      <c r="BF651" s="44">
        <f t="shared" si="217"/>
        <v>-0.32832410203215057</v>
      </c>
      <c r="BG651" s="49"/>
      <c r="BH651" s="12">
        <f t="shared" si="218"/>
        <v>-0.32976396283002707</v>
      </c>
      <c r="BI651" s="9">
        <f t="shared" si="219"/>
        <v>64</v>
      </c>
      <c r="BJ651" s="9">
        <f t="shared" si="222"/>
        <v>34.407587732821511</v>
      </c>
      <c r="BK651" s="9"/>
      <c r="BL651" s="47">
        <f t="shared" si="220"/>
        <v>64</v>
      </c>
      <c r="BM651" s="44">
        <f t="shared" si="221"/>
        <v>-0.32832410203215057</v>
      </c>
      <c r="BN651" s="11"/>
      <c r="BO651" s="9"/>
      <c r="BP651" s="11"/>
      <c r="BQ651" s="9"/>
      <c r="BR651" s="43"/>
      <c r="BS651" s="9"/>
      <c r="BT651" s="11"/>
    </row>
    <row r="652" spans="3:72" x14ac:dyDescent="0.2">
      <c r="C652" s="1">
        <v>80</v>
      </c>
      <c r="D652" s="1">
        <v>104.71</v>
      </c>
      <c r="E652" s="1">
        <v>-5103.8999999999996</v>
      </c>
      <c r="F652" s="2">
        <v>78</v>
      </c>
      <c r="G652" s="6">
        <v>3.3000000000000002E-2</v>
      </c>
      <c r="H652" s="2">
        <v>0.42199999999999999</v>
      </c>
      <c r="I652" s="2">
        <v>3500</v>
      </c>
      <c r="J652" s="3">
        <f t="shared" si="183"/>
        <v>58.333333333333336</v>
      </c>
      <c r="K652" s="3">
        <f t="shared" si="184"/>
        <v>366.52</v>
      </c>
      <c r="L652" s="1">
        <v>0.9</v>
      </c>
      <c r="M652" s="1">
        <v>0.76</v>
      </c>
      <c r="N652" s="1">
        <f t="shared" si="185"/>
        <v>0.68400000000000005</v>
      </c>
      <c r="O652" s="40">
        <f t="shared" si="186"/>
        <v>50.175438596491226</v>
      </c>
      <c r="P652" s="40">
        <f t="shared" si="187"/>
        <v>3808.3157894736842</v>
      </c>
      <c r="Q652" s="1">
        <v>11</v>
      </c>
      <c r="R652" s="1">
        <v>4</v>
      </c>
      <c r="S652" s="2">
        <v>2600</v>
      </c>
      <c r="T652" s="3">
        <f t="shared" si="188"/>
        <v>866.66666666666663</v>
      </c>
      <c r="U652" s="7">
        <v>0.20419999999999999</v>
      </c>
      <c r="V652" s="7">
        <f t="shared" si="189"/>
        <v>3.2749326455999997E-2</v>
      </c>
      <c r="W652" s="7">
        <f t="shared" si="190"/>
        <v>1.6693636134473333E-2</v>
      </c>
      <c r="X652" s="40">
        <f t="shared" si="191"/>
        <v>1081.2059482292843</v>
      </c>
      <c r="Y652" s="1">
        <v>0</v>
      </c>
      <c r="Z652" s="1">
        <v>78</v>
      </c>
      <c r="AA652" s="2">
        <v>67</v>
      </c>
      <c r="AB652" s="6">
        <f t="shared" si="192"/>
        <v>0.6511988748177826</v>
      </c>
      <c r="AC652" s="2">
        <v>347.36</v>
      </c>
      <c r="AD652" s="40">
        <f t="shared" si="193"/>
        <v>3367.0033670033663</v>
      </c>
      <c r="AE652" s="1">
        <f t="shared" si="194"/>
        <v>2.4950099800399199</v>
      </c>
      <c r="AF652" s="2">
        <f t="shared" si="195"/>
        <v>125</v>
      </c>
      <c r="AG652" s="9">
        <f t="shared" si="196"/>
        <v>311.87624750498998</v>
      </c>
      <c r="AH652" s="12">
        <f t="shared" si="197"/>
        <v>4.8997160068625879E-3</v>
      </c>
      <c r="AI652" s="12">
        <f t="shared" si="198"/>
        <v>-91768.34344365749</v>
      </c>
      <c r="AJ652" s="42">
        <f t="shared" si="199"/>
        <v>-121.131927391242</v>
      </c>
      <c r="AK652" s="11">
        <v>0</v>
      </c>
      <c r="AL652" s="9">
        <f t="shared" si="200"/>
        <v>-89.257158218237734</v>
      </c>
      <c r="AM652" s="11">
        <f t="shared" si="201"/>
        <v>0</v>
      </c>
      <c r="AN652" s="9">
        <f t="shared" si="202"/>
        <v>91.670105995191079</v>
      </c>
      <c r="AO652" s="9"/>
      <c r="AP652" s="9">
        <f t="shared" si="203"/>
        <v>121.13387197581478</v>
      </c>
      <c r="AQ652" s="47">
        <f t="shared" si="204"/>
        <v>91.541459708636282</v>
      </c>
      <c r="AR652" s="15">
        <f t="shared" si="205"/>
        <v>0</v>
      </c>
      <c r="AS652" s="49"/>
      <c r="AT652" s="12">
        <f t="shared" si="206"/>
        <v>-0.32832410203215062</v>
      </c>
      <c r="AU652" s="9">
        <f t="shared" si="207"/>
        <v>62.077693728012569</v>
      </c>
      <c r="AV652" s="9">
        <f t="shared" si="208"/>
        <v>32.613927747388864</v>
      </c>
      <c r="AW652" s="9">
        <f t="shared" si="209"/>
        <v>91.541459708636268</v>
      </c>
      <c r="AX652" s="16">
        <f t="shared" si="210"/>
        <v>62.077693728012562</v>
      </c>
      <c r="AY652" s="44">
        <f t="shared" si="211"/>
        <v>-0.32689678762021535</v>
      </c>
      <c r="AZ652" s="49"/>
      <c r="BA652" s="12">
        <f t="shared" si="212"/>
        <v>-0.32832410203215057</v>
      </c>
      <c r="BB652" s="9">
        <f t="shared" si="213"/>
        <v>63.614537256651829</v>
      </c>
      <c r="BC652" s="9">
        <f t="shared" si="214"/>
        <v>34.150771276028124</v>
      </c>
      <c r="BD652" s="9">
        <f t="shared" si="215"/>
        <v>93.078303237275534</v>
      </c>
      <c r="BE652" s="16">
        <f t="shared" si="216"/>
        <v>63.614537256651829</v>
      </c>
      <c r="BF652" s="44">
        <f t="shared" si="217"/>
        <v>-0.3268967876202154</v>
      </c>
      <c r="BG652" s="49"/>
      <c r="BH652" s="12">
        <f t="shared" si="218"/>
        <v>-0.32832410203215057</v>
      </c>
      <c r="BI652" s="9">
        <f t="shared" si="219"/>
        <v>64</v>
      </c>
      <c r="BJ652" s="9">
        <f t="shared" si="222"/>
        <v>34.536234019376295</v>
      </c>
      <c r="BK652" s="9"/>
      <c r="BL652" s="47">
        <f t="shared" si="220"/>
        <v>64</v>
      </c>
      <c r="BM652" s="44">
        <f t="shared" si="221"/>
        <v>-0.3268967876202154</v>
      </c>
      <c r="BN652" s="11"/>
      <c r="BO652" s="9"/>
      <c r="BP652" s="11"/>
      <c r="BQ652" s="9"/>
      <c r="BR652" s="43"/>
      <c r="BS652" s="9"/>
      <c r="BT652" s="11"/>
    </row>
    <row r="653" spans="3:72" x14ac:dyDescent="0.2">
      <c r="C653" s="1">
        <v>80</v>
      </c>
      <c r="D653" s="1">
        <v>104.71</v>
      </c>
      <c r="E653" s="1">
        <v>-5103.8999999999996</v>
      </c>
      <c r="F653" s="2">
        <v>78</v>
      </c>
      <c r="G653" s="6">
        <v>3.3000000000000002E-2</v>
      </c>
      <c r="H653" s="2">
        <v>0.42199999999999999</v>
      </c>
      <c r="I653" s="2">
        <v>3500</v>
      </c>
      <c r="J653" s="3">
        <f t="shared" si="183"/>
        <v>58.333333333333336</v>
      </c>
      <c r="K653" s="3">
        <f t="shared" si="184"/>
        <v>366.52</v>
      </c>
      <c r="L653" s="1">
        <v>0.9</v>
      </c>
      <c r="M653" s="1">
        <v>0.76</v>
      </c>
      <c r="N653" s="1">
        <f t="shared" si="185"/>
        <v>0.68400000000000005</v>
      </c>
      <c r="O653" s="40">
        <f t="shared" si="186"/>
        <v>50.175438596491226</v>
      </c>
      <c r="P653" s="40">
        <f t="shared" si="187"/>
        <v>3808.3157894736842</v>
      </c>
      <c r="Q653" s="1">
        <v>11</v>
      </c>
      <c r="R653" s="1">
        <v>4</v>
      </c>
      <c r="S653" s="2">
        <v>2600</v>
      </c>
      <c r="T653" s="3">
        <f t="shared" si="188"/>
        <v>866.66666666666663</v>
      </c>
      <c r="U653" s="7">
        <v>0.20419999999999999</v>
      </c>
      <c r="V653" s="7">
        <f t="shared" si="189"/>
        <v>3.2749326455999997E-2</v>
      </c>
      <c r="W653" s="7">
        <f t="shared" si="190"/>
        <v>1.6693636134473333E-2</v>
      </c>
      <c r="X653" s="40">
        <f t="shared" si="191"/>
        <v>1081.2059482292843</v>
      </c>
      <c r="Y653" s="1">
        <v>0</v>
      </c>
      <c r="Z653" s="1">
        <v>78</v>
      </c>
      <c r="AA653" s="2">
        <v>67</v>
      </c>
      <c r="AB653" s="6">
        <f t="shared" si="192"/>
        <v>0.6511988748177826</v>
      </c>
      <c r="AC653" s="2">
        <v>347.36</v>
      </c>
      <c r="AD653" s="40">
        <f t="shared" si="193"/>
        <v>3367.0033670033663</v>
      </c>
      <c r="AE653" s="1">
        <f t="shared" si="194"/>
        <v>2.4950099800399199</v>
      </c>
      <c r="AF653" s="2">
        <f t="shared" si="195"/>
        <v>126</v>
      </c>
      <c r="AG653" s="9">
        <f t="shared" si="196"/>
        <v>314.3712574850299</v>
      </c>
      <c r="AH653" s="12">
        <f t="shared" si="197"/>
        <v>4.8610184005356376E-3</v>
      </c>
      <c r="AI653" s="12">
        <f t="shared" si="198"/>
        <v>-91556.210094739276</v>
      </c>
      <c r="AJ653" s="42">
        <f t="shared" si="199"/>
        <v>-120.87578150294023</v>
      </c>
      <c r="AK653" s="11">
        <v>0</v>
      </c>
      <c r="AL653" s="9">
        <f t="shared" si="200"/>
        <v>-89.264065353991029</v>
      </c>
      <c r="AM653" s="11">
        <f t="shared" si="201"/>
        <v>0</v>
      </c>
      <c r="AN653" s="9">
        <f t="shared" si="202"/>
        <v>91.541459708636282</v>
      </c>
      <c r="AO653" s="9"/>
      <c r="AP653" s="9">
        <f t="shared" si="203"/>
        <v>120.87769549243134</v>
      </c>
      <c r="AQ653" s="47">
        <f t="shared" si="204"/>
        <v>91.413929511807623</v>
      </c>
      <c r="AR653" s="15">
        <f t="shared" si="205"/>
        <v>0</v>
      </c>
      <c r="AS653" s="49"/>
      <c r="AT653" s="12">
        <f t="shared" si="206"/>
        <v>-0.32689678762021535</v>
      </c>
      <c r="AU653" s="9">
        <f t="shared" si="207"/>
        <v>62.077693728012562</v>
      </c>
      <c r="AV653" s="9">
        <f t="shared" si="208"/>
        <v>32.741457944217508</v>
      </c>
      <c r="AW653" s="9">
        <f t="shared" si="209"/>
        <v>91.413929511807623</v>
      </c>
      <c r="AX653" s="16">
        <f t="shared" si="210"/>
        <v>62.077693728012562</v>
      </c>
      <c r="AY653" s="44">
        <f t="shared" si="211"/>
        <v>-0.32548185608378943</v>
      </c>
      <c r="AZ653" s="49"/>
      <c r="BA653" s="12">
        <f t="shared" si="212"/>
        <v>-0.3268967876202154</v>
      </c>
      <c r="BB653" s="9">
        <f t="shared" si="213"/>
        <v>63.614537256651829</v>
      </c>
      <c r="BC653" s="9">
        <f t="shared" si="214"/>
        <v>34.278301472856768</v>
      </c>
      <c r="BD653" s="9">
        <f t="shared" si="215"/>
        <v>92.95077304044689</v>
      </c>
      <c r="BE653" s="16">
        <f t="shared" si="216"/>
        <v>63.614537256651829</v>
      </c>
      <c r="BF653" s="44">
        <f t="shared" si="217"/>
        <v>-0.32548185608378949</v>
      </c>
      <c r="BG653" s="49"/>
      <c r="BH653" s="12">
        <f t="shared" si="218"/>
        <v>-0.3268967876202154</v>
      </c>
      <c r="BI653" s="9">
        <f t="shared" si="219"/>
        <v>64</v>
      </c>
      <c r="BJ653" s="9">
        <f t="shared" si="222"/>
        <v>34.663764216204939</v>
      </c>
      <c r="BK653" s="9"/>
      <c r="BL653" s="47">
        <f t="shared" si="220"/>
        <v>64</v>
      </c>
      <c r="BM653" s="44">
        <f t="shared" si="221"/>
        <v>-0.32548185608378949</v>
      </c>
      <c r="BN653" s="11"/>
      <c r="BO653" s="9"/>
      <c r="BP653" s="11"/>
      <c r="BQ653" s="9"/>
      <c r="BR653" s="43"/>
      <c r="BS653" s="9"/>
      <c r="BT653" s="11"/>
    </row>
    <row r="654" spans="3:72" x14ac:dyDescent="0.2">
      <c r="C654" s="1">
        <v>80</v>
      </c>
      <c r="D654" s="1">
        <v>104.71</v>
      </c>
      <c r="E654" s="1">
        <v>-5103.8999999999996</v>
      </c>
      <c r="F654" s="2">
        <v>78</v>
      </c>
      <c r="G654" s="6">
        <v>3.3000000000000002E-2</v>
      </c>
      <c r="H654" s="2">
        <v>0.42199999999999999</v>
      </c>
      <c r="I654" s="2">
        <v>3500</v>
      </c>
      <c r="J654" s="3">
        <f t="shared" si="183"/>
        <v>58.333333333333336</v>
      </c>
      <c r="K654" s="3">
        <f t="shared" si="184"/>
        <v>366.52</v>
      </c>
      <c r="L654" s="1">
        <v>0.9</v>
      </c>
      <c r="M654" s="1">
        <v>0.76</v>
      </c>
      <c r="N654" s="1">
        <f t="shared" si="185"/>
        <v>0.68400000000000005</v>
      </c>
      <c r="O654" s="40">
        <f t="shared" si="186"/>
        <v>50.175438596491226</v>
      </c>
      <c r="P654" s="40">
        <f t="shared" si="187"/>
        <v>3808.3157894736842</v>
      </c>
      <c r="Q654" s="1">
        <v>11</v>
      </c>
      <c r="R654" s="1">
        <v>4</v>
      </c>
      <c r="S654" s="2">
        <v>2600</v>
      </c>
      <c r="T654" s="3">
        <f t="shared" si="188"/>
        <v>866.66666666666663</v>
      </c>
      <c r="U654" s="7">
        <v>0.20419999999999999</v>
      </c>
      <c r="V654" s="7">
        <f t="shared" si="189"/>
        <v>3.2749326455999997E-2</v>
      </c>
      <c r="W654" s="7">
        <f t="shared" si="190"/>
        <v>1.6693636134473333E-2</v>
      </c>
      <c r="X654" s="40">
        <f t="shared" si="191"/>
        <v>1081.2059482292843</v>
      </c>
      <c r="Y654" s="1">
        <v>0</v>
      </c>
      <c r="Z654" s="1">
        <v>78</v>
      </c>
      <c r="AA654" s="2">
        <v>67</v>
      </c>
      <c r="AB654" s="6">
        <f t="shared" si="192"/>
        <v>0.6511988748177826</v>
      </c>
      <c r="AC654" s="2">
        <v>347.36</v>
      </c>
      <c r="AD654" s="40">
        <f t="shared" si="193"/>
        <v>3367.0033670033663</v>
      </c>
      <c r="AE654" s="1">
        <f t="shared" si="194"/>
        <v>2.4950099800399199</v>
      </c>
      <c r="AF654" s="2">
        <f t="shared" si="195"/>
        <v>127</v>
      </c>
      <c r="AG654" s="9">
        <f t="shared" si="196"/>
        <v>316.86626746506982</v>
      </c>
      <c r="AH654" s="12">
        <f t="shared" si="197"/>
        <v>4.8229272661864222E-3</v>
      </c>
      <c r="AI654" s="12">
        <f t="shared" si="198"/>
        <v>-91345.921350740377</v>
      </c>
      <c r="AJ654" s="42">
        <f t="shared" si="199"/>
        <v>-120.6218525954589</v>
      </c>
      <c r="AK654" s="11">
        <v>0</v>
      </c>
      <c r="AL654" s="9">
        <f t="shared" si="200"/>
        <v>-89.270864240561025</v>
      </c>
      <c r="AM654" s="11">
        <f t="shared" si="201"/>
        <v>0</v>
      </c>
      <c r="AN654" s="9">
        <f t="shared" si="202"/>
        <v>91.413929511807623</v>
      </c>
      <c r="AO654" s="9"/>
      <c r="AP654" s="9">
        <f t="shared" si="203"/>
        <v>120.62373670627952</v>
      </c>
      <c r="AQ654" s="47">
        <f t="shared" si="204"/>
        <v>91.287500922484469</v>
      </c>
      <c r="AR654" s="15">
        <f t="shared" si="205"/>
        <v>0</v>
      </c>
      <c r="AS654" s="49"/>
      <c r="AT654" s="12">
        <f t="shared" si="206"/>
        <v>-0.32548185608378943</v>
      </c>
      <c r="AU654" s="9">
        <f t="shared" si="207"/>
        <v>62.077693728012562</v>
      </c>
      <c r="AV654" s="9">
        <f t="shared" si="208"/>
        <v>32.867886533540663</v>
      </c>
      <c r="AW654" s="9">
        <f t="shared" si="209"/>
        <v>91.287500922484469</v>
      </c>
      <c r="AX654" s="16">
        <f t="shared" si="210"/>
        <v>62.077693728012562</v>
      </c>
      <c r="AY654" s="44">
        <f t="shared" si="211"/>
        <v>-0.32407914674445126</v>
      </c>
      <c r="AZ654" s="49"/>
      <c r="BA654" s="12">
        <f t="shared" si="212"/>
        <v>-0.32548185608378949</v>
      </c>
      <c r="BB654" s="9">
        <f t="shared" si="213"/>
        <v>63.614537256651829</v>
      </c>
      <c r="BC654" s="9">
        <f t="shared" si="214"/>
        <v>34.404730062179922</v>
      </c>
      <c r="BD654" s="9">
        <f t="shared" si="215"/>
        <v>92.824344451123736</v>
      </c>
      <c r="BE654" s="16">
        <f t="shared" si="216"/>
        <v>63.614537256651829</v>
      </c>
      <c r="BF654" s="44">
        <f t="shared" si="217"/>
        <v>-0.32407914674445132</v>
      </c>
      <c r="BG654" s="49"/>
      <c r="BH654" s="12">
        <f t="shared" si="218"/>
        <v>-0.32548185608378949</v>
      </c>
      <c r="BI654" s="9">
        <f t="shared" si="219"/>
        <v>64</v>
      </c>
      <c r="BJ654" s="9">
        <f t="shared" si="222"/>
        <v>34.790192805528093</v>
      </c>
      <c r="BK654" s="9"/>
      <c r="BL654" s="47">
        <f t="shared" si="220"/>
        <v>64</v>
      </c>
      <c r="BM654" s="44">
        <f t="shared" si="221"/>
        <v>-0.32407914674445132</v>
      </c>
      <c r="BN654" s="11"/>
      <c r="BO654" s="9"/>
      <c r="BP654" s="11"/>
      <c r="BQ654" s="9"/>
      <c r="BR654" s="43"/>
      <c r="BS654" s="9"/>
      <c r="BT654" s="11"/>
    </row>
    <row r="655" spans="3:72" x14ac:dyDescent="0.2">
      <c r="C655" s="1">
        <v>80</v>
      </c>
      <c r="D655" s="1">
        <v>104.71</v>
      </c>
      <c r="E655" s="1">
        <v>-5103.8999999999996</v>
      </c>
      <c r="F655" s="2">
        <v>78</v>
      </c>
      <c r="G655" s="6">
        <v>3.3000000000000002E-2</v>
      </c>
      <c r="H655" s="2">
        <v>0.42199999999999999</v>
      </c>
      <c r="I655" s="2">
        <v>3500</v>
      </c>
      <c r="J655" s="3">
        <f t="shared" si="183"/>
        <v>58.333333333333336</v>
      </c>
      <c r="K655" s="3">
        <f t="shared" si="184"/>
        <v>366.52</v>
      </c>
      <c r="L655" s="1">
        <v>0.9</v>
      </c>
      <c r="M655" s="1">
        <v>0.76</v>
      </c>
      <c r="N655" s="1">
        <f t="shared" si="185"/>
        <v>0.68400000000000005</v>
      </c>
      <c r="O655" s="40">
        <f t="shared" si="186"/>
        <v>50.175438596491226</v>
      </c>
      <c r="P655" s="40">
        <f t="shared" si="187"/>
        <v>3808.3157894736842</v>
      </c>
      <c r="Q655" s="1">
        <v>11</v>
      </c>
      <c r="R655" s="1">
        <v>4</v>
      </c>
      <c r="S655" s="2">
        <v>2600</v>
      </c>
      <c r="T655" s="3">
        <f t="shared" si="188"/>
        <v>866.66666666666663</v>
      </c>
      <c r="U655" s="7">
        <v>0.20419999999999999</v>
      </c>
      <c r="V655" s="7">
        <f t="shared" si="189"/>
        <v>3.2749326455999997E-2</v>
      </c>
      <c r="W655" s="7">
        <f t="shared" si="190"/>
        <v>1.6693636134473333E-2</v>
      </c>
      <c r="X655" s="40">
        <f t="shared" si="191"/>
        <v>1081.2059482292843</v>
      </c>
      <c r="Y655" s="1">
        <v>0</v>
      </c>
      <c r="Z655" s="1">
        <v>78</v>
      </c>
      <c r="AA655" s="2">
        <v>67</v>
      </c>
      <c r="AB655" s="6">
        <f t="shared" si="192"/>
        <v>0.6511988748177826</v>
      </c>
      <c r="AC655" s="2">
        <v>347.36</v>
      </c>
      <c r="AD655" s="40">
        <f t="shared" si="193"/>
        <v>3367.0033670033663</v>
      </c>
      <c r="AE655" s="1">
        <f t="shared" si="194"/>
        <v>2.4950099800399199</v>
      </c>
      <c r="AF655" s="2">
        <f t="shared" si="195"/>
        <v>128</v>
      </c>
      <c r="AG655" s="9">
        <f t="shared" si="196"/>
        <v>319.36127744510975</v>
      </c>
      <c r="AH655" s="12">
        <f t="shared" si="197"/>
        <v>4.7854284576489409E-3</v>
      </c>
      <c r="AI655" s="12">
        <f t="shared" si="198"/>
        <v>-91137.453140976751</v>
      </c>
      <c r="AJ655" s="42">
        <f t="shared" si="199"/>
        <v>-120.37011197629748</v>
      </c>
      <c r="AK655" s="11">
        <v>0</v>
      </c>
      <c r="AL655" s="9">
        <f t="shared" si="200"/>
        <v>-89.277557402896875</v>
      </c>
      <c r="AM655" s="11">
        <f t="shared" si="201"/>
        <v>0</v>
      </c>
      <c r="AN655" s="9">
        <f t="shared" si="202"/>
        <v>91.287500922484469</v>
      </c>
      <c r="AO655" s="9"/>
      <c r="AP655" s="9">
        <f t="shared" si="203"/>
        <v>120.37196690266487</v>
      </c>
      <c r="AQ655" s="47">
        <f t="shared" si="204"/>
        <v>91.162159708192959</v>
      </c>
      <c r="AR655" s="15">
        <f t="shared" si="205"/>
        <v>0</v>
      </c>
      <c r="AS655" s="49"/>
      <c r="AT655" s="12">
        <f t="shared" si="206"/>
        <v>-0.32407914674445126</v>
      </c>
      <c r="AU655" s="9">
        <f t="shared" si="207"/>
        <v>62.077693728012562</v>
      </c>
      <c r="AV655" s="9">
        <f t="shared" si="208"/>
        <v>32.993227747832172</v>
      </c>
      <c r="AW655" s="9">
        <f t="shared" si="209"/>
        <v>91.162159708192959</v>
      </c>
      <c r="AX655" s="16">
        <f t="shared" si="210"/>
        <v>62.077693728012562</v>
      </c>
      <c r="AY655" s="44">
        <f t="shared" si="211"/>
        <v>-0.32268850169468888</v>
      </c>
      <c r="AZ655" s="49"/>
      <c r="BA655" s="12">
        <f t="shared" si="212"/>
        <v>-0.32407914674445132</v>
      </c>
      <c r="BB655" s="9">
        <f t="shared" si="213"/>
        <v>63.614537256651829</v>
      </c>
      <c r="BC655" s="9">
        <f t="shared" si="214"/>
        <v>34.530071276471432</v>
      </c>
      <c r="BD655" s="9">
        <f t="shared" si="215"/>
        <v>92.699003236832226</v>
      </c>
      <c r="BE655" s="16">
        <f t="shared" si="216"/>
        <v>63.614537256651829</v>
      </c>
      <c r="BF655" s="44">
        <f t="shared" si="217"/>
        <v>-0.32268850169468893</v>
      </c>
      <c r="BG655" s="49"/>
      <c r="BH655" s="12">
        <f t="shared" si="218"/>
        <v>-0.32407914674445132</v>
      </c>
      <c r="BI655" s="9">
        <f t="shared" si="219"/>
        <v>64</v>
      </c>
      <c r="BJ655" s="9">
        <f t="shared" si="222"/>
        <v>34.915534019819603</v>
      </c>
      <c r="BK655" s="9"/>
      <c r="BL655" s="47">
        <f t="shared" si="220"/>
        <v>64</v>
      </c>
      <c r="BM655" s="44">
        <f t="shared" si="221"/>
        <v>-0.32268850169468893</v>
      </c>
      <c r="BN655" s="11"/>
      <c r="BO655" s="9"/>
      <c r="BP655" s="11"/>
      <c r="BQ655" s="9"/>
      <c r="BR655" s="43"/>
      <c r="BS655" s="9"/>
      <c r="BT655" s="11"/>
    </row>
    <row r="656" spans="3:72" x14ac:dyDescent="0.2">
      <c r="C656" s="1">
        <v>80</v>
      </c>
      <c r="D656" s="1">
        <v>104.71</v>
      </c>
      <c r="E656" s="1">
        <v>-5103.8999999999996</v>
      </c>
      <c r="F656" s="2">
        <v>78</v>
      </c>
      <c r="G656" s="6">
        <v>3.3000000000000002E-2</v>
      </c>
      <c r="H656" s="2">
        <v>0.42199999999999999</v>
      </c>
      <c r="I656" s="2">
        <v>3500</v>
      </c>
      <c r="J656" s="3">
        <f t="shared" ref="J656:J719" si="223">I656/60</f>
        <v>58.333333333333336</v>
      </c>
      <c r="K656" s="3">
        <f t="shared" ref="K656:K719" si="224">2*3.1416*J656</f>
        <v>366.52</v>
      </c>
      <c r="L656" s="1">
        <v>0.9</v>
      </c>
      <c r="M656" s="1">
        <v>0.76</v>
      </c>
      <c r="N656" s="1">
        <f t="shared" ref="N656:N719" si="225">L656*M656</f>
        <v>0.68400000000000005</v>
      </c>
      <c r="O656" s="40">
        <f t="shared" ref="O656:O719" si="226">1000*G656*F656/(75*N656)</f>
        <v>50.175438596491226</v>
      </c>
      <c r="P656" s="40">
        <f t="shared" ref="P656:P719" si="227">O656*75.9</f>
        <v>3808.3157894736842</v>
      </c>
      <c r="Q656" s="1">
        <v>11</v>
      </c>
      <c r="R656" s="1">
        <v>4</v>
      </c>
      <c r="S656" s="2">
        <v>2600</v>
      </c>
      <c r="T656" s="3">
        <f t="shared" ref="T656:T719" si="228">S656/(R656-1)</f>
        <v>866.66666666666663</v>
      </c>
      <c r="U656" s="7">
        <v>0.20419999999999999</v>
      </c>
      <c r="V656" s="7">
        <f t="shared" ref="V656:V719" si="229">3.1416*U656^2/4</f>
        <v>3.2749326455999997E-2</v>
      </c>
      <c r="W656" s="7">
        <f t="shared" ref="W656:W719" si="230">(2*9.81*V656^2*U656*Q656)/(S656*G656^2)</f>
        <v>1.6693636134473333E-2</v>
      </c>
      <c r="X656" s="40">
        <f t="shared" ref="X656:X719" si="231">AC656/(9.81*V656)</f>
        <v>1081.2059482292843</v>
      </c>
      <c r="Y656" s="1">
        <v>0</v>
      </c>
      <c r="Z656" s="1">
        <v>78</v>
      </c>
      <c r="AA656" s="2">
        <v>67</v>
      </c>
      <c r="AB656" s="6">
        <f t="shared" ref="AB656:AB719" si="232">(900*9.81*1000*G656*F656)/(N656*H656*(3.1416*I656)^2)</f>
        <v>0.6511988748177826</v>
      </c>
      <c r="AC656" s="2">
        <v>347.36</v>
      </c>
      <c r="AD656" s="40">
        <f t="shared" ref="AD656:AD719" si="233">(W656*T656)/(2*9.81*U656*V656^2)</f>
        <v>3367.0033670033663</v>
      </c>
      <c r="AE656" s="1">
        <f t="shared" ref="AE656:AE719" si="234">T656/AC656</f>
        <v>2.4950099800399199</v>
      </c>
      <c r="AF656" s="2">
        <f t="shared" ref="AF656:AF719" si="235">1+AF655</f>
        <v>129</v>
      </c>
      <c r="AG656" s="9">
        <f t="shared" ref="AG656:AG719" si="236">AF656*AE656</f>
        <v>321.85628742514967</v>
      </c>
      <c r="AH656" s="12">
        <f t="shared" ref="AH656:AH719" si="237">1/(AB656*AG656+1)</f>
        <v>4.7485082653151061E-3</v>
      </c>
      <c r="AI656" s="12">
        <f t="shared" ref="AI656:AI719" si="238">AL656^2-4*CoefC*AJ656</f>
        <v>-90930.78181461872</v>
      </c>
      <c r="AJ656" s="42">
        <f t="shared" ref="AJ656:AJ719" si="239">AH656^2*CoefA-AP656</f>
        <v>-120.12053144623098</v>
      </c>
      <c r="AK656" s="11">
        <v>0</v>
      </c>
      <c r="AL656" s="9">
        <f t="shared" ref="AL656:AL719" si="240">AH656*CoefB-B</f>
        <v>-89.284147288026546</v>
      </c>
      <c r="AM656" s="11">
        <f t="shared" ref="AM656:AM719" si="241">IF(AK656&lt;0,0,AK656)</f>
        <v>0</v>
      </c>
      <c r="AN656" s="9">
        <f t="shared" ref="AN656:AN719" si="242">AQ655</f>
        <v>91.162159708192959</v>
      </c>
      <c r="AO656" s="9"/>
      <c r="AP656" s="9">
        <f t="shared" ref="AP656:AP719" si="243">AN656-AT656*(B-_R*ABS(AT656))</f>
        <v>120.12235786102138</v>
      </c>
      <c r="AQ656" s="47">
        <f t="shared" ref="AQ656:AQ719" si="244">AU656+B*(AR656-AT656)+_R*AT656*ABS(AT656)</f>
        <v>91.037891880840974</v>
      </c>
      <c r="AR656" s="15">
        <f t="shared" ref="AR656:AR719" si="245">AM655</f>
        <v>0</v>
      </c>
      <c r="AS656" s="49"/>
      <c r="AT656" s="12">
        <f t="shared" ref="AT656:AT719" si="246">AY655</f>
        <v>-0.32268850169468888</v>
      </c>
      <c r="AU656" s="9">
        <f t="shared" ref="AU656:AU719" si="247">AX655</f>
        <v>62.077693728012562</v>
      </c>
      <c r="AV656" s="9">
        <f t="shared" ref="AV656:AV719" si="248">AU656+AT656*(B-_R*ABS(AT656))</f>
        <v>33.117495575184144</v>
      </c>
      <c r="AW656" s="9">
        <f t="shared" ref="AW656:AW719" si="249">AU656-BA656*(B-_R*ABS(BA656))</f>
        <v>91.037891880840988</v>
      </c>
      <c r="AX656" s="16">
        <f t="shared" ref="AX656:AX719" si="250">(AV656+AW656)/2</f>
        <v>62.077693728012562</v>
      </c>
      <c r="AY656" s="44">
        <f t="shared" ref="AY656:AY719" si="251">(AV656-AX656)/B</f>
        <v>-0.321309765738375</v>
      </c>
      <c r="AZ656" s="49"/>
      <c r="BA656" s="12">
        <f t="shared" ref="BA656:BA719" si="252">BF655</f>
        <v>-0.32268850169468893</v>
      </c>
      <c r="BB656" s="9">
        <f t="shared" ref="BB656:BB719" si="253">BE655</f>
        <v>63.614537256651829</v>
      </c>
      <c r="BC656" s="9">
        <f t="shared" ref="BC656:BC719" si="254">BB656+BA656*(B-_R*ABS(BA656))</f>
        <v>34.654339103823403</v>
      </c>
      <c r="BD656" s="9">
        <f t="shared" ref="BD656:BD719" si="255">BB656-BH656*(B-_R*ABS(BH656))</f>
        <v>92.574735409480255</v>
      </c>
      <c r="BE656" s="16">
        <f t="shared" ref="BE656:BE719" si="256">(BC656+BD656)/2</f>
        <v>63.614537256651829</v>
      </c>
      <c r="BF656" s="44">
        <f t="shared" ref="BF656:BF719" si="257">(BC656-BE656)/B</f>
        <v>-0.32130976573837511</v>
      </c>
      <c r="BG656" s="49"/>
      <c r="BH656" s="12">
        <f t="shared" ref="BH656:BH719" si="258">BM655</f>
        <v>-0.32268850169468893</v>
      </c>
      <c r="BI656" s="9">
        <f t="shared" ref="BI656:BI719" si="259">BL655</f>
        <v>64</v>
      </c>
      <c r="BJ656" s="9">
        <f t="shared" si="222"/>
        <v>35.039801847171574</v>
      </c>
      <c r="BK656" s="9"/>
      <c r="BL656" s="47">
        <f t="shared" ref="BL656:BL719" si="260">$AA$7</f>
        <v>64</v>
      </c>
      <c r="BM656" s="44">
        <f t="shared" ref="BM656:BM719" si="261">(BJ656-BL656)/B</f>
        <v>-0.32130976573837511</v>
      </c>
      <c r="BN656" s="11"/>
      <c r="BO656" s="9"/>
      <c r="BP656" s="11"/>
      <c r="BQ656" s="9"/>
      <c r="BR656" s="43"/>
      <c r="BS656" s="9"/>
      <c r="BT656" s="11"/>
    </row>
    <row r="657" spans="3:72" x14ac:dyDescent="0.2">
      <c r="C657" s="1">
        <v>80</v>
      </c>
      <c r="D657" s="1">
        <v>104.71</v>
      </c>
      <c r="E657" s="1">
        <v>-5103.8999999999996</v>
      </c>
      <c r="F657" s="2">
        <v>78</v>
      </c>
      <c r="G657" s="6">
        <v>3.3000000000000002E-2</v>
      </c>
      <c r="H657" s="2">
        <v>0.42199999999999999</v>
      </c>
      <c r="I657" s="2">
        <v>3500</v>
      </c>
      <c r="J657" s="3">
        <f t="shared" si="223"/>
        <v>58.333333333333336</v>
      </c>
      <c r="K657" s="3">
        <f t="shared" si="224"/>
        <v>366.52</v>
      </c>
      <c r="L657" s="1">
        <v>0.9</v>
      </c>
      <c r="M657" s="1">
        <v>0.76</v>
      </c>
      <c r="N657" s="1">
        <f t="shared" si="225"/>
        <v>0.68400000000000005</v>
      </c>
      <c r="O657" s="40">
        <f t="shared" si="226"/>
        <v>50.175438596491226</v>
      </c>
      <c r="P657" s="40">
        <f t="shared" si="227"/>
        <v>3808.3157894736842</v>
      </c>
      <c r="Q657" s="1">
        <v>11</v>
      </c>
      <c r="R657" s="1">
        <v>4</v>
      </c>
      <c r="S657" s="2">
        <v>2600</v>
      </c>
      <c r="T657" s="3">
        <f t="shared" si="228"/>
        <v>866.66666666666663</v>
      </c>
      <c r="U657" s="7">
        <v>0.20419999999999999</v>
      </c>
      <c r="V657" s="7">
        <f t="shared" si="229"/>
        <v>3.2749326455999997E-2</v>
      </c>
      <c r="W657" s="7">
        <f t="shared" si="230"/>
        <v>1.6693636134473333E-2</v>
      </c>
      <c r="X657" s="40">
        <f t="shared" si="231"/>
        <v>1081.2059482292843</v>
      </c>
      <c r="Y657" s="1">
        <v>0</v>
      </c>
      <c r="Z657" s="1">
        <v>78</v>
      </c>
      <c r="AA657" s="2">
        <v>67</v>
      </c>
      <c r="AB657" s="6">
        <f t="shared" si="232"/>
        <v>0.6511988748177826</v>
      </c>
      <c r="AC657" s="2">
        <v>347.36</v>
      </c>
      <c r="AD657" s="40">
        <f t="shared" si="233"/>
        <v>3367.0033670033663</v>
      </c>
      <c r="AE657" s="1">
        <f t="shared" si="234"/>
        <v>2.4950099800399199</v>
      </c>
      <c r="AF657" s="2">
        <f t="shared" si="235"/>
        <v>130</v>
      </c>
      <c r="AG657" s="9">
        <f t="shared" si="236"/>
        <v>324.3512974051896</v>
      </c>
      <c r="AH657" s="12">
        <f t="shared" si="237"/>
        <v>4.7121533994231787E-3</v>
      </c>
      <c r="AI657" s="12">
        <f t="shared" si="238"/>
        <v>-90725.884131479543</v>
      </c>
      <c r="AJ657" s="42">
        <f t="shared" si="239"/>
        <v>-119.8730832887569</v>
      </c>
      <c r="AK657" s="11">
        <v>0</v>
      </c>
      <c r="AL657" s="9">
        <f t="shared" si="240"/>
        <v>-89.290636268039592</v>
      </c>
      <c r="AM657" s="11">
        <f t="shared" si="241"/>
        <v>0</v>
      </c>
      <c r="AN657" s="9">
        <f t="shared" si="242"/>
        <v>91.037891880840974</v>
      </c>
      <c r="AO657" s="9"/>
      <c r="AP657" s="9">
        <f t="shared" si="243"/>
        <v>119.87488184431933</v>
      </c>
      <c r="AQ657" s="47">
        <f t="shared" si="244"/>
        <v>90.914683691490922</v>
      </c>
      <c r="AR657" s="15">
        <f t="shared" si="245"/>
        <v>0</v>
      </c>
      <c r="AS657" s="49"/>
      <c r="AT657" s="12">
        <f t="shared" si="246"/>
        <v>-0.321309765738375</v>
      </c>
      <c r="AU657" s="9">
        <f t="shared" si="247"/>
        <v>62.077693728012562</v>
      </c>
      <c r="AV657" s="9">
        <f t="shared" si="248"/>
        <v>33.24070376453421</v>
      </c>
      <c r="AW657" s="9">
        <f t="shared" si="249"/>
        <v>90.914683691490922</v>
      </c>
      <c r="AX657" s="16">
        <f t="shared" si="250"/>
        <v>62.077693728012562</v>
      </c>
      <c r="AY657" s="44">
        <f t="shared" si="251"/>
        <v>-0.31994278633277129</v>
      </c>
      <c r="AZ657" s="49"/>
      <c r="BA657" s="12">
        <f t="shared" si="252"/>
        <v>-0.32130976573837511</v>
      </c>
      <c r="BB657" s="9">
        <f t="shared" si="253"/>
        <v>63.614537256651829</v>
      </c>
      <c r="BC657" s="9">
        <f t="shared" si="254"/>
        <v>34.77754729317347</v>
      </c>
      <c r="BD657" s="9">
        <f t="shared" si="255"/>
        <v>92.451527220130188</v>
      </c>
      <c r="BE657" s="16">
        <f t="shared" si="256"/>
        <v>63.614537256651829</v>
      </c>
      <c r="BF657" s="44">
        <f t="shared" si="257"/>
        <v>-0.3199427863327714</v>
      </c>
      <c r="BG657" s="49"/>
      <c r="BH657" s="12">
        <f t="shared" si="258"/>
        <v>-0.32130976573837511</v>
      </c>
      <c r="BI657" s="9">
        <f t="shared" si="259"/>
        <v>64</v>
      </c>
      <c r="BJ657" s="9">
        <f t="shared" si="222"/>
        <v>35.163010036521641</v>
      </c>
      <c r="BK657" s="9"/>
      <c r="BL657" s="47">
        <f t="shared" si="260"/>
        <v>64</v>
      </c>
      <c r="BM657" s="44">
        <f t="shared" si="261"/>
        <v>-0.3199427863327714</v>
      </c>
      <c r="BN657" s="11"/>
      <c r="BO657" s="9"/>
      <c r="BP657" s="11"/>
      <c r="BQ657" s="9"/>
      <c r="BR657" s="43"/>
      <c r="BS657" s="9"/>
      <c r="BT657" s="11"/>
    </row>
    <row r="658" spans="3:72" x14ac:dyDescent="0.2">
      <c r="C658" s="1">
        <v>80</v>
      </c>
      <c r="D658" s="1">
        <v>104.71</v>
      </c>
      <c r="E658" s="1">
        <v>-5103.8999999999996</v>
      </c>
      <c r="F658" s="2">
        <v>78</v>
      </c>
      <c r="G658" s="6">
        <v>3.3000000000000002E-2</v>
      </c>
      <c r="H658" s="2">
        <v>0.42199999999999999</v>
      </c>
      <c r="I658" s="2">
        <v>3500</v>
      </c>
      <c r="J658" s="3">
        <f t="shared" si="223"/>
        <v>58.333333333333336</v>
      </c>
      <c r="K658" s="3">
        <f t="shared" si="224"/>
        <v>366.52</v>
      </c>
      <c r="L658" s="1">
        <v>0.9</v>
      </c>
      <c r="M658" s="1">
        <v>0.76</v>
      </c>
      <c r="N658" s="1">
        <f t="shared" si="225"/>
        <v>0.68400000000000005</v>
      </c>
      <c r="O658" s="40">
        <f t="shared" si="226"/>
        <v>50.175438596491226</v>
      </c>
      <c r="P658" s="40">
        <f t="shared" si="227"/>
        <v>3808.3157894736842</v>
      </c>
      <c r="Q658" s="1">
        <v>11</v>
      </c>
      <c r="R658" s="1">
        <v>4</v>
      </c>
      <c r="S658" s="2">
        <v>2600</v>
      </c>
      <c r="T658" s="3">
        <f t="shared" si="228"/>
        <v>866.66666666666663</v>
      </c>
      <c r="U658" s="7">
        <v>0.20419999999999999</v>
      </c>
      <c r="V658" s="7">
        <f t="shared" si="229"/>
        <v>3.2749326455999997E-2</v>
      </c>
      <c r="W658" s="7">
        <f t="shared" si="230"/>
        <v>1.6693636134473333E-2</v>
      </c>
      <c r="X658" s="40">
        <f t="shared" si="231"/>
        <v>1081.2059482292843</v>
      </c>
      <c r="Y658" s="1">
        <v>0</v>
      </c>
      <c r="Z658" s="1">
        <v>78</v>
      </c>
      <c r="AA658" s="2">
        <v>67</v>
      </c>
      <c r="AB658" s="6">
        <f t="shared" si="232"/>
        <v>0.6511988748177826</v>
      </c>
      <c r="AC658" s="2">
        <v>347.36</v>
      </c>
      <c r="AD658" s="40">
        <f t="shared" si="233"/>
        <v>3367.0033670033663</v>
      </c>
      <c r="AE658" s="1">
        <f t="shared" si="234"/>
        <v>2.4950099800399199</v>
      </c>
      <c r="AF658" s="2">
        <f t="shared" si="235"/>
        <v>131</v>
      </c>
      <c r="AG658" s="9">
        <f t="shared" si="236"/>
        <v>326.84630738522952</v>
      </c>
      <c r="AH658" s="12">
        <f t="shared" si="237"/>
        <v>4.6763509741080365E-3</v>
      </c>
      <c r="AI658" s="12">
        <f t="shared" si="238"/>
        <v>-90522.737253049345</v>
      </c>
      <c r="AJ658" s="42">
        <f t="shared" si="239"/>
        <v>-119.6277402598113</v>
      </c>
      <c r="AK658" s="11">
        <v>0</v>
      </c>
      <c r="AL658" s="9">
        <f t="shared" si="240"/>
        <v>-89.2970266429341</v>
      </c>
      <c r="AM658" s="11">
        <f t="shared" si="241"/>
        <v>0</v>
      </c>
      <c r="AN658" s="9">
        <f t="shared" si="242"/>
        <v>90.914683691490922</v>
      </c>
      <c r="AO658" s="9"/>
      <c r="AP658" s="9">
        <f t="shared" si="243"/>
        <v>119.62951158874438</v>
      </c>
      <c r="AQ658" s="47">
        <f t="shared" si="244"/>
        <v>90.792521625266033</v>
      </c>
      <c r="AR658" s="15">
        <f t="shared" si="245"/>
        <v>0</v>
      </c>
      <c r="AS658" s="49"/>
      <c r="AT658" s="12">
        <f t="shared" si="246"/>
        <v>-0.31994278633277129</v>
      </c>
      <c r="AU658" s="9">
        <f t="shared" si="247"/>
        <v>62.077693728012562</v>
      </c>
      <c r="AV658" s="9">
        <f t="shared" si="248"/>
        <v>33.362865830759105</v>
      </c>
      <c r="AW658" s="9">
        <f t="shared" si="249"/>
        <v>90.792521625266033</v>
      </c>
      <c r="AX658" s="16">
        <f t="shared" si="250"/>
        <v>62.077693728012569</v>
      </c>
      <c r="AY658" s="44">
        <f t="shared" si="251"/>
        <v>-0.31858741353201575</v>
      </c>
      <c r="AZ658" s="49"/>
      <c r="BA658" s="12">
        <f t="shared" si="252"/>
        <v>-0.3199427863327714</v>
      </c>
      <c r="BB658" s="9">
        <f t="shared" si="253"/>
        <v>63.614537256651829</v>
      </c>
      <c r="BC658" s="9">
        <f t="shared" si="254"/>
        <v>34.899709359398365</v>
      </c>
      <c r="BD658" s="9">
        <f t="shared" si="255"/>
        <v>92.329365153905286</v>
      </c>
      <c r="BE658" s="16">
        <f t="shared" si="256"/>
        <v>63.614537256651829</v>
      </c>
      <c r="BF658" s="44">
        <f t="shared" si="257"/>
        <v>-0.31858741353201575</v>
      </c>
      <c r="BG658" s="49"/>
      <c r="BH658" s="12">
        <f t="shared" si="258"/>
        <v>-0.3199427863327714</v>
      </c>
      <c r="BI658" s="9">
        <f t="shared" si="259"/>
        <v>64</v>
      </c>
      <c r="BJ658" s="9">
        <f t="shared" si="222"/>
        <v>35.285172102746536</v>
      </c>
      <c r="BK658" s="9"/>
      <c r="BL658" s="47">
        <f t="shared" si="260"/>
        <v>64</v>
      </c>
      <c r="BM658" s="44">
        <f t="shared" si="261"/>
        <v>-0.31858741353201575</v>
      </c>
      <c r="BN658" s="11"/>
      <c r="BO658" s="9"/>
      <c r="BP658" s="11"/>
      <c r="BQ658" s="9"/>
      <c r="BR658" s="43"/>
      <c r="BS658" s="9"/>
      <c r="BT658" s="11"/>
    </row>
    <row r="659" spans="3:72" x14ac:dyDescent="0.2">
      <c r="C659" s="1">
        <v>80</v>
      </c>
      <c r="D659" s="1">
        <v>104.71</v>
      </c>
      <c r="E659" s="1">
        <v>-5103.8999999999996</v>
      </c>
      <c r="F659" s="2">
        <v>78</v>
      </c>
      <c r="G659" s="6">
        <v>3.3000000000000002E-2</v>
      </c>
      <c r="H659" s="2">
        <v>0.42199999999999999</v>
      </c>
      <c r="I659" s="2">
        <v>3500</v>
      </c>
      <c r="J659" s="3">
        <f t="shared" si="223"/>
        <v>58.333333333333336</v>
      </c>
      <c r="K659" s="3">
        <f t="shared" si="224"/>
        <v>366.52</v>
      </c>
      <c r="L659" s="1">
        <v>0.9</v>
      </c>
      <c r="M659" s="1">
        <v>0.76</v>
      </c>
      <c r="N659" s="1">
        <f t="shared" si="225"/>
        <v>0.68400000000000005</v>
      </c>
      <c r="O659" s="40">
        <f t="shared" si="226"/>
        <v>50.175438596491226</v>
      </c>
      <c r="P659" s="40">
        <f t="shared" si="227"/>
        <v>3808.3157894736842</v>
      </c>
      <c r="Q659" s="1">
        <v>11</v>
      </c>
      <c r="R659" s="1">
        <v>4</v>
      </c>
      <c r="S659" s="2">
        <v>2600</v>
      </c>
      <c r="T659" s="3">
        <f t="shared" si="228"/>
        <v>866.66666666666663</v>
      </c>
      <c r="U659" s="7">
        <v>0.20419999999999999</v>
      </c>
      <c r="V659" s="7">
        <f t="shared" si="229"/>
        <v>3.2749326455999997E-2</v>
      </c>
      <c r="W659" s="7">
        <f t="shared" si="230"/>
        <v>1.6693636134473333E-2</v>
      </c>
      <c r="X659" s="40">
        <f t="shared" si="231"/>
        <v>1081.2059482292843</v>
      </c>
      <c r="Y659" s="1">
        <v>0</v>
      </c>
      <c r="Z659" s="1">
        <v>78</v>
      </c>
      <c r="AA659" s="2">
        <v>67</v>
      </c>
      <c r="AB659" s="6">
        <f t="shared" si="232"/>
        <v>0.6511988748177826</v>
      </c>
      <c r="AC659" s="2">
        <v>347.36</v>
      </c>
      <c r="AD659" s="40">
        <f t="shared" si="233"/>
        <v>3367.0033670033663</v>
      </c>
      <c r="AE659" s="1">
        <f t="shared" si="234"/>
        <v>2.4950099800399199</v>
      </c>
      <c r="AF659" s="2">
        <f t="shared" si="235"/>
        <v>132</v>
      </c>
      <c r="AG659" s="9">
        <f t="shared" si="236"/>
        <v>329.34131736526945</v>
      </c>
      <c r="AH659" s="12">
        <f t="shared" si="237"/>
        <v>4.6410884921730608E-3</v>
      </c>
      <c r="AI659" s="12">
        <f t="shared" si="238"/>
        <v>-90321.318733766966</v>
      </c>
      <c r="AJ659" s="42">
        <f t="shared" si="239"/>
        <v>-119.38447557774633</v>
      </c>
      <c r="AK659" s="11">
        <v>0</v>
      </c>
      <c r="AL659" s="9">
        <f t="shared" si="240"/>
        <v>-89.303320643334672</v>
      </c>
      <c r="AM659" s="11">
        <f t="shared" si="241"/>
        <v>0</v>
      </c>
      <c r="AN659" s="9">
        <f t="shared" si="242"/>
        <v>90.792521625266033</v>
      </c>
      <c r="AO659" s="9"/>
      <c r="AP659" s="9">
        <f t="shared" si="243"/>
        <v>119.38622029364009</v>
      </c>
      <c r="AQ659" s="47">
        <f t="shared" si="244"/>
        <v>90.671392396386622</v>
      </c>
      <c r="AR659" s="15">
        <f t="shared" si="245"/>
        <v>0</v>
      </c>
      <c r="AS659" s="49"/>
      <c r="AT659" s="12">
        <f t="shared" si="246"/>
        <v>-0.31858741353201575</v>
      </c>
      <c r="AU659" s="9">
        <f t="shared" si="247"/>
        <v>62.077693728012569</v>
      </c>
      <c r="AV659" s="9">
        <f t="shared" si="248"/>
        <v>33.483995059638509</v>
      </c>
      <c r="AW659" s="9">
        <f t="shared" si="249"/>
        <v>90.671392396386636</v>
      </c>
      <c r="AX659" s="16">
        <f t="shared" si="250"/>
        <v>62.077693728012576</v>
      </c>
      <c r="AY659" s="44">
        <f t="shared" si="251"/>
        <v>-0.31724349993204931</v>
      </c>
      <c r="AZ659" s="49"/>
      <c r="BA659" s="12">
        <f t="shared" si="252"/>
        <v>-0.31858741353201575</v>
      </c>
      <c r="BB659" s="9">
        <f t="shared" si="253"/>
        <v>63.614537256651829</v>
      </c>
      <c r="BC659" s="9">
        <f t="shared" si="254"/>
        <v>35.020838588277769</v>
      </c>
      <c r="BD659" s="9">
        <f t="shared" si="255"/>
        <v>92.208235925025889</v>
      </c>
      <c r="BE659" s="16">
        <f t="shared" si="256"/>
        <v>63.614537256651829</v>
      </c>
      <c r="BF659" s="44">
        <f t="shared" si="257"/>
        <v>-0.31724349993204926</v>
      </c>
      <c r="BG659" s="49"/>
      <c r="BH659" s="12">
        <f t="shared" si="258"/>
        <v>-0.31858741353201575</v>
      </c>
      <c r="BI659" s="9">
        <f t="shared" si="259"/>
        <v>64</v>
      </c>
      <c r="BJ659" s="9">
        <f t="shared" si="222"/>
        <v>35.40630133162594</v>
      </c>
      <c r="BK659" s="9"/>
      <c r="BL659" s="47">
        <f t="shared" si="260"/>
        <v>64</v>
      </c>
      <c r="BM659" s="44">
        <f t="shared" si="261"/>
        <v>-0.31724349993204926</v>
      </c>
      <c r="BN659" s="11"/>
      <c r="BO659" s="9"/>
      <c r="BP659" s="11"/>
      <c r="BQ659" s="9"/>
      <c r="BR659" s="43"/>
      <c r="BS659" s="9"/>
      <c r="BT659" s="11"/>
    </row>
    <row r="660" spans="3:72" x14ac:dyDescent="0.2">
      <c r="C660" s="1">
        <v>80</v>
      </c>
      <c r="D660" s="1">
        <v>104.71</v>
      </c>
      <c r="E660" s="1">
        <v>-5103.8999999999996</v>
      </c>
      <c r="F660" s="2">
        <v>78</v>
      </c>
      <c r="G660" s="6">
        <v>3.3000000000000002E-2</v>
      </c>
      <c r="H660" s="2">
        <v>0.42199999999999999</v>
      </c>
      <c r="I660" s="2">
        <v>3500</v>
      </c>
      <c r="J660" s="3">
        <f t="shared" si="223"/>
        <v>58.333333333333336</v>
      </c>
      <c r="K660" s="3">
        <f t="shared" si="224"/>
        <v>366.52</v>
      </c>
      <c r="L660" s="1">
        <v>0.9</v>
      </c>
      <c r="M660" s="1">
        <v>0.76</v>
      </c>
      <c r="N660" s="1">
        <f t="shared" si="225"/>
        <v>0.68400000000000005</v>
      </c>
      <c r="O660" s="40">
        <f t="shared" si="226"/>
        <v>50.175438596491226</v>
      </c>
      <c r="P660" s="40">
        <f t="shared" si="227"/>
        <v>3808.3157894736842</v>
      </c>
      <c r="Q660" s="1">
        <v>11</v>
      </c>
      <c r="R660" s="1">
        <v>4</v>
      </c>
      <c r="S660" s="2">
        <v>2600</v>
      </c>
      <c r="T660" s="3">
        <f t="shared" si="228"/>
        <v>866.66666666666663</v>
      </c>
      <c r="U660" s="7">
        <v>0.20419999999999999</v>
      </c>
      <c r="V660" s="7">
        <f t="shared" si="229"/>
        <v>3.2749326455999997E-2</v>
      </c>
      <c r="W660" s="7">
        <f t="shared" si="230"/>
        <v>1.6693636134473333E-2</v>
      </c>
      <c r="X660" s="40">
        <f t="shared" si="231"/>
        <v>1081.2059482292843</v>
      </c>
      <c r="Y660" s="1">
        <v>0</v>
      </c>
      <c r="Z660" s="1">
        <v>78</v>
      </c>
      <c r="AA660" s="2">
        <v>67</v>
      </c>
      <c r="AB660" s="6">
        <f t="shared" si="232"/>
        <v>0.6511988748177826</v>
      </c>
      <c r="AC660" s="2">
        <v>347.36</v>
      </c>
      <c r="AD660" s="40">
        <f t="shared" si="233"/>
        <v>3367.0033670033663</v>
      </c>
      <c r="AE660" s="1">
        <f t="shared" si="234"/>
        <v>2.4950099800399199</v>
      </c>
      <c r="AF660" s="2">
        <f t="shared" si="235"/>
        <v>133</v>
      </c>
      <c r="AG660" s="9">
        <f t="shared" si="236"/>
        <v>331.83632734530937</v>
      </c>
      <c r="AH660" s="12">
        <f t="shared" si="237"/>
        <v>4.6063538305458479E-3</v>
      </c>
      <c r="AI660" s="12">
        <f t="shared" si="238"/>
        <v>-90121.606512521816</v>
      </c>
      <c r="AJ660" s="42">
        <f t="shared" si="239"/>
        <v>-119.14326291356157</v>
      </c>
      <c r="AK660" s="11">
        <v>0</v>
      </c>
      <c r="AL660" s="9">
        <f t="shared" si="240"/>
        <v>-89.309520433088508</v>
      </c>
      <c r="AM660" s="11">
        <f t="shared" si="241"/>
        <v>0</v>
      </c>
      <c r="AN660" s="9">
        <f t="shared" si="242"/>
        <v>90.671392396386622</v>
      </c>
      <c r="AO660" s="9"/>
      <c r="AP660" s="9">
        <f t="shared" si="243"/>
        <v>119.14498161170616</v>
      </c>
      <c r="AQ660" s="47">
        <f t="shared" si="244"/>
        <v>90.551282943332112</v>
      </c>
      <c r="AR660" s="15">
        <f t="shared" si="245"/>
        <v>0</v>
      </c>
      <c r="AS660" s="49"/>
      <c r="AT660" s="12">
        <f t="shared" si="246"/>
        <v>-0.31724349993204931</v>
      </c>
      <c r="AU660" s="9">
        <f t="shared" si="247"/>
        <v>62.077693728012576</v>
      </c>
      <c r="AV660" s="9">
        <f t="shared" si="248"/>
        <v>33.604104512693034</v>
      </c>
      <c r="AW660" s="9">
        <f t="shared" si="249"/>
        <v>90.551282943332112</v>
      </c>
      <c r="AX660" s="16">
        <f t="shared" si="250"/>
        <v>62.077693728012576</v>
      </c>
      <c r="AY660" s="44">
        <f t="shared" si="251"/>
        <v>-0.31591090061693916</v>
      </c>
      <c r="AZ660" s="49"/>
      <c r="BA660" s="12">
        <f t="shared" si="252"/>
        <v>-0.31724349993204926</v>
      </c>
      <c r="BB660" s="9">
        <f t="shared" si="253"/>
        <v>63.614537256651829</v>
      </c>
      <c r="BC660" s="9">
        <f t="shared" si="254"/>
        <v>35.140948041332294</v>
      </c>
      <c r="BD660" s="9">
        <f t="shared" si="255"/>
        <v>92.088126471971364</v>
      </c>
      <c r="BE660" s="16">
        <f t="shared" si="256"/>
        <v>63.614537256651829</v>
      </c>
      <c r="BF660" s="44">
        <f t="shared" si="257"/>
        <v>-0.31591090061693905</v>
      </c>
      <c r="BG660" s="49"/>
      <c r="BH660" s="12">
        <f t="shared" si="258"/>
        <v>-0.31724349993204926</v>
      </c>
      <c r="BI660" s="9">
        <f t="shared" si="259"/>
        <v>64</v>
      </c>
      <c r="BJ660" s="9">
        <f t="shared" si="222"/>
        <v>35.526410784680465</v>
      </c>
      <c r="BK660" s="9"/>
      <c r="BL660" s="47">
        <f t="shared" si="260"/>
        <v>64</v>
      </c>
      <c r="BM660" s="44">
        <f t="shared" si="261"/>
        <v>-0.31591090061693905</v>
      </c>
      <c r="BN660" s="11"/>
      <c r="BO660" s="9"/>
      <c r="BP660" s="11"/>
      <c r="BQ660" s="9"/>
      <c r="BR660" s="43"/>
      <c r="BS660" s="9"/>
      <c r="BT660" s="11"/>
    </row>
    <row r="661" spans="3:72" x14ac:dyDescent="0.2">
      <c r="C661" s="1">
        <v>80</v>
      </c>
      <c r="D661" s="1">
        <v>104.71</v>
      </c>
      <c r="E661" s="1">
        <v>-5103.8999999999996</v>
      </c>
      <c r="F661" s="2">
        <v>78</v>
      </c>
      <c r="G661" s="6">
        <v>3.3000000000000002E-2</v>
      </c>
      <c r="H661" s="2">
        <v>0.42199999999999999</v>
      </c>
      <c r="I661" s="2">
        <v>3500</v>
      </c>
      <c r="J661" s="3">
        <f t="shared" si="223"/>
        <v>58.333333333333336</v>
      </c>
      <c r="K661" s="3">
        <f t="shared" si="224"/>
        <v>366.52</v>
      </c>
      <c r="L661" s="1">
        <v>0.9</v>
      </c>
      <c r="M661" s="1">
        <v>0.76</v>
      </c>
      <c r="N661" s="1">
        <f t="shared" si="225"/>
        <v>0.68400000000000005</v>
      </c>
      <c r="O661" s="40">
        <f t="shared" si="226"/>
        <v>50.175438596491226</v>
      </c>
      <c r="P661" s="40">
        <f t="shared" si="227"/>
        <v>3808.3157894736842</v>
      </c>
      <c r="Q661" s="1">
        <v>11</v>
      </c>
      <c r="R661" s="1">
        <v>4</v>
      </c>
      <c r="S661" s="2">
        <v>2600</v>
      </c>
      <c r="T661" s="3">
        <f t="shared" si="228"/>
        <v>866.66666666666663</v>
      </c>
      <c r="U661" s="7">
        <v>0.20419999999999999</v>
      </c>
      <c r="V661" s="7">
        <f t="shared" si="229"/>
        <v>3.2749326455999997E-2</v>
      </c>
      <c r="W661" s="7">
        <f t="shared" si="230"/>
        <v>1.6693636134473333E-2</v>
      </c>
      <c r="X661" s="40">
        <f t="shared" si="231"/>
        <v>1081.2059482292843</v>
      </c>
      <c r="Y661" s="1">
        <v>0</v>
      </c>
      <c r="Z661" s="1">
        <v>78</v>
      </c>
      <c r="AA661" s="2">
        <v>67</v>
      </c>
      <c r="AB661" s="6">
        <f t="shared" si="232"/>
        <v>0.6511988748177826</v>
      </c>
      <c r="AC661" s="2">
        <v>347.36</v>
      </c>
      <c r="AD661" s="40">
        <f t="shared" si="233"/>
        <v>3367.0033670033663</v>
      </c>
      <c r="AE661" s="1">
        <f t="shared" si="234"/>
        <v>2.4950099800399199</v>
      </c>
      <c r="AF661" s="2">
        <f t="shared" si="235"/>
        <v>134</v>
      </c>
      <c r="AG661" s="9">
        <f t="shared" si="236"/>
        <v>334.3313373253493</v>
      </c>
      <c r="AH661" s="12">
        <f t="shared" si="237"/>
        <v>4.5721352263821766E-3</v>
      </c>
      <c r="AI661" s="12">
        <f t="shared" si="238"/>
        <v>-89923.578904378926</v>
      </c>
      <c r="AJ661" s="42">
        <f t="shared" si="239"/>
        <v>-118.90407638138188</v>
      </c>
      <c r="AK661" s="11">
        <v>0</v>
      </c>
      <c r="AL661" s="9">
        <f t="shared" si="240"/>
        <v>-89.315628111745681</v>
      </c>
      <c r="AM661" s="11">
        <f t="shared" si="241"/>
        <v>0</v>
      </c>
      <c r="AN661" s="9">
        <f t="shared" si="242"/>
        <v>90.551282943332112</v>
      </c>
      <c r="AO661" s="9"/>
      <c r="AP661" s="9">
        <f t="shared" si="243"/>
        <v>118.90576963944469</v>
      </c>
      <c r="AQ661" s="47">
        <f t="shared" si="244"/>
        <v>90.43218042412515</v>
      </c>
      <c r="AR661" s="15">
        <f t="shared" si="245"/>
        <v>0</v>
      </c>
      <c r="AS661" s="49"/>
      <c r="AT661" s="12">
        <f t="shared" si="246"/>
        <v>-0.31591090061693916</v>
      </c>
      <c r="AU661" s="9">
        <f t="shared" si="247"/>
        <v>62.077693728012576</v>
      </c>
      <c r="AV661" s="9">
        <f t="shared" si="248"/>
        <v>33.72320703190001</v>
      </c>
      <c r="AW661" s="9">
        <f t="shared" si="249"/>
        <v>90.432180424125136</v>
      </c>
      <c r="AX661" s="16">
        <f t="shared" si="250"/>
        <v>62.077693728012576</v>
      </c>
      <c r="AY661" s="44">
        <f t="shared" si="251"/>
        <v>-0.31458947310655777</v>
      </c>
      <c r="AZ661" s="49"/>
      <c r="BA661" s="12">
        <f t="shared" si="252"/>
        <v>-0.31591090061693905</v>
      </c>
      <c r="BB661" s="9">
        <f t="shared" si="253"/>
        <v>63.614537256651829</v>
      </c>
      <c r="BC661" s="9">
        <f t="shared" si="254"/>
        <v>35.26005056053927</v>
      </c>
      <c r="BD661" s="9">
        <f t="shared" si="255"/>
        <v>91.969023952764388</v>
      </c>
      <c r="BE661" s="16">
        <f t="shared" si="256"/>
        <v>63.614537256651829</v>
      </c>
      <c r="BF661" s="44">
        <f t="shared" si="257"/>
        <v>-0.31458947310655772</v>
      </c>
      <c r="BG661" s="49"/>
      <c r="BH661" s="12">
        <f t="shared" si="258"/>
        <v>-0.31591090061693905</v>
      </c>
      <c r="BI661" s="9">
        <f t="shared" si="259"/>
        <v>64</v>
      </c>
      <c r="BJ661" s="9">
        <f t="shared" si="222"/>
        <v>35.645513303887441</v>
      </c>
      <c r="BK661" s="9"/>
      <c r="BL661" s="47">
        <f t="shared" si="260"/>
        <v>64</v>
      </c>
      <c r="BM661" s="44">
        <f t="shared" si="261"/>
        <v>-0.31458947310655772</v>
      </c>
      <c r="BN661" s="11"/>
      <c r="BO661" s="9"/>
      <c r="BP661" s="11"/>
      <c r="BQ661" s="9"/>
      <c r="BR661" s="43"/>
      <c r="BS661" s="9"/>
      <c r="BT661" s="11"/>
    </row>
    <row r="662" spans="3:72" x14ac:dyDescent="0.2">
      <c r="C662" s="1">
        <v>80</v>
      </c>
      <c r="D662" s="1">
        <v>104.71</v>
      </c>
      <c r="E662" s="1">
        <v>-5103.8999999999996</v>
      </c>
      <c r="F662" s="2">
        <v>78</v>
      </c>
      <c r="G662" s="6">
        <v>3.3000000000000002E-2</v>
      </c>
      <c r="H662" s="2">
        <v>0.42199999999999999</v>
      </c>
      <c r="I662" s="2">
        <v>3500</v>
      </c>
      <c r="J662" s="3">
        <f t="shared" si="223"/>
        <v>58.333333333333336</v>
      </c>
      <c r="K662" s="3">
        <f t="shared" si="224"/>
        <v>366.52</v>
      </c>
      <c r="L662" s="1">
        <v>0.9</v>
      </c>
      <c r="M662" s="1">
        <v>0.76</v>
      </c>
      <c r="N662" s="1">
        <f t="shared" si="225"/>
        <v>0.68400000000000005</v>
      </c>
      <c r="O662" s="40">
        <f t="shared" si="226"/>
        <v>50.175438596491226</v>
      </c>
      <c r="P662" s="40">
        <f t="shared" si="227"/>
        <v>3808.3157894736842</v>
      </c>
      <c r="Q662" s="1">
        <v>11</v>
      </c>
      <c r="R662" s="1">
        <v>4</v>
      </c>
      <c r="S662" s="2">
        <v>2600</v>
      </c>
      <c r="T662" s="3">
        <f t="shared" si="228"/>
        <v>866.66666666666663</v>
      </c>
      <c r="U662" s="7">
        <v>0.20419999999999999</v>
      </c>
      <c r="V662" s="7">
        <f t="shared" si="229"/>
        <v>3.2749326455999997E-2</v>
      </c>
      <c r="W662" s="7">
        <f t="shared" si="230"/>
        <v>1.6693636134473333E-2</v>
      </c>
      <c r="X662" s="40">
        <f t="shared" si="231"/>
        <v>1081.2059482292843</v>
      </c>
      <c r="Y662" s="1">
        <v>0</v>
      </c>
      <c r="Z662" s="1">
        <v>78</v>
      </c>
      <c r="AA662" s="2">
        <v>67</v>
      </c>
      <c r="AB662" s="6">
        <f t="shared" si="232"/>
        <v>0.6511988748177826</v>
      </c>
      <c r="AC662" s="2">
        <v>347.36</v>
      </c>
      <c r="AD662" s="40">
        <f t="shared" si="233"/>
        <v>3367.0033670033663</v>
      </c>
      <c r="AE662" s="1">
        <f t="shared" si="234"/>
        <v>2.4950099800399199</v>
      </c>
      <c r="AF662" s="2">
        <f t="shared" si="235"/>
        <v>135</v>
      </c>
      <c r="AG662" s="9">
        <f t="shared" si="236"/>
        <v>336.82634730538916</v>
      </c>
      <c r="AH662" s="12">
        <f t="shared" si="237"/>
        <v>4.5384212637847709E-3</v>
      </c>
      <c r="AI662" s="12">
        <f t="shared" si="238"/>
        <v>-89727.214592520031</v>
      </c>
      <c r="AJ662" s="42">
        <f t="shared" si="239"/>
        <v>-118.66689052917403</v>
      </c>
      <c r="AK662" s="11">
        <v>0</v>
      </c>
      <c r="AL662" s="9">
        <f t="shared" si="240"/>
        <v>-89.321645716929694</v>
      </c>
      <c r="AM662" s="11">
        <f t="shared" si="241"/>
        <v>0</v>
      </c>
      <c r="AN662" s="9">
        <f t="shared" si="242"/>
        <v>90.43218042412515</v>
      </c>
      <c r="AO662" s="9"/>
      <c r="AP662" s="9">
        <f t="shared" si="243"/>
        <v>118.668558907847</v>
      </c>
      <c r="AQ662" s="47">
        <f t="shared" si="244"/>
        <v>90.314072211734427</v>
      </c>
      <c r="AR662" s="15">
        <f t="shared" si="245"/>
        <v>0</v>
      </c>
      <c r="AS662" s="49"/>
      <c r="AT662" s="12">
        <f t="shared" si="246"/>
        <v>-0.31458947310655777</v>
      </c>
      <c r="AU662" s="9">
        <f t="shared" si="247"/>
        <v>62.077693728012576</v>
      </c>
      <c r="AV662" s="9">
        <f t="shared" si="248"/>
        <v>33.841315244290726</v>
      </c>
      <c r="AW662" s="9">
        <f t="shared" si="249"/>
        <v>90.314072211734427</v>
      </c>
      <c r="AX662" s="16">
        <f t="shared" si="250"/>
        <v>62.077693728012576</v>
      </c>
      <c r="AY662" s="44">
        <f t="shared" si="251"/>
        <v>-0.31327907730557691</v>
      </c>
      <c r="AZ662" s="49"/>
      <c r="BA662" s="12">
        <f t="shared" si="252"/>
        <v>-0.31458947310655772</v>
      </c>
      <c r="BB662" s="9">
        <f t="shared" si="253"/>
        <v>63.614537256651829</v>
      </c>
      <c r="BC662" s="9">
        <f t="shared" si="254"/>
        <v>35.378158772929979</v>
      </c>
      <c r="BD662" s="9">
        <f t="shared" si="255"/>
        <v>91.850915740373679</v>
      </c>
      <c r="BE662" s="16">
        <f t="shared" si="256"/>
        <v>63.614537256651829</v>
      </c>
      <c r="BF662" s="44">
        <f t="shared" si="257"/>
        <v>-0.31327907730557691</v>
      </c>
      <c r="BG662" s="49"/>
      <c r="BH662" s="12">
        <f t="shared" si="258"/>
        <v>-0.31458947310655772</v>
      </c>
      <c r="BI662" s="9">
        <f t="shared" si="259"/>
        <v>64</v>
      </c>
      <c r="BJ662" s="9">
        <f t="shared" si="222"/>
        <v>35.76362151627815</v>
      </c>
      <c r="BK662" s="9"/>
      <c r="BL662" s="47">
        <f t="shared" si="260"/>
        <v>64</v>
      </c>
      <c r="BM662" s="44">
        <f t="shared" si="261"/>
        <v>-0.31327907730557691</v>
      </c>
      <c r="BN662" s="11"/>
      <c r="BO662" s="9"/>
      <c r="BP662" s="11"/>
      <c r="BQ662" s="9"/>
      <c r="BR662" s="43"/>
      <c r="BS662" s="9"/>
      <c r="BT662" s="11"/>
    </row>
    <row r="663" spans="3:72" x14ac:dyDescent="0.2">
      <c r="C663" s="1">
        <v>80</v>
      </c>
      <c r="D663" s="1">
        <v>104.71</v>
      </c>
      <c r="E663" s="1">
        <v>-5103.8999999999996</v>
      </c>
      <c r="F663" s="2">
        <v>78</v>
      </c>
      <c r="G663" s="6">
        <v>3.3000000000000002E-2</v>
      </c>
      <c r="H663" s="2">
        <v>0.42199999999999999</v>
      </c>
      <c r="I663" s="2">
        <v>3500</v>
      </c>
      <c r="J663" s="3">
        <f t="shared" si="223"/>
        <v>58.333333333333336</v>
      </c>
      <c r="K663" s="3">
        <f t="shared" si="224"/>
        <v>366.52</v>
      </c>
      <c r="L663" s="1">
        <v>0.9</v>
      </c>
      <c r="M663" s="1">
        <v>0.76</v>
      </c>
      <c r="N663" s="1">
        <f t="shared" si="225"/>
        <v>0.68400000000000005</v>
      </c>
      <c r="O663" s="40">
        <f t="shared" si="226"/>
        <v>50.175438596491226</v>
      </c>
      <c r="P663" s="40">
        <f t="shared" si="227"/>
        <v>3808.3157894736842</v>
      </c>
      <c r="Q663" s="1">
        <v>11</v>
      </c>
      <c r="R663" s="1">
        <v>4</v>
      </c>
      <c r="S663" s="2">
        <v>2600</v>
      </c>
      <c r="T663" s="3">
        <f t="shared" si="228"/>
        <v>866.66666666666663</v>
      </c>
      <c r="U663" s="7">
        <v>0.20419999999999999</v>
      </c>
      <c r="V663" s="7">
        <f t="shared" si="229"/>
        <v>3.2749326455999997E-2</v>
      </c>
      <c r="W663" s="7">
        <f t="shared" si="230"/>
        <v>1.6693636134473333E-2</v>
      </c>
      <c r="X663" s="40">
        <f t="shared" si="231"/>
        <v>1081.2059482292843</v>
      </c>
      <c r="Y663" s="1">
        <v>0</v>
      </c>
      <c r="Z663" s="1">
        <v>78</v>
      </c>
      <c r="AA663" s="2">
        <v>67</v>
      </c>
      <c r="AB663" s="6">
        <f t="shared" si="232"/>
        <v>0.6511988748177826</v>
      </c>
      <c r="AC663" s="2">
        <v>347.36</v>
      </c>
      <c r="AD663" s="40">
        <f t="shared" si="233"/>
        <v>3367.0033670033663</v>
      </c>
      <c r="AE663" s="1">
        <f t="shared" si="234"/>
        <v>2.4950099800399199</v>
      </c>
      <c r="AF663" s="2">
        <f t="shared" si="235"/>
        <v>136</v>
      </c>
      <c r="AG663" s="9">
        <f t="shared" si="236"/>
        <v>339.32135728542909</v>
      </c>
      <c r="AH663" s="12">
        <f t="shared" si="237"/>
        <v>4.5052008611053658E-3</v>
      </c>
      <c r="AI663" s="12">
        <f t="shared" si="238"/>
        <v>-89532.492620393721</v>
      </c>
      <c r="AJ663" s="42">
        <f t="shared" si="239"/>
        <v>-118.43168032969578</v>
      </c>
      <c r="AK663" s="11">
        <v>0</v>
      </c>
      <c r="AL663" s="9">
        <f t="shared" si="240"/>
        <v>-89.32757522660394</v>
      </c>
      <c r="AM663" s="11">
        <f t="shared" si="241"/>
        <v>0</v>
      </c>
      <c r="AN663" s="9">
        <f t="shared" si="242"/>
        <v>90.314072211734427</v>
      </c>
      <c r="AO663" s="9"/>
      <c r="AP663" s="9">
        <f t="shared" si="243"/>
        <v>118.43332437331449</v>
      </c>
      <c r="AQ663" s="47">
        <f t="shared" si="244"/>
        <v>90.196945889592627</v>
      </c>
      <c r="AR663" s="15">
        <f t="shared" si="245"/>
        <v>0</v>
      </c>
      <c r="AS663" s="49"/>
      <c r="AT663" s="12">
        <f t="shared" si="246"/>
        <v>-0.31327907730557691</v>
      </c>
      <c r="AU663" s="9">
        <f t="shared" si="247"/>
        <v>62.077693728012576</v>
      </c>
      <c r="AV663" s="9">
        <f t="shared" si="248"/>
        <v>33.958441566432519</v>
      </c>
      <c r="AW663" s="9">
        <f t="shared" si="249"/>
        <v>90.196945889592627</v>
      </c>
      <c r="AX663" s="16">
        <f t="shared" si="250"/>
        <v>62.077693728012576</v>
      </c>
      <c r="AY663" s="44">
        <f t="shared" si="251"/>
        <v>-0.31197957545373961</v>
      </c>
      <c r="AZ663" s="49"/>
      <c r="BA663" s="12">
        <f t="shared" si="252"/>
        <v>-0.31327907730557691</v>
      </c>
      <c r="BB663" s="9">
        <f t="shared" si="253"/>
        <v>63.614537256651829</v>
      </c>
      <c r="BC663" s="9">
        <f t="shared" si="254"/>
        <v>35.495285095071772</v>
      </c>
      <c r="BD663" s="9">
        <f t="shared" si="255"/>
        <v>91.733789418231879</v>
      </c>
      <c r="BE663" s="16">
        <f t="shared" si="256"/>
        <v>63.614537256651829</v>
      </c>
      <c r="BF663" s="44">
        <f t="shared" si="257"/>
        <v>-0.31197957545373961</v>
      </c>
      <c r="BG663" s="49"/>
      <c r="BH663" s="12">
        <f t="shared" si="258"/>
        <v>-0.31327907730557691</v>
      </c>
      <c r="BI663" s="9">
        <f t="shared" si="259"/>
        <v>64</v>
      </c>
      <c r="BJ663" s="9">
        <f t="shared" si="222"/>
        <v>35.880747838419943</v>
      </c>
      <c r="BK663" s="9"/>
      <c r="BL663" s="47">
        <f t="shared" si="260"/>
        <v>64</v>
      </c>
      <c r="BM663" s="44">
        <f t="shared" si="261"/>
        <v>-0.31197957545373961</v>
      </c>
      <c r="BN663" s="11"/>
      <c r="BO663" s="9"/>
      <c r="BP663" s="11"/>
      <c r="BQ663" s="9"/>
      <c r="BR663" s="43"/>
      <c r="BS663" s="9"/>
      <c r="BT663" s="11"/>
    </row>
    <row r="664" spans="3:72" x14ac:dyDescent="0.2">
      <c r="C664" s="1">
        <v>80</v>
      </c>
      <c r="D664" s="1">
        <v>104.71</v>
      </c>
      <c r="E664" s="1">
        <v>-5103.8999999999996</v>
      </c>
      <c r="F664" s="2">
        <v>78</v>
      </c>
      <c r="G664" s="6">
        <v>3.3000000000000002E-2</v>
      </c>
      <c r="H664" s="2">
        <v>0.42199999999999999</v>
      </c>
      <c r="I664" s="2">
        <v>3500</v>
      </c>
      <c r="J664" s="3">
        <f t="shared" si="223"/>
        <v>58.333333333333336</v>
      </c>
      <c r="K664" s="3">
        <f t="shared" si="224"/>
        <v>366.52</v>
      </c>
      <c r="L664" s="1">
        <v>0.9</v>
      </c>
      <c r="M664" s="1">
        <v>0.76</v>
      </c>
      <c r="N664" s="1">
        <f t="shared" si="225"/>
        <v>0.68400000000000005</v>
      </c>
      <c r="O664" s="40">
        <f t="shared" si="226"/>
        <v>50.175438596491226</v>
      </c>
      <c r="P664" s="40">
        <f t="shared" si="227"/>
        <v>3808.3157894736842</v>
      </c>
      <c r="Q664" s="1">
        <v>11</v>
      </c>
      <c r="R664" s="1">
        <v>4</v>
      </c>
      <c r="S664" s="2">
        <v>2600</v>
      </c>
      <c r="T664" s="3">
        <f t="shared" si="228"/>
        <v>866.66666666666663</v>
      </c>
      <c r="U664" s="7">
        <v>0.20419999999999999</v>
      </c>
      <c r="V664" s="7">
        <f t="shared" si="229"/>
        <v>3.2749326455999997E-2</v>
      </c>
      <c r="W664" s="7">
        <f t="shared" si="230"/>
        <v>1.6693636134473333E-2</v>
      </c>
      <c r="X664" s="40">
        <f t="shared" si="231"/>
        <v>1081.2059482292843</v>
      </c>
      <c r="Y664" s="1">
        <v>0</v>
      </c>
      <c r="Z664" s="1">
        <v>78</v>
      </c>
      <c r="AA664" s="2">
        <v>67</v>
      </c>
      <c r="AB664" s="6">
        <f t="shared" si="232"/>
        <v>0.6511988748177826</v>
      </c>
      <c r="AC664" s="2">
        <v>347.36</v>
      </c>
      <c r="AD664" s="40">
        <f t="shared" si="233"/>
        <v>3367.0033670033663</v>
      </c>
      <c r="AE664" s="1">
        <f t="shared" si="234"/>
        <v>2.4950099800399199</v>
      </c>
      <c r="AF664" s="2">
        <f t="shared" si="235"/>
        <v>137</v>
      </c>
      <c r="AG664" s="9">
        <f t="shared" si="236"/>
        <v>341.81636726546901</v>
      </c>
      <c r="AH664" s="12">
        <f t="shared" si="237"/>
        <v>4.4724632588003981E-3</v>
      </c>
      <c r="AI664" s="12">
        <f t="shared" si="238"/>
        <v>-89339.392384068924</v>
      </c>
      <c r="AJ664" s="42">
        <f t="shared" si="239"/>
        <v>-118.19842117167036</v>
      </c>
      <c r="AK664" s="11">
        <v>0</v>
      </c>
      <c r="AL664" s="9">
        <f t="shared" si="240"/>
        <v>-89.333418561239355</v>
      </c>
      <c r="AM664" s="11">
        <f t="shared" si="241"/>
        <v>0</v>
      </c>
      <c r="AN664" s="9">
        <f t="shared" si="242"/>
        <v>90.196945889592627</v>
      </c>
      <c r="AO664" s="9"/>
      <c r="AP664" s="9">
        <f t="shared" si="243"/>
        <v>118.20004140880607</v>
      </c>
      <c r="AQ664" s="47">
        <f t="shared" si="244"/>
        <v>90.080789247226022</v>
      </c>
      <c r="AR664" s="15">
        <f t="shared" si="245"/>
        <v>0</v>
      </c>
      <c r="AS664" s="49"/>
      <c r="AT664" s="12">
        <f t="shared" si="246"/>
        <v>-0.31197957545373961</v>
      </c>
      <c r="AU664" s="9">
        <f t="shared" si="247"/>
        <v>62.077693728012576</v>
      </c>
      <c r="AV664" s="9">
        <f t="shared" si="248"/>
        <v>34.074598208799131</v>
      </c>
      <c r="AW664" s="9">
        <f t="shared" si="249"/>
        <v>90.080789247226022</v>
      </c>
      <c r="AX664" s="16">
        <f t="shared" si="250"/>
        <v>62.077693728012576</v>
      </c>
      <c r="AY664" s="44">
        <f t="shared" si="251"/>
        <v>-0.31069083207737125</v>
      </c>
      <c r="AZ664" s="49"/>
      <c r="BA664" s="12">
        <f t="shared" si="252"/>
        <v>-0.31197957545373961</v>
      </c>
      <c r="BB664" s="9">
        <f t="shared" si="253"/>
        <v>63.614537256651829</v>
      </c>
      <c r="BC664" s="9">
        <f t="shared" si="254"/>
        <v>35.611441737438383</v>
      </c>
      <c r="BD664" s="9">
        <f t="shared" si="255"/>
        <v>91.617632775865275</v>
      </c>
      <c r="BE664" s="16">
        <f t="shared" si="256"/>
        <v>63.614537256651829</v>
      </c>
      <c r="BF664" s="44">
        <f t="shared" si="257"/>
        <v>-0.31069083207737125</v>
      </c>
      <c r="BG664" s="49"/>
      <c r="BH664" s="12">
        <f t="shared" si="258"/>
        <v>-0.31197957545373961</v>
      </c>
      <c r="BI664" s="9">
        <f t="shared" si="259"/>
        <v>64</v>
      </c>
      <c r="BJ664" s="9">
        <f t="shared" si="222"/>
        <v>35.996904480786554</v>
      </c>
      <c r="BK664" s="9"/>
      <c r="BL664" s="47">
        <f t="shared" si="260"/>
        <v>64</v>
      </c>
      <c r="BM664" s="44">
        <f t="shared" si="261"/>
        <v>-0.31069083207737125</v>
      </c>
      <c r="BN664" s="11"/>
      <c r="BO664" s="9"/>
      <c r="BP664" s="11"/>
      <c r="BQ664" s="9"/>
      <c r="BR664" s="43"/>
      <c r="BS664" s="9"/>
      <c r="BT664" s="11"/>
    </row>
    <row r="665" spans="3:72" x14ac:dyDescent="0.2">
      <c r="C665" s="1">
        <v>80</v>
      </c>
      <c r="D665" s="1">
        <v>104.71</v>
      </c>
      <c r="E665" s="1">
        <v>-5103.8999999999996</v>
      </c>
      <c r="F665" s="2">
        <v>78</v>
      </c>
      <c r="G665" s="6">
        <v>3.3000000000000002E-2</v>
      </c>
      <c r="H665" s="2">
        <v>0.42199999999999999</v>
      </c>
      <c r="I665" s="2">
        <v>3500</v>
      </c>
      <c r="J665" s="3">
        <f t="shared" si="223"/>
        <v>58.333333333333336</v>
      </c>
      <c r="K665" s="3">
        <f t="shared" si="224"/>
        <v>366.52</v>
      </c>
      <c r="L665" s="1">
        <v>0.9</v>
      </c>
      <c r="M665" s="1">
        <v>0.76</v>
      </c>
      <c r="N665" s="1">
        <f t="shared" si="225"/>
        <v>0.68400000000000005</v>
      </c>
      <c r="O665" s="40">
        <f t="shared" si="226"/>
        <v>50.175438596491226</v>
      </c>
      <c r="P665" s="40">
        <f t="shared" si="227"/>
        <v>3808.3157894736842</v>
      </c>
      <c r="Q665" s="1">
        <v>11</v>
      </c>
      <c r="R665" s="1">
        <v>4</v>
      </c>
      <c r="S665" s="2">
        <v>2600</v>
      </c>
      <c r="T665" s="3">
        <f t="shared" si="228"/>
        <v>866.66666666666663</v>
      </c>
      <c r="U665" s="7">
        <v>0.20419999999999999</v>
      </c>
      <c r="V665" s="7">
        <f t="shared" si="229"/>
        <v>3.2749326455999997E-2</v>
      </c>
      <c r="W665" s="7">
        <f t="shared" si="230"/>
        <v>1.6693636134473333E-2</v>
      </c>
      <c r="X665" s="40">
        <f t="shared" si="231"/>
        <v>1081.2059482292843</v>
      </c>
      <c r="Y665" s="1">
        <v>0</v>
      </c>
      <c r="Z665" s="1">
        <v>78</v>
      </c>
      <c r="AA665" s="2">
        <v>67</v>
      </c>
      <c r="AB665" s="6">
        <f t="shared" si="232"/>
        <v>0.6511988748177826</v>
      </c>
      <c r="AC665" s="2">
        <v>347.36</v>
      </c>
      <c r="AD665" s="40">
        <f t="shared" si="233"/>
        <v>3367.0033670033663</v>
      </c>
      <c r="AE665" s="1">
        <f t="shared" si="234"/>
        <v>2.4950099800399199</v>
      </c>
      <c r="AF665" s="2">
        <f t="shared" si="235"/>
        <v>138</v>
      </c>
      <c r="AG665" s="9">
        <f t="shared" si="236"/>
        <v>344.31137724550894</v>
      </c>
      <c r="AH665" s="12">
        <f t="shared" si="237"/>
        <v>4.4401980078123638E-3</v>
      </c>
      <c r="AI665" s="12">
        <f t="shared" si="238"/>
        <v>-89147.893624784585</v>
      </c>
      <c r="AJ665" s="42">
        <f t="shared" si="239"/>
        <v>-117.96708885117987</v>
      </c>
      <c r="AK665" s="11">
        <v>0</v>
      </c>
      <c r="AL665" s="9">
        <f t="shared" si="240"/>
        <v>-89.339177585888208</v>
      </c>
      <c r="AM665" s="11">
        <f t="shared" si="241"/>
        <v>0</v>
      </c>
      <c r="AN665" s="9">
        <f t="shared" si="242"/>
        <v>90.080789247226022</v>
      </c>
      <c r="AO665" s="9"/>
      <c r="AP665" s="9">
        <f t="shared" si="243"/>
        <v>117.9686857952061</v>
      </c>
      <c r="AQ665" s="47">
        <f t="shared" si="244"/>
        <v>89.965590275992653</v>
      </c>
      <c r="AR665" s="15">
        <f t="shared" si="245"/>
        <v>0</v>
      </c>
      <c r="AS665" s="49"/>
      <c r="AT665" s="12">
        <f t="shared" si="246"/>
        <v>-0.31069083207737125</v>
      </c>
      <c r="AU665" s="9">
        <f t="shared" si="247"/>
        <v>62.077693728012576</v>
      </c>
      <c r="AV665" s="9">
        <f t="shared" si="248"/>
        <v>34.1897971800325</v>
      </c>
      <c r="AW665" s="9">
        <f t="shared" si="249"/>
        <v>89.965590275992653</v>
      </c>
      <c r="AX665" s="16">
        <f t="shared" si="250"/>
        <v>62.077693728012576</v>
      </c>
      <c r="AY665" s="44">
        <f t="shared" si="251"/>
        <v>-0.30941271394209596</v>
      </c>
      <c r="AZ665" s="49"/>
      <c r="BA665" s="12">
        <f t="shared" si="252"/>
        <v>-0.31069083207737125</v>
      </c>
      <c r="BB665" s="9">
        <f t="shared" si="253"/>
        <v>63.614537256651829</v>
      </c>
      <c r="BC665" s="9">
        <f t="shared" si="254"/>
        <v>35.726640708671752</v>
      </c>
      <c r="BD665" s="9">
        <f t="shared" si="255"/>
        <v>91.502433804631906</v>
      </c>
      <c r="BE665" s="16">
        <f t="shared" si="256"/>
        <v>63.614537256651829</v>
      </c>
      <c r="BF665" s="44">
        <f t="shared" si="257"/>
        <v>-0.30941271394209596</v>
      </c>
      <c r="BG665" s="49"/>
      <c r="BH665" s="12">
        <f t="shared" si="258"/>
        <v>-0.31069083207737125</v>
      </c>
      <c r="BI665" s="9">
        <f t="shared" si="259"/>
        <v>64</v>
      </c>
      <c r="BJ665" s="9">
        <f t="shared" si="222"/>
        <v>36.112103452019923</v>
      </c>
      <c r="BK665" s="9"/>
      <c r="BL665" s="47">
        <f t="shared" si="260"/>
        <v>64</v>
      </c>
      <c r="BM665" s="44">
        <f t="shared" si="261"/>
        <v>-0.30941271394209596</v>
      </c>
      <c r="BN665" s="11"/>
      <c r="BO665" s="9"/>
      <c r="BP665" s="11"/>
      <c r="BQ665" s="9"/>
      <c r="BR665" s="43"/>
      <c r="BS665" s="9"/>
      <c r="BT665" s="11"/>
    </row>
    <row r="666" spans="3:72" x14ac:dyDescent="0.2">
      <c r="C666" s="1">
        <v>80</v>
      </c>
      <c r="D666" s="1">
        <v>104.71</v>
      </c>
      <c r="E666" s="1">
        <v>-5103.8999999999996</v>
      </c>
      <c r="F666" s="2">
        <v>78</v>
      </c>
      <c r="G666" s="6">
        <v>3.3000000000000002E-2</v>
      </c>
      <c r="H666" s="2">
        <v>0.42199999999999999</v>
      </c>
      <c r="I666" s="2">
        <v>3500</v>
      </c>
      <c r="J666" s="3">
        <f t="shared" si="223"/>
        <v>58.333333333333336</v>
      </c>
      <c r="K666" s="3">
        <f t="shared" si="224"/>
        <v>366.52</v>
      </c>
      <c r="L666" s="1">
        <v>0.9</v>
      </c>
      <c r="M666" s="1">
        <v>0.76</v>
      </c>
      <c r="N666" s="1">
        <f t="shared" si="225"/>
        <v>0.68400000000000005</v>
      </c>
      <c r="O666" s="40">
        <f t="shared" si="226"/>
        <v>50.175438596491226</v>
      </c>
      <c r="P666" s="40">
        <f t="shared" si="227"/>
        <v>3808.3157894736842</v>
      </c>
      <c r="Q666" s="1">
        <v>11</v>
      </c>
      <c r="R666" s="1">
        <v>4</v>
      </c>
      <c r="S666" s="2">
        <v>2600</v>
      </c>
      <c r="T666" s="3">
        <f t="shared" si="228"/>
        <v>866.66666666666663</v>
      </c>
      <c r="U666" s="7">
        <v>0.20419999999999999</v>
      </c>
      <c r="V666" s="7">
        <f t="shared" si="229"/>
        <v>3.2749326455999997E-2</v>
      </c>
      <c r="W666" s="7">
        <f t="shared" si="230"/>
        <v>1.6693636134473333E-2</v>
      </c>
      <c r="X666" s="40">
        <f t="shared" si="231"/>
        <v>1081.2059482292843</v>
      </c>
      <c r="Y666" s="1">
        <v>0</v>
      </c>
      <c r="Z666" s="1">
        <v>78</v>
      </c>
      <c r="AA666" s="2">
        <v>67</v>
      </c>
      <c r="AB666" s="6">
        <f t="shared" si="232"/>
        <v>0.6511988748177826</v>
      </c>
      <c r="AC666" s="2">
        <v>347.36</v>
      </c>
      <c r="AD666" s="40">
        <f t="shared" si="233"/>
        <v>3367.0033670033663</v>
      </c>
      <c r="AE666" s="1">
        <f t="shared" si="234"/>
        <v>2.4950099800399199</v>
      </c>
      <c r="AF666" s="2">
        <f t="shared" si="235"/>
        <v>139</v>
      </c>
      <c r="AG666" s="9">
        <f t="shared" si="236"/>
        <v>346.80638722554886</v>
      </c>
      <c r="AH666" s="12">
        <f t="shared" si="237"/>
        <v>4.4083949584504921E-3</v>
      </c>
      <c r="AI666" s="12">
        <f t="shared" si="238"/>
        <v>-88957.976421690182</v>
      </c>
      <c r="AJ666" s="42">
        <f t="shared" si="239"/>
        <v>-117.73765956327111</v>
      </c>
      <c r="AK666" s="11">
        <v>0</v>
      </c>
      <c r="AL666" s="9">
        <f t="shared" si="240"/>
        <v>-89.344854112168804</v>
      </c>
      <c r="AM666" s="11">
        <f t="shared" si="241"/>
        <v>0</v>
      </c>
      <c r="AN666" s="9">
        <f t="shared" si="242"/>
        <v>89.965590275992653</v>
      </c>
      <c r="AO666" s="9"/>
      <c r="AP666" s="9">
        <f t="shared" si="243"/>
        <v>117.739233712906</v>
      </c>
      <c r="AQ666" s="47">
        <f t="shared" si="244"/>
        <v>89.851337164925923</v>
      </c>
      <c r="AR666" s="15">
        <f t="shared" si="245"/>
        <v>0</v>
      </c>
      <c r="AS666" s="49"/>
      <c r="AT666" s="12">
        <f t="shared" si="246"/>
        <v>-0.30941271394209596</v>
      </c>
      <c r="AU666" s="9">
        <f t="shared" si="247"/>
        <v>62.077693728012576</v>
      </c>
      <c r="AV666" s="9">
        <f t="shared" si="248"/>
        <v>34.30405029109923</v>
      </c>
      <c r="AW666" s="9">
        <f t="shared" si="249"/>
        <v>89.851337164925923</v>
      </c>
      <c r="AX666" s="16">
        <f t="shared" si="250"/>
        <v>62.077693728012576</v>
      </c>
      <c r="AY666" s="44">
        <f t="shared" si="251"/>
        <v>-0.30814509000672086</v>
      </c>
      <c r="AZ666" s="49"/>
      <c r="BA666" s="12">
        <f t="shared" si="252"/>
        <v>-0.30941271394209596</v>
      </c>
      <c r="BB666" s="9">
        <f t="shared" si="253"/>
        <v>63.614537256651829</v>
      </c>
      <c r="BC666" s="9">
        <f t="shared" si="254"/>
        <v>35.840893819738483</v>
      </c>
      <c r="BD666" s="9">
        <f t="shared" si="255"/>
        <v>91.388180693565175</v>
      </c>
      <c r="BE666" s="16">
        <f t="shared" si="256"/>
        <v>63.614537256651829</v>
      </c>
      <c r="BF666" s="44">
        <f t="shared" si="257"/>
        <v>-0.30814509000672086</v>
      </c>
      <c r="BG666" s="49"/>
      <c r="BH666" s="12">
        <f t="shared" si="258"/>
        <v>-0.30941271394209596</v>
      </c>
      <c r="BI666" s="9">
        <f t="shared" si="259"/>
        <v>64</v>
      </c>
      <c r="BJ666" s="9">
        <f t="shared" si="222"/>
        <v>36.226356563086654</v>
      </c>
      <c r="BK666" s="9"/>
      <c r="BL666" s="47">
        <f t="shared" si="260"/>
        <v>64</v>
      </c>
      <c r="BM666" s="44">
        <f t="shared" si="261"/>
        <v>-0.30814509000672086</v>
      </c>
      <c r="BN666" s="11"/>
      <c r="BO666" s="9"/>
      <c r="BP666" s="11"/>
      <c r="BQ666" s="9"/>
      <c r="BR666" s="43"/>
      <c r="BS666" s="9"/>
      <c r="BT666" s="11"/>
    </row>
    <row r="667" spans="3:72" x14ac:dyDescent="0.2">
      <c r="C667" s="1">
        <v>80</v>
      </c>
      <c r="D667" s="1">
        <v>104.71</v>
      </c>
      <c r="E667" s="1">
        <v>-5103.8999999999996</v>
      </c>
      <c r="F667" s="2">
        <v>78</v>
      </c>
      <c r="G667" s="6">
        <v>3.3000000000000002E-2</v>
      </c>
      <c r="H667" s="2">
        <v>0.42199999999999999</v>
      </c>
      <c r="I667" s="2">
        <v>3500</v>
      </c>
      <c r="J667" s="3">
        <f t="shared" si="223"/>
        <v>58.333333333333336</v>
      </c>
      <c r="K667" s="3">
        <f t="shared" si="224"/>
        <v>366.52</v>
      </c>
      <c r="L667" s="1">
        <v>0.9</v>
      </c>
      <c r="M667" s="1">
        <v>0.76</v>
      </c>
      <c r="N667" s="1">
        <f t="shared" si="225"/>
        <v>0.68400000000000005</v>
      </c>
      <c r="O667" s="40">
        <f t="shared" si="226"/>
        <v>50.175438596491226</v>
      </c>
      <c r="P667" s="40">
        <f t="shared" si="227"/>
        <v>3808.3157894736842</v>
      </c>
      <c r="Q667" s="1">
        <v>11</v>
      </c>
      <c r="R667" s="1">
        <v>4</v>
      </c>
      <c r="S667" s="2">
        <v>2600</v>
      </c>
      <c r="T667" s="3">
        <f t="shared" si="228"/>
        <v>866.66666666666663</v>
      </c>
      <c r="U667" s="7">
        <v>0.20419999999999999</v>
      </c>
      <c r="V667" s="7">
        <f t="shared" si="229"/>
        <v>3.2749326455999997E-2</v>
      </c>
      <c r="W667" s="7">
        <f t="shared" si="230"/>
        <v>1.6693636134473333E-2</v>
      </c>
      <c r="X667" s="40">
        <f t="shared" si="231"/>
        <v>1081.2059482292843</v>
      </c>
      <c r="Y667" s="1">
        <v>0</v>
      </c>
      <c r="Z667" s="1">
        <v>78</v>
      </c>
      <c r="AA667" s="2">
        <v>67</v>
      </c>
      <c r="AB667" s="6">
        <f t="shared" si="232"/>
        <v>0.6511988748177826</v>
      </c>
      <c r="AC667" s="2">
        <v>347.36</v>
      </c>
      <c r="AD667" s="40">
        <f t="shared" si="233"/>
        <v>3367.0033670033663</v>
      </c>
      <c r="AE667" s="1">
        <f t="shared" si="234"/>
        <v>2.4950099800399199</v>
      </c>
      <c r="AF667" s="2">
        <f t="shared" si="235"/>
        <v>140</v>
      </c>
      <c r="AG667" s="9">
        <f t="shared" si="236"/>
        <v>349.30139720558878</v>
      </c>
      <c r="AH667" s="12">
        <f t="shared" si="237"/>
        <v>4.3770442497458708E-3</v>
      </c>
      <c r="AI667" s="12">
        <f t="shared" si="238"/>
        <v>-88769.621184771167</v>
      </c>
      <c r="AJ667" s="42">
        <f t="shared" si="239"/>
        <v>-117.5101098937684</v>
      </c>
      <c r="AK667" s="11">
        <v>0</v>
      </c>
      <c r="AL667" s="9">
        <f t="shared" si="240"/>
        <v>-89.350449900165501</v>
      </c>
      <c r="AM667" s="11">
        <f t="shared" si="241"/>
        <v>0</v>
      </c>
      <c r="AN667" s="9">
        <f t="shared" si="242"/>
        <v>89.851337164925923</v>
      </c>
      <c r="AO667" s="9"/>
      <c r="AP667" s="9">
        <f t="shared" si="243"/>
        <v>117.51166173359391</v>
      </c>
      <c r="AQ667" s="47">
        <f t="shared" si="244"/>
        <v>89.738018296680565</v>
      </c>
      <c r="AR667" s="15">
        <f t="shared" si="245"/>
        <v>0</v>
      </c>
      <c r="AS667" s="49"/>
      <c r="AT667" s="12">
        <f t="shared" si="246"/>
        <v>-0.30814509000672086</v>
      </c>
      <c r="AU667" s="9">
        <f t="shared" si="247"/>
        <v>62.077693728012576</v>
      </c>
      <c r="AV667" s="9">
        <f t="shared" si="248"/>
        <v>34.417369159344588</v>
      </c>
      <c r="AW667" s="9">
        <f t="shared" si="249"/>
        <v>89.738018296680565</v>
      </c>
      <c r="AX667" s="16">
        <f t="shared" si="250"/>
        <v>62.077693728012576</v>
      </c>
      <c r="AY667" s="44">
        <f t="shared" si="251"/>
        <v>-0.30688783137825743</v>
      </c>
      <c r="AZ667" s="49"/>
      <c r="BA667" s="12">
        <f t="shared" si="252"/>
        <v>-0.30814509000672086</v>
      </c>
      <c r="BB667" s="9">
        <f t="shared" si="253"/>
        <v>63.614537256651829</v>
      </c>
      <c r="BC667" s="9">
        <f t="shared" si="254"/>
        <v>35.954212687983841</v>
      </c>
      <c r="BD667" s="9">
        <f t="shared" si="255"/>
        <v>91.274861825319817</v>
      </c>
      <c r="BE667" s="16">
        <f t="shared" si="256"/>
        <v>63.614537256651829</v>
      </c>
      <c r="BF667" s="44">
        <f t="shared" si="257"/>
        <v>-0.30688783137825743</v>
      </c>
      <c r="BG667" s="49"/>
      <c r="BH667" s="12">
        <f t="shared" si="258"/>
        <v>-0.30814509000672086</v>
      </c>
      <c r="BI667" s="9">
        <f t="shared" si="259"/>
        <v>64</v>
      </c>
      <c r="BJ667" s="9">
        <f t="shared" si="222"/>
        <v>36.339675431332012</v>
      </c>
      <c r="BK667" s="9"/>
      <c r="BL667" s="47">
        <f t="shared" si="260"/>
        <v>64</v>
      </c>
      <c r="BM667" s="44">
        <f t="shared" si="261"/>
        <v>-0.30688783137825743</v>
      </c>
      <c r="BN667" s="11"/>
      <c r="BO667" s="9"/>
      <c r="BP667" s="11"/>
      <c r="BQ667" s="9"/>
      <c r="BR667" s="43"/>
      <c r="BS667" s="9"/>
      <c r="BT667" s="11"/>
    </row>
    <row r="668" spans="3:72" x14ac:dyDescent="0.2">
      <c r="C668" s="1">
        <v>80</v>
      </c>
      <c r="D668" s="1">
        <v>104.71</v>
      </c>
      <c r="E668" s="1">
        <v>-5103.8999999999996</v>
      </c>
      <c r="F668" s="2">
        <v>78</v>
      </c>
      <c r="G668" s="6">
        <v>3.3000000000000002E-2</v>
      </c>
      <c r="H668" s="2">
        <v>0.42199999999999999</v>
      </c>
      <c r="I668" s="2">
        <v>3500</v>
      </c>
      <c r="J668" s="3">
        <f t="shared" si="223"/>
        <v>58.333333333333336</v>
      </c>
      <c r="K668" s="3">
        <f t="shared" si="224"/>
        <v>366.52</v>
      </c>
      <c r="L668" s="1">
        <v>0.9</v>
      </c>
      <c r="M668" s="1">
        <v>0.76</v>
      </c>
      <c r="N668" s="1">
        <f t="shared" si="225"/>
        <v>0.68400000000000005</v>
      </c>
      <c r="O668" s="40">
        <f t="shared" si="226"/>
        <v>50.175438596491226</v>
      </c>
      <c r="P668" s="40">
        <f t="shared" si="227"/>
        <v>3808.3157894736842</v>
      </c>
      <c r="Q668" s="1">
        <v>11</v>
      </c>
      <c r="R668" s="1">
        <v>4</v>
      </c>
      <c r="S668" s="2">
        <v>2600</v>
      </c>
      <c r="T668" s="3">
        <f t="shared" si="228"/>
        <v>866.66666666666663</v>
      </c>
      <c r="U668" s="7">
        <v>0.20419999999999999</v>
      </c>
      <c r="V668" s="7">
        <f t="shared" si="229"/>
        <v>3.2749326455999997E-2</v>
      </c>
      <c r="W668" s="7">
        <f t="shared" si="230"/>
        <v>1.6693636134473333E-2</v>
      </c>
      <c r="X668" s="40">
        <f t="shared" si="231"/>
        <v>1081.2059482292843</v>
      </c>
      <c r="Y668" s="1">
        <v>0</v>
      </c>
      <c r="Z668" s="1">
        <v>78</v>
      </c>
      <c r="AA668" s="2">
        <v>67</v>
      </c>
      <c r="AB668" s="6">
        <f t="shared" si="232"/>
        <v>0.6511988748177826</v>
      </c>
      <c r="AC668" s="2">
        <v>347.36</v>
      </c>
      <c r="AD668" s="40">
        <f t="shared" si="233"/>
        <v>3367.0033670033663</v>
      </c>
      <c r="AE668" s="1">
        <f t="shared" si="234"/>
        <v>2.4950099800399199</v>
      </c>
      <c r="AF668" s="2">
        <f t="shared" si="235"/>
        <v>141</v>
      </c>
      <c r="AG668" s="9">
        <f t="shared" si="236"/>
        <v>351.79640718562871</v>
      </c>
      <c r="AH668" s="12">
        <f t="shared" si="237"/>
        <v>4.3461362992575827E-3</v>
      </c>
      <c r="AI668" s="12">
        <f t="shared" si="238"/>
        <v>-88582.808647953614</v>
      </c>
      <c r="AJ668" s="42">
        <f t="shared" si="239"/>
        <v>-117.28441681128668</v>
      </c>
      <c r="AK668" s="11">
        <v>0</v>
      </c>
      <c r="AL668" s="9">
        <f t="shared" si="240"/>
        <v>-89.355966660248157</v>
      </c>
      <c r="AM668" s="11">
        <f t="shared" si="241"/>
        <v>0</v>
      </c>
      <c r="AN668" s="9">
        <f t="shared" si="242"/>
        <v>89.738018296680565</v>
      </c>
      <c r="AO668" s="9"/>
      <c r="AP668" s="9">
        <f t="shared" si="243"/>
        <v>117.28594681224594</v>
      </c>
      <c r="AQ668" s="47">
        <f t="shared" si="244"/>
        <v>89.625622243577951</v>
      </c>
      <c r="AR668" s="15">
        <f t="shared" si="245"/>
        <v>0</v>
      </c>
      <c r="AS668" s="49"/>
      <c r="AT668" s="12">
        <f t="shared" si="246"/>
        <v>-0.30688783137825743</v>
      </c>
      <c r="AU668" s="9">
        <f t="shared" si="247"/>
        <v>62.077693728012576</v>
      </c>
      <c r="AV668" s="9">
        <f t="shared" si="248"/>
        <v>34.529765212447202</v>
      </c>
      <c r="AW668" s="9">
        <f t="shared" si="249"/>
        <v>89.625622243577951</v>
      </c>
      <c r="AX668" s="16">
        <f t="shared" si="250"/>
        <v>62.077693728012576</v>
      </c>
      <c r="AY668" s="44">
        <f t="shared" si="251"/>
        <v>-0.30564081126804482</v>
      </c>
      <c r="AZ668" s="49"/>
      <c r="BA668" s="12">
        <f t="shared" si="252"/>
        <v>-0.30688783137825743</v>
      </c>
      <c r="BB668" s="9">
        <f t="shared" si="253"/>
        <v>63.614537256651829</v>
      </c>
      <c r="BC668" s="9">
        <f t="shared" si="254"/>
        <v>36.066608741086455</v>
      </c>
      <c r="BD668" s="9">
        <f t="shared" si="255"/>
        <v>91.162465772217203</v>
      </c>
      <c r="BE668" s="16">
        <f t="shared" si="256"/>
        <v>63.614537256651829</v>
      </c>
      <c r="BF668" s="44">
        <f t="shared" si="257"/>
        <v>-0.30564081126804482</v>
      </c>
      <c r="BG668" s="49"/>
      <c r="BH668" s="12">
        <f t="shared" si="258"/>
        <v>-0.30688783137825743</v>
      </c>
      <c r="BI668" s="9">
        <f t="shared" si="259"/>
        <v>64</v>
      </c>
      <c r="BJ668" s="9">
        <f t="shared" si="222"/>
        <v>36.452071484434626</v>
      </c>
      <c r="BK668" s="9"/>
      <c r="BL668" s="47">
        <f t="shared" si="260"/>
        <v>64</v>
      </c>
      <c r="BM668" s="44">
        <f t="shared" si="261"/>
        <v>-0.30564081126804482</v>
      </c>
      <c r="BN668" s="11"/>
      <c r="BO668" s="9"/>
      <c r="BP668" s="11"/>
      <c r="BQ668" s="9"/>
      <c r="BR668" s="43"/>
      <c r="BS668" s="9"/>
      <c r="BT668" s="11"/>
    </row>
    <row r="669" spans="3:72" x14ac:dyDescent="0.2">
      <c r="C669" s="1">
        <v>80</v>
      </c>
      <c r="D669" s="1">
        <v>104.71</v>
      </c>
      <c r="E669" s="1">
        <v>-5103.8999999999996</v>
      </c>
      <c r="F669" s="2">
        <v>78</v>
      </c>
      <c r="G669" s="6">
        <v>3.3000000000000002E-2</v>
      </c>
      <c r="H669" s="2">
        <v>0.42199999999999999</v>
      </c>
      <c r="I669" s="2">
        <v>3500</v>
      </c>
      <c r="J669" s="3">
        <f t="shared" si="223"/>
        <v>58.333333333333336</v>
      </c>
      <c r="K669" s="3">
        <f t="shared" si="224"/>
        <v>366.52</v>
      </c>
      <c r="L669" s="1">
        <v>0.9</v>
      </c>
      <c r="M669" s="1">
        <v>0.76</v>
      </c>
      <c r="N669" s="1">
        <f t="shared" si="225"/>
        <v>0.68400000000000005</v>
      </c>
      <c r="O669" s="40">
        <f t="shared" si="226"/>
        <v>50.175438596491226</v>
      </c>
      <c r="P669" s="40">
        <f t="shared" si="227"/>
        <v>3808.3157894736842</v>
      </c>
      <c r="Q669" s="1">
        <v>11</v>
      </c>
      <c r="R669" s="1">
        <v>4</v>
      </c>
      <c r="S669" s="2">
        <v>2600</v>
      </c>
      <c r="T669" s="3">
        <f t="shared" si="228"/>
        <v>866.66666666666663</v>
      </c>
      <c r="U669" s="7">
        <v>0.20419999999999999</v>
      </c>
      <c r="V669" s="7">
        <f t="shared" si="229"/>
        <v>3.2749326455999997E-2</v>
      </c>
      <c r="W669" s="7">
        <f t="shared" si="230"/>
        <v>1.6693636134473333E-2</v>
      </c>
      <c r="X669" s="40">
        <f t="shared" si="231"/>
        <v>1081.2059482292843</v>
      </c>
      <c r="Y669" s="1">
        <v>0</v>
      </c>
      <c r="Z669" s="1">
        <v>78</v>
      </c>
      <c r="AA669" s="2">
        <v>67</v>
      </c>
      <c r="AB669" s="6">
        <f t="shared" si="232"/>
        <v>0.6511988748177826</v>
      </c>
      <c r="AC669" s="2">
        <v>347.36</v>
      </c>
      <c r="AD669" s="40">
        <f t="shared" si="233"/>
        <v>3367.0033670033663</v>
      </c>
      <c r="AE669" s="1">
        <f t="shared" si="234"/>
        <v>2.4950099800399199</v>
      </c>
      <c r="AF669" s="2">
        <f t="shared" si="235"/>
        <v>142</v>
      </c>
      <c r="AG669" s="9">
        <f t="shared" si="236"/>
        <v>354.29141716566863</v>
      </c>
      <c r="AH669" s="12">
        <f t="shared" si="237"/>
        <v>4.315661793307707E-3</v>
      </c>
      <c r="AI669" s="12">
        <f t="shared" si="238"/>
        <v>-88397.519862382658</v>
      </c>
      <c r="AJ669" s="42">
        <f t="shared" si="239"/>
        <v>-117.06055765943964</v>
      </c>
      <c r="AK669" s="11">
        <v>0</v>
      </c>
      <c r="AL669" s="9">
        <f t="shared" si="240"/>
        <v>-89.361406054815149</v>
      </c>
      <c r="AM669" s="11">
        <f t="shared" si="241"/>
        <v>0</v>
      </c>
      <c r="AN669" s="9">
        <f t="shared" si="242"/>
        <v>89.625622243577951</v>
      </c>
      <c r="AO669" s="9"/>
      <c r="AP669" s="9">
        <f t="shared" si="243"/>
        <v>117.06206627931348</v>
      </c>
      <c r="AQ669" s="47">
        <f t="shared" si="244"/>
        <v>89.51413776374811</v>
      </c>
      <c r="AR669" s="15">
        <f t="shared" si="245"/>
        <v>0</v>
      </c>
      <c r="AS669" s="49"/>
      <c r="AT669" s="12">
        <f t="shared" si="246"/>
        <v>-0.30564081126804482</v>
      </c>
      <c r="AU669" s="9">
        <f t="shared" si="247"/>
        <v>62.077693728012576</v>
      </c>
      <c r="AV669" s="9">
        <f t="shared" si="248"/>
        <v>34.641249692277043</v>
      </c>
      <c r="AW669" s="9">
        <f t="shared" si="249"/>
        <v>89.51413776374811</v>
      </c>
      <c r="AX669" s="16">
        <f t="shared" si="250"/>
        <v>62.077693728012576</v>
      </c>
      <c r="AY669" s="44">
        <f t="shared" si="251"/>
        <v>-0.30440390494894592</v>
      </c>
      <c r="AZ669" s="49"/>
      <c r="BA669" s="12">
        <f t="shared" si="252"/>
        <v>-0.30564081126804482</v>
      </c>
      <c r="BB669" s="9">
        <f t="shared" si="253"/>
        <v>63.614537256651829</v>
      </c>
      <c r="BC669" s="9">
        <f t="shared" si="254"/>
        <v>36.178093220916296</v>
      </c>
      <c r="BD669" s="9">
        <f t="shared" si="255"/>
        <v>91.050981292387362</v>
      </c>
      <c r="BE669" s="16">
        <f t="shared" si="256"/>
        <v>63.614537256651829</v>
      </c>
      <c r="BF669" s="44">
        <f t="shared" si="257"/>
        <v>-0.30440390494894592</v>
      </c>
      <c r="BG669" s="49"/>
      <c r="BH669" s="12">
        <f t="shared" si="258"/>
        <v>-0.30564081126804482</v>
      </c>
      <c r="BI669" s="9">
        <f t="shared" si="259"/>
        <v>64</v>
      </c>
      <c r="BJ669" s="9">
        <f t="shared" si="222"/>
        <v>36.563555964264467</v>
      </c>
      <c r="BK669" s="9"/>
      <c r="BL669" s="47">
        <f t="shared" si="260"/>
        <v>64</v>
      </c>
      <c r="BM669" s="44">
        <f t="shared" si="261"/>
        <v>-0.30440390494894592</v>
      </c>
      <c r="BN669" s="11"/>
      <c r="BO669" s="9"/>
      <c r="BP669" s="11"/>
      <c r="BQ669" s="9"/>
      <c r="BR669" s="43"/>
      <c r="BS669" s="9"/>
      <c r="BT669" s="11"/>
    </row>
    <row r="670" spans="3:72" x14ac:dyDescent="0.2">
      <c r="C670" s="1">
        <v>80</v>
      </c>
      <c r="D670" s="1">
        <v>104.71</v>
      </c>
      <c r="E670" s="1">
        <v>-5103.8999999999996</v>
      </c>
      <c r="F670" s="2">
        <v>78</v>
      </c>
      <c r="G670" s="6">
        <v>3.3000000000000002E-2</v>
      </c>
      <c r="H670" s="2">
        <v>0.42199999999999999</v>
      </c>
      <c r="I670" s="2">
        <v>3500</v>
      </c>
      <c r="J670" s="3">
        <f t="shared" si="223"/>
        <v>58.333333333333336</v>
      </c>
      <c r="K670" s="3">
        <f t="shared" si="224"/>
        <v>366.52</v>
      </c>
      <c r="L670" s="1">
        <v>0.9</v>
      </c>
      <c r="M670" s="1">
        <v>0.76</v>
      </c>
      <c r="N670" s="1">
        <f t="shared" si="225"/>
        <v>0.68400000000000005</v>
      </c>
      <c r="O670" s="40">
        <f t="shared" si="226"/>
        <v>50.175438596491226</v>
      </c>
      <c r="P670" s="40">
        <f t="shared" si="227"/>
        <v>3808.3157894736842</v>
      </c>
      <c r="Q670" s="1">
        <v>11</v>
      </c>
      <c r="R670" s="1">
        <v>4</v>
      </c>
      <c r="S670" s="2">
        <v>2600</v>
      </c>
      <c r="T670" s="3">
        <f t="shared" si="228"/>
        <v>866.66666666666663</v>
      </c>
      <c r="U670" s="7">
        <v>0.20419999999999999</v>
      </c>
      <c r="V670" s="7">
        <f t="shared" si="229"/>
        <v>3.2749326455999997E-2</v>
      </c>
      <c r="W670" s="7">
        <f t="shared" si="230"/>
        <v>1.6693636134473333E-2</v>
      </c>
      <c r="X670" s="40">
        <f t="shared" si="231"/>
        <v>1081.2059482292843</v>
      </c>
      <c r="Y670" s="1">
        <v>0</v>
      </c>
      <c r="Z670" s="1">
        <v>78</v>
      </c>
      <c r="AA670" s="2">
        <v>67</v>
      </c>
      <c r="AB670" s="6">
        <f t="shared" si="232"/>
        <v>0.6511988748177826</v>
      </c>
      <c r="AC670" s="2">
        <v>347.36</v>
      </c>
      <c r="AD670" s="40">
        <f t="shared" si="233"/>
        <v>3367.0033670033663</v>
      </c>
      <c r="AE670" s="1">
        <f t="shared" si="234"/>
        <v>2.4950099800399199</v>
      </c>
      <c r="AF670" s="2">
        <f t="shared" si="235"/>
        <v>143</v>
      </c>
      <c r="AG670" s="9">
        <f t="shared" si="236"/>
        <v>356.78642714570856</v>
      </c>
      <c r="AH670" s="12">
        <f t="shared" si="237"/>
        <v>4.285611677624283E-3</v>
      </c>
      <c r="AI670" s="12">
        <f t="shared" si="238"/>
        <v>-88213.736189869873</v>
      </c>
      <c r="AJ670" s="42">
        <f t="shared" si="239"/>
        <v>-116.83851014923749</v>
      </c>
      <c r="AK670" s="11">
        <v>0</v>
      </c>
      <c r="AL670" s="9">
        <f t="shared" si="240"/>
        <v>-89.366769699963484</v>
      </c>
      <c r="AM670" s="11">
        <f t="shared" si="241"/>
        <v>0</v>
      </c>
      <c r="AN670" s="9">
        <f t="shared" si="242"/>
        <v>89.51413776374811</v>
      </c>
      <c r="AO670" s="9"/>
      <c r="AP670" s="9">
        <f t="shared" si="243"/>
        <v>116.83999783310105</v>
      </c>
      <c r="AQ670" s="47">
        <f t="shared" si="244"/>
        <v>89.403553797365518</v>
      </c>
      <c r="AR670" s="15">
        <f t="shared" si="245"/>
        <v>0</v>
      </c>
      <c r="AS670" s="49"/>
      <c r="AT670" s="12">
        <f t="shared" si="246"/>
        <v>-0.30440390494894592</v>
      </c>
      <c r="AU670" s="9">
        <f t="shared" si="247"/>
        <v>62.077693728012576</v>
      </c>
      <c r="AV670" s="9">
        <f t="shared" si="248"/>
        <v>34.751833658659628</v>
      </c>
      <c r="AW670" s="9">
        <f t="shared" si="249"/>
        <v>89.403553797365532</v>
      </c>
      <c r="AX670" s="16">
        <f t="shared" si="250"/>
        <v>62.077693728012576</v>
      </c>
      <c r="AY670" s="44">
        <f t="shared" si="251"/>
        <v>-0.30317698971358387</v>
      </c>
      <c r="AZ670" s="49"/>
      <c r="BA670" s="12">
        <f t="shared" si="252"/>
        <v>-0.30440390494894592</v>
      </c>
      <c r="BB670" s="9">
        <f t="shared" si="253"/>
        <v>63.614537256651829</v>
      </c>
      <c r="BC670" s="9">
        <f t="shared" si="254"/>
        <v>36.28867718729888</v>
      </c>
      <c r="BD670" s="9">
        <f t="shared" si="255"/>
        <v>90.940397326004785</v>
      </c>
      <c r="BE670" s="16">
        <f t="shared" si="256"/>
        <v>63.614537256651829</v>
      </c>
      <c r="BF670" s="44">
        <f t="shared" si="257"/>
        <v>-0.30317698971358387</v>
      </c>
      <c r="BG670" s="49"/>
      <c r="BH670" s="12">
        <f t="shared" si="258"/>
        <v>-0.30440390494894592</v>
      </c>
      <c r="BI670" s="9">
        <f t="shared" si="259"/>
        <v>64</v>
      </c>
      <c r="BJ670" s="9">
        <f t="shared" si="222"/>
        <v>36.674139930647051</v>
      </c>
      <c r="BK670" s="9"/>
      <c r="BL670" s="47">
        <f t="shared" si="260"/>
        <v>64</v>
      </c>
      <c r="BM670" s="44">
        <f t="shared" si="261"/>
        <v>-0.30317698971358387</v>
      </c>
      <c r="BN670" s="11"/>
      <c r="BO670" s="9"/>
      <c r="BP670" s="11"/>
      <c r="BQ670" s="9"/>
      <c r="BR670" s="43"/>
      <c r="BS670" s="9"/>
      <c r="BT670" s="11"/>
    </row>
    <row r="671" spans="3:72" x14ac:dyDescent="0.2">
      <c r="C671" s="1">
        <v>80</v>
      </c>
      <c r="D671" s="1">
        <v>104.71</v>
      </c>
      <c r="E671" s="1">
        <v>-5103.8999999999996</v>
      </c>
      <c r="F671" s="2">
        <v>78</v>
      </c>
      <c r="G671" s="6">
        <v>3.3000000000000002E-2</v>
      </c>
      <c r="H671" s="2">
        <v>0.42199999999999999</v>
      </c>
      <c r="I671" s="2">
        <v>3500</v>
      </c>
      <c r="J671" s="3">
        <f t="shared" si="223"/>
        <v>58.333333333333336</v>
      </c>
      <c r="K671" s="3">
        <f t="shared" si="224"/>
        <v>366.52</v>
      </c>
      <c r="L671" s="1">
        <v>0.9</v>
      </c>
      <c r="M671" s="1">
        <v>0.76</v>
      </c>
      <c r="N671" s="1">
        <f t="shared" si="225"/>
        <v>0.68400000000000005</v>
      </c>
      <c r="O671" s="40">
        <f t="shared" si="226"/>
        <v>50.175438596491226</v>
      </c>
      <c r="P671" s="40">
        <f t="shared" si="227"/>
        <v>3808.3157894736842</v>
      </c>
      <c r="Q671" s="1">
        <v>11</v>
      </c>
      <c r="R671" s="1">
        <v>4</v>
      </c>
      <c r="S671" s="2">
        <v>2600</v>
      </c>
      <c r="T671" s="3">
        <f t="shared" si="228"/>
        <v>866.66666666666663</v>
      </c>
      <c r="U671" s="7">
        <v>0.20419999999999999</v>
      </c>
      <c r="V671" s="7">
        <f t="shared" si="229"/>
        <v>3.2749326455999997E-2</v>
      </c>
      <c r="W671" s="7">
        <f t="shared" si="230"/>
        <v>1.6693636134473333E-2</v>
      </c>
      <c r="X671" s="40">
        <f t="shared" si="231"/>
        <v>1081.2059482292843</v>
      </c>
      <c r="Y671" s="1">
        <v>0</v>
      </c>
      <c r="Z671" s="1">
        <v>78</v>
      </c>
      <c r="AA671" s="2">
        <v>67</v>
      </c>
      <c r="AB671" s="6">
        <f t="shared" si="232"/>
        <v>0.6511988748177826</v>
      </c>
      <c r="AC671" s="2">
        <v>347.36</v>
      </c>
      <c r="AD671" s="40">
        <f t="shared" si="233"/>
        <v>3367.0033670033663</v>
      </c>
      <c r="AE671" s="1">
        <f t="shared" si="234"/>
        <v>2.4950099800399199</v>
      </c>
      <c r="AF671" s="2">
        <f t="shared" si="235"/>
        <v>144</v>
      </c>
      <c r="AG671" s="9">
        <f t="shared" si="236"/>
        <v>359.28143712574848</v>
      </c>
      <c r="AH671" s="12">
        <f t="shared" si="237"/>
        <v>4.2559771483724942E-3</v>
      </c>
      <c r="AI671" s="12">
        <f t="shared" si="238"/>
        <v>-88031.439296504104</v>
      </c>
      <c r="AJ671" s="42">
        <f t="shared" si="239"/>
        <v>-116.6182523516686</v>
      </c>
      <c r="AK671" s="11">
        <v>0</v>
      </c>
      <c r="AL671" s="9">
        <f t="shared" si="240"/>
        <v>-89.372059167089631</v>
      </c>
      <c r="AM671" s="11">
        <f t="shared" si="241"/>
        <v>0</v>
      </c>
      <c r="AN671" s="9">
        <f t="shared" si="242"/>
        <v>89.403553797365518</v>
      </c>
      <c r="AO671" s="9"/>
      <c r="AP671" s="9">
        <f t="shared" si="243"/>
        <v>116.61971953232909</v>
      </c>
      <c r="AQ671" s="47">
        <f t="shared" si="244"/>
        <v>89.293859462976158</v>
      </c>
      <c r="AR671" s="15">
        <f t="shared" si="245"/>
        <v>0</v>
      </c>
      <c r="AS671" s="49"/>
      <c r="AT671" s="12">
        <f t="shared" si="246"/>
        <v>-0.30317698971358387</v>
      </c>
      <c r="AU671" s="9">
        <f t="shared" si="247"/>
        <v>62.077693728012576</v>
      </c>
      <c r="AV671" s="9">
        <f t="shared" si="248"/>
        <v>34.861527993049009</v>
      </c>
      <c r="AW671" s="9">
        <f t="shared" si="249"/>
        <v>89.293859462976144</v>
      </c>
      <c r="AX671" s="16">
        <f t="shared" si="250"/>
        <v>62.077693728012576</v>
      </c>
      <c r="AY671" s="44">
        <f t="shared" si="251"/>
        <v>-0.30195994483359101</v>
      </c>
      <c r="AZ671" s="49"/>
      <c r="BA671" s="12">
        <f t="shared" si="252"/>
        <v>-0.30317698971358387</v>
      </c>
      <c r="BB671" s="9">
        <f t="shared" si="253"/>
        <v>63.614537256651829</v>
      </c>
      <c r="BC671" s="9">
        <f t="shared" si="254"/>
        <v>36.398371521688262</v>
      </c>
      <c r="BD671" s="9">
        <f t="shared" si="255"/>
        <v>90.830702991615397</v>
      </c>
      <c r="BE671" s="16">
        <f t="shared" si="256"/>
        <v>63.614537256651829</v>
      </c>
      <c r="BF671" s="44">
        <f t="shared" si="257"/>
        <v>-0.30195994483359101</v>
      </c>
      <c r="BG671" s="49"/>
      <c r="BH671" s="12">
        <f t="shared" si="258"/>
        <v>-0.30317698971358387</v>
      </c>
      <c r="BI671" s="9">
        <f t="shared" si="259"/>
        <v>64</v>
      </c>
      <c r="BJ671" s="9">
        <f t="shared" si="222"/>
        <v>36.783834265036432</v>
      </c>
      <c r="BK671" s="9"/>
      <c r="BL671" s="47">
        <f t="shared" si="260"/>
        <v>64</v>
      </c>
      <c r="BM671" s="44">
        <f t="shared" si="261"/>
        <v>-0.30195994483359101</v>
      </c>
      <c r="BN671" s="11"/>
      <c r="BO671" s="9"/>
      <c r="BP671" s="11"/>
      <c r="BQ671" s="9"/>
      <c r="BR671" s="43"/>
      <c r="BS671" s="9"/>
      <c r="BT671" s="11"/>
    </row>
    <row r="672" spans="3:72" x14ac:dyDescent="0.2">
      <c r="C672" s="1">
        <v>80</v>
      </c>
      <c r="D672" s="1">
        <v>104.71</v>
      </c>
      <c r="E672" s="1">
        <v>-5103.8999999999996</v>
      </c>
      <c r="F672" s="2">
        <v>78</v>
      </c>
      <c r="G672" s="6">
        <v>3.3000000000000002E-2</v>
      </c>
      <c r="H672" s="2">
        <v>0.42199999999999999</v>
      </c>
      <c r="I672" s="2">
        <v>3500</v>
      </c>
      <c r="J672" s="3">
        <f t="shared" si="223"/>
        <v>58.333333333333336</v>
      </c>
      <c r="K672" s="3">
        <f t="shared" si="224"/>
        <v>366.52</v>
      </c>
      <c r="L672" s="1">
        <v>0.9</v>
      </c>
      <c r="M672" s="1">
        <v>0.76</v>
      </c>
      <c r="N672" s="1">
        <f t="shared" si="225"/>
        <v>0.68400000000000005</v>
      </c>
      <c r="O672" s="40">
        <f t="shared" si="226"/>
        <v>50.175438596491226</v>
      </c>
      <c r="P672" s="40">
        <f t="shared" si="227"/>
        <v>3808.3157894736842</v>
      </c>
      <c r="Q672" s="1">
        <v>11</v>
      </c>
      <c r="R672" s="1">
        <v>4</v>
      </c>
      <c r="S672" s="2">
        <v>2600</v>
      </c>
      <c r="T672" s="3">
        <f t="shared" si="228"/>
        <v>866.66666666666663</v>
      </c>
      <c r="U672" s="7">
        <v>0.20419999999999999</v>
      </c>
      <c r="V672" s="7">
        <f t="shared" si="229"/>
        <v>3.2749326455999997E-2</v>
      </c>
      <c r="W672" s="7">
        <f t="shared" si="230"/>
        <v>1.6693636134473333E-2</v>
      </c>
      <c r="X672" s="40">
        <f t="shared" si="231"/>
        <v>1081.2059482292843</v>
      </c>
      <c r="Y672" s="1">
        <v>0</v>
      </c>
      <c r="Z672" s="1">
        <v>78</v>
      </c>
      <c r="AA672" s="2">
        <v>67</v>
      </c>
      <c r="AB672" s="6">
        <f t="shared" si="232"/>
        <v>0.6511988748177826</v>
      </c>
      <c r="AC672" s="2">
        <v>347.36</v>
      </c>
      <c r="AD672" s="40">
        <f t="shared" si="233"/>
        <v>3367.0033670033663</v>
      </c>
      <c r="AE672" s="1">
        <f t="shared" si="234"/>
        <v>2.4950099800399199</v>
      </c>
      <c r="AF672" s="2">
        <f t="shared" si="235"/>
        <v>145</v>
      </c>
      <c r="AG672" s="9">
        <f t="shared" si="236"/>
        <v>361.77644710578841</v>
      </c>
      <c r="AH672" s="12">
        <f t="shared" si="237"/>
        <v>4.226749643555407E-3</v>
      </c>
      <c r="AI672" s="12">
        <f t="shared" si="238"/>
        <v>-87850.611146421288</v>
      </c>
      <c r="AJ672" s="42">
        <f t="shared" si="239"/>
        <v>-116.39976269046014</v>
      </c>
      <c r="AK672" s="11">
        <v>0</v>
      </c>
      <c r="AL672" s="9">
        <f t="shared" si="240"/>
        <v>-89.377275984424429</v>
      </c>
      <c r="AM672" s="11">
        <f t="shared" si="241"/>
        <v>0</v>
      </c>
      <c r="AN672" s="9">
        <f t="shared" si="242"/>
        <v>89.293859462976158</v>
      </c>
      <c r="AO672" s="9"/>
      <c r="AP672" s="9">
        <f t="shared" si="243"/>
        <v>116.40120978887663</v>
      </c>
      <c r="AQ672" s="47">
        <f t="shared" si="244"/>
        <v>89.185044053913046</v>
      </c>
      <c r="AR672" s="15">
        <f t="shared" si="245"/>
        <v>0</v>
      </c>
      <c r="AS672" s="49"/>
      <c r="AT672" s="12">
        <f t="shared" si="246"/>
        <v>-0.30195994483359101</v>
      </c>
      <c r="AU672" s="9">
        <f t="shared" si="247"/>
        <v>62.077693728012576</v>
      </c>
      <c r="AV672" s="9">
        <f t="shared" si="248"/>
        <v>34.970343402112107</v>
      </c>
      <c r="AW672" s="9">
        <f t="shared" si="249"/>
        <v>89.185044053913046</v>
      </c>
      <c r="AX672" s="16">
        <f t="shared" si="250"/>
        <v>62.077693728012576</v>
      </c>
      <c r="AY672" s="44">
        <f t="shared" si="251"/>
        <v>-0.30075265151984082</v>
      </c>
      <c r="AZ672" s="49"/>
      <c r="BA672" s="12">
        <f t="shared" si="252"/>
        <v>-0.30195994483359101</v>
      </c>
      <c r="BB672" s="9">
        <f t="shared" si="253"/>
        <v>63.614537256651829</v>
      </c>
      <c r="BC672" s="9">
        <f t="shared" si="254"/>
        <v>36.507186930751359</v>
      </c>
      <c r="BD672" s="9">
        <f t="shared" si="255"/>
        <v>90.721887582552299</v>
      </c>
      <c r="BE672" s="16">
        <f t="shared" si="256"/>
        <v>63.614537256651829</v>
      </c>
      <c r="BF672" s="44">
        <f t="shared" si="257"/>
        <v>-0.30075265151984082</v>
      </c>
      <c r="BG672" s="49"/>
      <c r="BH672" s="12">
        <f t="shared" si="258"/>
        <v>-0.30195994483359101</v>
      </c>
      <c r="BI672" s="9">
        <f t="shared" si="259"/>
        <v>64</v>
      </c>
      <c r="BJ672" s="9">
        <f t="shared" si="222"/>
        <v>36.89264967409953</v>
      </c>
      <c r="BK672" s="9"/>
      <c r="BL672" s="47">
        <f t="shared" si="260"/>
        <v>64</v>
      </c>
      <c r="BM672" s="44">
        <f t="shared" si="261"/>
        <v>-0.30075265151984082</v>
      </c>
      <c r="BN672" s="11"/>
      <c r="BO672" s="9"/>
      <c r="BP672" s="11"/>
      <c r="BQ672" s="9"/>
      <c r="BR672" s="43"/>
      <c r="BS672" s="9"/>
      <c r="BT672" s="11"/>
    </row>
    <row r="673" spans="3:72" x14ac:dyDescent="0.2">
      <c r="C673" s="1">
        <v>80</v>
      </c>
      <c r="D673" s="1">
        <v>104.71</v>
      </c>
      <c r="E673" s="1">
        <v>-5103.8999999999996</v>
      </c>
      <c r="F673" s="2">
        <v>78</v>
      </c>
      <c r="G673" s="6">
        <v>3.3000000000000002E-2</v>
      </c>
      <c r="H673" s="2">
        <v>0.42199999999999999</v>
      </c>
      <c r="I673" s="2">
        <v>3500</v>
      </c>
      <c r="J673" s="3">
        <f t="shared" si="223"/>
        <v>58.333333333333336</v>
      </c>
      <c r="K673" s="3">
        <f t="shared" si="224"/>
        <v>366.52</v>
      </c>
      <c r="L673" s="1">
        <v>0.9</v>
      </c>
      <c r="M673" s="1">
        <v>0.76</v>
      </c>
      <c r="N673" s="1">
        <f t="shared" si="225"/>
        <v>0.68400000000000005</v>
      </c>
      <c r="O673" s="40">
        <f t="shared" si="226"/>
        <v>50.175438596491226</v>
      </c>
      <c r="P673" s="40">
        <f t="shared" si="227"/>
        <v>3808.3157894736842</v>
      </c>
      <c r="Q673" s="1">
        <v>11</v>
      </c>
      <c r="R673" s="1">
        <v>4</v>
      </c>
      <c r="S673" s="2">
        <v>2600</v>
      </c>
      <c r="T673" s="3">
        <f t="shared" si="228"/>
        <v>866.66666666666663</v>
      </c>
      <c r="U673" s="7">
        <v>0.20419999999999999</v>
      </c>
      <c r="V673" s="7">
        <f t="shared" si="229"/>
        <v>3.2749326455999997E-2</v>
      </c>
      <c r="W673" s="7">
        <f t="shared" si="230"/>
        <v>1.6693636134473333E-2</v>
      </c>
      <c r="X673" s="40">
        <f t="shared" si="231"/>
        <v>1081.2059482292843</v>
      </c>
      <c r="Y673" s="1">
        <v>0</v>
      </c>
      <c r="Z673" s="1">
        <v>78</v>
      </c>
      <c r="AA673" s="2">
        <v>67</v>
      </c>
      <c r="AB673" s="6">
        <f t="shared" si="232"/>
        <v>0.6511988748177826</v>
      </c>
      <c r="AC673" s="2">
        <v>347.36</v>
      </c>
      <c r="AD673" s="40">
        <f t="shared" si="233"/>
        <v>3367.0033670033663</v>
      </c>
      <c r="AE673" s="1">
        <f t="shared" si="234"/>
        <v>2.4950099800399199</v>
      </c>
      <c r="AF673" s="2">
        <f t="shared" si="235"/>
        <v>146</v>
      </c>
      <c r="AG673" s="9">
        <f t="shared" si="236"/>
        <v>364.27145708582833</v>
      </c>
      <c r="AH673" s="12">
        <f t="shared" si="237"/>
        <v>4.1979208347666169E-3</v>
      </c>
      <c r="AI673" s="12">
        <f t="shared" si="238"/>
        <v>-87671.233995728442</v>
      </c>
      <c r="AJ673" s="42">
        <f t="shared" si="239"/>
        <v>-116.18301993501257</v>
      </c>
      <c r="AK673" s="11">
        <v>0</v>
      </c>
      <c r="AL673" s="9">
        <f t="shared" si="240"/>
        <v>-89.38242163850515</v>
      </c>
      <c r="AM673" s="11">
        <f t="shared" si="241"/>
        <v>0</v>
      </c>
      <c r="AN673" s="9">
        <f t="shared" si="242"/>
        <v>89.185044053913046</v>
      </c>
      <c r="AO673" s="9"/>
      <c r="AP673" s="9">
        <f t="shared" si="243"/>
        <v>116.1844473606987</v>
      </c>
      <c r="AQ673" s="47">
        <f t="shared" si="244"/>
        <v>89.077097034798228</v>
      </c>
      <c r="AR673" s="15">
        <f t="shared" si="245"/>
        <v>0</v>
      </c>
      <c r="AS673" s="49"/>
      <c r="AT673" s="12">
        <f t="shared" si="246"/>
        <v>-0.30075265151984082</v>
      </c>
      <c r="AU673" s="9">
        <f t="shared" si="247"/>
        <v>62.077693728012576</v>
      </c>
      <c r="AV673" s="9">
        <f t="shared" si="248"/>
        <v>35.078290421226932</v>
      </c>
      <c r="AW673" s="9">
        <f t="shared" si="249"/>
        <v>89.077097034798214</v>
      </c>
      <c r="AX673" s="16">
        <f t="shared" si="250"/>
        <v>62.077693728012576</v>
      </c>
      <c r="AY673" s="44">
        <f t="shared" si="251"/>
        <v>-0.29955499288363591</v>
      </c>
      <c r="AZ673" s="49"/>
      <c r="BA673" s="12">
        <f t="shared" si="252"/>
        <v>-0.30075265151984082</v>
      </c>
      <c r="BB673" s="9">
        <f t="shared" si="253"/>
        <v>63.614537256651829</v>
      </c>
      <c r="BC673" s="9">
        <f t="shared" si="254"/>
        <v>36.615133949866184</v>
      </c>
      <c r="BD673" s="9">
        <f t="shared" si="255"/>
        <v>90.613940563437467</v>
      </c>
      <c r="BE673" s="16">
        <f t="shared" si="256"/>
        <v>63.614537256651829</v>
      </c>
      <c r="BF673" s="44">
        <f t="shared" si="257"/>
        <v>-0.29955499288363591</v>
      </c>
      <c r="BG673" s="49"/>
      <c r="BH673" s="12">
        <f t="shared" si="258"/>
        <v>-0.30075265151984082</v>
      </c>
      <c r="BI673" s="9">
        <f t="shared" si="259"/>
        <v>64</v>
      </c>
      <c r="BJ673" s="9">
        <f t="shared" si="222"/>
        <v>37.000596693214355</v>
      </c>
      <c r="BK673" s="9"/>
      <c r="BL673" s="47">
        <f t="shared" si="260"/>
        <v>64</v>
      </c>
      <c r="BM673" s="44">
        <f t="shared" si="261"/>
        <v>-0.29955499288363591</v>
      </c>
      <c r="BN673" s="11"/>
      <c r="BO673" s="9"/>
      <c r="BP673" s="11"/>
      <c r="BQ673" s="9"/>
      <c r="BR673" s="43"/>
      <c r="BS673" s="9"/>
      <c r="BT673" s="11"/>
    </row>
    <row r="674" spans="3:72" x14ac:dyDescent="0.2">
      <c r="C674" s="1">
        <v>80</v>
      </c>
      <c r="D674" s="1">
        <v>104.71</v>
      </c>
      <c r="E674" s="1">
        <v>-5103.8999999999996</v>
      </c>
      <c r="F674" s="2">
        <v>78</v>
      </c>
      <c r="G674" s="6">
        <v>3.3000000000000002E-2</v>
      </c>
      <c r="H674" s="2">
        <v>0.42199999999999999</v>
      </c>
      <c r="I674" s="2">
        <v>3500</v>
      </c>
      <c r="J674" s="3">
        <f t="shared" si="223"/>
        <v>58.333333333333336</v>
      </c>
      <c r="K674" s="3">
        <f t="shared" si="224"/>
        <v>366.52</v>
      </c>
      <c r="L674" s="1">
        <v>0.9</v>
      </c>
      <c r="M674" s="1">
        <v>0.76</v>
      </c>
      <c r="N674" s="1">
        <f t="shared" si="225"/>
        <v>0.68400000000000005</v>
      </c>
      <c r="O674" s="40">
        <f t="shared" si="226"/>
        <v>50.175438596491226</v>
      </c>
      <c r="P674" s="40">
        <f t="shared" si="227"/>
        <v>3808.3157894736842</v>
      </c>
      <c r="Q674" s="1">
        <v>11</v>
      </c>
      <c r="R674" s="1">
        <v>4</v>
      </c>
      <c r="S674" s="2">
        <v>2600</v>
      </c>
      <c r="T674" s="3">
        <f t="shared" si="228"/>
        <v>866.66666666666663</v>
      </c>
      <c r="U674" s="7">
        <v>0.20419999999999999</v>
      </c>
      <c r="V674" s="7">
        <f t="shared" si="229"/>
        <v>3.2749326455999997E-2</v>
      </c>
      <c r="W674" s="7">
        <f t="shared" si="230"/>
        <v>1.6693636134473333E-2</v>
      </c>
      <c r="X674" s="40">
        <f t="shared" si="231"/>
        <v>1081.2059482292843</v>
      </c>
      <c r="Y674" s="1">
        <v>0</v>
      </c>
      <c r="Z674" s="1">
        <v>78</v>
      </c>
      <c r="AA674" s="2">
        <v>67</v>
      </c>
      <c r="AB674" s="6">
        <f t="shared" si="232"/>
        <v>0.6511988748177826</v>
      </c>
      <c r="AC674" s="2">
        <v>347.36</v>
      </c>
      <c r="AD674" s="40">
        <f t="shared" si="233"/>
        <v>3367.0033670033663</v>
      </c>
      <c r="AE674" s="1">
        <f t="shared" si="234"/>
        <v>2.4950099800399199</v>
      </c>
      <c r="AF674" s="2">
        <f t="shared" si="235"/>
        <v>147</v>
      </c>
      <c r="AG674" s="9">
        <f t="shared" si="236"/>
        <v>366.76646706586826</v>
      </c>
      <c r="AH674" s="12">
        <f t="shared" si="237"/>
        <v>4.1694826192781205E-3</v>
      </c>
      <c r="AI674" s="12">
        <f t="shared" si="238"/>
        <v>-87493.290386577297</v>
      </c>
      <c r="AJ674" s="42">
        <f t="shared" si="239"/>
        <v>-115.96800319350345</v>
      </c>
      <c r="AK674" s="11">
        <v>0</v>
      </c>
      <c r="AL674" s="9">
        <f t="shared" si="240"/>
        <v>-89.387497575587687</v>
      </c>
      <c r="AM674" s="11">
        <f t="shared" si="241"/>
        <v>0</v>
      </c>
      <c r="AN674" s="9">
        <f t="shared" si="242"/>
        <v>89.077097034798228</v>
      </c>
      <c r="AO674" s="9"/>
      <c r="AP674" s="9">
        <f t="shared" si="243"/>
        <v>115.96941134491375</v>
      </c>
      <c r="AQ674" s="47">
        <f t="shared" si="244"/>
        <v>88.9700080381281</v>
      </c>
      <c r="AR674" s="15">
        <f t="shared" si="245"/>
        <v>0</v>
      </c>
      <c r="AS674" s="49"/>
      <c r="AT674" s="12">
        <f t="shared" si="246"/>
        <v>-0.29955499288363591</v>
      </c>
      <c r="AU674" s="9">
        <f t="shared" si="247"/>
        <v>62.077693728012576</v>
      </c>
      <c r="AV674" s="9">
        <f t="shared" si="248"/>
        <v>35.185379417897053</v>
      </c>
      <c r="AW674" s="9">
        <f t="shared" si="249"/>
        <v>88.9700080381281</v>
      </c>
      <c r="AX674" s="16">
        <f t="shared" si="250"/>
        <v>62.077693728012576</v>
      </c>
      <c r="AY674" s="44">
        <f t="shared" si="251"/>
        <v>-0.29836685389882467</v>
      </c>
      <c r="AZ674" s="49"/>
      <c r="BA674" s="12">
        <f t="shared" si="252"/>
        <v>-0.29955499288363591</v>
      </c>
      <c r="BB674" s="9">
        <f t="shared" si="253"/>
        <v>63.614537256651829</v>
      </c>
      <c r="BC674" s="9">
        <f t="shared" si="254"/>
        <v>36.722222946536306</v>
      </c>
      <c r="BD674" s="9">
        <f t="shared" si="255"/>
        <v>90.506851566767352</v>
      </c>
      <c r="BE674" s="16">
        <f t="shared" si="256"/>
        <v>63.614537256651829</v>
      </c>
      <c r="BF674" s="44">
        <f t="shared" si="257"/>
        <v>-0.29836685389882467</v>
      </c>
      <c r="BG674" s="49"/>
      <c r="BH674" s="12">
        <f t="shared" si="258"/>
        <v>-0.29955499288363591</v>
      </c>
      <c r="BI674" s="9">
        <f t="shared" si="259"/>
        <v>64</v>
      </c>
      <c r="BJ674" s="9">
        <f t="shared" si="222"/>
        <v>37.107685689884477</v>
      </c>
      <c r="BK674" s="9"/>
      <c r="BL674" s="47">
        <f t="shared" si="260"/>
        <v>64</v>
      </c>
      <c r="BM674" s="44">
        <f t="shared" si="261"/>
        <v>-0.29836685389882467</v>
      </c>
      <c r="BN674" s="11"/>
      <c r="BO674" s="9"/>
      <c r="BP674" s="11"/>
      <c r="BQ674" s="9"/>
      <c r="BR674" s="43"/>
      <c r="BS674" s="9"/>
      <c r="BT674" s="11"/>
    </row>
    <row r="675" spans="3:72" x14ac:dyDescent="0.2">
      <c r="C675" s="1">
        <v>80</v>
      </c>
      <c r="D675" s="1">
        <v>104.71</v>
      </c>
      <c r="E675" s="1">
        <v>-5103.8999999999996</v>
      </c>
      <c r="F675" s="2">
        <v>78</v>
      </c>
      <c r="G675" s="6">
        <v>3.3000000000000002E-2</v>
      </c>
      <c r="H675" s="2">
        <v>0.42199999999999999</v>
      </c>
      <c r="I675" s="2">
        <v>3500</v>
      </c>
      <c r="J675" s="3">
        <f t="shared" si="223"/>
        <v>58.333333333333336</v>
      </c>
      <c r="K675" s="3">
        <f t="shared" si="224"/>
        <v>366.52</v>
      </c>
      <c r="L675" s="1">
        <v>0.9</v>
      </c>
      <c r="M675" s="1">
        <v>0.76</v>
      </c>
      <c r="N675" s="1">
        <f t="shared" si="225"/>
        <v>0.68400000000000005</v>
      </c>
      <c r="O675" s="40">
        <f t="shared" si="226"/>
        <v>50.175438596491226</v>
      </c>
      <c r="P675" s="40">
        <f t="shared" si="227"/>
        <v>3808.3157894736842</v>
      </c>
      <c r="Q675" s="1">
        <v>11</v>
      </c>
      <c r="R675" s="1">
        <v>4</v>
      </c>
      <c r="S675" s="2">
        <v>2600</v>
      </c>
      <c r="T675" s="3">
        <f t="shared" si="228"/>
        <v>866.66666666666663</v>
      </c>
      <c r="U675" s="7">
        <v>0.20419999999999999</v>
      </c>
      <c r="V675" s="7">
        <f t="shared" si="229"/>
        <v>3.2749326455999997E-2</v>
      </c>
      <c r="W675" s="7">
        <f t="shared" si="230"/>
        <v>1.6693636134473333E-2</v>
      </c>
      <c r="X675" s="40">
        <f t="shared" si="231"/>
        <v>1081.2059482292843</v>
      </c>
      <c r="Y675" s="1">
        <v>0</v>
      </c>
      <c r="Z675" s="1">
        <v>78</v>
      </c>
      <c r="AA675" s="2">
        <v>67</v>
      </c>
      <c r="AB675" s="6">
        <f t="shared" si="232"/>
        <v>0.6511988748177826</v>
      </c>
      <c r="AC675" s="2">
        <v>347.36</v>
      </c>
      <c r="AD675" s="40">
        <f t="shared" si="233"/>
        <v>3367.0033670033663</v>
      </c>
      <c r="AE675" s="1">
        <f t="shared" si="234"/>
        <v>2.4950099800399199</v>
      </c>
      <c r="AF675" s="2">
        <f t="shared" si="235"/>
        <v>148</v>
      </c>
      <c r="AG675" s="9">
        <f t="shared" si="236"/>
        <v>369.26147704590812</v>
      </c>
      <c r="AH675" s="12">
        <f t="shared" si="237"/>
        <v>4.1414271124476229E-3</v>
      </c>
      <c r="AI675" s="12">
        <f t="shared" si="238"/>
        <v>-87316.763141383286</v>
      </c>
      <c r="AJ675" s="42">
        <f t="shared" si="239"/>
        <v>-115.75469190615526</v>
      </c>
      <c r="AK675" s="11">
        <v>0</v>
      </c>
      <c r="AL675" s="9">
        <f t="shared" si="240"/>
        <v>-89.392505203001861</v>
      </c>
      <c r="AM675" s="11">
        <f t="shared" si="241"/>
        <v>0</v>
      </c>
      <c r="AN675" s="9">
        <f t="shared" si="242"/>
        <v>88.9700080381281</v>
      </c>
      <c r="AO675" s="9"/>
      <c r="AP675" s="9">
        <f t="shared" si="243"/>
        <v>115.75608117105601</v>
      </c>
      <c r="AQ675" s="47">
        <f t="shared" si="244"/>
        <v>88.863766860940487</v>
      </c>
      <c r="AR675" s="15">
        <f t="shared" si="245"/>
        <v>0</v>
      </c>
      <c r="AS675" s="49"/>
      <c r="AT675" s="12">
        <f t="shared" si="246"/>
        <v>-0.29836685389882467</v>
      </c>
      <c r="AU675" s="9">
        <f t="shared" si="247"/>
        <v>62.077693728012576</v>
      </c>
      <c r="AV675" s="9">
        <f t="shared" si="248"/>
        <v>35.291620595084666</v>
      </c>
      <c r="AW675" s="9">
        <f t="shared" si="249"/>
        <v>88.863766860940487</v>
      </c>
      <c r="AX675" s="16">
        <f t="shared" si="250"/>
        <v>62.077693728012576</v>
      </c>
      <c r="AY675" s="44">
        <f t="shared" si="251"/>
        <v>-0.29718812136482137</v>
      </c>
      <c r="AZ675" s="49"/>
      <c r="BA675" s="12">
        <f t="shared" si="252"/>
        <v>-0.29836685389882467</v>
      </c>
      <c r="BB675" s="9">
        <f t="shared" si="253"/>
        <v>63.614537256651829</v>
      </c>
      <c r="BC675" s="9">
        <f t="shared" si="254"/>
        <v>36.828464123723919</v>
      </c>
      <c r="BD675" s="9">
        <f t="shared" si="255"/>
        <v>90.400610389579739</v>
      </c>
      <c r="BE675" s="16">
        <f t="shared" si="256"/>
        <v>63.614537256651829</v>
      </c>
      <c r="BF675" s="44">
        <f t="shared" si="257"/>
        <v>-0.29718812136482137</v>
      </c>
      <c r="BG675" s="49"/>
      <c r="BH675" s="12">
        <f t="shared" si="258"/>
        <v>-0.29836685389882467</v>
      </c>
      <c r="BI675" s="9">
        <f t="shared" si="259"/>
        <v>64</v>
      </c>
      <c r="BJ675" s="9">
        <f t="shared" si="222"/>
        <v>37.21392686707209</v>
      </c>
      <c r="BK675" s="9"/>
      <c r="BL675" s="47">
        <f t="shared" si="260"/>
        <v>64</v>
      </c>
      <c r="BM675" s="44">
        <f t="shared" si="261"/>
        <v>-0.29718812136482137</v>
      </c>
      <c r="BN675" s="11"/>
      <c r="BO675" s="9"/>
      <c r="BP675" s="11"/>
      <c r="BQ675" s="9"/>
      <c r="BR675" s="43"/>
      <c r="BS675" s="9"/>
      <c r="BT675" s="11"/>
    </row>
    <row r="676" spans="3:72" x14ac:dyDescent="0.2">
      <c r="C676" s="1">
        <v>80</v>
      </c>
      <c r="D676" s="1">
        <v>104.71</v>
      </c>
      <c r="E676" s="1">
        <v>-5103.8999999999996</v>
      </c>
      <c r="F676" s="2">
        <v>78</v>
      </c>
      <c r="G676" s="6">
        <v>3.3000000000000002E-2</v>
      </c>
      <c r="H676" s="2">
        <v>0.42199999999999999</v>
      </c>
      <c r="I676" s="2">
        <v>3500</v>
      </c>
      <c r="J676" s="3">
        <f t="shared" si="223"/>
        <v>58.333333333333336</v>
      </c>
      <c r="K676" s="3">
        <f t="shared" si="224"/>
        <v>366.52</v>
      </c>
      <c r="L676" s="1">
        <v>0.9</v>
      </c>
      <c r="M676" s="1">
        <v>0.76</v>
      </c>
      <c r="N676" s="1">
        <f t="shared" si="225"/>
        <v>0.68400000000000005</v>
      </c>
      <c r="O676" s="40">
        <f t="shared" si="226"/>
        <v>50.175438596491226</v>
      </c>
      <c r="P676" s="40">
        <f t="shared" si="227"/>
        <v>3808.3157894736842</v>
      </c>
      <c r="Q676" s="1">
        <v>11</v>
      </c>
      <c r="R676" s="1">
        <v>4</v>
      </c>
      <c r="S676" s="2">
        <v>2600</v>
      </c>
      <c r="T676" s="3">
        <f t="shared" si="228"/>
        <v>866.66666666666663</v>
      </c>
      <c r="U676" s="7">
        <v>0.20419999999999999</v>
      </c>
      <c r="V676" s="7">
        <f t="shared" si="229"/>
        <v>3.2749326455999997E-2</v>
      </c>
      <c r="W676" s="7">
        <f t="shared" si="230"/>
        <v>1.6693636134473333E-2</v>
      </c>
      <c r="X676" s="40">
        <f t="shared" si="231"/>
        <v>1081.2059482292843</v>
      </c>
      <c r="Y676" s="1">
        <v>0</v>
      </c>
      <c r="Z676" s="1">
        <v>78</v>
      </c>
      <c r="AA676" s="2">
        <v>67</v>
      </c>
      <c r="AB676" s="6">
        <f t="shared" si="232"/>
        <v>0.6511988748177826</v>
      </c>
      <c r="AC676" s="2">
        <v>347.36</v>
      </c>
      <c r="AD676" s="40">
        <f t="shared" si="233"/>
        <v>3367.0033670033663</v>
      </c>
      <c r="AE676" s="1">
        <f t="shared" si="234"/>
        <v>2.4950099800399199</v>
      </c>
      <c r="AF676" s="2">
        <f t="shared" si="235"/>
        <v>149</v>
      </c>
      <c r="AG676" s="9">
        <f t="shared" si="236"/>
        <v>371.75648702594805</v>
      </c>
      <c r="AH676" s="12">
        <f t="shared" si="237"/>
        <v>4.1137466404303265E-3</v>
      </c>
      <c r="AI676" s="12">
        <f t="shared" si="238"/>
        <v>-87141.635357185573</v>
      </c>
      <c r="AJ676" s="42">
        <f t="shared" si="239"/>
        <v>-115.54306583866341</v>
      </c>
      <c r="AK676" s="11">
        <v>0</v>
      </c>
      <c r="AL676" s="9">
        <f t="shared" si="240"/>
        <v>-89.397445890452232</v>
      </c>
      <c r="AM676" s="11">
        <f t="shared" si="241"/>
        <v>0</v>
      </c>
      <c r="AN676" s="9">
        <f t="shared" si="242"/>
        <v>88.863766860940487</v>
      </c>
      <c r="AO676" s="9"/>
      <c r="AP676" s="9">
        <f t="shared" si="243"/>
        <v>115.54443659448856</v>
      </c>
      <c r="AQ676" s="47">
        <f t="shared" si="244"/>
        <v>88.758363461560648</v>
      </c>
      <c r="AR676" s="15">
        <f t="shared" si="245"/>
        <v>0</v>
      </c>
      <c r="AS676" s="49"/>
      <c r="AT676" s="12">
        <f t="shared" si="246"/>
        <v>-0.29718812136482137</v>
      </c>
      <c r="AU676" s="9">
        <f t="shared" si="247"/>
        <v>62.077693728012576</v>
      </c>
      <c r="AV676" s="9">
        <f t="shared" si="248"/>
        <v>35.397023994464512</v>
      </c>
      <c r="AW676" s="9">
        <f t="shared" si="249"/>
        <v>88.758363461560634</v>
      </c>
      <c r="AX676" s="16">
        <f t="shared" si="250"/>
        <v>62.077693728012576</v>
      </c>
      <c r="AY676" s="44">
        <f t="shared" si="251"/>
        <v>-0.2960186838705044</v>
      </c>
      <c r="AZ676" s="49"/>
      <c r="BA676" s="12">
        <f t="shared" si="252"/>
        <v>-0.29718812136482137</v>
      </c>
      <c r="BB676" s="9">
        <f t="shared" si="253"/>
        <v>63.614537256651829</v>
      </c>
      <c r="BC676" s="9">
        <f t="shared" si="254"/>
        <v>36.933867523103764</v>
      </c>
      <c r="BD676" s="9">
        <f t="shared" si="255"/>
        <v>90.295206990199887</v>
      </c>
      <c r="BE676" s="16">
        <f t="shared" si="256"/>
        <v>63.614537256651829</v>
      </c>
      <c r="BF676" s="44">
        <f t="shared" si="257"/>
        <v>-0.2960186838705044</v>
      </c>
      <c r="BG676" s="49"/>
      <c r="BH676" s="12">
        <f t="shared" si="258"/>
        <v>-0.29718812136482137</v>
      </c>
      <c r="BI676" s="9">
        <f t="shared" si="259"/>
        <v>64</v>
      </c>
      <c r="BJ676" s="9">
        <f t="shared" si="222"/>
        <v>37.319330266451935</v>
      </c>
      <c r="BK676" s="9"/>
      <c r="BL676" s="47">
        <f t="shared" si="260"/>
        <v>64</v>
      </c>
      <c r="BM676" s="44">
        <f t="shared" si="261"/>
        <v>-0.2960186838705044</v>
      </c>
      <c r="BN676" s="11"/>
      <c r="BO676" s="9"/>
      <c r="BP676" s="11"/>
      <c r="BQ676" s="9"/>
      <c r="BR676" s="43"/>
      <c r="BS676" s="9"/>
      <c r="BT676" s="11"/>
    </row>
    <row r="677" spans="3:72" x14ac:dyDescent="0.2">
      <c r="C677" s="1">
        <v>80</v>
      </c>
      <c r="D677" s="1">
        <v>104.71</v>
      </c>
      <c r="E677" s="1">
        <v>-5103.8999999999996</v>
      </c>
      <c r="F677" s="2">
        <v>78</v>
      </c>
      <c r="G677" s="6">
        <v>3.3000000000000002E-2</v>
      </c>
      <c r="H677" s="2">
        <v>0.42199999999999999</v>
      </c>
      <c r="I677" s="2">
        <v>3500</v>
      </c>
      <c r="J677" s="3">
        <f t="shared" si="223"/>
        <v>58.333333333333336</v>
      </c>
      <c r="K677" s="3">
        <f t="shared" si="224"/>
        <v>366.52</v>
      </c>
      <c r="L677" s="1">
        <v>0.9</v>
      </c>
      <c r="M677" s="1">
        <v>0.76</v>
      </c>
      <c r="N677" s="1">
        <f t="shared" si="225"/>
        <v>0.68400000000000005</v>
      </c>
      <c r="O677" s="40">
        <f t="shared" si="226"/>
        <v>50.175438596491226</v>
      </c>
      <c r="P677" s="40">
        <f t="shared" si="227"/>
        <v>3808.3157894736842</v>
      </c>
      <c r="Q677" s="1">
        <v>11</v>
      </c>
      <c r="R677" s="1">
        <v>4</v>
      </c>
      <c r="S677" s="2">
        <v>2600</v>
      </c>
      <c r="T677" s="3">
        <f t="shared" si="228"/>
        <v>866.66666666666663</v>
      </c>
      <c r="U677" s="7">
        <v>0.20419999999999999</v>
      </c>
      <c r="V677" s="7">
        <f t="shared" si="229"/>
        <v>3.2749326455999997E-2</v>
      </c>
      <c r="W677" s="7">
        <f t="shared" si="230"/>
        <v>1.6693636134473333E-2</v>
      </c>
      <c r="X677" s="40">
        <f t="shared" si="231"/>
        <v>1081.2059482292843</v>
      </c>
      <c r="Y677" s="1">
        <v>0</v>
      </c>
      <c r="Z677" s="1">
        <v>78</v>
      </c>
      <c r="AA677" s="2">
        <v>67</v>
      </c>
      <c r="AB677" s="6">
        <f t="shared" si="232"/>
        <v>0.6511988748177826</v>
      </c>
      <c r="AC677" s="2">
        <v>347.36</v>
      </c>
      <c r="AD677" s="40">
        <f t="shared" si="233"/>
        <v>3367.0033670033663</v>
      </c>
      <c r="AE677" s="1">
        <f t="shared" si="234"/>
        <v>2.4950099800399199</v>
      </c>
      <c r="AF677" s="2">
        <f t="shared" si="235"/>
        <v>150</v>
      </c>
      <c r="AG677" s="9">
        <f t="shared" si="236"/>
        <v>374.25149700598797</v>
      </c>
      <c r="AH677" s="12">
        <f t="shared" si="237"/>
        <v>4.0864337331810649E-3</v>
      </c>
      <c r="AI677" s="12">
        <f t="shared" si="238"/>
        <v>-86967.890400144155</v>
      </c>
      <c r="AJ677" s="42">
        <f t="shared" si="239"/>
        <v>-115.33310507577929</v>
      </c>
      <c r="AK677" s="11">
        <v>0</v>
      </c>
      <c r="AL677" s="9">
        <f t="shared" si="240"/>
        <v>-89.402320971267145</v>
      </c>
      <c r="AM677" s="11">
        <f t="shared" si="241"/>
        <v>0</v>
      </c>
      <c r="AN677" s="9">
        <f t="shared" si="242"/>
        <v>88.758363461560648</v>
      </c>
      <c r="AO677" s="9"/>
      <c r="AP677" s="9">
        <f t="shared" si="243"/>
        <v>115.3344576899724</v>
      </c>
      <c r="AQ677" s="47">
        <f t="shared" si="244"/>
        <v>88.653787956424324</v>
      </c>
      <c r="AR677" s="15">
        <f t="shared" si="245"/>
        <v>0</v>
      </c>
      <c r="AS677" s="49"/>
      <c r="AT677" s="12">
        <f t="shared" si="246"/>
        <v>-0.2960186838705044</v>
      </c>
      <c r="AU677" s="9">
        <f t="shared" si="247"/>
        <v>62.077693728012576</v>
      </c>
      <c r="AV677" s="9">
        <f t="shared" si="248"/>
        <v>35.501599499600822</v>
      </c>
      <c r="AW677" s="9">
        <f t="shared" si="249"/>
        <v>88.653787956424338</v>
      </c>
      <c r="AX677" s="16">
        <f t="shared" si="250"/>
        <v>62.077693728012576</v>
      </c>
      <c r="AY677" s="44">
        <f t="shared" si="251"/>
        <v>-0.29485843175896842</v>
      </c>
      <c r="AZ677" s="49"/>
      <c r="BA677" s="12">
        <f t="shared" si="252"/>
        <v>-0.2960186838705044</v>
      </c>
      <c r="BB677" s="9">
        <f t="shared" si="253"/>
        <v>63.614537256651829</v>
      </c>
      <c r="BC677" s="9">
        <f t="shared" si="254"/>
        <v>37.038443028240074</v>
      </c>
      <c r="BD677" s="9">
        <f t="shared" si="255"/>
        <v>90.190631485063591</v>
      </c>
      <c r="BE677" s="16">
        <f t="shared" si="256"/>
        <v>63.614537256651829</v>
      </c>
      <c r="BF677" s="44">
        <f t="shared" si="257"/>
        <v>-0.29485843175896842</v>
      </c>
      <c r="BG677" s="49"/>
      <c r="BH677" s="12">
        <f t="shared" si="258"/>
        <v>-0.2960186838705044</v>
      </c>
      <c r="BI677" s="9">
        <f t="shared" si="259"/>
        <v>64</v>
      </c>
      <c r="BJ677" s="9">
        <f t="shared" si="222"/>
        <v>37.423905771588245</v>
      </c>
      <c r="BK677" s="9"/>
      <c r="BL677" s="47">
        <f t="shared" si="260"/>
        <v>64</v>
      </c>
      <c r="BM677" s="44">
        <f t="shared" si="261"/>
        <v>-0.29485843175896842</v>
      </c>
      <c r="BN677" s="11"/>
      <c r="BO677" s="9"/>
      <c r="BP677" s="11"/>
      <c r="BQ677" s="9"/>
      <c r="BR677" s="43"/>
      <c r="BS677" s="9"/>
      <c r="BT677" s="11"/>
    </row>
    <row r="678" spans="3:72" x14ac:dyDescent="0.2">
      <c r="C678" s="1">
        <v>80</v>
      </c>
      <c r="D678" s="1">
        <v>104.71</v>
      </c>
      <c r="E678" s="1">
        <v>-5103.8999999999996</v>
      </c>
      <c r="F678" s="2">
        <v>78</v>
      </c>
      <c r="G678" s="6">
        <v>3.3000000000000002E-2</v>
      </c>
      <c r="H678" s="2">
        <v>0.42199999999999999</v>
      </c>
      <c r="I678" s="2">
        <v>3500</v>
      </c>
      <c r="J678" s="3">
        <f t="shared" si="223"/>
        <v>58.333333333333336</v>
      </c>
      <c r="K678" s="3">
        <f t="shared" si="224"/>
        <v>366.52</v>
      </c>
      <c r="L678" s="1">
        <v>0.9</v>
      </c>
      <c r="M678" s="1">
        <v>0.76</v>
      </c>
      <c r="N678" s="1">
        <f t="shared" si="225"/>
        <v>0.68400000000000005</v>
      </c>
      <c r="O678" s="40">
        <f t="shared" si="226"/>
        <v>50.175438596491226</v>
      </c>
      <c r="P678" s="40">
        <f t="shared" si="227"/>
        <v>3808.3157894736842</v>
      </c>
      <c r="Q678" s="1">
        <v>11</v>
      </c>
      <c r="R678" s="1">
        <v>4</v>
      </c>
      <c r="S678" s="2">
        <v>2600</v>
      </c>
      <c r="T678" s="3">
        <f t="shared" si="228"/>
        <v>866.66666666666663</v>
      </c>
      <c r="U678" s="7">
        <v>0.20419999999999999</v>
      </c>
      <c r="V678" s="7">
        <f t="shared" si="229"/>
        <v>3.2749326455999997E-2</v>
      </c>
      <c r="W678" s="7">
        <f t="shared" si="230"/>
        <v>1.6693636134473333E-2</v>
      </c>
      <c r="X678" s="40">
        <f t="shared" si="231"/>
        <v>1081.2059482292843</v>
      </c>
      <c r="Y678" s="1">
        <v>0</v>
      </c>
      <c r="Z678" s="1">
        <v>78</v>
      </c>
      <c r="AA678" s="2">
        <v>67</v>
      </c>
      <c r="AB678" s="6">
        <f t="shared" si="232"/>
        <v>0.6511988748177826</v>
      </c>
      <c r="AC678" s="2">
        <v>347.36</v>
      </c>
      <c r="AD678" s="40">
        <f t="shared" si="233"/>
        <v>3367.0033670033663</v>
      </c>
      <c r="AE678" s="1">
        <f t="shared" si="234"/>
        <v>2.4950099800399199</v>
      </c>
      <c r="AF678" s="2">
        <f t="shared" si="235"/>
        <v>151</v>
      </c>
      <c r="AG678" s="9">
        <f t="shared" si="236"/>
        <v>376.7465069860279</v>
      </c>
      <c r="AH678" s="12">
        <f t="shared" si="237"/>
        <v>4.0594811177333675E-3</v>
      </c>
      <c r="AI678" s="12">
        <f t="shared" si="238"/>
        <v>-86795.511900170211</v>
      </c>
      <c r="AJ678" s="42">
        <f t="shared" si="239"/>
        <v>-115.12479001504491</v>
      </c>
      <c r="AK678" s="11">
        <v>0</v>
      </c>
      <c r="AL678" s="9">
        <f t="shared" si="240"/>
        <v>-89.407131743598413</v>
      </c>
      <c r="AM678" s="11">
        <f t="shared" si="241"/>
        <v>0</v>
      </c>
      <c r="AN678" s="9">
        <f t="shared" si="242"/>
        <v>88.653787956424324</v>
      </c>
      <c r="AO678" s="9"/>
      <c r="AP678" s="9">
        <f t="shared" si="243"/>
        <v>115.12612484538747</v>
      </c>
      <c r="AQ678" s="47">
        <f t="shared" si="244"/>
        <v>88.550030616975718</v>
      </c>
      <c r="AR678" s="15">
        <f t="shared" si="245"/>
        <v>0</v>
      </c>
      <c r="AS678" s="49"/>
      <c r="AT678" s="12">
        <f t="shared" si="246"/>
        <v>-0.29485843175896842</v>
      </c>
      <c r="AU678" s="9">
        <f t="shared" si="247"/>
        <v>62.077693728012576</v>
      </c>
      <c r="AV678" s="9">
        <f t="shared" si="248"/>
        <v>35.605356839049435</v>
      </c>
      <c r="AW678" s="9">
        <f t="shared" si="249"/>
        <v>88.550030616975718</v>
      </c>
      <c r="AX678" s="16">
        <f t="shared" si="250"/>
        <v>62.077693728012576</v>
      </c>
      <c r="AY678" s="44">
        <f t="shared" si="251"/>
        <v>-0.29370725709310669</v>
      </c>
      <c r="AZ678" s="49"/>
      <c r="BA678" s="12">
        <f t="shared" si="252"/>
        <v>-0.29485843175896842</v>
      </c>
      <c r="BB678" s="9">
        <f t="shared" si="253"/>
        <v>63.614537256651829</v>
      </c>
      <c r="BC678" s="9">
        <f t="shared" si="254"/>
        <v>37.142200367688687</v>
      </c>
      <c r="BD678" s="9">
        <f t="shared" si="255"/>
        <v>90.086874145614971</v>
      </c>
      <c r="BE678" s="16">
        <f t="shared" si="256"/>
        <v>63.614537256651829</v>
      </c>
      <c r="BF678" s="44">
        <f t="shared" si="257"/>
        <v>-0.29370725709310669</v>
      </c>
      <c r="BG678" s="49"/>
      <c r="BH678" s="12">
        <f t="shared" si="258"/>
        <v>-0.29485843175896842</v>
      </c>
      <c r="BI678" s="9">
        <f t="shared" si="259"/>
        <v>64</v>
      </c>
      <c r="BJ678" s="9">
        <f t="shared" si="222"/>
        <v>37.527663111036858</v>
      </c>
      <c r="BK678" s="9"/>
      <c r="BL678" s="47">
        <f t="shared" si="260"/>
        <v>64</v>
      </c>
      <c r="BM678" s="44">
        <f t="shared" si="261"/>
        <v>-0.29370725709310669</v>
      </c>
      <c r="BN678" s="11"/>
      <c r="BO678" s="9"/>
      <c r="BP678" s="11"/>
      <c r="BQ678" s="9"/>
      <c r="BR678" s="43"/>
      <c r="BS678" s="9"/>
      <c r="BT678" s="11"/>
    </row>
    <row r="679" spans="3:72" x14ac:dyDescent="0.2">
      <c r="C679" s="1">
        <v>80</v>
      </c>
      <c r="D679" s="1">
        <v>104.71</v>
      </c>
      <c r="E679" s="1">
        <v>-5103.8999999999996</v>
      </c>
      <c r="F679" s="2">
        <v>78</v>
      </c>
      <c r="G679" s="6">
        <v>3.3000000000000002E-2</v>
      </c>
      <c r="H679" s="2">
        <v>0.42199999999999999</v>
      </c>
      <c r="I679" s="2">
        <v>3500</v>
      </c>
      <c r="J679" s="3">
        <f t="shared" si="223"/>
        <v>58.333333333333336</v>
      </c>
      <c r="K679" s="3">
        <f t="shared" si="224"/>
        <v>366.52</v>
      </c>
      <c r="L679" s="1">
        <v>0.9</v>
      </c>
      <c r="M679" s="1">
        <v>0.76</v>
      </c>
      <c r="N679" s="1">
        <f t="shared" si="225"/>
        <v>0.68400000000000005</v>
      </c>
      <c r="O679" s="40">
        <f t="shared" si="226"/>
        <v>50.175438596491226</v>
      </c>
      <c r="P679" s="40">
        <f t="shared" si="227"/>
        <v>3808.3157894736842</v>
      </c>
      <c r="Q679" s="1">
        <v>11</v>
      </c>
      <c r="R679" s="1">
        <v>4</v>
      </c>
      <c r="S679" s="2">
        <v>2600</v>
      </c>
      <c r="T679" s="3">
        <f t="shared" si="228"/>
        <v>866.66666666666663</v>
      </c>
      <c r="U679" s="7">
        <v>0.20419999999999999</v>
      </c>
      <c r="V679" s="7">
        <f t="shared" si="229"/>
        <v>3.2749326455999997E-2</v>
      </c>
      <c r="W679" s="7">
        <f t="shared" si="230"/>
        <v>1.6693636134473333E-2</v>
      </c>
      <c r="X679" s="40">
        <f t="shared" si="231"/>
        <v>1081.2059482292843</v>
      </c>
      <c r="Y679" s="1">
        <v>0</v>
      </c>
      <c r="Z679" s="1">
        <v>78</v>
      </c>
      <c r="AA679" s="2">
        <v>67</v>
      </c>
      <c r="AB679" s="6">
        <f t="shared" si="232"/>
        <v>0.6511988748177826</v>
      </c>
      <c r="AC679" s="2">
        <v>347.36</v>
      </c>
      <c r="AD679" s="40">
        <f t="shared" si="233"/>
        <v>3367.0033670033663</v>
      </c>
      <c r="AE679" s="1">
        <f t="shared" si="234"/>
        <v>2.4950099800399199</v>
      </c>
      <c r="AF679" s="2">
        <f t="shared" si="235"/>
        <v>152</v>
      </c>
      <c r="AG679" s="9">
        <f t="shared" si="236"/>
        <v>379.24151696606782</v>
      </c>
      <c r="AH679" s="12">
        <f t="shared" si="237"/>
        <v>4.0328817117427458E-3</v>
      </c>
      <c r="AI679" s="12">
        <f t="shared" si="238"/>
        <v>-86624.483745685517</v>
      </c>
      <c r="AJ679" s="42">
        <f t="shared" si="239"/>
        <v>-114.91810136067421</v>
      </c>
      <c r="AK679" s="11">
        <v>0</v>
      </c>
      <c r="AL679" s="9">
        <f t="shared" si="240"/>
        <v>-89.41187947157367</v>
      </c>
      <c r="AM679" s="11">
        <f t="shared" si="241"/>
        <v>0</v>
      </c>
      <c r="AN679" s="9">
        <f t="shared" si="242"/>
        <v>88.550030616975718</v>
      </c>
      <c r="AO679" s="9"/>
      <c r="AP679" s="9">
        <f t="shared" si="243"/>
        <v>114.91941875560119</v>
      </c>
      <c r="AQ679" s="47">
        <f t="shared" si="244"/>
        <v>88.447081866638044</v>
      </c>
      <c r="AR679" s="15">
        <f t="shared" si="245"/>
        <v>0</v>
      </c>
      <c r="AS679" s="49"/>
      <c r="AT679" s="12">
        <f t="shared" si="246"/>
        <v>-0.29370725709310669</v>
      </c>
      <c r="AU679" s="9">
        <f t="shared" si="247"/>
        <v>62.077693728012576</v>
      </c>
      <c r="AV679" s="9">
        <f t="shared" si="248"/>
        <v>35.708305589387109</v>
      </c>
      <c r="AW679" s="9">
        <f t="shared" si="249"/>
        <v>88.447081866638044</v>
      </c>
      <c r="AX679" s="16">
        <f t="shared" si="250"/>
        <v>62.077693728012576</v>
      </c>
      <c r="AY679" s="44">
        <f t="shared" si="251"/>
        <v>-0.29256505362200147</v>
      </c>
      <c r="AZ679" s="49"/>
      <c r="BA679" s="12">
        <f t="shared" si="252"/>
        <v>-0.29370725709310669</v>
      </c>
      <c r="BB679" s="9">
        <f t="shared" si="253"/>
        <v>63.614537256651829</v>
      </c>
      <c r="BC679" s="9">
        <f t="shared" si="254"/>
        <v>37.245149118026362</v>
      </c>
      <c r="BD679" s="9">
        <f t="shared" si="255"/>
        <v>89.983925395277296</v>
      </c>
      <c r="BE679" s="16">
        <f t="shared" si="256"/>
        <v>63.614537256651829</v>
      </c>
      <c r="BF679" s="44">
        <f t="shared" si="257"/>
        <v>-0.29256505362200147</v>
      </c>
      <c r="BG679" s="49"/>
      <c r="BH679" s="12">
        <f t="shared" si="258"/>
        <v>-0.29370725709310669</v>
      </c>
      <c r="BI679" s="9">
        <f t="shared" si="259"/>
        <v>64</v>
      </c>
      <c r="BJ679" s="9">
        <f t="shared" si="222"/>
        <v>37.630611861374533</v>
      </c>
      <c r="BK679" s="9"/>
      <c r="BL679" s="47">
        <f t="shared" si="260"/>
        <v>64</v>
      </c>
      <c r="BM679" s="44">
        <f t="shared" si="261"/>
        <v>-0.29256505362200147</v>
      </c>
      <c r="BN679" s="11"/>
      <c r="BO679" s="9"/>
      <c r="BP679" s="11"/>
      <c r="BQ679" s="9"/>
      <c r="BR679" s="43"/>
      <c r="BS679" s="9"/>
      <c r="BT679" s="11"/>
    </row>
    <row r="680" spans="3:72" x14ac:dyDescent="0.2">
      <c r="C680" s="1">
        <v>80</v>
      </c>
      <c r="D680" s="1">
        <v>104.71</v>
      </c>
      <c r="E680" s="1">
        <v>-5103.8999999999996</v>
      </c>
      <c r="F680" s="2">
        <v>78</v>
      </c>
      <c r="G680" s="6">
        <v>3.3000000000000002E-2</v>
      </c>
      <c r="H680" s="2">
        <v>0.42199999999999999</v>
      </c>
      <c r="I680" s="2">
        <v>3500</v>
      </c>
      <c r="J680" s="3">
        <f t="shared" si="223"/>
        <v>58.333333333333336</v>
      </c>
      <c r="K680" s="3">
        <f t="shared" si="224"/>
        <v>366.52</v>
      </c>
      <c r="L680" s="1">
        <v>0.9</v>
      </c>
      <c r="M680" s="1">
        <v>0.76</v>
      </c>
      <c r="N680" s="1">
        <f t="shared" si="225"/>
        <v>0.68400000000000005</v>
      </c>
      <c r="O680" s="40">
        <f t="shared" si="226"/>
        <v>50.175438596491226</v>
      </c>
      <c r="P680" s="40">
        <f t="shared" si="227"/>
        <v>3808.3157894736842</v>
      </c>
      <c r="Q680" s="1">
        <v>11</v>
      </c>
      <c r="R680" s="1">
        <v>4</v>
      </c>
      <c r="S680" s="2">
        <v>2600</v>
      </c>
      <c r="T680" s="3">
        <f t="shared" si="228"/>
        <v>866.66666666666663</v>
      </c>
      <c r="U680" s="7">
        <v>0.20419999999999999</v>
      </c>
      <c r="V680" s="7">
        <f t="shared" si="229"/>
        <v>3.2749326455999997E-2</v>
      </c>
      <c r="W680" s="7">
        <f t="shared" si="230"/>
        <v>1.6693636134473333E-2</v>
      </c>
      <c r="X680" s="40">
        <f t="shared" si="231"/>
        <v>1081.2059482292843</v>
      </c>
      <c r="Y680" s="1">
        <v>0</v>
      </c>
      <c r="Z680" s="1">
        <v>78</v>
      </c>
      <c r="AA680" s="2">
        <v>67</v>
      </c>
      <c r="AB680" s="6">
        <f t="shared" si="232"/>
        <v>0.6511988748177826</v>
      </c>
      <c r="AC680" s="2">
        <v>347.36</v>
      </c>
      <c r="AD680" s="40">
        <f t="shared" si="233"/>
        <v>3367.0033670033663</v>
      </c>
      <c r="AE680" s="1">
        <f t="shared" si="234"/>
        <v>2.4950099800399199</v>
      </c>
      <c r="AF680" s="2">
        <f t="shared" si="235"/>
        <v>153</v>
      </c>
      <c r="AG680" s="9">
        <f t="shared" si="236"/>
        <v>381.73652694610774</v>
      </c>
      <c r="AH680" s="12">
        <f t="shared" si="237"/>
        <v>4.006628617282181E-3</v>
      </c>
      <c r="AI680" s="12">
        <f t="shared" si="238"/>
        <v>-86454.79007850762</v>
      </c>
      <c r="AJ680" s="42">
        <f t="shared" si="239"/>
        <v>-114.71302011757759</v>
      </c>
      <c r="AK680" s="11">
        <v>0</v>
      </c>
      <c r="AL680" s="9">
        <f t="shared" si="240"/>
        <v>-89.416565386403946</v>
      </c>
      <c r="AM680" s="11">
        <f t="shared" si="241"/>
        <v>0</v>
      </c>
      <c r="AN680" s="9">
        <f t="shared" si="242"/>
        <v>88.447081866638044</v>
      </c>
      <c r="AO680" s="9"/>
      <c r="AP680" s="9">
        <f t="shared" si="243"/>
        <v>114.7143204164806</v>
      </c>
      <c r="AQ680" s="47">
        <f t="shared" si="244"/>
        <v>88.344932277855136</v>
      </c>
      <c r="AR680" s="15">
        <f t="shared" si="245"/>
        <v>0</v>
      </c>
      <c r="AS680" s="49"/>
      <c r="AT680" s="12">
        <f t="shared" si="246"/>
        <v>-0.29256505362200147</v>
      </c>
      <c r="AU680" s="9">
        <f t="shared" si="247"/>
        <v>62.077693728012576</v>
      </c>
      <c r="AV680" s="9">
        <f t="shared" si="248"/>
        <v>35.81045517817001</v>
      </c>
      <c r="AW680" s="9">
        <f t="shared" si="249"/>
        <v>88.34493227785515</v>
      </c>
      <c r="AX680" s="16">
        <f t="shared" si="250"/>
        <v>62.077693728012576</v>
      </c>
      <c r="AY680" s="44">
        <f t="shared" si="251"/>
        <v>-0.29143171674809959</v>
      </c>
      <c r="AZ680" s="49"/>
      <c r="BA680" s="12">
        <f t="shared" si="252"/>
        <v>-0.29256505362200147</v>
      </c>
      <c r="BB680" s="9">
        <f t="shared" si="253"/>
        <v>63.614537256651829</v>
      </c>
      <c r="BC680" s="9">
        <f t="shared" si="254"/>
        <v>37.347298706809262</v>
      </c>
      <c r="BD680" s="9">
        <f t="shared" si="255"/>
        <v>89.881775806494403</v>
      </c>
      <c r="BE680" s="16">
        <f t="shared" si="256"/>
        <v>63.614537256651829</v>
      </c>
      <c r="BF680" s="44">
        <f t="shared" si="257"/>
        <v>-0.29143171674809959</v>
      </c>
      <c r="BG680" s="49"/>
      <c r="BH680" s="12">
        <f t="shared" si="258"/>
        <v>-0.29256505362200147</v>
      </c>
      <c r="BI680" s="9">
        <f t="shared" si="259"/>
        <v>64</v>
      </c>
      <c r="BJ680" s="9">
        <f t="shared" si="222"/>
        <v>37.732761450157433</v>
      </c>
      <c r="BK680" s="9"/>
      <c r="BL680" s="47">
        <f t="shared" si="260"/>
        <v>64</v>
      </c>
      <c r="BM680" s="44">
        <f t="shared" si="261"/>
        <v>-0.29143171674809959</v>
      </c>
      <c r="BN680" s="11"/>
      <c r="BO680" s="9"/>
      <c r="BP680" s="11"/>
      <c r="BQ680" s="9"/>
      <c r="BR680" s="43"/>
      <c r="BS680" s="9"/>
      <c r="BT680" s="11"/>
    </row>
    <row r="681" spans="3:72" x14ac:dyDescent="0.2">
      <c r="C681" s="1">
        <v>80</v>
      </c>
      <c r="D681" s="1">
        <v>104.71</v>
      </c>
      <c r="E681" s="1">
        <v>-5103.8999999999996</v>
      </c>
      <c r="F681" s="2">
        <v>78</v>
      </c>
      <c r="G681" s="6">
        <v>3.3000000000000002E-2</v>
      </c>
      <c r="H681" s="2">
        <v>0.42199999999999999</v>
      </c>
      <c r="I681" s="2">
        <v>3500</v>
      </c>
      <c r="J681" s="3">
        <f t="shared" si="223"/>
        <v>58.333333333333336</v>
      </c>
      <c r="K681" s="3">
        <f t="shared" si="224"/>
        <v>366.52</v>
      </c>
      <c r="L681" s="1">
        <v>0.9</v>
      </c>
      <c r="M681" s="1">
        <v>0.76</v>
      </c>
      <c r="N681" s="1">
        <f t="shared" si="225"/>
        <v>0.68400000000000005</v>
      </c>
      <c r="O681" s="40">
        <f t="shared" si="226"/>
        <v>50.175438596491226</v>
      </c>
      <c r="P681" s="40">
        <f t="shared" si="227"/>
        <v>3808.3157894736842</v>
      </c>
      <c r="Q681" s="1">
        <v>11</v>
      </c>
      <c r="R681" s="1">
        <v>4</v>
      </c>
      <c r="S681" s="2">
        <v>2600</v>
      </c>
      <c r="T681" s="3">
        <f t="shared" si="228"/>
        <v>866.66666666666663</v>
      </c>
      <c r="U681" s="7">
        <v>0.20419999999999999</v>
      </c>
      <c r="V681" s="7">
        <f t="shared" si="229"/>
        <v>3.2749326455999997E-2</v>
      </c>
      <c r="W681" s="7">
        <f t="shared" si="230"/>
        <v>1.6693636134473333E-2</v>
      </c>
      <c r="X681" s="40">
        <f t="shared" si="231"/>
        <v>1081.2059482292843</v>
      </c>
      <c r="Y681" s="1">
        <v>0</v>
      </c>
      <c r="Z681" s="1">
        <v>78</v>
      </c>
      <c r="AA681" s="2">
        <v>67</v>
      </c>
      <c r="AB681" s="6">
        <f t="shared" si="232"/>
        <v>0.6511988748177826</v>
      </c>
      <c r="AC681" s="2">
        <v>347.36</v>
      </c>
      <c r="AD681" s="40">
        <f t="shared" si="233"/>
        <v>3367.0033670033663</v>
      </c>
      <c r="AE681" s="1">
        <f t="shared" si="234"/>
        <v>2.4950099800399199</v>
      </c>
      <c r="AF681" s="2">
        <f t="shared" si="235"/>
        <v>154</v>
      </c>
      <c r="AG681" s="9">
        <f t="shared" si="236"/>
        <v>384.23153692614767</v>
      </c>
      <c r="AH681" s="12">
        <f t="shared" si="237"/>
        <v>3.9807151148783786E-3</v>
      </c>
      <c r="AI681" s="12">
        <f t="shared" si="238"/>
        <v>-86286.415288857344</v>
      </c>
      <c r="AJ681" s="42">
        <f t="shared" si="239"/>
        <v>-114.5095275855255</v>
      </c>
      <c r="AK681" s="11">
        <v>0</v>
      </c>
      <c r="AL681" s="9">
        <f t="shared" si="240"/>
        <v>-89.421190687448004</v>
      </c>
      <c r="AM681" s="11">
        <f t="shared" si="241"/>
        <v>0</v>
      </c>
      <c r="AN681" s="9">
        <f t="shared" si="242"/>
        <v>88.344932277855136</v>
      </c>
      <c r="AO681" s="9"/>
      <c r="AP681" s="9">
        <f t="shared" si="243"/>
        <v>114.51081111904439</v>
      </c>
      <c r="AQ681" s="47">
        <f t="shared" si="244"/>
        <v>88.243572569201831</v>
      </c>
      <c r="AR681" s="15">
        <f t="shared" si="245"/>
        <v>0</v>
      </c>
      <c r="AS681" s="49"/>
      <c r="AT681" s="12">
        <f t="shared" si="246"/>
        <v>-0.29143171674809959</v>
      </c>
      <c r="AU681" s="9">
        <f t="shared" si="247"/>
        <v>62.077693728012576</v>
      </c>
      <c r="AV681" s="9">
        <f t="shared" si="248"/>
        <v>35.911814886823322</v>
      </c>
      <c r="AW681" s="9">
        <f t="shared" si="249"/>
        <v>88.243572569201831</v>
      </c>
      <c r="AX681" s="16">
        <f t="shared" si="250"/>
        <v>62.077693728012576</v>
      </c>
      <c r="AY681" s="44">
        <f t="shared" si="251"/>
        <v>-0.29030714349515296</v>
      </c>
      <c r="AZ681" s="49"/>
      <c r="BA681" s="12">
        <f t="shared" si="252"/>
        <v>-0.29143171674809959</v>
      </c>
      <c r="BB681" s="9">
        <f t="shared" si="253"/>
        <v>63.614537256651829</v>
      </c>
      <c r="BC681" s="9">
        <f t="shared" si="254"/>
        <v>37.448658415462575</v>
      </c>
      <c r="BD681" s="9">
        <f t="shared" si="255"/>
        <v>89.780416097841083</v>
      </c>
      <c r="BE681" s="16">
        <f t="shared" si="256"/>
        <v>63.614537256651829</v>
      </c>
      <c r="BF681" s="44">
        <f t="shared" si="257"/>
        <v>-0.29030714349515296</v>
      </c>
      <c r="BG681" s="49"/>
      <c r="BH681" s="12">
        <f t="shared" si="258"/>
        <v>-0.29143171674809959</v>
      </c>
      <c r="BI681" s="9">
        <f t="shared" si="259"/>
        <v>64</v>
      </c>
      <c r="BJ681" s="9">
        <f t="shared" si="222"/>
        <v>37.834121158810746</v>
      </c>
      <c r="BK681" s="9"/>
      <c r="BL681" s="47">
        <f t="shared" si="260"/>
        <v>64</v>
      </c>
      <c r="BM681" s="44">
        <f t="shared" si="261"/>
        <v>-0.29030714349515296</v>
      </c>
      <c r="BN681" s="11"/>
      <c r="BO681" s="9"/>
      <c r="BP681" s="11"/>
      <c r="BQ681" s="9"/>
      <c r="BR681" s="43"/>
      <c r="BS681" s="9"/>
      <c r="BT681" s="11"/>
    </row>
    <row r="682" spans="3:72" x14ac:dyDescent="0.2">
      <c r="C682" s="1">
        <v>80</v>
      </c>
      <c r="D682" s="1">
        <v>104.71</v>
      </c>
      <c r="E682" s="1">
        <v>-5103.8999999999996</v>
      </c>
      <c r="F682" s="2">
        <v>78</v>
      </c>
      <c r="G682" s="6">
        <v>3.3000000000000002E-2</v>
      </c>
      <c r="H682" s="2">
        <v>0.42199999999999999</v>
      </c>
      <c r="I682" s="2">
        <v>3500</v>
      </c>
      <c r="J682" s="3">
        <f t="shared" si="223"/>
        <v>58.333333333333336</v>
      </c>
      <c r="K682" s="3">
        <f t="shared" si="224"/>
        <v>366.52</v>
      </c>
      <c r="L682" s="1">
        <v>0.9</v>
      </c>
      <c r="M682" s="1">
        <v>0.76</v>
      </c>
      <c r="N682" s="1">
        <f t="shared" si="225"/>
        <v>0.68400000000000005</v>
      </c>
      <c r="O682" s="40">
        <f t="shared" si="226"/>
        <v>50.175438596491226</v>
      </c>
      <c r="P682" s="40">
        <f t="shared" si="227"/>
        <v>3808.3157894736842</v>
      </c>
      <c r="Q682" s="1">
        <v>11</v>
      </c>
      <c r="R682" s="1">
        <v>4</v>
      </c>
      <c r="S682" s="2">
        <v>2600</v>
      </c>
      <c r="T682" s="3">
        <f t="shared" si="228"/>
        <v>866.66666666666663</v>
      </c>
      <c r="U682" s="7">
        <v>0.20419999999999999</v>
      </c>
      <c r="V682" s="7">
        <f t="shared" si="229"/>
        <v>3.2749326455999997E-2</v>
      </c>
      <c r="W682" s="7">
        <f t="shared" si="230"/>
        <v>1.6693636134473333E-2</v>
      </c>
      <c r="X682" s="40">
        <f t="shared" si="231"/>
        <v>1081.2059482292843</v>
      </c>
      <c r="Y682" s="1">
        <v>0</v>
      </c>
      <c r="Z682" s="1">
        <v>78</v>
      </c>
      <c r="AA682" s="2">
        <v>67</v>
      </c>
      <c r="AB682" s="6">
        <f t="shared" si="232"/>
        <v>0.6511988748177826</v>
      </c>
      <c r="AC682" s="2">
        <v>347.36</v>
      </c>
      <c r="AD682" s="40">
        <f t="shared" si="233"/>
        <v>3367.0033670033663</v>
      </c>
      <c r="AE682" s="1">
        <f t="shared" si="234"/>
        <v>2.4950099800399199</v>
      </c>
      <c r="AF682" s="2">
        <f t="shared" si="235"/>
        <v>155</v>
      </c>
      <c r="AG682" s="9">
        <f t="shared" si="236"/>
        <v>386.72654690618759</v>
      </c>
      <c r="AH682" s="12">
        <f t="shared" si="237"/>
        <v>3.9551346577779605E-3</v>
      </c>
      <c r="AI682" s="12">
        <f t="shared" si="238"/>
        <v>-86119.344010484434</v>
      </c>
      <c r="AJ682" s="42">
        <f t="shared" si="239"/>
        <v>-114.30760535344749</v>
      </c>
      <c r="AK682" s="11">
        <v>0</v>
      </c>
      <c r="AL682" s="9">
        <f t="shared" si="240"/>
        <v>-89.425756543235849</v>
      </c>
      <c r="AM682" s="11">
        <f t="shared" si="241"/>
        <v>0</v>
      </c>
      <c r="AN682" s="9">
        <f t="shared" si="242"/>
        <v>88.243572569201831</v>
      </c>
      <c r="AO682" s="9"/>
      <c r="AP682" s="9">
        <f t="shared" si="243"/>
        <v>114.30887244375054</v>
      </c>
      <c r="AQ682" s="47">
        <f t="shared" si="244"/>
        <v>88.14299360256129</v>
      </c>
      <c r="AR682" s="15">
        <f t="shared" si="245"/>
        <v>0</v>
      </c>
      <c r="AS682" s="49"/>
      <c r="AT682" s="12">
        <f t="shared" si="246"/>
        <v>-0.29030714349515296</v>
      </c>
      <c r="AU682" s="9">
        <f t="shared" si="247"/>
        <v>62.077693728012576</v>
      </c>
      <c r="AV682" s="9">
        <f t="shared" si="248"/>
        <v>36.012393853463863</v>
      </c>
      <c r="AW682" s="9">
        <f t="shared" si="249"/>
        <v>88.14299360256129</v>
      </c>
      <c r="AX682" s="16">
        <f t="shared" si="250"/>
        <v>62.077693728012576</v>
      </c>
      <c r="AY682" s="44">
        <f t="shared" si="251"/>
        <v>-0.28919123247690171</v>
      </c>
      <c r="AZ682" s="49"/>
      <c r="BA682" s="12">
        <f t="shared" si="252"/>
        <v>-0.29030714349515296</v>
      </c>
      <c r="BB682" s="9">
        <f t="shared" si="253"/>
        <v>63.614537256651829</v>
      </c>
      <c r="BC682" s="9">
        <f t="shared" si="254"/>
        <v>37.549237382103115</v>
      </c>
      <c r="BD682" s="9">
        <f t="shared" si="255"/>
        <v>89.679837131200543</v>
      </c>
      <c r="BE682" s="16">
        <f t="shared" si="256"/>
        <v>63.614537256651829</v>
      </c>
      <c r="BF682" s="44">
        <f t="shared" si="257"/>
        <v>-0.28919123247690171</v>
      </c>
      <c r="BG682" s="49"/>
      <c r="BH682" s="12">
        <f t="shared" si="258"/>
        <v>-0.29030714349515296</v>
      </c>
      <c r="BI682" s="9">
        <f t="shared" si="259"/>
        <v>64</v>
      </c>
      <c r="BJ682" s="9">
        <f t="shared" ref="BJ682:BJ745" si="262">BI682+BH682*(B-_R*ABS(BH682))</f>
        <v>37.934700125451286</v>
      </c>
      <c r="BK682" s="9"/>
      <c r="BL682" s="47">
        <f t="shared" si="260"/>
        <v>64</v>
      </c>
      <c r="BM682" s="44">
        <f t="shared" si="261"/>
        <v>-0.28919123247690171</v>
      </c>
      <c r="BN682" s="11"/>
      <c r="BO682" s="9"/>
      <c r="BP682" s="11"/>
      <c r="BQ682" s="9"/>
      <c r="BR682" s="43"/>
      <c r="BS682" s="9"/>
      <c r="BT682" s="11"/>
    </row>
    <row r="683" spans="3:72" x14ac:dyDescent="0.2">
      <c r="C683" s="1">
        <v>80</v>
      </c>
      <c r="D683" s="1">
        <v>104.71</v>
      </c>
      <c r="E683" s="1">
        <v>-5103.8999999999996</v>
      </c>
      <c r="F683" s="2">
        <v>78</v>
      </c>
      <c r="G683" s="6">
        <v>3.3000000000000002E-2</v>
      </c>
      <c r="H683" s="2">
        <v>0.42199999999999999</v>
      </c>
      <c r="I683" s="2">
        <v>3500</v>
      </c>
      <c r="J683" s="3">
        <f t="shared" si="223"/>
        <v>58.333333333333336</v>
      </c>
      <c r="K683" s="3">
        <f t="shared" si="224"/>
        <v>366.52</v>
      </c>
      <c r="L683" s="1">
        <v>0.9</v>
      </c>
      <c r="M683" s="1">
        <v>0.76</v>
      </c>
      <c r="N683" s="1">
        <f t="shared" si="225"/>
        <v>0.68400000000000005</v>
      </c>
      <c r="O683" s="40">
        <f t="shared" si="226"/>
        <v>50.175438596491226</v>
      </c>
      <c r="P683" s="40">
        <f t="shared" si="227"/>
        <v>3808.3157894736842</v>
      </c>
      <c r="Q683" s="1">
        <v>11</v>
      </c>
      <c r="R683" s="1">
        <v>4</v>
      </c>
      <c r="S683" s="2">
        <v>2600</v>
      </c>
      <c r="T683" s="3">
        <f t="shared" si="228"/>
        <v>866.66666666666663</v>
      </c>
      <c r="U683" s="7">
        <v>0.20419999999999999</v>
      </c>
      <c r="V683" s="7">
        <f t="shared" si="229"/>
        <v>3.2749326455999997E-2</v>
      </c>
      <c r="W683" s="7">
        <f t="shared" si="230"/>
        <v>1.6693636134473333E-2</v>
      </c>
      <c r="X683" s="40">
        <f t="shared" si="231"/>
        <v>1081.2059482292843</v>
      </c>
      <c r="Y683" s="1">
        <v>0</v>
      </c>
      <c r="Z683" s="1">
        <v>78</v>
      </c>
      <c r="AA683" s="2">
        <v>67</v>
      </c>
      <c r="AB683" s="6">
        <f t="shared" si="232"/>
        <v>0.6511988748177826</v>
      </c>
      <c r="AC683" s="2">
        <v>347.36</v>
      </c>
      <c r="AD683" s="40">
        <f t="shared" si="233"/>
        <v>3367.0033670033663</v>
      </c>
      <c r="AE683" s="1">
        <f t="shared" si="234"/>
        <v>2.4950099800399199</v>
      </c>
      <c r="AF683" s="2">
        <f t="shared" si="235"/>
        <v>156</v>
      </c>
      <c r="AG683" s="9">
        <f t="shared" si="236"/>
        <v>389.22155688622752</v>
      </c>
      <c r="AH683" s="12">
        <f t="shared" si="237"/>
        <v>3.9298808664333306E-3</v>
      </c>
      <c r="AI683" s="12">
        <f t="shared" si="238"/>
        <v>-85953.561115909048</v>
      </c>
      <c r="AJ683" s="42">
        <f t="shared" si="239"/>
        <v>-114.10723529386286</v>
      </c>
      <c r="AK683" s="11">
        <v>0</v>
      </c>
      <c r="AL683" s="9">
        <f t="shared" si="240"/>
        <v>-89.430264092452958</v>
      </c>
      <c r="AM683" s="11">
        <f t="shared" si="241"/>
        <v>0</v>
      </c>
      <c r="AN683" s="9">
        <f t="shared" si="242"/>
        <v>88.14299360256129</v>
      </c>
      <c r="AO683" s="9"/>
      <c r="AP683" s="9">
        <f t="shared" si="243"/>
        <v>114.10848625491643</v>
      </c>
      <c r="AQ683" s="47">
        <f t="shared" si="244"/>
        <v>88.043186380367715</v>
      </c>
      <c r="AR683" s="15">
        <f t="shared" si="245"/>
        <v>0</v>
      </c>
      <c r="AS683" s="49"/>
      <c r="AT683" s="12">
        <f t="shared" si="246"/>
        <v>-0.28919123247690171</v>
      </c>
      <c r="AU683" s="9">
        <f t="shared" si="247"/>
        <v>62.077693728012576</v>
      </c>
      <c r="AV683" s="9">
        <f t="shared" si="248"/>
        <v>36.112201075657438</v>
      </c>
      <c r="AW683" s="9">
        <f t="shared" si="249"/>
        <v>88.043186380367715</v>
      </c>
      <c r="AX683" s="16">
        <f t="shared" si="250"/>
        <v>62.077693728012576</v>
      </c>
      <c r="AY683" s="44">
        <f t="shared" si="251"/>
        <v>-0.28808388386648193</v>
      </c>
      <c r="AZ683" s="49"/>
      <c r="BA683" s="12">
        <f t="shared" si="252"/>
        <v>-0.28919123247690171</v>
      </c>
      <c r="BB683" s="9">
        <f t="shared" si="253"/>
        <v>63.614537256651829</v>
      </c>
      <c r="BC683" s="9">
        <f t="shared" si="254"/>
        <v>37.649044604296691</v>
      </c>
      <c r="BD683" s="9">
        <f t="shared" si="255"/>
        <v>89.580029909006967</v>
      </c>
      <c r="BE683" s="16">
        <f t="shared" si="256"/>
        <v>63.614537256651829</v>
      </c>
      <c r="BF683" s="44">
        <f t="shared" si="257"/>
        <v>-0.28808388386648193</v>
      </c>
      <c r="BG683" s="49"/>
      <c r="BH683" s="12">
        <f t="shared" si="258"/>
        <v>-0.28919123247690171</v>
      </c>
      <c r="BI683" s="9">
        <f t="shared" si="259"/>
        <v>64</v>
      </c>
      <c r="BJ683" s="9">
        <f t="shared" si="262"/>
        <v>38.034507347644862</v>
      </c>
      <c r="BK683" s="9"/>
      <c r="BL683" s="47">
        <f t="shared" si="260"/>
        <v>64</v>
      </c>
      <c r="BM683" s="44">
        <f t="shared" si="261"/>
        <v>-0.28808388386648193</v>
      </c>
      <c r="BN683" s="11"/>
      <c r="BO683" s="9"/>
      <c r="BP683" s="11"/>
      <c r="BQ683" s="9"/>
      <c r="BR683" s="43"/>
      <c r="BS683" s="9"/>
      <c r="BT683" s="11"/>
    </row>
    <row r="684" spans="3:72" x14ac:dyDescent="0.2">
      <c r="C684" s="1">
        <v>80</v>
      </c>
      <c r="D684" s="1">
        <v>104.71</v>
      </c>
      <c r="E684" s="1">
        <v>-5103.8999999999996</v>
      </c>
      <c r="F684" s="2">
        <v>78</v>
      </c>
      <c r="G684" s="6">
        <v>3.3000000000000002E-2</v>
      </c>
      <c r="H684" s="2">
        <v>0.42199999999999999</v>
      </c>
      <c r="I684" s="2">
        <v>3500</v>
      </c>
      <c r="J684" s="3">
        <f t="shared" si="223"/>
        <v>58.333333333333336</v>
      </c>
      <c r="K684" s="3">
        <f t="shared" si="224"/>
        <v>366.52</v>
      </c>
      <c r="L684" s="1">
        <v>0.9</v>
      </c>
      <c r="M684" s="1">
        <v>0.76</v>
      </c>
      <c r="N684" s="1">
        <f t="shared" si="225"/>
        <v>0.68400000000000005</v>
      </c>
      <c r="O684" s="40">
        <f t="shared" si="226"/>
        <v>50.175438596491226</v>
      </c>
      <c r="P684" s="40">
        <f t="shared" si="227"/>
        <v>3808.3157894736842</v>
      </c>
      <c r="Q684" s="1">
        <v>11</v>
      </c>
      <c r="R684" s="1">
        <v>4</v>
      </c>
      <c r="S684" s="2">
        <v>2600</v>
      </c>
      <c r="T684" s="3">
        <f t="shared" si="228"/>
        <v>866.66666666666663</v>
      </c>
      <c r="U684" s="7">
        <v>0.20419999999999999</v>
      </c>
      <c r="V684" s="7">
        <f t="shared" si="229"/>
        <v>3.2749326455999997E-2</v>
      </c>
      <c r="W684" s="7">
        <f t="shared" si="230"/>
        <v>1.6693636134473333E-2</v>
      </c>
      <c r="X684" s="40">
        <f t="shared" si="231"/>
        <v>1081.2059482292843</v>
      </c>
      <c r="Y684" s="1">
        <v>0</v>
      </c>
      <c r="Z684" s="1">
        <v>78</v>
      </c>
      <c r="AA684" s="2">
        <v>67</v>
      </c>
      <c r="AB684" s="6">
        <f t="shared" si="232"/>
        <v>0.6511988748177826</v>
      </c>
      <c r="AC684" s="2">
        <v>347.36</v>
      </c>
      <c r="AD684" s="40">
        <f t="shared" si="233"/>
        <v>3367.0033670033663</v>
      </c>
      <c r="AE684" s="1">
        <f t="shared" si="234"/>
        <v>2.4950099800399199</v>
      </c>
      <c r="AF684" s="2">
        <f t="shared" si="235"/>
        <v>157</v>
      </c>
      <c r="AG684" s="9">
        <f t="shared" si="236"/>
        <v>391.71656686626744</v>
      </c>
      <c r="AH684" s="12">
        <f t="shared" si="237"/>
        <v>3.9049475231984422E-3</v>
      </c>
      <c r="AI684" s="12">
        <f t="shared" si="238"/>
        <v>-85789.051711775042</v>
      </c>
      <c r="AJ684" s="42">
        <f t="shared" si="239"/>
        <v>-113.90839955743965</v>
      </c>
      <c r="AK684" s="11">
        <v>0</v>
      </c>
      <c r="AL684" s="9">
        <f t="shared" si="240"/>
        <v>-89.43471444488695</v>
      </c>
      <c r="AM684" s="11">
        <f t="shared" si="241"/>
        <v>0</v>
      </c>
      <c r="AN684" s="9">
        <f t="shared" si="242"/>
        <v>88.043186380367715</v>
      </c>
      <c r="AO684" s="9"/>
      <c r="AP684" s="9">
        <f t="shared" si="243"/>
        <v>113.90963469526753</v>
      </c>
      <c r="AQ684" s="47">
        <f t="shared" si="244"/>
        <v>87.944142042912389</v>
      </c>
      <c r="AR684" s="15">
        <f t="shared" si="245"/>
        <v>0</v>
      </c>
      <c r="AS684" s="49"/>
      <c r="AT684" s="12">
        <f t="shared" si="246"/>
        <v>-0.28808388386648193</v>
      </c>
      <c r="AU684" s="9">
        <f t="shared" si="247"/>
        <v>62.077693728012576</v>
      </c>
      <c r="AV684" s="9">
        <f t="shared" si="248"/>
        <v>36.211245413112763</v>
      </c>
      <c r="AW684" s="9">
        <f t="shared" si="249"/>
        <v>87.944142042912389</v>
      </c>
      <c r="AX684" s="16">
        <f t="shared" si="250"/>
        <v>62.077693728012576</v>
      </c>
      <c r="AY684" s="44">
        <f t="shared" si="251"/>
        <v>-0.28698499936653682</v>
      </c>
      <c r="AZ684" s="49"/>
      <c r="BA684" s="12">
        <f t="shared" si="252"/>
        <v>-0.28808388386648193</v>
      </c>
      <c r="BB684" s="9">
        <f t="shared" si="253"/>
        <v>63.614537256651829</v>
      </c>
      <c r="BC684" s="9">
        <f t="shared" si="254"/>
        <v>37.748088941752016</v>
      </c>
      <c r="BD684" s="9">
        <f t="shared" si="255"/>
        <v>89.480985571551642</v>
      </c>
      <c r="BE684" s="16">
        <f t="shared" si="256"/>
        <v>63.614537256651829</v>
      </c>
      <c r="BF684" s="44">
        <f t="shared" si="257"/>
        <v>-0.28698499936653682</v>
      </c>
      <c r="BG684" s="49"/>
      <c r="BH684" s="12">
        <f t="shared" si="258"/>
        <v>-0.28808388386648193</v>
      </c>
      <c r="BI684" s="9">
        <f t="shared" si="259"/>
        <v>64</v>
      </c>
      <c r="BJ684" s="9">
        <f t="shared" si="262"/>
        <v>38.133551685100187</v>
      </c>
      <c r="BK684" s="9"/>
      <c r="BL684" s="47">
        <f t="shared" si="260"/>
        <v>64</v>
      </c>
      <c r="BM684" s="44">
        <f t="shared" si="261"/>
        <v>-0.28698499936653682</v>
      </c>
      <c r="BN684" s="11"/>
      <c r="BO684" s="9"/>
      <c r="BP684" s="11"/>
      <c r="BQ684" s="9"/>
      <c r="BR684" s="43"/>
      <c r="BS684" s="9"/>
      <c r="BT684" s="11"/>
    </row>
    <row r="685" spans="3:72" x14ac:dyDescent="0.2">
      <c r="C685" s="1">
        <v>80</v>
      </c>
      <c r="D685" s="1">
        <v>104.71</v>
      </c>
      <c r="E685" s="1">
        <v>-5103.8999999999996</v>
      </c>
      <c r="F685" s="2">
        <v>78</v>
      </c>
      <c r="G685" s="6">
        <v>3.3000000000000002E-2</v>
      </c>
      <c r="H685" s="2">
        <v>0.42199999999999999</v>
      </c>
      <c r="I685" s="2">
        <v>3500</v>
      </c>
      <c r="J685" s="3">
        <f t="shared" si="223"/>
        <v>58.333333333333336</v>
      </c>
      <c r="K685" s="3">
        <f t="shared" si="224"/>
        <v>366.52</v>
      </c>
      <c r="L685" s="1">
        <v>0.9</v>
      </c>
      <c r="M685" s="1">
        <v>0.76</v>
      </c>
      <c r="N685" s="1">
        <f t="shared" si="225"/>
        <v>0.68400000000000005</v>
      </c>
      <c r="O685" s="40">
        <f t="shared" si="226"/>
        <v>50.175438596491226</v>
      </c>
      <c r="P685" s="40">
        <f t="shared" si="227"/>
        <v>3808.3157894736842</v>
      </c>
      <c r="Q685" s="1">
        <v>11</v>
      </c>
      <c r="R685" s="1">
        <v>4</v>
      </c>
      <c r="S685" s="2">
        <v>2600</v>
      </c>
      <c r="T685" s="3">
        <f t="shared" si="228"/>
        <v>866.66666666666663</v>
      </c>
      <c r="U685" s="7">
        <v>0.20419999999999999</v>
      </c>
      <c r="V685" s="7">
        <f t="shared" si="229"/>
        <v>3.2749326455999997E-2</v>
      </c>
      <c r="W685" s="7">
        <f t="shared" si="230"/>
        <v>1.6693636134473333E-2</v>
      </c>
      <c r="X685" s="40">
        <f t="shared" si="231"/>
        <v>1081.2059482292843</v>
      </c>
      <c r="Y685" s="1">
        <v>0</v>
      </c>
      <c r="Z685" s="1">
        <v>78</v>
      </c>
      <c r="AA685" s="2">
        <v>67</v>
      </c>
      <c r="AB685" s="6">
        <f t="shared" si="232"/>
        <v>0.6511988748177826</v>
      </c>
      <c r="AC685" s="2">
        <v>347.36</v>
      </c>
      <c r="AD685" s="40">
        <f t="shared" si="233"/>
        <v>3367.0033670033663</v>
      </c>
      <c r="AE685" s="1">
        <f t="shared" si="234"/>
        <v>2.4950099800399199</v>
      </c>
      <c r="AF685" s="2">
        <f t="shared" si="235"/>
        <v>158</v>
      </c>
      <c r="AG685" s="9">
        <f t="shared" si="236"/>
        <v>394.21157684630737</v>
      </c>
      <c r="AH685" s="12">
        <f t="shared" si="237"/>
        <v>3.8803285672252105E-3</v>
      </c>
      <c r="AI685" s="12">
        <f t="shared" si="238"/>
        <v>-85625.801134312496</v>
      </c>
      <c r="AJ685" s="42">
        <f t="shared" si="239"/>
        <v>-113.71108056767839</v>
      </c>
      <c r="AK685" s="11">
        <v>0</v>
      </c>
      <c r="AL685" s="9">
        <f t="shared" si="240"/>
        <v>-89.439108682338613</v>
      </c>
      <c r="AM685" s="11">
        <f t="shared" si="241"/>
        <v>0</v>
      </c>
      <c r="AN685" s="9">
        <f t="shared" si="242"/>
        <v>87.944142042912389</v>
      </c>
      <c r="AO685" s="9"/>
      <c r="AP685" s="9">
        <f t="shared" si="243"/>
        <v>113.71230018061135</v>
      </c>
      <c r="AQ685" s="47">
        <f t="shared" si="244"/>
        <v>87.845851865711523</v>
      </c>
      <c r="AR685" s="15">
        <f t="shared" si="245"/>
        <v>0</v>
      </c>
      <c r="AS685" s="49"/>
      <c r="AT685" s="12">
        <f t="shared" si="246"/>
        <v>-0.28698499936653682</v>
      </c>
      <c r="AU685" s="9">
        <f t="shared" si="247"/>
        <v>62.077693728012576</v>
      </c>
      <c r="AV685" s="9">
        <f t="shared" si="248"/>
        <v>36.309535590313622</v>
      </c>
      <c r="AW685" s="9">
        <f t="shared" si="249"/>
        <v>87.845851865711523</v>
      </c>
      <c r="AX685" s="16">
        <f t="shared" si="250"/>
        <v>62.077693728012576</v>
      </c>
      <c r="AY685" s="44">
        <f t="shared" si="251"/>
        <v>-0.28589448218001312</v>
      </c>
      <c r="AZ685" s="49"/>
      <c r="BA685" s="12">
        <f t="shared" si="252"/>
        <v>-0.28698499936653682</v>
      </c>
      <c r="BB685" s="9">
        <f t="shared" si="253"/>
        <v>63.614537256651829</v>
      </c>
      <c r="BC685" s="9">
        <f t="shared" si="254"/>
        <v>37.846379118952875</v>
      </c>
      <c r="BD685" s="9">
        <f t="shared" si="255"/>
        <v>89.382695394350776</v>
      </c>
      <c r="BE685" s="16">
        <f t="shared" si="256"/>
        <v>63.614537256651829</v>
      </c>
      <c r="BF685" s="44">
        <f t="shared" si="257"/>
        <v>-0.28589448218001312</v>
      </c>
      <c r="BG685" s="49"/>
      <c r="BH685" s="12">
        <f t="shared" si="258"/>
        <v>-0.28698499936653682</v>
      </c>
      <c r="BI685" s="9">
        <f t="shared" si="259"/>
        <v>64</v>
      </c>
      <c r="BJ685" s="9">
        <f t="shared" si="262"/>
        <v>38.231841862301046</v>
      </c>
      <c r="BK685" s="9"/>
      <c r="BL685" s="47">
        <f t="shared" si="260"/>
        <v>64</v>
      </c>
      <c r="BM685" s="44">
        <f t="shared" si="261"/>
        <v>-0.28589448218001312</v>
      </c>
      <c r="BN685" s="11"/>
      <c r="BO685" s="9"/>
      <c r="BP685" s="11"/>
      <c r="BQ685" s="9"/>
      <c r="BR685" s="43"/>
      <c r="BS685" s="9"/>
      <c r="BT685" s="11"/>
    </row>
    <row r="686" spans="3:72" x14ac:dyDescent="0.2">
      <c r="C686" s="1">
        <v>80</v>
      </c>
      <c r="D686" s="1">
        <v>104.71</v>
      </c>
      <c r="E686" s="1">
        <v>-5103.8999999999996</v>
      </c>
      <c r="F686" s="2">
        <v>78</v>
      </c>
      <c r="G686" s="6">
        <v>3.3000000000000002E-2</v>
      </c>
      <c r="H686" s="2">
        <v>0.42199999999999999</v>
      </c>
      <c r="I686" s="2">
        <v>3500</v>
      </c>
      <c r="J686" s="3">
        <f t="shared" si="223"/>
        <v>58.333333333333336</v>
      </c>
      <c r="K686" s="3">
        <f t="shared" si="224"/>
        <v>366.52</v>
      </c>
      <c r="L686" s="1">
        <v>0.9</v>
      </c>
      <c r="M686" s="1">
        <v>0.76</v>
      </c>
      <c r="N686" s="1">
        <f t="shared" si="225"/>
        <v>0.68400000000000005</v>
      </c>
      <c r="O686" s="40">
        <f t="shared" si="226"/>
        <v>50.175438596491226</v>
      </c>
      <c r="P686" s="40">
        <f t="shared" si="227"/>
        <v>3808.3157894736842</v>
      </c>
      <c r="Q686" s="1">
        <v>11</v>
      </c>
      <c r="R686" s="1">
        <v>4</v>
      </c>
      <c r="S686" s="2">
        <v>2600</v>
      </c>
      <c r="T686" s="3">
        <f t="shared" si="228"/>
        <v>866.66666666666663</v>
      </c>
      <c r="U686" s="7">
        <v>0.20419999999999999</v>
      </c>
      <c r="V686" s="7">
        <f t="shared" si="229"/>
        <v>3.2749326455999997E-2</v>
      </c>
      <c r="W686" s="7">
        <f t="shared" si="230"/>
        <v>1.6693636134473333E-2</v>
      </c>
      <c r="X686" s="40">
        <f t="shared" si="231"/>
        <v>1081.2059482292843</v>
      </c>
      <c r="Y686" s="1">
        <v>0</v>
      </c>
      <c r="Z686" s="1">
        <v>78</v>
      </c>
      <c r="AA686" s="2">
        <v>67</v>
      </c>
      <c r="AB686" s="6">
        <f t="shared" si="232"/>
        <v>0.6511988748177826</v>
      </c>
      <c r="AC686" s="2">
        <v>347.36</v>
      </c>
      <c r="AD686" s="40">
        <f t="shared" si="233"/>
        <v>3367.0033670033663</v>
      </c>
      <c r="AE686" s="1">
        <f t="shared" si="234"/>
        <v>2.4950099800399199</v>
      </c>
      <c r="AF686" s="2">
        <f t="shared" si="235"/>
        <v>159</v>
      </c>
      <c r="AG686" s="9">
        <f t="shared" si="236"/>
        <v>396.70658682634729</v>
      </c>
      <c r="AH686" s="12">
        <f t="shared" si="237"/>
        <v>3.8560180895517728E-3</v>
      </c>
      <c r="AI686" s="12">
        <f t="shared" si="238"/>
        <v>-85463.794944906025</v>
      </c>
      <c r="AJ686" s="42">
        <f t="shared" si="239"/>
        <v>-113.51526101571713</v>
      </c>
      <c r="AK686" s="11">
        <v>0</v>
      </c>
      <c r="AL686" s="9">
        <f t="shared" si="240"/>
        <v>-89.443447859498548</v>
      </c>
      <c r="AM686" s="11">
        <f t="shared" si="241"/>
        <v>0</v>
      </c>
      <c r="AN686" s="9">
        <f t="shared" si="242"/>
        <v>87.845851865711523</v>
      </c>
      <c r="AO686" s="9"/>
      <c r="AP686" s="9">
        <f t="shared" si="243"/>
        <v>113.51646539463319</v>
      </c>
      <c r="AQ686" s="47">
        <f t="shared" si="244"/>
        <v>87.748307256934226</v>
      </c>
      <c r="AR686" s="15">
        <f t="shared" si="245"/>
        <v>0</v>
      </c>
      <c r="AS686" s="49"/>
      <c r="AT686" s="12">
        <f t="shared" si="246"/>
        <v>-0.28589448218001312</v>
      </c>
      <c r="AU686" s="9">
        <f t="shared" si="247"/>
        <v>62.077693728012576</v>
      </c>
      <c r="AV686" s="9">
        <f t="shared" si="248"/>
        <v>36.407080199090913</v>
      </c>
      <c r="AW686" s="9">
        <f t="shared" si="249"/>
        <v>87.74830725693424</v>
      </c>
      <c r="AX686" s="16">
        <f t="shared" si="250"/>
        <v>62.077693728012576</v>
      </c>
      <c r="AY686" s="44">
        <f t="shared" si="251"/>
        <v>-0.28481223698162478</v>
      </c>
      <c r="AZ686" s="49"/>
      <c r="BA686" s="12">
        <f t="shared" si="252"/>
        <v>-0.28589448218001312</v>
      </c>
      <c r="BB686" s="9">
        <f t="shared" si="253"/>
        <v>63.614537256651829</v>
      </c>
      <c r="BC686" s="9">
        <f t="shared" si="254"/>
        <v>37.943923727730166</v>
      </c>
      <c r="BD686" s="9">
        <f t="shared" si="255"/>
        <v>89.285150785573492</v>
      </c>
      <c r="BE686" s="16">
        <f t="shared" si="256"/>
        <v>63.614537256651829</v>
      </c>
      <c r="BF686" s="44">
        <f t="shared" si="257"/>
        <v>-0.28481223698162478</v>
      </c>
      <c r="BG686" s="49"/>
      <c r="BH686" s="12">
        <f t="shared" si="258"/>
        <v>-0.28589448218001312</v>
      </c>
      <c r="BI686" s="9">
        <f t="shared" si="259"/>
        <v>64</v>
      </c>
      <c r="BJ686" s="9">
        <f t="shared" si="262"/>
        <v>38.329386471078337</v>
      </c>
      <c r="BK686" s="9"/>
      <c r="BL686" s="47">
        <f t="shared" si="260"/>
        <v>64</v>
      </c>
      <c r="BM686" s="44">
        <f t="shared" si="261"/>
        <v>-0.28481223698162478</v>
      </c>
      <c r="BN686" s="11"/>
      <c r="BO686" s="9"/>
      <c r="BP686" s="11"/>
      <c r="BQ686" s="9"/>
      <c r="BR686" s="43"/>
      <c r="BS686" s="9"/>
      <c r="BT686" s="11"/>
    </row>
    <row r="687" spans="3:72" x14ac:dyDescent="0.2">
      <c r="C687" s="1">
        <v>80</v>
      </c>
      <c r="D687" s="1">
        <v>104.71</v>
      </c>
      <c r="E687" s="1">
        <v>-5103.8999999999996</v>
      </c>
      <c r="F687" s="2">
        <v>78</v>
      </c>
      <c r="G687" s="6">
        <v>3.3000000000000002E-2</v>
      </c>
      <c r="H687" s="2">
        <v>0.42199999999999999</v>
      </c>
      <c r="I687" s="2">
        <v>3500</v>
      </c>
      <c r="J687" s="3">
        <f t="shared" si="223"/>
        <v>58.333333333333336</v>
      </c>
      <c r="K687" s="3">
        <f t="shared" si="224"/>
        <v>366.52</v>
      </c>
      <c r="L687" s="1">
        <v>0.9</v>
      </c>
      <c r="M687" s="1">
        <v>0.76</v>
      </c>
      <c r="N687" s="1">
        <f t="shared" si="225"/>
        <v>0.68400000000000005</v>
      </c>
      <c r="O687" s="40">
        <f t="shared" si="226"/>
        <v>50.175438596491226</v>
      </c>
      <c r="P687" s="40">
        <f t="shared" si="227"/>
        <v>3808.3157894736842</v>
      </c>
      <c r="Q687" s="1">
        <v>11</v>
      </c>
      <c r="R687" s="1">
        <v>4</v>
      </c>
      <c r="S687" s="2">
        <v>2600</v>
      </c>
      <c r="T687" s="3">
        <f t="shared" si="228"/>
        <v>866.66666666666663</v>
      </c>
      <c r="U687" s="7">
        <v>0.20419999999999999</v>
      </c>
      <c r="V687" s="7">
        <f t="shared" si="229"/>
        <v>3.2749326455999997E-2</v>
      </c>
      <c r="W687" s="7">
        <f t="shared" si="230"/>
        <v>1.6693636134473333E-2</v>
      </c>
      <c r="X687" s="40">
        <f t="shared" si="231"/>
        <v>1081.2059482292843</v>
      </c>
      <c r="Y687" s="1">
        <v>0</v>
      </c>
      <c r="Z687" s="1">
        <v>78</v>
      </c>
      <c r="AA687" s="2">
        <v>67</v>
      </c>
      <c r="AB687" s="6">
        <f t="shared" si="232"/>
        <v>0.6511988748177826</v>
      </c>
      <c r="AC687" s="2">
        <v>347.36</v>
      </c>
      <c r="AD687" s="40">
        <f t="shared" si="233"/>
        <v>3367.0033670033663</v>
      </c>
      <c r="AE687" s="1">
        <f t="shared" si="234"/>
        <v>2.4950099800399199</v>
      </c>
      <c r="AF687" s="2">
        <f t="shared" si="235"/>
        <v>160</v>
      </c>
      <c r="AG687" s="9">
        <f t="shared" si="236"/>
        <v>399.20159680638722</v>
      </c>
      <c r="AH687" s="12">
        <f t="shared" si="237"/>
        <v>3.8320103283742339E-3</v>
      </c>
      <c r="AI687" s="12">
        <f t="shared" si="238"/>
        <v>-85303.018925766301</v>
      </c>
      <c r="AJ687" s="42">
        <f t="shared" si="239"/>
        <v>-113.32092385525492</v>
      </c>
      <c r="AK687" s="11">
        <v>0</v>
      </c>
      <c r="AL687" s="9">
        <f t="shared" si="240"/>
        <v>-89.447733004791118</v>
      </c>
      <c r="AM687" s="11">
        <f t="shared" si="241"/>
        <v>0</v>
      </c>
      <c r="AN687" s="9">
        <f t="shared" si="242"/>
        <v>87.748307256934226</v>
      </c>
      <c r="AO687" s="9"/>
      <c r="AP687" s="9">
        <f t="shared" si="243"/>
        <v>113.32211328381062</v>
      </c>
      <c r="AQ687" s="47">
        <f t="shared" si="244"/>
        <v>87.651499754888974</v>
      </c>
      <c r="AR687" s="15">
        <f t="shared" si="245"/>
        <v>0</v>
      </c>
      <c r="AS687" s="49"/>
      <c r="AT687" s="12">
        <f t="shared" si="246"/>
        <v>-0.28481223698162478</v>
      </c>
      <c r="AU687" s="9">
        <f t="shared" si="247"/>
        <v>62.077693728012576</v>
      </c>
      <c r="AV687" s="9">
        <f t="shared" si="248"/>
        <v>36.503887701136179</v>
      </c>
      <c r="AW687" s="9">
        <f t="shared" si="249"/>
        <v>87.651499754888974</v>
      </c>
      <c r="AX687" s="16">
        <f t="shared" si="250"/>
        <v>62.077693728012576</v>
      </c>
      <c r="AY687" s="44">
        <f t="shared" si="251"/>
        <v>-0.28373816988996564</v>
      </c>
      <c r="AZ687" s="49"/>
      <c r="BA687" s="12">
        <f t="shared" si="252"/>
        <v>-0.28481223698162478</v>
      </c>
      <c r="BB687" s="9">
        <f t="shared" si="253"/>
        <v>63.614537256651829</v>
      </c>
      <c r="BC687" s="9">
        <f t="shared" si="254"/>
        <v>38.040731229775432</v>
      </c>
      <c r="BD687" s="9">
        <f t="shared" si="255"/>
        <v>89.188343283528226</v>
      </c>
      <c r="BE687" s="16">
        <f t="shared" si="256"/>
        <v>63.614537256651829</v>
      </c>
      <c r="BF687" s="44">
        <f t="shared" si="257"/>
        <v>-0.28373816988996564</v>
      </c>
      <c r="BG687" s="49"/>
      <c r="BH687" s="12">
        <f t="shared" si="258"/>
        <v>-0.28481223698162478</v>
      </c>
      <c r="BI687" s="9">
        <f t="shared" si="259"/>
        <v>64</v>
      </c>
      <c r="BJ687" s="9">
        <f t="shared" si="262"/>
        <v>38.426193973123603</v>
      </c>
      <c r="BK687" s="9"/>
      <c r="BL687" s="47">
        <f t="shared" si="260"/>
        <v>64</v>
      </c>
      <c r="BM687" s="44">
        <f t="shared" si="261"/>
        <v>-0.28373816988996564</v>
      </c>
      <c r="BN687" s="11"/>
      <c r="BO687" s="9"/>
      <c r="BP687" s="11"/>
      <c r="BQ687" s="9"/>
      <c r="BR687" s="43"/>
      <c r="BS687" s="9"/>
      <c r="BT687" s="11"/>
    </row>
    <row r="688" spans="3:72" x14ac:dyDescent="0.2">
      <c r="C688" s="1">
        <v>80</v>
      </c>
      <c r="D688" s="1">
        <v>104.71</v>
      </c>
      <c r="E688" s="1">
        <v>-5103.8999999999996</v>
      </c>
      <c r="F688" s="2">
        <v>78</v>
      </c>
      <c r="G688" s="6">
        <v>3.3000000000000002E-2</v>
      </c>
      <c r="H688" s="2">
        <v>0.42199999999999999</v>
      </c>
      <c r="I688" s="2">
        <v>3500</v>
      </c>
      <c r="J688" s="3">
        <f t="shared" si="223"/>
        <v>58.333333333333336</v>
      </c>
      <c r="K688" s="3">
        <f t="shared" si="224"/>
        <v>366.52</v>
      </c>
      <c r="L688" s="1">
        <v>0.9</v>
      </c>
      <c r="M688" s="1">
        <v>0.76</v>
      </c>
      <c r="N688" s="1">
        <f t="shared" si="225"/>
        <v>0.68400000000000005</v>
      </c>
      <c r="O688" s="40">
        <f t="shared" si="226"/>
        <v>50.175438596491226</v>
      </c>
      <c r="P688" s="40">
        <f t="shared" si="227"/>
        <v>3808.3157894736842</v>
      </c>
      <c r="Q688" s="1">
        <v>11</v>
      </c>
      <c r="R688" s="1">
        <v>4</v>
      </c>
      <c r="S688" s="2">
        <v>2600</v>
      </c>
      <c r="T688" s="3">
        <f t="shared" si="228"/>
        <v>866.66666666666663</v>
      </c>
      <c r="U688" s="7">
        <v>0.20419999999999999</v>
      </c>
      <c r="V688" s="7">
        <f t="shared" si="229"/>
        <v>3.2749326455999997E-2</v>
      </c>
      <c r="W688" s="7">
        <f t="shared" si="230"/>
        <v>1.6693636134473333E-2</v>
      </c>
      <c r="X688" s="40">
        <f t="shared" si="231"/>
        <v>1081.2059482292843</v>
      </c>
      <c r="Y688" s="1">
        <v>0</v>
      </c>
      <c r="Z688" s="1">
        <v>78</v>
      </c>
      <c r="AA688" s="2">
        <v>67</v>
      </c>
      <c r="AB688" s="6">
        <f t="shared" si="232"/>
        <v>0.6511988748177826</v>
      </c>
      <c r="AC688" s="2">
        <v>347.36</v>
      </c>
      <c r="AD688" s="40">
        <f t="shared" si="233"/>
        <v>3367.0033670033663</v>
      </c>
      <c r="AE688" s="1">
        <f t="shared" si="234"/>
        <v>2.4950099800399199</v>
      </c>
      <c r="AF688" s="2">
        <f t="shared" si="235"/>
        <v>161</v>
      </c>
      <c r="AG688" s="9">
        <f t="shared" si="236"/>
        <v>401.69660678642708</v>
      </c>
      <c r="AH688" s="12">
        <f t="shared" si="237"/>
        <v>3.8082996644939462E-3</v>
      </c>
      <c r="AI688" s="12">
        <f t="shared" si="238"/>
        <v>-85143.459075701932</v>
      </c>
      <c r="AJ688" s="42">
        <f t="shared" si="239"/>
        <v>-113.12805229759036</v>
      </c>
      <c r="AK688" s="11">
        <v>0</v>
      </c>
      <c r="AL688" s="9">
        <f t="shared" si="240"/>
        <v>-89.451965121187115</v>
      </c>
      <c r="AM688" s="11">
        <f t="shared" si="241"/>
        <v>0</v>
      </c>
      <c r="AN688" s="9">
        <f t="shared" si="242"/>
        <v>87.651499754888974</v>
      </c>
      <c r="AO688" s="9"/>
      <c r="AP688" s="9">
        <f t="shared" si="243"/>
        <v>113.12922705244345</v>
      </c>
      <c r="AQ688" s="47">
        <f t="shared" si="244"/>
        <v>87.555421025567057</v>
      </c>
      <c r="AR688" s="15">
        <f t="shared" si="245"/>
        <v>0</v>
      </c>
      <c r="AS688" s="49"/>
      <c r="AT688" s="12">
        <f t="shared" si="246"/>
        <v>-0.28373816988996564</v>
      </c>
      <c r="AU688" s="9">
        <f t="shared" si="247"/>
        <v>62.077693728012576</v>
      </c>
      <c r="AV688" s="9">
        <f t="shared" si="248"/>
        <v>36.599966430458096</v>
      </c>
      <c r="AW688" s="9">
        <f t="shared" si="249"/>
        <v>87.555421025567057</v>
      </c>
      <c r="AX688" s="16">
        <f t="shared" si="250"/>
        <v>62.077693728012576</v>
      </c>
      <c r="AY688" s="44">
        <f t="shared" si="251"/>
        <v>-0.28267218844025477</v>
      </c>
      <c r="AZ688" s="49"/>
      <c r="BA688" s="12">
        <f t="shared" si="252"/>
        <v>-0.28373816988996564</v>
      </c>
      <c r="BB688" s="9">
        <f t="shared" si="253"/>
        <v>63.614537256651829</v>
      </c>
      <c r="BC688" s="9">
        <f t="shared" si="254"/>
        <v>38.136809959097349</v>
      </c>
      <c r="BD688" s="9">
        <f t="shared" si="255"/>
        <v>89.092264554206309</v>
      </c>
      <c r="BE688" s="16">
        <f t="shared" si="256"/>
        <v>63.614537256651829</v>
      </c>
      <c r="BF688" s="44">
        <f t="shared" si="257"/>
        <v>-0.28267218844025477</v>
      </c>
      <c r="BG688" s="49"/>
      <c r="BH688" s="12">
        <f t="shared" si="258"/>
        <v>-0.28373816988996564</v>
      </c>
      <c r="BI688" s="9">
        <f t="shared" si="259"/>
        <v>64</v>
      </c>
      <c r="BJ688" s="9">
        <f t="shared" si="262"/>
        <v>38.52227270244552</v>
      </c>
      <c r="BK688" s="9"/>
      <c r="BL688" s="47">
        <f t="shared" si="260"/>
        <v>64</v>
      </c>
      <c r="BM688" s="44">
        <f t="shared" si="261"/>
        <v>-0.28267218844025477</v>
      </c>
      <c r="BN688" s="11"/>
      <c r="BO688" s="9"/>
      <c r="BP688" s="11"/>
      <c r="BQ688" s="9"/>
      <c r="BR688" s="43"/>
      <c r="BS688" s="9"/>
      <c r="BT688" s="11"/>
    </row>
    <row r="689" spans="3:72" x14ac:dyDescent="0.2">
      <c r="C689" s="1">
        <v>80</v>
      </c>
      <c r="D689" s="1">
        <v>104.71</v>
      </c>
      <c r="E689" s="1">
        <v>-5103.8999999999996</v>
      </c>
      <c r="F689" s="2">
        <v>78</v>
      </c>
      <c r="G689" s="6">
        <v>3.3000000000000002E-2</v>
      </c>
      <c r="H689" s="2">
        <v>0.42199999999999999</v>
      </c>
      <c r="I689" s="2">
        <v>3500</v>
      </c>
      <c r="J689" s="3">
        <f t="shared" si="223"/>
        <v>58.333333333333336</v>
      </c>
      <c r="K689" s="3">
        <f t="shared" si="224"/>
        <v>366.52</v>
      </c>
      <c r="L689" s="1">
        <v>0.9</v>
      </c>
      <c r="M689" s="1">
        <v>0.76</v>
      </c>
      <c r="N689" s="1">
        <f t="shared" si="225"/>
        <v>0.68400000000000005</v>
      </c>
      <c r="O689" s="40">
        <f t="shared" si="226"/>
        <v>50.175438596491226</v>
      </c>
      <c r="P689" s="40">
        <f t="shared" si="227"/>
        <v>3808.3157894736842</v>
      </c>
      <c r="Q689" s="1">
        <v>11</v>
      </c>
      <c r="R689" s="1">
        <v>4</v>
      </c>
      <c r="S689" s="2">
        <v>2600</v>
      </c>
      <c r="T689" s="3">
        <f t="shared" si="228"/>
        <v>866.66666666666663</v>
      </c>
      <c r="U689" s="7">
        <v>0.20419999999999999</v>
      </c>
      <c r="V689" s="7">
        <f t="shared" si="229"/>
        <v>3.2749326455999997E-2</v>
      </c>
      <c r="W689" s="7">
        <f t="shared" si="230"/>
        <v>1.6693636134473333E-2</v>
      </c>
      <c r="X689" s="40">
        <f t="shared" si="231"/>
        <v>1081.2059482292843</v>
      </c>
      <c r="Y689" s="1">
        <v>0</v>
      </c>
      <c r="Z689" s="1">
        <v>78</v>
      </c>
      <c r="AA689" s="2">
        <v>67</v>
      </c>
      <c r="AB689" s="6">
        <f t="shared" si="232"/>
        <v>0.6511988748177826</v>
      </c>
      <c r="AC689" s="2">
        <v>347.36</v>
      </c>
      <c r="AD689" s="40">
        <f t="shared" si="233"/>
        <v>3367.0033670033663</v>
      </c>
      <c r="AE689" s="1">
        <f t="shared" si="234"/>
        <v>2.4950099800399199</v>
      </c>
      <c r="AF689" s="2">
        <f t="shared" si="235"/>
        <v>162</v>
      </c>
      <c r="AG689" s="9">
        <f t="shared" si="236"/>
        <v>404.19161676646701</v>
      </c>
      <c r="AH689" s="12">
        <f t="shared" si="237"/>
        <v>3.7848806169327714E-3</v>
      </c>
      <c r="AI689" s="12">
        <f t="shared" si="238"/>
        <v>-84985.101605988588</v>
      </c>
      <c r="AJ689" s="42">
        <f t="shared" si="239"/>
        <v>-112.93662980677196</v>
      </c>
      <c r="AK689" s="11">
        <v>0</v>
      </c>
      <c r="AL689" s="9">
        <f t="shared" si="240"/>
        <v>-89.456145186986305</v>
      </c>
      <c r="AM689" s="11">
        <f t="shared" si="241"/>
        <v>0</v>
      </c>
      <c r="AN689" s="9">
        <f t="shared" si="242"/>
        <v>87.555421025567057</v>
      </c>
      <c r="AO689" s="9"/>
      <c r="AP689" s="9">
        <f t="shared" si="243"/>
        <v>112.937790157796</v>
      </c>
      <c r="AQ689" s="47">
        <f t="shared" si="244"/>
        <v>87.460062860241521</v>
      </c>
      <c r="AR689" s="15">
        <f t="shared" si="245"/>
        <v>0</v>
      </c>
      <c r="AS689" s="49"/>
      <c r="AT689" s="12">
        <f t="shared" si="246"/>
        <v>-0.28267218844025477</v>
      </c>
      <c r="AU689" s="9">
        <f t="shared" si="247"/>
        <v>62.077693728012576</v>
      </c>
      <c r="AV689" s="9">
        <f t="shared" si="248"/>
        <v>36.695324595783632</v>
      </c>
      <c r="AW689" s="9">
        <f t="shared" si="249"/>
        <v>87.460062860241521</v>
      </c>
      <c r="AX689" s="16">
        <f t="shared" si="250"/>
        <v>62.077693728012576</v>
      </c>
      <c r="AY689" s="44">
        <f t="shared" si="251"/>
        <v>-0.28161420155769618</v>
      </c>
      <c r="AZ689" s="49"/>
      <c r="BA689" s="12">
        <f t="shared" si="252"/>
        <v>-0.28267218844025477</v>
      </c>
      <c r="BB689" s="9">
        <f t="shared" si="253"/>
        <v>63.614537256651829</v>
      </c>
      <c r="BC689" s="9">
        <f t="shared" si="254"/>
        <v>38.232168124422884</v>
      </c>
      <c r="BD689" s="9">
        <f t="shared" si="255"/>
        <v>88.996906388880774</v>
      </c>
      <c r="BE689" s="16">
        <f t="shared" si="256"/>
        <v>63.614537256651829</v>
      </c>
      <c r="BF689" s="44">
        <f t="shared" si="257"/>
        <v>-0.28161420155769618</v>
      </c>
      <c r="BG689" s="49"/>
      <c r="BH689" s="12">
        <f t="shared" si="258"/>
        <v>-0.28267218844025477</v>
      </c>
      <c r="BI689" s="9">
        <f t="shared" si="259"/>
        <v>64</v>
      </c>
      <c r="BJ689" s="9">
        <f t="shared" si="262"/>
        <v>38.617630867771055</v>
      </c>
      <c r="BK689" s="9"/>
      <c r="BL689" s="47">
        <f t="shared" si="260"/>
        <v>64</v>
      </c>
      <c r="BM689" s="44">
        <f t="shared" si="261"/>
        <v>-0.28161420155769618</v>
      </c>
      <c r="BN689" s="11"/>
      <c r="BO689" s="9"/>
      <c r="BP689" s="11"/>
      <c r="BQ689" s="9"/>
      <c r="BR689" s="43"/>
      <c r="BS689" s="9"/>
      <c r="BT689" s="11"/>
    </row>
    <row r="690" spans="3:72" x14ac:dyDescent="0.2">
      <c r="C690" s="1">
        <v>80</v>
      </c>
      <c r="D690" s="1">
        <v>104.71</v>
      </c>
      <c r="E690" s="1">
        <v>-5103.8999999999996</v>
      </c>
      <c r="F690" s="2">
        <v>78</v>
      </c>
      <c r="G690" s="6">
        <v>3.3000000000000002E-2</v>
      </c>
      <c r="H690" s="2">
        <v>0.42199999999999999</v>
      </c>
      <c r="I690" s="2">
        <v>3500</v>
      </c>
      <c r="J690" s="3">
        <f t="shared" si="223"/>
        <v>58.333333333333336</v>
      </c>
      <c r="K690" s="3">
        <f t="shared" si="224"/>
        <v>366.52</v>
      </c>
      <c r="L690" s="1">
        <v>0.9</v>
      </c>
      <c r="M690" s="1">
        <v>0.76</v>
      </c>
      <c r="N690" s="1">
        <f t="shared" si="225"/>
        <v>0.68400000000000005</v>
      </c>
      <c r="O690" s="40">
        <f t="shared" si="226"/>
        <v>50.175438596491226</v>
      </c>
      <c r="P690" s="40">
        <f t="shared" si="227"/>
        <v>3808.3157894736842</v>
      </c>
      <c r="Q690" s="1">
        <v>11</v>
      </c>
      <c r="R690" s="1">
        <v>4</v>
      </c>
      <c r="S690" s="2">
        <v>2600</v>
      </c>
      <c r="T690" s="3">
        <f t="shared" si="228"/>
        <v>866.66666666666663</v>
      </c>
      <c r="U690" s="7">
        <v>0.20419999999999999</v>
      </c>
      <c r="V690" s="7">
        <f t="shared" si="229"/>
        <v>3.2749326455999997E-2</v>
      </c>
      <c r="W690" s="7">
        <f t="shared" si="230"/>
        <v>1.6693636134473333E-2</v>
      </c>
      <c r="X690" s="40">
        <f t="shared" si="231"/>
        <v>1081.2059482292843</v>
      </c>
      <c r="Y690" s="1">
        <v>0</v>
      </c>
      <c r="Z690" s="1">
        <v>78</v>
      </c>
      <c r="AA690" s="2">
        <v>67</v>
      </c>
      <c r="AB690" s="6">
        <f t="shared" si="232"/>
        <v>0.6511988748177826</v>
      </c>
      <c r="AC690" s="2">
        <v>347.36</v>
      </c>
      <c r="AD690" s="40">
        <f t="shared" si="233"/>
        <v>3367.0033670033663</v>
      </c>
      <c r="AE690" s="1">
        <f t="shared" si="234"/>
        <v>2.4950099800399199</v>
      </c>
      <c r="AF690" s="2">
        <f t="shared" si="235"/>
        <v>163</v>
      </c>
      <c r="AG690" s="9">
        <f t="shared" si="236"/>
        <v>406.68662674650693</v>
      </c>
      <c r="AH690" s="12">
        <f t="shared" si="237"/>
        <v>3.7617478387091379E-3</v>
      </c>
      <c r="AI690" s="12">
        <f t="shared" si="238"/>
        <v>-84827.93293633344</v>
      </c>
      <c r="AJ690" s="42">
        <f t="shared" si="239"/>
        <v>-112.74664009485809</v>
      </c>
      <c r="AK690" s="11">
        <v>0</v>
      </c>
      <c r="AL690" s="9">
        <f t="shared" si="240"/>
        <v>-89.460274156571444</v>
      </c>
      <c r="AM690" s="11">
        <f t="shared" si="241"/>
        <v>0</v>
      </c>
      <c r="AN690" s="9">
        <f t="shared" si="242"/>
        <v>87.460062860241521</v>
      </c>
      <c r="AO690" s="9"/>
      <c r="AP690" s="9">
        <f t="shared" si="243"/>
        <v>112.74778630534905</v>
      </c>
      <c r="AQ690" s="47">
        <f t="shared" si="244"/>
        <v>87.365417173120107</v>
      </c>
      <c r="AR690" s="15">
        <f t="shared" si="245"/>
        <v>0</v>
      </c>
      <c r="AS690" s="49"/>
      <c r="AT690" s="12">
        <f t="shared" si="246"/>
        <v>-0.28161420155769618</v>
      </c>
      <c r="AU690" s="9">
        <f t="shared" si="247"/>
        <v>62.077693728012576</v>
      </c>
      <c r="AV690" s="9">
        <f t="shared" si="248"/>
        <v>36.789970282905045</v>
      </c>
      <c r="AW690" s="9">
        <f t="shared" si="249"/>
        <v>87.365417173120107</v>
      </c>
      <c r="AX690" s="16">
        <f t="shared" si="250"/>
        <v>62.077693728012576</v>
      </c>
      <c r="AY690" s="44">
        <f t="shared" si="251"/>
        <v>-0.28056411953143912</v>
      </c>
      <c r="AZ690" s="49"/>
      <c r="BA690" s="12">
        <f t="shared" si="252"/>
        <v>-0.28161420155769618</v>
      </c>
      <c r="BB690" s="9">
        <f t="shared" si="253"/>
        <v>63.614537256651829</v>
      </c>
      <c r="BC690" s="9">
        <f t="shared" si="254"/>
        <v>38.326813811544298</v>
      </c>
      <c r="BD690" s="9">
        <f t="shared" si="255"/>
        <v>88.90226070175936</v>
      </c>
      <c r="BE690" s="16">
        <f t="shared" si="256"/>
        <v>63.614537256651829</v>
      </c>
      <c r="BF690" s="44">
        <f t="shared" si="257"/>
        <v>-0.28056411953143912</v>
      </c>
      <c r="BG690" s="49"/>
      <c r="BH690" s="12">
        <f t="shared" si="258"/>
        <v>-0.28161420155769618</v>
      </c>
      <c r="BI690" s="9">
        <f t="shared" si="259"/>
        <v>64</v>
      </c>
      <c r="BJ690" s="9">
        <f t="shared" si="262"/>
        <v>38.712276554892469</v>
      </c>
      <c r="BK690" s="9"/>
      <c r="BL690" s="47">
        <f t="shared" si="260"/>
        <v>64</v>
      </c>
      <c r="BM690" s="44">
        <f t="shared" si="261"/>
        <v>-0.28056411953143912</v>
      </c>
      <c r="BN690" s="11"/>
      <c r="BO690" s="9"/>
      <c r="BP690" s="11"/>
      <c r="BQ690" s="9"/>
      <c r="BR690" s="43"/>
      <c r="BS690" s="9"/>
      <c r="BT690" s="11"/>
    </row>
    <row r="691" spans="3:72" x14ac:dyDescent="0.2">
      <c r="C691" s="1">
        <v>80</v>
      </c>
      <c r="D691" s="1">
        <v>104.71</v>
      </c>
      <c r="E691" s="1">
        <v>-5103.8999999999996</v>
      </c>
      <c r="F691" s="2">
        <v>78</v>
      </c>
      <c r="G691" s="6">
        <v>3.3000000000000002E-2</v>
      </c>
      <c r="H691" s="2">
        <v>0.42199999999999999</v>
      </c>
      <c r="I691" s="2">
        <v>3500</v>
      </c>
      <c r="J691" s="3">
        <f t="shared" si="223"/>
        <v>58.333333333333336</v>
      </c>
      <c r="K691" s="3">
        <f t="shared" si="224"/>
        <v>366.52</v>
      </c>
      <c r="L691" s="1">
        <v>0.9</v>
      </c>
      <c r="M691" s="1">
        <v>0.76</v>
      </c>
      <c r="N691" s="1">
        <f t="shared" si="225"/>
        <v>0.68400000000000005</v>
      </c>
      <c r="O691" s="40">
        <f t="shared" si="226"/>
        <v>50.175438596491226</v>
      </c>
      <c r="P691" s="40">
        <f t="shared" si="227"/>
        <v>3808.3157894736842</v>
      </c>
      <c r="Q691" s="1">
        <v>11</v>
      </c>
      <c r="R691" s="1">
        <v>4</v>
      </c>
      <c r="S691" s="2">
        <v>2600</v>
      </c>
      <c r="T691" s="3">
        <f t="shared" si="228"/>
        <v>866.66666666666663</v>
      </c>
      <c r="U691" s="7">
        <v>0.20419999999999999</v>
      </c>
      <c r="V691" s="7">
        <f t="shared" si="229"/>
        <v>3.2749326455999997E-2</v>
      </c>
      <c r="W691" s="7">
        <f t="shared" si="230"/>
        <v>1.6693636134473333E-2</v>
      </c>
      <c r="X691" s="40">
        <f t="shared" si="231"/>
        <v>1081.2059482292843</v>
      </c>
      <c r="Y691" s="1">
        <v>0</v>
      </c>
      <c r="Z691" s="1">
        <v>78</v>
      </c>
      <c r="AA691" s="2">
        <v>67</v>
      </c>
      <c r="AB691" s="6">
        <f t="shared" si="232"/>
        <v>0.6511988748177826</v>
      </c>
      <c r="AC691" s="2">
        <v>347.36</v>
      </c>
      <c r="AD691" s="40">
        <f t="shared" si="233"/>
        <v>3367.0033670033663</v>
      </c>
      <c r="AE691" s="1">
        <f t="shared" si="234"/>
        <v>2.4950099800399199</v>
      </c>
      <c r="AF691" s="2">
        <f t="shared" si="235"/>
        <v>164</v>
      </c>
      <c r="AG691" s="9">
        <f t="shared" si="236"/>
        <v>409.18163672654686</v>
      </c>
      <c r="AH691" s="12">
        <f t="shared" si="237"/>
        <v>3.7388961127680542E-3</v>
      </c>
      <c r="AI691" s="12">
        <f t="shared" si="238"/>
        <v>-84671.939690931467</v>
      </c>
      <c r="AJ691" s="42">
        <f t="shared" si="239"/>
        <v>-112.55806711728279</v>
      </c>
      <c r="AK691" s="11">
        <v>0</v>
      </c>
      <c r="AL691" s="9">
        <f t="shared" si="240"/>
        <v>-89.464352961134665</v>
      </c>
      <c r="AM691" s="11">
        <f t="shared" si="241"/>
        <v>0</v>
      </c>
      <c r="AN691" s="9">
        <f t="shared" si="242"/>
        <v>87.365417173120107</v>
      </c>
      <c r="AO691" s="9"/>
      <c r="AP691" s="9">
        <f t="shared" si="243"/>
        <v>112.5591994441583</v>
      </c>
      <c r="AQ691" s="47">
        <f t="shared" si="244"/>
        <v>87.271475999050764</v>
      </c>
      <c r="AR691" s="15">
        <f t="shared" si="245"/>
        <v>0</v>
      </c>
      <c r="AS691" s="49"/>
      <c r="AT691" s="12">
        <f t="shared" si="246"/>
        <v>-0.28056411953143912</v>
      </c>
      <c r="AU691" s="9">
        <f t="shared" si="247"/>
        <v>62.077693728012576</v>
      </c>
      <c r="AV691" s="9">
        <f t="shared" si="248"/>
        <v>36.883911456974388</v>
      </c>
      <c r="AW691" s="9">
        <f t="shared" si="249"/>
        <v>87.271475999050764</v>
      </c>
      <c r="AX691" s="16">
        <f t="shared" si="250"/>
        <v>62.077693728012576</v>
      </c>
      <c r="AY691" s="44">
        <f t="shared" si="251"/>
        <v>-0.27952185398912061</v>
      </c>
      <c r="AZ691" s="49"/>
      <c r="BA691" s="12">
        <f t="shared" si="252"/>
        <v>-0.28056411953143912</v>
      </c>
      <c r="BB691" s="9">
        <f t="shared" si="253"/>
        <v>63.614537256651829</v>
      </c>
      <c r="BC691" s="9">
        <f t="shared" si="254"/>
        <v>38.420754985613641</v>
      </c>
      <c r="BD691" s="9">
        <f t="shared" si="255"/>
        <v>88.808319527690017</v>
      </c>
      <c r="BE691" s="16">
        <f t="shared" si="256"/>
        <v>63.614537256651829</v>
      </c>
      <c r="BF691" s="44">
        <f t="shared" si="257"/>
        <v>-0.27952185398912061</v>
      </c>
      <c r="BG691" s="49"/>
      <c r="BH691" s="12">
        <f t="shared" si="258"/>
        <v>-0.28056411953143912</v>
      </c>
      <c r="BI691" s="9">
        <f t="shared" si="259"/>
        <v>64</v>
      </c>
      <c r="BJ691" s="9">
        <f t="shared" si="262"/>
        <v>38.806217728961812</v>
      </c>
      <c r="BK691" s="9"/>
      <c r="BL691" s="47">
        <f t="shared" si="260"/>
        <v>64</v>
      </c>
      <c r="BM691" s="44">
        <f t="shared" si="261"/>
        <v>-0.27952185398912061</v>
      </c>
      <c r="BN691" s="11"/>
      <c r="BO691" s="9"/>
      <c r="BP691" s="11"/>
      <c r="BQ691" s="9"/>
      <c r="BR691" s="43"/>
      <c r="BS691" s="9"/>
      <c r="BT691" s="11"/>
    </row>
    <row r="692" spans="3:72" x14ac:dyDescent="0.2">
      <c r="C692" s="1">
        <v>80</v>
      </c>
      <c r="D692" s="1">
        <v>104.71</v>
      </c>
      <c r="E692" s="1">
        <v>-5103.8999999999996</v>
      </c>
      <c r="F692" s="2">
        <v>78</v>
      </c>
      <c r="G692" s="6">
        <v>3.3000000000000002E-2</v>
      </c>
      <c r="H692" s="2">
        <v>0.42199999999999999</v>
      </c>
      <c r="I692" s="2">
        <v>3500</v>
      </c>
      <c r="J692" s="3">
        <f t="shared" si="223"/>
        <v>58.333333333333336</v>
      </c>
      <c r="K692" s="3">
        <f t="shared" si="224"/>
        <v>366.52</v>
      </c>
      <c r="L692" s="1">
        <v>0.9</v>
      </c>
      <c r="M692" s="1">
        <v>0.76</v>
      </c>
      <c r="N692" s="1">
        <f t="shared" si="225"/>
        <v>0.68400000000000005</v>
      </c>
      <c r="O692" s="40">
        <f t="shared" si="226"/>
        <v>50.175438596491226</v>
      </c>
      <c r="P692" s="40">
        <f t="shared" si="227"/>
        <v>3808.3157894736842</v>
      </c>
      <c r="Q692" s="1">
        <v>11</v>
      </c>
      <c r="R692" s="1">
        <v>4</v>
      </c>
      <c r="S692" s="2">
        <v>2600</v>
      </c>
      <c r="T692" s="3">
        <f t="shared" si="228"/>
        <v>866.66666666666663</v>
      </c>
      <c r="U692" s="7">
        <v>0.20419999999999999</v>
      </c>
      <c r="V692" s="7">
        <f t="shared" si="229"/>
        <v>3.2749326455999997E-2</v>
      </c>
      <c r="W692" s="7">
        <f t="shared" si="230"/>
        <v>1.6693636134473333E-2</v>
      </c>
      <c r="X692" s="40">
        <f t="shared" si="231"/>
        <v>1081.2059482292843</v>
      </c>
      <c r="Y692" s="1">
        <v>0</v>
      </c>
      <c r="Z692" s="1">
        <v>78</v>
      </c>
      <c r="AA692" s="2">
        <v>67</v>
      </c>
      <c r="AB692" s="6">
        <f t="shared" si="232"/>
        <v>0.6511988748177826</v>
      </c>
      <c r="AC692" s="2">
        <v>347.36</v>
      </c>
      <c r="AD692" s="40">
        <f t="shared" si="233"/>
        <v>3367.0033670033663</v>
      </c>
      <c r="AE692" s="1">
        <f t="shared" si="234"/>
        <v>2.4950099800399199</v>
      </c>
      <c r="AF692" s="2">
        <f t="shared" si="235"/>
        <v>165</v>
      </c>
      <c r="AG692" s="9">
        <f t="shared" si="236"/>
        <v>411.67664670658678</v>
      </c>
      <c r="AH692" s="12">
        <f t="shared" si="237"/>
        <v>3.7163203480585693E-3</v>
      </c>
      <c r="AI692" s="12">
        <f t="shared" si="238"/>
        <v>-84517.108694612019</v>
      </c>
      <c r="AJ692" s="42">
        <f t="shared" si="239"/>
        <v>-112.37089506832532</v>
      </c>
      <c r="AK692" s="11">
        <v>0</v>
      </c>
      <c r="AL692" s="9">
        <f t="shared" si="240"/>
        <v>-89.468382509377662</v>
      </c>
      <c r="AM692" s="11">
        <f t="shared" si="241"/>
        <v>0</v>
      </c>
      <c r="AN692" s="9">
        <f t="shared" si="242"/>
        <v>87.271475999050764</v>
      </c>
      <c r="AO692" s="9"/>
      <c r="AP692" s="9">
        <f t="shared" si="243"/>
        <v>112.37201376231661</v>
      </c>
      <c r="AQ692" s="47">
        <f t="shared" si="244"/>
        <v>87.178231491278424</v>
      </c>
      <c r="AR692" s="15">
        <f t="shared" si="245"/>
        <v>0</v>
      </c>
      <c r="AS692" s="49"/>
      <c r="AT692" s="12">
        <f t="shared" si="246"/>
        <v>-0.27952185398912061</v>
      </c>
      <c r="AU692" s="9">
        <f t="shared" si="247"/>
        <v>62.077693728012576</v>
      </c>
      <c r="AV692" s="9">
        <f t="shared" si="248"/>
        <v>36.977155964746736</v>
      </c>
      <c r="AW692" s="9">
        <f t="shared" si="249"/>
        <v>87.17823149127841</v>
      </c>
      <c r="AX692" s="16">
        <f t="shared" si="250"/>
        <v>62.077693728012576</v>
      </c>
      <c r="AY692" s="44">
        <f t="shared" si="251"/>
        <v>-0.2784873178719775</v>
      </c>
      <c r="AZ692" s="49"/>
      <c r="BA692" s="12">
        <f t="shared" si="252"/>
        <v>-0.27952185398912061</v>
      </c>
      <c r="BB692" s="9">
        <f t="shared" si="253"/>
        <v>63.614537256651829</v>
      </c>
      <c r="BC692" s="9">
        <f t="shared" si="254"/>
        <v>38.513999493385988</v>
      </c>
      <c r="BD692" s="9">
        <f t="shared" si="255"/>
        <v>88.715075019917663</v>
      </c>
      <c r="BE692" s="16">
        <f t="shared" si="256"/>
        <v>63.614537256651829</v>
      </c>
      <c r="BF692" s="44">
        <f t="shared" si="257"/>
        <v>-0.2784873178719775</v>
      </c>
      <c r="BG692" s="49"/>
      <c r="BH692" s="12">
        <f t="shared" si="258"/>
        <v>-0.27952185398912061</v>
      </c>
      <c r="BI692" s="9">
        <f t="shared" si="259"/>
        <v>64</v>
      </c>
      <c r="BJ692" s="9">
        <f t="shared" si="262"/>
        <v>38.899462236734159</v>
      </c>
      <c r="BK692" s="9"/>
      <c r="BL692" s="47">
        <f t="shared" si="260"/>
        <v>64</v>
      </c>
      <c r="BM692" s="44">
        <f t="shared" si="261"/>
        <v>-0.2784873178719775</v>
      </c>
      <c r="BN692" s="11"/>
      <c r="BO692" s="9"/>
      <c r="BP692" s="11"/>
      <c r="BQ692" s="9"/>
      <c r="BR692" s="43"/>
      <c r="BS692" s="9"/>
      <c r="BT692" s="11"/>
    </row>
    <row r="693" spans="3:72" x14ac:dyDescent="0.2">
      <c r="C693" s="1">
        <v>80</v>
      </c>
      <c r="D693" s="1">
        <v>104.71</v>
      </c>
      <c r="E693" s="1">
        <v>-5103.8999999999996</v>
      </c>
      <c r="F693" s="2">
        <v>78</v>
      </c>
      <c r="G693" s="6">
        <v>3.3000000000000002E-2</v>
      </c>
      <c r="H693" s="2">
        <v>0.42199999999999999</v>
      </c>
      <c r="I693" s="2">
        <v>3500</v>
      </c>
      <c r="J693" s="3">
        <f t="shared" si="223"/>
        <v>58.333333333333336</v>
      </c>
      <c r="K693" s="3">
        <f t="shared" si="224"/>
        <v>366.52</v>
      </c>
      <c r="L693" s="1">
        <v>0.9</v>
      </c>
      <c r="M693" s="1">
        <v>0.76</v>
      </c>
      <c r="N693" s="1">
        <f t="shared" si="225"/>
        <v>0.68400000000000005</v>
      </c>
      <c r="O693" s="40">
        <f t="shared" si="226"/>
        <v>50.175438596491226</v>
      </c>
      <c r="P693" s="40">
        <f t="shared" si="227"/>
        <v>3808.3157894736842</v>
      </c>
      <c r="Q693" s="1">
        <v>11</v>
      </c>
      <c r="R693" s="1">
        <v>4</v>
      </c>
      <c r="S693" s="2">
        <v>2600</v>
      </c>
      <c r="T693" s="3">
        <f t="shared" si="228"/>
        <v>866.66666666666663</v>
      </c>
      <c r="U693" s="7">
        <v>0.20419999999999999</v>
      </c>
      <c r="V693" s="7">
        <f t="shared" si="229"/>
        <v>3.2749326455999997E-2</v>
      </c>
      <c r="W693" s="7">
        <f t="shared" si="230"/>
        <v>1.6693636134473333E-2</v>
      </c>
      <c r="X693" s="40">
        <f t="shared" si="231"/>
        <v>1081.2059482292843</v>
      </c>
      <c r="Y693" s="1">
        <v>0</v>
      </c>
      <c r="Z693" s="1">
        <v>78</v>
      </c>
      <c r="AA693" s="2">
        <v>67</v>
      </c>
      <c r="AB693" s="6">
        <f t="shared" si="232"/>
        <v>0.6511988748177826</v>
      </c>
      <c r="AC693" s="2">
        <v>347.36</v>
      </c>
      <c r="AD693" s="40">
        <f t="shared" si="233"/>
        <v>3367.0033670033663</v>
      </c>
      <c r="AE693" s="1">
        <f t="shared" si="234"/>
        <v>2.4950099800399199</v>
      </c>
      <c r="AF693" s="2">
        <f t="shared" si="235"/>
        <v>166</v>
      </c>
      <c r="AG693" s="9">
        <f t="shared" si="236"/>
        <v>414.1716566866267</v>
      </c>
      <c r="AH693" s="12">
        <f t="shared" si="237"/>
        <v>3.6940155757524949E-3</v>
      </c>
      <c r="AI693" s="12">
        <f t="shared" si="238"/>
        <v>-84363.426969072549</v>
      </c>
      <c r="AJ693" s="42">
        <f t="shared" si="239"/>
        <v>-112.18510837668052</v>
      </c>
      <c r="AK693" s="11">
        <v>0</v>
      </c>
      <c r="AL693" s="9">
        <f t="shared" si="240"/>
        <v>-89.472363688186576</v>
      </c>
      <c r="AM693" s="11">
        <f t="shared" si="241"/>
        <v>0</v>
      </c>
      <c r="AN693" s="9">
        <f t="shared" si="242"/>
        <v>87.178231491278424</v>
      </c>
      <c r="AO693" s="9"/>
      <c r="AP693" s="9">
        <f t="shared" si="243"/>
        <v>112.1862136825175</v>
      </c>
      <c r="AQ693" s="47">
        <f t="shared" si="244"/>
        <v>87.085675919251642</v>
      </c>
      <c r="AR693" s="15">
        <f t="shared" si="245"/>
        <v>0</v>
      </c>
      <c r="AS693" s="49"/>
      <c r="AT693" s="12">
        <f t="shared" si="246"/>
        <v>-0.2784873178719775</v>
      </c>
      <c r="AU693" s="9">
        <f t="shared" si="247"/>
        <v>62.077693728012576</v>
      </c>
      <c r="AV693" s="9">
        <f t="shared" si="248"/>
        <v>37.069711536773497</v>
      </c>
      <c r="AW693" s="9">
        <f t="shared" si="249"/>
        <v>87.085675919251656</v>
      </c>
      <c r="AX693" s="16">
        <f t="shared" si="250"/>
        <v>62.077693728012576</v>
      </c>
      <c r="AY693" s="44">
        <f t="shared" si="251"/>
        <v>-0.27746042541051152</v>
      </c>
      <c r="AZ693" s="49"/>
      <c r="BA693" s="12">
        <f t="shared" si="252"/>
        <v>-0.2784873178719775</v>
      </c>
      <c r="BB693" s="9">
        <f t="shared" si="253"/>
        <v>63.614537256651829</v>
      </c>
      <c r="BC693" s="9">
        <f t="shared" si="254"/>
        <v>38.606555065412749</v>
      </c>
      <c r="BD693" s="9">
        <f t="shared" si="255"/>
        <v>88.622519447890909</v>
      </c>
      <c r="BE693" s="16">
        <f t="shared" si="256"/>
        <v>63.614537256651829</v>
      </c>
      <c r="BF693" s="44">
        <f t="shared" si="257"/>
        <v>-0.27746042541051152</v>
      </c>
      <c r="BG693" s="49"/>
      <c r="BH693" s="12">
        <f t="shared" si="258"/>
        <v>-0.2784873178719775</v>
      </c>
      <c r="BI693" s="9">
        <f t="shared" si="259"/>
        <v>64</v>
      </c>
      <c r="BJ693" s="9">
        <f t="shared" si="262"/>
        <v>38.99201780876092</v>
      </c>
      <c r="BK693" s="9"/>
      <c r="BL693" s="47">
        <f t="shared" si="260"/>
        <v>64</v>
      </c>
      <c r="BM693" s="44">
        <f t="shared" si="261"/>
        <v>-0.27746042541051152</v>
      </c>
      <c r="BN693" s="11"/>
      <c r="BO693" s="9"/>
      <c r="BP693" s="11"/>
      <c r="BQ693" s="9"/>
      <c r="BR693" s="43"/>
      <c r="BS693" s="9"/>
      <c r="BT693" s="11"/>
    </row>
    <row r="694" spans="3:72" x14ac:dyDescent="0.2">
      <c r="C694" s="1">
        <v>80</v>
      </c>
      <c r="D694" s="1">
        <v>104.71</v>
      </c>
      <c r="E694" s="1">
        <v>-5103.8999999999996</v>
      </c>
      <c r="F694" s="2">
        <v>78</v>
      </c>
      <c r="G694" s="6">
        <v>3.3000000000000002E-2</v>
      </c>
      <c r="H694" s="2">
        <v>0.42199999999999999</v>
      </c>
      <c r="I694" s="2">
        <v>3500</v>
      </c>
      <c r="J694" s="3">
        <f t="shared" si="223"/>
        <v>58.333333333333336</v>
      </c>
      <c r="K694" s="3">
        <f t="shared" si="224"/>
        <v>366.52</v>
      </c>
      <c r="L694" s="1">
        <v>0.9</v>
      </c>
      <c r="M694" s="1">
        <v>0.76</v>
      </c>
      <c r="N694" s="1">
        <f t="shared" si="225"/>
        <v>0.68400000000000005</v>
      </c>
      <c r="O694" s="40">
        <f t="shared" si="226"/>
        <v>50.175438596491226</v>
      </c>
      <c r="P694" s="40">
        <f t="shared" si="227"/>
        <v>3808.3157894736842</v>
      </c>
      <c r="Q694" s="1">
        <v>11</v>
      </c>
      <c r="R694" s="1">
        <v>4</v>
      </c>
      <c r="S694" s="2">
        <v>2600</v>
      </c>
      <c r="T694" s="3">
        <f t="shared" si="228"/>
        <v>866.66666666666663</v>
      </c>
      <c r="U694" s="7">
        <v>0.20419999999999999</v>
      </c>
      <c r="V694" s="7">
        <f t="shared" si="229"/>
        <v>3.2749326455999997E-2</v>
      </c>
      <c r="W694" s="7">
        <f t="shared" si="230"/>
        <v>1.6693636134473333E-2</v>
      </c>
      <c r="X694" s="40">
        <f t="shared" si="231"/>
        <v>1081.2059482292843</v>
      </c>
      <c r="Y694" s="1">
        <v>0</v>
      </c>
      <c r="Z694" s="1">
        <v>78</v>
      </c>
      <c r="AA694" s="2">
        <v>67</v>
      </c>
      <c r="AB694" s="6">
        <f t="shared" si="232"/>
        <v>0.6511988748177826</v>
      </c>
      <c r="AC694" s="2">
        <v>347.36</v>
      </c>
      <c r="AD694" s="40">
        <f t="shared" si="233"/>
        <v>3367.0033670033663</v>
      </c>
      <c r="AE694" s="1">
        <f t="shared" si="234"/>
        <v>2.4950099800399199</v>
      </c>
      <c r="AF694" s="2">
        <f t="shared" si="235"/>
        <v>167</v>
      </c>
      <c r="AG694" s="9">
        <f t="shared" si="236"/>
        <v>416.66666666666663</v>
      </c>
      <c r="AH694" s="12">
        <f t="shared" si="237"/>
        <v>3.6719769455984732E-3</v>
      </c>
      <c r="AI694" s="12">
        <f t="shared" si="238"/>
        <v>-84210.881729197514</v>
      </c>
      <c r="AJ694" s="42">
        <f t="shared" si="239"/>
        <v>-112.00069170112724</v>
      </c>
      <c r="AK694" s="11">
        <v>0</v>
      </c>
      <c r="AL694" s="9">
        <f t="shared" si="240"/>
        <v>-89.476297363282768</v>
      </c>
      <c r="AM694" s="11">
        <f t="shared" si="241"/>
        <v>0</v>
      </c>
      <c r="AN694" s="9">
        <f t="shared" si="242"/>
        <v>87.085675919251642</v>
      </c>
      <c r="AO694" s="9"/>
      <c r="AP694" s="9">
        <f t="shared" si="243"/>
        <v>112.00178385771704</v>
      </c>
      <c r="AQ694" s="47">
        <f t="shared" si="244"/>
        <v>86.993801666477978</v>
      </c>
      <c r="AR694" s="15">
        <f t="shared" si="245"/>
        <v>0</v>
      </c>
      <c r="AS694" s="49"/>
      <c r="AT694" s="12">
        <f t="shared" si="246"/>
        <v>-0.27746042541051152</v>
      </c>
      <c r="AU694" s="9">
        <f t="shared" si="247"/>
        <v>62.077693728012576</v>
      </c>
      <c r="AV694" s="9">
        <f t="shared" si="248"/>
        <v>37.161585789547175</v>
      </c>
      <c r="AW694" s="9">
        <f t="shared" si="249"/>
        <v>86.993801666477978</v>
      </c>
      <c r="AX694" s="16">
        <f t="shared" si="250"/>
        <v>62.077693728012576</v>
      </c>
      <c r="AY694" s="44">
        <f t="shared" si="251"/>
        <v>-0.27644109210069384</v>
      </c>
      <c r="AZ694" s="49"/>
      <c r="BA694" s="12">
        <f t="shared" si="252"/>
        <v>-0.27746042541051152</v>
      </c>
      <c r="BB694" s="9">
        <f t="shared" si="253"/>
        <v>63.614537256651829</v>
      </c>
      <c r="BC694" s="9">
        <f t="shared" si="254"/>
        <v>38.698429318186427</v>
      </c>
      <c r="BD694" s="9">
        <f t="shared" si="255"/>
        <v>88.530645195117231</v>
      </c>
      <c r="BE694" s="16">
        <f t="shared" si="256"/>
        <v>63.614537256651829</v>
      </c>
      <c r="BF694" s="44">
        <f t="shared" si="257"/>
        <v>-0.27644109210069384</v>
      </c>
      <c r="BG694" s="49"/>
      <c r="BH694" s="12">
        <f t="shared" si="258"/>
        <v>-0.27746042541051152</v>
      </c>
      <c r="BI694" s="9">
        <f t="shared" si="259"/>
        <v>64</v>
      </c>
      <c r="BJ694" s="9">
        <f t="shared" si="262"/>
        <v>39.083892061534598</v>
      </c>
      <c r="BK694" s="9"/>
      <c r="BL694" s="47">
        <f t="shared" si="260"/>
        <v>64</v>
      </c>
      <c r="BM694" s="44">
        <f t="shared" si="261"/>
        <v>-0.27644109210069384</v>
      </c>
      <c r="BN694" s="11"/>
      <c r="BO694" s="9"/>
      <c r="BP694" s="11"/>
      <c r="BQ694" s="9"/>
      <c r="BR694" s="43"/>
      <c r="BS694" s="9"/>
      <c r="BT694" s="11"/>
    </row>
    <row r="695" spans="3:72" x14ac:dyDescent="0.2">
      <c r="C695" s="1">
        <v>80</v>
      </c>
      <c r="D695" s="1">
        <v>104.71</v>
      </c>
      <c r="E695" s="1">
        <v>-5103.8999999999996</v>
      </c>
      <c r="F695" s="2">
        <v>78</v>
      </c>
      <c r="G695" s="6">
        <v>3.3000000000000002E-2</v>
      </c>
      <c r="H695" s="2">
        <v>0.42199999999999999</v>
      </c>
      <c r="I695" s="2">
        <v>3500</v>
      </c>
      <c r="J695" s="3">
        <f t="shared" si="223"/>
        <v>58.333333333333336</v>
      </c>
      <c r="K695" s="3">
        <f t="shared" si="224"/>
        <v>366.52</v>
      </c>
      <c r="L695" s="1">
        <v>0.9</v>
      </c>
      <c r="M695" s="1">
        <v>0.76</v>
      </c>
      <c r="N695" s="1">
        <f t="shared" si="225"/>
        <v>0.68400000000000005</v>
      </c>
      <c r="O695" s="40">
        <f t="shared" si="226"/>
        <v>50.175438596491226</v>
      </c>
      <c r="P695" s="40">
        <f t="shared" si="227"/>
        <v>3808.3157894736842</v>
      </c>
      <c r="Q695" s="1">
        <v>11</v>
      </c>
      <c r="R695" s="1">
        <v>4</v>
      </c>
      <c r="S695" s="2">
        <v>2600</v>
      </c>
      <c r="T695" s="3">
        <f t="shared" si="228"/>
        <v>866.66666666666663</v>
      </c>
      <c r="U695" s="7">
        <v>0.20419999999999999</v>
      </c>
      <c r="V695" s="7">
        <f t="shared" si="229"/>
        <v>3.2749326455999997E-2</v>
      </c>
      <c r="W695" s="7">
        <f t="shared" si="230"/>
        <v>1.6693636134473333E-2</v>
      </c>
      <c r="X695" s="40">
        <f t="shared" si="231"/>
        <v>1081.2059482292843</v>
      </c>
      <c r="Y695" s="1">
        <v>0</v>
      </c>
      <c r="Z695" s="1">
        <v>78</v>
      </c>
      <c r="AA695" s="2">
        <v>67</v>
      </c>
      <c r="AB695" s="6">
        <f t="shared" si="232"/>
        <v>0.6511988748177826</v>
      </c>
      <c r="AC695" s="2">
        <v>347.36</v>
      </c>
      <c r="AD695" s="40">
        <f t="shared" si="233"/>
        <v>3367.0033670033663</v>
      </c>
      <c r="AE695" s="1">
        <f t="shared" si="234"/>
        <v>2.4950099800399199</v>
      </c>
      <c r="AF695" s="2">
        <f t="shared" si="235"/>
        <v>168</v>
      </c>
      <c r="AG695" s="9">
        <f t="shared" si="236"/>
        <v>419.16167664670655</v>
      </c>
      <c r="AH695" s="12">
        <f t="shared" si="237"/>
        <v>3.6501997224057891E-3</v>
      </c>
      <c r="AI695" s="12">
        <f t="shared" si="238"/>
        <v>-84059.460379460361</v>
      </c>
      <c r="AJ695" s="42">
        <f t="shared" si="239"/>
        <v>-111.81762992629274</v>
      </c>
      <c r="AK695" s="11">
        <v>0</v>
      </c>
      <c r="AL695" s="9">
        <f t="shared" si="240"/>
        <v>-89.480184379850428</v>
      </c>
      <c r="AM695" s="11">
        <f t="shared" si="241"/>
        <v>0</v>
      </c>
      <c r="AN695" s="9">
        <f t="shared" si="242"/>
        <v>86.993801666477978</v>
      </c>
      <c r="AO695" s="9"/>
      <c r="AP695" s="9">
        <f t="shared" si="243"/>
        <v>111.81870916689182</v>
      </c>
      <c r="AQ695" s="47">
        <f t="shared" si="244"/>
        <v>86.90260122842642</v>
      </c>
      <c r="AR695" s="15">
        <f t="shared" si="245"/>
        <v>0</v>
      </c>
      <c r="AS695" s="49"/>
      <c r="AT695" s="12">
        <f t="shared" si="246"/>
        <v>-0.27644109210069384</v>
      </c>
      <c r="AU695" s="9">
        <f t="shared" si="247"/>
        <v>62.077693728012576</v>
      </c>
      <c r="AV695" s="9">
        <f t="shared" si="248"/>
        <v>37.252786227598733</v>
      </c>
      <c r="AW695" s="9">
        <f t="shared" si="249"/>
        <v>86.90260122842642</v>
      </c>
      <c r="AX695" s="16">
        <f t="shared" si="250"/>
        <v>62.077693728012576</v>
      </c>
      <c r="AY695" s="44">
        <f t="shared" si="251"/>
        <v>-0.27542923468069475</v>
      </c>
      <c r="AZ695" s="49"/>
      <c r="BA695" s="12">
        <f t="shared" si="252"/>
        <v>-0.27644109210069384</v>
      </c>
      <c r="BB695" s="9">
        <f t="shared" si="253"/>
        <v>63.614537256651829</v>
      </c>
      <c r="BC695" s="9">
        <f t="shared" si="254"/>
        <v>38.789629756237986</v>
      </c>
      <c r="BD695" s="9">
        <f t="shared" si="255"/>
        <v>88.439444757065672</v>
      </c>
      <c r="BE695" s="16">
        <f t="shared" si="256"/>
        <v>63.614537256651829</v>
      </c>
      <c r="BF695" s="44">
        <f t="shared" si="257"/>
        <v>-0.27542923468069475</v>
      </c>
      <c r="BG695" s="49"/>
      <c r="BH695" s="12">
        <f t="shared" si="258"/>
        <v>-0.27644109210069384</v>
      </c>
      <c r="BI695" s="9">
        <f t="shared" si="259"/>
        <v>64</v>
      </c>
      <c r="BJ695" s="9">
        <f t="shared" si="262"/>
        <v>39.175092499586157</v>
      </c>
      <c r="BK695" s="9"/>
      <c r="BL695" s="47">
        <f t="shared" si="260"/>
        <v>64</v>
      </c>
      <c r="BM695" s="44">
        <f t="shared" si="261"/>
        <v>-0.27542923468069475</v>
      </c>
      <c r="BN695" s="11"/>
      <c r="BO695" s="9"/>
      <c r="BP695" s="11"/>
      <c r="BQ695" s="9"/>
      <c r="BR695" s="43"/>
      <c r="BS695" s="9"/>
      <c r="BT695" s="11"/>
    </row>
    <row r="696" spans="3:72" x14ac:dyDescent="0.2">
      <c r="C696" s="1">
        <v>80</v>
      </c>
      <c r="D696" s="1">
        <v>104.71</v>
      </c>
      <c r="E696" s="1">
        <v>-5103.8999999999996</v>
      </c>
      <c r="F696" s="2">
        <v>78</v>
      </c>
      <c r="G696" s="6">
        <v>3.3000000000000002E-2</v>
      </c>
      <c r="H696" s="2">
        <v>0.42199999999999999</v>
      </c>
      <c r="I696" s="2">
        <v>3500</v>
      </c>
      <c r="J696" s="3">
        <f t="shared" si="223"/>
        <v>58.333333333333336</v>
      </c>
      <c r="K696" s="3">
        <f t="shared" si="224"/>
        <v>366.52</v>
      </c>
      <c r="L696" s="1">
        <v>0.9</v>
      </c>
      <c r="M696" s="1">
        <v>0.76</v>
      </c>
      <c r="N696" s="1">
        <f t="shared" si="225"/>
        <v>0.68400000000000005</v>
      </c>
      <c r="O696" s="40">
        <f t="shared" si="226"/>
        <v>50.175438596491226</v>
      </c>
      <c r="P696" s="40">
        <f t="shared" si="227"/>
        <v>3808.3157894736842</v>
      </c>
      <c r="Q696" s="1">
        <v>11</v>
      </c>
      <c r="R696" s="1">
        <v>4</v>
      </c>
      <c r="S696" s="2">
        <v>2600</v>
      </c>
      <c r="T696" s="3">
        <f t="shared" si="228"/>
        <v>866.66666666666663</v>
      </c>
      <c r="U696" s="7">
        <v>0.20419999999999999</v>
      </c>
      <c r="V696" s="7">
        <f t="shared" si="229"/>
        <v>3.2749326455999997E-2</v>
      </c>
      <c r="W696" s="7">
        <f t="shared" si="230"/>
        <v>1.6693636134473333E-2</v>
      </c>
      <c r="X696" s="40">
        <f t="shared" si="231"/>
        <v>1081.2059482292843</v>
      </c>
      <c r="Y696" s="1">
        <v>0</v>
      </c>
      <c r="Z696" s="1">
        <v>78</v>
      </c>
      <c r="AA696" s="2">
        <v>67</v>
      </c>
      <c r="AB696" s="6">
        <f t="shared" si="232"/>
        <v>0.6511988748177826</v>
      </c>
      <c r="AC696" s="2">
        <v>347.36</v>
      </c>
      <c r="AD696" s="40">
        <f t="shared" si="233"/>
        <v>3367.0033670033663</v>
      </c>
      <c r="AE696" s="1">
        <f t="shared" si="234"/>
        <v>2.4950099800399199</v>
      </c>
      <c r="AF696" s="2">
        <f t="shared" si="235"/>
        <v>169</v>
      </c>
      <c r="AG696" s="9">
        <f t="shared" si="236"/>
        <v>421.65668662674648</v>
      </c>
      <c r="AH696" s="12">
        <f t="shared" si="237"/>
        <v>3.6286792826525608E-3</v>
      </c>
      <c r="AI696" s="12">
        <f t="shared" si="238"/>
        <v>-83909.150510405671</v>
      </c>
      <c r="AJ696" s="42">
        <f t="shared" si="239"/>
        <v>-111.63590815850992</v>
      </c>
      <c r="AK696" s="11">
        <v>0</v>
      </c>
      <c r="AL696" s="9">
        <f t="shared" si="240"/>
        <v>-89.484025563141984</v>
      </c>
      <c r="AM696" s="11">
        <f t="shared" si="241"/>
        <v>0</v>
      </c>
      <c r="AN696" s="9">
        <f t="shared" si="242"/>
        <v>86.90260122842642</v>
      </c>
      <c r="AO696" s="9"/>
      <c r="AP696" s="9">
        <f t="shared" si="243"/>
        <v>111.63697471089017</v>
      </c>
      <c r="AQ696" s="47">
        <f t="shared" si="244"/>
        <v>86.812067210476343</v>
      </c>
      <c r="AR696" s="15">
        <f t="shared" si="245"/>
        <v>0</v>
      </c>
      <c r="AS696" s="49"/>
      <c r="AT696" s="12">
        <f t="shared" si="246"/>
        <v>-0.27542923468069475</v>
      </c>
      <c r="AU696" s="9">
        <f t="shared" si="247"/>
        <v>62.077693728012576</v>
      </c>
      <c r="AV696" s="9">
        <f t="shared" si="248"/>
        <v>37.343320245548817</v>
      </c>
      <c r="AW696" s="9">
        <f t="shared" si="249"/>
        <v>86.812067210476329</v>
      </c>
      <c r="AX696" s="16">
        <f t="shared" si="250"/>
        <v>62.077693728012576</v>
      </c>
      <c r="AY696" s="44">
        <f t="shared" si="251"/>
        <v>-0.2744247711081258</v>
      </c>
      <c r="AZ696" s="49"/>
      <c r="BA696" s="12">
        <f t="shared" si="252"/>
        <v>-0.27542923468069475</v>
      </c>
      <c r="BB696" s="9">
        <f t="shared" si="253"/>
        <v>63.614537256651829</v>
      </c>
      <c r="BC696" s="9">
        <f t="shared" si="254"/>
        <v>38.88016377418807</v>
      </c>
      <c r="BD696" s="9">
        <f t="shared" si="255"/>
        <v>88.348910739115581</v>
      </c>
      <c r="BE696" s="16">
        <f t="shared" si="256"/>
        <v>63.614537256651829</v>
      </c>
      <c r="BF696" s="44">
        <f t="shared" si="257"/>
        <v>-0.2744247711081258</v>
      </c>
      <c r="BG696" s="49"/>
      <c r="BH696" s="12">
        <f t="shared" si="258"/>
        <v>-0.27542923468069475</v>
      </c>
      <c r="BI696" s="9">
        <f t="shared" si="259"/>
        <v>64</v>
      </c>
      <c r="BJ696" s="9">
        <f t="shared" si="262"/>
        <v>39.265626517536241</v>
      </c>
      <c r="BK696" s="9"/>
      <c r="BL696" s="47">
        <f t="shared" si="260"/>
        <v>64</v>
      </c>
      <c r="BM696" s="44">
        <f t="shared" si="261"/>
        <v>-0.2744247711081258</v>
      </c>
      <c r="BN696" s="11"/>
      <c r="BO696" s="9"/>
      <c r="BP696" s="11"/>
      <c r="BQ696" s="9"/>
      <c r="BR696" s="43"/>
      <c r="BS696" s="9"/>
      <c r="BT696" s="11"/>
    </row>
    <row r="697" spans="3:72" x14ac:dyDescent="0.2">
      <c r="C697" s="1">
        <v>80</v>
      </c>
      <c r="D697" s="1">
        <v>104.71</v>
      </c>
      <c r="E697" s="1">
        <v>-5103.8999999999996</v>
      </c>
      <c r="F697" s="2">
        <v>78</v>
      </c>
      <c r="G697" s="6">
        <v>3.3000000000000002E-2</v>
      </c>
      <c r="H697" s="2">
        <v>0.42199999999999999</v>
      </c>
      <c r="I697" s="2">
        <v>3500</v>
      </c>
      <c r="J697" s="3">
        <f t="shared" si="223"/>
        <v>58.333333333333336</v>
      </c>
      <c r="K697" s="3">
        <f t="shared" si="224"/>
        <v>366.52</v>
      </c>
      <c r="L697" s="1">
        <v>0.9</v>
      </c>
      <c r="M697" s="1">
        <v>0.76</v>
      </c>
      <c r="N697" s="1">
        <f t="shared" si="225"/>
        <v>0.68400000000000005</v>
      </c>
      <c r="O697" s="40">
        <f t="shared" si="226"/>
        <v>50.175438596491226</v>
      </c>
      <c r="P697" s="40">
        <f t="shared" si="227"/>
        <v>3808.3157894736842</v>
      </c>
      <c r="Q697" s="1">
        <v>11</v>
      </c>
      <c r="R697" s="1">
        <v>4</v>
      </c>
      <c r="S697" s="2">
        <v>2600</v>
      </c>
      <c r="T697" s="3">
        <f t="shared" si="228"/>
        <v>866.66666666666663</v>
      </c>
      <c r="U697" s="7">
        <v>0.20419999999999999</v>
      </c>
      <c r="V697" s="7">
        <f t="shared" si="229"/>
        <v>3.2749326455999997E-2</v>
      </c>
      <c r="W697" s="7">
        <f t="shared" si="230"/>
        <v>1.6693636134473333E-2</v>
      </c>
      <c r="X697" s="40">
        <f t="shared" si="231"/>
        <v>1081.2059482292843</v>
      </c>
      <c r="Y697" s="1">
        <v>0</v>
      </c>
      <c r="Z697" s="1">
        <v>78</v>
      </c>
      <c r="AA697" s="2">
        <v>67</v>
      </c>
      <c r="AB697" s="6">
        <f t="shared" si="232"/>
        <v>0.6511988748177826</v>
      </c>
      <c r="AC697" s="2">
        <v>347.36</v>
      </c>
      <c r="AD697" s="40">
        <f t="shared" si="233"/>
        <v>3367.0033670033663</v>
      </c>
      <c r="AE697" s="1">
        <f t="shared" si="234"/>
        <v>2.4950099800399199</v>
      </c>
      <c r="AF697" s="2">
        <f t="shared" si="235"/>
        <v>170</v>
      </c>
      <c r="AG697" s="9">
        <f t="shared" si="236"/>
        <v>424.1516966067864</v>
      </c>
      <c r="AH697" s="12">
        <f t="shared" si="237"/>
        <v>3.6074111112132123E-3</v>
      </c>
      <c r="AI697" s="12">
        <f t="shared" si="238"/>
        <v>-83759.939895210555</v>
      </c>
      <c r="AJ697" s="42">
        <f t="shared" si="239"/>
        <v>-111.45551172176594</v>
      </c>
      <c r="AK697" s="11">
        <v>0</v>
      </c>
      <c r="AL697" s="9">
        <f t="shared" si="240"/>
        <v>-89.487821719062197</v>
      </c>
      <c r="AM697" s="11">
        <f t="shared" si="241"/>
        <v>0</v>
      </c>
      <c r="AN697" s="9">
        <f t="shared" si="242"/>
        <v>86.812067210476343</v>
      </c>
      <c r="AO697" s="9"/>
      <c r="AP697" s="9">
        <f t="shared" si="243"/>
        <v>111.45656580837489</v>
      </c>
      <c r="AQ697" s="47">
        <f t="shared" si="244"/>
        <v>86.722192325911124</v>
      </c>
      <c r="AR697" s="15">
        <f t="shared" si="245"/>
        <v>0</v>
      </c>
      <c r="AS697" s="49"/>
      <c r="AT697" s="12">
        <f t="shared" si="246"/>
        <v>-0.2744247711081258</v>
      </c>
      <c r="AU697" s="9">
        <f t="shared" si="247"/>
        <v>62.077693728012576</v>
      </c>
      <c r="AV697" s="9">
        <f t="shared" si="248"/>
        <v>37.433195130114029</v>
      </c>
      <c r="AW697" s="9">
        <f t="shared" si="249"/>
        <v>86.722192325911124</v>
      </c>
      <c r="AX697" s="16">
        <f t="shared" si="250"/>
        <v>62.077693728012576</v>
      </c>
      <c r="AY697" s="44">
        <f t="shared" si="251"/>
        <v>-0.27342762053778025</v>
      </c>
      <c r="AZ697" s="49"/>
      <c r="BA697" s="12">
        <f t="shared" si="252"/>
        <v>-0.2744247711081258</v>
      </c>
      <c r="BB697" s="9">
        <f t="shared" si="253"/>
        <v>63.614537256651829</v>
      </c>
      <c r="BC697" s="9">
        <f t="shared" si="254"/>
        <v>38.970038658753282</v>
      </c>
      <c r="BD697" s="9">
        <f t="shared" si="255"/>
        <v>88.259035854550376</v>
      </c>
      <c r="BE697" s="16">
        <f t="shared" si="256"/>
        <v>63.614537256651829</v>
      </c>
      <c r="BF697" s="44">
        <f t="shared" si="257"/>
        <v>-0.27342762053778025</v>
      </c>
      <c r="BG697" s="49"/>
      <c r="BH697" s="12">
        <f t="shared" si="258"/>
        <v>-0.2744247711081258</v>
      </c>
      <c r="BI697" s="9">
        <f t="shared" si="259"/>
        <v>64</v>
      </c>
      <c r="BJ697" s="9">
        <f t="shared" si="262"/>
        <v>39.355501402101453</v>
      </c>
      <c r="BK697" s="9"/>
      <c r="BL697" s="47">
        <f t="shared" si="260"/>
        <v>64</v>
      </c>
      <c r="BM697" s="44">
        <f t="shared" si="261"/>
        <v>-0.27342762053778025</v>
      </c>
      <c r="BN697" s="11"/>
      <c r="BO697" s="9"/>
      <c r="BP697" s="11"/>
      <c r="BQ697" s="9"/>
      <c r="BR697" s="43"/>
      <c r="BS697" s="9"/>
      <c r="BT697" s="11"/>
    </row>
    <row r="698" spans="3:72" x14ac:dyDescent="0.2">
      <c r="C698" s="1">
        <v>80</v>
      </c>
      <c r="D698" s="1">
        <v>104.71</v>
      </c>
      <c r="E698" s="1">
        <v>-5103.8999999999996</v>
      </c>
      <c r="F698" s="2">
        <v>78</v>
      </c>
      <c r="G698" s="6">
        <v>3.3000000000000002E-2</v>
      </c>
      <c r="H698" s="2">
        <v>0.42199999999999999</v>
      </c>
      <c r="I698" s="2">
        <v>3500</v>
      </c>
      <c r="J698" s="3">
        <f t="shared" si="223"/>
        <v>58.333333333333336</v>
      </c>
      <c r="K698" s="3">
        <f t="shared" si="224"/>
        <v>366.52</v>
      </c>
      <c r="L698" s="1">
        <v>0.9</v>
      </c>
      <c r="M698" s="1">
        <v>0.76</v>
      </c>
      <c r="N698" s="1">
        <f t="shared" si="225"/>
        <v>0.68400000000000005</v>
      </c>
      <c r="O698" s="40">
        <f t="shared" si="226"/>
        <v>50.175438596491226</v>
      </c>
      <c r="P698" s="40">
        <f t="shared" si="227"/>
        <v>3808.3157894736842</v>
      </c>
      <c r="Q698" s="1">
        <v>11</v>
      </c>
      <c r="R698" s="1">
        <v>4</v>
      </c>
      <c r="S698" s="2">
        <v>2600</v>
      </c>
      <c r="T698" s="3">
        <f t="shared" si="228"/>
        <v>866.66666666666663</v>
      </c>
      <c r="U698" s="7">
        <v>0.20419999999999999</v>
      </c>
      <c r="V698" s="7">
        <f t="shared" si="229"/>
        <v>3.2749326455999997E-2</v>
      </c>
      <c r="W698" s="7">
        <f t="shared" si="230"/>
        <v>1.6693636134473333E-2</v>
      </c>
      <c r="X698" s="40">
        <f t="shared" si="231"/>
        <v>1081.2059482292843</v>
      </c>
      <c r="Y698" s="1">
        <v>0</v>
      </c>
      <c r="Z698" s="1">
        <v>78</v>
      </c>
      <c r="AA698" s="2">
        <v>67</v>
      </c>
      <c r="AB698" s="6">
        <f t="shared" si="232"/>
        <v>0.6511988748177826</v>
      </c>
      <c r="AC698" s="2">
        <v>347.36</v>
      </c>
      <c r="AD698" s="40">
        <f t="shared" si="233"/>
        <v>3367.0033670033663</v>
      </c>
      <c r="AE698" s="1">
        <f t="shared" si="234"/>
        <v>2.4950099800399199</v>
      </c>
      <c r="AF698" s="2">
        <f t="shared" si="235"/>
        <v>171</v>
      </c>
      <c r="AG698" s="9">
        <f t="shared" si="236"/>
        <v>426.64670658682633</v>
      </c>
      <c r="AH698" s="12">
        <f t="shared" si="237"/>
        <v>3.586390798200354E-3</v>
      </c>
      <c r="AI698" s="12">
        <f t="shared" si="238"/>
        <v>-83611.816486321695</v>
      </c>
      <c r="AJ698" s="42">
        <f t="shared" si="239"/>
        <v>-111.27642615373874</v>
      </c>
      <c r="AK698" s="11">
        <v>0</v>
      </c>
      <c r="AL698" s="9">
        <f t="shared" si="240"/>
        <v>-89.491573634731864</v>
      </c>
      <c r="AM698" s="11">
        <f t="shared" si="241"/>
        <v>0</v>
      </c>
      <c r="AN698" s="9">
        <f t="shared" si="242"/>
        <v>86.722192325911124</v>
      </c>
      <c r="AO698" s="9"/>
      <c r="AP698" s="9">
        <f t="shared" si="243"/>
        <v>111.27746799185429</v>
      </c>
      <c r="AQ698" s="47">
        <f t="shared" si="244"/>
        <v>86.632969393955747</v>
      </c>
      <c r="AR698" s="15">
        <f t="shared" si="245"/>
        <v>0</v>
      </c>
      <c r="AS698" s="49"/>
      <c r="AT698" s="12">
        <f t="shared" si="246"/>
        <v>-0.27342762053778025</v>
      </c>
      <c r="AU698" s="9">
        <f t="shared" si="247"/>
        <v>62.077693728012576</v>
      </c>
      <c r="AV698" s="9">
        <f t="shared" si="248"/>
        <v>37.522418062069406</v>
      </c>
      <c r="AW698" s="9">
        <f t="shared" si="249"/>
        <v>86.632969393955747</v>
      </c>
      <c r="AX698" s="16">
        <f t="shared" si="250"/>
        <v>62.077693728012576</v>
      </c>
      <c r="AY698" s="44">
        <f t="shared" si="251"/>
        <v>-0.27243770329985995</v>
      </c>
      <c r="AZ698" s="49"/>
      <c r="BA698" s="12">
        <f t="shared" si="252"/>
        <v>-0.27342762053778025</v>
      </c>
      <c r="BB698" s="9">
        <f t="shared" si="253"/>
        <v>63.614537256651829</v>
      </c>
      <c r="BC698" s="9">
        <f t="shared" si="254"/>
        <v>39.059261590708658</v>
      </c>
      <c r="BD698" s="9">
        <f t="shared" si="255"/>
        <v>88.169812922595</v>
      </c>
      <c r="BE698" s="16">
        <f t="shared" si="256"/>
        <v>63.614537256651829</v>
      </c>
      <c r="BF698" s="44">
        <f t="shared" si="257"/>
        <v>-0.27243770329985995</v>
      </c>
      <c r="BG698" s="49"/>
      <c r="BH698" s="12">
        <f t="shared" si="258"/>
        <v>-0.27342762053778025</v>
      </c>
      <c r="BI698" s="9">
        <f t="shared" si="259"/>
        <v>64</v>
      </c>
      <c r="BJ698" s="9">
        <f t="shared" si="262"/>
        <v>39.444724334056829</v>
      </c>
      <c r="BK698" s="9"/>
      <c r="BL698" s="47">
        <f t="shared" si="260"/>
        <v>64</v>
      </c>
      <c r="BM698" s="44">
        <f t="shared" si="261"/>
        <v>-0.27243770329985995</v>
      </c>
      <c r="BN698" s="11"/>
      <c r="BO698" s="9"/>
      <c r="BP698" s="11"/>
      <c r="BQ698" s="9"/>
      <c r="BR698" s="43"/>
      <c r="BS698" s="9"/>
      <c r="BT698" s="11"/>
    </row>
    <row r="699" spans="3:72" x14ac:dyDescent="0.2">
      <c r="C699" s="1">
        <v>80</v>
      </c>
      <c r="D699" s="1">
        <v>104.71</v>
      </c>
      <c r="E699" s="1">
        <v>-5103.8999999999996</v>
      </c>
      <c r="F699" s="2">
        <v>78</v>
      </c>
      <c r="G699" s="6">
        <v>3.3000000000000002E-2</v>
      </c>
      <c r="H699" s="2">
        <v>0.42199999999999999</v>
      </c>
      <c r="I699" s="2">
        <v>3500</v>
      </c>
      <c r="J699" s="3">
        <f t="shared" si="223"/>
        <v>58.333333333333336</v>
      </c>
      <c r="K699" s="3">
        <f t="shared" si="224"/>
        <v>366.52</v>
      </c>
      <c r="L699" s="1">
        <v>0.9</v>
      </c>
      <c r="M699" s="1">
        <v>0.76</v>
      </c>
      <c r="N699" s="1">
        <f t="shared" si="225"/>
        <v>0.68400000000000005</v>
      </c>
      <c r="O699" s="40">
        <f t="shared" si="226"/>
        <v>50.175438596491226</v>
      </c>
      <c r="P699" s="40">
        <f t="shared" si="227"/>
        <v>3808.3157894736842</v>
      </c>
      <c r="Q699" s="1">
        <v>11</v>
      </c>
      <c r="R699" s="1">
        <v>4</v>
      </c>
      <c r="S699" s="2">
        <v>2600</v>
      </c>
      <c r="T699" s="3">
        <f t="shared" si="228"/>
        <v>866.66666666666663</v>
      </c>
      <c r="U699" s="7">
        <v>0.20419999999999999</v>
      </c>
      <c r="V699" s="7">
        <f t="shared" si="229"/>
        <v>3.2749326455999997E-2</v>
      </c>
      <c r="W699" s="7">
        <f t="shared" si="230"/>
        <v>1.6693636134473333E-2</v>
      </c>
      <c r="X699" s="40">
        <f t="shared" si="231"/>
        <v>1081.2059482292843</v>
      </c>
      <c r="Y699" s="1">
        <v>0</v>
      </c>
      <c r="Z699" s="1">
        <v>78</v>
      </c>
      <c r="AA699" s="2">
        <v>67</v>
      </c>
      <c r="AB699" s="6">
        <f t="shared" si="232"/>
        <v>0.6511988748177826</v>
      </c>
      <c r="AC699" s="2">
        <v>347.36</v>
      </c>
      <c r="AD699" s="40">
        <f t="shared" si="233"/>
        <v>3367.0033670033663</v>
      </c>
      <c r="AE699" s="1">
        <f t="shared" si="234"/>
        <v>2.4950099800399199</v>
      </c>
      <c r="AF699" s="2">
        <f t="shared" si="235"/>
        <v>172</v>
      </c>
      <c r="AG699" s="9">
        <f t="shared" si="236"/>
        <v>429.14171656686625</v>
      </c>
      <c r="AH699" s="12">
        <f t="shared" si="237"/>
        <v>3.5656140359164473E-3</v>
      </c>
      <c r="AI699" s="12">
        <f t="shared" si="238"/>
        <v>-83464.768412167745</v>
      </c>
      <c r="AJ699" s="42">
        <f t="shared" si="239"/>
        <v>-111.09863720192045</v>
      </c>
      <c r="AK699" s="11">
        <v>0</v>
      </c>
      <c r="AL699" s="9">
        <f t="shared" si="240"/>
        <v>-89.495282079031909</v>
      </c>
      <c r="AM699" s="11">
        <f t="shared" si="241"/>
        <v>0</v>
      </c>
      <c r="AN699" s="9">
        <f t="shared" si="242"/>
        <v>86.632969393955747</v>
      </c>
      <c r="AO699" s="9"/>
      <c r="AP699" s="9">
        <f t="shared" si="243"/>
        <v>111.09966700380016</v>
      </c>
      <c r="AQ699" s="47">
        <f t="shared" si="244"/>
        <v>86.544391337856993</v>
      </c>
      <c r="AR699" s="15">
        <f t="shared" si="245"/>
        <v>0</v>
      </c>
      <c r="AS699" s="49"/>
      <c r="AT699" s="12">
        <f t="shared" si="246"/>
        <v>-0.27243770329985995</v>
      </c>
      <c r="AU699" s="9">
        <f t="shared" si="247"/>
        <v>62.077693728012576</v>
      </c>
      <c r="AV699" s="9">
        <f t="shared" si="248"/>
        <v>37.61099611816816</v>
      </c>
      <c r="AW699" s="9">
        <f t="shared" si="249"/>
        <v>86.544391337856993</v>
      </c>
      <c r="AX699" s="16">
        <f t="shared" si="250"/>
        <v>62.077693728012576</v>
      </c>
      <c r="AY699" s="44">
        <f t="shared" si="251"/>
        <v>-0.27145494087867561</v>
      </c>
      <c r="AZ699" s="49"/>
      <c r="BA699" s="12">
        <f t="shared" si="252"/>
        <v>-0.27243770329985995</v>
      </c>
      <c r="BB699" s="9">
        <f t="shared" si="253"/>
        <v>63.614537256651829</v>
      </c>
      <c r="BC699" s="9">
        <f t="shared" si="254"/>
        <v>39.147839646807412</v>
      </c>
      <c r="BD699" s="9">
        <f t="shared" si="255"/>
        <v>88.081234866496246</v>
      </c>
      <c r="BE699" s="16">
        <f t="shared" si="256"/>
        <v>63.614537256651829</v>
      </c>
      <c r="BF699" s="44">
        <f t="shared" si="257"/>
        <v>-0.27145494087867561</v>
      </c>
      <c r="BG699" s="49"/>
      <c r="BH699" s="12">
        <f t="shared" si="258"/>
        <v>-0.27243770329985995</v>
      </c>
      <c r="BI699" s="9">
        <f t="shared" si="259"/>
        <v>64</v>
      </c>
      <c r="BJ699" s="9">
        <f t="shared" si="262"/>
        <v>39.533302390155583</v>
      </c>
      <c r="BK699" s="9"/>
      <c r="BL699" s="47">
        <f t="shared" si="260"/>
        <v>64</v>
      </c>
      <c r="BM699" s="44">
        <f t="shared" si="261"/>
        <v>-0.27145494087867561</v>
      </c>
      <c r="BN699" s="11"/>
      <c r="BO699" s="9"/>
      <c r="BP699" s="11"/>
      <c r="BQ699" s="9"/>
      <c r="BR699" s="43"/>
      <c r="BS699" s="9"/>
      <c r="BT699" s="11"/>
    </row>
    <row r="700" spans="3:72" x14ac:dyDescent="0.2">
      <c r="C700" s="1">
        <v>80</v>
      </c>
      <c r="D700" s="1">
        <v>104.71</v>
      </c>
      <c r="E700" s="1">
        <v>-5103.8999999999996</v>
      </c>
      <c r="F700" s="2">
        <v>78</v>
      </c>
      <c r="G700" s="6">
        <v>3.3000000000000002E-2</v>
      </c>
      <c r="H700" s="2">
        <v>0.42199999999999999</v>
      </c>
      <c r="I700" s="2">
        <v>3500</v>
      </c>
      <c r="J700" s="3">
        <f t="shared" si="223"/>
        <v>58.333333333333336</v>
      </c>
      <c r="K700" s="3">
        <f t="shared" si="224"/>
        <v>366.52</v>
      </c>
      <c r="L700" s="1">
        <v>0.9</v>
      </c>
      <c r="M700" s="1">
        <v>0.76</v>
      </c>
      <c r="N700" s="1">
        <f t="shared" si="225"/>
        <v>0.68400000000000005</v>
      </c>
      <c r="O700" s="40">
        <f t="shared" si="226"/>
        <v>50.175438596491226</v>
      </c>
      <c r="P700" s="40">
        <f t="shared" si="227"/>
        <v>3808.3157894736842</v>
      </c>
      <c r="Q700" s="1">
        <v>11</v>
      </c>
      <c r="R700" s="1">
        <v>4</v>
      </c>
      <c r="S700" s="2">
        <v>2600</v>
      </c>
      <c r="T700" s="3">
        <f t="shared" si="228"/>
        <v>866.66666666666663</v>
      </c>
      <c r="U700" s="7">
        <v>0.20419999999999999</v>
      </c>
      <c r="V700" s="7">
        <f t="shared" si="229"/>
        <v>3.2749326455999997E-2</v>
      </c>
      <c r="W700" s="7">
        <f t="shared" si="230"/>
        <v>1.6693636134473333E-2</v>
      </c>
      <c r="X700" s="40">
        <f t="shared" si="231"/>
        <v>1081.2059482292843</v>
      </c>
      <c r="Y700" s="1">
        <v>0</v>
      </c>
      <c r="Z700" s="1">
        <v>78</v>
      </c>
      <c r="AA700" s="2">
        <v>67</v>
      </c>
      <c r="AB700" s="6">
        <f t="shared" si="232"/>
        <v>0.6511988748177826</v>
      </c>
      <c r="AC700" s="2">
        <v>347.36</v>
      </c>
      <c r="AD700" s="40">
        <f t="shared" si="233"/>
        <v>3367.0033670033663</v>
      </c>
      <c r="AE700" s="1">
        <f t="shared" si="234"/>
        <v>2.4950099800399199</v>
      </c>
      <c r="AF700" s="2">
        <f t="shared" si="235"/>
        <v>173</v>
      </c>
      <c r="AG700" s="9">
        <f t="shared" si="236"/>
        <v>431.63672654690612</v>
      </c>
      <c r="AH700" s="12">
        <f t="shared" si="237"/>
        <v>3.5450766159108044E-3</v>
      </c>
      <c r="AI700" s="12">
        <f t="shared" si="238"/>
        <v>-83318.783973943544</v>
      </c>
      <c r="AJ700" s="42">
        <f t="shared" si="239"/>
        <v>-110.9221308198245</v>
      </c>
      <c r="AK700" s="11">
        <v>0</v>
      </c>
      <c r="AL700" s="9">
        <f t="shared" si="240"/>
        <v>-89.498947803128715</v>
      </c>
      <c r="AM700" s="11">
        <f t="shared" si="241"/>
        <v>0</v>
      </c>
      <c r="AN700" s="9">
        <f t="shared" si="242"/>
        <v>86.544391337856993</v>
      </c>
      <c r="AO700" s="9"/>
      <c r="AP700" s="9">
        <f t="shared" si="243"/>
        <v>110.92314879284973</v>
      </c>
      <c r="AQ700" s="47">
        <f t="shared" si="244"/>
        <v>86.456451183005314</v>
      </c>
      <c r="AR700" s="15">
        <f t="shared" si="245"/>
        <v>0</v>
      </c>
      <c r="AS700" s="49"/>
      <c r="AT700" s="12">
        <f t="shared" si="246"/>
        <v>-0.27145494087867561</v>
      </c>
      <c r="AU700" s="9">
        <f t="shared" si="247"/>
        <v>62.077693728012576</v>
      </c>
      <c r="AV700" s="9">
        <f t="shared" si="248"/>
        <v>37.698936273019847</v>
      </c>
      <c r="AW700" s="9">
        <f t="shared" si="249"/>
        <v>86.456451183005299</v>
      </c>
      <c r="AX700" s="16">
        <f t="shared" si="250"/>
        <v>62.077693728012576</v>
      </c>
      <c r="AY700" s="44">
        <f t="shared" si="251"/>
        <v>-0.27047925589180921</v>
      </c>
      <c r="AZ700" s="49"/>
      <c r="BA700" s="12">
        <f t="shared" si="252"/>
        <v>-0.27145494087867561</v>
      </c>
      <c r="BB700" s="9">
        <f t="shared" si="253"/>
        <v>63.614537256651829</v>
      </c>
      <c r="BC700" s="9">
        <f t="shared" si="254"/>
        <v>39.235779801659099</v>
      </c>
      <c r="BD700" s="9">
        <f t="shared" si="255"/>
        <v>87.993294711644552</v>
      </c>
      <c r="BE700" s="16">
        <f t="shared" si="256"/>
        <v>63.614537256651829</v>
      </c>
      <c r="BF700" s="44">
        <f t="shared" si="257"/>
        <v>-0.27047925589180921</v>
      </c>
      <c r="BG700" s="49"/>
      <c r="BH700" s="12">
        <f t="shared" si="258"/>
        <v>-0.27145494087867561</v>
      </c>
      <c r="BI700" s="9">
        <f t="shared" si="259"/>
        <v>64</v>
      </c>
      <c r="BJ700" s="9">
        <f t="shared" si="262"/>
        <v>39.62124254500727</v>
      </c>
      <c r="BK700" s="9"/>
      <c r="BL700" s="47">
        <f t="shared" si="260"/>
        <v>64</v>
      </c>
      <c r="BM700" s="44">
        <f t="shared" si="261"/>
        <v>-0.27047925589180921</v>
      </c>
      <c r="BN700" s="11"/>
      <c r="BO700" s="9"/>
      <c r="BP700" s="11"/>
      <c r="BQ700" s="9"/>
      <c r="BR700" s="43"/>
      <c r="BS700" s="9"/>
      <c r="BT700" s="11"/>
    </row>
    <row r="701" spans="3:72" x14ac:dyDescent="0.2">
      <c r="C701" s="1">
        <v>80</v>
      </c>
      <c r="D701" s="1">
        <v>104.71</v>
      </c>
      <c r="E701" s="1">
        <v>-5103.8999999999996</v>
      </c>
      <c r="F701" s="2">
        <v>78</v>
      </c>
      <c r="G701" s="6">
        <v>3.3000000000000002E-2</v>
      </c>
      <c r="H701" s="2">
        <v>0.42199999999999999</v>
      </c>
      <c r="I701" s="2">
        <v>3500</v>
      </c>
      <c r="J701" s="3">
        <f t="shared" si="223"/>
        <v>58.333333333333336</v>
      </c>
      <c r="K701" s="3">
        <f t="shared" si="224"/>
        <v>366.52</v>
      </c>
      <c r="L701" s="1">
        <v>0.9</v>
      </c>
      <c r="M701" s="1">
        <v>0.76</v>
      </c>
      <c r="N701" s="1">
        <f t="shared" si="225"/>
        <v>0.68400000000000005</v>
      </c>
      <c r="O701" s="40">
        <f t="shared" si="226"/>
        <v>50.175438596491226</v>
      </c>
      <c r="P701" s="40">
        <f t="shared" si="227"/>
        <v>3808.3157894736842</v>
      </c>
      <c r="Q701" s="1">
        <v>11</v>
      </c>
      <c r="R701" s="1">
        <v>4</v>
      </c>
      <c r="S701" s="2">
        <v>2600</v>
      </c>
      <c r="T701" s="3">
        <f t="shared" si="228"/>
        <v>866.66666666666663</v>
      </c>
      <c r="U701" s="7">
        <v>0.20419999999999999</v>
      </c>
      <c r="V701" s="7">
        <f t="shared" si="229"/>
        <v>3.2749326455999997E-2</v>
      </c>
      <c r="W701" s="7">
        <f t="shared" si="230"/>
        <v>1.6693636134473333E-2</v>
      </c>
      <c r="X701" s="40">
        <f t="shared" si="231"/>
        <v>1081.2059482292843</v>
      </c>
      <c r="Y701" s="1">
        <v>0</v>
      </c>
      <c r="Z701" s="1">
        <v>78</v>
      </c>
      <c r="AA701" s="2">
        <v>67</v>
      </c>
      <c r="AB701" s="6">
        <f t="shared" si="232"/>
        <v>0.6511988748177826</v>
      </c>
      <c r="AC701" s="2">
        <v>347.36</v>
      </c>
      <c r="AD701" s="40">
        <f t="shared" si="233"/>
        <v>3367.0033670033663</v>
      </c>
      <c r="AE701" s="1">
        <f t="shared" si="234"/>
        <v>2.4950099800399199</v>
      </c>
      <c r="AF701" s="2">
        <f t="shared" si="235"/>
        <v>174</v>
      </c>
      <c r="AG701" s="9">
        <f t="shared" si="236"/>
        <v>434.13173652694604</v>
      </c>
      <c r="AH701" s="12">
        <f t="shared" si="237"/>
        <v>3.5247744261377219E-3</v>
      </c>
      <c r="AI701" s="12">
        <f t="shared" si="238"/>
        <v>-83173.851642465466</v>
      </c>
      <c r="AJ701" s="42">
        <f t="shared" si="239"/>
        <v>-110.74689316327481</v>
      </c>
      <c r="AK701" s="11">
        <v>0</v>
      </c>
      <c r="AL701" s="9">
        <f t="shared" si="240"/>
        <v>-89.502571540981322</v>
      </c>
      <c r="AM701" s="11">
        <f t="shared" si="241"/>
        <v>0</v>
      </c>
      <c r="AN701" s="9">
        <f t="shared" si="242"/>
        <v>86.456451183005314</v>
      </c>
      <c r="AO701" s="9"/>
      <c r="AP701" s="9">
        <f t="shared" si="243"/>
        <v>110.74789951008998</v>
      </c>
      <c r="AQ701" s="47">
        <f t="shared" si="244"/>
        <v>86.369142055097257</v>
      </c>
      <c r="AR701" s="15">
        <f t="shared" si="245"/>
        <v>0</v>
      </c>
      <c r="AS701" s="49"/>
      <c r="AT701" s="12">
        <f t="shared" si="246"/>
        <v>-0.27047925589180921</v>
      </c>
      <c r="AU701" s="9">
        <f t="shared" si="247"/>
        <v>62.077693728012576</v>
      </c>
      <c r="AV701" s="9">
        <f t="shared" si="248"/>
        <v>37.786245400927903</v>
      </c>
      <c r="AW701" s="9">
        <f t="shared" si="249"/>
        <v>86.369142055097257</v>
      </c>
      <c r="AX701" s="16">
        <f t="shared" si="250"/>
        <v>62.077693728012576</v>
      </c>
      <c r="AY701" s="44">
        <f t="shared" si="251"/>
        <v>-0.26951057206972628</v>
      </c>
      <c r="AZ701" s="49"/>
      <c r="BA701" s="12">
        <f t="shared" si="252"/>
        <v>-0.27047925589180921</v>
      </c>
      <c r="BB701" s="9">
        <f t="shared" si="253"/>
        <v>63.614537256651829</v>
      </c>
      <c r="BC701" s="9">
        <f t="shared" si="254"/>
        <v>39.323088929567156</v>
      </c>
      <c r="BD701" s="9">
        <f t="shared" si="255"/>
        <v>87.905985583736509</v>
      </c>
      <c r="BE701" s="16">
        <f t="shared" si="256"/>
        <v>63.614537256651829</v>
      </c>
      <c r="BF701" s="44">
        <f t="shared" si="257"/>
        <v>-0.26951057206972628</v>
      </c>
      <c r="BG701" s="49"/>
      <c r="BH701" s="12">
        <f t="shared" si="258"/>
        <v>-0.27047925589180921</v>
      </c>
      <c r="BI701" s="9">
        <f t="shared" si="259"/>
        <v>64</v>
      </c>
      <c r="BJ701" s="9">
        <f t="shared" si="262"/>
        <v>39.708551672915327</v>
      </c>
      <c r="BK701" s="9"/>
      <c r="BL701" s="47">
        <f t="shared" si="260"/>
        <v>64</v>
      </c>
      <c r="BM701" s="44">
        <f t="shared" si="261"/>
        <v>-0.26951057206972628</v>
      </c>
      <c r="BN701" s="11"/>
      <c r="BO701" s="9"/>
      <c r="BP701" s="11"/>
      <c r="BQ701" s="9"/>
      <c r="BR701" s="43"/>
      <c r="BS701" s="9"/>
      <c r="BT701" s="11"/>
    </row>
    <row r="702" spans="3:72" x14ac:dyDescent="0.2">
      <c r="C702" s="1">
        <v>80</v>
      </c>
      <c r="D702" s="1">
        <v>104.71</v>
      </c>
      <c r="E702" s="1">
        <v>-5103.8999999999996</v>
      </c>
      <c r="F702" s="2">
        <v>78</v>
      </c>
      <c r="G702" s="6">
        <v>3.3000000000000002E-2</v>
      </c>
      <c r="H702" s="2">
        <v>0.42199999999999999</v>
      </c>
      <c r="I702" s="2">
        <v>3500</v>
      </c>
      <c r="J702" s="3">
        <f t="shared" si="223"/>
        <v>58.333333333333336</v>
      </c>
      <c r="K702" s="3">
        <f t="shared" si="224"/>
        <v>366.52</v>
      </c>
      <c r="L702" s="1">
        <v>0.9</v>
      </c>
      <c r="M702" s="1">
        <v>0.76</v>
      </c>
      <c r="N702" s="1">
        <f t="shared" si="225"/>
        <v>0.68400000000000005</v>
      </c>
      <c r="O702" s="40">
        <f t="shared" si="226"/>
        <v>50.175438596491226</v>
      </c>
      <c r="P702" s="40">
        <f t="shared" si="227"/>
        <v>3808.3157894736842</v>
      </c>
      <c r="Q702" s="1">
        <v>11</v>
      </c>
      <c r="R702" s="1">
        <v>4</v>
      </c>
      <c r="S702" s="2">
        <v>2600</v>
      </c>
      <c r="T702" s="3">
        <f t="shared" si="228"/>
        <v>866.66666666666663</v>
      </c>
      <c r="U702" s="7">
        <v>0.20419999999999999</v>
      </c>
      <c r="V702" s="7">
        <f t="shared" si="229"/>
        <v>3.2749326455999997E-2</v>
      </c>
      <c r="W702" s="7">
        <f t="shared" si="230"/>
        <v>1.6693636134473333E-2</v>
      </c>
      <c r="X702" s="40">
        <f t="shared" si="231"/>
        <v>1081.2059482292843</v>
      </c>
      <c r="Y702" s="1">
        <v>0</v>
      </c>
      <c r="Z702" s="1">
        <v>78</v>
      </c>
      <c r="AA702" s="2">
        <v>67</v>
      </c>
      <c r="AB702" s="6">
        <f t="shared" si="232"/>
        <v>0.6511988748177826</v>
      </c>
      <c r="AC702" s="2">
        <v>347.36</v>
      </c>
      <c r="AD702" s="40">
        <f t="shared" si="233"/>
        <v>3367.0033670033663</v>
      </c>
      <c r="AE702" s="1">
        <f t="shared" si="234"/>
        <v>2.4950099800399199</v>
      </c>
      <c r="AF702" s="2">
        <f t="shared" si="235"/>
        <v>175</v>
      </c>
      <c r="AG702" s="9">
        <f t="shared" si="236"/>
        <v>436.62674650698597</v>
      </c>
      <c r="AH702" s="12">
        <f t="shared" si="237"/>
        <v>3.5047034482117083E-3</v>
      </c>
      <c r="AI702" s="12">
        <f t="shared" si="238"/>
        <v>-83029.960055095478</v>
      </c>
      <c r="AJ702" s="42">
        <f t="shared" si="239"/>
        <v>-110.57291058677507</v>
      </c>
      <c r="AK702" s="11">
        <v>0</v>
      </c>
      <c r="AL702" s="9">
        <f t="shared" si="240"/>
        <v>-89.506154009831334</v>
      </c>
      <c r="AM702" s="11">
        <f t="shared" si="241"/>
        <v>0</v>
      </c>
      <c r="AN702" s="9">
        <f t="shared" si="242"/>
        <v>86.369142055097257</v>
      </c>
      <c r="AO702" s="9"/>
      <c r="AP702" s="9">
        <f t="shared" si="243"/>
        <v>110.57390550542212</v>
      </c>
      <c r="AQ702" s="47">
        <f t="shared" si="244"/>
        <v>86.282457178337452</v>
      </c>
      <c r="AR702" s="15">
        <f t="shared" si="245"/>
        <v>0</v>
      </c>
      <c r="AS702" s="49"/>
      <c r="AT702" s="12">
        <f t="shared" si="246"/>
        <v>-0.26951057206972628</v>
      </c>
      <c r="AU702" s="9">
        <f t="shared" si="247"/>
        <v>62.077693728012576</v>
      </c>
      <c r="AV702" s="9">
        <f t="shared" si="248"/>
        <v>37.872930277687708</v>
      </c>
      <c r="AW702" s="9">
        <f t="shared" si="249"/>
        <v>86.282457178337438</v>
      </c>
      <c r="AX702" s="16">
        <f t="shared" si="250"/>
        <v>62.077693728012576</v>
      </c>
      <c r="AY702" s="44">
        <f t="shared" si="251"/>
        <v>-0.26854881423582722</v>
      </c>
      <c r="AZ702" s="49"/>
      <c r="BA702" s="12">
        <f t="shared" si="252"/>
        <v>-0.26951057206972628</v>
      </c>
      <c r="BB702" s="9">
        <f t="shared" si="253"/>
        <v>63.614537256651829</v>
      </c>
      <c r="BC702" s="9">
        <f t="shared" si="254"/>
        <v>39.40977380632696</v>
      </c>
      <c r="BD702" s="9">
        <f t="shared" si="255"/>
        <v>87.819300706976691</v>
      </c>
      <c r="BE702" s="16">
        <f t="shared" si="256"/>
        <v>63.614537256651829</v>
      </c>
      <c r="BF702" s="44">
        <f t="shared" si="257"/>
        <v>-0.26854881423582722</v>
      </c>
      <c r="BG702" s="49"/>
      <c r="BH702" s="12">
        <f t="shared" si="258"/>
        <v>-0.26951057206972628</v>
      </c>
      <c r="BI702" s="9">
        <f t="shared" si="259"/>
        <v>64</v>
      </c>
      <c r="BJ702" s="9">
        <f t="shared" si="262"/>
        <v>39.795236549675131</v>
      </c>
      <c r="BK702" s="9"/>
      <c r="BL702" s="47">
        <f t="shared" si="260"/>
        <v>64</v>
      </c>
      <c r="BM702" s="44">
        <f t="shared" si="261"/>
        <v>-0.26854881423582722</v>
      </c>
      <c r="BN702" s="11"/>
      <c r="BO702" s="9"/>
      <c r="BP702" s="11"/>
      <c r="BQ702" s="9"/>
      <c r="BR702" s="43"/>
      <c r="BS702" s="9"/>
      <c r="BT702" s="11"/>
    </row>
    <row r="703" spans="3:72" x14ac:dyDescent="0.2">
      <c r="C703" s="1">
        <v>80</v>
      </c>
      <c r="D703" s="1">
        <v>104.71</v>
      </c>
      <c r="E703" s="1">
        <v>-5103.8999999999996</v>
      </c>
      <c r="F703" s="2">
        <v>78</v>
      </c>
      <c r="G703" s="6">
        <v>3.3000000000000002E-2</v>
      </c>
      <c r="H703" s="2">
        <v>0.42199999999999999</v>
      </c>
      <c r="I703" s="2">
        <v>3500</v>
      </c>
      <c r="J703" s="3">
        <f t="shared" si="223"/>
        <v>58.333333333333336</v>
      </c>
      <c r="K703" s="3">
        <f t="shared" si="224"/>
        <v>366.52</v>
      </c>
      <c r="L703" s="1">
        <v>0.9</v>
      </c>
      <c r="M703" s="1">
        <v>0.76</v>
      </c>
      <c r="N703" s="1">
        <f t="shared" si="225"/>
        <v>0.68400000000000005</v>
      </c>
      <c r="O703" s="40">
        <f t="shared" si="226"/>
        <v>50.175438596491226</v>
      </c>
      <c r="P703" s="40">
        <f t="shared" si="227"/>
        <v>3808.3157894736842</v>
      </c>
      <c r="Q703" s="1">
        <v>11</v>
      </c>
      <c r="R703" s="1">
        <v>4</v>
      </c>
      <c r="S703" s="2">
        <v>2600</v>
      </c>
      <c r="T703" s="3">
        <f t="shared" si="228"/>
        <v>866.66666666666663</v>
      </c>
      <c r="U703" s="7">
        <v>0.20419999999999999</v>
      </c>
      <c r="V703" s="7">
        <f t="shared" si="229"/>
        <v>3.2749326455999997E-2</v>
      </c>
      <c r="W703" s="7">
        <f t="shared" si="230"/>
        <v>1.6693636134473333E-2</v>
      </c>
      <c r="X703" s="40">
        <f t="shared" si="231"/>
        <v>1081.2059482292843</v>
      </c>
      <c r="Y703" s="1">
        <v>0</v>
      </c>
      <c r="Z703" s="1">
        <v>78</v>
      </c>
      <c r="AA703" s="2">
        <v>67</v>
      </c>
      <c r="AB703" s="6">
        <f t="shared" si="232"/>
        <v>0.6511988748177826</v>
      </c>
      <c r="AC703" s="2">
        <v>347.36</v>
      </c>
      <c r="AD703" s="40">
        <f t="shared" si="233"/>
        <v>3367.0033670033663</v>
      </c>
      <c r="AE703" s="1">
        <f t="shared" si="234"/>
        <v>2.4950099800399199</v>
      </c>
      <c r="AF703" s="2">
        <f t="shared" si="235"/>
        <v>176</v>
      </c>
      <c r="AG703" s="9">
        <f t="shared" si="236"/>
        <v>439.12175648702589</v>
      </c>
      <c r="AH703" s="12">
        <f t="shared" si="237"/>
        <v>3.4848597547559547E-3</v>
      </c>
      <c r="AI703" s="12">
        <f t="shared" si="238"/>
        <v>-82887.098012732182</v>
      </c>
      <c r="AJ703" s="42">
        <f t="shared" si="239"/>
        <v>-110.40016963995569</v>
      </c>
      <c r="AK703" s="11">
        <v>0</v>
      </c>
      <c r="AL703" s="9">
        <f t="shared" si="240"/>
        <v>-89.509695910676243</v>
      </c>
      <c r="AM703" s="11">
        <f t="shared" si="241"/>
        <v>0</v>
      </c>
      <c r="AN703" s="9">
        <f t="shared" si="242"/>
        <v>86.282457178337452</v>
      </c>
      <c r="AO703" s="9"/>
      <c r="AP703" s="9">
        <f t="shared" si="243"/>
        <v>110.40115332400403</v>
      </c>
      <c r="AQ703" s="47">
        <f t="shared" si="244"/>
        <v>86.196389873679138</v>
      </c>
      <c r="AR703" s="15">
        <f t="shared" si="245"/>
        <v>0</v>
      </c>
      <c r="AS703" s="49"/>
      <c r="AT703" s="12">
        <f t="shared" si="246"/>
        <v>-0.26854881423582722</v>
      </c>
      <c r="AU703" s="9">
        <f t="shared" si="247"/>
        <v>62.077693728012576</v>
      </c>
      <c r="AV703" s="9">
        <f t="shared" si="248"/>
        <v>37.958997582346001</v>
      </c>
      <c r="AW703" s="9">
        <f t="shared" si="249"/>
        <v>86.196389873679152</v>
      </c>
      <c r="AX703" s="16">
        <f t="shared" si="250"/>
        <v>62.077693728012576</v>
      </c>
      <c r="AY703" s="44">
        <f t="shared" si="251"/>
        <v>-0.26759390828692614</v>
      </c>
      <c r="AZ703" s="49"/>
      <c r="BA703" s="12">
        <f t="shared" si="252"/>
        <v>-0.26854881423582722</v>
      </c>
      <c r="BB703" s="9">
        <f t="shared" si="253"/>
        <v>63.614537256651829</v>
      </c>
      <c r="BC703" s="9">
        <f t="shared" si="254"/>
        <v>39.495841110985253</v>
      </c>
      <c r="BD703" s="9">
        <f t="shared" si="255"/>
        <v>87.733233402318405</v>
      </c>
      <c r="BE703" s="16">
        <f t="shared" si="256"/>
        <v>63.614537256651829</v>
      </c>
      <c r="BF703" s="44">
        <f t="shared" si="257"/>
        <v>-0.26759390828692614</v>
      </c>
      <c r="BG703" s="49"/>
      <c r="BH703" s="12">
        <f t="shared" si="258"/>
        <v>-0.26854881423582722</v>
      </c>
      <c r="BI703" s="9">
        <f t="shared" si="259"/>
        <v>64</v>
      </c>
      <c r="BJ703" s="9">
        <f t="shared" si="262"/>
        <v>39.881303854333424</v>
      </c>
      <c r="BK703" s="9"/>
      <c r="BL703" s="47">
        <f t="shared" si="260"/>
        <v>64</v>
      </c>
      <c r="BM703" s="44">
        <f t="shared" si="261"/>
        <v>-0.26759390828692614</v>
      </c>
      <c r="BN703" s="11"/>
      <c r="BO703" s="9"/>
      <c r="BP703" s="11"/>
      <c r="BQ703" s="9"/>
      <c r="BR703" s="43"/>
      <c r="BS703" s="9"/>
      <c r="BT703" s="11"/>
    </row>
    <row r="704" spans="3:72" x14ac:dyDescent="0.2">
      <c r="C704" s="1">
        <v>80</v>
      </c>
      <c r="D704" s="1">
        <v>104.71</v>
      </c>
      <c r="E704" s="1">
        <v>-5103.8999999999996</v>
      </c>
      <c r="F704" s="2">
        <v>78</v>
      </c>
      <c r="G704" s="6">
        <v>3.3000000000000002E-2</v>
      </c>
      <c r="H704" s="2">
        <v>0.42199999999999999</v>
      </c>
      <c r="I704" s="2">
        <v>3500</v>
      </c>
      <c r="J704" s="3">
        <f t="shared" si="223"/>
        <v>58.333333333333336</v>
      </c>
      <c r="K704" s="3">
        <f t="shared" si="224"/>
        <v>366.52</v>
      </c>
      <c r="L704" s="1">
        <v>0.9</v>
      </c>
      <c r="M704" s="1">
        <v>0.76</v>
      </c>
      <c r="N704" s="1">
        <f t="shared" si="225"/>
        <v>0.68400000000000005</v>
      </c>
      <c r="O704" s="40">
        <f t="shared" si="226"/>
        <v>50.175438596491226</v>
      </c>
      <c r="P704" s="40">
        <f t="shared" si="227"/>
        <v>3808.3157894736842</v>
      </c>
      <c r="Q704" s="1">
        <v>11</v>
      </c>
      <c r="R704" s="1">
        <v>4</v>
      </c>
      <c r="S704" s="2">
        <v>2600</v>
      </c>
      <c r="T704" s="3">
        <f t="shared" si="228"/>
        <v>866.66666666666663</v>
      </c>
      <c r="U704" s="7">
        <v>0.20419999999999999</v>
      </c>
      <c r="V704" s="7">
        <f t="shared" si="229"/>
        <v>3.2749326455999997E-2</v>
      </c>
      <c r="W704" s="7">
        <f t="shared" si="230"/>
        <v>1.6693636134473333E-2</v>
      </c>
      <c r="X704" s="40">
        <f t="shared" si="231"/>
        <v>1081.2059482292843</v>
      </c>
      <c r="Y704" s="1">
        <v>0</v>
      </c>
      <c r="Z704" s="1">
        <v>78</v>
      </c>
      <c r="AA704" s="2">
        <v>67</v>
      </c>
      <c r="AB704" s="6">
        <f t="shared" si="232"/>
        <v>0.6511988748177826</v>
      </c>
      <c r="AC704" s="2">
        <v>347.36</v>
      </c>
      <c r="AD704" s="40">
        <f t="shared" si="233"/>
        <v>3367.0033670033663</v>
      </c>
      <c r="AE704" s="1">
        <f t="shared" si="234"/>
        <v>2.4950099800399199</v>
      </c>
      <c r="AF704" s="2">
        <f t="shared" si="235"/>
        <v>177</v>
      </c>
      <c r="AG704" s="9">
        <f t="shared" si="236"/>
        <v>441.61676646706582</v>
      </c>
      <c r="AH704" s="12">
        <f t="shared" si="237"/>
        <v>3.4652395068403728E-3</v>
      </c>
      <c r="AI704" s="12">
        <f t="shared" si="238"/>
        <v>-82745.254476867427</v>
      </c>
      <c r="AJ704" s="42">
        <f t="shared" si="239"/>
        <v>-110.22865706409691</v>
      </c>
      <c r="AK704" s="11">
        <v>0</v>
      </c>
      <c r="AL704" s="9">
        <f t="shared" si="240"/>
        <v>-89.513197928726697</v>
      </c>
      <c r="AM704" s="11">
        <f t="shared" si="241"/>
        <v>0</v>
      </c>
      <c r="AN704" s="9">
        <f t="shared" si="242"/>
        <v>86.196389873679138</v>
      </c>
      <c r="AO704" s="9"/>
      <c r="AP704" s="9">
        <f t="shared" si="243"/>
        <v>110.22962970276893</v>
      </c>
      <c r="AQ704" s="47">
        <f t="shared" si="244"/>
        <v>86.110933557102371</v>
      </c>
      <c r="AR704" s="15">
        <f t="shared" si="245"/>
        <v>0</v>
      </c>
      <c r="AS704" s="49"/>
      <c r="AT704" s="12">
        <f t="shared" si="246"/>
        <v>-0.26759390828692614</v>
      </c>
      <c r="AU704" s="9">
        <f t="shared" si="247"/>
        <v>62.077693728012576</v>
      </c>
      <c r="AV704" s="9">
        <f t="shared" si="248"/>
        <v>38.044453898922782</v>
      </c>
      <c r="AW704" s="9">
        <f t="shared" si="249"/>
        <v>86.110933557102371</v>
      </c>
      <c r="AX704" s="16">
        <f t="shared" si="250"/>
        <v>62.077693728012576</v>
      </c>
      <c r="AY704" s="44">
        <f t="shared" si="251"/>
        <v>-0.26664578117414711</v>
      </c>
      <c r="AZ704" s="49"/>
      <c r="BA704" s="12">
        <f t="shared" si="252"/>
        <v>-0.26759390828692614</v>
      </c>
      <c r="BB704" s="9">
        <f t="shared" si="253"/>
        <v>63.614537256651829</v>
      </c>
      <c r="BC704" s="9">
        <f t="shared" si="254"/>
        <v>39.581297427562035</v>
      </c>
      <c r="BD704" s="9">
        <f t="shared" si="255"/>
        <v>87.647777085741623</v>
      </c>
      <c r="BE704" s="16">
        <f t="shared" si="256"/>
        <v>63.614537256651829</v>
      </c>
      <c r="BF704" s="44">
        <f t="shared" si="257"/>
        <v>-0.26664578117414711</v>
      </c>
      <c r="BG704" s="49"/>
      <c r="BH704" s="12">
        <f t="shared" si="258"/>
        <v>-0.26759390828692614</v>
      </c>
      <c r="BI704" s="9">
        <f t="shared" si="259"/>
        <v>64</v>
      </c>
      <c r="BJ704" s="9">
        <f t="shared" si="262"/>
        <v>39.966760170910206</v>
      </c>
      <c r="BK704" s="9"/>
      <c r="BL704" s="47">
        <f t="shared" si="260"/>
        <v>64</v>
      </c>
      <c r="BM704" s="44">
        <f t="shared" si="261"/>
        <v>-0.26664578117414711</v>
      </c>
      <c r="BN704" s="11"/>
      <c r="BO704" s="9"/>
      <c r="BP704" s="11"/>
      <c r="BQ704" s="9"/>
      <c r="BR704" s="43"/>
      <c r="BS704" s="9"/>
      <c r="BT704" s="11"/>
    </row>
    <row r="705" spans="3:72" x14ac:dyDescent="0.2">
      <c r="C705" s="1">
        <v>80</v>
      </c>
      <c r="D705" s="1">
        <v>104.71</v>
      </c>
      <c r="E705" s="1">
        <v>-5103.8999999999996</v>
      </c>
      <c r="F705" s="2">
        <v>78</v>
      </c>
      <c r="G705" s="6">
        <v>3.3000000000000002E-2</v>
      </c>
      <c r="H705" s="2">
        <v>0.42199999999999999</v>
      </c>
      <c r="I705" s="2">
        <v>3500</v>
      </c>
      <c r="J705" s="3">
        <f t="shared" si="223"/>
        <v>58.333333333333336</v>
      </c>
      <c r="K705" s="3">
        <f t="shared" si="224"/>
        <v>366.52</v>
      </c>
      <c r="L705" s="1">
        <v>0.9</v>
      </c>
      <c r="M705" s="1">
        <v>0.76</v>
      </c>
      <c r="N705" s="1">
        <f t="shared" si="225"/>
        <v>0.68400000000000005</v>
      </c>
      <c r="O705" s="40">
        <f t="shared" si="226"/>
        <v>50.175438596491226</v>
      </c>
      <c r="P705" s="40">
        <f t="shared" si="227"/>
        <v>3808.3157894736842</v>
      </c>
      <c r="Q705" s="1">
        <v>11</v>
      </c>
      <c r="R705" s="1">
        <v>4</v>
      </c>
      <c r="S705" s="2">
        <v>2600</v>
      </c>
      <c r="T705" s="3">
        <f t="shared" si="228"/>
        <v>866.66666666666663</v>
      </c>
      <c r="U705" s="7">
        <v>0.20419999999999999</v>
      </c>
      <c r="V705" s="7">
        <f t="shared" si="229"/>
        <v>3.2749326455999997E-2</v>
      </c>
      <c r="W705" s="7">
        <f t="shared" si="230"/>
        <v>1.6693636134473333E-2</v>
      </c>
      <c r="X705" s="40">
        <f t="shared" si="231"/>
        <v>1081.2059482292843</v>
      </c>
      <c r="Y705" s="1">
        <v>0</v>
      </c>
      <c r="Z705" s="1">
        <v>78</v>
      </c>
      <c r="AA705" s="2">
        <v>67</v>
      </c>
      <c r="AB705" s="6">
        <f t="shared" si="232"/>
        <v>0.6511988748177826</v>
      </c>
      <c r="AC705" s="2">
        <v>347.36</v>
      </c>
      <c r="AD705" s="40">
        <f t="shared" si="233"/>
        <v>3367.0033670033663</v>
      </c>
      <c r="AE705" s="1">
        <f t="shared" si="234"/>
        <v>2.4950099800399199</v>
      </c>
      <c r="AF705" s="2">
        <f t="shared" si="235"/>
        <v>178</v>
      </c>
      <c r="AG705" s="9">
        <f t="shared" si="236"/>
        <v>444.11177644710574</v>
      </c>
      <c r="AH705" s="12">
        <f t="shared" si="237"/>
        <v>3.445838951505702E-3</v>
      </c>
      <c r="AI705" s="12">
        <f t="shared" si="238"/>
        <v>-82604.418566706518</v>
      </c>
      <c r="AJ705" s="42">
        <f t="shared" si="239"/>
        <v>-110.05835978872599</v>
      </c>
      <c r="AK705" s="11">
        <v>0</v>
      </c>
      <c r="AL705" s="9">
        <f t="shared" si="240"/>
        <v>-89.516660733848383</v>
      </c>
      <c r="AM705" s="11">
        <f t="shared" si="241"/>
        <v>0</v>
      </c>
      <c r="AN705" s="9">
        <f t="shared" si="242"/>
        <v>86.110933557102371</v>
      </c>
      <c r="AO705" s="9"/>
      <c r="AP705" s="9">
        <f t="shared" si="243"/>
        <v>110.05932156701846</v>
      </c>
      <c r="AQ705" s="47">
        <f t="shared" si="244"/>
        <v>86.026081737928664</v>
      </c>
      <c r="AR705" s="15">
        <f t="shared" si="245"/>
        <v>0</v>
      </c>
      <c r="AS705" s="49"/>
      <c r="AT705" s="12">
        <f t="shared" si="246"/>
        <v>-0.26664578117414711</v>
      </c>
      <c r="AU705" s="9">
        <f t="shared" si="247"/>
        <v>62.077693728012576</v>
      </c>
      <c r="AV705" s="9">
        <f t="shared" si="248"/>
        <v>38.129305718096489</v>
      </c>
      <c r="AW705" s="9">
        <f t="shared" si="249"/>
        <v>86.026081737928664</v>
      </c>
      <c r="AX705" s="16">
        <f t="shared" si="250"/>
        <v>62.077693728012576</v>
      </c>
      <c r="AY705" s="44">
        <f t="shared" si="251"/>
        <v>-0.26570436088422705</v>
      </c>
      <c r="AZ705" s="49"/>
      <c r="BA705" s="12">
        <f t="shared" si="252"/>
        <v>-0.26664578117414711</v>
      </c>
      <c r="BB705" s="9">
        <f t="shared" si="253"/>
        <v>63.614537256651829</v>
      </c>
      <c r="BC705" s="9">
        <f t="shared" si="254"/>
        <v>39.666149246735742</v>
      </c>
      <c r="BD705" s="9">
        <f t="shared" si="255"/>
        <v>87.562925266567916</v>
      </c>
      <c r="BE705" s="16">
        <f t="shared" si="256"/>
        <v>63.614537256651829</v>
      </c>
      <c r="BF705" s="44">
        <f t="shared" si="257"/>
        <v>-0.26570436088422705</v>
      </c>
      <c r="BG705" s="49"/>
      <c r="BH705" s="12">
        <f t="shared" si="258"/>
        <v>-0.26664578117414711</v>
      </c>
      <c r="BI705" s="9">
        <f t="shared" si="259"/>
        <v>64</v>
      </c>
      <c r="BJ705" s="9">
        <f t="shared" si="262"/>
        <v>40.051611990083913</v>
      </c>
      <c r="BK705" s="9"/>
      <c r="BL705" s="47">
        <f t="shared" si="260"/>
        <v>64</v>
      </c>
      <c r="BM705" s="44">
        <f t="shared" si="261"/>
        <v>-0.26570436088422705</v>
      </c>
      <c r="BN705" s="11"/>
      <c r="BO705" s="9"/>
      <c r="BP705" s="11"/>
      <c r="BQ705" s="9"/>
      <c r="BR705" s="43"/>
      <c r="BS705" s="9"/>
      <c r="BT705" s="11"/>
    </row>
    <row r="706" spans="3:72" x14ac:dyDescent="0.2">
      <c r="C706" s="1">
        <v>80</v>
      </c>
      <c r="D706" s="1">
        <v>104.71</v>
      </c>
      <c r="E706" s="1">
        <v>-5103.8999999999996</v>
      </c>
      <c r="F706" s="2">
        <v>78</v>
      </c>
      <c r="G706" s="6">
        <v>3.3000000000000002E-2</v>
      </c>
      <c r="H706" s="2">
        <v>0.42199999999999999</v>
      </c>
      <c r="I706" s="2">
        <v>3500</v>
      </c>
      <c r="J706" s="3">
        <f t="shared" si="223"/>
        <v>58.333333333333336</v>
      </c>
      <c r="K706" s="3">
        <f t="shared" si="224"/>
        <v>366.52</v>
      </c>
      <c r="L706" s="1">
        <v>0.9</v>
      </c>
      <c r="M706" s="1">
        <v>0.76</v>
      </c>
      <c r="N706" s="1">
        <f t="shared" si="225"/>
        <v>0.68400000000000005</v>
      </c>
      <c r="O706" s="40">
        <f t="shared" si="226"/>
        <v>50.175438596491226</v>
      </c>
      <c r="P706" s="40">
        <f t="shared" si="227"/>
        <v>3808.3157894736842</v>
      </c>
      <c r="Q706" s="1">
        <v>11</v>
      </c>
      <c r="R706" s="1">
        <v>4</v>
      </c>
      <c r="S706" s="2">
        <v>2600</v>
      </c>
      <c r="T706" s="3">
        <f t="shared" si="228"/>
        <v>866.66666666666663</v>
      </c>
      <c r="U706" s="7">
        <v>0.20419999999999999</v>
      </c>
      <c r="V706" s="7">
        <f t="shared" si="229"/>
        <v>3.2749326455999997E-2</v>
      </c>
      <c r="W706" s="7">
        <f t="shared" si="230"/>
        <v>1.6693636134473333E-2</v>
      </c>
      <c r="X706" s="40">
        <f t="shared" si="231"/>
        <v>1081.2059482292843</v>
      </c>
      <c r="Y706" s="1">
        <v>0</v>
      </c>
      <c r="Z706" s="1">
        <v>78</v>
      </c>
      <c r="AA706" s="2">
        <v>67</v>
      </c>
      <c r="AB706" s="6">
        <f t="shared" si="232"/>
        <v>0.6511988748177826</v>
      </c>
      <c r="AC706" s="2">
        <v>347.36</v>
      </c>
      <c r="AD706" s="40">
        <f t="shared" si="233"/>
        <v>3367.0033670033663</v>
      </c>
      <c r="AE706" s="1">
        <f t="shared" si="234"/>
        <v>2.4950099800399199</v>
      </c>
      <c r="AF706" s="2">
        <f t="shared" si="235"/>
        <v>179</v>
      </c>
      <c r="AG706" s="9">
        <f t="shared" si="236"/>
        <v>446.60678642714566</v>
      </c>
      <c r="AH706" s="12">
        <f t="shared" si="237"/>
        <v>3.4266544193703161E-3</v>
      </c>
      <c r="AI706" s="12">
        <f t="shared" si="238"/>
        <v>-82464.579556350451</v>
      </c>
      <c r="AJ706" s="42">
        <f t="shared" si="239"/>
        <v>-109.88926492828651</v>
      </c>
      <c r="AK706" s="11">
        <v>0</v>
      </c>
      <c r="AL706" s="9">
        <f t="shared" si="240"/>
        <v>-89.520084980989225</v>
      </c>
      <c r="AM706" s="11">
        <f t="shared" si="241"/>
        <v>0</v>
      </c>
      <c r="AN706" s="9">
        <f t="shared" si="242"/>
        <v>86.026081737928664</v>
      </c>
      <c r="AO706" s="9"/>
      <c r="AP706" s="9">
        <f t="shared" si="243"/>
        <v>109.8902160270878</v>
      </c>
      <c r="AQ706" s="47">
        <f t="shared" si="244"/>
        <v>85.941828017171716</v>
      </c>
      <c r="AR706" s="15">
        <f t="shared" si="245"/>
        <v>0</v>
      </c>
      <c r="AS706" s="49"/>
      <c r="AT706" s="12">
        <f t="shared" si="246"/>
        <v>-0.26570436088422705</v>
      </c>
      <c r="AU706" s="9">
        <f t="shared" si="247"/>
        <v>62.077693728012576</v>
      </c>
      <c r="AV706" s="9">
        <f t="shared" si="248"/>
        <v>38.213559438853437</v>
      </c>
      <c r="AW706" s="9">
        <f t="shared" si="249"/>
        <v>85.941828017171716</v>
      </c>
      <c r="AX706" s="16">
        <f t="shared" si="250"/>
        <v>62.077693728012576</v>
      </c>
      <c r="AY706" s="44">
        <f t="shared" si="251"/>
        <v>-0.2647695764212154</v>
      </c>
      <c r="AZ706" s="49"/>
      <c r="BA706" s="12">
        <f t="shared" si="252"/>
        <v>-0.26570436088422705</v>
      </c>
      <c r="BB706" s="9">
        <f t="shared" si="253"/>
        <v>63.614537256651829</v>
      </c>
      <c r="BC706" s="9">
        <f t="shared" si="254"/>
        <v>39.75040296749269</v>
      </c>
      <c r="BD706" s="9">
        <f t="shared" si="255"/>
        <v>87.478671545810968</v>
      </c>
      <c r="BE706" s="16">
        <f t="shared" si="256"/>
        <v>63.614537256651829</v>
      </c>
      <c r="BF706" s="44">
        <f t="shared" si="257"/>
        <v>-0.2647695764212154</v>
      </c>
      <c r="BG706" s="49"/>
      <c r="BH706" s="12">
        <f t="shared" si="258"/>
        <v>-0.26570436088422705</v>
      </c>
      <c r="BI706" s="9">
        <f t="shared" si="259"/>
        <v>64</v>
      </c>
      <c r="BJ706" s="9">
        <f t="shared" si="262"/>
        <v>40.135865710840861</v>
      </c>
      <c r="BK706" s="9"/>
      <c r="BL706" s="47">
        <f t="shared" si="260"/>
        <v>64</v>
      </c>
      <c r="BM706" s="44">
        <f t="shared" si="261"/>
        <v>-0.2647695764212154</v>
      </c>
      <c r="BN706" s="11"/>
      <c r="BO706" s="9"/>
      <c r="BP706" s="11"/>
      <c r="BQ706" s="9"/>
      <c r="BR706" s="43"/>
      <c r="BS706" s="9"/>
      <c r="BT706" s="11"/>
    </row>
    <row r="707" spans="3:72" x14ac:dyDescent="0.2">
      <c r="C707" s="1">
        <v>80</v>
      </c>
      <c r="D707" s="1">
        <v>104.71</v>
      </c>
      <c r="E707" s="1">
        <v>-5103.8999999999996</v>
      </c>
      <c r="F707" s="2">
        <v>78</v>
      </c>
      <c r="G707" s="6">
        <v>3.3000000000000002E-2</v>
      </c>
      <c r="H707" s="2">
        <v>0.42199999999999999</v>
      </c>
      <c r="I707" s="2">
        <v>3500</v>
      </c>
      <c r="J707" s="3">
        <f t="shared" si="223"/>
        <v>58.333333333333336</v>
      </c>
      <c r="K707" s="3">
        <f t="shared" si="224"/>
        <v>366.52</v>
      </c>
      <c r="L707" s="1">
        <v>0.9</v>
      </c>
      <c r="M707" s="1">
        <v>0.76</v>
      </c>
      <c r="N707" s="1">
        <f t="shared" si="225"/>
        <v>0.68400000000000005</v>
      </c>
      <c r="O707" s="40">
        <f t="shared" si="226"/>
        <v>50.175438596491226</v>
      </c>
      <c r="P707" s="40">
        <f t="shared" si="227"/>
        <v>3808.3157894736842</v>
      </c>
      <c r="Q707" s="1">
        <v>11</v>
      </c>
      <c r="R707" s="1">
        <v>4</v>
      </c>
      <c r="S707" s="2">
        <v>2600</v>
      </c>
      <c r="T707" s="3">
        <f t="shared" si="228"/>
        <v>866.66666666666663</v>
      </c>
      <c r="U707" s="7">
        <v>0.20419999999999999</v>
      </c>
      <c r="V707" s="7">
        <f t="shared" si="229"/>
        <v>3.2749326455999997E-2</v>
      </c>
      <c r="W707" s="7">
        <f t="shared" si="230"/>
        <v>1.6693636134473333E-2</v>
      </c>
      <c r="X707" s="40">
        <f t="shared" si="231"/>
        <v>1081.2059482292843</v>
      </c>
      <c r="Y707" s="1">
        <v>0</v>
      </c>
      <c r="Z707" s="1">
        <v>78</v>
      </c>
      <c r="AA707" s="2">
        <v>67</v>
      </c>
      <c r="AB707" s="6">
        <f t="shared" si="232"/>
        <v>0.6511988748177826</v>
      </c>
      <c r="AC707" s="2">
        <v>347.36</v>
      </c>
      <c r="AD707" s="40">
        <f t="shared" si="233"/>
        <v>3367.0033670033663</v>
      </c>
      <c r="AE707" s="1">
        <f t="shared" si="234"/>
        <v>2.4950099800399199</v>
      </c>
      <c r="AF707" s="2">
        <f t="shared" si="235"/>
        <v>180</v>
      </c>
      <c r="AG707" s="9">
        <f t="shared" si="236"/>
        <v>449.10179640718559</v>
      </c>
      <c r="AH707" s="12">
        <f t="shared" si="237"/>
        <v>3.4076823223165346E-3</v>
      </c>
      <c r="AI707" s="12">
        <f t="shared" si="238"/>
        <v>-82325.72687203878</v>
      </c>
      <c r="AJ707" s="42">
        <f t="shared" si="239"/>
        <v>-109.72135977887829</v>
      </c>
      <c r="AK707" s="11">
        <v>0</v>
      </c>
      <c r="AL707" s="9">
        <f t="shared" si="240"/>
        <v>-89.523471310592356</v>
      </c>
      <c r="AM707" s="11">
        <f t="shared" si="241"/>
        <v>0</v>
      </c>
      <c r="AN707" s="9">
        <f t="shared" si="242"/>
        <v>85.941828017171716</v>
      </c>
      <c r="AO707" s="9"/>
      <c r="AP707" s="9">
        <f t="shared" si="243"/>
        <v>109.72230037508189</v>
      </c>
      <c r="AQ707" s="47">
        <f t="shared" si="244"/>
        <v>85.858166085922747</v>
      </c>
      <c r="AR707" s="15">
        <f t="shared" si="245"/>
        <v>0</v>
      </c>
      <c r="AS707" s="49"/>
      <c r="AT707" s="12">
        <f t="shared" si="246"/>
        <v>-0.2647695764212154</v>
      </c>
      <c r="AU707" s="9">
        <f t="shared" si="247"/>
        <v>62.077693728012576</v>
      </c>
      <c r="AV707" s="9">
        <f t="shared" si="248"/>
        <v>38.297221370102406</v>
      </c>
      <c r="AW707" s="9">
        <f t="shared" si="249"/>
        <v>85.858166085922747</v>
      </c>
      <c r="AX707" s="16">
        <f t="shared" si="250"/>
        <v>62.077693728012576</v>
      </c>
      <c r="AY707" s="44">
        <f t="shared" si="251"/>
        <v>-0.26384135778856077</v>
      </c>
      <c r="AZ707" s="49"/>
      <c r="BA707" s="12">
        <f t="shared" si="252"/>
        <v>-0.2647695764212154</v>
      </c>
      <c r="BB707" s="9">
        <f t="shared" si="253"/>
        <v>63.614537256651829</v>
      </c>
      <c r="BC707" s="9">
        <f t="shared" si="254"/>
        <v>39.834064898741659</v>
      </c>
      <c r="BD707" s="9">
        <f t="shared" si="255"/>
        <v>87.395009614561999</v>
      </c>
      <c r="BE707" s="16">
        <f t="shared" si="256"/>
        <v>63.614537256651829</v>
      </c>
      <c r="BF707" s="44">
        <f t="shared" si="257"/>
        <v>-0.26384135778856077</v>
      </c>
      <c r="BG707" s="49"/>
      <c r="BH707" s="12">
        <f t="shared" si="258"/>
        <v>-0.2647695764212154</v>
      </c>
      <c r="BI707" s="9">
        <f t="shared" si="259"/>
        <v>64</v>
      </c>
      <c r="BJ707" s="9">
        <f t="shared" si="262"/>
        <v>40.21952764208983</v>
      </c>
      <c r="BK707" s="9"/>
      <c r="BL707" s="47">
        <f t="shared" si="260"/>
        <v>64</v>
      </c>
      <c r="BM707" s="44">
        <f t="shared" si="261"/>
        <v>-0.26384135778856077</v>
      </c>
      <c r="BN707" s="11"/>
      <c r="BO707" s="9"/>
      <c r="BP707" s="11"/>
      <c r="BQ707" s="9"/>
      <c r="BR707" s="43"/>
      <c r="BS707" s="9"/>
      <c r="BT707" s="11"/>
    </row>
    <row r="708" spans="3:72" x14ac:dyDescent="0.2">
      <c r="C708" s="1">
        <v>80</v>
      </c>
      <c r="D708" s="1">
        <v>104.71</v>
      </c>
      <c r="E708" s="1">
        <v>-5103.8999999999996</v>
      </c>
      <c r="F708" s="2">
        <v>78</v>
      </c>
      <c r="G708" s="6">
        <v>3.3000000000000002E-2</v>
      </c>
      <c r="H708" s="2">
        <v>0.42199999999999999</v>
      </c>
      <c r="I708" s="2">
        <v>3500</v>
      </c>
      <c r="J708" s="3">
        <f t="shared" si="223"/>
        <v>58.333333333333336</v>
      </c>
      <c r="K708" s="3">
        <f t="shared" si="224"/>
        <v>366.52</v>
      </c>
      <c r="L708" s="1">
        <v>0.9</v>
      </c>
      <c r="M708" s="1">
        <v>0.76</v>
      </c>
      <c r="N708" s="1">
        <f t="shared" si="225"/>
        <v>0.68400000000000005</v>
      </c>
      <c r="O708" s="40">
        <f t="shared" si="226"/>
        <v>50.175438596491226</v>
      </c>
      <c r="P708" s="40">
        <f t="shared" si="227"/>
        <v>3808.3157894736842</v>
      </c>
      <c r="Q708" s="1">
        <v>11</v>
      </c>
      <c r="R708" s="1">
        <v>4</v>
      </c>
      <c r="S708" s="2">
        <v>2600</v>
      </c>
      <c r="T708" s="3">
        <f t="shared" si="228"/>
        <v>866.66666666666663</v>
      </c>
      <c r="U708" s="7">
        <v>0.20419999999999999</v>
      </c>
      <c r="V708" s="7">
        <f t="shared" si="229"/>
        <v>3.2749326455999997E-2</v>
      </c>
      <c r="W708" s="7">
        <f t="shared" si="230"/>
        <v>1.6693636134473333E-2</v>
      </c>
      <c r="X708" s="40">
        <f t="shared" si="231"/>
        <v>1081.2059482292843</v>
      </c>
      <c r="Y708" s="1">
        <v>0</v>
      </c>
      <c r="Z708" s="1">
        <v>78</v>
      </c>
      <c r="AA708" s="2">
        <v>67</v>
      </c>
      <c r="AB708" s="6">
        <f t="shared" si="232"/>
        <v>0.6511988748177826</v>
      </c>
      <c r="AC708" s="2">
        <v>347.36</v>
      </c>
      <c r="AD708" s="40">
        <f t="shared" si="233"/>
        <v>3367.0033670033663</v>
      </c>
      <c r="AE708" s="1">
        <f t="shared" si="234"/>
        <v>2.4950099800399199</v>
      </c>
      <c r="AF708" s="2">
        <f t="shared" si="235"/>
        <v>181</v>
      </c>
      <c r="AG708" s="9">
        <f t="shared" si="236"/>
        <v>451.59680638722551</v>
      </c>
      <c r="AH708" s="12">
        <f t="shared" si="237"/>
        <v>3.3889191512533677E-3</v>
      </c>
      <c r="AI708" s="12">
        <f t="shared" si="238"/>
        <v>-82187.850089451502</v>
      </c>
      <c r="AJ708" s="42">
        <f t="shared" si="239"/>
        <v>-109.55463181506607</v>
      </c>
      <c r="AK708" s="11">
        <v>0</v>
      </c>
      <c r="AL708" s="9">
        <f t="shared" si="240"/>
        <v>-89.526820348995429</v>
      </c>
      <c r="AM708" s="11">
        <f t="shared" si="241"/>
        <v>0</v>
      </c>
      <c r="AN708" s="9">
        <f t="shared" si="242"/>
        <v>85.858166085922747</v>
      </c>
      <c r="AO708" s="9"/>
      <c r="AP708" s="9">
        <f t="shared" si="243"/>
        <v>109.55556208168018</v>
      </c>
      <c r="AQ708" s="47">
        <f t="shared" si="244"/>
        <v>85.775089723770009</v>
      </c>
      <c r="AR708" s="15">
        <f t="shared" si="245"/>
        <v>0</v>
      </c>
      <c r="AS708" s="49"/>
      <c r="AT708" s="12">
        <f t="shared" si="246"/>
        <v>-0.26384135778856077</v>
      </c>
      <c r="AU708" s="9">
        <f t="shared" si="247"/>
        <v>62.077693728012576</v>
      </c>
      <c r="AV708" s="9">
        <f t="shared" si="248"/>
        <v>38.380297732255144</v>
      </c>
      <c r="AW708" s="9">
        <f t="shared" si="249"/>
        <v>85.775089723770009</v>
      </c>
      <c r="AX708" s="16">
        <f t="shared" si="250"/>
        <v>62.077693728012576</v>
      </c>
      <c r="AY708" s="44">
        <f t="shared" si="251"/>
        <v>-0.26291963597157503</v>
      </c>
      <c r="AZ708" s="49"/>
      <c r="BA708" s="12">
        <f t="shared" si="252"/>
        <v>-0.26384135778856077</v>
      </c>
      <c r="BB708" s="9">
        <f t="shared" si="253"/>
        <v>63.614537256651829</v>
      </c>
      <c r="BC708" s="9">
        <f t="shared" si="254"/>
        <v>39.917141260894397</v>
      </c>
      <c r="BD708" s="9">
        <f t="shared" si="255"/>
        <v>87.311933252409261</v>
      </c>
      <c r="BE708" s="16">
        <f t="shared" si="256"/>
        <v>63.614537256651829</v>
      </c>
      <c r="BF708" s="44">
        <f t="shared" si="257"/>
        <v>-0.26291963597157503</v>
      </c>
      <c r="BG708" s="49"/>
      <c r="BH708" s="12">
        <f t="shared" si="258"/>
        <v>-0.26384135778856077</v>
      </c>
      <c r="BI708" s="9">
        <f t="shared" si="259"/>
        <v>64</v>
      </c>
      <c r="BJ708" s="9">
        <f t="shared" si="262"/>
        <v>40.302604004242568</v>
      </c>
      <c r="BK708" s="9"/>
      <c r="BL708" s="47">
        <f t="shared" si="260"/>
        <v>64</v>
      </c>
      <c r="BM708" s="44">
        <f t="shared" si="261"/>
        <v>-0.26291963597157503</v>
      </c>
      <c r="BN708" s="11"/>
      <c r="BO708" s="9"/>
      <c r="BP708" s="11"/>
      <c r="BQ708" s="9"/>
      <c r="BR708" s="43"/>
      <c r="BS708" s="9"/>
      <c r="BT708" s="11"/>
    </row>
    <row r="709" spans="3:72" x14ac:dyDescent="0.2">
      <c r="C709" s="1">
        <v>80</v>
      </c>
      <c r="D709" s="1">
        <v>104.71</v>
      </c>
      <c r="E709" s="1">
        <v>-5103.8999999999996</v>
      </c>
      <c r="F709" s="2">
        <v>78</v>
      </c>
      <c r="G709" s="6">
        <v>3.3000000000000002E-2</v>
      </c>
      <c r="H709" s="2">
        <v>0.42199999999999999</v>
      </c>
      <c r="I709" s="2">
        <v>3500</v>
      </c>
      <c r="J709" s="3">
        <f t="shared" si="223"/>
        <v>58.333333333333336</v>
      </c>
      <c r="K709" s="3">
        <f t="shared" si="224"/>
        <v>366.52</v>
      </c>
      <c r="L709" s="1">
        <v>0.9</v>
      </c>
      <c r="M709" s="1">
        <v>0.76</v>
      </c>
      <c r="N709" s="1">
        <f t="shared" si="225"/>
        <v>0.68400000000000005</v>
      </c>
      <c r="O709" s="40">
        <f t="shared" si="226"/>
        <v>50.175438596491226</v>
      </c>
      <c r="P709" s="40">
        <f t="shared" si="227"/>
        <v>3808.3157894736842</v>
      </c>
      <c r="Q709" s="1">
        <v>11</v>
      </c>
      <c r="R709" s="1">
        <v>4</v>
      </c>
      <c r="S709" s="2">
        <v>2600</v>
      </c>
      <c r="T709" s="3">
        <f t="shared" si="228"/>
        <v>866.66666666666663</v>
      </c>
      <c r="U709" s="7">
        <v>0.20419999999999999</v>
      </c>
      <c r="V709" s="7">
        <f t="shared" si="229"/>
        <v>3.2749326455999997E-2</v>
      </c>
      <c r="W709" s="7">
        <f t="shared" si="230"/>
        <v>1.6693636134473333E-2</v>
      </c>
      <c r="X709" s="40">
        <f t="shared" si="231"/>
        <v>1081.2059482292843</v>
      </c>
      <c r="Y709" s="1">
        <v>0</v>
      </c>
      <c r="Z709" s="1">
        <v>78</v>
      </c>
      <c r="AA709" s="2">
        <v>67</v>
      </c>
      <c r="AB709" s="6">
        <f t="shared" si="232"/>
        <v>0.6511988748177826</v>
      </c>
      <c r="AC709" s="2">
        <v>347.36</v>
      </c>
      <c r="AD709" s="40">
        <f t="shared" si="233"/>
        <v>3367.0033670033663</v>
      </c>
      <c r="AE709" s="1">
        <f t="shared" si="234"/>
        <v>2.4950099800399199</v>
      </c>
      <c r="AF709" s="2">
        <f t="shared" si="235"/>
        <v>182</v>
      </c>
      <c r="AG709" s="9">
        <f t="shared" si="236"/>
        <v>454.09181636726544</v>
      </c>
      <c r="AH709" s="12">
        <f t="shared" si="237"/>
        <v>3.3703614739527764E-3</v>
      </c>
      <c r="AI709" s="12">
        <f t="shared" si="238"/>
        <v>-82050.938931068333</v>
      </c>
      <c r="AJ709" s="42">
        <f t="shared" si="239"/>
        <v>-109.38906868675511</v>
      </c>
      <c r="AK709" s="11">
        <v>0</v>
      </c>
      <c r="AL709" s="9">
        <f t="shared" si="240"/>
        <v>-89.530132708816808</v>
      </c>
      <c r="AM709" s="11">
        <f t="shared" si="241"/>
        <v>0</v>
      </c>
      <c r="AN709" s="9">
        <f t="shared" si="242"/>
        <v>85.775089723770009</v>
      </c>
      <c r="AO709" s="9"/>
      <c r="AP709" s="9">
        <f t="shared" si="243"/>
        <v>109.38998879300878</v>
      </c>
      <c r="AQ709" s="47">
        <f t="shared" si="244"/>
        <v>85.692592797251351</v>
      </c>
      <c r="AR709" s="15">
        <f t="shared" si="245"/>
        <v>0</v>
      </c>
      <c r="AS709" s="49"/>
      <c r="AT709" s="12">
        <f t="shared" si="246"/>
        <v>-0.26291963597157503</v>
      </c>
      <c r="AU709" s="9">
        <f t="shared" si="247"/>
        <v>62.077693728012576</v>
      </c>
      <c r="AV709" s="9">
        <f t="shared" si="248"/>
        <v>38.462794658773802</v>
      </c>
      <c r="AW709" s="9">
        <f t="shared" si="249"/>
        <v>85.692592797251351</v>
      </c>
      <c r="AX709" s="16">
        <f t="shared" si="250"/>
        <v>62.077693728012576</v>
      </c>
      <c r="AY709" s="44">
        <f t="shared" si="251"/>
        <v>-0.26200434292026498</v>
      </c>
      <c r="AZ709" s="49"/>
      <c r="BA709" s="12">
        <f t="shared" si="252"/>
        <v>-0.26291963597157503</v>
      </c>
      <c r="BB709" s="9">
        <f t="shared" si="253"/>
        <v>63.614537256651829</v>
      </c>
      <c r="BC709" s="9">
        <f t="shared" si="254"/>
        <v>39.999638187413055</v>
      </c>
      <c r="BD709" s="9">
        <f t="shared" si="255"/>
        <v>87.229436325890603</v>
      </c>
      <c r="BE709" s="16">
        <f t="shared" si="256"/>
        <v>63.614537256651829</v>
      </c>
      <c r="BF709" s="44">
        <f t="shared" si="257"/>
        <v>-0.26200434292026498</v>
      </c>
      <c r="BG709" s="49"/>
      <c r="BH709" s="12">
        <f t="shared" si="258"/>
        <v>-0.26291963597157503</v>
      </c>
      <c r="BI709" s="9">
        <f t="shared" si="259"/>
        <v>64</v>
      </c>
      <c r="BJ709" s="9">
        <f t="shared" si="262"/>
        <v>40.385100930761226</v>
      </c>
      <c r="BK709" s="9"/>
      <c r="BL709" s="47">
        <f t="shared" si="260"/>
        <v>64</v>
      </c>
      <c r="BM709" s="44">
        <f t="shared" si="261"/>
        <v>-0.26200434292026498</v>
      </c>
      <c r="BN709" s="11"/>
      <c r="BO709" s="9"/>
      <c r="BP709" s="11"/>
      <c r="BQ709" s="9"/>
      <c r="BR709" s="43"/>
      <c r="BS709" s="9"/>
      <c r="BT709" s="11"/>
    </row>
    <row r="710" spans="3:72" x14ac:dyDescent="0.2">
      <c r="C710" s="1">
        <v>80</v>
      </c>
      <c r="D710" s="1">
        <v>104.71</v>
      </c>
      <c r="E710" s="1">
        <v>-5103.8999999999996</v>
      </c>
      <c r="F710" s="2">
        <v>78</v>
      </c>
      <c r="G710" s="6">
        <v>3.3000000000000002E-2</v>
      </c>
      <c r="H710" s="2">
        <v>0.42199999999999999</v>
      </c>
      <c r="I710" s="2">
        <v>3500</v>
      </c>
      <c r="J710" s="3">
        <f t="shared" si="223"/>
        <v>58.333333333333336</v>
      </c>
      <c r="K710" s="3">
        <f t="shared" si="224"/>
        <v>366.52</v>
      </c>
      <c r="L710" s="1">
        <v>0.9</v>
      </c>
      <c r="M710" s="1">
        <v>0.76</v>
      </c>
      <c r="N710" s="1">
        <f t="shared" si="225"/>
        <v>0.68400000000000005</v>
      </c>
      <c r="O710" s="40">
        <f t="shared" si="226"/>
        <v>50.175438596491226</v>
      </c>
      <c r="P710" s="40">
        <f t="shared" si="227"/>
        <v>3808.3157894736842</v>
      </c>
      <c r="Q710" s="1">
        <v>11</v>
      </c>
      <c r="R710" s="1">
        <v>4</v>
      </c>
      <c r="S710" s="2">
        <v>2600</v>
      </c>
      <c r="T710" s="3">
        <f t="shared" si="228"/>
        <v>866.66666666666663</v>
      </c>
      <c r="U710" s="7">
        <v>0.20419999999999999</v>
      </c>
      <c r="V710" s="7">
        <f t="shared" si="229"/>
        <v>3.2749326455999997E-2</v>
      </c>
      <c r="W710" s="7">
        <f t="shared" si="230"/>
        <v>1.6693636134473333E-2</v>
      </c>
      <c r="X710" s="40">
        <f t="shared" si="231"/>
        <v>1081.2059482292843</v>
      </c>
      <c r="Y710" s="1">
        <v>0</v>
      </c>
      <c r="Z710" s="1">
        <v>78</v>
      </c>
      <c r="AA710" s="2">
        <v>67</v>
      </c>
      <c r="AB710" s="6">
        <f t="shared" si="232"/>
        <v>0.6511988748177826</v>
      </c>
      <c r="AC710" s="2">
        <v>347.36</v>
      </c>
      <c r="AD710" s="40">
        <f t="shared" si="233"/>
        <v>3367.0033670033663</v>
      </c>
      <c r="AE710" s="1">
        <f t="shared" si="234"/>
        <v>2.4950099800399199</v>
      </c>
      <c r="AF710" s="2">
        <f t="shared" si="235"/>
        <v>183</v>
      </c>
      <c r="AG710" s="9">
        <f t="shared" si="236"/>
        <v>456.58682634730536</v>
      </c>
      <c r="AH710" s="12">
        <f t="shared" si="237"/>
        <v>3.3520059329566242E-3</v>
      </c>
      <c r="AI710" s="12">
        <f t="shared" si="238"/>
        <v>-81914.983263584218</v>
      </c>
      <c r="AJ710" s="42">
        <f t="shared" si="239"/>
        <v>-109.22465821613233</v>
      </c>
      <c r="AK710" s="11">
        <v>0</v>
      </c>
      <c r="AL710" s="9">
        <f t="shared" si="240"/>
        <v>-89.533408989329217</v>
      </c>
      <c r="AM710" s="11">
        <f t="shared" si="241"/>
        <v>0</v>
      </c>
      <c r="AN710" s="9">
        <f t="shared" si="242"/>
        <v>85.692592797251351</v>
      </c>
      <c r="AO710" s="9"/>
      <c r="AP710" s="9">
        <f t="shared" si="243"/>
        <v>109.22556832757806</v>
      </c>
      <c r="AQ710" s="47">
        <f t="shared" si="244"/>
        <v>85.610669258339286</v>
      </c>
      <c r="AR710" s="15">
        <f t="shared" si="245"/>
        <v>0</v>
      </c>
      <c r="AS710" s="49"/>
      <c r="AT710" s="12">
        <f t="shared" si="246"/>
        <v>-0.26200434292026498</v>
      </c>
      <c r="AU710" s="9">
        <f t="shared" si="247"/>
        <v>62.077693728012576</v>
      </c>
      <c r="AV710" s="9">
        <f t="shared" si="248"/>
        <v>38.544718197685867</v>
      </c>
      <c r="AW710" s="9">
        <f t="shared" si="249"/>
        <v>85.610669258339286</v>
      </c>
      <c r="AX710" s="16">
        <f t="shared" si="250"/>
        <v>62.077693728012576</v>
      </c>
      <c r="AY710" s="44">
        <f t="shared" si="251"/>
        <v>-0.2610954115325243</v>
      </c>
      <c r="AZ710" s="49"/>
      <c r="BA710" s="12">
        <f t="shared" si="252"/>
        <v>-0.26200434292026498</v>
      </c>
      <c r="BB710" s="9">
        <f t="shared" si="253"/>
        <v>63.614537256651829</v>
      </c>
      <c r="BC710" s="9">
        <f t="shared" si="254"/>
        <v>40.08156172632512</v>
      </c>
      <c r="BD710" s="9">
        <f t="shared" si="255"/>
        <v>87.147512786978538</v>
      </c>
      <c r="BE710" s="16">
        <f t="shared" si="256"/>
        <v>63.614537256651829</v>
      </c>
      <c r="BF710" s="44">
        <f t="shared" si="257"/>
        <v>-0.2610954115325243</v>
      </c>
      <c r="BG710" s="49"/>
      <c r="BH710" s="12">
        <f t="shared" si="258"/>
        <v>-0.26200434292026498</v>
      </c>
      <c r="BI710" s="9">
        <f t="shared" si="259"/>
        <v>64</v>
      </c>
      <c r="BJ710" s="9">
        <f t="shared" si="262"/>
        <v>40.467024469673291</v>
      </c>
      <c r="BK710" s="9"/>
      <c r="BL710" s="47">
        <f t="shared" si="260"/>
        <v>64</v>
      </c>
      <c r="BM710" s="44">
        <f t="shared" si="261"/>
        <v>-0.2610954115325243</v>
      </c>
      <c r="BN710" s="11"/>
      <c r="BO710" s="9"/>
      <c r="BP710" s="11"/>
      <c r="BQ710" s="9"/>
      <c r="BR710" s="43"/>
      <c r="BS710" s="9"/>
      <c r="BT710" s="11"/>
    </row>
    <row r="711" spans="3:72" x14ac:dyDescent="0.2">
      <c r="C711" s="1">
        <v>80</v>
      </c>
      <c r="D711" s="1">
        <v>104.71</v>
      </c>
      <c r="E711" s="1">
        <v>-5103.8999999999996</v>
      </c>
      <c r="F711" s="2">
        <v>78</v>
      </c>
      <c r="G711" s="6">
        <v>3.3000000000000002E-2</v>
      </c>
      <c r="H711" s="2">
        <v>0.42199999999999999</v>
      </c>
      <c r="I711" s="2">
        <v>3500</v>
      </c>
      <c r="J711" s="3">
        <f t="shared" si="223"/>
        <v>58.333333333333336</v>
      </c>
      <c r="K711" s="3">
        <f t="shared" si="224"/>
        <v>366.52</v>
      </c>
      <c r="L711" s="1">
        <v>0.9</v>
      </c>
      <c r="M711" s="1">
        <v>0.76</v>
      </c>
      <c r="N711" s="1">
        <f t="shared" si="225"/>
        <v>0.68400000000000005</v>
      </c>
      <c r="O711" s="40">
        <f t="shared" si="226"/>
        <v>50.175438596491226</v>
      </c>
      <c r="P711" s="40">
        <f t="shared" si="227"/>
        <v>3808.3157894736842</v>
      </c>
      <c r="Q711" s="1">
        <v>11</v>
      </c>
      <c r="R711" s="1">
        <v>4</v>
      </c>
      <c r="S711" s="2">
        <v>2600</v>
      </c>
      <c r="T711" s="3">
        <f t="shared" si="228"/>
        <v>866.66666666666663</v>
      </c>
      <c r="U711" s="7">
        <v>0.20419999999999999</v>
      </c>
      <c r="V711" s="7">
        <f t="shared" si="229"/>
        <v>3.2749326455999997E-2</v>
      </c>
      <c r="W711" s="7">
        <f t="shared" si="230"/>
        <v>1.6693636134473333E-2</v>
      </c>
      <c r="X711" s="40">
        <f t="shared" si="231"/>
        <v>1081.2059482292843</v>
      </c>
      <c r="Y711" s="1">
        <v>0</v>
      </c>
      <c r="Z711" s="1">
        <v>78</v>
      </c>
      <c r="AA711" s="2">
        <v>67</v>
      </c>
      <c r="AB711" s="6">
        <f t="shared" si="232"/>
        <v>0.6511988748177826</v>
      </c>
      <c r="AC711" s="2">
        <v>347.36</v>
      </c>
      <c r="AD711" s="40">
        <f t="shared" si="233"/>
        <v>3367.0033670033663</v>
      </c>
      <c r="AE711" s="1">
        <f t="shared" si="234"/>
        <v>2.4950099800399199</v>
      </c>
      <c r="AF711" s="2">
        <f t="shared" si="235"/>
        <v>184</v>
      </c>
      <c r="AG711" s="9">
        <f t="shared" si="236"/>
        <v>459.08183632734529</v>
      </c>
      <c r="AH711" s="12">
        <f t="shared" si="237"/>
        <v>3.3338492435516639E-3</v>
      </c>
      <c r="AI711" s="12">
        <f t="shared" si="238"/>
        <v>-81779.973095379333</v>
      </c>
      <c r="AJ711" s="42">
        <f t="shared" si="239"/>
        <v>-109.06138839467116</v>
      </c>
      <c r="AK711" s="11">
        <v>0</v>
      </c>
      <c r="AL711" s="9">
        <f t="shared" si="240"/>
        <v>-89.536649776821108</v>
      </c>
      <c r="AM711" s="11">
        <f t="shared" si="241"/>
        <v>0</v>
      </c>
      <c r="AN711" s="9">
        <f t="shared" si="242"/>
        <v>85.610669258339286</v>
      </c>
      <c r="AO711" s="9"/>
      <c r="AP711" s="9">
        <f t="shared" si="243"/>
        <v>109.06228867328423</v>
      </c>
      <c r="AQ711" s="47">
        <f t="shared" si="244"/>
        <v>85.52931314295752</v>
      </c>
      <c r="AR711" s="15">
        <f t="shared" si="245"/>
        <v>0</v>
      </c>
      <c r="AS711" s="49"/>
      <c r="AT711" s="12">
        <f t="shared" si="246"/>
        <v>-0.2610954115325243</v>
      </c>
      <c r="AU711" s="9">
        <f t="shared" si="247"/>
        <v>62.077693728012576</v>
      </c>
      <c r="AV711" s="9">
        <f t="shared" si="248"/>
        <v>38.626074313067633</v>
      </c>
      <c r="AW711" s="9">
        <f t="shared" si="249"/>
        <v>85.52931314295752</v>
      </c>
      <c r="AX711" s="16">
        <f t="shared" si="250"/>
        <v>62.077693728012576</v>
      </c>
      <c r="AY711" s="44">
        <f t="shared" si="251"/>
        <v>-0.26019277563767473</v>
      </c>
      <c r="AZ711" s="49"/>
      <c r="BA711" s="12">
        <f t="shared" si="252"/>
        <v>-0.2610954115325243</v>
      </c>
      <c r="BB711" s="9">
        <f t="shared" si="253"/>
        <v>63.614537256651829</v>
      </c>
      <c r="BC711" s="9">
        <f t="shared" si="254"/>
        <v>40.162917841706886</v>
      </c>
      <c r="BD711" s="9">
        <f t="shared" si="255"/>
        <v>87.066156671596772</v>
      </c>
      <c r="BE711" s="16">
        <f t="shared" si="256"/>
        <v>63.614537256651829</v>
      </c>
      <c r="BF711" s="44">
        <f t="shared" si="257"/>
        <v>-0.26019277563767473</v>
      </c>
      <c r="BG711" s="49"/>
      <c r="BH711" s="12">
        <f t="shared" si="258"/>
        <v>-0.2610954115325243</v>
      </c>
      <c r="BI711" s="9">
        <f t="shared" si="259"/>
        <v>64</v>
      </c>
      <c r="BJ711" s="9">
        <f t="shared" si="262"/>
        <v>40.548380585055057</v>
      </c>
      <c r="BK711" s="9"/>
      <c r="BL711" s="47">
        <f t="shared" si="260"/>
        <v>64</v>
      </c>
      <c r="BM711" s="44">
        <f t="shared" si="261"/>
        <v>-0.26019277563767473</v>
      </c>
      <c r="BN711" s="11"/>
      <c r="BO711" s="9"/>
      <c r="BP711" s="11"/>
      <c r="BQ711" s="9"/>
      <c r="BR711" s="43"/>
      <c r="BS711" s="9"/>
      <c r="BT711" s="11"/>
    </row>
    <row r="712" spans="3:72" x14ac:dyDescent="0.2">
      <c r="C712" s="1">
        <v>80</v>
      </c>
      <c r="D712" s="1">
        <v>104.71</v>
      </c>
      <c r="E712" s="1">
        <v>-5103.8999999999996</v>
      </c>
      <c r="F712" s="2">
        <v>78</v>
      </c>
      <c r="G712" s="6">
        <v>3.3000000000000002E-2</v>
      </c>
      <c r="H712" s="2">
        <v>0.42199999999999999</v>
      </c>
      <c r="I712" s="2">
        <v>3500</v>
      </c>
      <c r="J712" s="3">
        <f t="shared" si="223"/>
        <v>58.333333333333336</v>
      </c>
      <c r="K712" s="3">
        <f t="shared" si="224"/>
        <v>366.52</v>
      </c>
      <c r="L712" s="1">
        <v>0.9</v>
      </c>
      <c r="M712" s="1">
        <v>0.76</v>
      </c>
      <c r="N712" s="1">
        <f t="shared" si="225"/>
        <v>0.68400000000000005</v>
      </c>
      <c r="O712" s="40">
        <f t="shared" si="226"/>
        <v>50.175438596491226</v>
      </c>
      <c r="P712" s="40">
        <f t="shared" si="227"/>
        <v>3808.3157894736842</v>
      </c>
      <c r="Q712" s="1">
        <v>11</v>
      </c>
      <c r="R712" s="1">
        <v>4</v>
      </c>
      <c r="S712" s="2">
        <v>2600</v>
      </c>
      <c r="T712" s="3">
        <f t="shared" si="228"/>
        <v>866.66666666666663</v>
      </c>
      <c r="U712" s="7">
        <v>0.20419999999999999</v>
      </c>
      <c r="V712" s="7">
        <f t="shared" si="229"/>
        <v>3.2749326455999997E-2</v>
      </c>
      <c r="W712" s="7">
        <f t="shared" si="230"/>
        <v>1.6693636134473333E-2</v>
      </c>
      <c r="X712" s="40">
        <f t="shared" si="231"/>
        <v>1081.2059482292843</v>
      </c>
      <c r="Y712" s="1">
        <v>0</v>
      </c>
      <c r="Z712" s="1">
        <v>78</v>
      </c>
      <c r="AA712" s="2">
        <v>67</v>
      </c>
      <c r="AB712" s="6">
        <f t="shared" si="232"/>
        <v>0.6511988748177826</v>
      </c>
      <c r="AC712" s="2">
        <v>347.36</v>
      </c>
      <c r="AD712" s="40">
        <f t="shared" si="233"/>
        <v>3367.0033670033663</v>
      </c>
      <c r="AE712" s="1">
        <f t="shared" si="234"/>
        <v>2.4950099800399199</v>
      </c>
      <c r="AF712" s="2">
        <f t="shared" si="235"/>
        <v>185</v>
      </c>
      <c r="AG712" s="9">
        <f t="shared" si="236"/>
        <v>461.57684630738521</v>
      </c>
      <c r="AH712" s="12">
        <f t="shared" si="237"/>
        <v>3.3158881918099793E-3</v>
      </c>
      <c r="AI712" s="12">
        <f t="shared" si="238"/>
        <v>-81645.898574042643</v>
      </c>
      <c r="AJ712" s="42">
        <f t="shared" si="239"/>
        <v>-108.89924738019882</v>
      </c>
      <c r="AK712" s="11">
        <v>0</v>
      </c>
      <c r="AL712" s="9">
        <f t="shared" si="240"/>
        <v>-89.539855644946471</v>
      </c>
      <c r="AM712" s="11">
        <f t="shared" si="241"/>
        <v>0</v>
      </c>
      <c r="AN712" s="9">
        <f t="shared" si="242"/>
        <v>85.52931314295752</v>
      </c>
      <c r="AO712" s="9"/>
      <c r="AP712" s="9">
        <f t="shared" si="243"/>
        <v>108.90013798447336</v>
      </c>
      <c r="AQ712" s="47">
        <f t="shared" si="244"/>
        <v>85.448518569528417</v>
      </c>
      <c r="AR712" s="15">
        <f t="shared" si="245"/>
        <v>0</v>
      </c>
      <c r="AS712" s="49"/>
      <c r="AT712" s="12">
        <f t="shared" si="246"/>
        <v>-0.26019277563767473</v>
      </c>
      <c r="AU712" s="9">
        <f t="shared" si="247"/>
        <v>62.077693728012576</v>
      </c>
      <c r="AV712" s="9">
        <f t="shared" si="248"/>
        <v>38.706868886496736</v>
      </c>
      <c r="AW712" s="9">
        <f t="shared" si="249"/>
        <v>85.448518569528417</v>
      </c>
      <c r="AX712" s="16">
        <f t="shared" si="250"/>
        <v>62.077693728012576</v>
      </c>
      <c r="AY712" s="44">
        <f t="shared" si="251"/>
        <v>-0.25929636998035016</v>
      </c>
      <c r="AZ712" s="49"/>
      <c r="BA712" s="12">
        <f t="shared" si="252"/>
        <v>-0.26019277563767473</v>
      </c>
      <c r="BB712" s="9">
        <f t="shared" si="253"/>
        <v>63.614537256651829</v>
      </c>
      <c r="BC712" s="9">
        <f t="shared" si="254"/>
        <v>40.243712415135988</v>
      </c>
      <c r="BD712" s="9">
        <f t="shared" si="255"/>
        <v>86.98536209816767</v>
      </c>
      <c r="BE712" s="16">
        <f t="shared" si="256"/>
        <v>63.614537256651829</v>
      </c>
      <c r="BF712" s="44">
        <f t="shared" si="257"/>
        <v>-0.25929636998035016</v>
      </c>
      <c r="BG712" s="49"/>
      <c r="BH712" s="12">
        <f t="shared" si="258"/>
        <v>-0.26019277563767473</v>
      </c>
      <c r="BI712" s="9">
        <f t="shared" si="259"/>
        <v>64</v>
      </c>
      <c r="BJ712" s="9">
        <f t="shared" si="262"/>
        <v>40.629175158484159</v>
      </c>
      <c r="BK712" s="9"/>
      <c r="BL712" s="47">
        <f t="shared" si="260"/>
        <v>64</v>
      </c>
      <c r="BM712" s="44">
        <f t="shared" si="261"/>
        <v>-0.25929636998035016</v>
      </c>
      <c r="BN712" s="11"/>
      <c r="BO712" s="9"/>
      <c r="BP712" s="11"/>
      <c r="BQ712" s="9"/>
      <c r="BR712" s="43"/>
      <c r="BS712" s="9"/>
      <c r="BT712" s="11"/>
    </row>
    <row r="713" spans="3:72" x14ac:dyDescent="0.2">
      <c r="C713" s="1">
        <v>80</v>
      </c>
      <c r="D713" s="1">
        <v>104.71</v>
      </c>
      <c r="E713" s="1">
        <v>-5103.8999999999996</v>
      </c>
      <c r="F713" s="2">
        <v>78</v>
      </c>
      <c r="G713" s="6">
        <v>3.3000000000000002E-2</v>
      </c>
      <c r="H713" s="2">
        <v>0.42199999999999999</v>
      </c>
      <c r="I713" s="2">
        <v>3500</v>
      </c>
      <c r="J713" s="3">
        <f t="shared" si="223"/>
        <v>58.333333333333336</v>
      </c>
      <c r="K713" s="3">
        <f t="shared" si="224"/>
        <v>366.52</v>
      </c>
      <c r="L713" s="1">
        <v>0.9</v>
      </c>
      <c r="M713" s="1">
        <v>0.76</v>
      </c>
      <c r="N713" s="1">
        <f t="shared" si="225"/>
        <v>0.68400000000000005</v>
      </c>
      <c r="O713" s="40">
        <f t="shared" si="226"/>
        <v>50.175438596491226</v>
      </c>
      <c r="P713" s="40">
        <f t="shared" si="227"/>
        <v>3808.3157894736842</v>
      </c>
      <c r="Q713" s="1">
        <v>11</v>
      </c>
      <c r="R713" s="1">
        <v>4</v>
      </c>
      <c r="S713" s="2">
        <v>2600</v>
      </c>
      <c r="T713" s="3">
        <f t="shared" si="228"/>
        <v>866.66666666666663</v>
      </c>
      <c r="U713" s="7">
        <v>0.20419999999999999</v>
      </c>
      <c r="V713" s="7">
        <f t="shared" si="229"/>
        <v>3.2749326455999997E-2</v>
      </c>
      <c r="W713" s="7">
        <f t="shared" si="230"/>
        <v>1.6693636134473333E-2</v>
      </c>
      <c r="X713" s="40">
        <f t="shared" si="231"/>
        <v>1081.2059482292843</v>
      </c>
      <c r="Y713" s="1">
        <v>0</v>
      </c>
      <c r="Z713" s="1">
        <v>78</v>
      </c>
      <c r="AA713" s="2">
        <v>67</v>
      </c>
      <c r="AB713" s="6">
        <f t="shared" si="232"/>
        <v>0.6511988748177826</v>
      </c>
      <c r="AC713" s="2">
        <v>347.36</v>
      </c>
      <c r="AD713" s="40">
        <f t="shared" si="233"/>
        <v>3367.0033670033663</v>
      </c>
      <c r="AE713" s="1">
        <f t="shared" si="234"/>
        <v>2.4950099800399199</v>
      </c>
      <c r="AF713" s="2">
        <f t="shared" si="235"/>
        <v>186</v>
      </c>
      <c r="AG713" s="9">
        <f t="shared" si="236"/>
        <v>464.07185628742508</v>
      </c>
      <c r="AH713" s="12">
        <f t="shared" si="237"/>
        <v>3.2981196326924271E-3</v>
      </c>
      <c r="AI713" s="12">
        <f t="shared" si="238"/>
        <v>-81512.749983947389</v>
      </c>
      <c r="AJ713" s="42">
        <f t="shared" si="239"/>
        <v>-108.73822349402425</v>
      </c>
      <c r="AK713" s="11">
        <v>0</v>
      </c>
      <c r="AL713" s="9">
        <f t="shared" si="240"/>
        <v>-89.543027155063371</v>
      </c>
      <c r="AM713" s="11">
        <f t="shared" si="241"/>
        <v>0</v>
      </c>
      <c r="AN713" s="9">
        <f t="shared" si="242"/>
        <v>85.448518569528417</v>
      </c>
      <c r="AO713" s="9"/>
      <c r="AP713" s="9">
        <f t="shared" si="243"/>
        <v>108.73910457906629</v>
      </c>
      <c r="AQ713" s="47">
        <f t="shared" si="244"/>
        <v>85.368279737550452</v>
      </c>
      <c r="AR713" s="15">
        <f t="shared" si="245"/>
        <v>0</v>
      </c>
      <c r="AS713" s="49"/>
      <c r="AT713" s="12">
        <f t="shared" si="246"/>
        <v>-0.25929636998035016</v>
      </c>
      <c r="AU713" s="9">
        <f t="shared" si="247"/>
        <v>62.077693728012576</v>
      </c>
      <c r="AV713" s="9">
        <f t="shared" si="248"/>
        <v>38.787107718474701</v>
      </c>
      <c r="AW713" s="9">
        <f t="shared" si="249"/>
        <v>85.368279737550452</v>
      </c>
      <c r="AX713" s="16">
        <f t="shared" si="250"/>
        <v>62.077693728012576</v>
      </c>
      <c r="AY713" s="44">
        <f t="shared" si="251"/>
        <v>-0.2584061302047137</v>
      </c>
      <c r="AZ713" s="49"/>
      <c r="BA713" s="12">
        <f t="shared" si="252"/>
        <v>-0.25929636998035016</v>
      </c>
      <c r="BB713" s="9">
        <f t="shared" si="253"/>
        <v>63.614537256651829</v>
      </c>
      <c r="BC713" s="9">
        <f t="shared" si="254"/>
        <v>40.323951247113953</v>
      </c>
      <c r="BD713" s="9">
        <f t="shared" si="255"/>
        <v>86.905123266189705</v>
      </c>
      <c r="BE713" s="16">
        <f t="shared" si="256"/>
        <v>63.614537256651829</v>
      </c>
      <c r="BF713" s="44">
        <f t="shared" si="257"/>
        <v>-0.2584061302047137</v>
      </c>
      <c r="BG713" s="49"/>
      <c r="BH713" s="12">
        <f t="shared" si="258"/>
        <v>-0.25929636998035016</v>
      </c>
      <c r="BI713" s="9">
        <f t="shared" si="259"/>
        <v>64</v>
      </c>
      <c r="BJ713" s="9">
        <f t="shared" si="262"/>
        <v>40.709413990462124</v>
      </c>
      <c r="BK713" s="9"/>
      <c r="BL713" s="47">
        <f t="shared" si="260"/>
        <v>64</v>
      </c>
      <c r="BM713" s="44">
        <f t="shared" si="261"/>
        <v>-0.2584061302047137</v>
      </c>
      <c r="BN713" s="11"/>
      <c r="BO713" s="9"/>
      <c r="BP713" s="11"/>
      <c r="BQ713" s="9"/>
      <c r="BR713" s="43"/>
      <c r="BS713" s="9"/>
      <c r="BT713" s="11"/>
    </row>
    <row r="714" spans="3:72" x14ac:dyDescent="0.2">
      <c r="C714" s="1">
        <v>80</v>
      </c>
      <c r="D714" s="1">
        <v>104.71</v>
      </c>
      <c r="E714" s="1">
        <v>-5103.8999999999996</v>
      </c>
      <c r="F714" s="2">
        <v>78</v>
      </c>
      <c r="G714" s="6">
        <v>3.3000000000000002E-2</v>
      </c>
      <c r="H714" s="2">
        <v>0.42199999999999999</v>
      </c>
      <c r="I714" s="2">
        <v>3500</v>
      </c>
      <c r="J714" s="3">
        <f t="shared" si="223"/>
        <v>58.333333333333336</v>
      </c>
      <c r="K714" s="3">
        <f t="shared" si="224"/>
        <v>366.52</v>
      </c>
      <c r="L714" s="1">
        <v>0.9</v>
      </c>
      <c r="M714" s="1">
        <v>0.76</v>
      </c>
      <c r="N714" s="1">
        <f t="shared" si="225"/>
        <v>0.68400000000000005</v>
      </c>
      <c r="O714" s="40">
        <f t="shared" si="226"/>
        <v>50.175438596491226</v>
      </c>
      <c r="P714" s="40">
        <f t="shared" si="227"/>
        <v>3808.3157894736842</v>
      </c>
      <c r="Q714" s="1">
        <v>11</v>
      </c>
      <c r="R714" s="1">
        <v>4</v>
      </c>
      <c r="S714" s="2">
        <v>2600</v>
      </c>
      <c r="T714" s="3">
        <f t="shared" si="228"/>
        <v>866.66666666666663</v>
      </c>
      <c r="U714" s="7">
        <v>0.20419999999999999</v>
      </c>
      <c r="V714" s="7">
        <f t="shared" si="229"/>
        <v>3.2749326455999997E-2</v>
      </c>
      <c r="W714" s="7">
        <f t="shared" si="230"/>
        <v>1.6693636134473333E-2</v>
      </c>
      <c r="X714" s="40">
        <f t="shared" si="231"/>
        <v>1081.2059482292843</v>
      </c>
      <c r="Y714" s="1">
        <v>0</v>
      </c>
      <c r="Z714" s="1">
        <v>78</v>
      </c>
      <c r="AA714" s="2">
        <v>67</v>
      </c>
      <c r="AB714" s="6">
        <f t="shared" si="232"/>
        <v>0.6511988748177826</v>
      </c>
      <c r="AC714" s="2">
        <v>347.36</v>
      </c>
      <c r="AD714" s="40">
        <f t="shared" si="233"/>
        <v>3367.0033670033663</v>
      </c>
      <c r="AE714" s="1">
        <f t="shared" si="234"/>
        <v>2.4950099800399199</v>
      </c>
      <c r="AF714" s="2">
        <f t="shared" si="235"/>
        <v>187</v>
      </c>
      <c r="AG714" s="9">
        <f t="shared" si="236"/>
        <v>466.566866267465</v>
      </c>
      <c r="AH714" s="12">
        <f t="shared" si="237"/>
        <v>3.2805404882127352E-3</v>
      </c>
      <c r="AI714" s="12">
        <f t="shared" si="238"/>
        <v>-81380.517743877252</v>
      </c>
      <c r="AJ714" s="42">
        <f t="shared" si="239"/>
        <v>-108.57830521812542</v>
      </c>
      <c r="AK714" s="11">
        <v>0</v>
      </c>
      <c r="AL714" s="9">
        <f t="shared" si="240"/>
        <v>-89.546164856561546</v>
      </c>
      <c r="AM714" s="11">
        <f t="shared" si="241"/>
        <v>0</v>
      </c>
      <c r="AN714" s="9">
        <f t="shared" si="242"/>
        <v>85.368279737550452</v>
      </c>
      <c r="AO714" s="9"/>
      <c r="AP714" s="9">
        <f t="shared" si="243"/>
        <v>108.57917693574291</v>
      </c>
      <c r="AQ714" s="47">
        <f t="shared" si="244"/>
        <v>85.288590926205018</v>
      </c>
      <c r="AR714" s="15">
        <f t="shared" si="245"/>
        <v>0</v>
      </c>
      <c r="AS714" s="49"/>
      <c r="AT714" s="12">
        <f t="shared" si="246"/>
        <v>-0.2584061302047137</v>
      </c>
      <c r="AU714" s="9">
        <f t="shared" si="247"/>
        <v>62.077693728012576</v>
      </c>
      <c r="AV714" s="9">
        <f t="shared" si="248"/>
        <v>38.866796529820128</v>
      </c>
      <c r="AW714" s="9">
        <f t="shared" si="249"/>
        <v>85.288590926205018</v>
      </c>
      <c r="AX714" s="16">
        <f t="shared" si="250"/>
        <v>62.077693728012576</v>
      </c>
      <c r="AY714" s="44">
        <f t="shared" si="251"/>
        <v>-0.25752199283900068</v>
      </c>
      <c r="AZ714" s="49"/>
      <c r="BA714" s="12">
        <f t="shared" si="252"/>
        <v>-0.2584061302047137</v>
      </c>
      <c r="BB714" s="9">
        <f t="shared" si="253"/>
        <v>63.614537256651829</v>
      </c>
      <c r="BC714" s="9">
        <f t="shared" si="254"/>
        <v>40.403640058459381</v>
      </c>
      <c r="BD714" s="9">
        <f t="shared" si="255"/>
        <v>86.82543445484427</v>
      </c>
      <c r="BE714" s="16">
        <f t="shared" si="256"/>
        <v>63.614537256651829</v>
      </c>
      <c r="BF714" s="44">
        <f t="shared" si="257"/>
        <v>-0.25752199283900068</v>
      </c>
      <c r="BG714" s="49"/>
      <c r="BH714" s="12">
        <f t="shared" si="258"/>
        <v>-0.2584061302047137</v>
      </c>
      <c r="BI714" s="9">
        <f t="shared" si="259"/>
        <v>64</v>
      </c>
      <c r="BJ714" s="9">
        <f t="shared" si="262"/>
        <v>40.789102801807552</v>
      </c>
      <c r="BK714" s="9"/>
      <c r="BL714" s="47">
        <f t="shared" si="260"/>
        <v>64</v>
      </c>
      <c r="BM714" s="44">
        <f t="shared" si="261"/>
        <v>-0.25752199283900068</v>
      </c>
      <c r="BN714" s="11"/>
      <c r="BO714" s="9"/>
      <c r="BP714" s="11"/>
      <c r="BQ714" s="9"/>
      <c r="BR714" s="43"/>
      <c r="BS714" s="9"/>
      <c r="BT714" s="11"/>
    </row>
    <row r="715" spans="3:72" x14ac:dyDescent="0.2">
      <c r="C715" s="1">
        <v>80</v>
      </c>
      <c r="D715" s="1">
        <v>104.71</v>
      </c>
      <c r="E715" s="1">
        <v>-5103.8999999999996</v>
      </c>
      <c r="F715" s="2">
        <v>78</v>
      </c>
      <c r="G715" s="6">
        <v>3.3000000000000002E-2</v>
      </c>
      <c r="H715" s="2">
        <v>0.42199999999999999</v>
      </c>
      <c r="I715" s="2">
        <v>3500</v>
      </c>
      <c r="J715" s="3">
        <f t="shared" si="223"/>
        <v>58.333333333333336</v>
      </c>
      <c r="K715" s="3">
        <f t="shared" si="224"/>
        <v>366.52</v>
      </c>
      <c r="L715" s="1">
        <v>0.9</v>
      </c>
      <c r="M715" s="1">
        <v>0.76</v>
      </c>
      <c r="N715" s="1">
        <f t="shared" si="225"/>
        <v>0.68400000000000005</v>
      </c>
      <c r="O715" s="40">
        <f t="shared" si="226"/>
        <v>50.175438596491226</v>
      </c>
      <c r="P715" s="40">
        <f t="shared" si="227"/>
        <v>3808.3157894736842</v>
      </c>
      <c r="Q715" s="1">
        <v>11</v>
      </c>
      <c r="R715" s="1">
        <v>4</v>
      </c>
      <c r="S715" s="2">
        <v>2600</v>
      </c>
      <c r="T715" s="3">
        <f t="shared" si="228"/>
        <v>866.66666666666663</v>
      </c>
      <c r="U715" s="7">
        <v>0.20419999999999999</v>
      </c>
      <c r="V715" s="7">
        <f t="shared" si="229"/>
        <v>3.2749326455999997E-2</v>
      </c>
      <c r="W715" s="7">
        <f t="shared" si="230"/>
        <v>1.6693636134473333E-2</v>
      </c>
      <c r="X715" s="40">
        <f t="shared" si="231"/>
        <v>1081.2059482292843</v>
      </c>
      <c r="Y715" s="1">
        <v>0</v>
      </c>
      <c r="Z715" s="1">
        <v>78</v>
      </c>
      <c r="AA715" s="2">
        <v>67</v>
      </c>
      <c r="AB715" s="6">
        <f t="shared" si="232"/>
        <v>0.6511988748177826</v>
      </c>
      <c r="AC715" s="2">
        <v>347.36</v>
      </c>
      <c r="AD715" s="40">
        <f t="shared" si="233"/>
        <v>3367.0033670033663</v>
      </c>
      <c r="AE715" s="1">
        <f t="shared" si="234"/>
        <v>2.4950099800399199</v>
      </c>
      <c r="AF715" s="2">
        <f t="shared" si="235"/>
        <v>188</v>
      </c>
      <c r="AG715" s="9">
        <f t="shared" si="236"/>
        <v>469.06187624750493</v>
      </c>
      <c r="AH715" s="12">
        <f t="shared" si="237"/>
        <v>3.2631477456600004E-3</v>
      </c>
      <c r="AI715" s="12">
        <f t="shared" si="238"/>
        <v>-81249.192404702</v>
      </c>
      <c r="AJ715" s="42">
        <f t="shared" si="239"/>
        <v>-108.41948119239439</v>
      </c>
      <c r="AK715" s="11">
        <v>0</v>
      </c>
      <c r="AL715" s="9">
        <f t="shared" si="240"/>
        <v>-89.549269287179783</v>
      </c>
      <c r="AM715" s="11">
        <f t="shared" si="241"/>
        <v>0</v>
      </c>
      <c r="AN715" s="9">
        <f t="shared" si="242"/>
        <v>85.288590926205018</v>
      </c>
      <c r="AO715" s="9"/>
      <c r="AP715" s="9">
        <f t="shared" si="243"/>
        <v>108.4203436911844</v>
      </c>
      <c r="AQ715" s="47">
        <f t="shared" si="244"/>
        <v>85.209446492991958</v>
      </c>
      <c r="AR715" s="15">
        <f t="shared" si="245"/>
        <v>0</v>
      </c>
      <c r="AS715" s="49"/>
      <c r="AT715" s="12">
        <f t="shared" si="246"/>
        <v>-0.25752199283900068</v>
      </c>
      <c r="AU715" s="9">
        <f t="shared" si="247"/>
        <v>62.077693728012576</v>
      </c>
      <c r="AV715" s="9">
        <f t="shared" si="248"/>
        <v>38.945940963033188</v>
      </c>
      <c r="AW715" s="9">
        <f t="shared" si="249"/>
        <v>85.209446492991958</v>
      </c>
      <c r="AX715" s="16">
        <f t="shared" si="250"/>
        <v>62.077693728012576</v>
      </c>
      <c r="AY715" s="44">
        <f t="shared" si="251"/>
        <v>-0.25664389528037951</v>
      </c>
      <c r="AZ715" s="49"/>
      <c r="BA715" s="12">
        <f t="shared" si="252"/>
        <v>-0.25752199283900068</v>
      </c>
      <c r="BB715" s="9">
        <f t="shared" si="253"/>
        <v>63.614537256651829</v>
      </c>
      <c r="BC715" s="9">
        <f t="shared" si="254"/>
        <v>40.48278449167244</v>
      </c>
      <c r="BD715" s="9">
        <f t="shared" si="255"/>
        <v>86.746290021631211</v>
      </c>
      <c r="BE715" s="16">
        <f t="shared" si="256"/>
        <v>63.614537256651829</v>
      </c>
      <c r="BF715" s="44">
        <f t="shared" si="257"/>
        <v>-0.25664389528037951</v>
      </c>
      <c r="BG715" s="49"/>
      <c r="BH715" s="12">
        <f t="shared" si="258"/>
        <v>-0.25752199283900068</v>
      </c>
      <c r="BI715" s="9">
        <f t="shared" si="259"/>
        <v>64</v>
      </c>
      <c r="BJ715" s="9">
        <f t="shared" si="262"/>
        <v>40.868247235020611</v>
      </c>
      <c r="BK715" s="9"/>
      <c r="BL715" s="47">
        <f t="shared" si="260"/>
        <v>64</v>
      </c>
      <c r="BM715" s="44">
        <f t="shared" si="261"/>
        <v>-0.25664389528037951</v>
      </c>
      <c r="BN715" s="11"/>
      <c r="BO715" s="9"/>
      <c r="BP715" s="11"/>
      <c r="BQ715" s="9"/>
      <c r="BR715" s="43"/>
      <c r="BS715" s="9"/>
      <c r="BT715" s="11"/>
    </row>
    <row r="716" spans="3:72" x14ac:dyDescent="0.2">
      <c r="C716" s="1">
        <v>80</v>
      </c>
      <c r="D716" s="1">
        <v>104.71</v>
      </c>
      <c r="E716" s="1">
        <v>-5103.8999999999996</v>
      </c>
      <c r="F716" s="2">
        <v>78</v>
      </c>
      <c r="G716" s="6">
        <v>3.3000000000000002E-2</v>
      </c>
      <c r="H716" s="2">
        <v>0.42199999999999999</v>
      </c>
      <c r="I716" s="2">
        <v>3500</v>
      </c>
      <c r="J716" s="3">
        <f t="shared" si="223"/>
        <v>58.333333333333336</v>
      </c>
      <c r="K716" s="3">
        <f t="shared" si="224"/>
        <v>366.52</v>
      </c>
      <c r="L716" s="1">
        <v>0.9</v>
      </c>
      <c r="M716" s="1">
        <v>0.76</v>
      </c>
      <c r="N716" s="1">
        <f t="shared" si="225"/>
        <v>0.68400000000000005</v>
      </c>
      <c r="O716" s="40">
        <f t="shared" si="226"/>
        <v>50.175438596491226</v>
      </c>
      <c r="P716" s="40">
        <f t="shared" si="227"/>
        <v>3808.3157894736842</v>
      </c>
      <c r="Q716" s="1">
        <v>11</v>
      </c>
      <c r="R716" s="1">
        <v>4</v>
      </c>
      <c r="S716" s="2">
        <v>2600</v>
      </c>
      <c r="T716" s="3">
        <f t="shared" si="228"/>
        <v>866.66666666666663</v>
      </c>
      <c r="U716" s="7">
        <v>0.20419999999999999</v>
      </c>
      <c r="V716" s="7">
        <f t="shared" si="229"/>
        <v>3.2749326455999997E-2</v>
      </c>
      <c r="W716" s="7">
        <f t="shared" si="230"/>
        <v>1.6693636134473333E-2</v>
      </c>
      <c r="X716" s="40">
        <f t="shared" si="231"/>
        <v>1081.2059482292843</v>
      </c>
      <c r="Y716" s="1">
        <v>0</v>
      </c>
      <c r="Z716" s="1">
        <v>78</v>
      </c>
      <c r="AA716" s="2">
        <v>67</v>
      </c>
      <c r="AB716" s="6">
        <f t="shared" si="232"/>
        <v>0.6511988748177826</v>
      </c>
      <c r="AC716" s="2">
        <v>347.36</v>
      </c>
      <c r="AD716" s="40">
        <f t="shared" si="233"/>
        <v>3367.0033670033663</v>
      </c>
      <c r="AE716" s="1">
        <f t="shared" si="234"/>
        <v>2.4950099800399199</v>
      </c>
      <c r="AF716" s="2">
        <f t="shared" si="235"/>
        <v>189</v>
      </c>
      <c r="AG716" s="9">
        <f t="shared" si="236"/>
        <v>471.55688622754485</v>
      </c>
      <c r="AH716" s="12">
        <f t="shared" si="237"/>
        <v>3.2459384558774338E-3</v>
      </c>
      <c r="AI716" s="12">
        <f t="shared" si="238"/>
        <v>-81118.764647101663</v>
      </c>
      <c r="AJ716" s="42">
        <f t="shared" si="239"/>
        <v>-108.26174021193913</v>
      </c>
      <c r="AK716" s="11">
        <v>0</v>
      </c>
      <c r="AL716" s="9">
        <f t="shared" si="240"/>
        <v>-89.552340973313079</v>
      </c>
      <c r="AM716" s="11">
        <f t="shared" si="241"/>
        <v>0</v>
      </c>
      <c r="AN716" s="9">
        <f t="shared" si="242"/>
        <v>85.209446492991958</v>
      </c>
      <c r="AO716" s="9"/>
      <c r="AP716" s="9">
        <f t="shared" si="243"/>
        <v>108.26259363737233</v>
      </c>
      <c r="AQ716" s="47">
        <f t="shared" si="244"/>
        <v>85.130840872392966</v>
      </c>
      <c r="AR716" s="15">
        <f t="shared" si="245"/>
        <v>0</v>
      </c>
      <c r="AS716" s="49"/>
      <c r="AT716" s="12">
        <f t="shared" si="246"/>
        <v>-0.25664389528037951</v>
      </c>
      <c r="AU716" s="9">
        <f t="shared" si="247"/>
        <v>62.077693728012576</v>
      </c>
      <c r="AV716" s="9">
        <f t="shared" si="248"/>
        <v>39.024546583632194</v>
      </c>
      <c r="AW716" s="9">
        <f t="shared" si="249"/>
        <v>85.130840872392952</v>
      </c>
      <c r="AX716" s="16">
        <f t="shared" si="250"/>
        <v>62.077693728012576</v>
      </c>
      <c r="AY716" s="44">
        <f t="shared" si="251"/>
        <v>-0.25577177578012256</v>
      </c>
      <c r="AZ716" s="49"/>
      <c r="BA716" s="12">
        <f t="shared" si="252"/>
        <v>-0.25664389528037951</v>
      </c>
      <c r="BB716" s="9">
        <f t="shared" si="253"/>
        <v>63.614537256651829</v>
      </c>
      <c r="BC716" s="9">
        <f t="shared" si="254"/>
        <v>40.561390112271447</v>
      </c>
      <c r="BD716" s="9">
        <f t="shared" si="255"/>
        <v>86.667684401032204</v>
      </c>
      <c r="BE716" s="16">
        <f t="shared" si="256"/>
        <v>63.614537256651829</v>
      </c>
      <c r="BF716" s="44">
        <f t="shared" si="257"/>
        <v>-0.25577177578012256</v>
      </c>
      <c r="BG716" s="49"/>
      <c r="BH716" s="12">
        <f t="shared" si="258"/>
        <v>-0.25664389528037951</v>
      </c>
      <c r="BI716" s="9">
        <f t="shared" si="259"/>
        <v>64</v>
      </c>
      <c r="BJ716" s="9">
        <f t="shared" si="262"/>
        <v>40.946852855619618</v>
      </c>
      <c r="BK716" s="9"/>
      <c r="BL716" s="47">
        <f t="shared" si="260"/>
        <v>64</v>
      </c>
      <c r="BM716" s="44">
        <f t="shared" si="261"/>
        <v>-0.25577177578012256</v>
      </c>
      <c r="BN716" s="11"/>
      <c r="BO716" s="9"/>
      <c r="BP716" s="11"/>
      <c r="BQ716" s="9"/>
      <c r="BR716" s="43"/>
      <c r="BS716" s="9"/>
      <c r="BT716" s="11"/>
    </row>
    <row r="717" spans="3:72" x14ac:dyDescent="0.2">
      <c r="C717" s="1">
        <v>80</v>
      </c>
      <c r="D717" s="1">
        <v>104.71</v>
      </c>
      <c r="E717" s="1">
        <v>-5103.8999999999996</v>
      </c>
      <c r="F717" s="2">
        <v>78</v>
      </c>
      <c r="G717" s="6">
        <v>3.3000000000000002E-2</v>
      </c>
      <c r="H717" s="2">
        <v>0.42199999999999999</v>
      </c>
      <c r="I717" s="2">
        <v>3500</v>
      </c>
      <c r="J717" s="3">
        <f t="shared" si="223"/>
        <v>58.333333333333336</v>
      </c>
      <c r="K717" s="3">
        <f t="shared" si="224"/>
        <v>366.52</v>
      </c>
      <c r="L717" s="1">
        <v>0.9</v>
      </c>
      <c r="M717" s="1">
        <v>0.76</v>
      </c>
      <c r="N717" s="1">
        <f t="shared" si="225"/>
        <v>0.68400000000000005</v>
      </c>
      <c r="O717" s="40">
        <f t="shared" si="226"/>
        <v>50.175438596491226</v>
      </c>
      <c r="P717" s="40">
        <f t="shared" si="227"/>
        <v>3808.3157894736842</v>
      </c>
      <c r="Q717" s="1">
        <v>11</v>
      </c>
      <c r="R717" s="1">
        <v>4</v>
      </c>
      <c r="S717" s="2">
        <v>2600</v>
      </c>
      <c r="T717" s="3">
        <f t="shared" si="228"/>
        <v>866.66666666666663</v>
      </c>
      <c r="U717" s="7">
        <v>0.20419999999999999</v>
      </c>
      <c r="V717" s="7">
        <f t="shared" si="229"/>
        <v>3.2749326455999997E-2</v>
      </c>
      <c r="W717" s="7">
        <f t="shared" si="230"/>
        <v>1.6693636134473333E-2</v>
      </c>
      <c r="X717" s="40">
        <f t="shared" si="231"/>
        <v>1081.2059482292843</v>
      </c>
      <c r="Y717" s="1">
        <v>0</v>
      </c>
      <c r="Z717" s="1">
        <v>78</v>
      </c>
      <c r="AA717" s="2">
        <v>67</v>
      </c>
      <c r="AB717" s="6">
        <f t="shared" si="232"/>
        <v>0.6511988748177826</v>
      </c>
      <c r="AC717" s="2">
        <v>347.36</v>
      </c>
      <c r="AD717" s="40">
        <f t="shared" si="233"/>
        <v>3367.0033670033663</v>
      </c>
      <c r="AE717" s="1">
        <f t="shared" si="234"/>
        <v>2.4950099800399199</v>
      </c>
      <c r="AF717" s="2">
        <f t="shared" si="235"/>
        <v>190</v>
      </c>
      <c r="AG717" s="9">
        <f t="shared" si="236"/>
        <v>474.05189620758478</v>
      </c>
      <c r="AH717" s="12">
        <f t="shared" si="237"/>
        <v>3.2289097315952807E-3</v>
      </c>
      <c r="AI717" s="12">
        <f t="shared" si="238"/>
        <v>-80989.225279337508</v>
      </c>
      <c r="AJ717" s="42">
        <f t="shared" si="239"/>
        <v>-108.10507122444021</v>
      </c>
      <c r="AK717" s="11">
        <v>0</v>
      </c>
      <c r="AL717" s="9">
        <f t="shared" si="240"/>
        <v>-89.555380430310194</v>
      </c>
      <c r="AM717" s="11">
        <f t="shared" si="241"/>
        <v>0</v>
      </c>
      <c r="AN717" s="9">
        <f t="shared" si="242"/>
        <v>85.130840872392966</v>
      </c>
      <c r="AO717" s="9"/>
      <c r="AP717" s="9">
        <f t="shared" si="243"/>
        <v>108.10591571894265</v>
      </c>
      <c r="AQ717" s="47">
        <f t="shared" si="244"/>
        <v>85.052768574562265</v>
      </c>
      <c r="AR717" s="15">
        <f t="shared" si="245"/>
        <v>0</v>
      </c>
      <c r="AS717" s="49"/>
      <c r="AT717" s="12">
        <f t="shared" si="246"/>
        <v>-0.25577177578012256</v>
      </c>
      <c r="AU717" s="9">
        <f t="shared" si="247"/>
        <v>62.077693728012576</v>
      </c>
      <c r="AV717" s="9">
        <f t="shared" si="248"/>
        <v>39.102618881462888</v>
      </c>
      <c r="AW717" s="9">
        <f t="shared" si="249"/>
        <v>85.052768574562265</v>
      </c>
      <c r="AX717" s="16">
        <f t="shared" si="250"/>
        <v>62.077693728012576</v>
      </c>
      <c r="AY717" s="44">
        <f t="shared" si="251"/>
        <v>-0.25490557342908005</v>
      </c>
      <c r="AZ717" s="49"/>
      <c r="BA717" s="12">
        <f t="shared" si="252"/>
        <v>-0.25577177578012256</v>
      </c>
      <c r="BB717" s="9">
        <f t="shared" si="253"/>
        <v>63.614537256651829</v>
      </c>
      <c r="BC717" s="9">
        <f t="shared" si="254"/>
        <v>40.639462410102141</v>
      </c>
      <c r="BD717" s="9">
        <f t="shared" si="255"/>
        <v>86.589612103201517</v>
      </c>
      <c r="BE717" s="16">
        <f t="shared" si="256"/>
        <v>63.614537256651829</v>
      </c>
      <c r="BF717" s="44">
        <f t="shared" si="257"/>
        <v>-0.25490557342908005</v>
      </c>
      <c r="BG717" s="49"/>
      <c r="BH717" s="12">
        <f t="shared" si="258"/>
        <v>-0.25577177578012256</v>
      </c>
      <c r="BI717" s="9">
        <f t="shared" si="259"/>
        <v>64</v>
      </c>
      <c r="BJ717" s="9">
        <f t="shared" si="262"/>
        <v>41.024925153450312</v>
      </c>
      <c r="BK717" s="9"/>
      <c r="BL717" s="47">
        <f t="shared" si="260"/>
        <v>64</v>
      </c>
      <c r="BM717" s="44">
        <f t="shared" si="261"/>
        <v>-0.25490557342908005</v>
      </c>
      <c r="BN717" s="11"/>
      <c r="BO717" s="9"/>
      <c r="BP717" s="11"/>
      <c r="BQ717" s="9"/>
      <c r="BR717" s="43"/>
      <c r="BS717" s="9"/>
      <c r="BT717" s="11"/>
    </row>
    <row r="718" spans="3:72" x14ac:dyDescent="0.2">
      <c r="C718" s="1">
        <v>80</v>
      </c>
      <c r="D718" s="1">
        <v>104.71</v>
      </c>
      <c r="E718" s="1">
        <v>-5103.8999999999996</v>
      </c>
      <c r="F718" s="2">
        <v>78</v>
      </c>
      <c r="G718" s="6">
        <v>3.3000000000000002E-2</v>
      </c>
      <c r="H718" s="2">
        <v>0.42199999999999999</v>
      </c>
      <c r="I718" s="2">
        <v>3500</v>
      </c>
      <c r="J718" s="3">
        <f t="shared" si="223"/>
        <v>58.333333333333336</v>
      </c>
      <c r="K718" s="3">
        <f t="shared" si="224"/>
        <v>366.52</v>
      </c>
      <c r="L718" s="1">
        <v>0.9</v>
      </c>
      <c r="M718" s="1">
        <v>0.76</v>
      </c>
      <c r="N718" s="1">
        <f t="shared" si="225"/>
        <v>0.68400000000000005</v>
      </c>
      <c r="O718" s="40">
        <f t="shared" si="226"/>
        <v>50.175438596491226</v>
      </c>
      <c r="P718" s="40">
        <f t="shared" si="227"/>
        <v>3808.3157894736842</v>
      </c>
      <c r="Q718" s="1">
        <v>11</v>
      </c>
      <c r="R718" s="1">
        <v>4</v>
      </c>
      <c r="S718" s="2">
        <v>2600</v>
      </c>
      <c r="T718" s="3">
        <f t="shared" si="228"/>
        <v>866.66666666666663</v>
      </c>
      <c r="U718" s="7">
        <v>0.20419999999999999</v>
      </c>
      <c r="V718" s="7">
        <f t="shared" si="229"/>
        <v>3.2749326455999997E-2</v>
      </c>
      <c r="W718" s="7">
        <f t="shared" si="230"/>
        <v>1.6693636134473333E-2</v>
      </c>
      <c r="X718" s="40">
        <f t="shared" si="231"/>
        <v>1081.2059482292843</v>
      </c>
      <c r="Y718" s="1">
        <v>0</v>
      </c>
      <c r="Z718" s="1">
        <v>78</v>
      </c>
      <c r="AA718" s="2">
        <v>67</v>
      </c>
      <c r="AB718" s="6">
        <f t="shared" si="232"/>
        <v>0.6511988748177826</v>
      </c>
      <c r="AC718" s="2">
        <v>347.36</v>
      </c>
      <c r="AD718" s="40">
        <f t="shared" si="233"/>
        <v>3367.0033670033663</v>
      </c>
      <c r="AE718" s="1">
        <f t="shared" si="234"/>
        <v>2.4950099800399199</v>
      </c>
      <c r="AF718" s="2">
        <f t="shared" si="235"/>
        <v>191</v>
      </c>
      <c r="AG718" s="9">
        <f t="shared" si="236"/>
        <v>476.5469061876247</v>
      </c>
      <c r="AH718" s="12">
        <f t="shared" si="237"/>
        <v>3.2120587458159479E-3</v>
      </c>
      <c r="AI718" s="12">
        <f t="shared" si="238"/>
        <v>-80860.565235069094</v>
      </c>
      <c r="AJ718" s="42">
        <f t="shared" si="239"/>
        <v>-107.9494633275615</v>
      </c>
      <c r="AK718" s="11">
        <v>0</v>
      </c>
      <c r="AL718" s="9">
        <f t="shared" si="240"/>
        <v>-89.558388162761943</v>
      </c>
      <c r="AM718" s="11">
        <f t="shared" si="241"/>
        <v>0</v>
      </c>
      <c r="AN718" s="9">
        <f t="shared" si="242"/>
        <v>85.052768574562265</v>
      </c>
      <c r="AO718" s="9"/>
      <c r="AP718" s="9">
        <f t="shared" si="243"/>
        <v>107.95029903059381</v>
      </c>
      <c r="AQ718" s="47">
        <f t="shared" si="244"/>
        <v>84.975224184044109</v>
      </c>
      <c r="AR718" s="15">
        <f t="shared" si="245"/>
        <v>0</v>
      </c>
      <c r="AS718" s="49"/>
      <c r="AT718" s="12">
        <f t="shared" si="246"/>
        <v>-0.25490557342908005</v>
      </c>
      <c r="AU718" s="9">
        <f t="shared" si="247"/>
        <v>62.077693728012576</v>
      </c>
      <c r="AV718" s="9">
        <f t="shared" si="248"/>
        <v>39.180163271981037</v>
      </c>
      <c r="AW718" s="9">
        <f t="shared" si="249"/>
        <v>84.975224184044123</v>
      </c>
      <c r="AX718" s="16">
        <f t="shared" si="250"/>
        <v>62.077693728012576</v>
      </c>
      <c r="AY718" s="44">
        <f t="shared" si="251"/>
        <v>-0.25404522814344954</v>
      </c>
      <c r="AZ718" s="49"/>
      <c r="BA718" s="12">
        <f t="shared" si="252"/>
        <v>-0.25490557342908005</v>
      </c>
      <c r="BB718" s="9">
        <f t="shared" si="253"/>
        <v>63.614537256651829</v>
      </c>
      <c r="BC718" s="9">
        <f t="shared" si="254"/>
        <v>40.71700680062029</v>
      </c>
      <c r="BD718" s="9">
        <f t="shared" si="255"/>
        <v>86.512067712683375</v>
      </c>
      <c r="BE718" s="16">
        <f t="shared" si="256"/>
        <v>63.614537256651829</v>
      </c>
      <c r="BF718" s="44">
        <f t="shared" si="257"/>
        <v>-0.25404522814344954</v>
      </c>
      <c r="BG718" s="49"/>
      <c r="BH718" s="12">
        <f t="shared" si="258"/>
        <v>-0.25490557342908005</v>
      </c>
      <c r="BI718" s="9">
        <f t="shared" si="259"/>
        <v>64</v>
      </c>
      <c r="BJ718" s="9">
        <f t="shared" si="262"/>
        <v>41.102469543968461</v>
      </c>
      <c r="BK718" s="9"/>
      <c r="BL718" s="47">
        <f t="shared" si="260"/>
        <v>64</v>
      </c>
      <c r="BM718" s="44">
        <f t="shared" si="261"/>
        <v>-0.25404522814344954</v>
      </c>
      <c r="BN718" s="11"/>
      <c r="BO718" s="9"/>
      <c r="BP718" s="11"/>
      <c r="BQ718" s="9"/>
      <c r="BR718" s="43"/>
      <c r="BS718" s="9"/>
      <c r="BT718" s="11"/>
    </row>
    <row r="719" spans="3:72" x14ac:dyDescent="0.2">
      <c r="C719" s="1">
        <v>80</v>
      </c>
      <c r="D719" s="1">
        <v>104.71</v>
      </c>
      <c r="E719" s="1">
        <v>-5103.8999999999996</v>
      </c>
      <c r="F719" s="2">
        <v>78</v>
      </c>
      <c r="G719" s="6">
        <v>3.3000000000000002E-2</v>
      </c>
      <c r="H719" s="2">
        <v>0.42199999999999999</v>
      </c>
      <c r="I719" s="2">
        <v>3500</v>
      </c>
      <c r="J719" s="3">
        <f t="shared" si="223"/>
        <v>58.333333333333336</v>
      </c>
      <c r="K719" s="3">
        <f t="shared" si="224"/>
        <v>366.52</v>
      </c>
      <c r="L719" s="1">
        <v>0.9</v>
      </c>
      <c r="M719" s="1">
        <v>0.76</v>
      </c>
      <c r="N719" s="1">
        <f t="shared" si="225"/>
        <v>0.68400000000000005</v>
      </c>
      <c r="O719" s="40">
        <f t="shared" si="226"/>
        <v>50.175438596491226</v>
      </c>
      <c r="P719" s="40">
        <f t="shared" si="227"/>
        <v>3808.3157894736842</v>
      </c>
      <c r="Q719" s="1">
        <v>11</v>
      </c>
      <c r="R719" s="1">
        <v>4</v>
      </c>
      <c r="S719" s="2">
        <v>2600</v>
      </c>
      <c r="T719" s="3">
        <f t="shared" si="228"/>
        <v>866.66666666666663</v>
      </c>
      <c r="U719" s="7">
        <v>0.20419999999999999</v>
      </c>
      <c r="V719" s="7">
        <f t="shared" si="229"/>
        <v>3.2749326455999997E-2</v>
      </c>
      <c r="W719" s="7">
        <f t="shared" si="230"/>
        <v>1.6693636134473333E-2</v>
      </c>
      <c r="X719" s="40">
        <f t="shared" si="231"/>
        <v>1081.2059482292843</v>
      </c>
      <c r="Y719" s="1">
        <v>0</v>
      </c>
      <c r="Z719" s="1">
        <v>78</v>
      </c>
      <c r="AA719" s="2">
        <v>67</v>
      </c>
      <c r="AB719" s="6">
        <f t="shared" si="232"/>
        <v>0.6511988748177826</v>
      </c>
      <c r="AC719" s="2">
        <v>347.36</v>
      </c>
      <c r="AD719" s="40">
        <f t="shared" si="233"/>
        <v>3367.0033670033663</v>
      </c>
      <c r="AE719" s="1">
        <f t="shared" si="234"/>
        <v>2.4950099800399199</v>
      </c>
      <c r="AF719" s="2">
        <f t="shared" si="235"/>
        <v>192</v>
      </c>
      <c r="AG719" s="9">
        <f t="shared" si="236"/>
        <v>479.04191616766462</v>
      </c>
      <c r="AH719" s="12">
        <f t="shared" si="237"/>
        <v>3.1953827302494322E-3</v>
      </c>
      <c r="AI719" s="12">
        <f t="shared" si="238"/>
        <v>-80732.775571216363</v>
      </c>
      <c r="AJ719" s="42">
        <f t="shared" si="239"/>
        <v>-107.79490576641341</v>
      </c>
      <c r="AK719" s="11">
        <v>0</v>
      </c>
      <c r="AL719" s="9">
        <f t="shared" si="240"/>
        <v>-89.561364664780413</v>
      </c>
      <c r="AM719" s="11">
        <f t="shared" si="241"/>
        <v>0</v>
      </c>
      <c r="AN719" s="9">
        <f t="shared" si="242"/>
        <v>84.975224184044109</v>
      </c>
      <c r="AO719" s="9"/>
      <c r="AP719" s="9">
        <f t="shared" si="243"/>
        <v>107.79573281454762</v>
      </c>
      <c r="AQ719" s="47">
        <f t="shared" si="244"/>
        <v>84.898202358516087</v>
      </c>
      <c r="AR719" s="15">
        <f t="shared" si="245"/>
        <v>0</v>
      </c>
      <c r="AS719" s="49"/>
      <c r="AT719" s="12">
        <f t="shared" si="246"/>
        <v>-0.25404522814344954</v>
      </c>
      <c r="AU719" s="9">
        <f t="shared" si="247"/>
        <v>62.077693728012576</v>
      </c>
      <c r="AV719" s="9">
        <f t="shared" si="248"/>
        <v>39.257185097509065</v>
      </c>
      <c r="AW719" s="9">
        <f t="shared" si="249"/>
        <v>84.898202358516087</v>
      </c>
      <c r="AX719" s="16">
        <f t="shared" si="250"/>
        <v>62.077693728012576</v>
      </c>
      <c r="AY719" s="44">
        <f t="shared" si="251"/>
        <v>-0.25319068065083383</v>
      </c>
      <c r="AZ719" s="49"/>
      <c r="BA719" s="12">
        <f t="shared" si="252"/>
        <v>-0.25404522814344954</v>
      </c>
      <c r="BB719" s="9">
        <f t="shared" si="253"/>
        <v>63.614537256651829</v>
      </c>
      <c r="BC719" s="9">
        <f t="shared" si="254"/>
        <v>40.794028626148318</v>
      </c>
      <c r="BD719" s="9">
        <f t="shared" si="255"/>
        <v>86.43504588715534</v>
      </c>
      <c r="BE719" s="16">
        <f t="shared" si="256"/>
        <v>63.614537256651829</v>
      </c>
      <c r="BF719" s="44">
        <f t="shared" si="257"/>
        <v>-0.25319068065083383</v>
      </c>
      <c r="BG719" s="49"/>
      <c r="BH719" s="12">
        <f t="shared" si="258"/>
        <v>-0.25404522814344954</v>
      </c>
      <c r="BI719" s="9">
        <f t="shared" si="259"/>
        <v>64</v>
      </c>
      <c r="BJ719" s="9">
        <f t="shared" si="262"/>
        <v>41.179491369496489</v>
      </c>
      <c r="BK719" s="9"/>
      <c r="BL719" s="47">
        <f t="shared" si="260"/>
        <v>64</v>
      </c>
      <c r="BM719" s="44">
        <f t="shared" si="261"/>
        <v>-0.25319068065083383</v>
      </c>
      <c r="BN719" s="11"/>
      <c r="BO719" s="9"/>
      <c r="BP719" s="11"/>
      <c r="BQ719" s="9"/>
      <c r="BR719" s="43"/>
      <c r="BS719" s="9"/>
      <c r="BT719" s="11"/>
    </row>
    <row r="720" spans="3:72" x14ac:dyDescent="0.2">
      <c r="C720" s="1">
        <v>80</v>
      </c>
      <c r="D720" s="1">
        <v>104.71</v>
      </c>
      <c r="E720" s="1">
        <v>-5103.8999999999996</v>
      </c>
      <c r="F720" s="2">
        <v>78</v>
      </c>
      <c r="G720" s="6">
        <v>3.3000000000000002E-2</v>
      </c>
      <c r="H720" s="2">
        <v>0.42199999999999999</v>
      </c>
      <c r="I720" s="2">
        <v>3500</v>
      </c>
      <c r="J720" s="3">
        <f t="shared" ref="J720:J783" si="263">I720/60</f>
        <v>58.333333333333336</v>
      </c>
      <c r="K720" s="3">
        <f t="shared" ref="K720:K783" si="264">2*3.1416*J720</f>
        <v>366.52</v>
      </c>
      <c r="L720" s="1">
        <v>0.9</v>
      </c>
      <c r="M720" s="1">
        <v>0.76</v>
      </c>
      <c r="N720" s="1">
        <f t="shared" ref="N720:N783" si="265">L720*M720</f>
        <v>0.68400000000000005</v>
      </c>
      <c r="O720" s="40">
        <f t="shared" ref="O720:O783" si="266">1000*G720*F720/(75*N720)</f>
        <v>50.175438596491226</v>
      </c>
      <c r="P720" s="40">
        <f t="shared" ref="P720:P783" si="267">O720*75.9</f>
        <v>3808.3157894736842</v>
      </c>
      <c r="Q720" s="1">
        <v>11</v>
      </c>
      <c r="R720" s="1">
        <v>4</v>
      </c>
      <c r="S720" s="2">
        <v>2600</v>
      </c>
      <c r="T720" s="3">
        <f t="shared" ref="T720:T783" si="268">S720/(R720-1)</f>
        <v>866.66666666666663</v>
      </c>
      <c r="U720" s="7">
        <v>0.20419999999999999</v>
      </c>
      <c r="V720" s="7">
        <f t="shared" ref="V720:V783" si="269">3.1416*U720^2/4</f>
        <v>3.2749326455999997E-2</v>
      </c>
      <c r="W720" s="7">
        <f t="shared" ref="W720:W783" si="270">(2*9.81*V720^2*U720*Q720)/(S720*G720^2)</f>
        <v>1.6693636134473333E-2</v>
      </c>
      <c r="X720" s="40">
        <f t="shared" ref="X720:X783" si="271">AC720/(9.81*V720)</f>
        <v>1081.2059482292843</v>
      </c>
      <c r="Y720" s="1">
        <v>0</v>
      </c>
      <c r="Z720" s="1">
        <v>78</v>
      </c>
      <c r="AA720" s="2">
        <v>67</v>
      </c>
      <c r="AB720" s="6">
        <f t="shared" ref="AB720:AB783" si="272">(900*9.81*1000*G720*F720)/(N720*H720*(3.1416*I720)^2)</f>
        <v>0.6511988748177826</v>
      </c>
      <c r="AC720" s="2">
        <v>347.36</v>
      </c>
      <c r="AD720" s="40">
        <f t="shared" ref="AD720:AD783" si="273">(W720*T720)/(2*9.81*U720*V720^2)</f>
        <v>3367.0033670033663</v>
      </c>
      <c r="AE720" s="1">
        <f t="shared" ref="AE720:AE783" si="274">T720/AC720</f>
        <v>2.4950099800399199</v>
      </c>
      <c r="AF720" s="2">
        <f t="shared" ref="AF720:AF783" si="275">1+AF719</f>
        <v>193</v>
      </c>
      <c r="AG720" s="9">
        <f t="shared" ref="AG720:AG783" si="276">AF720*AE720</f>
        <v>481.53692614770455</v>
      </c>
      <c r="AH720" s="12">
        <f t="shared" ref="AH720:AH783" si="277">1/(AB720*AG720+1)</f>
        <v>3.1788789737972304E-3</v>
      </c>
      <c r="AI720" s="12">
        <f t="shared" ref="AI720:AI783" si="278">AL720^2-4*CoefC*AJ720</f>
        <v>-80605.847465865285</v>
      </c>
      <c r="AJ720" s="42">
        <f t="shared" ref="AJ720:AJ783" si="279">AH720^2*CoefA-AP720</f>
        <v>-107.64138793106744</v>
      </c>
      <c r="AK720" s="11">
        <v>0</v>
      </c>
      <c r="AL720" s="9">
        <f t="shared" ref="AL720:AL783" si="280">AH720*CoefB-B</f>
        <v>-89.564310420269578</v>
      </c>
      <c r="AM720" s="11">
        <f t="shared" ref="AM720:AM783" si="281">IF(AK720&lt;0,0,AK720)</f>
        <v>0</v>
      </c>
      <c r="AN720" s="9">
        <f t="shared" ref="AN720:AN783" si="282">AQ719</f>
        <v>84.898202358516087</v>
      </c>
      <c r="AO720" s="9"/>
      <c r="AP720" s="9">
        <f t="shared" ref="AP720:AP783" si="283">AN720-AT720*(B-_R*ABS(AT720))</f>
        <v>107.64220645806138</v>
      </c>
      <c r="AQ720" s="47">
        <f t="shared" ref="AQ720:AQ783" si="284">AU720+B*(AR720-AT720)+_R*AT720*ABS(AT720)</f>
        <v>84.82169782755787</v>
      </c>
      <c r="AR720" s="15">
        <f t="shared" ref="AR720:AR783" si="285">AM719</f>
        <v>0</v>
      </c>
      <c r="AS720" s="49"/>
      <c r="AT720" s="12">
        <f t="shared" ref="AT720:AT783" si="286">AY719</f>
        <v>-0.25319068065083383</v>
      </c>
      <c r="AU720" s="9">
        <f t="shared" ref="AU720:AU783" si="287">AX719</f>
        <v>62.077693728012576</v>
      </c>
      <c r="AV720" s="9">
        <f t="shared" ref="AV720:AV783" si="288">AU720+AT720*(B-_R*ABS(AT720))</f>
        <v>39.333689628467283</v>
      </c>
      <c r="AW720" s="9">
        <f t="shared" ref="AW720:AW783" si="289">AU720-BA720*(B-_R*ABS(BA720))</f>
        <v>84.82169782755787</v>
      </c>
      <c r="AX720" s="16">
        <f t="shared" ref="AX720:AX783" si="290">(AV720+AW720)/2</f>
        <v>62.077693728012576</v>
      </c>
      <c r="AY720" s="44">
        <f t="shared" ref="AY720:AY783" si="291">(AV720-AX720)/B</f>
        <v>-0.2523418724765808</v>
      </c>
      <c r="AZ720" s="49"/>
      <c r="BA720" s="12">
        <f t="shared" ref="BA720:BA783" si="292">BF719</f>
        <v>-0.25319068065083383</v>
      </c>
      <c r="BB720" s="9">
        <f t="shared" ref="BB720:BB783" si="293">BE719</f>
        <v>63.614537256651829</v>
      </c>
      <c r="BC720" s="9">
        <f t="shared" ref="BC720:BC783" si="294">BB720+BA720*(B-_R*ABS(BA720))</f>
        <v>40.870533157106536</v>
      </c>
      <c r="BD720" s="9">
        <f t="shared" ref="BD720:BD783" si="295">BB720-BH720*(B-_R*ABS(BH720))</f>
        <v>86.358541356197122</v>
      </c>
      <c r="BE720" s="16">
        <f t="shared" ref="BE720:BE783" si="296">(BC720+BD720)/2</f>
        <v>63.614537256651829</v>
      </c>
      <c r="BF720" s="44">
        <f t="shared" ref="BF720:BF783" si="297">(BC720-BE720)/B</f>
        <v>-0.2523418724765808</v>
      </c>
      <c r="BG720" s="49"/>
      <c r="BH720" s="12">
        <f t="shared" ref="BH720:BH783" si="298">BM719</f>
        <v>-0.25319068065083383</v>
      </c>
      <c r="BI720" s="9">
        <f t="shared" ref="BI720:BI783" si="299">BL719</f>
        <v>64</v>
      </c>
      <c r="BJ720" s="9">
        <f t="shared" si="262"/>
        <v>41.255995900454707</v>
      </c>
      <c r="BK720" s="9"/>
      <c r="BL720" s="47">
        <f t="shared" ref="BL720:BL783" si="300">$AA$7</f>
        <v>64</v>
      </c>
      <c r="BM720" s="44">
        <f t="shared" ref="BM720:BM783" si="301">(BJ720-BL720)/B</f>
        <v>-0.2523418724765808</v>
      </c>
      <c r="BN720" s="11"/>
      <c r="BO720" s="9"/>
      <c r="BP720" s="11"/>
      <c r="BQ720" s="9"/>
      <c r="BR720" s="43"/>
      <c r="BS720" s="9"/>
      <c r="BT720" s="11"/>
    </row>
    <row r="721" spans="3:72" x14ac:dyDescent="0.2">
      <c r="C721" s="1">
        <v>80</v>
      </c>
      <c r="D721" s="1">
        <v>104.71</v>
      </c>
      <c r="E721" s="1">
        <v>-5103.8999999999996</v>
      </c>
      <c r="F721" s="2">
        <v>78</v>
      </c>
      <c r="G721" s="6">
        <v>3.3000000000000002E-2</v>
      </c>
      <c r="H721" s="2">
        <v>0.42199999999999999</v>
      </c>
      <c r="I721" s="2">
        <v>3500</v>
      </c>
      <c r="J721" s="3">
        <f t="shared" si="263"/>
        <v>58.333333333333336</v>
      </c>
      <c r="K721" s="3">
        <f t="shared" si="264"/>
        <v>366.52</v>
      </c>
      <c r="L721" s="1">
        <v>0.9</v>
      </c>
      <c r="M721" s="1">
        <v>0.76</v>
      </c>
      <c r="N721" s="1">
        <f t="shared" si="265"/>
        <v>0.68400000000000005</v>
      </c>
      <c r="O721" s="40">
        <f t="shared" si="266"/>
        <v>50.175438596491226</v>
      </c>
      <c r="P721" s="40">
        <f t="shared" si="267"/>
        <v>3808.3157894736842</v>
      </c>
      <c r="Q721" s="1">
        <v>11</v>
      </c>
      <c r="R721" s="1">
        <v>4</v>
      </c>
      <c r="S721" s="2">
        <v>2600</v>
      </c>
      <c r="T721" s="3">
        <f t="shared" si="268"/>
        <v>866.66666666666663</v>
      </c>
      <c r="U721" s="7">
        <v>0.20419999999999999</v>
      </c>
      <c r="V721" s="7">
        <f t="shared" si="269"/>
        <v>3.2749326455999997E-2</v>
      </c>
      <c r="W721" s="7">
        <f t="shared" si="270"/>
        <v>1.6693636134473333E-2</v>
      </c>
      <c r="X721" s="40">
        <f t="shared" si="271"/>
        <v>1081.2059482292843</v>
      </c>
      <c r="Y721" s="1">
        <v>0</v>
      </c>
      <c r="Z721" s="1">
        <v>78</v>
      </c>
      <c r="AA721" s="2">
        <v>67</v>
      </c>
      <c r="AB721" s="6">
        <f t="shared" si="272"/>
        <v>0.6511988748177826</v>
      </c>
      <c r="AC721" s="2">
        <v>347.36</v>
      </c>
      <c r="AD721" s="40">
        <f t="shared" si="273"/>
        <v>3367.0033670033663</v>
      </c>
      <c r="AE721" s="1">
        <f t="shared" si="274"/>
        <v>2.4950099800399199</v>
      </c>
      <c r="AF721" s="2">
        <f t="shared" si="275"/>
        <v>194</v>
      </c>
      <c r="AG721" s="9">
        <f t="shared" si="276"/>
        <v>484.03193612774447</v>
      </c>
      <c r="AH721" s="12">
        <f t="shared" si="277"/>
        <v>3.1625448210829943E-3</v>
      </c>
      <c r="AI721" s="12">
        <f t="shared" si="278"/>
        <v>-80479.772216216326</v>
      </c>
      <c r="AJ721" s="42">
        <f t="shared" si="279"/>
        <v>-107.48889935412085</v>
      </c>
      <c r="AK721" s="11">
        <v>0</v>
      </c>
      <c r="AL721" s="9">
        <f t="shared" si="280"/>
        <v>-89.567225903187534</v>
      </c>
      <c r="AM721" s="11">
        <f t="shared" si="281"/>
        <v>0</v>
      </c>
      <c r="AN721" s="9">
        <f t="shared" si="282"/>
        <v>84.82169782755787</v>
      </c>
      <c r="AO721" s="9"/>
      <c r="AP721" s="9">
        <f t="shared" si="283"/>
        <v>107.48970949099022</v>
      </c>
      <c r="AQ721" s="47">
        <f t="shared" si="284"/>
        <v>84.745705391444929</v>
      </c>
      <c r="AR721" s="15">
        <f t="shared" si="285"/>
        <v>0</v>
      </c>
      <c r="AS721" s="49"/>
      <c r="AT721" s="12">
        <f t="shared" si="286"/>
        <v>-0.2523418724765808</v>
      </c>
      <c r="AU721" s="9">
        <f t="shared" si="287"/>
        <v>62.077693728012576</v>
      </c>
      <c r="AV721" s="9">
        <f t="shared" si="288"/>
        <v>39.409682064580224</v>
      </c>
      <c r="AW721" s="9">
        <f t="shared" si="289"/>
        <v>84.745705391444929</v>
      </c>
      <c r="AX721" s="16">
        <f t="shared" si="290"/>
        <v>62.077693728012576</v>
      </c>
      <c r="AY721" s="44">
        <f t="shared" si="291"/>
        <v>-0.25149874593039889</v>
      </c>
      <c r="AZ721" s="49"/>
      <c r="BA721" s="12">
        <f t="shared" si="292"/>
        <v>-0.2523418724765808</v>
      </c>
      <c r="BB721" s="9">
        <f t="shared" si="293"/>
        <v>63.614537256651829</v>
      </c>
      <c r="BC721" s="9">
        <f t="shared" si="294"/>
        <v>40.946525593219476</v>
      </c>
      <c r="BD721" s="9">
        <f t="shared" si="295"/>
        <v>86.282548920084182</v>
      </c>
      <c r="BE721" s="16">
        <f t="shared" si="296"/>
        <v>63.614537256651829</v>
      </c>
      <c r="BF721" s="44">
        <f t="shared" si="297"/>
        <v>-0.25149874593039889</v>
      </c>
      <c r="BG721" s="49"/>
      <c r="BH721" s="12">
        <f t="shared" si="298"/>
        <v>-0.2523418724765808</v>
      </c>
      <c r="BI721" s="9">
        <f t="shared" si="299"/>
        <v>64</v>
      </c>
      <c r="BJ721" s="9">
        <f t="shared" si="262"/>
        <v>41.331988336567647</v>
      </c>
      <c r="BK721" s="9"/>
      <c r="BL721" s="47">
        <f t="shared" si="300"/>
        <v>64</v>
      </c>
      <c r="BM721" s="44">
        <f t="shared" si="301"/>
        <v>-0.25149874593039889</v>
      </c>
      <c r="BN721" s="11"/>
      <c r="BO721" s="9"/>
      <c r="BP721" s="11"/>
      <c r="BQ721" s="9"/>
      <c r="BR721" s="43"/>
      <c r="BS721" s="9"/>
      <c r="BT721" s="11"/>
    </row>
    <row r="722" spans="3:72" x14ac:dyDescent="0.2">
      <c r="C722" s="1">
        <v>80</v>
      </c>
      <c r="D722" s="1">
        <v>104.71</v>
      </c>
      <c r="E722" s="1">
        <v>-5103.8999999999996</v>
      </c>
      <c r="F722" s="2">
        <v>78</v>
      </c>
      <c r="G722" s="6">
        <v>3.3000000000000002E-2</v>
      </c>
      <c r="H722" s="2">
        <v>0.42199999999999999</v>
      </c>
      <c r="I722" s="2">
        <v>3500</v>
      </c>
      <c r="J722" s="3">
        <f t="shared" si="263"/>
        <v>58.333333333333336</v>
      </c>
      <c r="K722" s="3">
        <f t="shared" si="264"/>
        <v>366.52</v>
      </c>
      <c r="L722" s="1">
        <v>0.9</v>
      </c>
      <c r="M722" s="1">
        <v>0.76</v>
      </c>
      <c r="N722" s="1">
        <f t="shared" si="265"/>
        <v>0.68400000000000005</v>
      </c>
      <c r="O722" s="40">
        <f t="shared" si="266"/>
        <v>50.175438596491226</v>
      </c>
      <c r="P722" s="40">
        <f t="shared" si="267"/>
        <v>3808.3157894736842</v>
      </c>
      <c r="Q722" s="1">
        <v>11</v>
      </c>
      <c r="R722" s="1">
        <v>4</v>
      </c>
      <c r="S722" s="2">
        <v>2600</v>
      </c>
      <c r="T722" s="3">
        <f t="shared" si="268"/>
        <v>866.66666666666663</v>
      </c>
      <c r="U722" s="7">
        <v>0.20419999999999999</v>
      </c>
      <c r="V722" s="7">
        <f t="shared" si="269"/>
        <v>3.2749326455999997E-2</v>
      </c>
      <c r="W722" s="7">
        <f t="shared" si="270"/>
        <v>1.6693636134473333E-2</v>
      </c>
      <c r="X722" s="40">
        <f t="shared" si="271"/>
        <v>1081.2059482292843</v>
      </c>
      <c r="Y722" s="1">
        <v>0</v>
      </c>
      <c r="Z722" s="1">
        <v>78</v>
      </c>
      <c r="AA722" s="2">
        <v>67</v>
      </c>
      <c r="AB722" s="6">
        <f t="shared" si="272"/>
        <v>0.6511988748177826</v>
      </c>
      <c r="AC722" s="2">
        <v>347.36</v>
      </c>
      <c r="AD722" s="40">
        <f t="shared" si="273"/>
        <v>3367.0033670033663</v>
      </c>
      <c r="AE722" s="1">
        <f t="shared" si="274"/>
        <v>2.4950099800399199</v>
      </c>
      <c r="AF722" s="2">
        <f t="shared" si="275"/>
        <v>195</v>
      </c>
      <c r="AG722" s="9">
        <f t="shared" si="276"/>
        <v>486.5269461077844</v>
      </c>
      <c r="AH722" s="12">
        <f t="shared" si="277"/>
        <v>3.1463776710282543E-3</v>
      </c>
      <c r="AI722" s="12">
        <f t="shared" si="278"/>
        <v>-80354.541236574631</v>
      </c>
      <c r="AJ722" s="42">
        <f t="shared" si="279"/>
        <v>-107.33742970831024</v>
      </c>
      <c r="AK722" s="11">
        <v>0</v>
      </c>
      <c r="AL722" s="9">
        <f t="shared" si="280"/>
        <v>-89.570111577800802</v>
      </c>
      <c r="AM722" s="11">
        <f t="shared" si="281"/>
        <v>0</v>
      </c>
      <c r="AN722" s="9">
        <f t="shared" si="282"/>
        <v>84.745705391444929</v>
      </c>
      <c r="AO722" s="9"/>
      <c r="AP722" s="9">
        <f t="shared" si="283"/>
        <v>107.33823158339858</v>
      </c>
      <c r="AQ722" s="47">
        <f t="shared" si="284"/>
        <v>84.670219919966229</v>
      </c>
      <c r="AR722" s="15">
        <f t="shared" si="285"/>
        <v>0</v>
      </c>
      <c r="AS722" s="49"/>
      <c r="AT722" s="12">
        <f t="shared" si="286"/>
        <v>-0.25149874593039889</v>
      </c>
      <c r="AU722" s="9">
        <f t="shared" si="287"/>
        <v>62.077693728012576</v>
      </c>
      <c r="AV722" s="9">
        <f t="shared" si="288"/>
        <v>39.485167536058924</v>
      </c>
      <c r="AW722" s="9">
        <f t="shared" si="289"/>
        <v>84.670219919966229</v>
      </c>
      <c r="AX722" s="16">
        <f t="shared" si="290"/>
        <v>62.077693728012576</v>
      </c>
      <c r="AY722" s="44">
        <f t="shared" si="291"/>
        <v>-0.25066124409324025</v>
      </c>
      <c r="AZ722" s="49"/>
      <c r="BA722" s="12">
        <f t="shared" si="292"/>
        <v>-0.25149874593039889</v>
      </c>
      <c r="BB722" s="9">
        <f t="shared" si="293"/>
        <v>63.614537256651829</v>
      </c>
      <c r="BC722" s="9">
        <f t="shared" si="294"/>
        <v>41.022011064698177</v>
      </c>
      <c r="BD722" s="9">
        <f t="shared" si="295"/>
        <v>86.207063448605481</v>
      </c>
      <c r="BE722" s="16">
        <f t="shared" si="296"/>
        <v>63.614537256651829</v>
      </c>
      <c r="BF722" s="44">
        <f t="shared" si="297"/>
        <v>-0.25066124409324025</v>
      </c>
      <c r="BG722" s="49"/>
      <c r="BH722" s="12">
        <f t="shared" si="298"/>
        <v>-0.25149874593039889</v>
      </c>
      <c r="BI722" s="9">
        <f t="shared" si="299"/>
        <v>64</v>
      </c>
      <c r="BJ722" s="9">
        <f t="shared" si="262"/>
        <v>41.407473808046348</v>
      </c>
      <c r="BK722" s="9"/>
      <c r="BL722" s="47">
        <f t="shared" si="300"/>
        <v>64</v>
      </c>
      <c r="BM722" s="44">
        <f t="shared" si="301"/>
        <v>-0.25066124409324025</v>
      </c>
      <c r="BN722" s="11"/>
      <c r="BO722" s="9"/>
      <c r="BP722" s="11"/>
      <c r="BQ722" s="9"/>
      <c r="BR722" s="43"/>
      <c r="BS722" s="9"/>
      <c r="BT722" s="11"/>
    </row>
    <row r="723" spans="3:72" x14ac:dyDescent="0.2">
      <c r="C723" s="1">
        <v>80</v>
      </c>
      <c r="D723" s="1">
        <v>104.71</v>
      </c>
      <c r="E723" s="1">
        <v>-5103.8999999999996</v>
      </c>
      <c r="F723" s="2">
        <v>78</v>
      </c>
      <c r="G723" s="6">
        <v>3.3000000000000002E-2</v>
      </c>
      <c r="H723" s="2">
        <v>0.42199999999999999</v>
      </c>
      <c r="I723" s="2">
        <v>3500</v>
      </c>
      <c r="J723" s="3">
        <f t="shared" si="263"/>
        <v>58.333333333333336</v>
      </c>
      <c r="K723" s="3">
        <f t="shared" si="264"/>
        <v>366.52</v>
      </c>
      <c r="L723" s="1">
        <v>0.9</v>
      </c>
      <c r="M723" s="1">
        <v>0.76</v>
      </c>
      <c r="N723" s="1">
        <f t="shared" si="265"/>
        <v>0.68400000000000005</v>
      </c>
      <c r="O723" s="40">
        <f t="shared" si="266"/>
        <v>50.175438596491226</v>
      </c>
      <c r="P723" s="40">
        <f t="shared" si="267"/>
        <v>3808.3157894736842</v>
      </c>
      <c r="Q723" s="1">
        <v>11</v>
      </c>
      <c r="R723" s="1">
        <v>4</v>
      </c>
      <c r="S723" s="2">
        <v>2600</v>
      </c>
      <c r="T723" s="3">
        <f t="shared" si="268"/>
        <v>866.66666666666663</v>
      </c>
      <c r="U723" s="7">
        <v>0.20419999999999999</v>
      </c>
      <c r="V723" s="7">
        <f t="shared" si="269"/>
        <v>3.2749326455999997E-2</v>
      </c>
      <c r="W723" s="7">
        <f t="shared" si="270"/>
        <v>1.6693636134473333E-2</v>
      </c>
      <c r="X723" s="40">
        <f t="shared" si="271"/>
        <v>1081.2059482292843</v>
      </c>
      <c r="Y723" s="1">
        <v>0</v>
      </c>
      <c r="Z723" s="1">
        <v>78</v>
      </c>
      <c r="AA723" s="2">
        <v>67</v>
      </c>
      <c r="AB723" s="6">
        <f t="shared" si="272"/>
        <v>0.6511988748177826</v>
      </c>
      <c r="AC723" s="2">
        <v>347.36</v>
      </c>
      <c r="AD723" s="40">
        <f t="shared" si="273"/>
        <v>3367.0033670033663</v>
      </c>
      <c r="AE723" s="1">
        <f t="shared" si="274"/>
        <v>2.4950099800399199</v>
      </c>
      <c r="AF723" s="2">
        <f t="shared" si="275"/>
        <v>196</v>
      </c>
      <c r="AG723" s="9">
        <f t="shared" si="276"/>
        <v>489.02195608782432</v>
      </c>
      <c r="AH723" s="12">
        <f t="shared" si="277"/>
        <v>3.1303749754716037E-3</v>
      </c>
      <c r="AI723" s="12">
        <f t="shared" si="278"/>
        <v>-80230.146056380996</v>
      </c>
      <c r="AJ723" s="42">
        <f t="shared" si="279"/>
        <v>-107.18696880417298</v>
      </c>
      <c r="AK723" s="11">
        <v>0</v>
      </c>
      <c r="AL723" s="9">
        <f t="shared" si="280"/>
        <v>-89.572967898930713</v>
      </c>
      <c r="AM723" s="11">
        <f t="shared" si="281"/>
        <v>0</v>
      </c>
      <c r="AN723" s="9">
        <f t="shared" si="282"/>
        <v>84.670219919966229</v>
      </c>
      <c r="AO723" s="9"/>
      <c r="AP723" s="9">
        <f t="shared" si="283"/>
        <v>107.18776254321943</v>
      </c>
      <c r="AQ723" s="47">
        <f t="shared" si="284"/>
        <v>84.595236351265783</v>
      </c>
      <c r="AR723" s="15">
        <f t="shared" si="285"/>
        <v>0</v>
      </c>
      <c r="AS723" s="49"/>
      <c r="AT723" s="12">
        <f t="shared" si="286"/>
        <v>-0.25066124409324025</v>
      </c>
      <c r="AU723" s="9">
        <f t="shared" si="287"/>
        <v>62.077693728012576</v>
      </c>
      <c r="AV723" s="9">
        <f t="shared" si="288"/>
        <v>39.56015110475937</v>
      </c>
      <c r="AW723" s="9">
        <f t="shared" si="289"/>
        <v>84.595236351265783</v>
      </c>
      <c r="AX723" s="16">
        <f t="shared" si="290"/>
        <v>62.077693728012576</v>
      </c>
      <c r="AY723" s="44">
        <f t="shared" si="291"/>
        <v>-0.24982931080444767</v>
      </c>
      <c r="AZ723" s="49"/>
      <c r="BA723" s="12">
        <f t="shared" si="292"/>
        <v>-0.25066124409324025</v>
      </c>
      <c r="BB723" s="9">
        <f t="shared" si="293"/>
        <v>63.614537256651829</v>
      </c>
      <c r="BC723" s="9">
        <f t="shared" si="294"/>
        <v>41.096994633398623</v>
      </c>
      <c r="BD723" s="9">
        <f t="shared" si="295"/>
        <v>86.132079879905035</v>
      </c>
      <c r="BE723" s="16">
        <f t="shared" si="296"/>
        <v>63.614537256651829</v>
      </c>
      <c r="BF723" s="44">
        <f t="shared" si="297"/>
        <v>-0.24982931080444767</v>
      </c>
      <c r="BG723" s="49"/>
      <c r="BH723" s="12">
        <f t="shared" si="298"/>
        <v>-0.25066124409324025</v>
      </c>
      <c r="BI723" s="9">
        <f t="shared" si="299"/>
        <v>64</v>
      </c>
      <c r="BJ723" s="9">
        <f t="shared" si="262"/>
        <v>41.482457376746794</v>
      </c>
      <c r="BK723" s="9"/>
      <c r="BL723" s="47">
        <f t="shared" si="300"/>
        <v>64</v>
      </c>
      <c r="BM723" s="44">
        <f t="shared" si="301"/>
        <v>-0.24982931080444767</v>
      </c>
      <c r="BN723" s="11"/>
      <c r="BO723" s="9"/>
      <c r="BP723" s="11"/>
      <c r="BQ723" s="9"/>
      <c r="BR723" s="43"/>
      <c r="BS723" s="9"/>
      <c r="BT723" s="11"/>
    </row>
    <row r="724" spans="3:72" x14ac:dyDescent="0.2">
      <c r="C724" s="1">
        <v>80</v>
      </c>
      <c r="D724" s="1">
        <v>104.71</v>
      </c>
      <c r="E724" s="1">
        <v>-5103.8999999999996</v>
      </c>
      <c r="F724" s="2">
        <v>78</v>
      </c>
      <c r="G724" s="6">
        <v>3.3000000000000002E-2</v>
      </c>
      <c r="H724" s="2">
        <v>0.42199999999999999</v>
      </c>
      <c r="I724" s="2">
        <v>3500</v>
      </c>
      <c r="J724" s="3">
        <f t="shared" si="263"/>
        <v>58.333333333333336</v>
      </c>
      <c r="K724" s="3">
        <f t="shared" si="264"/>
        <v>366.52</v>
      </c>
      <c r="L724" s="1">
        <v>0.9</v>
      </c>
      <c r="M724" s="1">
        <v>0.76</v>
      </c>
      <c r="N724" s="1">
        <f t="shared" si="265"/>
        <v>0.68400000000000005</v>
      </c>
      <c r="O724" s="40">
        <f t="shared" si="266"/>
        <v>50.175438596491226</v>
      </c>
      <c r="P724" s="40">
        <f t="shared" si="267"/>
        <v>3808.3157894736842</v>
      </c>
      <c r="Q724" s="1">
        <v>11</v>
      </c>
      <c r="R724" s="1">
        <v>4</v>
      </c>
      <c r="S724" s="2">
        <v>2600</v>
      </c>
      <c r="T724" s="3">
        <f t="shared" si="268"/>
        <v>866.66666666666663</v>
      </c>
      <c r="U724" s="7">
        <v>0.20419999999999999</v>
      </c>
      <c r="V724" s="7">
        <f t="shared" si="269"/>
        <v>3.2749326455999997E-2</v>
      </c>
      <c r="W724" s="7">
        <f t="shared" si="270"/>
        <v>1.6693636134473333E-2</v>
      </c>
      <c r="X724" s="40">
        <f t="shared" si="271"/>
        <v>1081.2059482292843</v>
      </c>
      <c r="Y724" s="1">
        <v>0</v>
      </c>
      <c r="Z724" s="1">
        <v>78</v>
      </c>
      <c r="AA724" s="2">
        <v>67</v>
      </c>
      <c r="AB724" s="6">
        <f t="shared" si="272"/>
        <v>0.6511988748177826</v>
      </c>
      <c r="AC724" s="2">
        <v>347.36</v>
      </c>
      <c r="AD724" s="40">
        <f t="shared" si="273"/>
        <v>3367.0033670033663</v>
      </c>
      <c r="AE724" s="1">
        <f t="shared" si="274"/>
        <v>2.4950099800399199</v>
      </c>
      <c r="AF724" s="2">
        <f t="shared" si="275"/>
        <v>197</v>
      </c>
      <c r="AG724" s="9">
        <f t="shared" si="276"/>
        <v>491.51696606786425</v>
      </c>
      <c r="AH724" s="12">
        <f t="shared" si="277"/>
        <v>3.1145342378298101E-3</v>
      </c>
      <c r="AI724" s="12">
        <f t="shared" si="278"/>
        <v>-80106.578318282482</v>
      </c>
      <c r="AJ724" s="42">
        <f t="shared" si="279"/>
        <v>-107.03750658775539</v>
      </c>
      <c r="AK724" s="11">
        <v>0</v>
      </c>
      <c r="AL724" s="9">
        <f t="shared" si="280"/>
        <v>-89.575795312192398</v>
      </c>
      <c r="AM724" s="11">
        <f t="shared" si="281"/>
        <v>0</v>
      </c>
      <c r="AN724" s="9">
        <f t="shared" si="282"/>
        <v>84.595236351265783</v>
      </c>
      <c r="AO724" s="9"/>
      <c r="AP724" s="9">
        <f t="shared" si="283"/>
        <v>107.0382923139604</v>
      </c>
      <c r="AQ724" s="47">
        <f t="shared" si="284"/>
        <v>84.520749690707191</v>
      </c>
      <c r="AR724" s="15">
        <f t="shared" si="285"/>
        <v>0</v>
      </c>
      <c r="AS724" s="49"/>
      <c r="AT724" s="12">
        <f t="shared" si="286"/>
        <v>-0.24982931080444767</v>
      </c>
      <c r="AU724" s="9">
        <f t="shared" si="287"/>
        <v>62.077693728012576</v>
      </c>
      <c r="AV724" s="9">
        <f t="shared" si="288"/>
        <v>39.634637765317962</v>
      </c>
      <c r="AW724" s="9">
        <f t="shared" si="289"/>
        <v>84.520749690707191</v>
      </c>
      <c r="AX724" s="16">
        <f t="shared" si="290"/>
        <v>62.077693728012576</v>
      </c>
      <c r="AY724" s="44">
        <f t="shared" si="291"/>
        <v>-0.24900289064915679</v>
      </c>
      <c r="AZ724" s="49"/>
      <c r="BA724" s="12">
        <f t="shared" si="292"/>
        <v>-0.24982931080444767</v>
      </c>
      <c r="BB724" s="9">
        <f t="shared" si="293"/>
        <v>63.614537256651829</v>
      </c>
      <c r="BC724" s="9">
        <f t="shared" si="294"/>
        <v>41.171481293957214</v>
      </c>
      <c r="BD724" s="9">
        <f t="shared" si="295"/>
        <v>86.057593219346444</v>
      </c>
      <c r="BE724" s="16">
        <f t="shared" si="296"/>
        <v>63.614537256651829</v>
      </c>
      <c r="BF724" s="44">
        <f t="shared" si="297"/>
        <v>-0.24900289064915679</v>
      </c>
      <c r="BG724" s="49"/>
      <c r="BH724" s="12">
        <f t="shared" si="298"/>
        <v>-0.24982931080444767</v>
      </c>
      <c r="BI724" s="9">
        <f t="shared" si="299"/>
        <v>64</v>
      </c>
      <c r="BJ724" s="9">
        <f t="shared" si="262"/>
        <v>41.556944037305385</v>
      </c>
      <c r="BK724" s="9"/>
      <c r="BL724" s="47">
        <f t="shared" si="300"/>
        <v>64</v>
      </c>
      <c r="BM724" s="44">
        <f t="shared" si="301"/>
        <v>-0.24900289064915679</v>
      </c>
      <c r="BN724" s="11"/>
      <c r="BO724" s="9"/>
      <c r="BP724" s="11"/>
      <c r="BQ724" s="9"/>
      <c r="BR724" s="43"/>
      <c r="BS724" s="9"/>
      <c r="BT724" s="11"/>
    </row>
    <row r="725" spans="3:72" x14ac:dyDescent="0.2">
      <c r="C725" s="1">
        <v>80</v>
      </c>
      <c r="D725" s="1">
        <v>104.71</v>
      </c>
      <c r="E725" s="1">
        <v>-5103.8999999999996</v>
      </c>
      <c r="F725" s="2">
        <v>78</v>
      </c>
      <c r="G725" s="6">
        <v>3.3000000000000002E-2</v>
      </c>
      <c r="H725" s="2">
        <v>0.42199999999999999</v>
      </c>
      <c r="I725" s="2">
        <v>3500</v>
      </c>
      <c r="J725" s="3">
        <f t="shared" si="263"/>
        <v>58.333333333333336</v>
      </c>
      <c r="K725" s="3">
        <f t="shared" si="264"/>
        <v>366.52</v>
      </c>
      <c r="L725" s="1">
        <v>0.9</v>
      </c>
      <c r="M725" s="1">
        <v>0.76</v>
      </c>
      <c r="N725" s="1">
        <f t="shared" si="265"/>
        <v>0.68400000000000005</v>
      </c>
      <c r="O725" s="40">
        <f t="shared" si="266"/>
        <v>50.175438596491226</v>
      </c>
      <c r="P725" s="40">
        <f t="shared" si="267"/>
        <v>3808.3157894736842</v>
      </c>
      <c r="Q725" s="1">
        <v>11</v>
      </c>
      <c r="R725" s="1">
        <v>4</v>
      </c>
      <c r="S725" s="2">
        <v>2600</v>
      </c>
      <c r="T725" s="3">
        <f t="shared" si="268"/>
        <v>866.66666666666663</v>
      </c>
      <c r="U725" s="7">
        <v>0.20419999999999999</v>
      </c>
      <c r="V725" s="7">
        <f t="shared" si="269"/>
        <v>3.2749326455999997E-2</v>
      </c>
      <c r="W725" s="7">
        <f t="shared" si="270"/>
        <v>1.6693636134473333E-2</v>
      </c>
      <c r="X725" s="40">
        <f t="shared" si="271"/>
        <v>1081.2059482292843</v>
      </c>
      <c r="Y725" s="1">
        <v>0</v>
      </c>
      <c r="Z725" s="1">
        <v>78</v>
      </c>
      <c r="AA725" s="2">
        <v>67</v>
      </c>
      <c r="AB725" s="6">
        <f t="shared" si="272"/>
        <v>0.6511988748177826</v>
      </c>
      <c r="AC725" s="2">
        <v>347.36</v>
      </c>
      <c r="AD725" s="40">
        <f t="shared" si="273"/>
        <v>3367.0033670033663</v>
      </c>
      <c r="AE725" s="1">
        <f t="shared" si="274"/>
        <v>2.4950099800399199</v>
      </c>
      <c r="AF725" s="2">
        <f t="shared" si="275"/>
        <v>198</v>
      </c>
      <c r="AG725" s="9">
        <f t="shared" si="276"/>
        <v>494.01197604790417</v>
      </c>
      <c r="AH725" s="12">
        <f t="shared" si="277"/>
        <v>3.098853011799373E-3</v>
      </c>
      <c r="AI725" s="12">
        <f t="shared" si="278"/>
        <v>-79983.829776241939</v>
      </c>
      <c r="AJ725" s="42">
        <f t="shared" si="279"/>
        <v>-106.88903313836632</v>
      </c>
      <c r="AK725" s="11">
        <v>0</v>
      </c>
      <c r="AL725" s="9">
        <f t="shared" si="280"/>
        <v>-89.578594254226573</v>
      </c>
      <c r="AM725" s="11">
        <f t="shared" si="281"/>
        <v>0</v>
      </c>
      <c r="AN725" s="9">
        <f t="shared" si="282"/>
        <v>84.520749690707191</v>
      </c>
      <c r="AO725" s="9"/>
      <c r="AP725" s="9">
        <f t="shared" si="283"/>
        <v>106.88981097245541</v>
      </c>
      <c r="AQ725" s="47">
        <f t="shared" si="284"/>
        <v>84.446755009760793</v>
      </c>
      <c r="AR725" s="15">
        <f t="shared" si="285"/>
        <v>0</v>
      </c>
      <c r="AS725" s="49"/>
      <c r="AT725" s="12">
        <f t="shared" si="286"/>
        <v>-0.24900289064915679</v>
      </c>
      <c r="AU725" s="9">
        <f t="shared" si="287"/>
        <v>62.077693728012576</v>
      </c>
      <c r="AV725" s="9">
        <f t="shared" si="288"/>
        <v>39.70863244626436</v>
      </c>
      <c r="AW725" s="9">
        <f t="shared" si="289"/>
        <v>84.446755009760793</v>
      </c>
      <c r="AX725" s="16">
        <f t="shared" si="290"/>
        <v>62.077693728012576</v>
      </c>
      <c r="AY725" s="44">
        <f t="shared" si="291"/>
        <v>-0.24818192894594929</v>
      </c>
      <c r="AZ725" s="49"/>
      <c r="BA725" s="12">
        <f t="shared" si="292"/>
        <v>-0.24900289064915679</v>
      </c>
      <c r="BB725" s="9">
        <f t="shared" si="293"/>
        <v>63.614537256651829</v>
      </c>
      <c r="BC725" s="9">
        <f t="shared" si="294"/>
        <v>41.245475974903613</v>
      </c>
      <c r="BD725" s="9">
        <f t="shared" si="295"/>
        <v>85.983598538400045</v>
      </c>
      <c r="BE725" s="16">
        <f t="shared" si="296"/>
        <v>63.614537256651829</v>
      </c>
      <c r="BF725" s="44">
        <f t="shared" si="297"/>
        <v>-0.24818192894594929</v>
      </c>
      <c r="BG725" s="49"/>
      <c r="BH725" s="12">
        <f t="shared" si="298"/>
        <v>-0.24900289064915679</v>
      </c>
      <c r="BI725" s="9">
        <f t="shared" si="299"/>
        <v>64</v>
      </c>
      <c r="BJ725" s="9">
        <f t="shared" si="262"/>
        <v>41.630938718251784</v>
      </c>
      <c r="BK725" s="9"/>
      <c r="BL725" s="47">
        <f t="shared" si="300"/>
        <v>64</v>
      </c>
      <c r="BM725" s="44">
        <f t="shared" si="301"/>
        <v>-0.24818192894594929</v>
      </c>
      <c r="BN725" s="11"/>
      <c r="BO725" s="9"/>
      <c r="BP725" s="11"/>
      <c r="BQ725" s="9"/>
      <c r="BR725" s="43"/>
      <c r="BS725" s="9"/>
      <c r="BT725" s="11"/>
    </row>
    <row r="726" spans="3:72" x14ac:dyDescent="0.2">
      <c r="C726" s="1">
        <v>80</v>
      </c>
      <c r="D726" s="1">
        <v>104.71</v>
      </c>
      <c r="E726" s="1">
        <v>-5103.8999999999996</v>
      </c>
      <c r="F726" s="2">
        <v>78</v>
      </c>
      <c r="G726" s="6">
        <v>3.3000000000000002E-2</v>
      </c>
      <c r="H726" s="2">
        <v>0.42199999999999999</v>
      </c>
      <c r="I726" s="2">
        <v>3500</v>
      </c>
      <c r="J726" s="3">
        <f t="shared" si="263"/>
        <v>58.333333333333336</v>
      </c>
      <c r="K726" s="3">
        <f t="shared" si="264"/>
        <v>366.52</v>
      </c>
      <c r="L726" s="1">
        <v>0.9</v>
      </c>
      <c r="M726" s="1">
        <v>0.76</v>
      </c>
      <c r="N726" s="1">
        <f t="shared" si="265"/>
        <v>0.68400000000000005</v>
      </c>
      <c r="O726" s="40">
        <f t="shared" si="266"/>
        <v>50.175438596491226</v>
      </c>
      <c r="P726" s="40">
        <f t="shared" si="267"/>
        <v>3808.3157894736842</v>
      </c>
      <c r="Q726" s="1">
        <v>11</v>
      </c>
      <c r="R726" s="1">
        <v>4</v>
      </c>
      <c r="S726" s="2">
        <v>2600</v>
      </c>
      <c r="T726" s="3">
        <f t="shared" si="268"/>
        <v>866.66666666666663</v>
      </c>
      <c r="U726" s="7">
        <v>0.20419999999999999</v>
      </c>
      <c r="V726" s="7">
        <f t="shared" si="269"/>
        <v>3.2749326455999997E-2</v>
      </c>
      <c r="W726" s="7">
        <f t="shared" si="270"/>
        <v>1.6693636134473333E-2</v>
      </c>
      <c r="X726" s="40">
        <f t="shared" si="271"/>
        <v>1081.2059482292843</v>
      </c>
      <c r="Y726" s="1">
        <v>0</v>
      </c>
      <c r="Z726" s="1">
        <v>78</v>
      </c>
      <c r="AA726" s="2">
        <v>67</v>
      </c>
      <c r="AB726" s="6">
        <f t="shared" si="272"/>
        <v>0.6511988748177826</v>
      </c>
      <c r="AC726" s="2">
        <v>347.36</v>
      </c>
      <c r="AD726" s="40">
        <f t="shared" si="273"/>
        <v>3367.0033670033663</v>
      </c>
      <c r="AE726" s="1">
        <f t="shared" si="274"/>
        <v>2.4950099800399199</v>
      </c>
      <c r="AF726" s="2">
        <f t="shared" si="275"/>
        <v>199</v>
      </c>
      <c r="AG726" s="9">
        <f t="shared" si="276"/>
        <v>496.50698602794404</v>
      </c>
      <c r="AH726" s="12">
        <f t="shared" si="277"/>
        <v>3.0833289000971077E-3</v>
      </c>
      <c r="AI726" s="12">
        <f t="shared" si="278"/>
        <v>-79861.892293685349</v>
      </c>
      <c r="AJ726" s="42">
        <f t="shared" si="279"/>
        <v>-106.74153866637548</v>
      </c>
      <c r="AK726" s="11">
        <v>0</v>
      </c>
      <c r="AL726" s="9">
        <f t="shared" si="280"/>
        <v>-89.581365152924306</v>
      </c>
      <c r="AM726" s="11">
        <f t="shared" si="281"/>
        <v>0</v>
      </c>
      <c r="AN726" s="9">
        <f t="shared" si="282"/>
        <v>84.446755009760793</v>
      </c>
      <c r="AO726" s="9"/>
      <c r="AP726" s="9">
        <f t="shared" si="283"/>
        <v>106.74230872666108</v>
      </c>
      <c r="AQ726" s="47">
        <f t="shared" si="284"/>
        <v>84.373247444912863</v>
      </c>
      <c r="AR726" s="15">
        <f t="shared" si="285"/>
        <v>0</v>
      </c>
      <c r="AS726" s="49"/>
      <c r="AT726" s="12">
        <f t="shared" si="286"/>
        <v>-0.24818192894594929</v>
      </c>
      <c r="AU726" s="9">
        <f t="shared" si="287"/>
        <v>62.077693728012576</v>
      </c>
      <c r="AV726" s="9">
        <f t="shared" si="288"/>
        <v>39.78214001111229</v>
      </c>
      <c r="AW726" s="9">
        <f t="shared" si="289"/>
        <v>84.373247444912863</v>
      </c>
      <c r="AX726" s="16">
        <f t="shared" si="290"/>
        <v>62.077693728012576</v>
      </c>
      <c r="AY726" s="44">
        <f t="shared" si="291"/>
        <v>-0.24736637173475043</v>
      </c>
      <c r="AZ726" s="49"/>
      <c r="BA726" s="12">
        <f t="shared" si="292"/>
        <v>-0.24818192894594929</v>
      </c>
      <c r="BB726" s="9">
        <f t="shared" si="293"/>
        <v>63.614537256651829</v>
      </c>
      <c r="BC726" s="9">
        <f t="shared" si="294"/>
        <v>41.318983539751542</v>
      </c>
      <c r="BD726" s="9">
        <f t="shared" si="295"/>
        <v>85.910090973552116</v>
      </c>
      <c r="BE726" s="16">
        <f t="shared" si="296"/>
        <v>63.614537256651829</v>
      </c>
      <c r="BF726" s="44">
        <f t="shared" si="297"/>
        <v>-0.24736637173475043</v>
      </c>
      <c r="BG726" s="49"/>
      <c r="BH726" s="12">
        <f t="shared" si="298"/>
        <v>-0.24818192894594929</v>
      </c>
      <c r="BI726" s="9">
        <f t="shared" si="299"/>
        <v>64</v>
      </c>
      <c r="BJ726" s="9">
        <f t="shared" si="262"/>
        <v>41.704446283099713</v>
      </c>
      <c r="BK726" s="9"/>
      <c r="BL726" s="47">
        <f t="shared" si="300"/>
        <v>64</v>
      </c>
      <c r="BM726" s="44">
        <f t="shared" si="301"/>
        <v>-0.24736637173475043</v>
      </c>
      <c r="BN726" s="11"/>
      <c r="BO726" s="9"/>
      <c r="BP726" s="11"/>
      <c r="BQ726" s="9"/>
      <c r="BR726" s="43"/>
      <c r="BS726" s="9"/>
      <c r="BT726" s="11"/>
    </row>
    <row r="727" spans="3:72" x14ac:dyDescent="0.2">
      <c r="C727" s="1">
        <v>80</v>
      </c>
      <c r="D727" s="1">
        <v>104.71</v>
      </c>
      <c r="E727" s="1">
        <v>-5103.8999999999996</v>
      </c>
      <c r="F727" s="2">
        <v>78</v>
      </c>
      <c r="G727" s="6">
        <v>3.3000000000000002E-2</v>
      </c>
      <c r="H727" s="2">
        <v>0.42199999999999999</v>
      </c>
      <c r="I727" s="2">
        <v>3500</v>
      </c>
      <c r="J727" s="3">
        <f t="shared" si="263"/>
        <v>58.333333333333336</v>
      </c>
      <c r="K727" s="3">
        <f t="shared" si="264"/>
        <v>366.52</v>
      </c>
      <c r="L727" s="1">
        <v>0.9</v>
      </c>
      <c r="M727" s="1">
        <v>0.76</v>
      </c>
      <c r="N727" s="1">
        <f t="shared" si="265"/>
        <v>0.68400000000000005</v>
      </c>
      <c r="O727" s="40">
        <f t="shared" si="266"/>
        <v>50.175438596491226</v>
      </c>
      <c r="P727" s="40">
        <f t="shared" si="267"/>
        <v>3808.3157894736842</v>
      </c>
      <c r="Q727" s="1">
        <v>11</v>
      </c>
      <c r="R727" s="1">
        <v>4</v>
      </c>
      <c r="S727" s="2">
        <v>2600</v>
      </c>
      <c r="T727" s="3">
        <f t="shared" si="268"/>
        <v>866.66666666666663</v>
      </c>
      <c r="U727" s="7">
        <v>0.20419999999999999</v>
      </c>
      <c r="V727" s="7">
        <f t="shared" si="269"/>
        <v>3.2749326455999997E-2</v>
      </c>
      <c r="W727" s="7">
        <f t="shared" si="270"/>
        <v>1.6693636134473333E-2</v>
      </c>
      <c r="X727" s="40">
        <f t="shared" si="271"/>
        <v>1081.2059482292843</v>
      </c>
      <c r="Y727" s="1">
        <v>0</v>
      </c>
      <c r="Z727" s="1">
        <v>78</v>
      </c>
      <c r="AA727" s="2">
        <v>67</v>
      </c>
      <c r="AB727" s="6">
        <f t="shared" si="272"/>
        <v>0.6511988748177826</v>
      </c>
      <c r="AC727" s="2">
        <v>347.36</v>
      </c>
      <c r="AD727" s="40">
        <f t="shared" si="273"/>
        <v>3367.0033670033663</v>
      </c>
      <c r="AE727" s="1">
        <f t="shared" si="274"/>
        <v>2.4950099800399199</v>
      </c>
      <c r="AF727" s="2">
        <f t="shared" si="275"/>
        <v>200</v>
      </c>
      <c r="AG727" s="9">
        <f t="shared" si="276"/>
        <v>499.00199600798396</v>
      </c>
      <c r="AH727" s="12">
        <f t="shared" si="277"/>
        <v>3.0679595532383964E-3</v>
      </c>
      <c r="AI727" s="12">
        <f t="shared" si="278"/>
        <v>-79740.75784168634</v>
      </c>
      <c r="AJ727" s="42">
        <f t="shared" si="279"/>
        <v>-106.5950135110552</v>
      </c>
      <c r="AK727" s="11">
        <v>0</v>
      </c>
      <c r="AL727" s="9">
        <f t="shared" si="280"/>
        <v>-89.58410842764512</v>
      </c>
      <c r="AM727" s="11">
        <f t="shared" si="281"/>
        <v>0</v>
      </c>
      <c r="AN727" s="9">
        <f t="shared" si="282"/>
        <v>84.373247444912863</v>
      </c>
      <c r="AO727" s="9"/>
      <c r="AP727" s="9">
        <f t="shared" si="283"/>
        <v>106.59577591349664</v>
      </c>
      <c r="AQ727" s="47">
        <f t="shared" si="284"/>
        <v>84.300222196596351</v>
      </c>
      <c r="AR727" s="15">
        <f t="shared" si="285"/>
        <v>0</v>
      </c>
      <c r="AS727" s="49"/>
      <c r="AT727" s="12">
        <f t="shared" si="286"/>
        <v>-0.24736637173475043</v>
      </c>
      <c r="AU727" s="9">
        <f t="shared" si="287"/>
        <v>62.077693728012576</v>
      </c>
      <c r="AV727" s="9">
        <f t="shared" si="288"/>
        <v>39.855165259428802</v>
      </c>
      <c r="AW727" s="9">
        <f t="shared" si="289"/>
        <v>84.300222196596351</v>
      </c>
      <c r="AX727" s="16">
        <f t="shared" si="290"/>
        <v>62.077693728012576</v>
      </c>
      <c r="AY727" s="44">
        <f t="shared" si="291"/>
        <v>-0.24655616576496589</v>
      </c>
      <c r="AZ727" s="49"/>
      <c r="BA727" s="12">
        <f t="shared" si="292"/>
        <v>-0.24736637173475043</v>
      </c>
      <c r="BB727" s="9">
        <f t="shared" si="293"/>
        <v>63.614537256651829</v>
      </c>
      <c r="BC727" s="9">
        <f t="shared" si="294"/>
        <v>41.392008788068054</v>
      </c>
      <c r="BD727" s="9">
        <f t="shared" si="295"/>
        <v>85.837065725235604</v>
      </c>
      <c r="BE727" s="16">
        <f t="shared" si="296"/>
        <v>63.614537256651829</v>
      </c>
      <c r="BF727" s="44">
        <f t="shared" si="297"/>
        <v>-0.24655616576496589</v>
      </c>
      <c r="BG727" s="49"/>
      <c r="BH727" s="12">
        <f t="shared" si="298"/>
        <v>-0.24736637173475043</v>
      </c>
      <c r="BI727" s="9">
        <f t="shared" si="299"/>
        <v>64</v>
      </c>
      <c r="BJ727" s="9">
        <f t="shared" si="262"/>
        <v>41.777471531416225</v>
      </c>
      <c r="BK727" s="9"/>
      <c r="BL727" s="47">
        <f t="shared" si="300"/>
        <v>64</v>
      </c>
      <c r="BM727" s="44">
        <f t="shared" si="301"/>
        <v>-0.24655616576496589</v>
      </c>
      <c r="BN727" s="11"/>
      <c r="BO727" s="9"/>
      <c r="BP727" s="11"/>
      <c r="BQ727" s="9"/>
      <c r="BR727" s="43"/>
      <c r="BS727" s="9"/>
      <c r="BT727" s="11"/>
    </row>
    <row r="728" spans="3:72" x14ac:dyDescent="0.2">
      <c r="C728" s="1">
        <v>80</v>
      </c>
      <c r="D728" s="1">
        <v>104.71</v>
      </c>
      <c r="E728" s="1">
        <v>-5103.8999999999996</v>
      </c>
      <c r="F728" s="2">
        <v>78</v>
      </c>
      <c r="G728" s="6">
        <v>3.3000000000000002E-2</v>
      </c>
      <c r="H728" s="2">
        <v>0.42199999999999999</v>
      </c>
      <c r="I728" s="2">
        <v>3500</v>
      </c>
      <c r="J728" s="3">
        <f t="shared" si="263"/>
        <v>58.333333333333336</v>
      </c>
      <c r="K728" s="3">
        <f t="shared" si="264"/>
        <v>366.52</v>
      </c>
      <c r="L728" s="1">
        <v>0.9</v>
      </c>
      <c r="M728" s="1">
        <v>0.76</v>
      </c>
      <c r="N728" s="1">
        <f t="shared" si="265"/>
        <v>0.68400000000000005</v>
      </c>
      <c r="O728" s="40">
        <f t="shared" si="266"/>
        <v>50.175438596491226</v>
      </c>
      <c r="P728" s="40">
        <f t="shared" si="267"/>
        <v>3808.3157894736842</v>
      </c>
      <c r="Q728" s="1">
        <v>11</v>
      </c>
      <c r="R728" s="1">
        <v>4</v>
      </c>
      <c r="S728" s="2">
        <v>2600</v>
      </c>
      <c r="T728" s="3">
        <f t="shared" si="268"/>
        <v>866.66666666666663</v>
      </c>
      <c r="U728" s="7">
        <v>0.20419999999999999</v>
      </c>
      <c r="V728" s="7">
        <f t="shared" si="269"/>
        <v>3.2749326455999997E-2</v>
      </c>
      <c r="W728" s="7">
        <f t="shared" si="270"/>
        <v>1.6693636134473333E-2</v>
      </c>
      <c r="X728" s="40">
        <f t="shared" si="271"/>
        <v>1081.2059482292843</v>
      </c>
      <c r="Y728" s="1">
        <v>0</v>
      </c>
      <c r="Z728" s="1">
        <v>78</v>
      </c>
      <c r="AA728" s="2">
        <v>67</v>
      </c>
      <c r="AB728" s="6">
        <f t="shared" si="272"/>
        <v>0.6511988748177826</v>
      </c>
      <c r="AC728" s="2">
        <v>347.36</v>
      </c>
      <c r="AD728" s="40">
        <f t="shared" si="273"/>
        <v>3367.0033670033663</v>
      </c>
      <c r="AE728" s="1">
        <f t="shared" si="274"/>
        <v>2.4950099800399199</v>
      </c>
      <c r="AF728" s="2">
        <f t="shared" si="275"/>
        <v>201</v>
      </c>
      <c r="AG728" s="9">
        <f t="shared" si="276"/>
        <v>501.49700598802389</v>
      </c>
      <c r="AH728" s="12">
        <f t="shared" si="277"/>
        <v>3.0527426683518016E-3</v>
      </c>
      <c r="AI728" s="12">
        <f t="shared" si="278"/>
        <v>-79620.41849718662</v>
      </c>
      <c r="AJ728" s="42">
        <f t="shared" si="279"/>
        <v>-106.4494481384647</v>
      </c>
      <c r="AK728" s="11">
        <v>0</v>
      </c>
      <c r="AL728" s="9">
        <f t="shared" si="280"/>
        <v>-89.586824489428523</v>
      </c>
      <c r="AM728" s="11">
        <f t="shared" si="281"/>
        <v>0</v>
      </c>
      <c r="AN728" s="9">
        <f t="shared" si="282"/>
        <v>84.300222196596351</v>
      </c>
      <c r="AO728" s="9"/>
      <c r="AP728" s="9">
        <f t="shared" si="283"/>
        <v>106.45020299672643</v>
      </c>
      <c r="AQ728" s="47">
        <f t="shared" si="284"/>
        <v>84.227674528142657</v>
      </c>
      <c r="AR728" s="15">
        <f t="shared" si="285"/>
        <v>0</v>
      </c>
      <c r="AS728" s="49"/>
      <c r="AT728" s="12">
        <f t="shared" si="286"/>
        <v>-0.24655616576496589</v>
      </c>
      <c r="AU728" s="9">
        <f t="shared" si="287"/>
        <v>62.077693728012576</v>
      </c>
      <c r="AV728" s="9">
        <f t="shared" si="288"/>
        <v>39.927712927882503</v>
      </c>
      <c r="AW728" s="9">
        <f t="shared" si="289"/>
        <v>84.227674528142643</v>
      </c>
      <c r="AX728" s="16">
        <f t="shared" si="290"/>
        <v>62.077693728012576</v>
      </c>
      <c r="AY728" s="44">
        <f t="shared" si="291"/>
        <v>-0.2457512584838516</v>
      </c>
      <c r="AZ728" s="49"/>
      <c r="BA728" s="12">
        <f t="shared" si="292"/>
        <v>-0.24655616576496589</v>
      </c>
      <c r="BB728" s="9">
        <f t="shared" si="293"/>
        <v>63.614537256651829</v>
      </c>
      <c r="BC728" s="9">
        <f t="shared" si="294"/>
        <v>41.464556456521755</v>
      </c>
      <c r="BD728" s="9">
        <f t="shared" si="295"/>
        <v>85.764518056781895</v>
      </c>
      <c r="BE728" s="16">
        <f t="shared" si="296"/>
        <v>63.614537256651829</v>
      </c>
      <c r="BF728" s="44">
        <f t="shared" si="297"/>
        <v>-0.2457512584838516</v>
      </c>
      <c r="BG728" s="49"/>
      <c r="BH728" s="12">
        <f t="shared" si="298"/>
        <v>-0.24655616576496589</v>
      </c>
      <c r="BI728" s="9">
        <f t="shared" si="299"/>
        <v>64</v>
      </c>
      <c r="BJ728" s="9">
        <f t="shared" si="262"/>
        <v>41.850019199869926</v>
      </c>
      <c r="BK728" s="9"/>
      <c r="BL728" s="47">
        <f t="shared" si="300"/>
        <v>64</v>
      </c>
      <c r="BM728" s="44">
        <f t="shared" si="301"/>
        <v>-0.2457512584838516</v>
      </c>
      <c r="BN728" s="11"/>
      <c r="BO728" s="9"/>
      <c r="BP728" s="11"/>
      <c r="BQ728" s="9"/>
      <c r="BR728" s="43"/>
      <c r="BS728" s="9"/>
      <c r="BT728" s="11"/>
    </row>
    <row r="729" spans="3:72" x14ac:dyDescent="0.2">
      <c r="C729" s="1">
        <v>80</v>
      </c>
      <c r="D729" s="1">
        <v>104.71</v>
      </c>
      <c r="E729" s="1">
        <v>-5103.8999999999996</v>
      </c>
      <c r="F729" s="2">
        <v>78</v>
      </c>
      <c r="G729" s="6">
        <v>3.3000000000000002E-2</v>
      </c>
      <c r="H729" s="2">
        <v>0.42199999999999999</v>
      </c>
      <c r="I729" s="2">
        <v>3500</v>
      </c>
      <c r="J729" s="3">
        <f t="shared" si="263"/>
        <v>58.333333333333336</v>
      </c>
      <c r="K729" s="3">
        <f t="shared" si="264"/>
        <v>366.52</v>
      </c>
      <c r="L729" s="1">
        <v>0.9</v>
      </c>
      <c r="M729" s="1">
        <v>0.76</v>
      </c>
      <c r="N729" s="1">
        <f t="shared" si="265"/>
        <v>0.68400000000000005</v>
      </c>
      <c r="O729" s="40">
        <f t="shared" si="266"/>
        <v>50.175438596491226</v>
      </c>
      <c r="P729" s="40">
        <f t="shared" si="267"/>
        <v>3808.3157894736842</v>
      </c>
      <c r="Q729" s="1">
        <v>11</v>
      </c>
      <c r="R729" s="1">
        <v>4</v>
      </c>
      <c r="S729" s="2">
        <v>2600</v>
      </c>
      <c r="T729" s="3">
        <f t="shared" si="268"/>
        <v>866.66666666666663</v>
      </c>
      <c r="U729" s="7">
        <v>0.20419999999999999</v>
      </c>
      <c r="V729" s="7">
        <f t="shared" si="269"/>
        <v>3.2749326455999997E-2</v>
      </c>
      <c r="W729" s="7">
        <f t="shared" si="270"/>
        <v>1.6693636134473333E-2</v>
      </c>
      <c r="X729" s="40">
        <f t="shared" si="271"/>
        <v>1081.2059482292843</v>
      </c>
      <c r="Y729" s="1">
        <v>0</v>
      </c>
      <c r="Z729" s="1">
        <v>78</v>
      </c>
      <c r="AA729" s="2">
        <v>67</v>
      </c>
      <c r="AB729" s="6">
        <f t="shared" si="272"/>
        <v>0.6511988748177826</v>
      </c>
      <c r="AC729" s="2">
        <v>347.36</v>
      </c>
      <c r="AD729" s="40">
        <f t="shared" si="273"/>
        <v>3367.0033670033663</v>
      </c>
      <c r="AE729" s="1">
        <f t="shared" si="274"/>
        <v>2.4950099800399199</v>
      </c>
      <c r="AF729" s="2">
        <f t="shared" si="275"/>
        <v>202</v>
      </c>
      <c r="AG729" s="9">
        <f t="shared" si="276"/>
        <v>503.99201596806381</v>
      </c>
      <c r="AH729" s="12">
        <f t="shared" si="277"/>
        <v>3.0376759880287791E-3</v>
      </c>
      <c r="AI729" s="12">
        <f t="shared" si="278"/>
        <v>-79500.86644125203</v>
      </c>
      <c r="AJ729" s="42">
        <f t="shared" si="279"/>
        <v>-106.30483313937596</v>
      </c>
      <c r="AK729" s="11">
        <v>0</v>
      </c>
      <c r="AL729" s="9">
        <f t="shared" si="280"/>
        <v>-89.589513741199383</v>
      </c>
      <c r="AM729" s="11">
        <f t="shared" si="281"/>
        <v>0</v>
      </c>
      <c r="AN729" s="9">
        <f t="shared" si="282"/>
        <v>84.227674528142657</v>
      </c>
      <c r="AO729" s="9"/>
      <c r="AP729" s="9">
        <f t="shared" si="283"/>
        <v>106.30558056488402</v>
      </c>
      <c r="AQ729" s="47">
        <f t="shared" si="284"/>
        <v>84.155599764753944</v>
      </c>
      <c r="AR729" s="15">
        <f t="shared" si="285"/>
        <v>0</v>
      </c>
      <c r="AS729" s="49"/>
      <c r="AT729" s="12">
        <f t="shared" si="286"/>
        <v>-0.2457512584838516</v>
      </c>
      <c r="AU729" s="9">
        <f t="shared" si="287"/>
        <v>62.077693728012576</v>
      </c>
      <c r="AV729" s="9">
        <f t="shared" si="288"/>
        <v>39.999787691271209</v>
      </c>
      <c r="AW729" s="9">
        <f t="shared" si="289"/>
        <v>84.155599764753944</v>
      </c>
      <c r="AX729" s="16">
        <f t="shared" si="290"/>
        <v>62.077693728012576</v>
      </c>
      <c r="AY729" s="44">
        <f t="shared" si="291"/>
        <v>-0.24495159802511224</v>
      </c>
      <c r="AZ729" s="49"/>
      <c r="BA729" s="12">
        <f t="shared" si="292"/>
        <v>-0.2457512584838516</v>
      </c>
      <c r="BB729" s="9">
        <f t="shared" si="293"/>
        <v>63.614537256651829</v>
      </c>
      <c r="BC729" s="9">
        <f t="shared" si="294"/>
        <v>41.536631219910461</v>
      </c>
      <c r="BD729" s="9">
        <f t="shared" si="295"/>
        <v>85.692443293393197</v>
      </c>
      <c r="BE729" s="16">
        <f t="shared" si="296"/>
        <v>63.614537256651829</v>
      </c>
      <c r="BF729" s="44">
        <f t="shared" si="297"/>
        <v>-0.24495159802511224</v>
      </c>
      <c r="BG729" s="49"/>
      <c r="BH729" s="12">
        <f t="shared" si="298"/>
        <v>-0.2457512584838516</v>
      </c>
      <c r="BI729" s="9">
        <f t="shared" si="299"/>
        <v>64</v>
      </c>
      <c r="BJ729" s="9">
        <f t="shared" si="262"/>
        <v>41.922093963258632</v>
      </c>
      <c r="BK729" s="9"/>
      <c r="BL729" s="47">
        <f t="shared" si="300"/>
        <v>64</v>
      </c>
      <c r="BM729" s="44">
        <f t="shared" si="301"/>
        <v>-0.24495159802511224</v>
      </c>
      <c r="BN729" s="11"/>
      <c r="BO729" s="9"/>
      <c r="BP729" s="11"/>
      <c r="BQ729" s="9"/>
      <c r="BR729" s="43"/>
      <c r="BS729" s="9"/>
      <c r="BT729" s="11"/>
    </row>
    <row r="730" spans="3:72" x14ac:dyDescent="0.2">
      <c r="C730" s="1">
        <v>80</v>
      </c>
      <c r="D730" s="1">
        <v>104.71</v>
      </c>
      <c r="E730" s="1">
        <v>-5103.8999999999996</v>
      </c>
      <c r="F730" s="2">
        <v>78</v>
      </c>
      <c r="G730" s="6">
        <v>3.3000000000000002E-2</v>
      </c>
      <c r="H730" s="2">
        <v>0.42199999999999999</v>
      </c>
      <c r="I730" s="2">
        <v>3500</v>
      </c>
      <c r="J730" s="3">
        <f t="shared" si="263"/>
        <v>58.333333333333336</v>
      </c>
      <c r="K730" s="3">
        <f t="shared" si="264"/>
        <v>366.52</v>
      </c>
      <c r="L730" s="1">
        <v>0.9</v>
      </c>
      <c r="M730" s="1">
        <v>0.76</v>
      </c>
      <c r="N730" s="1">
        <f t="shared" si="265"/>
        <v>0.68400000000000005</v>
      </c>
      <c r="O730" s="40">
        <f t="shared" si="266"/>
        <v>50.175438596491226</v>
      </c>
      <c r="P730" s="40">
        <f t="shared" si="267"/>
        <v>3808.3157894736842</v>
      </c>
      <c r="Q730" s="1">
        <v>11</v>
      </c>
      <c r="R730" s="1">
        <v>4</v>
      </c>
      <c r="S730" s="2">
        <v>2600</v>
      </c>
      <c r="T730" s="3">
        <f t="shared" si="268"/>
        <v>866.66666666666663</v>
      </c>
      <c r="U730" s="7">
        <v>0.20419999999999999</v>
      </c>
      <c r="V730" s="7">
        <f t="shared" si="269"/>
        <v>3.2749326455999997E-2</v>
      </c>
      <c r="W730" s="7">
        <f t="shared" si="270"/>
        <v>1.6693636134473333E-2</v>
      </c>
      <c r="X730" s="40">
        <f t="shared" si="271"/>
        <v>1081.2059482292843</v>
      </c>
      <c r="Y730" s="1">
        <v>0</v>
      </c>
      <c r="Z730" s="1">
        <v>78</v>
      </c>
      <c r="AA730" s="2">
        <v>67</v>
      </c>
      <c r="AB730" s="6">
        <f t="shared" si="272"/>
        <v>0.6511988748177826</v>
      </c>
      <c r="AC730" s="2">
        <v>347.36</v>
      </c>
      <c r="AD730" s="40">
        <f t="shared" si="273"/>
        <v>3367.0033670033663</v>
      </c>
      <c r="AE730" s="1">
        <f t="shared" si="274"/>
        <v>2.4950099800399199</v>
      </c>
      <c r="AF730" s="2">
        <f t="shared" si="275"/>
        <v>203</v>
      </c>
      <c r="AG730" s="9">
        <f t="shared" si="276"/>
        <v>506.48702594810374</v>
      </c>
      <c r="AH730" s="12">
        <f t="shared" si="277"/>
        <v>3.0227572992072849E-3</v>
      </c>
      <c r="AI730" s="12">
        <f t="shared" si="278"/>
        <v>-79382.093957362798</v>
      </c>
      <c r="AJ730" s="42">
        <f t="shared" si="279"/>
        <v>-106.16115922724013</v>
      </c>
      <c r="AK730" s="11">
        <v>0</v>
      </c>
      <c r="AL730" s="9">
        <f t="shared" si="280"/>
        <v>-89.592176577967138</v>
      </c>
      <c r="AM730" s="11">
        <f t="shared" si="281"/>
        <v>0</v>
      </c>
      <c r="AN730" s="9">
        <f t="shared" si="282"/>
        <v>84.155599764753944</v>
      </c>
      <c r="AO730" s="9"/>
      <c r="AP730" s="9">
        <f t="shared" si="283"/>
        <v>106.16189932923702</v>
      </c>
      <c r="AQ730" s="47">
        <f t="shared" si="284"/>
        <v>84.083993292495649</v>
      </c>
      <c r="AR730" s="15">
        <f t="shared" si="285"/>
        <v>0</v>
      </c>
      <c r="AS730" s="49"/>
      <c r="AT730" s="12">
        <f t="shared" si="286"/>
        <v>-0.24495159802511224</v>
      </c>
      <c r="AU730" s="9">
        <f t="shared" si="287"/>
        <v>62.077693728012576</v>
      </c>
      <c r="AV730" s="9">
        <f t="shared" si="288"/>
        <v>40.071394163529504</v>
      </c>
      <c r="AW730" s="9">
        <f t="shared" si="289"/>
        <v>84.083993292495649</v>
      </c>
      <c r="AX730" s="16">
        <f t="shared" si="290"/>
        <v>62.077693728012576</v>
      </c>
      <c r="AY730" s="44">
        <f t="shared" si="291"/>
        <v>-0.24415713319772231</v>
      </c>
      <c r="AZ730" s="49"/>
      <c r="BA730" s="12">
        <f t="shared" si="292"/>
        <v>-0.24495159802511224</v>
      </c>
      <c r="BB730" s="9">
        <f t="shared" si="293"/>
        <v>63.614537256651829</v>
      </c>
      <c r="BC730" s="9">
        <f t="shared" si="294"/>
        <v>41.608237692168757</v>
      </c>
      <c r="BD730" s="9">
        <f t="shared" si="295"/>
        <v>85.620836821134901</v>
      </c>
      <c r="BE730" s="16">
        <f t="shared" si="296"/>
        <v>63.614537256651829</v>
      </c>
      <c r="BF730" s="44">
        <f t="shared" si="297"/>
        <v>-0.24415713319772231</v>
      </c>
      <c r="BG730" s="49"/>
      <c r="BH730" s="12">
        <f t="shared" si="298"/>
        <v>-0.24495159802511224</v>
      </c>
      <c r="BI730" s="9">
        <f t="shared" si="299"/>
        <v>64</v>
      </c>
      <c r="BJ730" s="9">
        <f t="shared" si="262"/>
        <v>41.993700435516928</v>
      </c>
      <c r="BK730" s="9"/>
      <c r="BL730" s="47">
        <f t="shared" si="300"/>
        <v>64</v>
      </c>
      <c r="BM730" s="44">
        <f t="shared" si="301"/>
        <v>-0.24415713319772231</v>
      </c>
      <c r="BN730" s="11"/>
      <c r="BO730" s="9"/>
      <c r="BP730" s="11"/>
      <c r="BQ730" s="9"/>
      <c r="BR730" s="43"/>
      <c r="BS730" s="9"/>
      <c r="BT730" s="11"/>
    </row>
    <row r="731" spans="3:72" x14ac:dyDescent="0.2">
      <c r="C731" s="1">
        <v>80</v>
      </c>
      <c r="D731" s="1">
        <v>104.71</v>
      </c>
      <c r="E731" s="1">
        <v>-5103.8999999999996</v>
      </c>
      <c r="F731" s="2">
        <v>78</v>
      </c>
      <c r="G731" s="6">
        <v>3.3000000000000002E-2</v>
      </c>
      <c r="H731" s="2">
        <v>0.42199999999999999</v>
      </c>
      <c r="I731" s="2">
        <v>3500</v>
      </c>
      <c r="J731" s="3">
        <f t="shared" si="263"/>
        <v>58.333333333333336</v>
      </c>
      <c r="K731" s="3">
        <f t="shared" si="264"/>
        <v>366.52</v>
      </c>
      <c r="L731" s="1">
        <v>0.9</v>
      </c>
      <c r="M731" s="1">
        <v>0.76</v>
      </c>
      <c r="N731" s="1">
        <f t="shared" si="265"/>
        <v>0.68400000000000005</v>
      </c>
      <c r="O731" s="40">
        <f t="shared" si="266"/>
        <v>50.175438596491226</v>
      </c>
      <c r="P731" s="40">
        <f t="shared" si="267"/>
        <v>3808.3157894736842</v>
      </c>
      <c r="Q731" s="1">
        <v>11</v>
      </c>
      <c r="R731" s="1">
        <v>4</v>
      </c>
      <c r="S731" s="2">
        <v>2600</v>
      </c>
      <c r="T731" s="3">
        <f t="shared" si="268"/>
        <v>866.66666666666663</v>
      </c>
      <c r="U731" s="7">
        <v>0.20419999999999999</v>
      </c>
      <c r="V731" s="7">
        <f t="shared" si="269"/>
        <v>3.2749326455999997E-2</v>
      </c>
      <c r="W731" s="7">
        <f t="shared" si="270"/>
        <v>1.6693636134473333E-2</v>
      </c>
      <c r="X731" s="40">
        <f t="shared" si="271"/>
        <v>1081.2059482292843</v>
      </c>
      <c r="Y731" s="1">
        <v>0</v>
      </c>
      <c r="Z731" s="1">
        <v>78</v>
      </c>
      <c r="AA731" s="2">
        <v>67</v>
      </c>
      <c r="AB731" s="6">
        <f t="shared" si="272"/>
        <v>0.6511988748177826</v>
      </c>
      <c r="AC731" s="2">
        <v>347.36</v>
      </c>
      <c r="AD731" s="40">
        <f t="shared" si="273"/>
        <v>3367.0033670033663</v>
      </c>
      <c r="AE731" s="1">
        <f t="shared" si="274"/>
        <v>2.4950099800399199</v>
      </c>
      <c r="AF731" s="2">
        <f t="shared" si="275"/>
        <v>204</v>
      </c>
      <c r="AG731" s="9">
        <f t="shared" si="276"/>
        <v>508.98203592814366</v>
      </c>
      <c r="AH731" s="12">
        <f t="shared" si="277"/>
        <v>3.0079844320881218E-3</v>
      </c>
      <c r="AI731" s="12">
        <f t="shared" si="278"/>
        <v>-79264.093429737637</v>
      </c>
      <c r="AJ731" s="42">
        <f t="shared" si="279"/>
        <v>-106.0184172361937</v>
      </c>
      <c r="AK731" s="11">
        <v>0</v>
      </c>
      <c r="AL731" s="9">
        <f t="shared" si="280"/>
        <v>-89.594813387019229</v>
      </c>
      <c r="AM731" s="11">
        <f t="shared" si="281"/>
        <v>0</v>
      </c>
      <c r="AN731" s="9">
        <f t="shared" si="282"/>
        <v>84.083993292495649</v>
      </c>
      <c r="AO731" s="9"/>
      <c r="AP731" s="9">
        <f t="shared" si="283"/>
        <v>106.01915012179154</v>
      </c>
      <c r="AQ731" s="47">
        <f t="shared" si="284"/>
        <v>84.012850557308468</v>
      </c>
      <c r="AR731" s="15">
        <f t="shared" si="285"/>
        <v>0</v>
      </c>
      <c r="AS731" s="49"/>
      <c r="AT731" s="12">
        <f t="shared" si="286"/>
        <v>-0.24415713319772231</v>
      </c>
      <c r="AU731" s="9">
        <f t="shared" si="287"/>
        <v>62.077693728012576</v>
      </c>
      <c r="AV731" s="9">
        <f t="shared" si="288"/>
        <v>40.142536898716685</v>
      </c>
      <c r="AW731" s="9">
        <f t="shared" si="289"/>
        <v>84.012850557308468</v>
      </c>
      <c r="AX731" s="16">
        <f t="shared" si="290"/>
        <v>62.077693728012576</v>
      </c>
      <c r="AY731" s="44">
        <f t="shared" si="291"/>
        <v>-0.24336781347496525</v>
      </c>
      <c r="AZ731" s="49"/>
      <c r="BA731" s="12">
        <f t="shared" si="292"/>
        <v>-0.24415713319772231</v>
      </c>
      <c r="BB731" s="9">
        <f t="shared" si="293"/>
        <v>63.614537256651829</v>
      </c>
      <c r="BC731" s="9">
        <f t="shared" si="294"/>
        <v>41.679380427355937</v>
      </c>
      <c r="BD731" s="9">
        <f t="shared" si="295"/>
        <v>85.549694085947721</v>
      </c>
      <c r="BE731" s="16">
        <f t="shared" si="296"/>
        <v>63.614537256651829</v>
      </c>
      <c r="BF731" s="44">
        <f t="shared" si="297"/>
        <v>-0.24336781347496525</v>
      </c>
      <c r="BG731" s="49"/>
      <c r="BH731" s="12">
        <f t="shared" si="298"/>
        <v>-0.24415713319772231</v>
      </c>
      <c r="BI731" s="9">
        <f t="shared" si="299"/>
        <v>64</v>
      </c>
      <c r="BJ731" s="9">
        <f t="shared" si="262"/>
        <v>42.064843170704108</v>
      </c>
      <c r="BK731" s="9"/>
      <c r="BL731" s="47">
        <f t="shared" si="300"/>
        <v>64</v>
      </c>
      <c r="BM731" s="44">
        <f t="shared" si="301"/>
        <v>-0.24336781347496525</v>
      </c>
      <c r="BN731" s="11"/>
      <c r="BO731" s="9"/>
      <c r="BP731" s="11"/>
      <c r="BQ731" s="9"/>
      <c r="BR731" s="43"/>
      <c r="BS731" s="9"/>
      <c r="BT731" s="11"/>
    </row>
    <row r="732" spans="3:72" x14ac:dyDescent="0.2">
      <c r="C732" s="1">
        <v>80</v>
      </c>
      <c r="D732" s="1">
        <v>104.71</v>
      </c>
      <c r="E732" s="1">
        <v>-5103.8999999999996</v>
      </c>
      <c r="F732" s="2">
        <v>78</v>
      </c>
      <c r="G732" s="6">
        <v>3.3000000000000002E-2</v>
      </c>
      <c r="H732" s="2">
        <v>0.42199999999999999</v>
      </c>
      <c r="I732" s="2">
        <v>3500</v>
      </c>
      <c r="J732" s="3">
        <f t="shared" si="263"/>
        <v>58.333333333333336</v>
      </c>
      <c r="K732" s="3">
        <f t="shared" si="264"/>
        <v>366.52</v>
      </c>
      <c r="L732" s="1">
        <v>0.9</v>
      </c>
      <c r="M732" s="1">
        <v>0.76</v>
      </c>
      <c r="N732" s="1">
        <f t="shared" si="265"/>
        <v>0.68400000000000005</v>
      </c>
      <c r="O732" s="40">
        <f t="shared" si="266"/>
        <v>50.175438596491226</v>
      </c>
      <c r="P732" s="40">
        <f t="shared" si="267"/>
        <v>3808.3157894736842</v>
      </c>
      <c r="Q732" s="1">
        <v>11</v>
      </c>
      <c r="R732" s="1">
        <v>4</v>
      </c>
      <c r="S732" s="2">
        <v>2600</v>
      </c>
      <c r="T732" s="3">
        <f t="shared" si="268"/>
        <v>866.66666666666663</v>
      </c>
      <c r="U732" s="7">
        <v>0.20419999999999999</v>
      </c>
      <c r="V732" s="7">
        <f t="shared" si="269"/>
        <v>3.2749326455999997E-2</v>
      </c>
      <c r="W732" s="7">
        <f t="shared" si="270"/>
        <v>1.6693636134473333E-2</v>
      </c>
      <c r="X732" s="40">
        <f t="shared" si="271"/>
        <v>1081.2059482292843</v>
      </c>
      <c r="Y732" s="1">
        <v>0</v>
      </c>
      <c r="Z732" s="1">
        <v>78</v>
      </c>
      <c r="AA732" s="2">
        <v>67</v>
      </c>
      <c r="AB732" s="6">
        <f t="shared" si="272"/>
        <v>0.6511988748177826</v>
      </c>
      <c r="AC732" s="2">
        <v>347.36</v>
      </c>
      <c r="AD732" s="40">
        <f t="shared" si="273"/>
        <v>3367.0033670033663</v>
      </c>
      <c r="AE732" s="1">
        <f t="shared" si="274"/>
        <v>2.4950099800399199</v>
      </c>
      <c r="AF732" s="2">
        <f t="shared" si="275"/>
        <v>205</v>
      </c>
      <c r="AG732" s="9">
        <f t="shared" si="276"/>
        <v>511.47704590818358</v>
      </c>
      <c r="AH732" s="12">
        <f t="shared" si="277"/>
        <v>2.9933552590829071E-3</v>
      </c>
      <c r="AI732" s="12">
        <f t="shared" si="278"/>
        <v>-79146.857341690804</v>
      </c>
      <c r="AJ732" s="42">
        <f t="shared" si="279"/>
        <v>-105.87659811910328</v>
      </c>
      <c r="AK732" s="11">
        <v>0</v>
      </c>
      <c r="AL732" s="9">
        <f t="shared" si="280"/>
        <v>-89.597424548108933</v>
      </c>
      <c r="AM732" s="11">
        <f t="shared" si="281"/>
        <v>0</v>
      </c>
      <c r="AN732" s="9">
        <f t="shared" si="282"/>
        <v>84.012850557308468</v>
      </c>
      <c r="AO732" s="9"/>
      <c r="AP732" s="9">
        <f t="shared" si="283"/>
        <v>105.87732389333556</v>
      </c>
      <c r="AQ732" s="47">
        <f t="shared" si="284"/>
        <v>83.942167064039666</v>
      </c>
      <c r="AR732" s="15">
        <f t="shared" si="285"/>
        <v>0</v>
      </c>
      <c r="AS732" s="49"/>
      <c r="AT732" s="12">
        <f t="shared" si="286"/>
        <v>-0.24336781347496525</v>
      </c>
      <c r="AU732" s="9">
        <f t="shared" si="287"/>
        <v>62.077693728012576</v>
      </c>
      <c r="AV732" s="9">
        <f t="shared" si="288"/>
        <v>40.213220391985487</v>
      </c>
      <c r="AW732" s="9">
        <f t="shared" si="289"/>
        <v>83.942167064039666</v>
      </c>
      <c r="AX732" s="16">
        <f t="shared" si="290"/>
        <v>62.077693728012576</v>
      </c>
      <c r="AY732" s="44">
        <f t="shared" si="291"/>
        <v>-0.24258358898368529</v>
      </c>
      <c r="AZ732" s="49"/>
      <c r="BA732" s="12">
        <f t="shared" si="292"/>
        <v>-0.24336781347496525</v>
      </c>
      <c r="BB732" s="9">
        <f t="shared" si="293"/>
        <v>63.614537256651829</v>
      </c>
      <c r="BC732" s="9">
        <f t="shared" si="294"/>
        <v>41.75006392062474</v>
      </c>
      <c r="BD732" s="9">
        <f t="shared" si="295"/>
        <v>85.479010592678918</v>
      </c>
      <c r="BE732" s="16">
        <f t="shared" si="296"/>
        <v>63.614537256651829</v>
      </c>
      <c r="BF732" s="44">
        <f t="shared" si="297"/>
        <v>-0.24258358898368529</v>
      </c>
      <c r="BG732" s="49"/>
      <c r="BH732" s="12">
        <f t="shared" si="298"/>
        <v>-0.24336781347496525</v>
      </c>
      <c r="BI732" s="9">
        <f t="shared" si="299"/>
        <v>64</v>
      </c>
      <c r="BJ732" s="9">
        <f t="shared" si="262"/>
        <v>42.135526663972911</v>
      </c>
      <c r="BK732" s="9"/>
      <c r="BL732" s="47">
        <f t="shared" si="300"/>
        <v>64</v>
      </c>
      <c r="BM732" s="44">
        <f t="shared" si="301"/>
        <v>-0.24258358898368529</v>
      </c>
      <c r="BN732" s="11"/>
      <c r="BO732" s="9"/>
      <c r="BP732" s="11"/>
      <c r="BQ732" s="9"/>
      <c r="BR732" s="43"/>
      <c r="BS732" s="9"/>
      <c r="BT732" s="11"/>
    </row>
    <row r="733" spans="3:72" x14ac:dyDescent="0.2">
      <c r="C733" s="1">
        <v>80</v>
      </c>
      <c r="D733" s="1">
        <v>104.71</v>
      </c>
      <c r="E733" s="1">
        <v>-5103.8999999999996</v>
      </c>
      <c r="F733" s="2">
        <v>78</v>
      </c>
      <c r="G733" s="6">
        <v>3.3000000000000002E-2</v>
      </c>
      <c r="H733" s="2">
        <v>0.42199999999999999</v>
      </c>
      <c r="I733" s="2">
        <v>3500</v>
      </c>
      <c r="J733" s="3">
        <f t="shared" si="263"/>
        <v>58.333333333333336</v>
      </c>
      <c r="K733" s="3">
        <f t="shared" si="264"/>
        <v>366.52</v>
      </c>
      <c r="L733" s="1">
        <v>0.9</v>
      </c>
      <c r="M733" s="1">
        <v>0.76</v>
      </c>
      <c r="N733" s="1">
        <f t="shared" si="265"/>
        <v>0.68400000000000005</v>
      </c>
      <c r="O733" s="40">
        <f t="shared" si="266"/>
        <v>50.175438596491226</v>
      </c>
      <c r="P733" s="40">
        <f t="shared" si="267"/>
        <v>3808.3157894736842</v>
      </c>
      <c r="Q733" s="1">
        <v>11</v>
      </c>
      <c r="R733" s="1">
        <v>4</v>
      </c>
      <c r="S733" s="2">
        <v>2600</v>
      </c>
      <c r="T733" s="3">
        <f t="shared" si="268"/>
        <v>866.66666666666663</v>
      </c>
      <c r="U733" s="7">
        <v>0.20419999999999999</v>
      </c>
      <c r="V733" s="7">
        <f t="shared" si="269"/>
        <v>3.2749326455999997E-2</v>
      </c>
      <c r="W733" s="7">
        <f t="shared" si="270"/>
        <v>1.6693636134473333E-2</v>
      </c>
      <c r="X733" s="40">
        <f t="shared" si="271"/>
        <v>1081.2059482292843</v>
      </c>
      <c r="Y733" s="1">
        <v>0</v>
      </c>
      <c r="Z733" s="1">
        <v>78</v>
      </c>
      <c r="AA733" s="2">
        <v>67</v>
      </c>
      <c r="AB733" s="6">
        <f t="shared" si="272"/>
        <v>0.6511988748177826</v>
      </c>
      <c r="AC733" s="2">
        <v>347.36</v>
      </c>
      <c r="AD733" s="40">
        <f t="shared" si="273"/>
        <v>3367.0033670033663</v>
      </c>
      <c r="AE733" s="1">
        <f t="shared" si="274"/>
        <v>2.4950099800399199</v>
      </c>
      <c r="AF733" s="2">
        <f t="shared" si="275"/>
        <v>206</v>
      </c>
      <c r="AG733" s="9">
        <f t="shared" si="276"/>
        <v>513.97205588822351</v>
      </c>
      <c r="AH733" s="12">
        <f t="shared" si="277"/>
        <v>2.9788676937925885E-3</v>
      </c>
      <c r="AI733" s="12">
        <f t="shared" si="278"/>
        <v>-79030.378274021161</v>
      </c>
      <c r="AJ733" s="42">
        <f t="shared" si="279"/>
        <v>-105.73569294564847</v>
      </c>
      <c r="AK733" s="11">
        <v>0</v>
      </c>
      <c r="AL733" s="9">
        <f t="shared" si="280"/>
        <v>-89.600010433637593</v>
      </c>
      <c r="AM733" s="11">
        <f t="shared" si="281"/>
        <v>0</v>
      </c>
      <c r="AN733" s="9">
        <f t="shared" si="282"/>
        <v>83.942167064039666</v>
      </c>
      <c r="AO733" s="9"/>
      <c r="AP733" s="9">
        <f t="shared" si="283"/>
        <v>105.73641171152018</v>
      </c>
      <c r="AQ733" s="47">
        <f t="shared" si="284"/>
        <v>83.871938375493087</v>
      </c>
      <c r="AR733" s="15">
        <f t="shared" si="285"/>
        <v>0</v>
      </c>
      <c r="AS733" s="49"/>
      <c r="AT733" s="12">
        <f t="shared" si="286"/>
        <v>-0.24258358898368529</v>
      </c>
      <c r="AU733" s="9">
        <f t="shared" si="287"/>
        <v>62.077693728012576</v>
      </c>
      <c r="AV733" s="9">
        <f t="shared" si="288"/>
        <v>40.283449080532066</v>
      </c>
      <c r="AW733" s="9">
        <f t="shared" si="289"/>
        <v>83.871938375493087</v>
      </c>
      <c r="AX733" s="16">
        <f t="shared" si="290"/>
        <v>62.077693728012576</v>
      </c>
      <c r="AY733" s="44">
        <f t="shared" si="291"/>
        <v>-0.24180441049374768</v>
      </c>
      <c r="AZ733" s="49"/>
      <c r="BA733" s="12">
        <f t="shared" si="292"/>
        <v>-0.24258358898368529</v>
      </c>
      <c r="BB733" s="9">
        <f t="shared" si="293"/>
        <v>63.614537256651829</v>
      </c>
      <c r="BC733" s="9">
        <f t="shared" si="294"/>
        <v>41.820292609171318</v>
      </c>
      <c r="BD733" s="9">
        <f t="shared" si="295"/>
        <v>85.40878190413234</v>
      </c>
      <c r="BE733" s="16">
        <f t="shared" si="296"/>
        <v>63.614537256651829</v>
      </c>
      <c r="BF733" s="44">
        <f t="shared" si="297"/>
        <v>-0.24180441049374768</v>
      </c>
      <c r="BG733" s="49"/>
      <c r="BH733" s="12">
        <f t="shared" si="298"/>
        <v>-0.24258358898368529</v>
      </c>
      <c r="BI733" s="9">
        <f t="shared" si="299"/>
        <v>64</v>
      </c>
      <c r="BJ733" s="9">
        <f t="shared" si="262"/>
        <v>42.205755352519489</v>
      </c>
      <c r="BK733" s="9"/>
      <c r="BL733" s="47">
        <f t="shared" si="300"/>
        <v>64</v>
      </c>
      <c r="BM733" s="44">
        <f t="shared" si="301"/>
        <v>-0.24180441049374768</v>
      </c>
      <c r="BN733" s="11"/>
      <c r="BO733" s="9"/>
      <c r="BP733" s="11"/>
      <c r="BQ733" s="9"/>
      <c r="BR733" s="43"/>
      <c r="BS733" s="9"/>
      <c r="BT733" s="11"/>
    </row>
    <row r="734" spans="3:72" x14ac:dyDescent="0.2">
      <c r="C734" s="1">
        <v>80</v>
      </c>
      <c r="D734" s="1">
        <v>104.71</v>
      </c>
      <c r="E734" s="1">
        <v>-5103.8999999999996</v>
      </c>
      <c r="F734" s="2">
        <v>78</v>
      </c>
      <c r="G734" s="6">
        <v>3.3000000000000002E-2</v>
      </c>
      <c r="H734" s="2">
        <v>0.42199999999999999</v>
      </c>
      <c r="I734" s="2">
        <v>3500</v>
      </c>
      <c r="J734" s="3">
        <f t="shared" si="263"/>
        <v>58.333333333333336</v>
      </c>
      <c r="K734" s="3">
        <f t="shared" si="264"/>
        <v>366.52</v>
      </c>
      <c r="L734" s="1">
        <v>0.9</v>
      </c>
      <c r="M734" s="1">
        <v>0.76</v>
      </c>
      <c r="N734" s="1">
        <f t="shared" si="265"/>
        <v>0.68400000000000005</v>
      </c>
      <c r="O734" s="40">
        <f t="shared" si="266"/>
        <v>50.175438596491226</v>
      </c>
      <c r="P734" s="40">
        <f t="shared" si="267"/>
        <v>3808.3157894736842</v>
      </c>
      <c r="Q734" s="1">
        <v>11</v>
      </c>
      <c r="R734" s="1">
        <v>4</v>
      </c>
      <c r="S734" s="2">
        <v>2600</v>
      </c>
      <c r="T734" s="3">
        <f t="shared" si="268"/>
        <v>866.66666666666663</v>
      </c>
      <c r="U734" s="7">
        <v>0.20419999999999999</v>
      </c>
      <c r="V734" s="7">
        <f t="shared" si="269"/>
        <v>3.2749326455999997E-2</v>
      </c>
      <c r="W734" s="7">
        <f t="shared" si="270"/>
        <v>1.6693636134473333E-2</v>
      </c>
      <c r="X734" s="40">
        <f t="shared" si="271"/>
        <v>1081.2059482292843</v>
      </c>
      <c r="Y734" s="1">
        <v>0</v>
      </c>
      <c r="Z734" s="1">
        <v>78</v>
      </c>
      <c r="AA734" s="2">
        <v>67</v>
      </c>
      <c r="AB734" s="6">
        <f t="shared" si="272"/>
        <v>0.6511988748177826</v>
      </c>
      <c r="AC734" s="2">
        <v>347.36</v>
      </c>
      <c r="AD734" s="40">
        <f t="shared" si="273"/>
        <v>3367.0033670033663</v>
      </c>
      <c r="AE734" s="1">
        <f t="shared" si="274"/>
        <v>2.4950099800399199</v>
      </c>
      <c r="AF734" s="2">
        <f t="shared" si="275"/>
        <v>207</v>
      </c>
      <c r="AG734" s="9">
        <f t="shared" si="276"/>
        <v>516.46706586826338</v>
      </c>
      <c r="AH734" s="12">
        <f t="shared" si="277"/>
        <v>2.9645196900154854E-3</v>
      </c>
      <c r="AI734" s="12">
        <f t="shared" si="278"/>
        <v>-78914.648903432811</v>
      </c>
      <c r="AJ734" s="42">
        <f t="shared" si="279"/>
        <v>-105.59569290044162</v>
      </c>
      <c r="AK734" s="11">
        <v>0</v>
      </c>
      <c r="AL734" s="9">
        <f t="shared" si="280"/>
        <v>-89.602571408831778</v>
      </c>
      <c r="AM734" s="11">
        <f t="shared" si="281"/>
        <v>0</v>
      </c>
      <c r="AN734" s="9">
        <f t="shared" si="282"/>
        <v>83.871938375493087</v>
      </c>
      <c r="AO734" s="9"/>
      <c r="AP734" s="9">
        <f t="shared" si="283"/>
        <v>105.59640475897801</v>
      </c>
      <c r="AQ734" s="47">
        <f t="shared" si="284"/>
        <v>83.8021601114975</v>
      </c>
      <c r="AR734" s="15">
        <f t="shared" si="285"/>
        <v>0</v>
      </c>
      <c r="AS734" s="49"/>
      <c r="AT734" s="12">
        <f t="shared" si="286"/>
        <v>-0.24180441049374768</v>
      </c>
      <c r="AU734" s="9">
        <f t="shared" si="287"/>
        <v>62.077693728012576</v>
      </c>
      <c r="AV734" s="9">
        <f t="shared" si="288"/>
        <v>40.353227344527653</v>
      </c>
      <c r="AW734" s="9">
        <f t="shared" si="289"/>
        <v>83.8021601114975</v>
      </c>
      <c r="AX734" s="16">
        <f t="shared" si="290"/>
        <v>62.077693728012576</v>
      </c>
      <c r="AY734" s="44">
        <f t="shared" si="291"/>
        <v>-0.24103022940770208</v>
      </c>
      <c r="AZ734" s="49"/>
      <c r="BA734" s="12">
        <f t="shared" si="292"/>
        <v>-0.24180441049374768</v>
      </c>
      <c r="BB734" s="9">
        <f t="shared" si="293"/>
        <v>63.614537256651829</v>
      </c>
      <c r="BC734" s="9">
        <f t="shared" si="294"/>
        <v>41.890070873166906</v>
      </c>
      <c r="BD734" s="9">
        <f t="shared" si="295"/>
        <v>85.339003640136752</v>
      </c>
      <c r="BE734" s="16">
        <f t="shared" si="296"/>
        <v>63.614537256651829</v>
      </c>
      <c r="BF734" s="44">
        <f t="shared" si="297"/>
        <v>-0.24103022940770208</v>
      </c>
      <c r="BG734" s="49"/>
      <c r="BH734" s="12">
        <f t="shared" si="298"/>
        <v>-0.24180441049374768</v>
      </c>
      <c r="BI734" s="9">
        <f t="shared" si="299"/>
        <v>64</v>
      </c>
      <c r="BJ734" s="9">
        <f t="shared" si="262"/>
        <v>42.275533616515077</v>
      </c>
      <c r="BK734" s="9"/>
      <c r="BL734" s="47">
        <f t="shared" si="300"/>
        <v>64</v>
      </c>
      <c r="BM734" s="44">
        <f t="shared" si="301"/>
        <v>-0.24103022940770208</v>
      </c>
      <c r="BN734" s="11"/>
      <c r="BO734" s="9"/>
      <c r="BP734" s="11"/>
      <c r="BQ734" s="9"/>
      <c r="BR734" s="43"/>
      <c r="BS734" s="9"/>
      <c r="BT734" s="11"/>
    </row>
    <row r="735" spans="3:72" x14ac:dyDescent="0.2">
      <c r="C735" s="1">
        <v>80</v>
      </c>
      <c r="D735" s="1">
        <v>104.71</v>
      </c>
      <c r="E735" s="1">
        <v>-5103.8999999999996</v>
      </c>
      <c r="F735" s="2">
        <v>78</v>
      </c>
      <c r="G735" s="6">
        <v>3.3000000000000002E-2</v>
      </c>
      <c r="H735" s="2">
        <v>0.42199999999999999</v>
      </c>
      <c r="I735" s="2">
        <v>3500</v>
      </c>
      <c r="J735" s="3">
        <f t="shared" si="263"/>
        <v>58.333333333333336</v>
      </c>
      <c r="K735" s="3">
        <f t="shared" si="264"/>
        <v>366.52</v>
      </c>
      <c r="L735" s="1">
        <v>0.9</v>
      </c>
      <c r="M735" s="1">
        <v>0.76</v>
      </c>
      <c r="N735" s="1">
        <f t="shared" si="265"/>
        <v>0.68400000000000005</v>
      </c>
      <c r="O735" s="40">
        <f t="shared" si="266"/>
        <v>50.175438596491226</v>
      </c>
      <c r="P735" s="40">
        <f t="shared" si="267"/>
        <v>3808.3157894736842</v>
      </c>
      <c r="Q735" s="1">
        <v>11</v>
      </c>
      <c r="R735" s="1">
        <v>4</v>
      </c>
      <c r="S735" s="2">
        <v>2600</v>
      </c>
      <c r="T735" s="3">
        <f t="shared" si="268"/>
        <v>866.66666666666663</v>
      </c>
      <c r="U735" s="7">
        <v>0.20419999999999999</v>
      </c>
      <c r="V735" s="7">
        <f t="shared" si="269"/>
        <v>3.2749326455999997E-2</v>
      </c>
      <c r="W735" s="7">
        <f t="shared" si="270"/>
        <v>1.6693636134473333E-2</v>
      </c>
      <c r="X735" s="40">
        <f t="shared" si="271"/>
        <v>1081.2059482292843</v>
      </c>
      <c r="Y735" s="1">
        <v>0</v>
      </c>
      <c r="Z735" s="1">
        <v>78</v>
      </c>
      <c r="AA735" s="2">
        <v>67</v>
      </c>
      <c r="AB735" s="6">
        <f t="shared" si="272"/>
        <v>0.6511988748177826</v>
      </c>
      <c r="AC735" s="2">
        <v>347.36</v>
      </c>
      <c r="AD735" s="40">
        <f t="shared" si="273"/>
        <v>3367.0033670033663</v>
      </c>
      <c r="AE735" s="1">
        <f t="shared" si="274"/>
        <v>2.4950099800399199</v>
      </c>
      <c r="AF735" s="2">
        <f t="shared" si="275"/>
        <v>208</v>
      </c>
      <c r="AG735" s="9">
        <f t="shared" si="276"/>
        <v>518.96207584830336</v>
      </c>
      <c r="AH735" s="12">
        <f t="shared" si="277"/>
        <v>2.9503092407838524E-3</v>
      </c>
      <c r="AI735" s="12">
        <f t="shared" si="278"/>
        <v>-78799.662000986456</v>
      </c>
      <c r="AJ735" s="42">
        <f t="shared" si="279"/>
        <v>-105.45658928118392</v>
      </c>
      <c r="AK735" s="11">
        <v>0</v>
      </c>
      <c r="AL735" s="9">
        <f t="shared" si="280"/>
        <v>-89.605107831915134</v>
      </c>
      <c r="AM735" s="11">
        <f t="shared" si="281"/>
        <v>0</v>
      </c>
      <c r="AN735" s="9">
        <f t="shared" si="282"/>
        <v>83.8021601114975</v>
      </c>
      <c r="AO735" s="9"/>
      <c r="AP735" s="9">
        <f t="shared" si="283"/>
        <v>105.45729433147784</v>
      </c>
      <c r="AQ735" s="47">
        <f t="shared" si="284"/>
        <v>83.732827947992902</v>
      </c>
      <c r="AR735" s="15">
        <f t="shared" si="285"/>
        <v>0</v>
      </c>
      <c r="AS735" s="49"/>
      <c r="AT735" s="12">
        <f t="shared" si="286"/>
        <v>-0.24103022940770208</v>
      </c>
      <c r="AU735" s="9">
        <f t="shared" si="287"/>
        <v>62.077693728012576</v>
      </c>
      <c r="AV735" s="9">
        <f t="shared" si="288"/>
        <v>40.422559508032244</v>
      </c>
      <c r="AW735" s="9">
        <f t="shared" si="289"/>
        <v>83.732827947992917</v>
      </c>
      <c r="AX735" s="16">
        <f t="shared" si="290"/>
        <v>62.077693728012576</v>
      </c>
      <c r="AY735" s="44">
        <f t="shared" si="291"/>
        <v>-0.24026099775064524</v>
      </c>
      <c r="AZ735" s="49"/>
      <c r="BA735" s="12">
        <f t="shared" si="292"/>
        <v>-0.24103022940770208</v>
      </c>
      <c r="BB735" s="9">
        <f t="shared" si="293"/>
        <v>63.614537256651829</v>
      </c>
      <c r="BC735" s="9">
        <f t="shared" si="294"/>
        <v>41.959403036671496</v>
      </c>
      <c r="BD735" s="9">
        <f t="shared" si="295"/>
        <v>85.269671476632169</v>
      </c>
      <c r="BE735" s="16">
        <f t="shared" si="296"/>
        <v>63.614537256651829</v>
      </c>
      <c r="BF735" s="44">
        <f t="shared" si="297"/>
        <v>-0.24026099775064524</v>
      </c>
      <c r="BG735" s="49"/>
      <c r="BH735" s="12">
        <f t="shared" si="298"/>
        <v>-0.24103022940770208</v>
      </c>
      <c r="BI735" s="9">
        <f t="shared" si="299"/>
        <v>64</v>
      </c>
      <c r="BJ735" s="9">
        <f t="shared" si="262"/>
        <v>42.344865780019667</v>
      </c>
      <c r="BK735" s="9"/>
      <c r="BL735" s="47">
        <f t="shared" si="300"/>
        <v>64</v>
      </c>
      <c r="BM735" s="44">
        <f t="shared" si="301"/>
        <v>-0.24026099775064524</v>
      </c>
      <c r="BN735" s="11"/>
      <c r="BO735" s="9"/>
      <c r="BP735" s="11"/>
      <c r="BQ735" s="9"/>
      <c r="BR735" s="43"/>
      <c r="BS735" s="9"/>
      <c r="BT735" s="11"/>
    </row>
    <row r="736" spans="3:72" x14ac:dyDescent="0.2">
      <c r="C736" s="1">
        <v>80</v>
      </c>
      <c r="D736" s="1">
        <v>104.71</v>
      </c>
      <c r="E736" s="1">
        <v>-5103.8999999999996</v>
      </c>
      <c r="F736" s="2">
        <v>78</v>
      </c>
      <c r="G736" s="6">
        <v>3.3000000000000002E-2</v>
      </c>
      <c r="H736" s="2">
        <v>0.42199999999999999</v>
      </c>
      <c r="I736" s="2">
        <v>3500</v>
      </c>
      <c r="J736" s="3">
        <f t="shared" si="263"/>
        <v>58.333333333333336</v>
      </c>
      <c r="K736" s="3">
        <f t="shared" si="264"/>
        <v>366.52</v>
      </c>
      <c r="L736" s="1">
        <v>0.9</v>
      </c>
      <c r="M736" s="1">
        <v>0.76</v>
      </c>
      <c r="N736" s="1">
        <f t="shared" si="265"/>
        <v>0.68400000000000005</v>
      </c>
      <c r="O736" s="40">
        <f t="shared" si="266"/>
        <v>50.175438596491226</v>
      </c>
      <c r="P736" s="40">
        <f t="shared" si="267"/>
        <v>3808.3157894736842</v>
      </c>
      <c r="Q736" s="1">
        <v>11</v>
      </c>
      <c r="R736" s="1">
        <v>4</v>
      </c>
      <c r="S736" s="2">
        <v>2600</v>
      </c>
      <c r="T736" s="3">
        <f t="shared" si="268"/>
        <v>866.66666666666663</v>
      </c>
      <c r="U736" s="7">
        <v>0.20419999999999999</v>
      </c>
      <c r="V736" s="7">
        <f t="shared" si="269"/>
        <v>3.2749326455999997E-2</v>
      </c>
      <c r="W736" s="7">
        <f t="shared" si="270"/>
        <v>1.6693636134473333E-2</v>
      </c>
      <c r="X736" s="40">
        <f t="shared" si="271"/>
        <v>1081.2059482292843</v>
      </c>
      <c r="Y736" s="1">
        <v>0</v>
      </c>
      <c r="Z736" s="1">
        <v>78</v>
      </c>
      <c r="AA736" s="2">
        <v>67</v>
      </c>
      <c r="AB736" s="6">
        <f t="shared" si="272"/>
        <v>0.6511988748177826</v>
      </c>
      <c r="AC736" s="2">
        <v>347.36</v>
      </c>
      <c r="AD736" s="40">
        <f t="shared" si="273"/>
        <v>3367.0033670033663</v>
      </c>
      <c r="AE736" s="1">
        <f t="shared" si="274"/>
        <v>2.4950099800399199</v>
      </c>
      <c r="AF736" s="2">
        <f t="shared" si="275"/>
        <v>209</v>
      </c>
      <c r="AG736" s="9">
        <f t="shared" si="276"/>
        <v>521.45708582834322</v>
      </c>
      <c r="AH736" s="12">
        <f t="shared" si="277"/>
        <v>2.93623437742803E-3</v>
      </c>
      <c r="AI736" s="12">
        <f t="shared" si="278"/>
        <v>-78685.410430580596</v>
      </c>
      <c r="AJ736" s="42">
        <f t="shared" si="279"/>
        <v>-105.31837349685678</v>
      </c>
      <c r="AK736" s="11">
        <v>0</v>
      </c>
      <c r="AL736" s="9">
        <f t="shared" si="280"/>
        <v>-89.607620054275515</v>
      </c>
      <c r="AM736" s="11">
        <f t="shared" si="281"/>
        <v>0</v>
      </c>
      <c r="AN736" s="9">
        <f t="shared" si="282"/>
        <v>83.732827947992902</v>
      </c>
      <c r="AO736" s="9"/>
      <c r="AP736" s="9">
        <f t="shared" si="283"/>
        <v>105.31907183611463</v>
      </c>
      <c r="AQ736" s="47">
        <f t="shared" si="284"/>
        <v>83.663937616134319</v>
      </c>
      <c r="AR736" s="15">
        <f t="shared" si="285"/>
        <v>0</v>
      </c>
      <c r="AS736" s="49"/>
      <c r="AT736" s="12">
        <f t="shared" si="286"/>
        <v>-0.24026099775064524</v>
      </c>
      <c r="AU736" s="9">
        <f t="shared" si="287"/>
        <v>62.077693728012576</v>
      </c>
      <c r="AV736" s="9">
        <f t="shared" si="288"/>
        <v>40.491449839890841</v>
      </c>
      <c r="AW736" s="9">
        <f t="shared" si="289"/>
        <v>83.663937616134319</v>
      </c>
      <c r="AX736" s="16">
        <f t="shared" si="290"/>
        <v>62.077693728012576</v>
      </c>
      <c r="AY736" s="44">
        <f t="shared" si="291"/>
        <v>-0.23949666816027734</v>
      </c>
      <c r="AZ736" s="49"/>
      <c r="BA736" s="12">
        <f t="shared" si="292"/>
        <v>-0.24026099775064524</v>
      </c>
      <c r="BB736" s="9">
        <f t="shared" si="293"/>
        <v>63.614537256651829</v>
      </c>
      <c r="BC736" s="9">
        <f t="shared" si="294"/>
        <v>42.028293368530093</v>
      </c>
      <c r="BD736" s="9">
        <f t="shared" si="295"/>
        <v>85.200781144773572</v>
      </c>
      <c r="BE736" s="16">
        <f t="shared" si="296"/>
        <v>63.614537256651829</v>
      </c>
      <c r="BF736" s="44">
        <f t="shared" si="297"/>
        <v>-0.23949666816027734</v>
      </c>
      <c r="BG736" s="49"/>
      <c r="BH736" s="12">
        <f t="shared" si="298"/>
        <v>-0.24026099775064524</v>
      </c>
      <c r="BI736" s="9">
        <f t="shared" si="299"/>
        <v>64</v>
      </c>
      <c r="BJ736" s="9">
        <f t="shared" si="262"/>
        <v>42.413756111878264</v>
      </c>
      <c r="BK736" s="9"/>
      <c r="BL736" s="47">
        <f t="shared" si="300"/>
        <v>64</v>
      </c>
      <c r="BM736" s="44">
        <f t="shared" si="301"/>
        <v>-0.23949666816027734</v>
      </c>
      <c r="BN736" s="11"/>
      <c r="BO736" s="9"/>
      <c r="BP736" s="11"/>
      <c r="BQ736" s="9"/>
      <c r="BR736" s="43"/>
      <c r="BS736" s="9"/>
      <c r="BT736" s="11"/>
    </row>
    <row r="737" spans="3:72" x14ac:dyDescent="0.2">
      <c r="C737" s="1">
        <v>80</v>
      </c>
      <c r="D737" s="1">
        <v>104.71</v>
      </c>
      <c r="E737" s="1">
        <v>-5103.8999999999996</v>
      </c>
      <c r="F737" s="2">
        <v>78</v>
      </c>
      <c r="G737" s="6">
        <v>3.3000000000000002E-2</v>
      </c>
      <c r="H737" s="2">
        <v>0.42199999999999999</v>
      </c>
      <c r="I737" s="2">
        <v>3500</v>
      </c>
      <c r="J737" s="3">
        <f t="shared" si="263"/>
        <v>58.333333333333336</v>
      </c>
      <c r="K737" s="3">
        <f t="shared" si="264"/>
        <v>366.52</v>
      </c>
      <c r="L737" s="1">
        <v>0.9</v>
      </c>
      <c r="M737" s="1">
        <v>0.76</v>
      </c>
      <c r="N737" s="1">
        <f t="shared" si="265"/>
        <v>0.68400000000000005</v>
      </c>
      <c r="O737" s="40">
        <f t="shared" si="266"/>
        <v>50.175438596491226</v>
      </c>
      <c r="P737" s="40">
        <f t="shared" si="267"/>
        <v>3808.3157894736842</v>
      </c>
      <c r="Q737" s="1">
        <v>11</v>
      </c>
      <c r="R737" s="1">
        <v>4</v>
      </c>
      <c r="S737" s="2">
        <v>2600</v>
      </c>
      <c r="T737" s="3">
        <f t="shared" si="268"/>
        <v>866.66666666666663</v>
      </c>
      <c r="U737" s="7">
        <v>0.20419999999999999</v>
      </c>
      <c r="V737" s="7">
        <f t="shared" si="269"/>
        <v>3.2749326455999997E-2</v>
      </c>
      <c r="W737" s="7">
        <f t="shared" si="270"/>
        <v>1.6693636134473333E-2</v>
      </c>
      <c r="X737" s="40">
        <f t="shared" si="271"/>
        <v>1081.2059482292843</v>
      </c>
      <c r="Y737" s="1">
        <v>0</v>
      </c>
      <c r="Z737" s="1">
        <v>78</v>
      </c>
      <c r="AA737" s="2">
        <v>67</v>
      </c>
      <c r="AB737" s="6">
        <f t="shared" si="272"/>
        <v>0.6511988748177826</v>
      </c>
      <c r="AC737" s="2">
        <v>347.36</v>
      </c>
      <c r="AD737" s="40">
        <f t="shared" si="273"/>
        <v>3367.0033670033663</v>
      </c>
      <c r="AE737" s="1">
        <f t="shared" si="274"/>
        <v>2.4950099800399199</v>
      </c>
      <c r="AF737" s="2">
        <f t="shared" si="275"/>
        <v>210</v>
      </c>
      <c r="AG737" s="9">
        <f t="shared" si="276"/>
        <v>523.95209580838321</v>
      </c>
      <c r="AH737" s="12">
        <f t="shared" si="277"/>
        <v>2.9222931686672424E-3</v>
      </c>
      <c r="AI737" s="12">
        <f t="shared" si="278"/>
        <v>-78571.88714746233</v>
      </c>
      <c r="AJ737" s="42">
        <f t="shared" si="279"/>
        <v>-105.18103706594793</v>
      </c>
      <c r="AK737" s="11">
        <v>0</v>
      </c>
      <c r="AL737" s="9">
        <f t="shared" si="280"/>
        <v>-89.610108420627228</v>
      </c>
      <c r="AM737" s="11">
        <f t="shared" si="281"/>
        <v>0</v>
      </c>
      <c r="AN737" s="9">
        <f t="shared" si="282"/>
        <v>83.663937616134319</v>
      </c>
      <c r="AO737" s="9"/>
      <c r="AP737" s="9">
        <f t="shared" si="283"/>
        <v>105.18172878953439</v>
      </c>
      <c r="AQ737" s="47">
        <f t="shared" si="284"/>
        <v>83.595484901412661</v>
      </c>
      <c r="AR737" s="15">
        <f t="shared" si="285"/>
        <v>0</v>
      </c>
      <c r="AS737" s="49"/>
      <c r="AT737" s="12">
        <f t="shared" si="286"/>
        <v>-0.23949666816027734</v>
      </c>
      <c r="AU737" s="9">
        <f t="shared" si="287"/>
        <v>62.077693728012576</v>
      </c>
      <c r="AV737" s="9">
        <f t="shared" si="288"/>
        <v>40.559902554612506</v>
      </c>
      <c r="AW737" s="9">
        <f t="shared" si="289"/>
        <v>83.595484901412647</v>
      </c>
      <c r="AX737" s="16">
        <f t="shared" si="290"/>
        <v>62.077693728012576</v>
      </c>
      <c r="AY737" s="44">
        <f t="shared" si="291"/>
        <v>-0.23873719387714898</v>
      </c>
      <c r="AZ737" s="49"/>
      <c r="BA737" s="12">
        <f t="shared" si="292"/>
        <v>-0.23949666816027734</v>
      </c>
      <c r="BB737" s="9">
        <f t="shared" si="293"/>
        <v>63.614537256651829</v>
      </c>
      <c r="BC737" s="9">
        <f t="shared" si="294"/>
        <v>42.096746083251759</v>
      </c>
      <c r="BD737" s="9">
        <f t="shared" si="295"/>
        <v>85.132328430051899</v>
      </c>
      <c r="BE737" s="16">
        <f t="shared" si="296"/>
        <v>63.614537256651829</v>
      </c>
      <c r="BF737" s="44">
        <f t="shared" si="297"/>
        <v>-0.23873719387714898</v>
      </c>
      <c r="BG737" s="49"/>
      <c r="BH737" s="12">
        <f t="shared" si="298"/>
        <v>-0.23949666816027734</v>
      </c>
      <c r="BI737" s="9">
        <f t="shared" si="299"/>
        <v>64</v>
      </c>
      <c r="BJ737" s="9">
        <f t="shared" si="262"/>
        <v>42.48220882659993</v>
      </c>
      <c r="BK737" s="9"/>
      <c r="BL737" s="47">
        <f t="shared" si="300"/>
        <v>64</v>
      </c>
      <c r="BM737" s="44">
        <f t="shared" si="301"/>
        <v>-0.23873719387714898</v>
      </c>
      <c r="BN737" s="11"/>
      <c r="BO737" s="9"/>
      <c r="BP737" s="11"/>
      <c r="BQ737" s="9"/>
      <c r="BR737" s="43"/>
      <c r="BS737" s="9"/>
      <c r="BT737" s="11"/>
    </row>
    <row r="738" spans="3:72" x14ac:dyDescent="0.2">
      <c r="C738" s="1">
        <v>80</v>
      </c>
      <c r="D738" s="1">
        <v>104.71</v>
      </c>
      <c r="E738" s="1">
        <v>-5103.8999999999996</v>
      </c>
      <c r="F738" s="2">
        <v>78</v>
      </c>
      <c r="G738" s="6">
        <v>3.3000000000000002E-2</v>
      </c>
      <c r="H738" s="2">
        <v>0.42199999999999999</v>
      </c>
      <c r="I738" s="2">
        <v>3500</v>
      </c>
      <c r="J738" s="3">
        <f t="shared" si="263"/>
        <v>58.333333333333336</v>
      </c>
      <c r="K738" s="3">
        <f t="shared" si="264"/>
        <v>366.52</v>
      </c>
      <c r="L738" s="1">
        <v>0.9</v>
      </c>
      <c r="M738" s="1">
        <v>0.76</v>
      </c>
      <c r="N738" s="1">
        <f t="shared" si="265"/>
        <v>0.68400000000000005</v>
      </c>
      <c r="O738" s="40">
        <f t="shared" si="266"/>
        <v>50.175438596491226</v>
      </c>
      <c r="P738" s="40">
        <f t="shared" si="267"/>
        <v>3808.3157894736842</v>
      </c>
      <c r="Q738" s="1">
        <v>11</v>
      </c>
      <c r="R738" s="1">
        <v>4</v>
      </c>
      <c r="S738" s="2">
        <v>2600</v>
      </c>
      <c r="T738" s="3">
        <f t="shared" si="268"/>
        <v>866.66666666666663</v>
      </c>
      <c r="U738" s="7">
        <v>0.20419999999999999</v>
      </c>
      <c r="V738" s="7">
        <f t="shared" si="269"/>
        <v>3.2749326455999997E-2</v>
      </c>
      <c r="W738" s="7">
        <f t="shared" si="270"/>
        <v>1.6693636134473333E-2</v>
      </c>
      <c r="X738" s="40">
        <f t="shared" si="271"/>
        <v>1081.2059482292843</v>
      </c>
      <c r="Y738" s="1">
        <v>0</v>
      </c>
      <c r="Z738" s="1">
        <v>78</v>
      </c>
      <c r="AA738" s="2">
        <v>67</v>
      </c>
      <c r="AB738" s="6">
        <f t="shared" si="272"/>
        <v>0.6511988748177826</v>
      </c>
      <c r="AC738" s="2">
        <v>347.36</v>
      </c>
      <c r="AD738" s="40">
        <f t="shared" si="273"/>
        <v>3367.0033670033663</v>
      </c>
      <c r="AE738" s="1">
        <f t="shared" si="274"/>
        <v>2.4950099800399199</v>
      </c>
      <c r="AF738" s="2">
        <f t="shared" si="275"/>
        <v>211</v>
      </c>
      <c r="AG738" s="9">
        <f t="shared" si="276"/>
        <v>526.44710578842307</v>
      </c>
      <c r="AH738" s="12">
        <f t="shared" si="277"/>
        <v>2.9084837197261909E-3</v>
      </c>
      <c r="AI738" s="12">
        <f t="shared" si="278"/>
        <v>-78459.085196766493</v>
      </c>
      <c r="AJ738" s="42">
        <f t="shared" si="279"/>
        <v>-105.0445716147112</v>
      </c>
      <c r="AK738" s="11">
        <v>0</v>
      </c>
      <c r="AL738" s="9">
        <f t="shared" si="280"/>
        <v>-89.612573269168706</v>
      </c>
      <c r="AM738" s="11">
        <f t="shared" si="281"/>
        <v>0</v>
      </c>
      <c r="AN738" s="9">
        <f t="shared" si="282"/>
        <v>83.595484901412661</v>
      </c>
      <c r="AO738" s="9"/>
      <c r="AP738" s="9">
        <f t="shared" si="283"/>
        <v>105.04525681619258</v>
      </c>
      <c r="AQ738" s="47">
        <f t="shared" si="284"/>
        <v>83.527465642792492</v>
      </c>
      <c r="AR738" s="15">
        <f t="shared" si="285"/>
        <v>0</v>
      </c>
      <c r="AS738" s="49"/>
      <c r="AT738" s="12">
        <f t="shared" si="286"/>
        <v>-0.23873719387714898</v>
      </c>
      <c r="AU738" s="9">
        <f t="shared" si="287"/>
        <v>62.077693728012576</v>
      </c>
      <c r="AV738" s="9">
        <f t="shared" si="288"/>
        <v>40.62792181323266</v>
      </c>
      <c r="AW738" s="9">
        <f t="shared" si="289"/>
        <v>83.527465642792492</v>
      </c>
      <c r="AX738" s="16">
        <f t="shared" si="290"/>
        <v>62.077693728012576</v>
      </c>
      <c r="AY738" s="44">
        <f t="shared" si="291"/>
        <v>-0.23798252873509418</v>
      </c>
      <c r="AZ738" s="49"/>
      <c r="BA738" s="12">
        <f t="shared" si="292"/>
        <v>-0.23873719387714898</v>
      </c>
      <c r="BB738" s="9">
        <f t="shared" si="293"/>
        <v>63.614537256651829</v>
      </c>
      <c r="BC738" s="9">
        <f t="shared" si="294"/>
        <v>42.164765341871913</v>
      </c>
      <c r="BD738" s="9">
        <f t="shared" si="295"/>
        <v>85.064309171431745</v>
      </c>
      <c r="BE738" s="16">
        <f t="shared" si="296"/>
        <v>63.614537256651829</v>
      </c>
      <c r="BF738" s="44">
        <f t="shared" si="297"/>
        <v>-0.23798252873509418</v>
      </c>
      <c r="BG738" s="49"/>
      <c r="BH738" s="12">
        <f t="shared" si="298"/>
        <v>-0.23873719387714898</v>
      </c>
      <c r="BI738" s="9">
        <f t="shared" si="299"/>
        <v>64</v>
      </c>
      <c r="BJ738" s="9">
        <f t="shared" si="262"/>
        <v>42.550228085220084</v>
      </c>
      <c r="BK738" s="9"/>
      <c r="BL738" s="47">
        <f t="shared" si="300"/>
        <v>64</v>
      </c>
      <c r="BM738" s="44">
        <f t="shared" si="301"/>
        <v>-0.23798252873509418</v>
      </c>
      <c r="BN738" s="11"/>
      <c r="BO738" s="9"/>
      <c r="BP738" s="11"/>
      <c r="BQ738" s="9"/>
      <c r="BR738" s="43"/>
      <c r="BS738" s="9"/>
      <c r="BT738" s="11"/>
    </row>
    <row r="739" spans="3:72" x14ac:dyDescent="0.2">
      <c r="C739" s="1">
        <v>80</v>
      </c>
      <c r="D739" s="1">
        <v>104.71</v>
      </c>
      <c r="E739" s="1">
        <v>-5103.8999999999996</v>
      </c>
      <c r="F739" s="2">
        <v>78</v>
      </c>
      <c r="G739" s="6">
        <v>3.3000000000000002E-2</v>
      </c>
      <c r="H739" s="2">
        <v>0.42199999999999999</v>
      </c>
      <c r="I739" s="2">
        <v>3500</v>
      </c>
      <c r="J739" s="3">
        <f t="shared" si="263"/>
        <v>58.333333333333336</v>
      </c>
      <c r="K739" s="3">
        <f t="shared" si="264"/>
        <v>366.52</v>
      </c>
      <c r="L739" s="1">
        <v>0.9</v>
      </c>
      <c r="M739" s="1">
        <v>0.76</v>
      </c>
      <c r="N739" s="1">
        <f t="shared" si="265"/>
        <v>0.68400000000000005</v>
      </c>
      <c r="O739" s="40">
        <f t="shared" si="266"/>
        <v>50.175438596491226</v>
      </c>
      <c r="P739" s="40">
        <f t="shared" si="267"/>
        <v>3808.3157894736842</v>
      </c>
      <c r="Q739" s="1">
        <v>11</v>
      </c>
      <c r="R739" s="1">
        <v>4</v>
      </c>
      <c r="S739" s="2">
        <v>2600</v>
      </c>
      <c r="T739" s="3">
        <f t="shared" si="268"/>
        <v>866.66666666666663</v>
      </c>
      <c r="U739" s="7">
        <v>0.20419999999999999</v>
      </c>
      <c r="V739" s="7">
        <f t="shared" si="269"/>
        <v>3.2749326455999997E-2</v>
      </c>
      <c r="W739" s="7">
        <f t="shared" si="270"/>
        <v>1.6693636134473333E-2</v>
      </c>
      <c r="X739" s="40">
        <f t="shared" si="271"/>
        <v>1081.2059482292843</v>
      </c>
      <c r="Y739" s="1">
        <v>0</v>
      </c>
      <c r="Z739" s="1">
        <v>78</v>
      </c>
      <c r="AA739" s="2">
        <v>67</v>
      </c>
      <c r="AB739" s="6">
        <f t="shared" si="272"/>
        <v>0.6511988748177826</v>
      </c>
      <c r="AC739" s="2">
        <v>347.36</v>
      </c>
      <c r="AD739" s="40">
        <f t="shared" si="273"/>
        <v>3367.0033670033663</v>
      </c>
      <c r="AE739" s="1">
        <f t="shared" si="274"/>
        <v>2.4950099800399199</v>
      </c>
      <c r="AF739" s="2">
        <f t="shared" si="275"/>
        <v>212</v>
      </c>
      <c r="AG739" s="9">
        <f t="shared" si="276"/>
        <v>528.94211576846305</v>
      </c>
      <c r="AH739" s="12">
        <f t="shared" si="277"/>
        <v>2.8948041714765603E-3</v>
      </c>
      <c r="AI739" s="12">
        <f t="shared" si="278"/>
        <v>-78346.997712083132</v>
      </c>
      <c r="AJ739" s="42">
        <f t="shared" si="279"/>
        <v>-104.90896887545954</v>
      </c>
      <c r="AK739" s="11">
        <v>0</v>
      </c>
      <c r="AL739" s="9">
        <f t="shared" si="280"/>
        <v>-89.615014931735786</v>
      </c>
      <c r="AM739" s="11">
        <f t="shared" si="281"/>
        <v>0</v>
      </c>
      <c r="AN739" s="9">
        <f t="shared" si="282"/>
        <v>83.527465642792492</v>
      </c>
      <c r="AO739" s="9"/>
      <c r="AP739" s="9">
        <f t="shared" si="283"/>
        <v>104.90964764664602</v>
      </c>
      <c r="AQ739" s="47">
        <f t="shared" si="284"/>
        <v>83.459875731866106</v>
      </c>
      <c r="AR739" s="15">
        <f t="shared" si="285"/>
        <v>0</v>
      </c>
      <c r="AS739" s="49"/>
      <c r="AT739" s="12">
        <f t="shared" si="286"/>
        <v>-0.23798252873509418</v>
      </c>
      <c r="AU739" s="9">
        <f t="shared" si="287"/>
        <v>62.077693728012576</v>
      </c>
      <c r="AV739" s="9">
        <f t="shared" si="288"/>
        <v>40.695511724159054</v>
      </c>
      <c r="AW739" s="9">
        <f t="shared" si="289"/>
        <v>83.459875731866106</v>
      </c>
      <c r="AX739" s="16">
        <f t="shared" si="290"/>
        <v>62.077693728012576</v>
      </c>
      <c r="AY739" s="44">
        <f t="shared" si="291"/>
        <v>-0.23723262715184426</v>
      </c>
      <c r="AZ739" s="49"/>
      <c r="BA739" s="12">
        <f t="shared" si="292"/>
        <v>-0.23798252873509418</v>
      </c>
      <c r="BB739" s="9">
        <f t="shared" si="293"/>
        <v>63.614537256651829</v>
      </c>
      <c r="BC739" s="9">
        <f t="shared" si="294"/>
        <v>42.232355252798307</v>
      </c>
      <c r="BD739" s="9">
        <f t="shared" si="295"/>
        <v>84.996719260505358</v>
      </c>
      <c r="BE739" s="16">
        <f t="shared" si="296"/>
        <v>63.614537256651829</v>
      </c>
      <c r="BF739" s="44">
        <f t="shared" si="297"/>
        <v>-0.23723262715184426</v>
      </c>
      <c r="BG739" s="49"/>
      <c r="BH739" s="12">
        <f t="shared" si="298"/>
        <v>-0.23798252873509418</v>
      </c>
      <c r="BI739" s="9">
        <f t="shared" si="299"/>
        <v>64</v>
      </c>
      <c r="BJ739" s="9">
        <f t="shared" si="262"/>
        <v>42.617817996146478</v>
      </c>
      <c r="BK739" s="9"/>
      <c r="BL739" s="47">
        <f t="shared" si="300"/>
        <v>64</v>
      </c>
      <c r="BM739" s="44">
        <f t="shared" si="301"/>
        <v>-0.23723262715184426</v>
      </c>
      <c r="BN739" s="11"/>
      <c r="BO739" s="9"/>
      <c r="BP739" s="11"/>
      <c r="BQ739" s="9"/>
      <c r="BR739" s="43"/>
      <c r="BS739" s="9"/>
      <c r="BT739" s="11"/>
    </row>
    <row r="740" spans="3:72" x14ac:dyDescent="0.2">
      <c r="C740" s="1">
        <v>80</v>
      </c>
      <c r="D740" s="1">
        <v>104.71</v>
      </c>
      <c r="E740" s="1">
        <v>-5103.8999999999996</v>
      </c>
      <c r="F740" s="2">
        <v>78</v>
      </c>
      <c r="G740" s="6">
        <v>3.3000000000000002E-2</v>
      </c>
      <c r="H740" s="2">
        <v>0.42199999999999999</v>
      </c>
      <c r="I740" s="2">
        <v>3500</v>
      </c>
      <c r="J740" s="3">
        <f t="shared" si="263"/>
        <v>58.333333333333336</v>
      </c>
      <c r="K740" s="3">
        <f t="shared" si="264"/>
        <v>366.52</v>
      </c>
      <c r="L740" s="1">
        <v>0.9</v>
      </c>
      <c r="M740" s="1">
        <v>0.76</v>
      </c>
      <c r="N740" s="1">
        <f t="shared" si="265"/>
        <v>0.68400000000000005</v>
      </c>
      <c r="O740" s="40">
        <f t="shared" si="266"/>
        <v>50.175438596491226</v>
      </c>
      <c r="P740" s="40">
        <f t="shared" si="267"/>
        <v>3808.3157894736842</v>
      </c>
      <c r="Q740" s="1">
        <v>11</v>
      </c>
      <c r="R740" s="1">
        <v>4</v>
      </c>
      <c r="S740" s="2">
        <v>2600</v>
      </c>
      <c r="T740" s="3">
        <f t="shared" si="268"/>
        <v>866.66666666666663</v>
      </c>
      <c r="U740" s="7">
        <v>0.20419999999999999</v>
      </c>
      <c r="V740" s="7">
        <f t="shared" si="269"/>
        <v>3.2749326455999997E-2</v>
      </c>
      <c r="W740" s="7">
        <f t="shared" si="270"/>
        <v>1.6693636134473333E-2</v>
      </c>
      <c r="X740" s="40">
        <f t="shared" si="271"/>
        <v>1081.2059482292843</v>
      </c>
      <c r="Y740" s="1">
        <v>0</v>
      </c>
      <c r="Z740" s="1">
        <v>78</v>
      </c>
      <c r="AA740" s="2">
        <v>67</v>
      </c>
      <c r="AB740" s="6">
        <f t="shared" si="272"/>
        <v>0.6511988748177826</v>
      </c>
      <c r="AC740" s="2">
        <v>347.36</v>
      </c>
      <c r="AD740" s="40">
        <f t="shared" si="273"/>
        <v>3367.0033670033663</v>
      </c>
      <c r="AE740" s="1">
        <f t="shared" si="274"/>
        <v>2.4950099800399199</v>
      </c>
      <c r="AF740" s="2">
        <f t="shared" si="275"/>
        <v>213</v>
      </c>
      <c r="AG740" s="9">
        <f t="shared" si="276"/>
        <v>531.43712574850292</v>
      </c>
      <c r="AH740" s="12">
        <f t="shared" si="277"/>
        <v>2.8812526996026514E-3</v>
      </c>
      <c r="AI740" s="12">
        <f t="shared" si="278"/>
        <v>-78235.617914052316</v>
      </c>
      <c r="AJ740" s="42">
        <f t="shared" si="279"/>
        <v>-104.77422068489037</v>
      </c>
      <c r="AK740" s="11">
        <v>0</v>
      </c>
      <c r="AL740" s="9">
        <f t="shared" si="280"/>
        <v>-89.617433733950563</v>
      </c>
      <c r="AM740" s="11">
        <f t="shared" si="281"/>
        <v>0</v>
      </c>
      <c r="AN740" s="9">
        <f t="shared" si="282"/>
        <v>83.459875731866106</v>
      </c>
      <c r="AO740" s="9"/>
      <c r="AP740" s="9">
        <f t="shared" si="283"/>
        <v>104.77489311587701</v>
      </c>
      <c r="AQ740" s="47">
        <f t="shared" si="284"/>
        <v>83.392711112023491</v>
      </c>
      <c r="AR740" s="15">
        <f t="shared" si="285"/>
        <v>0</v>
      </c>
      <c r="AS740" s="49"/>
      <c r="AT740" s="12">
        <f t="shared" si="286"/>
        <v>-0.23723262715184426</v>
      </c>
      <c r="AU740" s="9">
        <f t="shared" si="287"/>
        <v>62.077693728012576</v>
      </c>
      <c r="AV740" s="9">
        <f t="shared" si="288"/>
        <v>40.762676344001676</v>
      </c>
      <c r="AW740" s="9">
        <f t="shared" si="289"/>
        <v>83.392711112023477</v>
      </c>
      <c r="AX740" s="16">
        <f t="shared" si="290"/>
        <v>62.077693728012576</v>
      </c>
      <c r="AY740" s="44">
        <f t="shared" si="291"/>
        <v>-0.23648744411982028</v>
      </c>
      <c r="AZ740" s="49"/>
      <c r="BA740" s="12">
        <f t="shared" si="292"/>
        <v>-0.23723262715184426</v>
      </c>
      <c r="BB740" s="9">
        <f t="shared" si="293"/>
        <v>63.614537256651829</v>
      </c>
      <c r="BC740" s="9">
        <f t="shared" si="294"/>
        <v>42.299519872640928</v>
      </c>
      <c r="BD740" s="9">
        <f t="shared" si="295"/>
        <v>84.92955464066273</v>
      </c>
      <c r="BE740" s="16">
        <f t="shared" si="296"/>
        <v>63.614537256651829</v>
      </c>
      <c r="BF740" s="44">
        <f t="shared" si="297"/>
        <v>-0.23648744411982028</v>
      </c>
      <c r="BG740" s="49"/>
      <c r="BH740" s="12">
        <f t="shared" si="298"/>
        <v>-0.23723262715184426</v>
      </c>
      <c r="BI740" s="9">
        <f t="shared" si="299"/>
        <v>64</v>
      </c>
      <c r="BJ740" s="9">
        <f t="shared" si="262"/>
        <v>42.684982615989099</v>
      </c>
      <c r="BK740" s="9"/>
      <c r="BL740" s="47">
        <f t="shared" si="300"/>
        <v>64</v>
      </c>
      <c r="BM740" s="44">
        <f t="shared" si="301"/>
        <v>-0.23648744411982028</v>
      </c>
      <c r="BN740" s="11"/>
      <c r="BO740" s="9"/>
      <c r="BP740" s="11"/>
      <c r="BQ740" s="9"/>
      <c r="BR740" s="43"/>
      <c r="BS740" s="9"/>
      <c r="BT740" s="11"/>
    </row>
    <row r="741" spans="3:72" x14ac:dyDescent="0.2">
      <c r="C741" s="1">
        <v>80</v>
      </c>
      <c r="D741" s="1">
        <v>104.71</v>
      </c>
      <c r="E741" s="1">
        <v>-5103.8999999999996</v>
      </c>
      <c r="F741" s="2">
        <v>78</v>
      </c>
      <c r="G741" s="6">
        <v>3.3000000000000002E-2</v>
      </c>
      <c r="H741" s="2">
        <v>0.42199999999999999</v>
      </c>
      <c r="I741" s="2">
        <v>3500</v>
      </c>
      <c r="J741" s="3">
        <f t="shared" si="263"/>
        <v>58.333333333333336</v>
      </c>
      <c r="K741" s="3">
        <f t="shared" si="264"/>
        <v>366.52</v>
      </c>
      <c r="L741" s="1">
        <v>0.9</v>
      </c>
      <c r="M741" s="1">
        <v>0.76</v>
      </c>
      <c r="N741" s="1">
        <f t="shared" si="265"/>
        <v>0.68400000000000005</v>
      </c>
      <c r="O741" s="40">
        <f t="shared" si="266"/>
        <v>50.175438596491226</v>
      </c>
      <c r="P741" s="40">
        <f t="shared" si="267"/>
        <v>3808.3157894736842</v>
      </c>
      <c r="Q741" s="1">
        <v>11</v>
      </c>
      <c r="R741" s="1">
        <v>4</v>
      </c>
      <c r="S741" s="2">
        <v>2600</v>
      </c>
      <c r="T741" s="3">
        <f t="shared" si="268"/>
        <v>866.66666666666663</v>
      </c>
      <c r="U741" s="7">
        <v>0.20419999999999999</v>
      </c>
      <c r="V741" s="7">
        <f t="shared" si="269"/>
        <v>3.2749326455999997E-2</v>
      </c>
      <c r="W741" s="7">
        <f t="shared" si="270"/>
        <v>1.6693636134473333E-2</v>
      </c>
      <c r="X741" s="40">
        <f t="shared" si="271"/>
        <v>1081.2059482292843</v>
      </c>
      <c r="Y741" s="1">
        <v>0</v>
      </c>
      <c r="Z741" s="1">
        <v>78</v>
      </c>
      <c r="AA741" s="2">
        <v>67</v>
      </c>
      <c r="AB741" s="6">
        <f t="shared" si="272"/>
        <v>0.6511988748177826</v>
      </c>
      <c r="AC741" s="2">
        <v>347.36</v>
      </c>
      <c r="AD741" s="40">
        <f t="shared" si="273"/>
        <v>3367.0033670033663</v>
      </c>
      <c r="AE741" s="1">
        <f t="shared" si="274"/>
        <v>2.4950099800399199</v>
      </c>
      <c r="AF741" s="2">
        <f t="shared" si="275"/>
        <v>214</v>
      </c>
      <c r="AG741" s="9">
        <f t="shared" si="276"/>
        <v>533.9321357285429</v>
      </c>
      <c r="AH741" s="12">
        <f t="shared" si="277"/>
        <v>2.8678275137903305E-3</v>
      </c>
      <c r="AI741" s="12">
        <f t="shared" si="278"/>
        <v>-78124.93910898552</v>
      </c>
      <c r="AJ741" s="42">
        <f t="shared" si="279"/>
        <v>-104.64031898244251</v>
      </c>
      <c r="AK741" s="11">
        <v>0</v>
      </c>
      <c r="AL741" s="9">
        <f t="shared" si="280"/>
        <v>-89.619829995366203</v>
      </c>
      <c r="AM741" s="11">
        <f t="shared" si="281"/>
        <v>0</v>
      </c>
      <c r="AN741" s="9">
        <f t="shared" si="282"/>
        <v>83.392711112023491</v>
      </c>
      <c r="AO741" s="9"/>
      <c r="AP741" s="9">
        <f t="shared" si="283"/>
        <v>104.64098516164907</v>
      </c>
      <c r="AQ741" s="47">
        <f t="shared" si="284"/>
        <v>83.325967777638155</v>
      </c>
      <c r="AR741" s="15">
        <f t="shared" si="285"/>
        <v>0</v>
      </c>
      <c r="AS741" s="49"/>
      <c r="AT741" s="12">
        <f t="shared" si="286"/>
        <v>-0.23648744411982028</v>
      </c>
      <c r="AU741" s="9">
        <f t="shared" si="287"/>
        <v>62.077693728012576</v>
      </c>
      <c r="AV741" s="9">
        <f t="shared" si="288"/>
        <v>40.829419678386998</v>
      </c>
      <c r="AW741" s="9">
        <f t="shared" si="289"/>
        <v>83.325967777638155</v>
      </c>
      <c r="AX741" s="16">
        <f t="shared" si="290"/>
        <v>62.077693728012576</v>
      </c>
      <c r="AY741" s="44">
        <f t="shared" si="291"/>
        <v>-0.23574693519709902</v>
      </c>
      <c r="AZ741" s="49"/>
      <c r="BA741" s="12">
        <f t="shared" si="292"/>
        <v>-0.23648744411982028</v>
      </c>
      <c r="BB741" s="9">
        <f t="shared" si="293"/>
        <v>63.614537256651829</v>
      </c>
      <c r="BC741" s="9">
        <f t="shared" si="294"/>
        <v>42.36626320702625</v>
      </c>
      <c r="BD741" s="9">
        <f t="shared" si="295"/>
        <v>84.862811306277408</v>
      </c>
      <c r="BE741" s="16">
        <f t="shared" si="296"/>
        <v>63.614537256651829</v>
      </c>
      <c r="BF741" s="44">
        <f t="shared" si="297"/>
        <v>-0.23574693519709902</v>
      </c>
      <c r="BG741" s="49"/>
      <c r="BH741" s="12">
        <f t="shared" si="298"/>
        <v>-0.23648744411982028</v>
      </c>
      <c r="BI741" s="9">
        <f t="shared" si="299"/>
        <v>64</v>
      </c>
      <c r="BJ741" s="9">
        <f t="shared" si="262"/>
        <v>42.751725950374421</v>
      </c>
      <c r="BK741" s="9"/>
      <c r="BL741" s="47">
        <f t="shared" si="300"/>
        <v>64</v>
      </c>
      <c r="BM741" s="44">
        <f t="shared" si="301"/>
        <v>-0.23574693519709902</v>
      </c>
      <c r="BN741" s="11"/>
      <c r="BO741" s="9"/>
      <c r="BP741" s="11"/>
      <c r="BQ741" s="9"/>
      <c r="BR741" s="43"/>
      <c r="BS741" s="9"/>
      <c r="BT741" s="11"/>
    </row>
    <row r="742" spans="3:72" x14ac:dyDescent="0.2">
      <c r="C742" s="1">
        <v>80</v>
      </c>
      <c r="D742" s="1">
        <v>104.71</v>
      </c>
      <c r="E742" s="1">
        <v>-5103.8999999999996</v>
      </c>
      <c r="F742" s="2">
        <v>78</v>
      </c>
      <c r="G742" s="6">
        <v>3.3000000000000002E-2</v>
      </c>
      <c r="H742" s="2">
        <v>0.42199999999999999</v>
      </c>
      <c r="I742" s="2">
        <v>3500</v>
      </c>
      <c r="J742" s="3">
        <f t="shared" si="263"/>
        <v>58.333333333333336</v>
      </c>
      <c r="K742" s="3">
        <f t="shared" si="264"/>
        <v>366.52</v>
      </c>
      <c r="L742" s="1">
        <v>0.9</v>
      </c>
      <c r="M742" s="1">
        <v>0.76</v>
      </c>
      <c r="N742" s="1">
        <f t="shared" si="265"/>
        <v>0.68400000000000005</v>
      </c>
      <c r="O742" s="40">
        <f t="shared" si="266"/>
        <v>50.175438596491226</v>
      </c>
      <c r="P742" s="40">
        <f t="shared" si="267"/>
        <v>3808.3157894736842</v>
      </c>
      <c r="Q742" s="1">
        <v>11</v>
      </c>
      <c r="R742" s="1">
        <v>4</v>
      </c>
      <c r="S742" s="2">
        <v>2600</v>
      </c>
      <c r="T742" s="3">
        <f t="shared" si="268"/>
        <v>866.66666666666663</v>
      </c>
      <c r="U742" s="7">
        <v>0.20419999999999999</v>
      </c>
      <c r="V742" s="7">
        <f t="shared" si="269"/>
        <v>3.2749326455999997E-2</v>
      </c>
      <c r="W742" s="7">
        <f t="shared" si="270"/>
        <v>1.6693636134473333E-2</v>
      </c>
      <c r="X742" s="40">
        <f t="shared" si="271"/>
        <v>1081.2059482292843</v>
      </c>
      <c r="Y742" s="1">
        <v>0</v>
      </c>
      <c r="Z742" s="1">
        <v>78</v>
      </c>
      <c r="AA742" s="2">
        <v>67</v>
      </c>
      <c r="AB742" s="6">
        <f t="shared" si="272"/>
        <v>0.6511988748177826</v>
      </c>
      <c r="AC742" s="2">
        <v>347.36</v>
      </c>
      <c r="AD742" s="40">
        <f t="shared" si="273"/>
        <v>3367.0033670033663</v>
      </c>
      <c r="AE742" s="1">
        <f t="shared" si="274"/>
        <v>2.4950099800399199</v>
      </c>
      <c r="AF742" s="2">
        <f t="shared" si="275"/>
        <v>215</v>
      </c>
      <c r="AG742" s="9">
        <f t="shared" si="276"/>
        <v>536.42714570858277</v>
      </c>
      <c r="AH742" s="12">
        <f t="shared" si="277"/>
        <v>2.8545268569385583E-3</v>
      </c>
      <c r="AI742" s="12">
        <f t="shared" si="278"/>
        <v>-78014.954687513469</v>
      </c>
      <c r="AJ742" s="42">
        <f t="shared" si="279"/>
        <v>-104.50725580868404</v>
      </c>
      <c r="AK742" s="11">
        <v>0</v>
      </c>
      <c r="AL742" s="9">
        <f t="shared" si="280"/>
        <v>-89.622204029607673</v>
      </c>
      <c r="AM742" s="11">
        <f t="shared" si="281"/>
        <v>0</v>
      </c>
      <c r="AN742" s="9">
        <f t="shared" si="282"/>
        <v>83.325967777638155</v>
      </c>
      <c r="AO742" s="9"/>
      <c r="AP742" s="9">
        <f t="shared" si="283"/>
        <v>104.50791582289378</v>
      </c>
      <c r="AQ742" s="47">
        <f t="shared" si="284"/>
        <v>83.2596417732682</v>
      </c>
      <c r="AR742" s="15">
        <f t="shared" si="285"/>
        <v>0</v>
      </c>
      <c r="AS742" s="49"/>
      <c r="AT742" s="12">
        <f t="shared" si="286"/>
        <v>-0.23574693519709902</v>
      </c>
      <c r="AU742" s="9">
        <f t="shared" si="287"/>
        <v>62.077693728012576</v>
      </c>
      <c r="AV742" s="9">
        <f t="shared" si="288"/>
        <v>40.895745682756953</v>
      </c>
      <c r="AW742" s="9">
        <f t="shared" si="289"/>
        <v>83.2596417732682</v>
      </c>
      <c r="AX742" s="16">
        <f t="shared" si="290"/>
        <v>62.077693728012576</v>
      </c>
      <c r="AY742" s="44">
        <f t="shared" si="291"/>
        <v>-0.23501105649854834</v>
      </c>
      <c r="AZ742" s="49"/>
      <c r="BA742" s="12">
        <f t="shared" si="292"/>
        <v>-0.23574693519709902</v>
      </c>
      <c r="BB742" s="9">
        <f t="shared" si="293"/>
        <v>63.614537256651829</v>
      </c>
      <c r="BC742" s="9">
        <f t="shared" si="294"/>
        <v>42.432589211396206</v>
      </c>
      <c r="BD742" s="9">
        <f t="shared" si="295"/>
        <v>84.796485301907452</v>
      </c>
      <c r="BE742" s="16">
        <f t="shared" si="296"/>
        <v>63.614537256651829</v>
      </c>
      <c r="BF742" s="44">
        <f t="shared" si="297"/>
        <v>-0.23501105649854834</v>
      </c>
      <c r="BG742" s="49"/>
      <c r="BH742" s="12">
        <f t="shared" si="298"/>
        <v>-0.23574693519709902</v>
      </c>
      <c r="BI742" s="9">
        <f t="shared" si="299"/>
        <v>64</v>
      </c>
      <c r="BJ742" s="9">
        <f t="shared" si="262"/>
        <v>42.818051954744377</v>
      </c>
      <c r="BK742" s="9"/>
      <c r="BL742" s="47">
        <f t="shared" si="300"/>
        <v>64</v>
      </c>
      <c r="BM742" s="44">
        <f t="shared" si="301"/>
        <v>-0.23501105649854834</v>
      </c>
      <c r="BN742" s="11"/>
      <c r="BO742" s="9"/>
      <c r="BP742" s="11"/>
      <c r="BQ742" s="9"/>
      <c r="BR742" s="43"/>
      <c r="BS742" s="9"/>
      <c r="BT742" s="11"/>
    </row>
    <row r="743" spans="3:72" x14ac:dyDescent="0.2">
      <c r="C743" s="1">
        <v>80</v>
      </c>
      <c r="D743" s="1">
        <v>104.71</v>
      </c>
      <c r="E743" s="1">
        <v>-5103.8999999999996</v>
      </c>
      <c r="F743" s="2">
        <v>78</v>
      </c>
      <c r="G743" s="6">
        <v>3.3000000000000002E-2</v>
      </c>
      <c r="H743" s="2">
        <v>0.42199999999999999</v>
      </c>
      <c r="I743" s="2">
        <v>3500</v>
      </c>
      <c r="J743" s="3">
        <f t="shared" si="263"/>
        <v>58.333333333333336</v>
      </c>
      <c r="K743" s="3">
        <f t="shared" si="264"/>
        <v>366.52</v>
      </c>
      <c r="L743" s="1">
        <v>0.9</v>
      </c>
      <c r="M743" s="1">
        <v>0.76</v>
      </c>
      <c r="N743" s="1">
        <f t="shared" si="265"/>
        <v>0.68400000000000005</v>
      </c>
      <c r="O743" s="40">
        <f t="shared" si="266"/>
        <v>50.175438596491226</v>
      </c>
      <c r="P743" s="40">
        <f t="shared" si="267"/>
        <v>3808.3157894736842</v>
      </c>
      <c r="Q743" s="1">
        <v>11</v>
      </c>
      <c r="R743" s="1">
        <v>4</v>
      </c>
      <c r="S743" s="2">
        <v>2600</v>
      </c>
      <c r="T743" s="3">
        <f t="shared" si="268"/>
        <v>866.66666666666663</v>
      </c>
      <c r="U743" s="7">
        <v>0.20419999999999999</v>
      </c>
      <c r="V743" s="7">
        <f t="shared" si="269"/>
        <v>3.2749326455999997E-2</v>
      </c>
      <c r="W743" s="7">
        <f t="shared" si="270"/>
        <v>1.6693636134473333E-2</v>
      </c>
      <c r="X743" s="40">
        <f t="shared" si="271"/>
        <v>1081.2059482292843</v>
      </c>
      <c r="Y743" s="1">
        <v>0</v>
      </c>
      <c r="Z743" s="1">
        <v>78</v>
      </c>
      <c r="AA743" s="2">
        <v>67</v>
      </c>
      <c r="AB743" s="6">
        <f t="shared" si="272"/>
        <v>0.6511988748177826</v>
      </c>
      <c r="AC743" s="2">
        <v>347.36</v>
      </c>
      <c r="AD743" s="40">
        <f t="shared" si="273"/>
        <v>3367.0033670033663</v>
      </c>
      <c r="AE743" s="1">
        <f t="shared" si="274"/>
        <v>2.4950099800399199</v>
      </c>
      <c r="AF743" s="2">
        <f t="shared" si="275"/>
        <v>216</v>
      </c>
      <c r="AG743" s="9">
        <f t="shared" si="276"/>
        <v>538.92215568862275</v>
      </c>
      <c r="AH743" s="12">
        <f t="shared" si="277"/>
        <v>2.8413490043927448E-3</v>
      </c>
      <c r="AI743" s="12">
        <f t="shared" si="278"/>
        <v>-77905.658123259433</v>
      </c>
      <c r="AJ743" s="42">
        <f t="shared" si="279"/>
        <v>-104.37502330373057</v>
      </c>
      <c r="AK743" s="11">
        <v>0</v>
      </c>
      <c r="AL743" s="9">
        <f t="shared" si="280"/>
        <v>-89.624556144508574</v>
      </c>
      <c r="AM743" s="11">
        <f t="shared" si="281"/>
        <v>0</v>
      </c>
      <c r="AN743" s="9">
        <f t="shared" si="282"/>
        <v>83.2596417732682</v>
      </c>
      <c r="AO743" s="9"/>
      <c r="AP743" s="9">
        <f t="shared" si="283"/>
        <v>104.37567723812792</v>
      </c>
      <c r="AQ743" s="47">
        <f t="shared" si="284"/>
        <v>83.193729192872297</v>
      </c>
      <c r="AR743" s="15">
        <f t="shared" si="285"/>
        <v>0</v>
      </c>
      <c r="AS743" s="49"/>
      <c r="AT743" s="12">
        <f t="shared" si="286"/>
        <v>-0.23501105649854834</v>
      </c>
      <c r="AU743" s="9">
        <f t="shared" si="287"/>
        <v>62.077693728012576</v>
      </c>
      <c r="AV743" s="9">
        <f t="shared" si="288"/>
        <v>40.961658263152856</v>
      </c>
      <c r="AW743" s="9">
        <f t="shared" si="289"/>
        <v>83.193729192872297</v>
      </c>
      <c r="AX743" s="16">
        <f t="shared" si="290"/>
        <v>62.077693728012576</v>
      </c>
      <c r="AY743" s="44">
        <f t="shared" si="291"/>
        <v>-0.23427976468712988</v>
      </c>
      <c r="AZ743" s="49"/>
      <c r="BA743" s="12">
        <f t="shared" si="292"/>
        <v>-0.23501105649854834</v>
      </c>
      <c r="BB743" s="9">
        <f t="shared" si="293"/>
        <v>63.614537256651829</v>
      </c>
      <c r="BC743" s="9">
        <f t="shared" si="294"/>
        <v>42.498501791792108</v>
      </c>
      <c r="BD743" s="9">
        <f t="shared" si="295"/>
        <v>84.73057272151155</v>
      </c>
      <c r="BE743" s="16">
        <f t="shared" si="296"/>
        <v>63.614537256651829</v>
      </c>
      <c r="BF743" s="44">
        <f t="shared" si="297"/>
        <v>-0.23427976468712988</v>
      </c>
      <c r="BG743" s="49"/>
      <c r="BH743" s="12">
        <f t="shared" si="298"/>
        <v>-0.23501105649854834</v>
      </c>
      <c r="BI743" s="9">
        <f t="shared" si="299"/>
        <v>64</v>
      </c>
      <c r="BJ743" s="9">
        <f t="shared" si="262"/>
        <v>42.883964535140279</v>
      </c>
      <c r="BK743" s="9"/>
      <c r="BL743" s="47">
        <f t="shared" si="300"/>
        <v>64</v>
      </c>
      <c r="BM743" s="44">
        <f t="shared" si="301"/>
        <v>-0.23427976468712988</v>
      </c>
      <c r="BN743" s="11"/>
      <c r="BO743" s="9"/>
      <c r="BP743" s="11"/>
      <c r="BQ743" s="9"/>
      <c r="BR743" s="43"/>
      <c r="BS743" s="9"/>
      <c r="BT743" s="11"/>
    </row>
    <row r="744" spans="3:72" x14ac:dyDescent="0.2">
      <c r="C744" s="1">
        <v>80</v>
      </c>
      <c r="D744" s="1">
        <v>104.71</v>
      </c>
      <c r="E744" s="1">
        <v>-5103.8999999999996</v>
      </c>
      <c r="F744" s="2">
        <v>78</v>
      </c>
      <c r="G744" s="6">
        <v>3.3000000000000002E-2</v>
      </c>
      <c r="H744" s="2">
        <v>0.42199999999999999</v>
      </c>
      <c r="I744" s="2">
        <v>3500</v>
      </c>
      <c r="J744" s="3">
        <f t="shared" si="263"/>
        <v>58.333333333333336</v>
      </c>
      <c r="K744" s="3">
        <f t="shared" si="264"/>
        <v>366.52</v>
      </c>
      <c r="L744" s="1">
        <v>0.9</v>
      </c>
      <c r="M744" s="1">
        <v>0.76</v>
      </c>
      <c r="N744" s="1">
        <f t="shared" si="265"/>
        <v>0.68400000000000005</v>
      </c>
      <c r="O744" s="40">
        <f t="shared" si="266"/>
        <v>50.175438596491226</v>
      </c>
      <c r="P744" s="40">
        <f t="shared" si="267"/>
        <v>3808.3157894736842</v>
      </c>
      <c r="Q744" s="1">
        <v>11</v>
      </c>
      <c r="R744" s="1">
        <v>4</v>
      </c>
      <c r="S744" s="2">
        <v>2600</v>
      </c>
      <c r="T744" s="3">
        <f t="shared" si="268"/>
        <v>866.66666666666663</v>
      </c>
      <c r="U744" s="7">
        <v>0.20419999999999999</v>
      </c>
      <c r="V744" s="7">
        <f t="shared" si="269"/>
        <v>3.2749326455999997E-2</v>
      </c>
      <c r="W744" s="7">
        <f t="shared" si="270"/>
        <v>1.6693636134473333E-2</v>
      </c>
      <c r="X744" s="40">
        <f t="shared" si="271"/>
        <v>1081.2059482292843</v>
      </c>
      <c r="Y744" s="1">
        <v>0</v>
      </c>
      <c r="Z744" s="1">
        <v>78</v>
      </c>
      <c r="AA744" s="2">
        <v>67</v>
      </c>
      <c r="AB744" s="6">
        <f t="shared" si="272"/>
        <v>0.6511988748177826</v>
      </c>
      <c r="AC744" s="2">
        <v>347.36</v>
      </c>
      <c r="AD744" s="40">
        <f t="shared" si="273"/>
        <v>3367.0033670033663</v>
      </c>
      <c r="AE744" s="1">
        <f t="shared" si="274"/>
        <v>2.4950099800399199</v>
      </c>
      <c r="AF744" s="2">
        <f t="shared" si="275"/>
        <v>217</v>
      </c>
      <c r="AG744" s="9">
        <f t="shared" si="276"/>
        <v>541.41716566866262</v>
      </c>
      <c r="AH744" s="12">
        <f t="shared" si="277"/>
        <v>2.8282922631992584E-3</v>
      </c>
      <c r="AI744" s="12">
        <f t="shared" si="278"/>
        <v>-77797.042971537667</v>
      </c>
      <c r="AJ744" s="42">
        <f t="shared" si="279"/>
        <v>-104.24361370569297</v>
      </c>
      <c r="AK744" s="11">
        <v>0</v>
      </c>
      <c r="AL744" s="9">
        <f t="shared" si="280"/>
        <v>-89.626886642244202</v>
      </c>
      <c r="AM744" s="11">
        <f t="shared" si="281"/>
        <v>0</v>
      </c>
      <c r="AN744" s="9">
        <f t="shared" si="282"/>
        <v>83.193729192872297</v>
      </c>
      <c r="AO744" s="9"/>
      <c r="AP744" s="9">
        <f t="shared" si="283"/>
        <v>104.24426164390017</v>
      </c>
      <c r="AQ744" s="47">
        <f t="shared" si="284"/>
        <v>83.128226179040453</v>
      </c>
      <c r="AR744" s="15">
        <f t="shared" si="285"/>
        <v>0</v>
      </c>
      <c r="AS744" s="49"/>
      <c r="AT744" s="12">
        <f t="shared" si="286"/>
        <v>-0.23427976468712988</v>
      </c>
      <c r="AU744" s="9">
        <f t="shared" si="287"/>
        <v>62.077693728012576</v>
      </c>
      <c r="AV744" s="9">
        <f t="shared" si="288"/>
        <v>41.0271612769847</v>
      </c>
      <c r="AW744" s="9">
        <f t="shared" si="289"/>
        <v>83.128226179040453</v>
      </c>
      <c r="AX744" s="16">
        <f t="shared" si="290"/>
        <v>62.077693728012576</v>
      </c>
      <c r="AY744" s="44">
        <f t="shared" si="291"/>
        <v>-0.23355301696536365</v>
      </c>
      <c r="AZ744" s="49"/>
      <c r="BA744" s="12">
        <f t="shared" si="292"/>
        <v>-0.23427976468712988</v>
      </c>
      <c r="BB744" s="9">
        <f t="shared" si="293"/>
        <v>63.614537256651829</v>
      </c>
      <c r="BC744" s="9">
        <f t="shared" si="294"/>
        <v>42.564004805623952</v>
      </c>
      <c r="BD744" s="9">
        <f t="shared" si="295"/>
        <v>84.665069707679706</v>
      </c>
      <c r="BE744" s="16">
        <f t="shared" si="296"/>
        <v>63.614537256651829</v>
      </c>
      <c r="BF744" s="44">
        <f t="shared" si="297"/>
        <v>-0.23355301696536365</v>
      </c>
      <c r="BG744" s="49"/>
      <c r="BH744" s="12">
        <f t="shared" si="298"/>
        <v>-0.23427976468712988</v>
      </c>
      <c r="BI744" s="9">
        <f t="shared" si="299"/>
        <v>64</v>
      </c>
      <c r="BJ744" s="9">
        <f t="shared" si="262"/>
        <v>42.949467548972123</v>
      </c>
      <c r="BK744" s="9"/>
      <c r="BL744" s="47">
        <f t="shared" si="300"/>
        <v>64</v>
      </c>
      <c r="BM744" s="44">
        <f t="shared" si="301"/>
        <v>-0.23355301696536365</v>
      </c>
      <c r="BN744" s="11"/>
      <c r="BO744" s="9"/>
      <c r="BP744" s="11"/>
      <c r="BQ744" s="9"/>
      <c r="BR744" s="43"/>
      <c r="BS744" s="9"/>
      <c r="BT744" s="11"/>
    </row>
    <row r="745" spans="3:72" x14ac:dyDescent="0.2">
      <c r="C745" s="1">
        <v>80</v>
      </c>
      <c r="D745" s="1">
        <v>104.71</v>
      </c>
      <c r="E745" s="1">
        <v>-5103.8999999999996</v>
      </c>
      <c r="F745" s="2">
        <v>78</v>
      </c>
      <c r="G745" s="6">
        <v>3.3000000000000002E-2</v>
      </c>
      <c r="H745" s="2">
        <v>0.42199999999999999</v>
      </c>
      <c r="I745" s="2">
        <v>3500</v>
      </c>
      <c r="J745" s="3">
        <f t="shared" si="263"/>
        <v>58.333333333333336</v>
      </c>
      <c r="K745" s="3">
        <f t="shared" si="264"/>
        <v>366.52</v>
      </c>
      <c r="L745" s="1">
        <v>0.9</v>
      </c>
      <c r="M745" s="1">
        <v>0.76</v>
      </c>
      <c r="N745" s="1">
        <f t="shared" si="265"/>
        <v>0.68400000000000005</v>
      </c>
      <c r="O745" s="40">
        <f t="shared" si="266"/>
        <v>50.175438596491226</v>
      </c>
      <c r="P745" s="40">
        <f t="shared" si="267"/>
        <v>3808.3157894736842</v>
      </c>
      <c r="Q745" s="1">
        <v>11</v>
      </c>
      <c r="R745" s="1">
        <v>4</v>
      </c>
      <c r="S745" s="2">
        <v>2600</v>
      </c>
      <c r="T745" s="3">
        <f t="shared" si="268"/>
        <v>866.66666666666663</v>
      </c>
      <c r="U745" s="7">
        <v>0.20419999999999999</v>
      </c>
      <c r="V745" s="7">
        <f t="shared" si="269"/>
        <v>3.2749326455999997E-2</v>
      </c>
      <c r="W745" s="7">
        <f t="shared" si="270"/>
        <v>1.6693636134473333E-2</v>
      </c>
      <c r="X745" s="40">
        <f t="shared" si="271"/>
        <v>1081.2059482292843</v>
      </c>
      <c r="Y745" s="1">
        <v>0</v>
      </c>
      <c r="Z745" s="1">
        <v>78</v>
      </c>
      <c r="AA745" s="2">
        <v>67</v>
      </c>
      <c r="AB745" s="6">
        <f t="shared" si="272"/>
        <v>0.6511988748177826</v>
      </c>
      <c r="AC745" s="2">
        <v>347.36</v>
      </c>
      <c r="AD745" s="40">
        <f t="shared" si="273"/>
        <v>3367.0033670033663</v>
      </c>
      <c r="AE745" s="1">
        <f t="shared" si="274"/>
        <v>2.4950099800399199</v>
      </c>
      <c r="AF745" s="2">
        <f t="shared" si="275"/>
        <v>218</v>
      </c>
      <c r="AG745" s="9">
        <f t="shared" si="276"/>
        <v>543.91217564870249</v>
      </c>
      <c r="AH745" s="12">
        <f t="shared" si="277"/>
        <v>2.8153549713803806E-3</v>
      </c>
      <c r="AI745" s="12">
        <f t="shared" si="278"/>
        <v>-77689.102868076225</v>
      </c>
      <c r="AJ745" s="42">
        <f t="shared" si="279"/>
        <v>-104.11301934915409</v>
      </c>
      <c r="AK745" s="11">
        <v>0</v>
      </c>
      <c r="AL745" s="9">
        <f t="shared" si="280"/>
        <v>-89.629195819460961</v>
      </c>
      <c r="AM745" s="11">
        <f t="shared" si="281"/>
        <v>0</v>
      </c>
      <c r="AN745" s="9">
        <f t="shared" si="282"/>
        <v>83.128226179040453</v>
      </c>
      <c r="AO745" s="9"/>
      <c r="AP745" s="9">
        <f t="shared" si="283"/>
        <v>104.11366137326689</v>
      </c>
      <c r="AQ745" s="47">
        <f t="shared" si="284"/>
        <v>83.063128922239017</v>
      </c>
      <c r="AR745" s="15">
        <f t="shared" si="285"/>
        <v>0</v>
      </c>
      <c r="AS745" s="49"/>
      <c r="AT745" s="12">
        <f t="shared" si="286"/>
        <v>-0.23355301696536365</v>
      </c>
      <c r="AU745" s="9">
        <f t="shared" si="287"/>
        <v>62.077693728012576</v>
      </c>
      <c r="AV745" s="9">
        <f t="shared" si="288"/>
        <v>41.092258533786143</v>
      </c>
      <c r="AW745" s="9">
        <f t="shared" si="289"/>
        <v>83.063128922239002</v>
      </c>
      <c r="AX745" s="16">
        <f t="shared" si="290"/>
        <v>62.077693728012576</v>
      </c>
      <c r="AY745" s="44">
        <f t="shared" si="291"/>
        <v>-0.23283077106695152</v>
      </c>
      <c r="AZ745" s="49"/>
      <c r="BA745" s="12">
        <f t="shared" si="292"/>
        <v>-0.23355301696536365</v>
      </c>
      <c r="BB745" s="9">
        <f t="shared" si="293"/>
        <v>63.614537256651829</v>
      </c>
      <c r="BC745" s="9">
        <f t="shared" si="294"/>
        <v>42.629102062425396</v>
      </c>
      <c r="BD745" s="9">
        <f t="shared" si="295"/>
        <v>84.599972450878255</v>
      </c>
      <c r="BE745" s="16">
        <f t="shared" si="296"/>
        <v>63.614537256651829</v>
      </c>
      <c r="BF745" s="44">
        <f t="shared" si="297"/>
        <v>-0.23283077106695152</v>
      </c>
      <c r="BG745" s="49"/>
      <c r="BH745" s="12">
        <f t="shared" si="298"/>
        <v>-0.23355301696536365</v>
      </c>
      <c r="BI745" s="9">
        <f t="shared" si="299"/>
        <v>64</v>
      </c>
      <c r="BJ745" s="9">
        <f t="shared" si="262"/>
        <v>43.014564805773567</v>
      </c>
      <c r="BK745" s="9"/>
      <c r="BL745" s="47">
        <f t="shared" si="300"/>
        <v>64</v>
      </c>
      <c r="BM745" s="44">
        <f t="shared" si="301"/>
        <v>-0.23283077106695152</v>
      </c>
      <c r="BN745" s="11"/>
      <c r="BO745" s="9"/>
      <c r="BP745" s="11"/>
      <c r="BQ745" s="9"/>
      <c r="BR745" s="43"/>
      <c r="BS745" s="9"/>
      <c r="BT745" s="11"/>
    </row>
    <row r="746" spans="3:72" x14ac:dyDescent="0.2">
      <c r="C746" s="1">
        <v>80</v>
      </c>
      <c r="D746" s="1">
        <v>104.71</v>
      </c>
      <c r="E746" s="1">
        <v>-5103.8999999999996</v>
      </c>
      <c r="F746" s="2">
        <v>78</v>
      </c>
      <c r="G746" s="6">
        <v>3.3000000000000002E-2</v>
      </c>
      <c r="H746" s="2">
        <v>0.42199999999999999</v>
      </c>
      <c r="I746" s="2">
        <v>3500</v>
      </c>
      <c r="J746" s="3">
        <f t="shared" si="263"/>
        <v>58.333333333333336</v>
      </c>
      <c r="K746" s="3">
        <f t="shared" si="264"/>
        <v>366.52</v>
      </c>
      <c r="L746" s="1">
        <v>0.9</v>
      </c>
      <c r="M746" s="1">
        <v>0.76</v>
      </c>
      <c r="N746" s="1">
        <f t="shared" si="265"/>
        <v>0.68400000000000005</v>
      </c>
      <c r="O746" s="40">
        <f t="shared" si="266"/>
        <v>50.175438596491226</v>
      </c>
      <c r="P746" s="40">
        <f t="shared" si="267"/>
        <v>3808.3157894736842</v>
      </c>
      <c r="Q746" s="1">
        <v>11</v>
      </c>
      <c r="R746" s="1">
        <v>4</v>
      </c>
      <c r="S746" s="2">
        <v>2600</v>
      </c>
      <c r="T746" s="3">
        <f t="shared" si="268"/>
        <v>866.66666666666663</v>
      </c>
      <c r="U746" s="7">
        <v>0.20419999999999999</v>
      </c>
      <c r="V746" s="7">
        <f t="shared" si="269"/>
        <v>3.2749326455999997E-2</v>
      </c>
      <c r="W746" s="7">
        <f t="shared" si="270"/>
        <v>1.6693636134473333E-2</v>
      </c>
      <c r="X746" s="40">
        <f t="shared" si="271"/>
        <v>1081.2059482292843</v>
      </c>
      <c r="Y746" s="1">
        <v>0</v>
      </c>
      <c r="Z746" s="1">
        <v>78</v>
      </c>
      <c r="AA746" s="2">
        <v>67</v>
      </c>
      <c r="AB746" s="6">
        <f t="shared" si="272"/>
        <v>0.6511988748177826</v>
      </c>
      <c r="AC746" s="2">
        <v>347.36</v>
      </c>
      <c r="AD746" s="40">
        <f t="shared" si="273"/>
        <v>3367.0033670033663</v>
      </c>
      <c r="AE746" s="1">
        <f t="shared" si="274"/>
        <v>2.4950099800399199</v>
      </c>
      <c r="AF746" s="2">
        <f t="shared" si="275"/>
        <v>219</v>
      </c>
      <c r="AG746" s="9">
        <f t="shared" si="276"/>
        <v>546.40718562874247</v>
      </c>
      <c r="AH746" s="12">
        <f t="shared" si="277"/>
        <v>2.8025354972290748E-3</v>
      </c>
      <c r="AI746" s="12">
        <f t="shared" si="278"/>
        <v>-77581.831527763861</v>
      </c>
      <c r="AJ746" s="42">
        <f t="shared" si="279"/>
        <v>-103.9832326636739</v>
      </c>
      <c r="AK746" s="11">
        <v>0</v>
      </c>
      <c r="AL746" s="9">
        <f t="shared" si="280"/>
        <v>-89.631483967402218</v>
      </c>
      <c r="AM746" s="11">
        <f t="shared" si="281"/>
        <v>0</v>
      </c>
      <c r="AN746" s="9">
        <f t="shared" si="282"/>
        <v>83.063128922239017</v>
      </c>
      <c r="AO746" s="9"/>
      <c r="AP746" s="9">
        <f t="shared" si="283"/>
        <v>103.98386885429618</v>
      </c>
      <c r="AQ746" s="47">
        <f t="shared" si="284"/>
        <v>82.998433660069736</v>
      </c>
      <c r="AR746" s="15">
        <f t="shared" si="285"/>
        <v>0</v>
      </c>
      <c r="AS746" s="49"/>
      <c r="AT746" s="12">
        <f t="shared" si="286"/>
        <v>-0.23283077106695152</v>
      </c>
      <c r="AU746" s="9">
        <f t="shared" si="287"/>
        <v>62.077693728012576</v>
      </c>
      <c r="AV746" s="9">
        <f t="shared" si="288"/>
        <v>41.156953795955417</v>
      </c>
      <c r="AW746" s="9">
        <f t="shared" si="289"/>
        <v>82.998433660069736</v>
      </c>
      <c r="AX746" s="16">
        <f t="shared" si="290"/>
        <v>62.077693728012576</v>
      </c>
      <c r="AY746" s="44">
        <f t="shared" si="291"/>
        <v>-0.23211298524855711</v>
      </c>
      <c r="AZ746" s="49"/>
      <c r="BA746" s="12">
        <f t="shared" si="292"/>
        <v>-0.23283077106695152</v>
      </c>
      <c r="BB746" s="9">
        <f t="shared" si="293"/>
        <v>63.614537256651829</v>
      </c>
      <c r="BC746" s="9">
        <f t="shared" si="294"/>
        <v>42.693797324594669</v>
      </c>
      <c r="BD746" s="9">
        <f t="shared" si="295"/>
        <v>84.535277188708989</v>
      </c>
      <c r="BE746" s="16">
        <f t="shared" si="296"/>
        <v>63.614537256651829</v>
      </c>
      <c r="BF746" s="44">
        <f t="shared" si="297"/>
        <v>-0.23211298524855711</v>
      </c>
      <c r="BG746" s="49"/>
      <c r="BH746" s="12">
        <f t="shared" si="298"/>
        <v>-0.23283077106695152</v>
      </c>
      <c r="BI746" s="9">
        <f t="shared" si="299"/>
        <v>64</v>
      </c>
      <c r="BJ746" s="9">
        <f t="shared" ref="BJ746:BJ809" si="302">BI746+BH746*(B-_R*ABS(BH746))</f>
        <v>43.07926006794284</v>
      </c>
      <c r="BK746" s="9"/>
      <c r="BL746" s="47">
        <f t="shared" si="300"/>
        <v>64</v>
      </c>
      <c r="BM746" s="44">
        <f t="shared" si="301"/>
        <v>-0.23211298524855711</v>
      </c>
      <c r="BN746" s="11"/>
      <c r="BO746" s="9"/>
      <c r="BP746" s="11"/>
      <c r="BQ746" s="9"/>
      <c r="BR746" s="43"/>
      <c r="BS746" s="9"/>
      <c r="BT746" s="11"/>
    </row>
    <row r="747" spans="3:72" x14ac:dyDescent="0.2">
      <c r="C747" s="1">
        <v>80</v>
      </c>
      <c r="D747" s="1">
        <v>104.71</v>
      </c>
      <c r="E747" s="1">
        <v>-5103.8999999999996</v>
      </c>
      <c r="F747" s="2">
        <v>78</v>
      </c>
      <c r="G747" s="6">
        <v>3.3000000000000002E-2</v>
      </c>
      <c r="H747" s="2">
        <v>0.42199999999999999</v>
      </c>
      <c r="I747" s="2">
        <v>3500</v>
      </c>
      <c r="J747" s="3">
        <f t="shared" si="263"/>
        <v>58.333333333333336</v>
      </c>
      <c r="K747" s="3">
        <f t="shared" si="264"/>
        <v>366.52</v>
      </c>
      <c r="L747" s="1">
        <v>0.9</v>
      </c>
      <c r="M747" s="1">
        <v>0.76</v>
      </c>
      <c r="N747" s="1">
        <f t="shared" si="265"/>
        <v>0.68400000000000005</v>
      </c>
      <c r="O747" s="40">
        <f t="shared" si="266"/>
        <v>50.175438596491226</v>
      </c>
      <c r="P747" s="40">
        <f t="shared" si="267"/>
        <v>3808.3157894736842</v>
      </c>
      <c r="Q747" s="1">
        <v>11</v>
      </c>
      <c r="R747" s="1">
        <v>4</v>
      </c>
      <c r="S747" s="2">
        <v>2600</v>
      </c>
      <c r="T747" s="3">
        <f t="shared" si="268"/>
        <v>866.66666666666663</v>
      </c>
      <c r="U747" s="7">
        <v>0.20419999999999999</v>
      </c>
      <c r="V747" s="7">
        <f t="shared" si="269"/>
        <v>3.2749326455999997E-2</v>
      </c>
      <c r="W747" s="7">
        <f t="shared" si="270"/>
        <v>1.6693636134473333E-2</v>
      </c>
      <c r="X747" s="40">
        <f t="shared" si="271"/>
        <v>1081.2059482292843</v>
      </c>
      <c r="Y747" s="1">
        <v>0</v>
      </c>
      <c r="Z747" s="1">
        <v>78</v>
      </c>
      <c r="AA747" s="2">
        <v>67</v>
      </c>
      <c r="AB747" s="6">
        <f t="shared" si="272"/>
        <v>0.6511988748177826</v>
      </c>
      <c r="AC747" s="2">
        <v>347.36</v>
      </c>
      <c r="AD747" s="40">
        <f t="shared" si="273"/>
        <v>3367.0033670033663</v>
      </c>
      <c r="AE747" s="1">
        <f t="shared" si="274"/>
        <v>2.4950099800399199</v>
      </c>
      <c r="AF747" s="2">
        <f t="shared" si="275"/>
        <v>220</v>
      </c>
      <c r="AG747" s="9">
        <f t="shared" si="276"/>
        <v>548.90219560878234</v>
      </c>
      <c r="AH747" s="12">
        <f t="shared" si="277"/>
        <v>2.7898322386229438E-3</v>
      </c>
      <c r="AI747" s="12">
        <f t="shared" si="278"/>
        <v>-77475.222743420236</v>
      </c>
      <c r="AJ747" s="42">
        <f t="shared" si="279"/>
        <v>-103.85424617232229</v>
      </c>
      <c r="AK747" s="11">
        <v>0</v>
      </c>
      <c r="AL747" s="9">
        <f t="shared" si="280"/>
        <v>-89.633751372030829</v>
      </c>
      <c r="AM747" s="11">
        <f t="shared" si="281"/>
        <v>0</v>
      </c>
      <c r="AN747" s="9">
        <f t="shared" si="282"/>
        <v>82.998433660069736</v>
      </c>
      <c r="AO747" s="9"/>
      <c r="AP747" s="9">
        <f t="shared" si="283"/>
        <v>103.85487660859978</v>
      </c>
      <c r="AQ747" s="47">
        <f t="shared" si="284"/>
        <v>82.934136676542622</v>
      </c>
      <c r="AR747" s="15">
        <f t="shared" si="285"/>
        <v>0</v>
      </c>
      <c r="AS747" s="49"/>
      <c r="AT747" s="12">
        <f t="shared" si="286"/>
        <v>-0.23211298524855711</v>
      </c>
      <c r="AU747" s="9">
        <f t="shared" si="287"/>
        <v>62.077693728012576</v>
      </c>
      <c r="AV747" s="9">
        <f t="shared" si="288"/>
        <v>41.221250779482531</v>
      </c>
      <c r="AW747" s="9">
        <f t="shared" si="289"/>
        <v>82.934136676542622</v>
      </c>
      <c r="AX747" s="16">
        <f t="shared" si="290"/>
        <v>62.077693728012576</v>
      </c>
      <c r="AY747" s="44">
        <f t="shared" si="291"/>
        <v>-0.23139961828173738</v>
      </c>
      <c r="AZ747" s="49"/>
      <c r="BA747" s="12">
        <f t="shared" si="292"/>
        <v>-0.23211298524855711</v>
      </c>
      <c r="BB747" s="9">
        <f t="shared" si="293"/>
        <v>63.614537256651829</v>
      </c>
      <c r="BC747" s="9">
        <f t="shared" si="294"/>
        <v>42.758094308121784</v>
      </c>
      <c r="BD747" s="9">
        <f t="shared" si="295"/>
        <v>84.470980205181874</v>
      </c>
      <c r="BE747" s="16">
        <f t="shared" si="296"/>
        <v>63.614537256651829</v>
      </c>
      <c r="BF747" s="44">
        <f t="shared" si="297"/>
        <v>-0.23139961828173738</v>
      </c>
      <c r="BG747" s="49"/>
      <c r="BH747" s="12">
        <f t="shared" si="298"/>
        <v>-0.23211298524855711</v>
      </c>
      <c r="BI747" s="9">
        <f t="shared" si="299"/>
        <v>64</v>
      </c>
      <c r="BJ747" s="9">
        <f t="shared" si="302"/>
        <v>43.143557051469955</v>
      </c>
      <c r="BK747" s="9"/>
      <c r="BL747" s="47">
        <f t="shared" si="300"/>
        <v>64</v>
      </c>
      <c r="BM747" s="44">
        <f t="shared" si="301"/>
        <v>-0.23139961828173738</v>
      </c>
      <c r="BN747" s="11"/>
      <c r="BO747" s="9"/>
      <c r="BP747" s="11"/>
      <c r="BQ747" s="9"/>
      <c r="BR747" s="43"/>
      <c r="BS747" s="9"/>
      <c r="BT747" s="11"/>
    </row>
    <row r="748" spans="3:72" x14ac:dyDescent="0.2">
      <c r="C748" s="1">
        <v>80</v>
      </c>
      <c r="D748" s="1">
        <v>104.71</v>
      </c>
      <c r="E748" s="1">
        <v>-5103.8999999999996</v>
      </c>
      <c r="F748" s="2">
        <v>78</v>
      </c>
      <c r="G748" s="6">
        <v>3.3000000000000002E-2</v>
      </c>
      <c r="H748" s="2">
        <v>0.42199999999999999</v>
      </c>
      <c r="I748" s="2">
        <v>3500</v>
      </c>
      <c r="J748" s="3">
        <f t="shared" si="263"/>
        <v>58.333333333333336</v>
      </c>
      <c r="K748" s="3">
        <f t="shared" si="264"/>
        <v>366.52</v>
      </c>
      <c r="L748" s="1">
        <v>0.9</v>
      </c>
      <c r="M748" s="1">
        <v>0.76</v>
      </c>
      <c r="N748" s="1">
        <f t="shared" si="265"/>
        <v>0.68400000000000005</v>
      </c>
      <c r="O748" s="40">
        <f t="shared" si="266"/>
        <v>50.175438596491226</v>
      </c>
      <c r="P748" s="40">
        <f t="shared" si="267"/>
        <v>3808.3157894736842</v>
      </c>
      <c r="Q748" s="1">
        <v>11</v>
      </c>
      <c r="R748" s="1">
        <v>4</v>
      </c>
      <c r="S748" s="2">
        <v>2600</v>
      </c>
      <c r="T748" s="3">
        <f t="shared" si="268"/>
        <v>866.66666666666663</v>
      </c>
      <c r="U748" s="7">
        <v>0.20419999999999999</v>
      </c>
      <c r="V748" s="7">
        <f t="shared" si="269"/>
        <v>3.2749326455999997E-2</v>
      </c>
      <c r="W748" s="7">
        <f t="shared" si="270"/>
        <v>1.6693636134473333E-2</v>
      </c>
      <c r="X748" s="40">
        <f t="shared" si="271"/>
        <v>1081.2059482292843</v>
      </c>
      <c r="Y748" s="1">
        <v>0</v>
      </c>
      <c r="Z748" s="1">
        <v>78</v>
      </c>
      <c r="AA748" s="2">
        <v>67</v>
      </c>
      <c r="AB748" s="6">
        <f t="shared" si="272"/>
        <v>0.6511988748177826</v>
      </c>
      <c r="AC748" s="2">
        <v>347.36</v>
      </c>
      <c r="AD748" s="40">
        <f t="shared" si="273"/>
        <v>3367.0033670033663</v>
      </c>
      <c r="AE748" s="1">
        <f t="shared" si="274"/>
        <v>2.4950099800399199</v>
      </c>
      <c r="AF748" s="2">
        <f t="shared" si="275"/>
        <v>221</v>
      </c>
      <c r="AG748" s="9">
        <f t="shared" si="276"/>
        <v>551.39720558882232</v>
      </c>
      <c r="AH748" s="12">
        <f t="shared" si="277"/>
        <v>2.7772436223567408E-3</v>
      </c>
      <c r="AI748" s="12">
        <f t="shared" si="278"/>
        <v>-77369.270384589166</v>
      </c>
      <c r="AJ748" s="42">
        <f t="shared" si="279"/>
        <v>-103.72605249023896</v>
      </c>
      <c r="AK748" s="11">
        <v>0</v>
      </c>
      <c r="AL748" s="9">
        <f t="shared" si="280"/>
        <v>-89.635998314148182</v>
      </c>
      <c r="AM748" s="11">
        <f t="shared" si="281"/>
        <v>0</v>
      </c>
      <c r="AN748" s="9">
        <f t="shared" si="282"/>
        <v>82.934136676542622</v>
      </c>
      <c r="AO748" s="9"/>
      <c r="AP748" s="9">
        <f t="shared" si="283"/>
        <v>103.72667724989213</v>
      </c>
      <c r="AQ748" s="47">
        <f t="shared" si="284"/>
        <v>82.870234301362089</v>
      </c>
      <c r="AR748" s="15">
        <f t="shared" si="285"/>
        <v>0</v>
      </c>
      <c r="AS748" s="49"/>
      <c r="AT748" s="12">
        <f t="shared" si="286"/>
        <v>-0.23139961828173738</v>
      </c>
      <c r="AU748" s="9">
        <f t="shared" si="287"/>
        <v>62.077693728012576</v>
      </c>
      <c r="AV748" s="9">
        <f t="shared" si="288"/>
        <v>41.285153154663064</v>
      </c>
      <c r="AW748" s="9">
        <f t="shared" si="289"/>
        <v>82.870234301362089</v>
      </c>
      <c r="AX748" s="16">
        <f t="shared" si="290"/>
        <v>62.077693728012576</v>
      </c>
      <c r="AY748" s="44">
        <f t="shared" si="291"/>
        <v>-0.23069062944502333</v>
      </c>
      <c r="AZ748" s="49"/>
      <c r="BA748" s="12">
        <f t="shared" si="292"/>
        <v>-0.23139961828173738</v>
      </c>
      <c r="BB748" s="9">
        <f t="shared" si="293"/>
        <v>63.614537256651829</v>
      </c>
      <c r="BC748" s="9">
        <f t="shared" si="294"/>
        <v>42.821996683302316</v>
      </c>
      <c r="BD748" s="9">
        <f t="shared" si="295"/>
        <v>84.407077830001342</v>
      </c>
      <c r="BE748" s="16">
        <f t="shared" si="296"/>
        <v>63.614537256651829</v>
      </c>
      <c r="BF748" s="44">
        <f t="shared" si="297"/>
        <v>-0.23069062944502333</v>
      </c>
      <c r="BG748" s="49"/>
      <c r="BH748" s="12">
        <f t="shared" si="298"/>
        <v>-0.23139961828173738</v>
      </c>
      <c r="BI748" s="9">
        <f t="shared" si="299"/>
        <v>64</v>
      </c>
      <c r="BJ748" s="9">
        <f t="shared" si="302"/>
        <v>43.207459426650487</v>
      </c>
      <c r="BK748" s="9"/>
      <c r="BL748" s="47">
        <f t="shared" si="300"/>
        <v>64</v>
      </c>
      <c r="BM748" s="44">
        <f t="shared" si="301"/>
        <v>-0.23069062944502333</v>
      </c>
      <c r="BN748" s="11"/>
      <c r="BO748" s="9"/>
      <c r="BP748" s="11"/>
      <c r="BQ748" s="9"/>
      <c r="BR748" s="43"/>
      <c r="BS748" s="9"/>
      <c r="BT748" s="11"/>
    </row>
    <row r="749" spans="3:72" x14ac:dyDescent="0.2">
      <c r="C749" s="1">
        <v>80</v>
      </c>
      <c r="D749" s="1">
        <v>104.71</v>
      </c>
      <c r="E749" s="1">
        <v>-5103.8999999999996</v>
      </c>
      <c r="F749" s="2">
        <v>78</v>
      </c>
      <c r="G749" s="6">
        <v>3.3000000000000002E-2</v>
      </c>
      <c r="H749" s="2">
        <v>0.42199999999999999</v>
      </c>
      <c r="I749" s="2">
        <v>3500</v>
      </c>
      <c r="J749" s="3">
        <f t="shared" si="263"/>
        <v>58.333333333333336</v>
      </c>
      <c r="K749" s="3">
        <f t="shared" si="264"/>
        <v>366.52</v>
      </c>
      <c r="L749" s="1">
        <v>0.9</v>
      </c>
      <c r="M749" s="1">
        <v>0.76</v>
      </c>
      <c r="N749" s="1">
        <f t="shared" si="265"/>
        <v>0.68400000000000005</v>
      </c>
      <c r="O749" s="40">
        <f t="shared" si="266"/>
        <v>50.175438596491226</v>
      </c>
      <c r="P749" s="40">
        <f t="shared" si="267"/>
        <v>3808.3157894736842</v>
      </c>
      <c r="Q749" s="1">
        <v>11</v>
      </c>
      <c r="R749" s="1">
        <v>4</v>
      </c>
      <c r="S749" s="2">
        <v>2600</v>
      </c>
      <c r="T749" s="3">
        <f t="shared" si="268"/>
        <v>866.66666666666663</v>
      </c>
      <c r="U749" s="7">
        <v>0.20419999999999999</v>
      </c>
      <c r="V749" s="7">
        <f t="shared" si="269"/>
        <v>3.2749326455999997E-2</v>
      </c>
      <c r="W749" s="7">
        <f t="shared" si="270"/>
        <v>1.6693636134473333E-2</v>
      </c>
      <c r="X749" s="40">
        <f t="shared" si="271"/>
        <v>1081.2059482292843</v>
      </c>
      <c r="Y749" s="1">
        <v>0</v>
      </c>
      <c r="Z749" s="1">
        <v>78</v>
      </c>
      <c r="AA749" s="2">
        <v>67</v>
      </c>
      <c r="AB749" s="6">
        <f t="shared" si="272"/>
        <v>0.6511988748177826</v>
      </c>
      <c r="AC749" s="2">
        <v>347.36</v>
      </c>
      <c r="AD749" s="40">
        <f t="shared" si="273"/>
        <v>3367.0033670033663</v>
      </c>
      <c r="AE749" s="1">
        <f t="shared" si="274"/>
        <v>2.4950099800399199</v>
      </c>
      <c r="AF749" s="2">
        <f t="shared" si="275"/>
        <v>222</v>
      </c>
      <c r="AG749" s="9">
        <f t="shared" si="276"/>
        <v>553.89221556886218</v>
      </c>
      <c r="AH749" s="12">
        <f t="shared" si="277"/>
        <v>2.7647681034928939E-3</v>
      </c>
      <c r="AI749" s="12">
        <f t="shared" si="278"/>
        <v>-77263.96839635419</v>
      </c>
      <c r="AJ749" s="42">
        <f t="shared" si="279"/>
        <v>-103.59864432321992</v>
      </c>
      <c r="AK749" s="11">
        <v>0</v>
      </c>
      <c r="AL749" s="9">
        <f t="shared" si="280"/>
        <v>-89.638225069510199</v>
      </c>
      <c r="AM749" s="11">
        <f t="shared" si="281"/>
        <v>0</v>
      </c>
      <c r="AN749" s="9">
        <f t="shared" si="282"/>
        <v>82.870234301362089</v>
      </c>
      <c r="AO749" s="9"/>
      <c r="AP749" s="9">
        <f t="shared" si="283"/>
        <v>103.59926348257586</v>
      </c>
      <c r="AQ749" s="47">
        <f t="shared" si="284"/>
        <v>82.806722909226352</v>
      </c>
      <c r="AR749" s="15">
        <f t="shared" si="285"/>
        <v>0</v>
      </c>
      <c r="AS749" s="49"/>
      <c r="AT749" s="12">
        <f t="shared" si="286"/>
        <v>-0.23069062944502333</v>
      </c>
      <c r="AU749" s="9">
        <f t="shared" si="287"/>
        <v>62.077693728012576</v>
      </c>
      <c r="AV749" s="9">
        <f t="shared" si="288"/>
        <v>41.348664546798801</v>
      </c>
      <c r="AW749" s="9">
        <f t="shared" si="289"/>
        <v>82.806722909226352</v>
      </c>
      <c r="AX749" s="16">
        <f t="shared" si="290"/>
        <v>62.077693728012576</v>
      </c>
      <c r="AY749" s="44">
        <f t="shared" si="291"/>
        <v>-0.22998597851614636</v>
      </c>
      <c r="AZ749" s="49"/>
      <c r="BA749" s="12">
        <f t="shared" si="292"/>
        <v>-0.23069062944502333</v>
      </c>
      <c r="BB749" s="9">
        <f t="shared" si="293"/>
        <v>63.614537256651829</v>
      </c>
      <c r="BC749" s="9">
        <f t="shared" si="294"/>
        <v>42.885508075438054</v>
      </c>
      <c r="BD749" s="9">
        <f t="shared" si="295"/>
        <v>84.343566437865604</v>
      </c>
      <c r="BE749" s="16">
        <f t="shared" si="296"/>
        <v>63.614537256651829</v>
      </c>
      <c r="BF749" s="44">
        <f t="shared" si="297"/>
        <v>-0.22998597851614636</v>
      </c>
      <c r="BG749" s="49"/>
      <c r="BH749" s="12">
        <f t="shared" si="298"/>
        <v>-0.23069062944502333</v>
      </c>
      <c r="BI749" s="9">
        <f t="shared" si="299"/>
        <v>64</v>
      </c>
      <c r="BJ749" s="9">
        <f t="shared" si="302"/>
        <v>43.270970818786225</v>
      </c>
      <c r="BK749" s="9"/>
      <c r="BL749" s="47">
        <f t="shared" si="300"/>
        <v>64</v>
      </c>
      <c r="BM749" s="44">
        <f t="shared" si="301"/>
        <v>-0.22998597851614636</v>
      </c>
      <c r="BN749" s="11"/>
      <c r="BO749" s="9"/>
      <c r="BP749" s="11"/>
      <c r="BQ749" s="9"/>
      <c r="BR749" s="43"/>
      <c r="BS749" s="9"/>
      <c r="BT749" s="11"/>
    </row>
    <row r="750" spans="3:72" x14ac:dyDescent="0.2">
      <c r="C750" s="1">
        <v>80</v>
      </c>
      <c r="D750" s="1">
        <v>104.71</v>
      </c>
      <c r="E750" s="1">
        <v>-5103.8999999999996</v>
      </c>
      <c r="F750" s="2">
        <v>78</v>
      </c>
      <c r="G750" s="6">
        <v>3.3000000000000002E-2</v>
      </c>
      <c r="H750" s="2">
        <v>0.42199999999999999</v>
      </c>
      <c r="I750" s="2">
        <v>3500</v>
      </c>
      <c r="J750" s="3">
        <f t="shared" si="263"/>
        <v>58.333333333333336</v>
      </c>
      <c r="K750" s="3">
        <f t="shared" si="264"/>
        <v>366.52</v>
      </c>
      <c r="L750" s="1">
        <v>0.9</v>
      </c>
      <c r="M750" s="1">
        <v>0.76</v>
      </c>
      <c r="N750" s="1">
        <f t="shared" si="265"/>
        <v>0.68400000000000005</v>
      </c>
      <c r="O750" s="40">
        <f t="shared" si="266"/>
        <v>50.175438596491226</v>
      </c>
      <c r="P750" s="40">
        <f t="shared" si="267"/>
        <v>3808.3157894736842</v>
      </c>
      <c r="Q750" s="1">
        <v>11</v>
      </c>
      <c r="R750" s="1">
        <v>4</v>
      </c>
      <c r="S750" s="2">
        <v>2600</v>
      </c>
      <c r="T750" s="3">
        <f t="shared" si="268"/>
        <v>866.66666666666663</v>
      </c>
      <c r="U750" s="7">
        <v>0.20419999999999999</v>
      </c>
      <c r="V750" s="7">
        <f t="shared" si="269"/>
        <v>3.2749326455999997E-2</v>
      </c>
      <c r="W750" s="7">
        <f t="shared" si="270"/>
        <v>1.6693636134473333E-2</v>
      </c>
      <c r="X750" s="40">
        <f t="shared" si="271"/>
        <v>1081.2059482292843</v>
      </c>
      <c r="Y750" s="1">
        <v>0</v>
      </c>
      <c r="Z750" s="1">
        <v>78</v>
      </c>
      <c r="AA750" s="2">
        <v>67</v>
      </c>
      <c r="AB750" s="6">
        <f t="shared" si="272"/>
        <v>0.6511988748177826</v>
      </c>
      <c r="AC750" s="2">
        <v>347.36</v>
      </c>
      <c r="AD750" s="40">
        <f t="shared" si="273"/>
        <v>3367.0033670033663</v>
      </c>
      <c r="AE750" s="1">
        <f t="shared" si="274"/>
        <v>2.4950099800399199</v>
      </c>
      <c r="AF750" s="2">
        <f t="shared" si="275"/>
        <v>223</v>
      </c>
      <c r="AG750" s="9">
        <f t="shared" si="276"/>
        <v>556.38722554890217</v>
      </c>
      <c r="AH750" s="12">
        <f t="shared" si="277"/>
        <v>2.7524041647294388E-3</v>
      </c>
      <c r="AI750" s="12">
        <f t="shared" si="278"/>
        <v>-77159.31079817604</v>
      </c>
      <c r="AJ750" s="42">
        <f t="shared" si="279"/>
        <v>-103.47201446632987</v>
      </c>
      <c r="AK750" s="11">
        <v>0</v>
      </c>
      <c r="AL750" s="9">
        <f t="shared" si="280"/>
        <v>-89.640431908940087</v>
      </c>
      <c r="AM750" s="11">
        <f t="shared" si="281"/>
        <v>0</v>
      </c>
      <c r="AN750" s="9">
        <f t="shared" si="282"/>
        <v>82.806722909226352</v>
      </c>
      <c r="AO750" s="9"/>
      <c r="AP750" s="9">
        <f t="shared" si="283"/>
        <v>103.47262810035343</v>
      </c>
      <c r="AQ750" s="47">
        <f t="shared" si="284"/>
        <v>82.743598919139643</v>
      </c>
      <c r="AR750" s="15">
        <f t="shared" si="285"/>
        <v>0</v>
      </c>
      <c r="AS750" s="49"/>
      <c r="AT750" s="12">
        <f t="shared" si="286"/>
        <v>-0.22998597851614636</v>
      </c>
      <c r="AU750" s="9">
        <f t="shared" si="287"/>
        <v>62.077693728012576</v>
      </c>
      <c r="AV750" s="9">
        <f t="shared" si="288"/>
        <v>41.411788536885503</v>
      </c>
      <c r="AW750" s="9">
        <f t="shared" si="289"/>
        <v>82.743598919139657</v>
      </c>
      <c r="AX750" s="16">
        <f t="shared" si="290"/>
        <v>62.077693728012576</v>
      </c>
      <c r="AY750" s="44">
        <f t="shared" si="291"/>
        <v>-0.22928562576440772</v>
      </c>
      <c r="AZ750" s="49"/>
      <c r="BA750" s="12">
        <f t="shared" si="292"/>
        <v>-0.22998597851614636</v>
      </c>
      <c r="BB750" s="9">
        <f t="shared" si="293"/>
        <v>63.614537256651829</v>
      </c>
      <c r="BC750" s="9">
        <f t="shared" si="294"/>
        <v>42.948632065524755</v>
      </c>
      <c r="BD750" s="9">
        <f t="shared" si="295"/>
        <v>84.28044244777891</v>
      </c>
      <c r="BE750" s="16">
        <f t="shared" si="296"/>
        <v>63.614537256651829</v>
      </c>
      <c r="BF750" s="44">
        <f t="shared" si="297"/>
        <v>-0.22928562576440772</v>
      </c>
      <c r="BG750" s="49"/>
      <c r="BH750" s="12">
        <f t="shared" si="298"/>
        <v>-0.22998597851614636</v>
      </c>
      <c r="BI750" s="9">
        <f t="shared" si="299"/>
        <v>64</v>
      </c>
      <c r="BJ750" s="9">
        <f t="shared" si="302"/>
        <v>43.334094808872926</v>
      </c>
      <c r="BK750" s="9"/>
      <c r="BL750" s="47">
        <f t="shared" si="300"/>
        <v>64</v>
      </c>
      <c r="BM750" s="44">
        <f t="shared" si="301"/>
        <v>-0.22928562576440772</v>
      </c>
      <c r="BN750" s="11"/>
      <c r="BO750" s="9"/>
      <c r="BP750" s="11"/>
      <c r="BQ750" s="9"/>
      <c r="BR750" s="43"/>
      <c r="BS750" s="9"/>
      <c r="BT750" s="11"/>
    </row>
    <row r="751" spans="3:72" x14ac:dyDescent="0.2">
      <c r="C751" s="1">
        <v>80</v>
      </c>
      <c r="D751" s="1">
        <v>104.71</v>
      </c>
      <c r="E751" s="1">
        <v>-5103.8999999999996</v>
      </c>
      <c r="F751" s="2">
        <v>78</v>
      </c>
      <c r="G751" s="6">
        <v>3.3000000000000002E-2</v>
      </c>
      <c r="H751" s="2">
        <v>0.42199999999999999</v>
      </c>
      <c r="I751" s="2">
        <v>3500</v>
      </c>
      <c r="J751" s="3">
        <f t="shared" si="263"/>
        <v>58.333333333333336</v>
      </c>
      <c r="K751" s="3">
        <f t="shared" si="264"/>
        <v>366.52</v>
      </c>
      <c r="L751" s="1">
        <v>0.9</v>
      </c>
      <c r="M751" s="1">
        <v>0.76</v>
      </c>
      <c r="N751" s="1">
        <f t="shared" si="265"/>
        <v>0.68400000000000005</v>
      </c>
      <c r="O751" s="40">
        <f t="shared" si="266"/>
        <v>50.175438596491226</v>
      </c>
      <c r="P751" s="40">
        <f t="shared" si="267"/>
        <v>3808.3157894736842</v>
      </c>
      <c r="Q751" s="1">
        <v>11</v>
      </c>
      <c r="R751" s="1">
        <v>4</v>
      </c>
      <c r="S751" s="2">
        <v>2600</v>
      </c>
      <c r="T751" s="3">
        <f t="shared" si="268"/>
        <v>866.66666666666663</v>
      </c>
      <c r="U751" s="7">
        <v>0.20419999999999999</v>
      </c>
      <c r="V751" s="7">
        <f t="shared" si="269"/>
        <v>3.2749326455999997E-2</v>
      </c>
      <c r="W751" s="7">
        <f t="shared" si="270"/>
        <v>1.6693636134473333E-2</v>
      </c>
      <c r="X751" s="40">
        <f t="shared" si="271"/>
        <v>1081.2059482292843</v>
      </c>
      <c r="Y751" s="1">
        <v>0</v>
      </c>
      <c r="Z751" s="1">
        <v>78</v>
      </c>
      <c r="AA751" s="2">
        <v>67</v>
      </c>
      <c r="AB751" s="6">
        <f t="shared" si="272"/>
        <v>0.6511988748177826</v>
      </c>
      <c r="AC751" s="2">
        <v>347.36</v>
      </c>
      <c r="AD751" s="40">
        <f t="shared" si="273"/>
        <v>3367.0033670033663</v>
      </c>
      <c r="AE751" s="1">
        <f t="shared" si="274"/>
        <v>2.4950099800399199</v>
      </c>
      <c r="AF751" s="2">
        <f t="shared" si="275"/>
        <v>224</v>
      </c>
      <c r="AG751" s="9">
        <f t="shared" si="276"/>
        <v>558.88223552894203</v>
      </c>
      <c r="AH751" s="12">
        <f t="shared" si="277"/>
        <v>2.740150315784849E-3</v>
      </c>
      <c r="AI751" s="12">
        <f t="shared" si="278"/>
        <v>-77055.291682751747</v>
      </c>
      <c r="AJ751" s="42">
        <f t="shared" si="279"/>
        <v>-103.34615580254011</v>
      </c>
      <c r="AK751" s="11">
        <v>0</v>
      </c>
      <c r="AL751" s="9">
        <f t="shared" si="280"/>
        <v>-89.642619098438203</v>
      </c>
      <c r="AM751" s="11">
        <f t="shared" si="281"/>
        <v>0</v>
      </c>
      <c r="AN751" s="9">
        <f t="shared" si="282"/>
        <v>82.743598919139643</v>
      </c>
      <c r="AO751" s="9"/>
      <c r="AP751" s="9">
        <f t="shared" si="283"/>
        <v>103.34676398486411</v>
      </c>
      <c r="AQ751" s="47">
        <f t="shared" si="284"/>
        <v>82.680858793737059</v>
      </c>
      <c r="AR751" s="15">
        <f t="shared" si="285"/>
        <v>0</v>
      </c>
      <c r="AS751" s="49"/>
      <c r="AT751" s="12">
        <f t="shared" si="286"/>
        <v>-0.22928562576440772</v>
      </c>
      <c r="AU751" s="9">
        <f t="shared" si="287"/>
        <v>62.077693728012576</v>
      </c>
      <c r="AV751" s="9">
        <f t="shared" si="288"/>
        <v>41.474528662288101</v>
      </c>
      <c r="AW751" s="9">
        <f t="shared" si="289"/>
        <v>82.680858793737059</v>
      </c>
      <c r="AX751" s="16">
        <f t="shared" si="290"/>
        <v>62.077693728012576</v>
      </c>
      <c r="AY751" s="44">
        <f t="shared" si="291"/>
        <v>-0.22858953194318721</v>
      </c>
      <c r="AZ751" s="49"/>
      <c r="BA751" s="12">
        <f t="shared" si="292"/>
        <v>-0.22928562576440772</v>
      </c>
      <c r="BB751" s="9">
        <f t="shared" si="293"/>
        <v>63.614537256651829</v>
      </c>
      <c r="BC751" s="9">
        <f t="shared" si="294"/>
        <v>43.011372190927354</v>
      </c>
      <c r="BD751" s="9">
        <f t="shared" si="295"/>
        <v>84.217702322376311</v>
      </c>
      <c r="BE751" s="16">
        <f t="shared" si="296"/>
        <v>63.614537256651829</v>
      </c>
      <c r="BF751" s="44">
        <f t="shared" si="297"/>
        <v>-0.22858953194318721</v>
      </c>
      <c r="BG751" s="49"/>
      <c r="BH751" s="12">
        <f t="shared" si="298"/>
        <v>-0.22928562576440772</v>
      </c>
      <c r="BI751" s="9">
        <f t="shared" si="299"/>
        <v>64</v>
      </c>
      <c r="BJ751" s="9">
        <f t="shared" si="302"/>
        <v>43.396834934275525</v>
      </c>
      <c r="BK751" s="9"/>
      <c r="BL751" s="47">
        <f t="shared" si="300"/>
        <v>64</v>
      </c>
      <c r="BM751" s="44">
        <f t="shared" si="301"/>
        <v>-0.22858953194318721</v>
      </c>
      <c r="BN751" s="11"/>
      <c r="BO751" s="9"/>
      <c r="BP751" s="11"/>
      <c r="BQ751" s="9"/>
      <c r="BR751" s="43"/>
      <c r="BS751" s="9"/>
      <c r="BT751" s="11"/>
    </row>
    <row r="752" spans="3:72" x14ac:dyDescent="0.2">
      <c r="C752" s="1">
        <v>80</v>
      </c>
      <c r="D752" s="1">
        <v>104.71</v>
      </c>
      <c r="E752" s="1">
        <v>-5103.8999999999996</v>
      </c>
      <c r="F752" s="2">
        <v>78</v>
      </c>
      <c r="G752" s="6">
        <v>3.3000000000000002E-2</v>
      </c>
      <c r="H752" s="2">
        <v>0.42199999999999999</v>
      </c>
      <c r="I752" s="2">
        <v>3500</v>
      </c>
      <c r="J752" s="3">
        <f t="shared" si="263"/>
        <v>58.333333333333336</v>
      </c>
      <c r="K752" s="3">
        <f t="shared" si="264"/>
        <v>366.52</v>
      </c>
      <c r="L752" s="1">
        <v>0.9</v>
      </c>
      <c r="M752" s="1">
        <v>0.76</v>
      </c>
      <c r="N752" s="1">
        <f t="shared" si="265"/>
        <v>0.68400000000000005</v>
      </c>
      <c r="O752" s="40">
        <f t="shared" si="266"/>
        <v>50.175438596491226</v>
      </c>
      <c r="P752" s="40">
        <f t="shared" si="267"/>
        <v>3808.3157894736842</v>
      </c>
      <c r="Q752" s="1">
        <v>11</v>
      </c>
      <c r="R752" s="1">
        <v>4</v>
      </c>
      <c r="S752" s="2">
        <v>2600</v>
      </c>
      <c r="T752" s="3">
        <f t="shared" si="268"/>
        <v>866.66666666666663</v>
      </c>
      <c r="U752" s="7">
        <v>0.20419999999999999</v>
      </c>
      <c r="V752" s="7">
        <f t="shared" si="269"/>
        <v>3.2749326455999997E-2</v>
      </c>
      <c r="W752" s="7">
        <f t="shared" si="270"/>
        <v>1.6693636134473333E-2</v>
      </c>
      <c r="X752" s="40">
        <f t="shared" si="271"/>
        <v>1081.2059482292843</v>
      </c>
      <c r="Y752" s="1">
        <v>0</v>
      </c>
      <c r="Z752" s="1">
        <v>78</v>
      </c>
      <c r="AA752" s="2">
        <v>67</v>
      </c>
      <c r="AB752" s="6">
        <f t="shared" si="272"/>
        <v>0.6511988748177826</v>
      </c>
      <c r="AC752" s="2">
        <v>347.36</v>
      </c>
      <c r="AD752" s="40">
        <f t="shared" si="273"/>
        <v>3367.0033670033663</v>
      </c>
      <c r="AE752" s="1">
        <f t="shared" si="274"/>
        <v>2.4950099800399199</v>
      </c>
      <c r="AF752" s="2">
        <f t="shared" si="275"/>
        <v>225</v>
      </c>
      <c r="AG752" s="9">
        <f t="shared" si="276"/>
        <v>561.37724550898201</v>
      </c>
      <c r="AH752" s="12">
        <f t="shared" si="277"/>
        <v>2.7280050927992114E-3</v>
      </c>
      <c r="AI752" s="12">
        <f t="shared" si="278"/>
        <v>-76951.905214894665</v>
      </c>
      <c r="AJ752" s="42">
        <f t="shared" si="279"/>
        <v>-103.22106130139136</v>
      </c>
      <c r="AK752" s="11">
        <v>0</v>
      </c>
      <c r="AL752" s="9">
        <f t="shared" si="280"/>
        <v>-89.644786899288903</v>
      </c>
      <c r="AM752" s="11">
        <f t="shared" si="281"/>
        <v>0</v>
      </c>
      <c r="AN752" s="9">
        <f t="shared" si="282"/>
        <v>82.680858793737059</v>
      </c>
      <c r="AO752" s="9"/>
      <c r="AP752" s="9">
        <f t="shared" si="283"/>
        <v>103.22166410434605</v>
      </c>
      <c r="AQ752" s="47">
        <f t="shared" si="284"/>
        <v>82.618499038621579</v>
      </c>
      <c r="AR752" s="15">
        <f t="shared" si="285"/>
        <v>0</v>
      </c>
      <c r="AS752" s="49"/>
      <c r="AT752" s="12">
        <f t="shared" si="286"/>
        <v>-0.22858953194318721</v>
      </c>
      <c r="AU752" s="9">
        <f t="shared" si="287"/>
        <v>62.077693728012576</v>
      </c>
      <c r="AV752" s="9">
        <f t="shared" si="288"/>
        <v>41.536888417403581</v>
      </c>
      <c r="AW752" s="9">
        <f t="shared" si="289"/>
        <v>82.618499038621565</v>
      </c>
      <c r="AX752" s="16">
        <f t="shared" si="290"/>
        <v>62.077693728012576</v>
      </c>
      <c r="AY752" s="44">
        <f t="shared" si="291"/>
        <v>-0.22789765828258865</v>
      </c>
      <c r="AZ752" s="49"/>
      <c r="BA752" s="12">
        <f t="shared" si="292"/>
        <v>-0.22858953194318721</v>
      </c>
      <c r="BB752" s="9">
        <f t="shared" si="293"/>
        <v>63.614537256651829</v>
      </c>
      <c r="BC752" s="9">
        <f t="shared" si="294"/>
        <v>43.073731946042834</v>
      </c>
      <c r="BD752" s="9">
        <f t="shared" si="295"/>
        <v>84.155342567260817</v>
      </c>
      <c r="BE752" s="16">
        <f t="shared" si="296"/>
        <v>63.614537256651829</v>
      </c>
      <c r="BF752" s="44">
        <f t="shared" si="297"/>
        <v>-0.22789765828258865</v>
      </c>
      <c r="BG752" s="49"/>
      <c r="BH752" s="12">
        <f t="shared" si="298"/>
        <v>-0.22858953194318721</v>
      </c>
      <c r="BI752" s="9">
        <f t="shared" si="299"/>
        <v>64</v>
      </c>
      <c r="BJ752" s="9">
        <f t="shared" si="302"/>
        <v>43.459194689391005</v>
      </c>
      <c r="BK752" s="9"/>
      <c r="BL752" s="47">
        <f t="shared" si="300"/>
        <v>64</v>
      </c>
      <c r="BM752" s="44">
        <f t="shared" si="301"/>
        <v>-0.22789765828258865</v>
      </c>
      <c r="BN752" s="11"/>
      <c r="BO752" s="9"/>
      <c r="BP752" s="11"/>
      <c r="BQ752" s="9"/>
      <c r="BR752" s="43"/>
      <c r="BS752" s="9"/>
      <c r="BT752" s="11"/>
    </row>
    <row r="753" spans="3:72" x14ac:dyDescent="0.2">
      <c r="C753" s="1">
        <v>80</v>
      </c>
      <c r="D753" s="1">
        <v>104.71</v>
      </c>
      <c r="E753" s="1">
        <v>-5103.8999999999996</v>
      </c>
      <c r="F753" s="2">
        <v>78</v>
      </c>
      <c r="G753" s="6">
        <v>3.3000000000000002E-2</v>
      </c>
      <c r="H753" s="2">
        <v>0.42199999999999999</v>
      </c>
      <c r="I753" s="2">
        <v>3500</v>
      </c>
      <c r="J753" s="3">
        <f t="shared" si="263"/>
        <v>58.333333333333336</v>
      </c>
      <c r="K753" s="3">
        <f t="shared" si="264"/>
        <v>366.52</v>
      </c>
      <c r="L753" s="1">
        <v>0.9</v>
      </c>
      <c r="M753" s="1">
        <v>0.76</v>
      </c>
      <c r="N753" s="1">
        <f t="shared" si="265"/>
        <v>0.68400000000000005</v>
      </c>
      <c r="O753" s="40">
        <f t="shared" si="266"/>
        <v>50.175438596491226</v>
      </c>
      <c r="P753" s="40">
        <f t="shared" si="267"/>
        <v>3808.3157894736842</v>
      </c>
      <c r="Q753" s="1">
        <v>11</v>
      </c>
      <c r="R753" s="1">
        <v>4</v>
      </c>
      <c r="S753" s="2">
        <v>2600</v>
      </c>
      <c r="T753" s="3">
        <f t="shared" si="268"/>
        <v>866.66666666666663</v>
      </c>
      <c r="U753" s="7">
        <v>0.20419999999999999</v>
      </c>
      <c r="V753" s="7">
        <f t="shared" si="269"/>
        <v>3.2749326455999997E-2</v>
      </c>
      <c r="W753" s="7">
        <f t="shared" si="270"/>
        <v>1.6693636134473333E-2</v>
      </c>
      <c r="X753" s="40">
        <f t="shared" si="271"/>
        <v>1081.2059482292843</v>
      </c>
      <c r="Y753" s="1">
        <v>0</v>
      </c>
      <c r="Z753" s="1">
        <v>78</v>
      </c>
      <c r="AA753" s="2">
        <v>67</v>
      </c>
      <c r="AB753" s="6">
        <f t="shared" si="272"/>
        <v>0.6511988748177826</v>
      </c>
      <c r="AC753" s="2">
        <v>347.36</v>
      </c>
      <c r="AD753" s="40">
        <f t="shared" si="273"/>
        <v>3367.0033670033663</v>
      </c>
      <c r="AE753" s="1">
        <f t="shared" si="274"/>
        <v>2.4950099800399199</v>
      </c>
      <c r="AF753" s="2">
        <f t="shared" si="275"/>
        <v>226</v>
      </c>
      <c r="AG753" s="9">
        <f t="shared" si="276"/>
        <v>563.87225548902188</v>
      </c>
      <c r="AH753" s="12">
        <f t="shared" si="277"/>
        <v>2.7159670577512748E-3</v>
      </c>
      <c r="AI753" s="12">
        <f t="shared" si="278"/>
        <v>-76849.145630434825</v>
      </c>
      <c r="AJ753" s="42">
        <f t="shared" si="279"/>
        <v>-103.09672401768059</v>
      </c>
      <c r="AK753" s="11">
        <v>0</v>
      </c>
      <c r="AL753" s="9">
        <f t="shared" si="280"/>
        <v>-89.646935568164608</v>
      </c>
      <c r="AM753" s="11">
        <f t="shared" si="281"/>
        <v>0</v>
      </c>
      <c r="AN753" s="9">
        <f t="shared" si="282"/>
        <v>82.618499038621579</v>
      </c>
      <c r="AO753" s="9"/>
      <c r="AP753" s="9">
        <f t="shared" si="283"/>
        <v>103.09732151232235</v>
      </c>
      <c r="AQ753" s="47">
        <f t="shared" si="284"/>
        <v>82.556516201713336</v>
      </c>
      <c r="AR753" s="15">
        <f t="shared" si="285"/>
        <v>0</v>
      </c>
      <c r="AS753" s="49"/>
      <c r="AT753" s="12">
        <f t="shared" si="286"/>
        <v>-0.22789765828258865</v>
      </c>
      <c r="AU753" s="9">
        <f t="shared" si="287"/>
        <v>62.077693728012576</v>
      </c>
      <c r="AV753" s="9">
        <f t="shared" si="288"/>
        <v>41.598871254311803</v>
      </c>
      <c r="AW753" s="9">
        <f t="shared" si="289"/>
        <v>82.55651620171335</v>
      </c>
      <c r="AX753" s="16">
        <f t="shared" si="290"/>
        <v>62.077693728012576</v>
      </c>
      <c r="AY753" s="44">
        <f t="shared" si="291"/>
        <v>-0.227209966482219</v>
      </c>
      <c r="AZ753" s="49"/>
      <c r="BA753" s="12">
        <f t="shared" si="292"/>
        <v>-0.22789765828258865</v>
      </c>
      <c r="BB753" s="9">
        <f t="shared" si="293"/>
        <v>63.614537256651829</v>
      </c>
      <c r="BC753" s="9">
        <f t="shared" si="294"/>
        <v>43.135714782951055</v>
      </c>
      <c r="BD753" s="9">
        <f t="shared" si="295"/>
        <v>84.093359730352603</v>
      </c>
      <c r="BE753" s="16">
        <f t="shared" si="296"/>
        <v>63.614537256651829</v>
      </c>
      <c r="BF753" s="44">
        <f t="shared" si="297"/>
        <v>-0.227209966482219</v>
      </c>
      <c r="BG753" s="49"/>
      <c r="BH753" s="12">
        <f t="shared" si="298"/>
        <v>-0.22789765828258865</v>
      </c>
      <c r="BI753" s="9">
        <f t="shared" si="299"/>
        <v>64</v>
      </c>
      <c r="BJ753" s="9">
        <f t="shared" si="302"/>
        <v>43.521177526299226</v>
      </c>
      <c r="BK753" s="9"/>
      <c r="BL753" s="47">
        <f t="shared" si="300"/>
        <v>64</v>
      </c>
      <c r="BM753" s="44">
        <f t="shared" si="301"/>
        <v>-0.227209966482219</v>
      </c>
      <c r="BN753" s="11"/>
      <c r="BO753" s="9"/>
      <c r="BP753" s="11"/>
      <c r="BQ753" s="9"/>
      <c r="BR753" s="43"/>
      <c r="BS753" s="9"/>
      <c r="BT753" s="11"/>
    </row>
    <row r="754" spans="3:72" x14ac:dyDescent="0.2">
      <c r="C754" s="1">
        <v>80</v>
      </c>
      <c r="D754" s="1">
        <v>104.71</v>
      </c>
      <c r="E754" s="1">
        <v>-5103.8999999999996</v>
      </c>
      <c r="F754" s="2">
        <v>78</v>
      </c>
      <c r="G754" s="6">
        <v>3.3000000000000002E-2</v>
      </c>
      <c r="H754" s="2">
        <v>0.42199999999999999</v>
      </c>
      <c r="I754" s="2">
        <v>3500</v>
      </c>
      <c r="J754" s="3">
        <f t="shared" si="263"/>
        <v>58.333333333333336</v>
      </c>
      <c r="K754" s="3">
        <f t="shared" si="264"/>
        <v>366.52</v>
      </c>
      <c r="L754" s="1">
        <v>0.9</v>
      </c>
      <c r="M754" s="1">
        <v>0.76</v>
      </c>
      <c r="N754" s="1">
        <f t="shared" si="265"/>
        <v>0.68400000000000005</v>
      </c>
      <c r="O754" s="40">
        <f t="shared" si="266"/>
        <v>50.175438596491226</v>
      </c>
      <c r="P754" s="40">
        <f t="shared" si="267"/>
        <v>3808.3157894736842</v>
      </c>
      <c r="Q754" s="1">
        <v>11</v>
      </c>
      <c r="R754" s="1">
        <v>4</v>
      </c>
      <c r="S754" s="2">
        <v>2600</v>
      </c>
      <c r="T754" s="3">
        <f t="shared" si="268"/>
        <v>866.66666666666663</v>
      </c>
      <c r="U754" s="7">
        <v>0.20419999999999999</v>
      </c>
      <c r="V754" s="7">
        <f t="shared" si="269"/>
        <v>3.2749326455999997E-2</v>
      </c>
      <c r="W754" s="7">
        <f t="shared" si="270"/>
        <v>1.6693636134473333E-2</v>
      </c>
      <c r="X754" s="40">
        <f t="shared" si="271"/>
        <v>1081.2059482292843</v>
      </c>
      <c r="Y754" s="1">
        <v>0</v>
      </c>
      <c r="Z754" s="1">
        <v>78</v>
      </c>
      <c r="AA754" s="2">
        <v>67</v>
      </c>
      <c r="AB754" s="6">
        <f t="shared" si="272"/>
        <v>0.6511988748177826</v>
      </c>
      <c r="AC754" s="2">
        <v>347.36</v>
      </c>
      <c r="AD754" s="40">
        <f t="shared" si="273"/>
        <v>3367.0033670033663</v>
      </c>
      <c r="AE754" s="1">
        <f t="shared" si="274"/>
        <v>2.4950099800399199</v>
      </c>
      <c r="AF754" s="2">
        <f t="shared" si="275"/>
        <v>227</v>
      </c>
      <c r="AG754" s="9">
        <f t="shared" si="276"/>
        <v>566.36726546906186</v>
      </c>
      <c r="AH754" s="12">
        <f t="shared" si="277"/>
        <v>2.704034797890846E-3</v>
      </c>
      <c r="AI754" s="12">
        <f t="shared" si="278"/>
        <v>-76747.007235139739</v>
      </c>
      <c r="AJ754" s="42">
        <f t="shared" si="279"/>
        <v>-102.97313709017212</v>
      </c>
      <c r="AK754" s="11">
        <v>0</v>
      </c>
      <c r="AL754" s="9">
        <f t="shared" si="280"/>
        <v>-89.649065357227101</v>
      </c>
      <c r="AM754" s="11">
        <f t="shared" si="281"/>
        <v>0</v>
      </c>
      <c r="AN754" s="9">
        <f t="shared" si="282"/>
        <v>82.556516201713336</v>
      </c>
      <c r="AO754" s="9"/>
      <c r="AP754" s="9">
        <f t="shared" si="283"/>
        <v>102.97372934631136</v>
      </c>
      <c r="AQ754" s="47">
        <f t="shared" si="284"/>
        <v>82.494906872610599</v>
      </c>
      <c r="AR754" s="15">
        <f t="shared" si="285"/>
        <v>0</v>
      </c>
      <c r="AS754" s="49"/>
      <c r="AT754" s="12">
        <f t="shared" si="286"/>
        <v>-0.227209966482219</v>
      </c>
      <c r="AU754" s="9">
        <f t="shared" si="287"/>
        <v>62.077693728012576</v>
      </c>
      <c r="AV754" s="9">
        <f t="shared" si="288"/>
        <v>41.660480583414547</v>
      </c>
      <c r="AW754" s="9">
        <f t="shared" si="289"/>
        <v>82.494906872610613</v>
      </c>
      <c r="AX754" s="16">
        <f t="shared" si="290"/>
        <v>62.077693728012576</v>
      </c>
      <c r="AY754" s="44">
        <f t="shared" si="291"/>
        <v>-0.22652641870409829</v>
      </c>
      <c r="AZ754" s="49"/>
      <c r="BA754" s="12">
        <f t="shared" si="292"/>
        <v>-0.227209966482219</v>
      </c>
      <c r="BB754" s="9">
        <f t="shared" si="293"/>
        <v>63.614537256651829</v>
      </c>
      <c r="BC754" s="9">
        <f t="shared" si="294"/>
        <v>43.197324112053799</v>
      </c>
      <c r="BD754" s="9">
        <f t="shared" si="295"/>
        <v>84.031750401249866</v>
      </c>
      <c r="BE754" s="16">
        <f t="shared" si="296"/>
        <v>63.614537256651829</v>
      </c>
      <c r="BF754" s="44">
        <f t="shared" si="297"/>
        <v>-0.22652641870409829</v>
      </c>
      <c r="BG754" s="49"/>
      <c r="BH754" s="12">
        <f t="shared" si="298"/>
        <v>-0.227209966482219</v>
      </c>
      <c r="BI754" s="9">
        <f t="shared" si="299"/>
        <v>64</v>
      </c>
      <c r="BJ754" s="9">
        <f t="shared" si="302"/>
        <v>43.58278685540197</v>
      </c>
      <c r="BK754" s="9"/>
      <c r="BL754" s="47">
        <f t="shared" si="300"/>
        <v>64</v>
      </c>
      <c r="BM754" s="44">
        <f t="shared" si="301"/>
        <v>-0.22652641870409829</v>
      </c>
      <c r="BN754" s="11"/>
      <c r="BO754" s="9"/>
      <c r="BP754" s="11"/>
      <c r="BQ754" s="9"/>
      <c r="BR754" s="43"/>
      <c r="BS754" s="9"/>
      <c r="BT754" s="11"/>
    </row>
    <row r="755" spans="3:72" x14ac:dyDescent="0.2">
      <c r="C755" s="1">
        <v>80</v>
      </c>
      <c r="D755" s="1">
        <v>104.71</v>
      </c>
      <c r="E755" s="1">
        <v>-5103.8999999999996</v>
      </c>
      <c r="F755" s="2">
        <v>78</v>
      </c>
      <c r="G755" s="6">
        <v>3.3000000000000002E-2</v>
      </c>
      <c r="H755" s="2">
        <v>0.42199999999999999</v>
      </c>
      <c r="I755" s="2">
        <v>3500</v>
      </c>
      <c r="J755" s="3">
        <f t="shared" si="263"/>
        <v>58.333333333333336</v>
      </c>
      <c r="K755" s="3">
        <f t="shared" si="264"/>
        <v>366.52</v>
      </c>
      <c r="L755" s="1">
        <v>0.9</v>
      </c>
      <c r="M755" s="1">
        <v>0.76</v>
      </c>
      <c r="N755" s="1">
        <f t="shared" si="265"/>
        <v>0.68400000000000005</v>
      </c>
      <c r="O755" s="40">
        <f t="shared" si="266"/>
        <v>50.175438596491226</v>
      </c>
      <c r="P755" s="40">
        <f t="shared" si="267"/>
        <v>3808.3157894736842</v>
      </c>
      <c r="Q755" s="1">
        <v>11</v>
      </c>
      <c r="R755" s="1">
        <v>4</v>
      </c>
      <c r="S755" s="2">
        <v>2600</v>
      </c>
      <c r="T755" s="3">
        <f t="shared" si="268"/>
        <v>866.66666666666663</v>
      </c>
      <c r="U755" s="7">
        <v>0.20419999999999999</v>
      </c>
      <c r="V755" s="7">
        <f t="shared" si="269"/>
        <v>3.2749326455999997E-2</v>
      </c>
      <c r="W755" s="7">
        <f t="shared" si="270"/>
        <v>1.6693636134473333E-2</v>
      </c>
      <c r="X755" s="40">
        <f t="shared" si="271"/>
        <v>1081.2059482292843</v>
      </c>
      <c r="Y755" s="1">
        <v>0</v>
      </c>
      <c r="Z755" s="1">
        <v>78</v>
      </c>
      <c r="AA755" s="2">
        <v>67</v>
      </c>
      <c r="AB755" s="6">
        <f t="shared" si="272"/>
        <v>0.6511988748177826</v>
      </c>
      <c r="AC755" s="2">
        <v>347.36</v>
      </c>
      <c r="AD755" s="40">
        <f t="shared" si="273"/>
        <v>3367.0033670033663</v>
      </c>
      <c r="AE755" s="1">
        <f t="shared" si="274"/>
        <v>2.4950099800399199</v>
      </c>
      <c r="AF755" s="2">
        <f t="shared" si="275"/>
        <v>228</v>
      </c>
      <c r="AG755" s="9">
        <f t="shared" si="276"/>
        <v>568.86227544910173</v>
      </c>
      <c r="AH755" s="12">
        <f t="shared" si="277"/>
        <v>2.6922069251861004E-3</v>
      </c>
      <c r="AI755" s="12">
        <f t="shared" si="278"/>
        <v>-76645.484403654715</v>
      </c>
      <c r="AJ755" s="42">
        <f t="shared" si="279"/>
        <v>-102.85029374033186</v>
      </c>
      <c r="AK755" s="11">
        <v>0</v>
      </c>
      <c r="AL755" s="9">
        <f t="shared" si="280"/>
        <v>-89.651176514226165</v>
      </c>
      <c r="AM755" s="11">
        <f t="shared" si="281"/>
        <v>0</v>
      </c>
      <c r="AN755" s="9">
        <f t="shared" si="282"/>
        <v>82.494906872610599</v>
      </c>
      <c r="AO755" s="9"/>
      <c r="AP755" s="9">
        <f t="shared" si="283"/>
        <v>102.85088082656023</v>
      </c>
      <c r="AQ755" s="47">
        <f t="shared" si="284"/>
        <v>82.433667681962206</v>
      </c>
      <c r="AR755" s="15">
        <f t="shared" si="285"/>
        <v>0</v>
      </c>
      <c r="AS755" s="49"/>
      <c r="AT755" s="12">
        <f t="shared" si="286"/>
        <v>-0.22652641870409829</v>
      </c>
      <c r="AU755" s="9">
        <f t="shared" si="287"/>
        <v>62.077693728012576</v>
      </c>
      <c r="AV755" s="9">
        <f t="shared" si="288"/>
        <v>41.721719774062947</v>
      </c>
      <c r="AW755" s="9">
        <f t="shared" si="289"/>
        <v>82.433667681962206</v>
      </c>
      <c r="AX755" s="16">
        <f t="shared" si="290"/>
        <v>62.077693728012576</v>
      </c>
      <c r="AY755" s="44">
        <f t="shared" si="291"/>
        <v>-0.22584697756569835</v>
      </c>
      <c r="AZ755" s="49"/>
      <c r="BA755" s="12">
        <f t="shared" si="292"/>
        <v>-0.22652641870409829</v>
      </c>
      <c r="BB755" s="9">
        <f t="shared" si="293"/>
        <v>63.614537256651829</v>
      </c>
      <c r="BC755" s="9">
        <f t="shared" si="294"/>
        <v>43.2585633027022</v>
      </c>
      <c r="BD755" s="9">
        <f t="shared" si="295"/>
        <v>83.970511210601458</v>
      </c>
      <c r="BE755" s="16">
        <f t="shared" si="296"/>
        <v>63.614537256651829</v>
      </c>
      <c r="BF755" s="44">
        <f t="shared" si="297"/>
        <v>-0.22584697756569835</v>
      </c>
      <c r="BG755" s="49"/>
      <c r="BH755" s="12">
        <f t="shared" si="298"/>
        <v>-0.22652641870409829</v>
      </c>
      <c r="BI755" s="9">
        <f t="shared" si="299"/>
        <v>64</v>
      </c>
      <c r="BJ755" s="9">
        <f t="shared" si="302"/>
        <v>43.644026046050371</v>
      </c>
      <c r="BK755" s="9"/>
      <c r="BL755" s="47">
        <f t="shared" si="300"/>
        <v>64</v>
      </c>
      <c r="BM755" s="44">
        <f t="shared" si="301"/>
        <v>-0.22584697756569835</v>
      </c>
      <c r="BN755" s="11"/>
      <c r="BO755" s="9"/>
      <c r="BP755" s="11"/>
      <c r="BQ755" s="9"/>
      <c r="BR755" s="43"/>
      <c r="BS755" s="9"/>
      <c r="BT755" s="11"/>
    </row>
    <row r="756" spans="3:72" x14ac:dyDescent="0.2">
      <c r="C756" s="1">
        <v>80</v>
      </c>
      <c r="D756" s="1">
        <v>104.71</v>
      </c>
      <c r="E756" s="1">
        <v>-5103.8999999999996</v>
      </c>
      <c r="F756" s="2">
        <v>78</v>
      </c>
      <c r="G756" s="6">
        <v>3.3000000000000002E-2</v>
      </c>
      <c r="H756" s="2">
        <v>0.42199999999999999</v>
      </c>
      <c r="I756" s="2">
        <v>3500</v>
      </c>
      <c r="J756" s="3">
        <f t="shared" si="263"/>
        <v>58.333333333333336</v>
      </c>
      <c r="K756" s="3">
        <f t="shared" si="264"/>
        <v>366.52</v>
      </c>
      <c r="L756" s="1">
        <v>0.9</v>
      </c>
      <c r="M756" s="1">
        <v>0.76</v>
      </c>
      <c r="N756" s="1">
        <f t="shared" si="265"/>
        <v>0.68400000000000005</v>
      </c>
      <c r="O756" s="40">
        <f t="shared" si="266"/>
        <v>50.175438596491226</v>
      </c>
      <c r="P756" s="40">
        <f t="shared" si="267"/>
        <v>3808.3157894736842</v>
      </c>
      <c r="Q756" s="1">
        <v>11</v>
      </c>
      <c r="R756" s="1">
        <v>4</v>
      </c>
      <c r="S756" s="2">
        <v>2600</v>
      </c>
      <c r="T756" s="3">
        <f t="shared" si="268"/>
        <v>866.66666666666663</v>
      </c>
      <c r="U756" s="7">
        <v>0.20419999999999999</v>
      </c>
      <c r="V756" s="7">
        <f t="shared" si="269"/>
        <v>3.2749326455999997E-2</v>
      </c>
      <c r="W756" s="7">
        <f t="shared" si="270"/>
        <v>1.6693636134473333E-2</v>
      </c>
      <c r="X756" s="40">
        <f t="shared" si="271"/>
        <v>1081.2059482292843</v>
      </c>
      <c r="Y756" s="1">
        <v>0</v>
      </c>
      <c r="Z756" s="1">
        <v>78</v>
      </c>
      <c r="AA756" s="2">
        <v>67</v>
      </c>
      <c r="AB756" s="6">
        <f t="shared" si="272"/>
        <v>0.6511988748177826</v>
      </c>
      <c r="AC756" s="2">
        <v>347.36</v>
      </c>
      <c r="AD756" s="40">
        <f t="shared" si="273"/>
        <v>3367.0033670033663</v>
      </c>
      <c r="AE756" s="1">
        <f t="shared" si="274"/>
        <v>2.4950099800399199</v>
      </c>
      <c r="AF756" s="2">
        <f t="shared" si="275"/>
        <v>229</v>
      </c>
      <c r="AG756" s="9">
        <f t="shared" si="276"/>
        <v>571.35728542914171</v>
      </c>
      <c r="AH756" s="12">
        <f t="shared" si="277"/>
        <v>2.6804820757853195E-3</v>
      </c>
      <c r="AI756" s="12">
        <f t="shared" si="278"/>
        <v>-76544.571578462303</v>
      </c>
      <c r="AJ756" s="42">
        <f t="shared" si="279"/>
        <v>-102.72818727108424</v>
      </c>
      <c r="AK756" s="11">
        <v>0</v>
      </c>
      <c r="AL756" s="9">
        <f t="shared" si="280"/>
        <v>-89.653269282595716</v>
      </c>
      <c r="AM756" s="11">
        <f t="shared" si="281"/>
        <v>0</v>
      </c>
      <c r="AN756" s="9">
        <f t="shared" si="282"/>
        <v>82.433667681962206</v>
      </c>
      <c r="AO756" s="9"/>
      <c r="AP756" s="9">
        <f t="shared" si="283"/>
        <v>102.72876925480108</v>
      </c>
      <c r="AQ756" s="47">
        <f t="shared" si="284"/>
        <v>82.37279530085145</v>
      </c>
      <c r="AR756" s="15">
        <f t="shared" si="285"/>
        <v>0</v>
      </c>
      <c r="AS756" s="49"/>
      <c r="AT756" s="12">
        <f t="shared" si="286"/>
        <v>-0.22584697756569835</v>
      </c>
      <c r="AU756" s="9">
        <f t="shared" si="287"/>
        <v>62.077693728012576</v>
      </c>
      <c r="AV756" s="9">
        <f t="shared" si="288"/>
        <v>41.782592155173703</v>
      </c>
      <c r="AW756" s="9">
        <f t="shared" si="289"/>
        <v>82.37279530085145</v>
      </c>
      <c r="AX756" s="16">
        <f t="shared" si="290"/>
        <v>62.077693728012576</v>
      </c>
      <c r="AY756" s="44">
        <f t="shared" si="291"/>
        <v>-0.22517160613310602</v>
      </c>
      <c r="AZ756" s="49"/>
      <c r="BA756" s="12">
        <f t="shared" si="292"/>
        <v>-0.22584697756569835</v>
      </c>
      <c r="BB756" s="9">
        <f t="shared" si="293"/>
        <v>63.614537256651829</v>
      </c>
      <c r="BC756" s="9">
        <f t="shared" si="294"/>
        <v>43.319435683812955</v>
      </c>
      <c r="BD756" s="9">
        <f t="shared" si="295"/>
        <v>83.909638829490703</v>
      </c>
      <c r="BE756" s="16">
        <f t="shared" si="296"/>
        <v>63.614537256651829</v>
      </c>
      <c r="BF756" s="44">
        <f t="shared" si="297"/>
        <v>-0.22517160613310602</v>
      </c>
      <c r="BG756" s="49"/>
      <c r="BH756" s="12">
        <f t="shared" si="298"/>
        <v>-0.22584697756569835</v>
      </c>
      <c r="BI756" s="9">
        <f t="shared" si="299"/>
        <v>64</v>
      </c>
      <c r="BJ756" s="9">
        <f t="shared" si="302"/>
        <v>43.704898427161126</v>
      </c>
      <c r="BK756" s="9"/>
      <c r="BL756" s="47">
        <f t="shared" si="300"/>
        <v>64</v>
      </c>
      <c r="BM756" s="44">
        <f t="shared" si="301"/>
        <v>-0.22517160613310602</v>
      </c>
      <c r="BN756" s="11"/>
      <c r="BO756" s="9"/>
      <c r="BP756" s="11"/>
      <c r="BQ756" s="9"/>
      <c r="BR756" s="43"/>
      <c r="BS756" s="9"/>
      <c r="BT756" s="11"/>
    </row>
    <row r="757" spans="3:72" x14ac:dyDescent="0.2">
      <c r="C757" s="1">
        <v>80</v>
      </c>
      <c r="D757" s="1">
        <v>104.71</v>
      </c>
      <c r="E757" s="1">
        <v>-5103.8999999999996</v>
      </c>
      <c r="F757" s="2">
        <v>78</v>
      </c>
      <c r="G757" s="6">
        <v>3.3000000000000002E-2</v>
      </c>
      <c r="H757" s="2">
        <v>0.42199999999999999</v>
      </c>
      <c r="I757" s="2">
        <v>3500</v>
      </c>
      <c r="J757" s="3">
        <f t="shared" si="263"/>
        <v>58.333333333333336</v>
      </c>
      <c r="K757" s="3">
        <f t="shared" si="264"/>
        <v>366.52</v>
      </c>
      <c r="L757" s="1">
        <v>0.9</v>
      </c>
      <c r="M757" s="1">
        <v>0.76</v>
      </c>
      <c r="N757" s="1">
        <f t="shared" si="265"/>
        <v>0.68400000000000005</v>
      </c>
      <c r="O757" s="40">
        <f t="shared" si="266"/>
        <v>50.175438596491226</v>
      </c>
      <c r="P757" s="40">
        <f t="shared" si="267"/>
        <v>3808.3157894736842</v>
      </c>
      <c r="Q757" s="1">
        <v>11</v>
      </c>
      <c r="R757" s="1">
        <v>4</v>
      </c>
      <c r="S757" s="2">
        <v>2600</v>
      </c>
      <c r="T757" s="3">
        <f t="shared" si="268"/>
        <v>866.66666666666663</v>
      </c>
      <c r="U757" s="7">
        <v>0.20419999999999999</v>
      </c>
      <c r="V757" s="7">
        <f t="shared" si="269"/>
        <v>3.2749326455999997E-2</v>
      </c>
      <c r="W757" s="7">
        <f t="shared" si="270"/>
        <v>1.6693636134473333E-2</v>
      </c>
      <c r="X757" s="40">
        <f t="shared" si="271"/>
        <v>1081.2059482292843</v>
      </c>
      <c r="Y757" s="1">
        <v>0</v>
      </c>
      <c r="Z757" s="1">
        <v>78</v>
      </c>
      <c r="AA757" s="2">
        <v>67</v>
      </c>
      <c r="AB757" s="6">
        <f t="shared" si="272"/>
        <v>0.6511988748177826</v>
      </c>
      <c r="AC757" s="2">
        <v>347.36</v>
      </c>
      <c r="AD757" s="40">
        <f t="shared" si="273"/>
        <v>3367.0033670033663</v>
      </c>
      <c r="AE757" s="1">
        <f t="shared" si="274"/>
        <v>2.4950099800399199</v>
      </c>
      <c r="AF757" s="2">
        <f t="shared" si="275"/>
        <v>230</v>
      </c>
      <c r="AG757" s="9">
        <f t="shared" si="276"/>
        <v>573.85229540918158</v>
      </c>
      <c r="AH757" s="12">
        <f t="shared" si="277"/>
        <v>2.6688589094926432E-3</v>
      </c>
      <c r="AI757" s="12">
        <f t="shared" si="278"/>
        <v>-76444.263268860886</v>
      </c>
      <c r="AJ757" s="42">
        <f t="shared" si="279"/>
        <v>-102.60681106559173</v>
      </c>
      <c r="AK757" s="11">
        <v>0</v>
      </c>
      <c r="AL757" s="9">
        <f t="shared" si="280"/>
        <v>-89.655343901547297</v>
      </c>
      <c r="AM757" s="11">
        <f t="shared" si="281"/>
        <v>0</v>
      </c>
      <c r="AN757" s="9">
        <f t="shared" si="282"/>
        <v>82.37279530085145</v>
      </c>
      <c r="AO757" s="9"/>
      <c r="AP757" s="9">
        <f t="shared" si="283"/>
        <v>102.6073880130299</v>
      </c>
      <c r="AQ757" s="47">
        <f t="shared" si="284"/>
        <v>82.312286440191031</v>
      </c>
      <c r="AR757" s="15">
        <f t="shared" si="285"/>
        <v>0</v>
      </c>
      <c r="AS757" s="49"/>
      <c r="AT757" s="12">
        <f t="shared" si="286"/>
        <v>-0.22517160613310602</v>
      </c>
      <c r="AU757" s="9">
        <f t="shared" si="287"/>
        <v>62.077693728012576</v>
      </c>
      <c r="AV757" s="9">
        <f t="shared" si="288"/>
        <v>41.843101015834122</v>
      </c>
      <c r="AW757" s="9">
        <f t="shared" si="289"/>
        <v>82.312286440191031</v>
      </c>
      <c r="AX757" s="16">
        <f t="shared" si="290"/>
        <v>62.077693728012576</v>
      </c>
      <c r="AY757" s="44">
        <f t="shared" si="291"/>
        <v>-0.22450026791431013</v>
      </c>
      <c r="AZ757" s="49"/>
      <c r="BA757" s="12">
        <f t="shared" si="292"/>
        <v>-0.22517160613310602</v>
      </c>
      <c r="BB757" s="9">
        <f t="shared" si="293"/>
        <v>63.614537256651829</v>
      </c>
      <c r="BC757" s="9">
        <f t="shared" si="294"/>
        <v>43.379944544473375</v>
      </c>
      <c r="BD757" s="9">
        <f t="shared" si="295"/>
        <v>83.849129968830283</v>
      </c>
      <c r="BE757" s="16">
        <f t="shared" si="296"/>
        <v>63.614537256651829</v>
      </c>
      <c r="BF757" s="44">
        <f t="shared" si="297"/>
        <v>-0.22450026791431013</v>
      </c>
      <c r="BG757" s="49"/>
      <c r="BH757" s="12">
        <f t="shared" si="298"/>
        <v>-0.22517160613310602</v>
      </c>
      <c r="BI757" s="9">
        <f t="shared" si="299"/>
        <v>64</v>
      </c>
      <c r="BJ757" s="9">
        <f t="shared" si="302"/>
        <v>43.765407287821546</v>
      </c>
      <c r="BK757" s="9"/>
      <c r="BL757" s="47">
        <f t="shared" si="300"/>
        <v>64</v>
      </c>
      <c r="BM757" s="44">
        <f t="shared" si="301"/>
        <v>-0.22450026791431013</v>
      </c>
      <c r="BN757" s="11"/>
      <c r="BO757" s="9"/>
      <c r="BP757" s="11"/>
      <c r="BQ757" s="9"/>
      <c r="BR757" s="43"/>
      <c r="BS757" s="9"/>
      <c r="BT757" s="11"/>
    </row>
    <row r="758" spans="3:72" x14ac:dyDescent="0.2">
      <c r="C758" s="1">
        <v>80</v>
      </c>
      <c r="D758" s="1">
        <v>104.71</v>
      </c>
      <c r="E758" s="1">
        <v>-5103.8999999999996</v>
      </c>
      <c r="F758" s="2">
        <v>78</v>
      </c>
      <c r="G758" s="6">
        <v>3.3000000000000002E-2</v>
      </c>
      <c r="H758" s="2">
        <v>0.42199999999999999</v>
      </c>
      <c r="I758" s="2">
        <v>3500</v>
      </c>
      <c r="J758" s="3">
        <f t="shared" si="263"/>
        <v>58.333333333333336</v>
      </c>
      <c r="K758" s="3">
        <f t="shared" si="264"/>
        <v>366.52</v>
      </c>
      <c r="L758" s="1">
        <v>0.9</v>
      </c>
      <c r="M758" s="1">
        <v>0.76</v>
      </c>
      <c r="N758" s="1">
        <f t="shared" si="265"/>
        <v>0.68400000000000005</v>
      </c>
      <c r="O758" s="40">
        <f t="shared" si="266"/>
        <v>50.175438596491226</v>
      </c>
      <c r="P758" s="40">
        <f t="shared" si="267"/>
        <v>3808.3157894736842</v>
      </c>
      <c r="Q758" s="1">
        <v>11</v>
      </c>
      <c r="R758" s="1">
        <v>4</v>
      </c>
      <c r="S758" s="2">
        <v>2600</v>
      </c>
      <c r="T758" s="3">
        <f t="shared" si="268"/>
        <v>866.66666666666663</v>
      </c>
      <c r="U758" s="7">
        <v>0.20419999999999999</v>
      </c>
      <c r="V758" s="7">
        <f t="shared" si="269"/>
        <v>3.2749326455999997E-2</v>
      </c>
      <c r="W758" s="7">
        <f t="shared" si="270"/>
        <v>1.6693636134473333E-2</v>
      </c>
      <c r="X758" s="40">
        <f t="shared" si="271"/>
        <v>1081.2059482292843</v>
      </c>
      <c r="Y758" s="1">
        <v>0</v>
      </c>
      <c r="Z758" s="1">
        <v>78</v>
      </c>
      <c r="AA758" s="2">
        <v>67</v>
      </c>
      <c r="AB758" s="6">
        <f t="shared" si="272"/>
        <v>0.6511988748177826</v>
      </c>
      <c r="AC758" s="2">
        <v>347.36</v>
      </c>
      <c r="AD758" s="40">
        <f t="shared" si="273"/>
        <v>3367.0033670033663</v>
      </c>
      <c r="AE758" s="1">
        <f t="shared" si="274"/>
        <v>2.4950099800399199</v>
      </c>
      <c r="AF758" s="2">
        <f t="shared" si="275"/>
        <v>231</v>
      </c>
      <c r="AG758" s="9">
        <f t="shared" si="276"/>
        <v>576.34730538922145</v>
      </c>
      <c r="AH758" s="12">
        <f t="shared" si="277"/>
        <v>2.6573361092573967E-3</v>
      </c>
      <c r="AI758" s="12">
        <f t="shared" si="278"/>
        <v>-76344.554049961516</v>
      </c>
      <c r="AJ758" s="42">
        <f t="shared" si="279"/>
        <v>-102.48615858605616</v>
      </c>
      <c r="AK758" s="11">
        <v>0</v>
      </c>
      <c r="AL758" s="9">
        <f t="shared" si="280"/>
        <v>-89.657400606161289</v>
      </c>
      <c r="AM758" s="11">
        <f t="shared" si="281"/>
        <v>0</v>
      </c>
      <c r="AN758" s="9">
        <f t="shared" si="282"/>
        <v>82.312286440191031</v>
      </c>
      <c r="AO758" s="9"/>
      <c r="AP758" s="9">
        <f t="shared" si="283"/>
        <v>102.48673056230717</v>
      </c>
      <c r="AQ758" s="47">
        <f t="shared" si="284"/>
        <v>82.252137850128719</v>
      </c>
      <c r="AR758" s="15">
        <f t="shared" si="285"/>
        <v>0</v>
      </c>
      <c r="AS758" s="49"/>
      <c r="AT758" s="12">
        <f t="shared" si="286"/>
        <v>-0.22450026791431013</v>
      </c>
      <c r="AU758" s="9">
        <f t="shared" si="287"/>
        <v>62.077693728012576</v>
      </c>
      <c r="AV758" s="9">
        <f t="shared" si="288"/>
        <v>41.903249605896441</v>
      </c>
      <c r="AW758" s="9">
        <f t="shared" si="289"/>
        <v>82.252137850128719</v>
      </c>
      <c r="AX758" s="16">
        <f t="shared" si="290"/>
        <v>62.077693728012576</v>
      </c>
      <c r="AY758" s="44">
        <f t="shared" si="291"/>
        <v>-0.22383292685260783</v>
      </c>
      <c r="AZ758" s="49"/>
      <c r="BA758" s="12">
        <f t="shared" si="292"/>
        <v>-0.22450026791431013</v>
      </c>
      <c r="BB758" s="9">
        <f t="shared" si="293"/>
        <v>63.614537256651829</v>
      </c>
      <c r="BC758" s="9">
        <f t="shared" si="294"/>
        <v>43.440093134535694</v>
      </c>
      <c r="BD758" s="9">
        <f t="shared" si="295"/>
        <v>83.788981378767971</v>
      </c>
      <c r="BE758" s="16">
        <f t="shared" si="296"/>
        <v>63.614537256651829</v>
      </c>
      <c r="BF758" s="44">
        <f t="shared" si="297"/>
        <v>-0.22383292685260783</v>
      </c>
      <c r="BG758" s="49"/>
      <c r="BH758" s="12">
        <f t="shared" si="298"/>
        <v>-0.22450026791431013</v>
      </c>
      <c r="BI758" s="9">
        <f t="shared" si="299"/>
        <v>64</v>
      </c>
      <c r="BJ758" s="9">
        <f t="shared" si="302"/>
        <v>43.825555877883865</v>
      </c>
      <c r="BK758" s="9"/>
      <c r="BL758" s="47">
        <f t="shared" si="300"/>
        <v>64</v>
      </c>
      <c r="BM758" s="44">
        <f t="shared" si="301"/>
        <v>-0.22383292685260783</v>
      </c>
      <c r="BN758" s="11"/>
      <c r="BO758" s="9"/>
      <c r="BP758" s="11"/>
      <c r="BQ758" s="9"/>
      <c r="BR758" s="43"/>
      <c r="BS758" s="9"/>
      <c r="BT758" s="11"/>
    </row>
    <row r="759" spans="3:72" x14ac:dyDescent="0.2">
      <c r="C759" s="1">
        <v>80</v>
      </c>
      <c r="D759" s="1">
        <v>104.71</v>
      </c>
      <c r="E759" s="1">
        <v>-5103.8999999999996</v>
      </c>
      <c r="F759" s="2">
        <v>78</v>
      </c>
      <c r="G759" s="6">
        <v>3.3000000000000002E-2</v>
      </c>
      <c r="H759" s="2">
        <v>0.42199999999999999</v>
      </c>
      <c r="I759" s="2">
        <v>3500</v>
      </c>
      <c r="J759" s="3">
        <f t="shared" si="263"/>
        <v>58.333333333333336</v>
      </c>
      <c r="K759" s="3">
        <f t="shared" si="264"/>
        <v>366.52</v>
      </c>
      <c r="L759" s="1">
        <v>0.9</v>
      </c>
      <c r="M759" s="1">
        <v>0.76</v>
      </c>
      <c r="N759" s="1">
        <f t="shared" si="265"/>
        <v>0.68400000000000005</v>
      </c>
      <c r="O759" s="40">
        <f t="shared" si="266"/>
        <v>50.175438596491226</v>
      </c>
      <c r="P759" s="40">
        <f t="shared" si="267"/>
        <v>3808.3157894736842</v>
      </c>
      <c r="Q759" s="1">
        <v>11</v>
      </c>
      <c r="R759" s="1">
        <v>4</v>
      </c>
      <c r="S759" s="2">
        <v>2600</v>
      </c>
      <c r="T759" s="3">
        <f t="shared" si="268"/>
        <v>866.66666666666663</v>
      </c>
      <c r="U759" s="7">
        <v>0.20419999999999999</v>
      </c>
      <c r="V759" s="7">
        <f t="shared" si="269"/>
        <v>3.2749326455999997E-2</v>
      </c>
      <c r="W759" s="7">
        <f t="shared" si="270"/>
        <v>1.6693636134473333E-2</v>
      </c>
      <c r="X759" s="40">
        <f t="shared" si="271"/>
        <v>1081.2059482292843</v>
      </c>
      <c r="Y759" s="1">
        <v>0</v>
      </c>
      <c r="Z759" s="1">
        <v>78</v>
      </c>
      <c r="AA759" s="2">
        <v>67</v>
      </c>
      <c r="AB759" s="6">
        <f t="shared" si="272"/>
        <v>0.6511988748177826</v>
      </c>
      <c r="AC759" s="2">
        <v>347.36</v>
      </c>
      <c r="AD759" s="40">
        <f t="shared" si="273"/>
        <v>3367.0033670033663</v>
      </c>
      <c r="AE759" s="1">
        <f t="shared" si="274"/>
        <v>2.4950099800399199</v>
      </c>
      <c r="AF759" s="2">
        <f t="shared" si="275"/>
        <v>232</v>
      </c>
      <c r="AG759" s="9">
        <f t="shared" si="276"/>
        <v>578.84231536926143</v>
      </c>
      <c r="AH759" s="12">
        <f t="shared" si="277"/>
        <v>2.6459123806765938E-3</v>
      </c>
      <c r="AI759" s="12">
        <f t="shared" si="278"/>
        <v>-76245.438561702787</v>
      </c>
      <c r="AJ759" s="42">
        <f t="shared" si="279"/>
        <v>-102.36622337254146</v>
      </c>
      <c r="AK759" s="11">
        <v>0</v>
      </c>
      <c r="AL759" s="9">
        <f t="shared" si="280"/>
        <v>-89.659439627475678</v>
      </c>
      <c r="AM759" s="11">
        <f t="shared" si="281"/>
        <v>0</v>
      </c>
      <c r="AN759" s="9">
        <f t="shared" si="282"/>
        <v>82.252137850128719</v>
      </c>
      <c r="AO759" s="9"/>
      <c r="AP759" s="9">
        <f t="shared" si="283"/>
        <v>102.36679044157988</v>
      </c>
      <c r="AQ759" s="47">
        <f t="shared" si="284"/>
        <v>82.192346319463752</v>
      </c>
      <c r="AR759" s="15">
        <f t="shared" si="285"/>
        <v>0</v>
      </c>
      <c r="AS759" s="49"/>
      <c r="AT759" s="12">
        <f t="shared" si="286"/>
        <v>-0.22383292685260783</v>
      </c>
      <c r="AU759" s="9">
        <f t="shared" si="287"/>
        <v>62.077693728012576</v>
      </c>
      <c r="AV759" s="9">
        <f t="shared" si="288"/>
        <v>41.963041136561415</v>
      </c>
      <c r="AW759" s="9">
        <f t="shared" si="289"/>
        <v>82.192346319463738</v>
      </c>
      <c r="AX759" s="16">
        <f t="shared" si="290"/>
        <v>62.077693728012576</v>
      </c>
      <c r="AY759" s="44">
        <f t="shared" si="291"/>
        <v>-0.22316954732012956</v>
      </c>
      <c r="AZ759" s="49"/>
      <c r="BA759" s="12">
        <f t="shared" si="292"/>
        <v>-0.22383292685260783</v>
      </c>
      <c r="BB759" s="9">
        <f t="shared" si="293"/>
        <v>63.614537256651829</v>
      </c>
      <c r="BC759" s="9">
        <f t="shared" si="294"/>
        <v>43.499884665200668</v>
      </c>
      <c r="BD759" s="9">
        <f t="shared" si="295"/>
        <v>83.72918984810299</v>
      </c>
      <c r="BE759" s="16">
        <f t="shared" si="296"/>
        <v>63.614537256651829</v>
      </c>
      <c r="BF759" s="44">
        <f t="shared" si="297"/>
        <v>-0.22316954732012956</v>
      </c>
      <c r="BG759" s="49"/>
      <c r="BH759" s="12">
        <f t="shared" si="298"/>
        <v>-0.22383292685260783</v>
      </c>
      <c r="BI759" s="9">
        <f t="shared" si="299"/>
        <v>64</v>
      </c>
      <c r="BJ759" s="9">
        <f t="shared" si="302"/>
        <v>43.885347408548839</v>
      </c>
      <c r="BK759" s="9"/>
      <c r="BL759" s="47">
        <f t="shared" si="300"/>
        <v>64</v>
      </c>
      <c r="BM759" s="44">
        <f t="shared" si="301"/>
        <v>-0.22316954732012956</v>
      </c>
      <c r="BN759" s="11"/>
      <c r="BO759" s="9"/>
      <c r="BP759" s="11"/>
      <c r="BQ759" s="9"/>
      <c r="BR759" s="43"/>
      <c r="BS759" s="9"/>
      <c r="BT759" s="11"/>
    </row>
    <row r="760" spans="3:72" x14ac:dyDescent="0.2">
      <c r="C760" s="1">
        <v>80</v>
      </c>
      <c r="D760" s="1">
        <v>104.71</v>
      </c>
      <c r="E760" s="1">
        <v>-5103.8999999999996</v>
      </c>
      <c r="F760" s="2">
        <v>78</v>
      </c>
      <c r="G760" s="6">
        <v>3.3000000000000002E-2</v>
      </c>
      <c r="H760" s="2">
        <v>0.42199999999999999</v>
      </c>
      <c r="I760" s="2">
        <v>3500</v>
      </c>
      <c r="J760" s="3">
        <f t="shared" si="263"/>
        <v>58.333333333333336</v>
      </c>
      <c r="K760" s="3">
        <f t="shared" si="264"/>
        <v>366.52</v>
      </c>
      <c r="L760" s="1">
        <v>0.9</v>
      </c>
      <c r="M760" s="1">
        <v>0.76</v>
      </c>
      <c r="N760" s="1">
        <f t="shared" si="265"/>
        <v>0.68400000000000005</v>
      </c>
      <c r="O760" s="40">
        <f t="shared" si="266"/>
        <v>50.175438596491226</v>
      </c>
      <c r="P760" s="40">
        <f t="shared" si="267"/>
        <v>3808.3157894736842</v>
      </c>
      <c r="Q760" s="1">
        <v>11</v>
      </c>
      <c r="R760" s="1">
        <v>4</v>
      </c>
      <c r="S760" s="2">
        <v>2600</v>
      </c>
      <c r="T760" s="3">
        <f t="shared" si="268"/>
        <v>866.66666666666663</v>
      </c>
      <c r="U760" s="7">
        <v>0.20419999999999999</v>
      </c>
      <c r="V760" s="7">
        <f t="shared" si="269"/>
        <v>3.2749326455999997E-2</v>
      </c>
      <c r="W760" s="7">
        <f t="shared" si="270"/>
        <v>1.6693636134473333E-2</v>
      </c>
      <c r="X760" s="40">
        <f t="shared" si="271"/>
        <v>1081.2059482292843</v>
      </c>
      <c r="Y760" s="1">
        <v>0</v>
      </c>
      <c r="Z760" s="1">
        <v>78</v>
      </c>
      <c r="AA760" s="2">
        <v>67</v>
      </c>
      <c r="AB760" s="6">
        <f t="shared" si="272"/>
        <v>0.6511988748177826</v>
      </c>
      <c r="AC760" s="2">
        <v>347.36</v>
      </c>
      <c r="AD760" s="40">
        <f t="shared" si="273"/>
        <v>3367.0033670033663</v>
      </c>
      <c r="AE760" s="1">
        <f t="shared" si="274"/>
        <v>2.4950099800399199</v>
      </c>
      <c r="AF760" s="2">
        <f t="shared" si="275"/>
        <v>233</v>
      </c>
      <c r="AG760" s="9">
        <f t="shared" si="276"/>
        <v>581.3373253493013</v>
      </c>
      <c r="AH760" s="12">
        <f t="shared" si="277"/>
        <v>2.6345864515102137E-3</v>
      </c>
      <c r="AI760" s="12">
        <f t="shared" si="278"/>
        <v>-76146.911507883531</v>
      </c>
      <c r="AJ760" s="42">
        <f t="shared" si="279"/>
        <v>-102.24699904181733</v>
      </c>
      <c r="AK760" s="11">
        <v>0</v>
      </c>
      <c r="AL760" s="9">
        <f t="shared" si="280"/>
        <v>-89.661461192572574</v>
      </c>
      <c r="AM760" s="11">
        <f t="shared" si="281"/>
        <v>0</v>
      </c>
      <c r="AN760" s="9">
        <f t="shared" si="282"/>
        <v>82.192346319463752</v>
      </c>
      <c r="AO760" s="9"/>
      <c r="AP760" s="9">
        <f t="shared" si="283"/>
        <v>102.24756126652474</v>
      </c>
      <c r="AQ760" s="47">
        <f t="shared" si="284"/>
        <v>82.132908675073566</v>
      </c>
      <c r="AR760" s="15">
        <f t="shared" si="285"/>
        <v>0</v>
      </c>
      <c r="AS760" s="49"/>
      <c r="AT760" s="12">
        <f t="shared" si="286"/>
        <v>-0.22316954732012956</v>
      </c>
      <c r="AU760" s="9">
        <f t="shared" si="287"/>
        <v>62.077693728012576</v>
      </c>
      <c r="AV760" s="9">
        <f t="shared" si="288"/>
        <v>42.022478780951587</v>
      </c>
      <c r="AW760" s="9">
        <f t="shared" si="289"/>
        <v>82.132908675073566</v>
      </c>
      <c r="AX760" s="16">
        <f t="shared" si="290"/>
        <v>62.077693728012576</v>
      </c>
      <c r="AY760" s="44">
        <f t="shared" si="291"/>
        <v>-0.22251009411147871</v>
      </c>
      <c r="AZ760" s="49"/>
      <c r="BA760" s="12">
        <f t="shared" si="292"/>
        <v>-0.22316954732012956</v>
      </c>
      <c r="BB760" s="9">
        <f t="shared" si="293"/>
        <v>63.614537256651829</v>
      </c>
      <c r="BC760" s="9">
        <f t="shared" si="294"/>
        <v>43.55932230959084</v>
      </c>
      <c r="BD760" s="9">
        <f t="shared" si="295"/>
        <v>83.669752203712818</v>
      </c>
      <c r="BE760" s="16">
        <f t="shared" si="296"/>
        <v>63.614537256651829</v>
      </c>
      <c r="BF760" s="44">
        <f t="shared" si="297"/>
        <v>-0.22251009411147871</v>
      </c>
      <c r="BG760" s="49"/>
      <c r="BH760" s="12">
        <f t="shared" si="298"/>
        <v>-0.22316954732012956</v>
      </c>
      <c r="BI760" s="9">
        <f t="shared" si="299"/>
        <v>64</v>
      </c>
      <c r="BJ760" s="9">
        <f t="shared" si="302"/>
        <v>43.944785052939011</v>
      </c>
      <c r="BK760" s="9"/>
      <c r="BL760" s="47">
        <f t="shared" si="300"/>
        <v>64</v>
      </c>
      <c r="BM760" s="44">
        <f t="shared" si="301"/>
        <v>-0.22251009411147871</v>
      </c>
      <c r="BN760" s="11"/>
      <c r="BO760" s="9"/>
      <c r="BP760" s="11"/>
      <c r="BQ760" s="9"/>
      <c r="BR760" s="43"/>
      <c r="BS760" s="9"/>
      <c r="BT760" s="11"/>
    </row>
    <row r="761" spans="3:72" x14ac:dyDescent="0.2">
      <c r="C761" s="1">
        <v>80</v>
      </c>
      <c r="D761" s="1">
        <v>104.71</v>
      </c>
      <c r="E761" s="1">
        <v>-5103.8999999999996</v>
      </c>
      <c r="F761" s="2">
        <v>78</v>
      </c>
      <c r="G761" s="6">
        <v>3.3000000000000002E-2</v>
      </c>
      <c r="H761" s="2">
        <v>0.42199999999999999</v>
      </c>
      <c r="I761" s="2">
        <v>3500</v>
      </c>
      <c r="J761" s="3">
        <f t="shared" si="263"/>
        <v>58.333333333333336</v>
      </c>
      <c r="K761" s="3">
        <f t="shared" si="264"/>
        <v>366.52</v>
      </c>
      <c r="L761" s="1">
        <v>0.9</v>
      </c>
      <c r="M761" s="1">
        <v>0.76</v>
      </c>
      <c r="N761" s="1">
        <f t="shared" si="265"/>
        <v>0.68400000000000005</v>
      </c>
      <c r="O761" s="40">
        <f t="shared" si="266"/>
        <v>50.175438596491226</v>
      </c>
      <c r="P761" s="40">
        <f t="shared" si="267"/>
        <v>3808.3157894736842</v>
      </c>
      <c r="Q761" s="1">
        <v>11</v>
      </c>
      <c r="R761" s="1">
        <v>4</v>
      </c>
      <c r="S761" s="2">
        <v>2600</v>
      </c>
      <c r="T761" s="3">
        <f t="shared" si="268"/>
        <v>866.66666666666663</v>
      </c>
      <c r="U761" s="7">
        <v>0.20419999999999999</v>
      </c>
      <c r="V761" s="7">
        <f t="shared" si="269"/>
        <v>3.2749326455999997E-2</v>
      </c>
      <c r="W761" s="7">
        <f t="shared" si="270"/>
        <v>1.6693636134473333E-2</v>
      </c>
      <c r="X761" s="40">
        <f t="shared" si="271"/>
        <v>1081.2059482292843</v>
      </c>
      <c r="Y761" s="1">
        <v>0</v>
      </c>
      <c r="Z761" s="1">
        <v>78</v>
      </c>
      <c r="AA761" s="2">
        <v>67</v>
      </c>
      <c r="AB761" s="6">
        <f t="shared" si="272"/>
        <v>0.6511988748177826</v>
      </c>
      <c r="AC761" s="2">
        <v>347.36</v>
      </c>
      <c r="AD761" s="40">
        <f t="shared" si="273"/>
        <v>3367.0033670033663</v>
      </c>
      <c r="AE761" s="1">
        <f t="shared" si="274"/>
        <v>2.4950099800399199</v>
      </c>
      <c r="AF761" s="2">
        <f t="shared" si="275"/>
        <v>234</v>
      </c>
      <c r="AG761" s="9">
        <f t="shared" si="276"/>
        <v>583.83233532934128</v>
      </c>
      <c r="AH761" s="12">
        <f t="shared" si="277"/>
        <v>2.6233570712088758E-3</v>
      </c>
      <c r="AI761" s="12">
        <f t="shared" si="278"/>
        <v>-76048.96765521272</v>
      </c>
      <c r="AJ761" s="42">
        <f t="shared" si="279"/>
        <v>-102.12847928622361</v>
      </c>
      <c r="AK761" s="11">
        <v>0</v>
      </c>
      <c r="AL761" s="9">
        <f t="shared" si="280"/>
        <v>-89.66346552466257</v>
      </c>
      <c r="AM761" s="11">
        <f t="shared" si="281"/>
        <v>0</v>
      </c>
      <c r="AN761" s="9">
        <f t="shared" si="282"/>
        <v>82.132908675073566</v>
      </c>
      <c r="AO761" s="9"/>
      <c r="AP761" s="9">
        <f t="shared" si="283"/>
        <v>102.12903672841178</v>
      </c>
      <c r="AQ761" s="47">
        <f t="shared" si="284"/>
        <v>82.073821781350787</v>
      </c>
      <c r="AR761" s="15">
        <f t="shared" si="285"/>
        <v>0</v>
      </c>
      <c r="AS761" s="49"/>
      <c r="AT761" s="12">
        <f t="shared" si="286"/>
        <v>-0.22251009411147871</v>
      </c>
      <c r="AU761" s="9">
        <f t="shared" si="287"/>
        <v>62.077693728012576</v>
      </c>
      <c r="AV761" s="9">
        <f t="shared" si="288"/>
        <v>42.081565674674366</v>
      </c>
      <c r="AW761" s="9">
        <f t="shared" si="289"/>
        <v>82.073821781350787</v>
      </c>
      <c r="AX761" s="16">
        <f t="shared" si="290"/>
        <v>62.077693728012576</v>
      </c>
      <c r="AY761" s="44">
        <f t="shared" si="291"/>
        <v>-0.22185453243748443</v>
      </c>
      <c r="AZ761" s="49"/>
      <c r="BA761" s="12">
        <f t="shared" si="292"/>
        <v>-0.22251009411147871</v>
      </c>
      <c r="BB761" s="9">
        <f t="shared" si="293"/>
        <v>63.614537256651829</v>
      </c>
      <c r="BC761" s="9">
        <f t="shared" si="294"/>
        <v>43.618409203313618</v>
      </c>
      <c r="BD761" s="9">
        <f t="shared" si="295"/>
        <v>83.61066530999004</v>
      </c>
      <c r="BE761" s="16">
        <f t="shared" si="296"/>
        <v>63.614537256651829</v>
      </c>
      <c r="BF761" s="44">
        <f t="shared" si="297"/>
        <v>-0.22185453243748443</v>
      </c>
      <c r="BG761" s="49"/>
      <c r="BH761" s="12">
        <f t="shared" si="298"/>
        <v>-0.22251009411147871</v>
      </c>
      <c r="BI761" s="9">
        <f t="shared" si="299"/>
        <v>64</v>
      </c>
      <c r="BJ761" s="9">
        <f t="shared" si="302"/>
        <v>44.003871946661789</v>
      </c>
      <c r="BK761" s="9"/>
      <c r="BL761" s="47">
        <f t="shared" si="300"/>
        <v>64</v>
      </c>
      <c r="BM761" s="44">
        <f t="shared" si="301"/>
        <v>-0.22185453243748443</v>
      </c>
      <c r="BN761" s="11"/>
      <c r="BO761" s="9"/>
      <c r="BP761" s="11"/>
      <c r="BQ761" s="9"/>
      <c r="BR761" s="43"/>
      <c r="BS761" s="9"/>
      <c r="BT761" s="11"/>
    </row>
    <row r="762" spans="3:72" x14ac:dyDescent="0.2">
      <c r="C762" s="1">
        <v>80</v>
      </c>
      <c r="D762" s="1">
        <v>104.71</v>
      </c>
      <c r="E762" s="1">
        <v>-5103.8999999999996</v>
      </c>
      <c r="F762" s="2">
        <v>78</v>
      </c>
      <c r="G762" s="6">
        <v>3.3000000000000002E-2</v>
      </c>
      <c r="H762" s="2">
        <v>0.42199999999999999</v>
      </c>
      <c r="I762" s="2">
        <v>3500</v>
      </c>
      <c r="J762" s="3">
        <f t="shared" si="263"/>
        <v>58.333333333333336</v>
      </c>
      <c r="K762" s="3">
        <f t="shared" si="264"/>
        <v>366.52</v>
      </c>
      <c r="L762" s="1">
        <v>0.9</v>
      </c>
      <c r="M762" s="1">
        <v>0.76</v>
      </c>
      <c r="N762" s="1">
        <f t="shared" si="265"/>
        <v>0.68400000000000005</v>
      </c>
      <c r="O762" s="40">
        <f t="shared" si="266"/>
        <v>50.175438596491226</v>
      </c>
      <c r="P762" s="40">
        <f t="shared" si="267"/>
        <v>3808.3157894736842</v>
      </c>
      <c r="Q762" s="1">
        <v>11</v>
      </c>
      <c r="R762" s="1">
        <v>4</v>
      </c>
      <c r="S762" s="2">
        <v>2600</v>
      </c>
      <c r="T762" s="3">
        <f t="shared" si="268"/>
        <v>866.66666666666663</v>
      </c>
      <c r="U762" s="7">
        <v>0.20419999999999999</v>
      </c>
      <c r="V762" s="7">
        <f t="shared" si="269"/>
        <v>3.2749326455999997E-2</v>
      </c>
      <c r="W762" s="7">
        <f t="shared" si="270"/>
        <v>1.6693636134473333E-2</v>
      </c>
      <c r="X762" s="40">
        <f t="shared" si="271"/>
        <v>1081.2059482292843</v>
      </c>
      <c r="Y762" s="1">
        <v>0</v>
      </c>
      <c r="Z762" s="1">
        <v>78</v>
      </c>
      <c r="AA762" s="2">
        <v>67</v>
      </c>
      <c r="AB762" s="6">
        <f t="shared" si="272"/>
        <v>0.6511988748177826</v>
      </c>
      <c r="AC762" s="2">
        <v>347.36</v>
      </c>
      <c r="AD762" s="40">
        <f t="shared" si="273"/>
        <v>3367.0033670033663</v>
      </c>
      <c r="AE762" s="1">
        <f t="shared" si="274"/>
        <v>2.4950099800399199</v>
      </c>
      <c r="AF762" s="2">
        <f t="shared" si="275"/>
        <v>235</v>
      </c>
      <c r="AG762" s="9">
        <f t="shared" si="276"/>
        <v>586.32734530938114</v>
      </c>
      <c r="AH762" s="12">
        <f t="shared" si="277"/>
        <v>2.612223010453545E-3</v>
      </c>
      <c r="AI762" s="12">
        <f t="shared" si="278"/>
        <v>-75951.601832376458</v>
      </c>
      <c r="AJ762" s="42">
        <f t="shared" si="279"/>
        <v>-102.01065787255467</v>
      </c>
      <c r="AK762" s="11">
        <v>0</v>
      </c>
      <c r="AL762" s="9">
        <f t="shared" si="280"/>
        <v>-89.66545284316679</v>
      </c>
      <c r="AM762" s="11">
        <f t="shared" si="281"/>
        <v>0</v>
      </c>
      <c r="AN762" s="9">
        <f t="shared" si="282"/>
        <v>82.073821781350787</v>
      </c>
      <c r="AO762" s="9"/>
      <c r="AP762" s="9">
        <f t="shared" si="283"/>
        <v>102.01121059298823</v>
      </c>
      <c r="AQ762" s="47">
        <f t="shared" si="284"/>
        <v>82.015082539650024</v>
      </c>
      <c r="AR762" s="15">
        <f t="shared" si="285"/>
        <v>0</v>
      </c>
      <c r="AS762" s="49"/>
      <c r="AT762" s="12">
        <f t="shared" si="286"/>
        <v>-0.22185453243748443</v>
      </c>
      <c r="AU762" s="9">
        <f t="shared" si="287"/>
        <v>62.077693728012576</v>
      </c>
      <c r="AV762" s="9">
        <f t="shared" si="288"/>
        <v>42.140304916375129</v>
      </c>
      <c r="AW762" s="9">
        <f t="shared" si="289"/>
        <v>82.015082539650024</v>
      </c>
      <c r="AX762" s="16">
        <f t="shared" si="290"/>
        <v>62.077693728012576</v>
      </c>
      <c r="AY762" s="44">
        <f t="shared" si="291"/>
        <v>-0.22120282791906495</v>
      </c>
      <c r="AZ762" s="49"/>
      <c r="BA762" s="12">
        <f t="shared" si="292"/>
        <v>-0.22185453243748443</v>
      </c>
      <c r="BB762" s="9">
        <f t="shared" si="293"/>
        <v>63.614537256651829</v>
      </c>
      <c r="BC762" s="9">
        <f t="shared" si="294"/>
        <v>43.677148445014382</v>
      </c>
      <c r="BD762" s="9">
        <f t="shared" si="295"/>
        <v>83.551926068289276</v>
      </c>
      <c r="BE762" s="16">
        <f t="shared" si="296"/>
        <v>63.614537256651829</v>
      </c>
      <c r="BF762" s="44">
        <f t="shared" si="297"/>
        <v>-0.22120282791906495</v>
      </c>
      <c r="BG762" s="49"/>
      <c r="BH762" s="12">
        <f t="shared" si="298"/>
        <v>-0.22185453243748443</v>
      </c>
      <c r="BI762" s="9">
        <f t="shared" si="299"/>
        <v>64</v>
      </c>
      <c r="BJ762" s="9">
        <f t="shared" si="302"/>
        <v>44.062611188362553</v>
      </c>
      <c r="BK762" s="9"/>
      <c r="BL762" s="47">
        <f t="shared" si="300"/>
        <v>64</v>
      </c>
      <c r="BM762" s="44">
        <f t="shared" si="301"/>
        <v>-0.22120282791906495</v>
      </c>
      <c r="BN762" s="11"/>
      <c r="BO762" s="9"/>
      <c r="BP762" s="11"/>
      <c r="BQ762" s="9"/>
      <c r="BR762" s="43"/>
      <c r="BS762" s="9"/>
      <c r="BT762" s="11"/>
    </row>
    <row r="763" spans="3:72" x14ac:dyDescent="0.2">
      <c r="C763" s="1">
        <v>80</v>
      </c>
      <c r="D763" s="1">
        <v>104.71</v>
      </c>
      <c r="E763" s="1">
        <v>-5103.8999999999996</v>
      </c>
      <c r="F763" s="2">
        <v>78</v>
      </c>
      <c r="G763" s="6">
        <v>3.3000000000000002E-2</v>
      </c>
      <c r="H763" s="2">
        <v>0.42199999999999999</v>
      </c>
      <c r="I763" s="2">
        <v>3500</v>
      </c>
      <c r="J763" s="3">
        <f t="shared" si="263"/>
        <v>58.333333333333336</v>
      </c>
      <c r="K763" s="3">
        <f t="shared" si="264"/>
        <v>366.52</v>
      </c>
      <c r="L763" s="1">
        <v>0.9</v>
      </c>
      <c r="M763" s="1">
        <v>0.76</v>
      </c>
      <c r="N763" s="1">
        <f t="shared" si="265"/>
        <v>0.68400000000000005</v>
      </c>
      <c r="O763" s="40">
        <f t="shared" si="266"/>
        <v>50.175438596491226</v>
      </c>
      <c r="P763" s="40">
        <f t="shared" si="267"/>
        <v>3808.3157894736842</v>
      </c>
      <c r="Q763" s="1">
        <v>11</v>
      </c>
      <c r="R763" s="1">
        <v>4</v>
      </c>
      <c r="S763" s="2">
        <v>2600</v>
      </c>
      <c r="T763" s="3">
        <f t="shared" si="268"/>
        <v>866.66666666666663</v>
      </c>
      <c r="U763" s="7">
        <v>0.20419999999999999</v>
      </c>
      <c r="V763" s="7">
        <f t="shared" si="269"/>
        <v>3.2749326455999997E-2</v>
      </c>
      <c r="W763" s="7">
        <f t="shared" si="270"/>
        <v>1.6693636134473333E-2</v>
      </c>
      <c r="X763" s="40">
        <f t="shared" si="271"/>
        <v>1081.2059482292843</v>
      </c>
      <c r="Y763" s="1">
        <v>0</v>
      </c>
      <c r="Z763" s="1">
        <v>78</v>
      </c>
      <c r="AA763" s="2">
        <v>67</v>
      </c>
      <c r="AB763" s="6">
        <f t="shared" si="272"/>
        <v>0.6511988748177826</v>
      </c>
      <c r="AC763" s="2">
        <v>347.36</v>
      </c>
      <c r="AD763" s="40">
        <f t="shared" si="273"/>
        <v>3367.0033670033663</v>
      </c>
      <c r="AE763" s="1">
        <f t="shared" si="274"/>
        <v>2.4950099800399199</v>
      </c>
      <c r="AF763" s="2">
        <f t="shared" si="275"/>
        <v>236</v>
      </c>
      <c r="AG763" s="9">
        <f t="shared" si="276"/>
        <v>588.82235528942113</v>
      </c>
      <c r="AH763" s="12">
        <f t="shared" si="277"/>
        <v>2.6011830607069008E-3</v>
      </c>
      <c r="AI763" s="12">
        <f t="shared" si="278"/>
        <v>-75854.808929121282</v>
      </c>
      <c r="AJ763" s="42">
        <f t="shared" si="279"/>
        <v>-101.89352864096348</v>
      </c>
      <c r="AK763" s="11">
        <v>0</v>
      </c>
      <c r="AL763" s="9">
        <f t="shared" si="280"/>
        <v>-89.66742336379707</v>
      </c>
      <c r="AM763" s="11">
        <f t="shared" si="281"/>
        <v>0</v>
      </c>
      <c r="AN763" s="9">
        <f t="shared" si="282"/>
        <v>82.015082539650024</v>
      </c>
      <c r="AO763" s="9"/>
      <c r="AP763" s="9">
        <f t="shared" si="283"/>
        <v>101.89407669938203</v>
      </c>
      <c r="AQ763" s="47">
        <f t="shared" si="284"/>
        <v>81.956687887744579</v>
      </c>
      <c r="AR763" s="15">
        <f t="shared" si="285"/>
        <v>0</v>
      </c>
      <c r="AS763" s="49"/>
      <c r="AT763" s="12">
        <f t="shared" si="286"/>
        <v>-0.22120282791906495</v>
      </c>
      <c r="AU763" s="9">
        <f t="shared" si="287"/>
        <v>62.077693728012576</v>
      </c>
      <c r="AV763" s="9">
        <f t="shared" si="288"/>
        <v>42.198699568280574</v>
      </c>
      <c r="AW763" s="9">
        <f t="shared" si="289"/>
        <v>81.956687887744579</v>
      </c>
      <c r="AX763" s="16">
        <f t="shared" si="290"/>
        <v>62.077693728012576</v>
      </c>
      <c r="AY763" s="44">
        <f t="shared" si="291"/>
        <v>-0.22055494658119917</v>
      </c>
      <c r="AZ763" s="49"/>
      <c r="BA763" s="12">
        <f t="shared" si="292"/>
        <v>-0.22120282791906495</v>
      </c>
      <c r="BB763" s="9">
        <f t="shared" si="293"/>
        <v>63.614537256651829</v>
      </c>
      <c r="BC763" s="9">
        <f t="shared" si="294"/>
        <v>43.735543096919827</v>
      </c>
      <c r="BD763" s="9">
        <f t="shared" si="295"/>
        <v>83.493531416383831</v>
      </c>
      <c r="BE763" s="16">
        <f t="shared" si="296"/>
        <v>63.614537256651829</v>
      </c>
      <c r="BF763" s="44">
        <f t="shared" si="297"/>
        <v>-0.22055494658119917</v>
      </c>
      <c r="BG763" s="49"/>
      <c r="BH763" s="12">
        <f t="shared" si="298"/>
        <v>-0.22120282791906495</v>
      </c>
      <c r="BI763" s="9">
        <f t="shared" si="299"/>
        <v>64</v>
      </c>
      <c r="BJ763" s="9">
        <f t="shared" si="302"/>
        <v>44.121005840267998</v>
      </c>
      <c r="BK763" s="9"/>
      <c r="BL763" s="47">
        <f t="shared" si="300"/>
        <v>64</v>
      </c>
      <c r="BM763" s="44">
        <f t="shared" si="301"/>
        <v>-0.22055494658119917</v>
      </c>
      <c r="BN763" s="11"/>
      <c r="BO763" s="9"/>
      <c r="BP763" s="11"/>
      <c r="BQ763" s="9"/>
      <c r="BR763" s="43"/>
      <c r="BS763" s="9"/>
      <c r="BT763" s="11"/>
    </row>
    <row r="764" spans="3:72" x14ac:dyDescent="0.2">
      <c r="C764" s="1">
        <v>80</v>
      </c>
      <c r="D764" s="1">
        <v>104.71</v>
      </c>
      <c r="E764" s="1">
        <v>-5103.8999999999996</v>
      </c>
      <c r="F764" s="2">
        <v>78</v>
      </c>
      <c r="G764" s="6">
        <v>3.3000000000000002E-2</v>
      </c>
      <c r="H764" s="2">
        <v>0.42199999999999999</v>
      </c>
      <c r="I764" s="2">
        <v>3500</v>
      </c>
      <c r="J764" s="3">
        <f t="shared" si="263"/>
        <v>58.333333333333336</v>
      </c>
      <c r="K764" s="3">
        <f t="shared" si="264"/>
        <v>366.52</v>
      </c>
      <c r="L764" s="1">
        <v>0.9</v>
      </c>
      <c r="M764" s="1">
        <v>0.76</v>
      </c>
      <c r="N764" s="1">
        <f t="shared" si="265"/>
        <v>0.68400000000000005</v>
      </c>
      <c r="O764" s="40">
        <f t="shared" si="266"/>
        <v>50.175438596491226</v>
      </c>
      <c r="P764" s="40">
        <f t="shared" si="267"/>
        <v>3808.3157894736842</v>
      </c>
      <c r="Q764" s="1">
        <v>11</v>
      </c>
      <c r="R764" s="1">
        <v>4</v>
      </c>
      <c r="S764" s="2">
        <v>2600</v>
      </c>
      <c r="T764" s="3">
        <f t="shared" si="268"/>
        <v>866.66666666666663</v>
      </c>
      <c r="U764" s="7">
        <v>0.20419999999999999</v>
      </c>
      <c r="V764" s="7">
        <f t="shared" si="269"/>
        <v>3.2749326455999997E-2</v>
      </c>
      <c r="W764" s="7">
        <f t="shared" si="270"/>
        <v>1.6693636134473333E-2</v>
      </c>
      <c r="X764" s="40">
        <f t="shared" si="271"/>
        <v>1081.2059482292843</v>
      </c>
      <c r="Y764" s="1">
        <v>0</v>
      </c>
      <c r="Z764" s="1">
        <v>78</v>
      </c>
      <c r="AA764" s="2">
        <v>67</v>
      </c>
      <c r="AB764" s="6">
        <f t="shared" si="272"/>
        <v>0.6511988748177826</v>
      </c>
      <c r="AC764" s="2">
        <v>347.36</v>
      </c>
      <c r="AD764" s="40">
        <f t="shared" si="273"/>
        <v>3367.0033670033663</v>
      </c>
      <c r="AE764" s="1">
        <f t="shared" si="274"/>
        <v>2.4950099800399199</v>
      </c>
      <c r="AF764" s="2">
        <f t="shared" si="275"/>
        <v>237</v>
      </c>
      <c r="AG764" s="9">
        <f t="shared" si="276"/>
        <v>591.31736526946099</v>
      </c>
      <c r="AH764" s="12">
        <f t="shared" si="277"/>
        <v>2.5902360337760459E-3</v>
      </c>
      <c r="AI764" s="12">
        <f t="shared" si="278"/>
        <v>-75758.583895354066</v>
      </c>
      <c r="AJ764" s="42">
        <f t="shared" si="279"/>
        <v>-101.7770855038851</v>
      </c>
      <c r="AK764" s="11">
        <v>0</v>
      </c>
      <c r="AL764" s="9">
        <f t="shared" si="280"/>
        <v>-89.669377298633947</v>
      </c>
      <c r="AM764" s="11">
        <f t="shared" si="281"/>
        <v>0</v>
      </c>
      <c r="AN764" s="9">
        <f t="shared" si="282"/>
        <v>81.956687887744579</v>
      </c>
      <c r="AO764" s="9"/>
      <c r="AP764" s="9">
        <f t="shared" si="283"/>
        <v>101.77762895902467</v>
      </c>
      <c r="AQ764" s="47">
        <f t="shared" si="284"/>
        <v>81.898634799292665</v>
      </c>
      <c r="AR764" s="15">
        <f t="shared" si="285"/>
        <v>0</v>
      </c>
      <c r="AS764" s="49"/>
      <c r="AT764" s="12">
        <f t="shared" si="286"/>
        <v>-0.22055494658119917</v>
      </c>
      <c r="AU764" s="9">
        <f t="shared" si="287"/>
        <v>62.077693728012576</v>
      </c>
      <c r="AV764" s="9">
        <f t="shared" si="288"/>
        <v>42.256752656732495</v>
      </c>
      <c r="AW764" s="9">
        <f t="shared" si="289"/>
        <v>81.898634799292665</v>
      </c>
      <c r="AX764" s="16">
        <f t="shared" si="290"/>
        <v>62.077693728012576</v>
      </c>
      <c r="AY764" s="44">
        <f t="shared" si="291"/>
        <v>-0.21991085484700454</v>
      </c>
      <c r="AZ764" s="49"/>
      <c r="BA764" s="12">
        <f t="shared" si="292"/>
        <v>-0.22055494658119917</v>
      </c>
      <c r="BB764" s="9">
        <f t="shared" si="293"/>
        <v>63.614537256651829</v>
      </c>
      <c r="BC764" s="9">
        <f t="shared" si="294"/>
        <v>43.793596185371747</v>
      </c>
      <c r="BD764" s="9">
        <f t="shared" si="295"/>
        <v>83.435478327931918</v>
      </c>
      <c r="BE764" s="16">
        <f t="shared" si="296"/>
        <v>63.614537256651829</v>
      </c>
      <c r="BF764" s="44">
        <f t="shared" si="297"/>
        <v>-0.21991085484700454</v>
      </c>
      <c r="BG764" s="49"/>
      <c r="BH764" s="12">
        <f t="shared" si="298"/>
        <v>-0.22055494658119917</v>
      </c>
      <c r="BI764" s="9">
        <f t="shared" si="299"/>
        <v>64</v>
      </c>
      <c r="BJ764" s="9">
        <f t="shared" si="302"/>
        <v>44.179058928719918</v>
      </c>
      <c r="BK764" s="9"/>
      <c r="BL764" s="47">
        <f t="shared" si="300"/>
        <v>64</v>
      </c>
      <c r="BM764" s="44">
        <f t="shared" si="301"/>
        <v>-0.21991085484700454</v>
      </c>
      <c r="BN764" s="11"/>
      <c r="BO764" s="9"/>
      <c r="BP764" s="11"/>
      <c r="BQ764" s="9"/>
      <c r="BR764" s="43"/>
      <c r="BS764" s="9"/>
      <c r="BT764" s="11"/>
    </row>
    <row r="765" spans="3:72" x14ac:dyDescent="0.2">
      <c r="C765" s="1">
        <v>80</v>
      </c>
      <c r="D765" s="1">
        <v>104.71</v>
      </c>
      <c r="E765" s="1">
        <v>-5103.8999999999996</v>
      </c>
      <c r="F765" s="2">
        <v>78</v>
      </c>
      <c r="G765" s="6">
        <v>3.3000000000000002E-2</v>
      </c>
      <c r="H765" s="2">
        <v>0.42199999999999999</v>
      </c>
      <c r="I765" s="2">
        <v>3500</v>
      </c>
      <c r="J765" s="3">
        <f t="shared" si="263"/>
        <v>58.333333333333336</v>
      </c>
      <c r="K765" s="3">
        <f t="shared" si="264"/>
        <v>366.52</v>
      </c>
      <c r="L765" s="1">
        <v>0.9</v>
      </c>
      <c r="M765" s="1">
        <v>0.76</v>
      </c>
      <c r="N765" s="1">
        <f t="shared" si="265"/>
        <v>0.68400000000000005</v>
      </c>
      <c r="O765" s="40">
        <f t="shared" si="266"/>
        <v>50.175438596491226</v>
      </c>
      <c r="P765" s="40">
        <f t="shared" si="267"/>
        <v>3808.3157894736842</v>
      </c>
      <c r="Q765" s="1">
        <v>11</v>
      </c>
      <c r="R765" s="1">
        <v>4</v>
      </c>
      <c r="S765" s="2">
        <v>2600</v>
      </c>
      <c r="T765" s="3">
        <f t="shared" si="268"/>
        <v>866.66666666666663</v>
      </c>
      <c r="U765" s="7">
        <v>0.20419999999999999</v>
      </c>
      <c r="V765" s="7">
        <f t="shared" si="269"/>
        <v>3.2749326455999997E-2</v>
      </c>
      <c r="W765" s="7">
        <f t="shared" si="270"/>
        <v>1.6693636134473333E-2</v>
      </c>
      <c r="X765" s="40">
        <f t="shared" si="271"/>
        <v>1081.2059482292843</v>
      </c>
      <c r="Y765" s="1">
        <v>0</v>
      </c>
      <c r="Z765" s="1">
        <v>78</v>
      </c>
      <c r="AA765" s="2">
        <v>67</v>
      </c>
      <c r="AB765" s="6">
        <f t="shared" si="272"/>
        <v>0.6511988748177826</v>
      </c>
      <c r="AC765" s="2">
        <v>347.36</v>
      </c>
      <c r="AD765" s="40">
        <f t="shared" si="273"/>
        <v>3367.0033670033663</v>
      </c>
      <c r="AE765" s="1">
        <f t="shared" si="274"/>
        <v>2.4950099800399199</v>
      </c>
      <c r="AF765" s="2">
        <f t="shared" si="275"/>
        <v>238</v>
      </c>
      <c r="AG765" s="9">
        <f t="shared" si="276"/>
        <v>593.81237524950097</v>
      </c>
      <c r="AH765" s="12">
        <f t="shared" si="277"/>
        <v>2.5793807613862011E-3</v>
      </c>
      <c r="AI765" s="12">
        <f t="shared" si="278"/>
        <v>-75662.921740257603</v>
      </c>
      <c r="AJ765" s="42">
        <f t="shared" si="279"/>
        <v>-101.66132244497895</v>
      </c>
      <c r="AK765" s="11">
        <v>0</v>
      </c>
      <c r="AL765" s="9">
        <f t="shared" si="280"/>
        <v>-89.671314856202812</v>
      </c>
      <c r="AM765" s="11">
        <f t="shared" si="281"/>
        <v>0</v>
      </c>
      <c r="AN765" s="9">
        <f t="shared" si="282"/>
        <v>81.898634799292665</v>
      </c>
      <c r="AO765" s="9"/>
      <c r="AP765" s="9">
        <f t="shared" si="283"/>
        <v>101.66186135459304</v>
      </c>
      <c r="AQ765" s="47">
        <f t="shared" si="284"/>
        <v>81.840920283312968</v>
      </c>
      <c r="AR765" s="15">
        <f t="shared" si="285"/>
        <v>0</v>
      </c>
      <c r="AS765" s="49"/>
      <c r="AT765" s="12">
        <f t="shared" si="286"/>
        <v>-0.21991085484700454</v>
      </c>
      <c r="AU765" s="9">
        <f t="shared" si="287"/>
        <v>62.077693728012576</v>
      </c>
      <c r="AV765" s="9">
        <f t="shared" si="288"/>
        <v>42.314467172712192</v>
      </c>
      <c r="AW765" s="9">
        <f t="shared" si="289"/>
        <v>81.840920283312954</v>
      </c>
      <c r="AX765" s="16">
        <f t="shared" si="290"/>
        <v>62.077693728012576</v>
      </c>
      <c r="AY765" s="44">
        <f t="shared" si="291"/>
        <v>-0.21927051953191867</v>
      </c>
      <c r="AZ765" s="49"/>
      <c r="BA765" s="12">
        <f t="shared" si="292"/>
        <v>-0.21991085484700454</v>
      </c>
      <c r="BB765" s="9">
        <f t="shared" si="293"/>
        <v>63.614537256651829</v>
      </c>
      <c r="BC765" s="9">
        <f t="shared" si="294"/>
        <v>43.851310701351444</v>
      </c>
      <c r="BD765" s="9">
        <f t="shared" si="295"/>
        <v>83.377763811952207</v>
      </c>
      <c r="BE765" s="16">
        <f t="shared" si="296"/>
        <v>63.614537256651829</v>
      </c>
      <c r="BF765" s="44">
        <f t="shared" si="297"/>
        <v>-0.21927051953191867</v>
      </c>
      <c r="BG765" s="49"/>
      <c r="BH765" s="12">
        <f t="shared" si="298"/>
        <v>-0.21991085484700454</v>
      </c>
      <c r="BI765" s="9">
        <f t="shared" si="299"/>
        <v>64</v>
      </c>
      <c r="BJ765" s="9">
        <f t="shared" si="302"/>
        <v>44.236773444699615</v>
      </c>
      <c r="BK765" s="9"/>
      <c r="BL765" s="47">
        <f t="shared" si="300"/>
        <v>64</v>
      </c>
      <c r="BM765" s="44">
        <f t="shared" si="301"/>
        <v>-0.21927051953191867</v>
      </c>
      <c r="BN765" s="11"/>
      <c r="BO765" s="9"/>
      <c r="BP765" s="11"/>
      <c r="BQ765" s="9"/>
      <c r="BR765" s="43"/>
      <c r="BS765" s="9"/>
      <c r="BT765" s="11"/>
    </row>
    <row r="766" spans="3:72" x14ac:dyDescent="0.2">
      <c r="C766" s="1">
        <v>80</v>
      </c>
      <c r="D766" s="1">
        <v>104.71</v>
      </c>
      <c r="E766" s="1">
        <v>-5103.8999999999996</v>
      </c>
      <c r="F766" s="2">
        <v>78</v>
      </c>
      <c r="G766" s="6">
        <v>3.3000000000000002E-2</v>
      </c>
      <c r="H766" s="2">
        <v>0.42199999999999999</v>
      </c>
      <c r="I766" s="2">
        <v>3500</v>
      </c>
      <c r="J766" s="3">
        <f t="shared" si="263"/>
        <v>58.333333333333336</v>
      </c>
      <c r="K766" s="3">
        <f t="shared" si="264"/>
        <v>366.52</v>
      </c>
      <c r="L766" s="1">
        <v>0.9</v>
      </c>
      <c r="M766" s="1">
        <v>0.76</v>
      </c>
      <c r="N766" s="1">
        <f t="shared" si="265"/>
        <v>0.68400000000000005</v>
      </c>
      <c r="O766" s="40">
        <f t="shared" si="266"/>
        <v>50.175438596491226</v>
      </c>
      <c r="P766" s="40">
        <f t="shared" si="267"/>
        <v>3808.3157894736842</v>
      </c>
      <c r="Q766" s="1">
        <v>11</v>
      </c>
      <c r="R766" s="1">
        <v>4</v>
      </c>
      <c r="S766" s="2">
        <v>2600</v>
      </c>
      <c r="T766" s="3">
        <f t="shared" si="268"/>
        <v>866.66666666666663</v>
      </c>
      <c r="U766" s="7">
        <v>0.20419999999999999</v>
      </c>
      <c r="V766" s="7">
        <f t="shared" si="269"/>
        <v>3.2749326455999997E-2</v>
      </c>
      <c r="W766" s="7">
        <f t="shared" si="270"/>
        <v>1.6693636134473333E-2</v>
      </c>
      <c r="X766" s="40">
        <f t="shared" si="271"/>
        <v>1081.2059482292843</v>
      </c>
      <c r="Y766" s="1">
        <v>0</v>
      </c>
      <c r="Z766" s="1">
        <v>78</v>
      </c>
      <c r="AA766" s="2">
        <v>67</v>
      </c>
      <c r="AB766" s="6">
        <f t="shared" si="272"/>
        <v>0.6511988748177826</v>
      </c>
      <c r="AC766" s="2">
        <v>347.36</v>
      </c>
      <c r="AD766" s="40">
        <f t="shared" si="273"/>
        <v>3367.0033670033663</v>
      </c>
      <c r="AE766" s="1">
        <f t="shared" si="274"/>
        <v>2.4950099800399199</v>
      </c>
      <c r="AF766" s="2">
        <f t="shared" si="275"/>
        <v>239</v>
      </c>
      <c r="AG766" s="9">
        <f t="shared" si="276"/>
        <v>596.30738522954084</v>
      </c>
      <c r="AH766" s="12">
        <f t="shared" si="277"/>
        <v>2.56861609476508E-3</v>
      </c>
      <c r="AI766" s="12">
        <f t="shared" si="278"/>
        <v>-75567.817531421912</v>
      </c>
      <c r="AJ766" s="42">
        <f t="shared" si="279"/>
        <v>-101.54623351808978</v>
      </c>
      <c r="AK766" s="11">
        <v>0</v>
      </c>
      <c r="AL766" s="9">
        <f t="shared" si="280"/>
        <v>-89.673236241548025</v>
      </c>
      <c r="AM766" s="11">
        <f t="shared" si="281"/>
        <v>0</v>
      </c>
      <c r="AN766" s="9">
        <f t="shared" si="282"/>
        <v>81.840920283312968</v>
      </c>
      <c r="AO766" s="9"/>
      <c r="AP766" s="9">
        <f t="shared" si="283"/>
        <v>101.54676793896981</v>
      </c>
      <c r="AQ766" s="47">
        <f t="shared" si="284"/>
        <v>81.783541383669416</v>
      </c>
      <c r="AR766" s="15">
        <f t="shared" si="285"/>
        <v>0</v>
      </c>
      <c r="AS766" s="49"/>
      <c r="AT766" s="12">
        <f t="shared" si="286"/>
        <v>-0.21927051953191867</v>
      </c>
      <c r="AU766" s="9">
        <f t="shared" si="287"/>
        <v>62.077693728012576</v>
      </c>
      <c r="AV766" s="9">
        <f t="shared" si="288"/>
        <v>42.371846072355737</v>
      </c>
      <c r="AW766" s="9">
        <f t="shared" si="289"/>
        <v>81.783541383669416</v>
      </c>
      <c r="AX766" s="16">
        <f t="shared" si="290"/>
        <v>62.077693728012576</v>
      </c>
      <c r="AY766" s="44">
        <f t="shared" si="291"/>
        <v>-0.2186339078379827</v>
      </c>
      <c r="AZ766" s="49"/>
      <c r="BA766" s="12">
        <f t="shared" si="292"/>
        <v>-0.21927051953191867</v>
      </c>
      <c r="BB766" s="9">
        <f t="shared" si="293"/>
        <v>63.614537256651829</v>
      </c>
      <c r="BC766" s="9">
        <f t="shared" si="294"/>
        <v>43.90868960099499</v>
      </c>
      <c r="BD766" s="9">
        <f t="shared" si="295"/>
        <v>83.320384912308668</v>
      </c>
      <c r="BE766" s="16">
        <f t="shared" si="296"/>
        <v>63.614537256651829</v>
      </c>
      <c r="BF766" s="44">
        <f t="shared" si="297"/>
        <v>-0.2186339078379827</v>
      </c>
      <c r="BG766" s="49"/>
      <c r="BH766" s="12">
        <f t="shared" si="298"/>
        <v>-0.21927051953191867</v>
      </c>
      <c r="BI766" s="9">
        <f t="shared" si="299"/>
        <v>64</v>
      </c>
      <c r="BJ766" s="9">
        <f t="shared" si="302"/>
        <v>44.294152344343161</v>
      </c>
      <c r="BK766" s="9"/>
      <c r="BL766" s="47">
        <f t="shared" si="300"/>
        <v>64</v>
      </c>
      <c r="BM766" s="44">
        <f t="shared" si="301"/>
        <v>-0.2186339078379827</v>
      </c>
      <c r="BN766" s="11"/>
      <c r="BO766" s="9"/>
      <c r="BP766" s="11"/>
      <c r="BQ766" s="9"/>
      <c r="BR766" s="43"/>
      <c r="BS766" s="9"/>
      <c r="BT766" s="11"/>
    </row>
    <row r="767" spans="3:72" x14ac:dyDescent="0.2">
      <c r="C767" s="1">
        <v>80</v>
      </c>
      <c r="D767" s="1">
        <v>104.71</v>
      </c>
      <c r="E767" s="1">
        <v>-5103.8999999999996</v>
      </c>
      <c r="F767" s="2">
        <v>78</v>
      </c>
      <c r="G767" s="6">
        <v>3.3000000000000002E-2</v>
      </c>
      <c r="H767" s="2">
        <v>0.42199999999999999</v>
      </c>
      <c r="I767" s="2">
        <v>3500</v>
      </c>
      <c r="J767" s="3">
        <f t="shared" si="263"/>
        <v>58.333333333333336</v>
      </c>
      <c r="K767" s="3">
        <f t="shared" si="264"/>
        <v>366.52</v>
      </c>
      <c r="L767" s="1">
        <v>0.9</v>
      </c>
      <c r="M767" s="1">
        <v>0.76</v>
      </c>
      <c r="N767" s="1">
        <f t="shared" si="265"/>
        <v>0.68400000000000005</v>
      </c>
      <c r="O767" s="40">
        <f t="shared" si="266"/>
        <v>50.175438596491226</v>
      </c>
      <c r="P767" s="40">
        <f t="shared" si="267"/>
        <v>3808.3157894736842</v>
      </c>
      <c r="Q767" s="1">
        <v>11</v>
      </c>
      <c r="R767" s="1">
        <v>4</v>
      </c>
      <c r="S767" s="2">
        <v>2600</v>
      </c>
      <c r="T767" s="3">
        <f t="shared" si="268"/>
        <v>866.66666666666663</v>
      </c>
      <c r="U767" s="7">
        <v>0.20419999999999999</v>
      </c>
      <c r="V767" s="7">
        <f t="shared" si="269"/>
        <v>3.2749326455999997E-2</v>
      </c>
      <c r="W767" s="7">
        <f t="shared" si="270"/>
        <v>1.6693636134473333E-2</v>
      </c>
      <c r="X767" s="40">
        <f t="shared" si="271"/>
        <v>1081.2059482292843</v>
      </c>
      <c r="Y767" s="1">
        <v>0</v>
      </c>
      <c r="Z767" s="1">
        <v>78</v>
      </c>
      <c r="AA767" s="2">
        <v>67</v>
      </c>
      <c r="AB767" s="6">
        <f t="shared" si="272"/>
        <v>0.6511988748177826</v>
      </c>
      <c r="AC767" s="2">
        <v>347.36</v>
      </c>
      <c r="AD767" s="40">
        <f t="shared" si="273"/>
        <v>3367.0033670033663</v>
      </c>
      <c r="AE767" s="1">
        <f t="shared" si="274"/>
        <v>2.4950099800399199</v>
      </c>
      <c r="AF767" s="2">
        <f t="shared" si="275"/>
        <v>240</v>
      </c>
      <c r="AG767" s="9">
        <f t="shared" si="276"/>
        <v>598.80239520958082</v>
      </c>
      <c r="AH767" s="12">
        <f t="shared" si="277"/>
        <v>2.5579409042376256E-3</v>
      </c>
      <c r="AI767" s="12">
        <f t="shared" si="278"/>
        <v>-75473.266393990678</v>
      </c>
      <c r="AJ767" s="42">
        <f t="shared" si="279"/>
        <v>-101.43181284622655</v>
      </c>
      <c r="AK767" s="11">
        <v>0</v>
      </c>
      <c r="AL767" s="9">
        <f t="shared" si="280"/>
        <v>-89.675141656305271</v>
      </c>
      <c r="AM767" s="11">
        <f t="shared" si="281"/>
        <v>0</v>
      </c>
      <c r="AN767" s="9">
        <f t="shared" si="282"/>
        <v>81.783541383669416</v>
      </c>
      <c r="AO767" s="9"/>
      <c r="AP767" s="9">
        <f t="shared" si="283"/>
        <v>101.43234283422179</v>
      </c>
      <c r="AQ767" s="47">
        <f t="shared" si="284"/>
        <v>81.726495178564946</v>
      </c>
      <c r="AR767" s="15">
        <f t="shared" si="285"/>
        <v>0</v>
      </c>
      <c r="AS767" s="49"/>
      <c r="AT767" s="12">
        <f t="shared" si="286"/>
        <v>-0.2186339078379827</v>
      </c>
      <c r="AU767" s="9">
        <f t="shared" si="287"/>
        <v>62.077693728012576</v>
      </c>
      <c r="AV767" s="9">
        <f t="shared" si="288"/>
        <v>42.428892277460207</v>
      </c>
      <c r="AW767" s="9">
        <f t="shared" si="289"/>
        <v>81.726495178564946</v>
      </c>
      <c r="AX767" s="16">
        <f t="shared" si="290"/>
        <v>62.077693728012576</v>
      </c>
      <c r="AY767" s="44">
        <f t="shared" si="291"/>
        <v>-0.2180009873482246</v>
      </c>
      <c r="AZ767" s="49"/>
      <c r="BA767" s="12">
        <f t="shared" si="292"/>
        <v>-0.2186339078379827</v>
      </c>
      <c r="BB767" s="9">
        <f t="shared" si="293"/>
        <v>63.614537256651829</v>
      </c>
      <c r="BC767" s="9">
        <f t="shared" si="294"/>
        <v>43.96573580609946</v>
      </c>
      <c r="BD767" s="9">
        <f t="shared" si="295"/>
        <v>83.263338707204198</v>
      </c>
      <c r="BE767" s="16">
        <f t="shared" si="296"/>
        <v>63.614537256651829</v>
      </c>
      <c r="BF767" s="44">
        <f t="shared" si="297"/>
        <v>-0.2180009873482246</v>
      </c>
      <c r="BG767" s="49"/>
      <c r="BH767" s="12">
        <f t="shared" si="298"/>
        <v>-0.2186339078379827</v>
      </c>
      <c r="BI767" s="9">
        <f t="shared" si="299"/>
        <v>64</v>
      </c>
      <c r="BJ767" s="9">
        <f t="shared" si="302"/>
        <v>44.351198549447631</v>
      </c>
      <c r="BK767" s="9"/>
      <c r="BL767" s="47">
        <f t="shared" si="300"/>
        <v>64</v>
      </c>
      <c r="BM767" s="44">
        <f t="shared" si="301"/>
        <v>-0.2180009873482246</v>
      </c>
      <c r="BN767" s="11"/>
      <c r="BO767" s="9"/>
      <c r="BP767" s="11"/>
      <c r="BQ767" s="9"/>
      <c r="BR767" s="43"/>
      <c r="BS767" s="9"/>
      <c r="BT767" s="11"/>
    </row>
    <row r="768" spans="3:72" x14ac:dyDescent="0.2">
      <c r="C768" s="1">
        <v>80</v>
      </c>
      <c r="D768" s="1">
        <v>104.71</v>
      </c>
      <c r="E768" s="1">
        <v>-5103.8999999999996</v>
      </c>
      <c r="F768" s="2">
        <v>78</v>
      </c>
      <c r="G768" s="6">
        <v>3.3000000000000002E-2</v>
      </c>
      <c r="H768" s="2">
        <v>0.42199999999999999</v>
      </c>
      <c r="I768" s="2">
        <v>3500</v>
      </c>
      <c r="J768" s="3">
        <f t="shared" si="263"/>
        <v>58.333333333333336</v>
      </c>
      <c r="K768" s="3">
        <f t="shared" si="264"/>
        <v>366.52</v>
      </c>
      <c r="L768" s="1">
        <v>0.9</v>
      </c>
      <c r="M768" s="1">
        <v>0.76</v>
      </c>
      <c r="N768" s="1">
        <f t="shared" si="265"/>
        <v>0.68400000000000005</v>
      </c>
      <c r="O768" s="40">
        <f t="shared" si="266"/>
        <v>50.175438596491226</v>
      </c>
      <c r="P768" s="40">
        <f t="shared" si="267"/>
        <v>3808.3157894736842</v>
      </c>
      <c r="Q768" s="1">
        <v>11</v>
      </c>
      <c r="R768" s="1">
        <v>4</v>
      </c>
      <c r="S768" s="2">
        <v>2600</v>
      </c>
      <c r="T768" s="3">
        <f t="shared" si="268"/>
        <v>866.66666666666663</v>
      </c>
      <c r="U768" s="7">
        <v>0.20419999999999999</v>
      </c>
      <c r="V768" s="7">
        <f t="shared" si="269"/>
        <v>3.2749326455999997E-2</v>
      </c>
      <c r="W768" s="7">
        <f t="shared" si="270"/>
        <v>1.6693636134473333E-2</v>
      </c>
      <c r="X768" s="40">
        <f t="shared" si="271"/>
        <v>1081.2059482292843</v>
      </c>
      <c r="Y768" s="1">
        <v>0</v>
      </c>
      <c r="Z768" s="1">
        <v>78</v>
      </c>
      <c r="AA768" s="2">
        <v>67</v>
      </c>
      <c r="AB768" s="6">
        <f t="shared" si="272"/>
        <v>0.6511988748177826</v>
      </c>
      <c r="AC768" s="2">
        <v>347.36</v>
      </c>
      <c r="AD768" s="40">
        <f t="shared" si="273"/>
        <v>3367.0033670033663</v>
      </c>
      <c r="AE768" s="1">
        <f t="shared" si="274"/>
        <v>2.4950099800399199</v>
      </c>
      <c r="AF768" s="2">
        <f t="shared" si="275"/>
        <v>241</v>
      </c>
      <c r="AG768" s="9">
        <f t="shared" si="276"/>
        <v>601.29740518962069</v>
      </c>
      <c r="AH768" s="12">
        <f t="shared" si="277"/>
        <v>2.5473540788308133E-3</v>
      </c>
      <c r="AI768" s="12">
        <f t="shared" si="278"/>
        <v>-75379.263509822762</v>
      </c>
      <c r="AJ768" s="42">
        <f t="shared" si="279"/>
        <v>-101.31805462055931</v>
      </c>
      <c r="AK768" s="11">
        <v>0</v>
      </c>
      <c r="AL768" s="9">
        <f t="shared" si="280"/>
        <v>-89.677031298772121</v>
      </c>
      <c r="AM768" s="11">
        <f t="shared" si="281"/>
        <v>0</v>
      </c>
      <c r="AN768" s="9">
        <f t="shared" si="282"/>
        <v>81.726495178564946</v>
      </c>
      <c r="AO768" s="9"/>
      <c r="AP768" s="9">
        <f t="shared" si="283"/>
        <v>101.31858023059635</v>
      </c>
      <c r="AQ768" s="47">
        <f t="shared" si="284"/>
        <v>81.669778780043984</v>
      </c>
      <c r="AR768" s="15">
        <f t="shared" si="285"/>
        <v>0</v>
      </c>
      <c r="AS768" s="49"/>
      <c r="AT768" s="12">
        <f t="shared" si="286"/>
        <v>-0.2180009873482246</v>
      </c>
      <c r="AU768" s="9">
        <f t="shared" si="287"/>
        <v>62.077693728012576</v>
      </c>
      <c r="AV768" s="9">
        <f t="shared" si="288"/>
        <v>42.485608675981162</v>
      </c>
      <c r="AW768" s="9">
        <f t="shared" si="289"/>
        <v>81.669778780043998</v>
      </c>
      <c r="AX768" s="16">
        <f t="shared" si="290"/>
        <v>62.077693728012576</v>
      </c>
      <c r="AY768" s="44">
        <f t="shared" si="291"/>
        <v>-0.21737172602113963</v>
      </c>
      <c r="AZ768" s="49"/>
      <c r="BA768" s="12">
        <f t="shared" si="292"/>
        <v>-0.2180009873482246</v>
      </c>
      <c r="BB768" s="9">
        <f t="shared" si="293"/>
        <v>63.614537256651829</v>
      </c>
      <c r="BC768" s="9">
        <f t="shared" si="294"/>
        <v>44.022452204620414</v>
      </c>
      <c r="BD768" s="9">
        <f t="shared" si="295"/>
        <v>83.206622308683251</v>
      </c>
      <c r="BE768" s="16">
        <f t="shared" si="296"/>
        <v>63.614537256651829</v>
      </c>
      <c r="BF768" s="44">
        <f t="shared" si="297"/>
        <v>-0.21737172602113963</v>
      </c>
      <c r="BG768" s="49"/>
      <c r="BH768" s="12">
        <f t="shared" si="298"/>
        <v>-0.2180009873482246</v>
      </c>
      <c r="BI768" s="9">
        <f t="shared" si="299"/>
        <v>64</v>
      </c>
      <c r="BJ768" s="9">
        <f t="shared" si="302"/>
        <v>44.407914947968585</v>
      </c>
      <c r="BK768" s="9"/>
      <c r="BL768" s="47">
        <f t="shared" si="300"/>
        <v>64</v>
      </c>
      <c r="BM768" s="44">
        <f t="shared" si="301"/>
        <v>-0.21737172602113963</v>
      </c>
      <c r="BN768" s="11"/>
      <c r="BO768" s="9"/>
      <c r="BP768" s="11"/>
      <c r="BQ768" s="9"/>
      <c r="BR768" s="43"/>
      <c r="BS768" s="9"/>
      <c r="BT768" s="11"/>
    </row>
    <row r="769" spans="3:72" x14ac:dyDescent="0.2">
      <c r="C769" s="1">
        <v>80</v>
      </c>
      <c r="D769" s="1">
        <v>104.71</v>
      </c>
      <c r="E769" s="1">
        <v>-5103.8999999999996</v>
      </c>
      <c r="F769" s="2">
        <v>78</v>
      </c>
      <c r="G769" s="6">
        <v>3.3000000000000002E-2</v>
      </c>
      <c r="H769" s="2">
        <v>0.42199999999999999</v>
      </c>
      <c r="I769" s="2">
        <v>3500</v>
      </c>
      <c r="J769" s="3">
        <f t="shared" si="263"/>
        <v>58.333333333333336</v>
      </c>
      <c r="K769" s="3">
        <f t="shared" si="264"/>
        <v>366.52</v>
      </c>
      <c r="L769" s="1">
        <v>0.9</v>
      </c>
      <c r="M769" s="1">
        <v>0.76</v>
      </c>
      <c r="N769" s="1">
        <f t="shared" si="265"/>
        <v>0.68400000000000005</v>
      </c>
      <c r="O769" s="40">
        <f t="shared" si="266"/>
        <v>50.175438596491226</v>
      </c>
      <c r="P769" s="40">
        <f t="shared" si="267"/>
        <v>3808.3157894736842</v>
      </c>
      <c r="Q769" s="1">
        <v>11</v>
      </c>
      <c r="R769" s="1">
        <v>4</v>
      </c>
      <c r="S769" s="2">
        <v>2600</v>
      </c>
      <c r="T769" s="3">
        <f t="shared" si="268"/>
        <v>866.66666666666663</v>
      </c>
      <c r="U769" s="7">
        <v>0.20419999999999999</v>
      </c>
      <c r="V769" s="7">
        <f t="shared" si="269"/>
        <v>3.2749326455999997E-2</v>
      </c>
      <c r="W769" s="7">
        <f t="shared" si="270"/>
        <v>1.6693636134473333E-2</v>
      </c>
      <c r="X769" s="40">
        <f t="shared" si="271"/>
        <v>1081.2059482292843</v>
      </c>
      <c r="Y769" s="1">
        <v>0</v>
      </c>
      <c r="Z769" s="1">
        <v>78</v>
      </c>
      <c r="AA769" s="2">
        <v>67</v>
      </c>
      <c r="AB769" s="6">
        <f t="shared" si="272"/>
        <v>0.6511988748177826</v>
      </c>
      <c r="AC769" s="2">
        <v>347.36</v>
      </c>
      <c r="AD769" s="40">
        <f t="shared" si="273"/>
        <v>3367.0033670033663</v>
      </c>
      <c r="AE769" s="1">
        <f t="shared" si="274"/>
        <v>2.4950099800399199</v>
      </c>
      <c r="AF769" s="2">
        <f t="shared" si="275"/>
        <v>242</v>
      </c>
      <c r="AG769" s="9">
        <f t="shared" si="276"/>
        <v>603.79241516966067</v>
      </c>
      <c r="AH769" s="12">
        <f t="shared" si="277"/>
        <v>2.5368545258882226E-3</v>
      </c>
      <c r="AI769" s="12">
        <f t="shared" si="278"/>
        <v>-75285.804116668354</v>
      </c>
      <c r="AJ769" s="42">
        <f t="shared" si="279"/>
        <v>-101.20495309943338</v>
      </c>
      <c r="AK769" s="11">
        <v>0</v>
      </c>
      <c r="AL769" s="9">
        <f t="shared" si="280"/>
        <v>-89.678905363976853</v>
      </c>
      <c r="AM769" s="11">
        <f t="shared" si="281"/>
        <v>0</v>
      </c>
      <c r="AN769" s="9">
        <f t="shared" si="282"/>
        <v>81.669778780043984</v>
      </c>
      <c r="AO769" s="9"/>
      <c r="AP769" s="9">
        <f t="shared" si="283"/>
        <v>101.20547438553511</v>
      </c>
      <c r="AQ769" s="47">
        <f t="shared" si="284"/>
        <v>81.613389333503719</v>
      </c>
      <c r="AR769" s="15">
        <f t="shared" si="285"/>
        <v>0</v>
      </c>
      <c r="AS769" s="49"/>
      <c r="AT769" s="12">
        <f t="shared" si="286"/>
        <v>-0.21737172602113963</v>
      </c>
      <c r="AU769" s="9">
        <f t="shared" si="287"/>
        <v>62.077693728012576</v>
      </c>
      <c r="AV769" s="9">
        <f t="shared" si="288"/>
        <v>42.541998122521449</v>
      </c>
      <c r="AW769" s="9">
        <f t="shared" si="289"/>
        <v>81.613389333503704</v>
      </c>
      <c r="AX769" s="16">
        <f t="shared" si="290"/>
        <v>62.077693728012576</v>
      </c>
      <c r="AY769" s="44">
        <f t="shared" si="291"/>
        <v>-0.2167460921852673</v>
      </c>
      <c r="AZ769" s="49"/>
      <c r="BA769" s="12">
        <f t="shared" si="292"/>
        <v>-0.21737172602113963</v>
      </c>
      <c r="BB769" s="9">
        <f t="shared" si="293"/>
        <v>63.614537256651829</v>
      </c>
      <c r="BC769" s="9">
        <f t="shared" si="294"/>
        <v>44.078841651160701</v>
      </c>
      <c r="BD769" s="9">
        <f t="shared" si="295"/>
        <v>83.150232862142957</v>
      </c>
      <c r="BE769" s="16">
        <f t="shared" si="296"/>
        <v>63.614537256651829</v>
      </c>
      <c r="BF769" s="44">
        <f t="shared" si="297"/>
        <v>-0.2167460921852673</v>
      </c>
      <c r="BG769" s="49"/>
      <c r="BH769" s="12">
        <f t="shared" si="298"/>
        <v>-0.21737172602113963</v>
      </c>
      <c r="BI769" s="9">
        <f t="shared" si="299"/>
        <v>64</v>
      </c>
      <c r="BJ769" s="9">
        <f t="shared" si="302"/>
        <v>44.464304394508872</v>
      </c>
      <c r="BK769" s="9"/>
      <c r="BL769" s="47">
        <f t="shared" si="300"/>
        <v>64</v>
      </c>
      <c r="BM769" s="44">
        <f t="shared" si="301"/>
        <v>-0.2167460921852673</v>
      </c>
      <c r="BN769" s="11"/>
      <c r="BO769" s="9"/>
      <c r="BP769" s="11"/>
      <c r="BQ769" s="9"/>
      <c r="BR769" s="43"/>
      <c r="BS769" s="9"/>
      <c r="BT769" s="11"/>
    </row>
    <row r="770" spans="3:72" x14ac:dyDescent="0.2">
      <c r="C770" s="1">
        <v>80</v>
      </c>
      <c r="D770" s="1">
        <v>104.71</v>
      </c>
      <c r="E770" s="1">
        <v>-5103.8999999999996</v>
      </c>
      <c r="F770" s="2">
        <v>78</v>
      </c>
      <c r="G770" s="6">
        <v>3.3000000000000002E-2</v>
      </c>
      <c r="H770" s="2">
        <v>0.42199999999999999</v>
      </c>
      <c r="I770" s="2">
        <v>3500</v>
      </c>
      <c r="J770" s="3">
        <f t="shared" si="263"/>
        <v>58.333333333333336</v>
      </c>
      <c r="K770" s="3">
        <f t="shared" si="264"/>
        <v>366.52</v>
      </c>
      <c r="L770" s="1">
        <v>0.9</v>
      </c>
      <c r="M770" s="1">
        <v>0.76</v>
      </c>
      <c r="N770" s="1">
        <f t="shared" si="265"/>
        <v>0.68400000000000005</v>
      </c>
      <c r="O770" s="40">
        <f t="shared" si="266"/>
        <v>50.175438596491226</v>
      </c>
      <c r="P770" s="40">
        <f t="shared" si="267"/>
        <v>3808.3157894736842</v>
      </c>
      <c r="Q770" s="1">
        <v>11</v>
      </c>
      <c r="R770" s="1">
        <v>4</v>
      </c>
      <c r="S770" s="2">
        <v>2600</v>
      </c>
      <c r="T770" s="3">
        <f t="shared" si="268"/>
        <v>866.66666666666663</v>
      </c>
      <c r="U770" s="7">
        <v>0.20419999999999999</v>
      </c>
      <c r="V770" s="7">
        <f t="shared" si="269"/>
        <v>3.2749326455999997E-2</v>
      </c>
      <c r="W770" s="7">
        <f t="shared" si="270"/>
        <v>1.6693636134473333E-2</v>
      </c>
      <c r="X770" s="40">
        <f t="shared" si="271"/>
        <v>1081.2059482292843</v>
      </c>
      <c r="Y770" s="1">
        <v>0</v>
      </c>
      <c r="Z770" s="1">
        <v>78</v>
      </c>
      <c r="AA770" s="2">
        <v>67</v>
      </c>
      <c r="AB770" s="6">
        <f t="shared" si="272"/>
        <v>0.6511988748177826</v>
      </c>
      <c r="AC770" s="2">
        <v>347.36</v>
      </c>
      <c r="AD770" s="40">
        <f t="shared" si="273"/>
        <v>3367.0033670033663</v>
      </c>
      <c r="AE770" s="1">
        <f t="shared" si="274"/>
        <v>2.4950099800399199</v>
      </c>
      <c r="AF770" s="2">
        <f t="shared" si="275"/>
        <v>243</v>
      </c>
      <c r="AG770" s="9">
        <f t="shared" si="276"/>
        <v>606.28742514970054</v>
      </c>
      <c r="AH770" s="12">
        <f t="shared" si="277"/>
        <v>2.5264411706941081E-3</v>
      </c>
      <c r="AI770" s="12">
        <f t="shared" si="278"/>
        <v>-75192.883507359424</v>
      </c>
      <c r="AJ770" s="42">
        <f t="shared" si="279"/>
        <v>-101.09250260740062</v>
      </c>
      <c r="AK770" s="11">
        <v>0</v>
      </c>
      <c r="AL770" s="9">
        <f t="shared" si="280"/>
        <v>-89.680764043745441</v>
      </c>
      <c r="AM770" s="11">
        <f t="shared" si="281"/>
        <v>0</v>
      </c>
      <c r="AN770" s="9">
        <f t="shared" si="282"/>
        <v>81.613389333503719</v>
      </c>
      <c r="AO770" s="9"/>
      <c r="AP770" s="9">
        <f t="shared" si="283"/>
        <v>101.09301962270473</v>
      </c>
      <c r="AQ770" s="47">
        <f t="shared" si="284"/>
        <v>81.557324017213588</v>
      </c>
      <c r="AR770" s="15">
        <f t="shared" si="285"/>
        <v>0</v>
      </c>
      <c r="AS770" s="49"/>
      <c r="AT770" s="12">
        <f t="shared" si="286"/>
        <v>-0.2167460921852673</v>
      </c>
      <c r="AU770" s="9">
        <f t="shared" si="287"/>
        <v>62.077693728012576</v>
      </c>
      <c r="AV770" s="9">
        <f t="shared" si="288"/>
        <v>42.598063438811572</v>
      </c>
      <c r="AW770" s="9">
        <f t="shared" si="289"/>
        <v>81.557324017213574</v>
      </c>
      <c r="AX770" s="16">
        <f t="shared" si="290"/>
        <v>62.077693728012576</v>
      </c>
      <c r="AY770" s="44">
        <f t="shared" si="291"/>
        <v>-0.21612405453386166</v>
      </c>
      <c r="AZ770" s="49"/>
      <c r="BA770" s="12">
        <f t="shared" si="292"/>
        <v>-0.2167460921852673</v>
      </c>
      <c r="BB770" s="9">
        <f t="shared" si="293"/>
        <v>63.614537256651829</v>
      </c>
      <c r="BC770" s="9">
        <f t="shared" si="294"/>
        <v>44.134906967450824</v>
      </c>
      <c r="BD770" s="9">
        <f t="shared" si="295"/>
        <v>83.094167545852827</v>
      </c>
      <c r="BE770" s="16">
        <f t="shared" si="296"/>
        <v>63.614537256651829</v>
      </c>
      <c r="BF770" s="44">
        <f t="shared" si="297"/>
        <v>-0.21612405453386166</v>
      </c>
      <c r="BG770" s="49"/>
      <c r="BH770" s="12">
        <f t="shared" si="298"/>
        <v>-0.2167460921852673</v>
      </c>
      <c r="BI770" s="9">
        <f t="shared" si="299"/>
        <v>64</v>
      </c>
      <c r="BJ770" s="9">
        <f t="shared" si="302"/>
        <v>44.520369710798995</v>
      </c>
      <c r="BK770" s="9"/>
      <c r="BL770" s="47">
        <f t="shared" si="300"/>
        <v>64</v>
      </c>
      <c r="BM770" s="44">
        <f t="shared" si="301"/>
        <v>-0.21612405453386166</v>
      </c>
      <c r="BN770" s="11"/>
      <c r="BO770" s="9"/>
      <c r="BP770" s="11"/>
      <c r="BQ770" s="9"/>
      <c r="BR770" s="43"/>
      <c r="BS770" s="9"/>
      <c r="BT770" s="11"/>
    </row>
    <row r="771" spans="3:72" x14ac:dyDescent="0.2">
      <c r="C771" s="1">
        <v>80</v>
      </c>
      <c r="D771" s="1">
        <v>104.71</v>
      </c>
      <c r="E771" s="1">
        <v>-5103.8999999999996</v>
      </c>
      <c r="F771" s="2">
        <v>78</v>
      </c>
      <c r="G771" s="6">
        <v>3.3000000000000002E-2</v>
      </c>
      <c r="H771" s="2">
        <v>0.42199999999999999</v>
      </c>
      <c r="I771" s="2">
        <v>3500</v>
      </c>
      <c r="J771" s="3">
        <f t="shared" si="263"/>
        <v>58.333333333333336</v>
      </c>
      <c r="K771" s="3">
        <f t="shared" si="264"/>
        <v>366.52</v>
      </c>
      <c r="L771" s="1">
        <v>0.9</v>
      </c>
      <c r="M771" s="1">
        <v>0.76</v>
      </c>
      <c r="N771" s="1">
        <f t="shared" si="265"/>
        <v>0.68400000000000005</v>
      </c>
      <c r="O771" s="40">
        <f t="shared" si="266"/>
        <v>50.175438596491226</v>
      </c>
      <c r="P771" s="40">
        <f t="shared" si="267"/>
        <v>3808.3157894736842</v>
      </c>
      <c r="Q771" s="1">
        <v>11</v>
      </c>
      <c r="R771" s="1">
        <v>4</v>
      </c>
      <c r="S771" s="2">
        <v>2600</v>
      </c>
      <c r="T771" s="3">
        <f t="shared" si="268"/>
        <v>866.66666666666663</v>
      </c>
      <c r="U771" s="7">
        <v>0.20419999999999999</v>
      </c>
      <c r="V771" s="7">
        <f t="shared" si="269"/>
        <v>3.2749326455999997E-2</v>
      </c>
      <c r="W771" s="7">
        <f t="shared" si="270"/>
        <v>1.6693636134473333E-2</v>
      </c>
      <c r="X771" s="40">
        <f t="shared" si="271"/>
        <v>1081.2059482292843</v>
      </c>
      <c r="Y771" s="1">
        <v>0</v>
      </c>
      <c r="Z771" s="1">
        <v>78</v>
      </c>
      <c r="AA771" s="2">
        <v>67</v>
      </c>
      <c r="AB771" s="6">
        <f t="shared" si="272"/>
        <v>0.6511988748177826</v>
      </c>
      <c r="AC771" s="2">
        <v>347.36</v>
      </c>
      <c r="AD771" s="40">
        <f t="shared" si="273"/>
        <v>3367.0033670033663</v>
      </c>
      <c r="AE771" s="1">
        <f t="shared" si="274"/>
        <v>2.4950099800399199</v>
      </c>
      <c r="AF771" s="2">
        <f t="shared" si="275"/>
        <v>244</v>
      </c>
      <c r="AG771" s="9">
        <f t="shared" si="276"/>
        <v>608.78243512974041</v>
      </c>
      <c r="AH771" s="12">
        <f t="shared" si="277"/>
        <v>2.516112956106683E-3</v>
      </c>
      <c r="AI771" s="12">
        <f t="shared" si="278"/>
        <v>-75100.497029014194</v>
      </c>
      <c r="AJ771" s="42">
        <f t="shared" si="279"/>
        <v>-100.98069753426732</v>
      </c>
      <c r="AK771" s="11">
        <v>0</v>
      </c>
      <c r="AL771" s="9">
        <f t="shared" si="280"/>
        <v>-89.682607526767157</v>
      </c>
      <c r="AM771" s="11">
        <f t="shared" si="281"/>
        <v>0</v>
      </c>
      <c r="AN771" s="9">
        <f t="shared" si="282"/>
        <v>81.557324017213588</v>
      </c>
      <c r="AO771" s="9"/>
      <c r="AP771" s="9">
        <f t="shared" si="283"/>
        <v>100.98121033104437</v>
      </c>
      <c r="AQ771" s="47">
        <f t="shared" si="284"/>
        <v>81.501580041843354</v>
      </c>
      <c r="AR771" s="15">
        <f t="shared" si="285"/>
        <v>0</v>
      </c>
      <c r="AS771" s="49"/>
      <c r="AT771" s="12">
        <f t="shared" si="286"/>
        <v>-0.21612405453386166</v>
      </c>
      <c r="AU771" s="9">
        <f t="shared" si="287"/>
        <v>62.077693728012576</v>
      </c>
      <c r="AV771" s="9">
        <f t="shared" si="288"/>
        <v>42.653807414181799</v>
      </c>
      <c r="AW771" s="9">
        <f t="shared" si="289"/>
        <v>81.501580041843354</v>
      </c>
      <c r="AX771" s="16">
        <f t="shared" si="290"/>
        <v>62.077693728012576</v>
      </c>
      <c r="AY771" s="44">
        <f t="shared" si="291"/>
        <v>-0.21550558211965329</v>
      </c>
      <c r="AZ771" s="49"/>
      <c r="BA771" s="12">
        <f t="shared" si="292"/>
        <v>-0.21612405453386166</v>
      </c>
      <c r="BB771" s="9">
        <f t="shared" si="293"/>
        <v>63.614537256651829</v>
      </c>
      <c r="BC771" s="9">
        <f t="shared" si="294"/>
        <v>44.190650942821051</v>
      </c>
      <c r="BD771" s="9">
        <f t="shared" si="295"/>
        <v>83.038423570482607</v>
      </c>
      <c r="BE771" s="16">
        <f t="shared" si="296"/>
        <v>63.614537256651829</v>
      </c>
      <c r="BF771" s="44">
        <f t="shared" si="297"/>
        <v>-0.21550558211965329</v>
      </c>
      <c r="BG771" s="49"/>
      <c r="BH771" s="12">
        <f t="shared" si="298"/>
        <v>-0.21612405453386166</v>
      </c>
      <c r="BI771" s="9">
        <f t="shared" si="299"/>
        <v>64</v>
      </c>
      <c r="BJ771" s="9">
        <f t="shared" si="302"/>
        <v>44.576113686169222</v>
      </c>
      <c r="BK771" s="9"/>
      <c r="BL771" s="47">
        <f t="shared" si="300"/>
        <v>64</v>
      </c>
      <c r="BM771" s="44">
        <f t="shared" si="301"/>
        <v>-0.21550558211965329</v>
      </c>
      <c r="BN771" s="11"/>
      <c r="BO771" s="9"/>
      <c r="BP771" s="11"/>
      <c r="BQ771" s="9"/>
      <c r="BR771" s="43"/>
      <c r="BS771" s="9"/>
      <c r="BT771" s="11"/>
    </row>
    <row r="772" spans="3:72" x14ac:dyDescent="0.2">
      <c r="C772" s="1">
        <v>80</v>
      </c>
      <c r="D772" s="1">
        <v>104.71</v>
      </c>
      <c r="E772" s="1">
        <v>-5103.8999999999996</v>
      </c>
      <c r="F772" s="2">
        <v>78</v>
      </c>
      <c r="G772" s="6">
        <v>3.3000000000000002E-2</v>
      </c>
      <c r="H772" s="2">
        <v>0.42199999999999999</v>
      </c>
      <c r="I772" s="2">
        <v>3500</v>
      </c>
      <c r="J772" s="3">
        <f t="shared" si="263"/>
        <v>58.333333333333336</v>
      </c>
      <c r="K772" s="3">
        <f t="shared" si="264"/>
        <v>366.52</v>
      </c>
      <c r="L772" s="1">
        <v>0.9</v>
      </c>
      <c r="M772" s="1">
        <v>0.76</v>
      </c>
      <c r="N772" s="1">
        <f t="shared" si="265"/>
        <v>0.68400000000000005</v>
      </c>
      <c r="O772" s="40">
        <f t="shared" si="266"/>
        <v>50.175438596491226</v>
      </c>
      <c r="P772" s="40">
        <f t="shared" si="267"/>
        <v>3808.3157894736842</v>
      </c>
      <c r="Q772" s="1">
        <v>11</v>
      </c>
      <c r="R772" s="1">
        <v>4</v>
      </c>
      <c r="S772" s="2">
        <v>2600</v>
      </c>
      <c r="T772" s="3">
        <f t="shared" si="268"/>
        <v>866.66666666666663</v>
      </c>
      <c r="U772" s="7">
        <v>0.20419999999999999</v>
      </c>
      <c r="V772" s="7">
        <f t="shared" si="269"/>
        <v>3.2749326455999997E-2</v>
      </c>
      <c r="W772" s="7">
        <f t="shared" si="270"/>
        <v>1.6693636134473333E-2</v>
      </c>
      <c r="X772" s="40">
        <f t="shared" si="271"/>
        <v>1081.2059482292843</v>
      </c>
      <c r="Y772" s="1">
        <v>0</v>
      </c>
      <c r="Z772" s="1">
        <v>78</v>
      </c>
      <c r="AA772" s="2">
        <v>67</v>
      </c>
      <c r="AB772" s="6">
        <f t="shared" si="272"/>
        <v>0.6511988748177826</v>
      </c>
      <c r="AC772" s="2">
        <v>347.36</v>
      </c>
      <c r="AD772" s="40">
        <f t="shared" si="273"/>
        <v>3367.0033670033663</v>
      </c>
      <c r="AE772" s="1">
        <f t="shared" si="274"/>
        <v>2.4950099800399199</v>
      </c>
      <c r="AF772" s="2">
        <f t="shared" si="275"/>
        <v>245</v>
      </c>
      <c r="AG772" s="9">
        <f t="shared" si="276"/>
        <v>611.27744510978039</v>
      </c>
      <c r="AH772" s="12">
        <f t="shared" si="277"/>
        <v>2.5058688422003703E-3</v>
      </c>
      <c r="AI772" s="12">
        <f t="shared" si="278"/>
        <v>-75008.640082255559</v>
      </c>
      <c r="AJ772" s="42">
        <f t="shared" si="279"/>
        <v>-100.86953233415881</v>
      </c>
      <c r="AK772" s="11">
        <v>0</v>
      </c>
      <c r="AL772" s="9">
        <f t="shared" si="280"/>
        <v>-89.684435998658302</v>
      </c>
      <c r="AM772" s="11">
        <f t="shared" si="281"/>
        <v>0</v>
      </c>
      <c r="AN772" s="9">
        <f t="shared" si="282"/>
        <v>81.501580041843354</v>
      </c>
      <c r="AO772" s="9"/>
      <c r="AP772" s="9">
        <f t="shared" si="283"/>
        <v>100.87004096382981</v>
      </c>
      <c r="AQ772" s="47">
        <f t="shared" si="284"/>
        <v>81.446154649999031</v>
      </c>
      <c r="AR772" s="15">
        <f t="shared" si="285"/>
        <v>0</v>
      </c>
      <c r="AS772" s="49"/>
      <c r="AT772" s="12">
        <f t="shared" si="286"/>
        <v>-0.21550558211965329</v>
      </c>
      <c r="AU772" s="9">
        <f t="shared" si="287"/>
        <v>62.077693728012576</v>
      </c>
      <c r="AV772" s="9">
        <f t="shared" si="288"/>
        <v>42.709232806026122</v>
      </c>
      <c r="AW772" s="9">
        <f t="shared" si="289"/>
        <v>81.446154649999031</v>
      </c>
      <c r="AX772" s="16">
        <f t="shared" si="290"/>
        <v>62.077693728012576</v>
      </c>
      <c r="AY772" s="44">
        <f t="shared" si="291"/>
        <v>-0.21489064434970165</v>
      </c>
      <c r="AZ772" s="49"/>
      <c r="BA772" s="12">
        <f t="shared" si="292"/>
        <v>-0.21550558211965329</v>
      </c>
      <c r="BB772" s="9">
        <f t="shared" si="293"/>
        <v>63.614537256651829</v>
      </c>
      <c r="BC772" s="9">
        <f t="shared" si="294"/>
        <v>44.246076334665375</v>
      </c>
      <c r="BD772" s="9">
        <f t="shared" si="295"/>
        <v>82.982998178638283</v>
      </c>
      <c r="BE772" s="16">
        <f t="shared" si="296"/>
        <v>63.614537256651829</v>
      </c>
      <c r="BF772" s="44">
        <f t="shared" si="297"/>
        <v>-0.21489064434970165</v>
      </c>
      <c r="BG772" s="49"/>
      <c r="BH772" s="12">
        <f t="shared" si="298"/>
        <v>-0.21550558211965329</v>
      </c>
      <c r="BI772" s="9">
        <f t="shared" si="299"/>
        <v>64</v>
      </c>
      <c r="BJ772" s="9">
        <f t="shared" si="302"/>
        <v>44.631539078013546</v>
      </c>
      <c r="BK772" s="9"/>
      <c r="BL772" s="47">
        <f t="shared" si="300"/>
        <v>64</v>
      </c>
      <c r="BM772" s="44">
        <f t="shared" si="301"/>
        <v>-0.21489064434970165</v>
      </c>
      <c r="BN772" s="11"/>
      <c r="BO772" s="9"/>
      <c r="BP772" s="11"/>
      <c r="BQ772" s="9"/>
      <c r="BR772" s="43"/>
      <c r="BS772" s="9"/>
      <c r="BT772" s="11"/>
    </row>
    <row r="773" spans="3:72" x14ac:dyDescent="0.2">
      <c r="C773" s="1">
        <v>80</v>
      </c>
      <c r="D773" s="1">
        <v>104.71</v>
      </c>
      <c r="E773" s="1">
        <v>-5103.8999999999996</v>
      </c>
      <c r="F773" s="2">
        <v>78</v>
      </c>
      <c r="G773" s="6">
        <v>3.3000000000000002E-2</v>
      </c>
      <c r="H773" s="2">
        <v>0.42199999999999999</v>
      </c>
      <c r="I773" s="2">
        <v>3500</v>
      </c>
      <c r="J773" s="3">
        <f t="shared" si="263"/>
        <v>58.333333333333336</v>
      </c>
      <c r="K773" s="3">
        <f t="shared" si="264"/>
        <v>366.52</v>
      </c>
      <c r="L773" s="1">
        <v>0.9</v>
      </c>
      <c r="M773" s="1">
        <v>0.76</v>
      </c>
      <c r="N773" s="1">
        <f t="shared" si="265"/>
        <v>0.68400000000000005</v>
      </c>
      <c r="O773" s="40">
        <f t="shared" si="266"/>
        <v>50.175438596491226</v>
      </c>
      <c r="P773" s="40">
        <f t="shared" si="267"/>
        <v>3808.3157894736842</v>
      </c>
      <c r="Q773" s="1">
        <v>11</v>
      </c>
      <c r="R773" s="1">
        <v>4</v>
      </c>
      <c r="S773" s="2">
        <v>2600</v>
      </c>
      <c r="T773" s="3">
        <f t="shared" si="268"/>
        <v>866.66666666666663</v>
      </c>
      <c r="U773" s="7">
        <v>0.20419999999999999</v>
      </c>
      <c r="V773" s="7">
        <f t="shared" si="269"/>
        <v>3.2749326455999997E-2</v>
      </c>
      <c r="W773" s="7">
        <f t="shared" si="270"/>
        <v>1.6693636134473333E-2</v>
      </c>
      <c r="X773" s="40">
        <f t="shared" si="271"/>
        <v>1081.2059482292843</v>
      </c>
      <c r="Y773" s="1">
        <v>0</v>
      </c>
      <c r="Z773" s="1">
        <v>78</v>
      </c>
      <c r="AA773" s="2">
        <v>67</v>
      </c>
      <c r="AB773" s="6">
        <f t="shared" si="272"/>
        <v>0.6511988748177826</v>
      </c>
      <c r="AC773" s="2">
        <v>347.36</v>
      </c>
      <c r="AD773" s="40">
        <f t="shared" si="273"/>
        <v>3367.0033670033663</v>
      </c>
      <c r="AE773" s="1">
        <f t="shared" si="274"/>
        <v>2.4950099800399199</v>
      </c>
      <c r="AF773" s="2">
        <f t="shared" si="275"/>
        <v>246</v>
      </c>
      <c r="AG773" s="9">
        <f t="shared" si="276"/>
        <v>613.77245508982026</v>
      </c>
      <c r="AH773" s="12">
        <f t="shared" si="277"/>
        <v>2.495707805916752E-3</v>
      </c>
      <c r="AI773" s="12">
        <f t="shared" si="278"/>
        <v>-74917.308120442816</v>
      </c>
      <c r="AJ773" s="42">
        <f t="shared" si="279"/>
        <v>-100.75900152459965</v>
      </c>
      <c r="AK773" s="11">
        <v>0</v>
      </c>
      <c r="AL773" s="9">
        <f t="shared" si="280"/>
        <v>-89.686249642024563</v>
      </c>
      <c r="AM773" s="11">
        <f t="shared" si="281"/>
        <v>0</v>
      </c>
      <c r="AN773" s="9">
        <f t="shared" si="282"/>
        <v>81.446154649999031</v>
      </c>
      <c r="AO773" s="9"/>
      <c r="AP773" s="9">
        <f t="shared" si="283"/>
        <v>100.75950603775331</v>
      </c>
      <c r="AQ773" s="47">
        <f t="shared" si="284"/>
        <v>81.391045115766858</v>
      </c>
      <c r="AR773" s="15">
        <f t="shared" si="285"/>
        <v>0</v>
      </c>
      <c r="AS773" s="49"/>
      <c r="AT773" s="12">
        <f t="shared" si="286"/>
        <v>-0.21489064434970165</v>
      </c>
      <c r="AU773" s="9">
        <f t="shared" si="287"/>
        <v>62.077693728012576</v>
      </c>
      <c r="AV773" s="9">
        <f t="shared" si="288"/>
        <v>42.764342340258295</v>
      </c>
      <c r="AW773" s="9">
        <f t="shared" si="289"/>
        <v>81.391045115766858</v>
      </c>
      <c r="AX773" s="16">
        <f t="shared" si="290"/>
        <v>62.077693728012576</v>
      </c>
      <c r="AY773" s="44">
        <f t="shared" si="291"/>
        <v>-0.21427921098033567</v>
      </c>
      <c r="AZ773" s="49"/>
      <c r="BA773" s="12">
        <f t="shared" si="292"/>
        <v>-0.21489064434970165</v>
      </c>
      <c r="BB773" s="9">
        <f t="shared" si="293"/>
        <v>63.614537256651829</v>
      </c>
      <c r="BC773" s="9">
        <f t="shared" si="294"/>
        <v>44.301185868897548</v>
      </c>
      <c r="BD773" s="9">
        <f t="shared" si="295"/>
        <v>82.92788864440611</v>
      </c>
      <c r="BE773" s="16">
        <f t="shared" si="296"/>
        <v>63.614537256651829</v>
      </c>
      <c r="BF773" s="44">
        <f t="shared" si="297"/>
        <v>-0.21427921098033567</v>
      </c>
      <c r="BG773" s="49"/>
      <c r="BH773" s="12">
        <f t="shared" si="298"/>
        <v>-0.21489064434970165</v>
      </c>
      <c r="BI773" s="9">
        <f t="shared" si="299"/>
        <v>64</v>
      </c>
      <c r="BJ773" s="9">
        <f t="shared" si="302"/>
        <v>44.686648612245719</v>
      </c>
      <c r="BK773" s="9"/>
      <c r="BL773" s="47">
        <f t="shared" si="300"/>
        <v>64</v>
      </c>
      <c r="BM773" s="44">
        <f t="shared" si="301"/>
        <v>-0.21427921098033567</v>
      </c>
      <c r="BN773" s="11"/>
      <c r="BO773" s="9"/>
      <c r="BP773" s="11"/>
      <c r="BQ773" s="9"/>
      <c r="BR773" s="43"/>
      <c r="BS773" s="9"/>
      <c r="BT773" s="11"/>
    </row>
    <row r="774" spans="3:72" x14ac:dyDescent="0.2">
      <c r="C774" s="1">
        <v>80</v>
      </c>
      <c r="D774" s="1">
        <v>104.71</v>
      </c>
      <c r="E774" s="1">
        <v>-5103.8999999999996</v>
      </c>
      <c r="F774" s="2">
        <v>78</v>
      </c>
      <c r="G774" s="6">
        <v>3.3000000000000002E-2</v>
      </c>
      <c r="H774" s="2">
        <v>0.42199999999999999</v>
      </c>
      <c r="I774" s="2">
        <v>3500</v>
      </c>
      <c r="J774" s="3">
        <f t="shared" si="263"/>
        <v>58.333333333333336</v>
      </c>
      <c r="K774" s="3">
        <f t="shared" si="264"/>
        <v>366.52</v>
      </c>
      <c r="L774" s="1">
        <v>0.9</v>
      </c>
      <c r="M774" s="1">
        <v>0.76</v>
      </c>
      <c r="N774" s="1">
        <f t="shared" si="265"/>
        <v>0.68400000000000005</v>
      </c>
      <c r="O774" s="40">
        <f t="shared" si="266"/>
        <v>50.175438596491226</v>
      </c>
      <c r="P774" s="40">
        <f t="shared" si="267"/>
        <v>3808.3157894736842</v>
      </c>
      <c r="Q774" s="1">
        <v>11</v>
      </c>
      <c r="R774" s="1">
        <v>4</v>
      </c>
      <c r="S774" s="2">
        <v>2600</v>
      </c>
      <c r="T774" s="3">
        <f t="shared" si="268"/>
        <v>866.66666666666663</v>
      </c>
      <c r="U774" s="7">
        <v>0.20419999999999999</v>
      </c>
      <c r="V774" s="7">
        <f t="shared" si="269"/>
        <v>3.2749326455999997E-2</v>
      </c>
      <c r="W774" s="7">
        <f t="shared" si="270"/>
        <v>1.6693636134473333E-2</v>
      </c>
      <c r="X774" s="40">
        <f t="shared" si="271"/>
        <v>1081.2059482292843</v>
      </c>
      <c r="Y774" s="1">
        <v>0</v>
      </c>
      <c r="Z774" s="1">
        <v>78</v>
      </c>
      <c r="AA774" s="2">
        <v>67</v>
      </c>
      <c r="AB774" s="6">
        <f t="shared" si="272"/>
        <v>0.6511988748177826</v>
      </c>
      <c r="AC774" s="2">
        <v>347.36</v>
      </c>
      <c r="AD774" s="40">
        <f t="shared" si="273"/>
        <v>3367.0033670033663</v>
      </c>
      <c r="AE774" s="1">
        <f t="shared" si="274"/>
        <v>2.4950099800399199</v>
      </c>
      <c r="AF774" s="2">
        <f t="shared" si="275"/>
        <v>247</v>
      </c>
      <c r="AG774" s="9">
        <f t="shared" si="276"/>
        <v>616.26746506986024</v>
      </c>
      <c r="AH774" s="12">
        <f t="shared" si="277"/>
        <v>2.4856288407239728E-3</v>
      </c>
      <c r="AI774" s="12">
        <f t="shared" si="278"/>
        <v>-74826.496648916713</v>
      </c>
      <c r="AJ774" s="42">
        <f t="shared" si="279"/>
        <v>-100.64909968560995</v>
      </c>
      <c r="AK774" s="11">
        <v>0</v>
      </c>
      <c r="AL774" s="9">
        <f t="shared" si="280"/>
        <v>-89.688048636521813</v>
      </c>
      <c r="AM774" s="11">
        <f t="shared" si="281"/>
        <v>0</v>
      </c>
      <c r="AN774" s="9">
        <f t="shared" si="282"/>
        <v>81.391045115766858</v>
      </c>
      <c r="AO774" s="9"/>
      <c r="AP774" s="9">
        <f t="shared" si="283"/>
        <v>100.6496001320194</v>
      </c>
      <c r="AQ774" s="47">
        <f t="shared" si="284"/>
        <v>81.33624874426512</v>
      </c>
      <c r="AR774" s="15">
        <f t="shared" si="285"/>
        <v>0</v>
      </c>
      <c r="AS774" s="49"/>
      <c r="AT774" s="12">
        <f t="shared" si="286"/>
        <v>-0.21427921098033567</v>
      </c>
      <c r="AU774" s="9">
        <f t="shared" si="287"/>
        <v>62.077693728012576</v>
      </c>
      <c r="AV774" s="9">
        <f t="shared" si="288"/>
        <v>42.819138711760033</v>
      </c>
      <c r="AW774" s="9">
        <f t="shared" si="289"/>
        <v>81.33624874426512</v>
      </c>
      <c r="AX774" s="16">
        <f t="shared" si="290"/>
        <v>62.077693728012576</v>
      </c>
      <c r="AY774" s="44">
        <f t="shared" si="291"/>
        <v>-0.21367125211218074</v>
      </c>
      <c r="AZ774" s="49"/>
      <c r="BA774" s="12">
        <f t="shared" si="292"/>
        <v>-0.21427921098033567</v>
      </c>
      <c r="BB774" s="9">
        <f t="shared" si="293"/>
        <v>63.614537256651829</v>
      </c>
      <c r="BC774" s="9">
        <f t="shared" si="294"/>
        <v>44.355982240399285</v>
      </c>
      <c r="BD774" s="9">
        <f t="shared" si="295"/>
        <v>82.873092272904373</v>
      </c>
      <c r="BE774" s="16">
        <f t="shared" si="296"/>
        <v>63.614537256651829</v>
      </c>
      <c r="BF774" s="44">
        <f t="shared" si="297"/>
        <v>-0.21367125211218074</v>
      </c>
      <c r="BG774" s="49"/>
      <c r="BH774" s="12">
        <f t="shared" si="298"/>
        <v>-0.21427921098033567</v>
      </c>
      <c r="BI774" s="9">
        <f t="shared" si="299"/>
        <v>64</v>
      </c>
      <c r="BJ774" s="9">
        <f t="shared" si="302"/>
        <v>44.741444983747456</v>
      </c>
      <c r="BK774" s="9"/>
      <c r="BL774" s="47">
        <f t="shared" si="300"/>
        <v>64</v>
      </c>
      <c r="BM774" s="44">
        <f t="shared" si="301"/>
        <v>-0.21367125211218074</v>
      </c>
      <c r="BN774" s="11"/>
      <c r="BO774" s="9"/>
      <c r="BP774" s="11"/>
      <c r="BQ774" s="9"/>
      <c r="BR774" s="43"/>
      <c r="BS774" s="9"/>
      <c r="BT774" s="11"/>
    </row>
    <row r="775" spans="3:72" x14ac:dyDescent="0.2">
      <c r="C775" s="1">
        <v>80</v>
      </c>
      <c r="D775" s="1">
        <v>104.71</v>
      </c>
      <c r="E775" s="1">
        <v>-5103.8999999999996</v>
      </c>
      <c r="F775" s="2">
        <v>78</v>
      </c>
      <c r="G775" s="6">
        <v>3.3000000000000002E-2</v>
      </c>
      <c r="H775" s="2">
        <v>0.42199999999999999</v>
      </c>
      <c r="I775" s="2">
        <v>3500</v>
      </c>
      <c r="J775" s="3">
        <f t="shared" si="263"/>
        <v>58.333333333333336</v>
      </c>
      <c r="K775" s="3">
        <f t="shared" si="264"/>
        <v>366.52</v>
      </c>
      <c r="L775" s="1">
        <v>0.9</v>
      </c>
      <c r="M775" s="1">
        <v>0.76</v>
      </c>
      <c r="N775" s="1">
        <f t="shared" si="265"/>
        <v>0.68400000000000005</v>
      </c>
      <c r="O775" s="40">
        <f t="shared" si="266"/>
        <v>50.175438596491226</v>
      </c>
      <c r="P775" s="40">
        <f t="shared" si="267"/>
        <v>3808.3157894736842</v>
      </c>
      <c r="Q775" s="1">
        <v>11</v>
      </c>
      <c r="R775" s="1">
        <v>4</v>
      </c>
      <c r="S775" s="2">
        <v>2600</v>
      </c>
      <c r="T775" s="3">
        <f t="shared" si="268"/>
        <v>866.66666666666663</v>
      </c>
      <c r="U775" s="7">
        <v>0.20419999999999999</v>
      </c>
      <c r="V775" s="7">
        <f t="shared" si="269"/>
        <v>3.2749326455999997E-2</v>
      </c>
      <c r="W775" s="7">
        <f t="shared" si="270"/>
        <v>1.6693636134473333E-2</v>
      </c>
      <c r="X775" s="40">
        <f t="shared" si="271"/>
        <v>1081.2059482292843</v>
      </c>
      <c r="Y775" s="1">
        <v>0</v>
      </c>
      <c r="Z775" s="1">
        <v>78</v>
      </c>
      <c r="AA775" s="2">
        <v>67</v>
      </c>
      <c r="AB775" s="6">
        <f t="shared" si="272"/>
        <v>0.6511988748177826</v>
      </c>
      <c r="AC775" s="2">
        <v>347.36</v>
      </c>
      <c r="AD775" s="40">
        <f t="shared" si="273"/>
        <v>3367.0033670033663</v>
      </c>
      <c r="AE775" s="1">
        <f t="shared" si="274"/>
        <v>2.4950099800399199</v>
      </c>
      <c r="AF775" s="2">
        <f t="shared" si="275"/>
        <v>248</v>
      </c>
      <c r="AG775" s="9">
        <f t="shared" si="276"/>
        <v>618.7624750499001</v>
      </c>
      <c r="AH775" s="12">
        <f t="shared" si="277"/>
        <v>2.4756309562843758E-3</v>
      </c>
      <c r="AI775" s="12">
        <f t="shared" si="278"/>
        <v>-74736.201224257413</v>
      </c>
      <c r="AJ775" s="42">
        <f t="shared" si="279"/>
        <v>-100.53982145881692</v>
      </c>
      <c r="AK775" s="11">
        <v>0</v>
      </c>
      <c r="AL775" s="9">
        <f t="shared" si="280"/>
        <v>-89.689833158915434</v>
      </c>
      <c r="AM775" s="11">
        <f t="shared" si="281"/>
        <v>0</v>
      </c>
      <c r="AN775" s="9">
        <f t="shared" si="282"/>
        <v>81.33624874426512</v>
      </c>
      <c r="AO775" s="9"/>
      <c r="AP775" s="9">
        <f t="shared" si="283"/>
        <v>100.54031788745608</v>
      </c>
      <c r="AQ775" s="47">
        <f t="shared" si="284"/>
        <v>81.28176287120354</v>
      </c>
      <c r="AR775" s="15">
        <f t="shared" si="285"/>
        <v>0</v>
      </c>
      <c r="AS775" s="49"/>
      <c r="AT775" s="12">
        <f t="shared" si="286"/>
        <v>-0.21367125211218074</v>
      </c>
      <c r="AU775" s="9">
        <f t="shared" si="287"/>
        <v>62.077693728012576</v>
      </c>
      <c r="AV775" s="9">
        <f t="shared" si="288"/>
        <v>42.873624584821613</v>
      </c>
      <c r="AW775" s="9">
        <f t="shared" si="289"/>
        <v>81.28176287120354</v>
      </c>
      <c r="AX775" s="16">
        <f t="shared" si="290"/>
        <v>62.077693728012576</v>
      </c>
      <c r="AY775" s="44">
        <f t="shared" si="291"/>
        <v>-0.21306673818527042</v>
      </c>
      <c r="AZ775" s="49"/>
      <c r="BA775" s="12">
        <f t="shared" si="292"/>
        <v>-0.21367125211218074</v>
      </c>
      <c r="BB775" s="9">
        <f t="shared" si="293"/>
        <v>63.614537256651829</v>
      </c>
      <c r="BC775" s="9">
        <f t="shared" si="294"/>
        <v>44.410468113460865</v>
      </c>
      <c r="BD775" s="9">
        <f t="shared" si="295"/>
        <v>82.818606399842793</v>
      </c>
      <c r="BE775" s="16">
        <f t="shared" si="296"/>
        <v>63.614537256651829</v>
      </c>
      <c r="BF775" s="44">
        <f t="shared" si="297"/>
        <v>-0.21306673818527042</v>
      </c>
      <c r="BG775" s="49"/>
      <c r="BH775" s="12">
        <f t="shared" si="298"/>
        <v>-0.21367125211218074</v>
      </c>
      <c r="BI775" s="9">
        <f t="shared" si="299"/>
        <v>64</v>
      </c>
      <c r="BJ775" s="9">
        <f t="shared" si="302"/>
        <v>44.795930856809036</v>
      </c>
      <c r="BK775" s="9"/>
      <c r="BL775" s="47">
        <f t="shared" si="300"/>
        <v>64</v>
      </c>
      <c r="BM775" s="44">
        <f t="shared" si="301"/>
        <v>-0.21306673818527042</v>
      </c>
      <c r="BN775" s="11"/>
      <c r="BO775" s="9"/>
      <c r="BP775" s="11"/>
      <c r="BQ775" s="9"/>
      <c r="BR775" s="43"/>
      <c r="BS775" s="9"/>
      <c r="BT775" s="11"/>
    </row>
    <row r="776" spans="3:72" x14ac:dyDescent="0.2">
      <c r="C776" s="1">
        <v>80</v>
      </c>
      <c r="D776" s="1">
        <v>104.71</v>
      </c>
      <c r="E776" s="1">
        <v>-5103.8999999999996</v>
      </c>
      <c r="F776" s="2">
        <v>78</v>
      </c>
      <c r="G776" s="6">
        <v>3.3000000000000002E-2</v>
      </c>
      <c r="H776" s="2">
        <v>0.42199999999999999</v>
      </c>
      <c r="I776" s="2">
        <v>3500</v>
      </c>
      <c r="J776" s="3">
        <f t="shared" si="263"/>
        <v>58.333333333333336</v>
      </c>
      <c r="K776" s="3">
        <f t="shared" si="264"/>
        <v>366.52</v>
      </c>
      <c r="L776" s="1">
        <v>0.9</v>
      </c>
      <c r="M776" s="1">
        <v>0.76</v>
      </c>
      <c r="N776" s="1">
        <f t="shared" si="265"/>
        <v>0.68400000000000005</v>
      </c>
      <c r="O776" s="40">
        <f t="shared" si="266"/>
        <v>50.175438596491226</v>
      </c>
      <c r="P776" s="40">
        <f t="shared" si="267"/>
        <v>3808.3157894736842</v>
      </c>
      <c r="Q776" s="1">
        <v>11</v>
      </c>
      <c r="R776" s="1">
        <v>4</v>
      </c>
      <c r="S776" s="2">
        <v>2600</v>
      </c>
      <c r="T776" s="3">
        <f t="shared" si="268"/>
        <v>866.66666666666663</v>
      </c>
      <c r="U776" s="7">
        <v>0.20419999999999999</v>
      </c>
      <c r="V776" s="7">
        <f t="shared" si="269"/>
        <v>3.2749326455999997E-2</v>
      </c>
      <c r="W776" s="7">
        <f t="shared" si="270"/>
        <v>1.6693636134473333E-2</v>
      </c>
      <c r="X776" s="40">
        <f t="shared" si="271"/>
        <v>1081.2059482292843</v>
      </c>
      <c r="Y776" s="1">
        <v>0</v>
      </c>
      <c r="Z776" s="1">
        <v>78</v>
      </c>
      <c r="AA776" s="2">
        <v>67</v>
      </c>
      <c r="AB776" s="6">
        <f t="shared" si="272"/>
        <v>0.6511988748177826</v>
      </c>
      <c r="AC776" s="2">
        <v>347.36</v>
      </c>
      <c r="AD776" s="40">
        <f t="shared" si="273"/>
        <v>3367.0033670033663</v>
      </c>
      <c r="AE776" s="1">
        <f t="shared" si="274"/>
        <v>2.4950099800399199</v>
      </c>
      <c r="AF776" s="2">
        <f t="shared" si="275"/>
        <v>249</v>
      </c>
      <c r="AG776" s="9">
        <f t="shared" si="276"/>
        <v>621.25748502994009</v>
      </c>
      <c r="AH776" s="12">
        <f t="shared" si="277"/>
        <v>2.4657131781301135E-3</v>
      </c>
      <c r="AI776" s="12">
        <f t="shared" si="278"/>
        <v>-74646.417453555201</v>
      </c>
      <c r="AJ776" s="42">
        <f t="shared" si="279"/>
        <v>-100.43116154658154</v>
      </c>
      <c r="AK776" s="11">
        <v>0</v>
      </c>
      <c r="AL776" s="9">
        <f t="shared" si="280"/>
        <v>-89.691603383138201</v>
      </c>
      <c r="AM776" s="11">
        <f t="shared" si="281"/>
        <v>0</v>
      </c>
      <c r="AN776" s="9">
        <f t="shared" si="282"/>
        <v>81.28176287120354</v>
      </c>
      <c r="AO776" s="9"/>
      <c r="AP776" s="9">
        <f t="shared" si="283"/>
        <v>100.43165400564115</v>
      </c>
      <c r="AQ776" s="47">
        <f t="shared" si="284"/>
        <v>81.227584862450186</v>
      </c>
      <c r="AR776" s="15">
        <f t="shared" si="285"/>
        <v>0</v>
      </c>
      <c r="AS776" s="49"/>
      <c r="AT776" s="12">
        <f t="shared" si="286"/>
        <v>-0.21306673818527042</v>
      </c>
      <c r="AU776" s="9">
        <f t="shared" si="287"/>
        <v>62.077693728012576</v>
      </c>
      <c r="AV776" s="9">
        <f t="shared" si="288"/>
        <v>42.927802593574967</v>
      </c>
      <c r="AW776" s="9">
        <f t="shared" si="289"/>
        <v>81.227584862450186</v>
      </c>
      <c r="AX776" s="16">
        <f t="shared" si="290"/>
        <v>62.077693728012576</v>
      </c>
      <c r="AY776" s="44">
        <f t="shared" si="291"/>
        <v>-0.21246563997424137</v>
      </c>
      <c r="AZ776" s="49"/>
      <c r="BA776" s="12">
        <f t="shared" si="292"/>
        <v>-0.21306673818527042</v>
      </c>
      <c r="BB776" s="9">
        <f t="shared" si="293"/>
        <v>63.614537256651829</v>
      </c>
      <c r="BC776" s="9">
        <f t="shared" si="294"/>
        <v>44.464646122214219</v>
      </c>
      <c r="BD776" s="9">
        <f t="shared" si="295"/>
        <v>82.764428391089439</v>
      </c>
      <c r="BE776" s="16">
        <f t="shared" si="296"/>
        <v>63.614537256651829</v>
      </c>
      <c r="BF776" s="44">
        <f t="shared" si="297"/>
        <v>-0.21246563997424137</v>
      </c>
      <c r="BG776" s="49"/>
      <c r="BH776" s="12">
        <f t="shared" si="298"/>
        <v>-0.21306673818527042</v>
      </c>
      <c r="BI776" s="9">
        <f t="shared" si="299"/>
        <v>64</v>
      </c>
      <c r="BJ776" s="9">
        <f t="shared" si="302"/>
        <v>44.85010886556239</v>
      </c>
      <c r="BK776" s="9"/>
      <c r="BL776" s="47">
        <f t="shared" si="300"/>
        <v>64</v>
      </c>
      <c r="BM776" s="44">
        <f t="shared" si="301"/>
        <v>-0.21246563997424137</v>
      </c>
      <c r="BN776" s="11"/>
      <c r="BO776" s="9"/>
      <c r="BP776" s="11"/>
      <c r="BQ776" s="9"/>
      <c r="BR776" s="43"/>
      <c r="BS776" s="9"/>
      <c r="BT776" s="11"/>
    </row>
    <row r="777" spans="3:72" x14ac:dyDescent="0.2">
      <c r="C777" s="1">
        <v>80</v>
      </c>
      <c r="D777" s="1">
        <v>104.71</v>
      </c>
      <c r="E777" s="1">
        <v>-5103.8999999999996</v>
      </c>
      <c r="F777" s="2">
        <v>78</v>
      </c>
      <c r="G777" s="6">
        <v>3.3000000000000002E-2</v>
      </c>
      <c r="H777" s="2">
        <v>0.42199999999999999</v>
      </c>
      <c r="I777" s="2">
        <v>3500</v>
      </c>
      <c r="J777" s="3">
        <f t="shared" si="263"/>
        <v>58.333333333333336</v>
      </c>
      <c r="K777" s="3">
        <f t="shared" si="264"/>
        <v>366.52</v>
      </c>
      <c r="L777" s="1">
        <v>0.9</v>
      </c>
      <c r="M777" s="1">
        <v>0.76</v>
      </c>
      <c r="N777" s="1">
        <f t="shared" si="265"/>
        <v>0.68400000000000005</v>
      </c>
      <c r="O777" s="40">
        <f t="shared" si="266"/>
        <v>50.175438596491226</v>
      </c>
      <c r="P777" s="40">
        <f t="shared" si="267"/>
        <v>3808.3157894736842</v>
      </c>
      <c r="Q777" s="1">
        <v>11</v>
      </c>
      <c r="R777" s="1">
        <v>4</v>
      </c>
      <c r="S777" s="2">
        <v>2600</v>
      </c>
      <c r="T777" s="3">
        <f t="shared" si="268"/>
        <v>866.66666666666663</v>
      </c>
      <c r="U777" s="7">
        <v>0.20419999999999999</v>
      </c>
      <c r="V777" s="7">
        <f t="shared" si="269"/>
        <v>3.2749326455999997E-2</v>
      </c>
      <c r="W777" s="7">
        <f t="shared" si="270"/>
        <v>1.6693636134473333E-2</v>
      </c>
      <c r="X777" s="40">
        <f t="shared" si="271"/>
        <v>1081.2059482292843</v>
      </c>
      <c r="Y777" s="1">
        <v>0</v>
      </c>
      <c r="Z777" s="1">
        <v>78</v>
      </c>
      <c r="AA777" s="2">
        <v>67</v>
      </c>
      <c r="AB777" s="6">
        <f t="shared" si="272"/>
        <v>0.6511988748177826</v>
      </c>
      <c r="AC777" s="2">
        <v>347.36</v>
      </c>
      <c r="AD777" s="40">
        <f t="shared" si="273"/>
        <v>3367.0033670033663</v>
      </c>
      <c r="AE777" s="1">
        <f t="shared" si="274"/>
        <v>2.4950099800399199</v>
      </c>
      <c r="AF777" s="2">
        <f t="shared" si="275"/>
        <v>250</v>
      </c>
      <c r="AG777" s="9">
        <f t="shared" si="276"/>
        <v>623.75249500997995</v>
      </c>
      <c r="AH777" s="12">
        <f t="shared" si="277"/>
        <v>2.4558745473465342E-3</v>
      </c>
      <c r="AI777" s="12">
        <f t="shared" si="278"/>
        <v>-74557.140993693654</v>
      </c>
      <c r="AJ777" s="42">
        <f t="shared" si="279"/>
        <v>-100.32311471114016</v>
      </c>
      <c r="AK777" s="11">
        <v>0</v>
      </c>
      <c r="AL777" s="9">
        <f t="shared" si="280"/>
        <v>-89.693359480346757</v>
      </c>
      <c r="AM777" s="11">
        <f t="shared" si="281"/>
        <v>0</v>
      </c>
      <c r="AN777" s="9">
        <f t="shared" si="282"/>
        <v>81.227584862450186</v>
      </c>
      <c r="AO777" s="9"/>
      <c r="AP777" s="9">
        <f t="shared" si="283"/>
        <v>100.32360324804334</v>
      </c>
      <c r="AQ777" s="47">
        <f t="shared" si="284"/>
        <v>81.173712113605731</v>
      </c>
      <c r="AR777" s="15">
        <f t="shared" si="285"/>
        <v>0</v>
      </c>
      <c r="AS777" s="49"/>
      <c r="AT777" s="12">
        <f t="shared" si="286"/>
        <v>-0.21246563997424137</v>
      </c>
      <c r="AU777" s="9">
        <f t="shared" si="287"/>
        <v>62.077693728012576</v>
      </c>
      <c r="AV777" s="9">
        <f t="shared" si="288"/>
        <v>42.981675342419422</v>
      </c>
      <c r="AW777" s="9">
        <f t="shared" si="289"/>
        <v>81.173712113605731</v>
      </c>
      <c r="AX777" s="16">
        <f t="shared" si="290"/>
        <v>62.077693728012576</v>
      </c>
      <c r="AY777" s="44">
        <f t="shared" si="291"/>
        <v>-0.21186792858360975</v>
      </c>
      <c r="AZ777" s="49"/>
      <c r="BA777" s="12">
        <f t="shared" si="292"/>
        <v>-0.21246563997424137</v>
      </c>
      <c r="BB777" s="9">
        <f t="shared" si="293"/>
        <v>63.614537256651829</v>
      </c>
      <c r="BC777" s="9">
        <f t="shared" si="294"/>
        <v>44.518518871058674</v>
      </c>
      <c r="BD777" s="9">
        <f t="shared" si="295"/>
        <v>82.710555642244984</v>
      </c>
      <c r="BE777" s="16">
        <f t="shared" si="296"/>
        <v>63.614537256651829</v>
      </c>
      <c r="BF777" s="44">
        <f t="shared" si="297"/>
        <v>-0.21186792858360975</v>
      </c>
      <c r="BG777" s="49"/>
      <c r="BH777" s="12">
        <f t="shared" si="298"/>
        <v>-0.21246563997424137</v>
      </c>
      <c r="BI777" s="9">
        <f t="shared" si="299"/>
        <v>64</v>
      </c>
      <c r="BJ777" s="9">
        <f t="shared" si="302"/>
        <v>44.903981614406845</v>
      </c>
      <c r="BK777" s="9"/>
      <c r="BL777" s="47">
        <f t="shared" si="300"/>
        <v>64</v>
      </c>
      <c r="BM777" s="44">
        <f t="shared" si="301"/>
        <v>-0.21186792858360975</v>
      </c>
      <c r="BN777" s="11"/>
      <c r="BO777" s="9"/>
      <c r="BP777" s="11"/>
      <c r="BQ777" s="9"/>
      <c r="BR777" s="43"/>
      <c r="BS777" s="9"/>
      <c r="BT777" s="11"/>
    </row>
    <row r="778" spans="3:72" x14ac:dyDescent="0.2">
      <c r="C778" s="1">
        <v>80</v>
      </c>
      <c r="D778" s="1">
        <v>104.71</v>
      </c>
      <c r="E778" s="1">
        <v>-5103.8999999999996</v>
      </c>
      <c r="F778" s="2">
        <v>78</v>
      </c>
      <c r="G778" s="6">
        <v>3.3000000000000002E-2</v>
      </c>
      <c r="H778" s="2">
        <v>0.42199999999999999</v>
      </c>
      <c r="I778" s="2">
        <v>3500</v>
      </c>
      <c r="J778" s="3">
        <f t="shared" si="263"/>
        <v>58.333333333333336</v>
      </c>
      <c r="K778" s="3">
        <f t="shared" si="264"/>
        <v>366.52</v>
      </c>
      <c r="L778" s="1">
        <v>0.9</v>
      </c>
      <c r="M778" s="1">
        <v>0.76</v>
      </c>
      <c r="N778" s="1">
        <f t="shared" si="265"/>
        <v>0.68400000000000005</v>
      </c>
      <c r="O778" s="40">
        <f t="shared" si="266"/>
        <v>50.175438596491226</v>
      </c>
      <c r="P778" s="40">
        <f t="shared" si="267"/>
        <v>3808.3157894736842</v>
      </c>
      <c r="Q778" s="1">
        <v>11</v>
      </c>
      <c r="R778" s="1">
        <v>4</v>
      </c>
      <c r="S778" s="2">
        <v>2600</v>
      </c>
      <c r="T778" s="3">
        <f t="shared" si="268"/>
        <v>866.66666666666663</v>
      </c>
      <c r="U778" s="7">
        <v>0.20419999999999999</v>
      </c>
      <c r="V778" s="7">
        <f t="shared" si="269"/>
        <v>3.2749326455999997E-2</v>
      </c>
      <c r="W778" s="7">
        <f t="shared" si="270"/>
        <v>1.6693636134473333E-2</v>
      </c>
      <c r="X778" s="40">
        <f t="shared" si="271"/>
        <v>1081.2059482292843</v>
      </c>
      <c r="Y778" s="1">
        <v>0</v>
      </c>
      <c r="Z778" s="1">
        <v>78</v>
      </c>
      <c r="AA778" s="2">
        <v>67</v>
      </c>
      <c r="AB778" s="6">
        <f t="shared" si="272"/>
        <v>0.6511988748177826</v>
      </c>
      <c r="AC778" s="2">
        <v>347.36</v>
      </c>
      <c r="AD778" s="40">
        <f t="shared" si="273"/>
        <v>3367.0033670033663</v>
      </c>
      <c r="AE778" s="1">
        <f t="shared" si="274"/>
        <v>2.4950099800399199</v>
      </c>
      <c r="AF778" s="2">
        <f t="shared" si="275"/>
        <v>251</v>
      </c>
      <c r="AG778" s="9">
        <f t="shared" si="276"/>
        <v>626.24750499001993</v>
      </c>
      <c r="AH778" s="12">
        <f t="shared" si="277"/>
        <v>2.4461141202631129E-3</v>
      </c>
      <c r="AI778" s="12">
        <f t="shared" si="278"/>
        <v>-74468.367550644936</v>
      </c>
      <c r="AJ778" s="42">
        <f t="shared" si="279"/>
        <v>-100.21567577376059</v>
      </c>
      <c r="AK778" s="11">
        <v>0</v>
      </c>
      <c r="AL778" s="9">
        <f t="shared" si="280"/>
        <v>-89.695101618976878</v>
      </c>
      <c r="AM778" s="11">
        <f t="shared" si="281"/>
        <v>0</v>
      </c>
      <c r="AN778" s="9">
        <f t="shared" si="282"/>
        <v>81.173712113605731</v>
      </c>
      <c r="AO778" s="9"/>
      <c r="AP778" s="9">
        <f t="shared" si="283"/>
        <v>100.21616043517803</v>
      </c>
      <c r="AQ778" s="47">
        <f t="shared" si="284"/>
        <v>81.120142049584871</v>
      </c>
      <c r="AR778" s="15">
        <f t="shared" si="285"/>
        <v>0</v>
      </c>
      <c r="AS778" s="49"/>
      <c r="AT778" s="12">
        <f t="shared" si="286"/>
        <v>-0.21186792858360975</v>
      </c>
      <c r="AU778" s="9">
        <f t="shared" si="287"/>
        <v>62.077693728012576</v>
      </c>
      <c r="AV778" s="9">
        <f t="shared" si="288"/>
        <v>43.035245406440282</v>
      </c>
      <c r="AW778" s="9">
        <f t="shared" si="289"/>
        <v>81.120142049584871</v>
      </c>
      <c r="AX778" s="16">
        <f t="shared" si="290"/>
        <v>62.077693728012576</v>
      </c>
      <c r="AY778" s="44">
        <f t="shared" si="291"/>
        <v>-0.21127357544312714</v>
      </c>
      <c r="AZ778" s="49"/>
      <c r="BA778" s="12">
        <f t="shared" si="292"/>
        <v>-0.21186792858360975</v>
      </c>
      <c r="BB778" s="9">
        <f t="shared" si="293"/>
        <v>63.614537256651829</v>
      </c>
      <c r="BC778" s="9">
        <f t="shared" si="294"/>
        <v>44.572088935079535</v>
      </c>
      <c r="BD778" s="9">
        <f t="shared" si="295"/>
        <v>82.656985578224123</v>
      </c>
      <c r="BE778" s="16">
        <f t="shared" si="296"/>
        <v>63.614537256651829</v>
      </c>
      <c r="BF778" s="44">
        <f t="shared" si="297"/>
        <v>-0.21127357544312714</v>
      </c>
      <c r="BG778" s="49"/>
      <c r="BH778" s="12">
        <f t="shared" si="298"/>
        <v>-0.21186792858360975</v>
      </c>
      <c r="BI778" s="9">
        <f t="shared" si="299"/>
        <v>64</v>
      </c>
      <c r="BJ778" s="9">
        <f t="shared" si="302"/>
        <v>44.957551678427706</v>
      </c>
      <c r="BK778" s="9"/>
      <c r="BL778" s="47">
        <f t="shared" si="300"/>
        <v>64</v>
      </c>
      <c r="BM778" s="44">
        <f t="shared" si="301"/>
        <v>-0.21127357544312714</v>
      </c>
      <c r="BN778" s="11"/>
      <c r="BO778" s="9"/>
      <c r="BP778" s="11"/>
      <c r="BQ778" s="9"/>
      <c r="BR778" s="43"/>
      <c r="BS778" s="9"/>
      <c r="BT778" s="11"/>
    </row>
    <row r="779" spans="3:72" x14ac:dyDescent="0.2">
      <c r="C779" s="1">
        <v>80</v>
      </c>
      <c r="D779" s="1">
        <v>104.71</v>
      </c>
      <c r="E779" s="1">
        <v>-5103.8999999999996</v>
      </c>
      <c r="F779" s="2">
        <v>78</v>
      </c>
      <c r="G779" s="6">
        <v>3.3000000000000002E-2</v>
      </c>
      <c r="H779" s="2">
        <v>0.42199999999999999</v>
      </c>
      <c r="I779" s="2">
        <v>3500</v>
      </c>
      <c r="J779" s="3">
        <f t="shared" si="263"/>
        <v>58.333333333333336</v>
      </c>
      <c r="K779" s="3">
        <f t="shared" si="264"/>
        <v>366.52</v>
      </c>
      <c r="L779" s="1">
        <v>0.9</v>
      </c>
      <c r="M779" s="1">
        <v>0.76</v>
      </c>
      <c r="N779" s="1">
        <f t="shared" si="265"/>
        <v>0.68400000000000005</v>
      </c>
      <c r="O779" s="40">
        <f t="shared" si="266"/>
        <v>50.175438596491226</v>
      </c>
      <c r="P779" s="40">
        <f t="shared" si="267"/>
        <v>3808.3157894736842</v>
      </c>
      <c r="Q779" s="1">
        <v>11</v>
      </c>
      <c r="R779" s="1">
        <v>4</v>
      </c>
      <c r="S779" s="2">
        <v>2600</v>
      </c>
      <c r="T779" s="3">
        <f t="shared" si="268"/>
        <v>866.66666666666663</v>
      </c>
      <c r="U779" s="7">
        <v>0.20419999999999999</v>
      </c>
      <c r="V779" s="7">
        <f t="shared" si="269"/>
        <v>3.2749326455999997E-2</v>
      </c>
      <c r="W779" s="7">
        <f t="shared" si="270"/>
        <v>1.6693636134473333E-2</v>
      </c>
      <c r="X779" s="40">
        <f t="shared" si="271"/>
        <v>1081.2059482292843</v>
      </c>
      <c r="Y779" s="1">
        <v>0</v>
      </c>
      <c r="Z779" s="1">
        <v>78</v>
      </c>
      <c r="AA779" s="2">
        <v>67</v>
      </c>
      <c r="AB779" s="6">
        <f t="shared" si="272"/>
        <v>0.6511988748177826</v>
      </c>
      <c r="AC779" s="2">
        <v>347.36</v>
      </c>
      <c r="AD779" s="40">
        <f t="shared" si="273"/>
        <v>3367.0033670033663</v>
      </c>
      <c r="AE779" s="1">
        <f t="shared" si="274"/>
        <v>2.4950099800399199</v>
      </c>
      <c r="AF779" s="2">
        <f t="shared" si="275"/>
        <v>252</v>
      </c>
      <c r="AG779" s="9">
        <f t="shared" si="276"/>
        <v>628.7425149700598</v>
      </c>
      <c r="AH779" s="12">
        <f t="shared" si="277"/>
        <v>2.4364309681517288E-3</v>
      </c>
      <c r="AI779" s="12">
        <f t="shared" si="278"/>
        <v>-74380.092878777039</v>
      </c>
      <c r="AJ779" s="42">
        <f t="shared" si="279"/>
        <v>-100.10883961391225</v>
      </c>
      <c r="AK779" s="11">
        <v>0</v>
      </c>
      <c r="AL779" s="9">
        <f t="shared" si="280"/>
        <v>-89.696829964797232</v>
      </c>
      <c r="AM779" s="11">
        <f t="shared" si="281"/>
        <v>0</v>
      </c>
      <c r="AN779" s="9">
        <f t="shared" si="282"/>
        <v>81.120142049584871</v>
      </c>
      <c r="AO779" s="9"/>
      <c r="AP779" s="9">
        <f t="shared" si="283"/>
        <v>100.10932044577712</v>
      </c>
      <c r="AQ779" s="47">
        <f t="shared" si="284"/>
        <v>81.066872124204821</v>
      </c>
      <c r="AR779" s="15">
        <f t="shared" si="285"/>
        <v>0</v>
      </c>
      <c r="AS779" s="49"/>
      <c r="AT779" s="12">
        <f t="shared" si="286"/>
        <v>-0.21127357544312714</v>
      </c>
      <c r="AU779" s="9">
        <f t="shared" si="287"/>
        <v>62.077693728012576</v>
      </c>
      <c r="AV779" s="9">
        <f t="shared" si="288"/>
        <v>43.088515331820332</v>
      </c>
      <c r="AW779" s="9">
        <f t="shared" si="289"/>
        <v>81.066872124204821</v>
      </c>
      <c r="AX779" s="16">
        <f t="shared" si="290"/>
        <v>62.077693728012576</v>
      </c>
      <c r="AY779" s="44">
        <f t="shared" si="291"/>
        <v>-0.21068255230321492</v>
      </c>
      <c r="AZ779" s="49"/>
      <c r="BA779" s="12">
        <f t="shared" si="292"/>
        <v>-0.21127357544312714</v>
      </c>
      <c r="BB779" s="9">
        <f t="shared" si="293"/>
        <v>63.614537256651829</v>
      </c>
      <c r="BC779" s="9">
        <f t="shared" si="294"/>
        <v>44.625358860459585</v>
      </c>
      <c r="BD779" s="9">
        <f t="shared" si="295"/>
        <v>82.603715652844073</v>
      </c>
      <c r="BE779" s="16">
        <f t="shared" si="296"/>
        <v>63.614537256651829</v>
      </c>
      <c r="BF779" s="44">
        <f t="shared" si="297"/>
        <v>-0.21068255230321492</v>
      </c>
      <c r="BG779" s="49"/>
      <c r="BH779" s="12">
        <f t="shared" si="298"/>
        <v>-0.21127357544312714</v>
      </c>
      <c r="BI779" s="9">
        <f t="shared" si="299"/>
        <v>64</v>
      </c>
      <c r="BJ779" s="9">
        <f t="shared" si="302"/>
        <v>45.010821603807756</v>
      </c>
      <c r="BK779" s="9"/>
      <c r="BL779" s="47">
        <f t="shared" si="300"/>
        <v>64</v>
      </c>
      <c r="BM779" s="44">
        <f t="shared" si="301"/>
        <v>-0.21068255230321492</v>
      </c>
      <c r="BN779" s="11"/>
      <c r="BO779" s="9"/>
      <c r="BP779" s="11"/>
      <c r="BQ779" s="9"/>
      <c r="BR779" s="43"/>
      <c r="BS779" s="9"/>
      <c r="BT779" s="11"/>
    </row>
    <row r="780" spans="3:72" x14ac:dyDescent="0.2">
      <c r="C780" s="1">
        <v>80</v>
      </c>
      <c r="D780" s="1">
        <v>104.71</v>
      </c>
      <c r="E780" s="1">
        <v>-5103.8999999999996</v>
      </c>
      <c r="F780" s="2">
        <v>78</v>
      </c>
      <c r="G780" s="6">
        <v>3.3000000000000002E-2</v>
      </c>
      <c r="H780" s="2">
        <v>0.42199999999999999</v>
      </c>
      <c r="I780" s="2">
        <v>3500</v>
      </c>
      <c r="J780" s="3">
        <f t="shared" si="263"/>
        <v>58.333333333333336</v>
      </c>
      <c r="K780" s="3">
        <f t="shared" si="264"/>
        <v>366.52</v>
      </c>
      <c r="L780" s="1">
        <v>0.9</v>
      </c>
      <c r="M780" s="1">
        <v>0.76</v>
      </c>
      <c r="N780" s="1">
        <f t="shared" si="265"/>
        <v>0.68400000000000005</v>
      </c>
      <c r="O780" s="40">
        <f t="shared" si="266"/>
        <v>50.175438596491226</v>
      </c>
      <c r="P780" s="40">
        <f t="shared" si="267"/>
        <v>3808.3157894736842</v>
      </c>
      <c r="Q780" s="1">
        <v>11</v>
      </c>
      <c r="R780" s="1">
        <v>4</v>
      </c>
      <c r="S780" s="2">
        <v>2600</v>
      </c>
      <c r="T780" s="3">
        <f t="shared" si="268"/>
        <v>866.66666666666663</v>
      </c>
      <c r="U780" s="7">
        <v>0.20419999999999999</v>
      </c>
      <c r="V780" s="7">
        <f t="shared" si="269"/>
        <v>3.2749326455999997E-2</v>
      </c>
      <c r="W780" s="7">
        <f t="shared" si="270"/>
        <v>1.6693636134473333E-2</v>
      </c>
      <c r="X780" s="40">
        <f t="shared" si="271"/>
        <v>1081.2059482292843</v>
      </c>
      <c r="Y780" s="1">
        <v>0</v>
      </c>
      <c r="Z780" s="1">
        <v>78</v>
      </c>
      <c r="AA780" s="2">
        <v>67</v>
      </c>
      <c r="AB780" s="6">
        <f t="shared" si="272"/>
        <v>0.6511988748177826</v>
      </c>
      <c r="AC780" s="2">
        <v>347.36</v>
      </c>
      <c r="AD780" s="40">
        <f t="shared" si="273"/>
        <v>3367.0033670033663</v>
      </c>
      <c r="AE780" s="1">
        <f t="shared" si="274"/>
        <v>2.4950099800399199</v>
      </c>
      <c r="AF780" s="2">
        <f t="shared" si="275"/>
        <v>253</v>
      </c>
      <c r="AG780" s="9">
        <f t="shared" si="276"/>
        <v>631.23752495009978</v>
      </c>
      <c r="AH780" s="12">
        <f t="shared" si="277"/>
        <v>2.4268241769320733E-3</v>
      </c>
      <c r="AI780" s="12">
        <f t="shared" si="278"/>
        <v>-74292.312780172899</v>
      </c>
      <c r="AJ780" s="42">
        <f t="shared" si="279"/>
        <v>-100.00260116845054</v>
      </c>
      <c r="AK780" s="11">
        <v>0</v>
      </c>
      <c r="AL780" s="9">
        <f t="shared" si="280"/>
        <v>-89.69854468096203</v>
      </c>
      <c r="AM780" s="11">
        <f t="shared" si="281"/>
        <v>0</v>
      </c>
      <c r="AN780" s="9">
        <f t="shared" si="282"/>
        <v>81.066872124204821</v>
      </c>
      <c r="AO780" s="9"/>
      <c r="AP780" s="9">
        <f t="shared" si="283"/>
        <v>100.00307821597299</v>
      </c>
      <c r="AQ780" s="47">
        <f t="shared" si="284"/>
        <v>81.013899819780747</v>
      </c>
      <c r="AR780" s="15">
        <f t="shared" si="285"/>
        <v>0</v>
      </c>
      <c r="AS780" s="49"/>
      <c r="AT780" s="12">
        <f t="shared" si="286"/>
        <v>-0.21068255230321492</v>
      </c>
      <c r="AU780" s="9">
        <f t="shared" si="287"/>
        <v>62.077693728012576</v>
      </c>
      <c r="AV780" s="9">
        <f t="shared" si="288"/>
        <v>43.141487636244406</v>
      </c>
      <c r="AW780" s="9">
        <f t="shared" si="289"/>
        <v>81.013899819780747</v>
      </c>
      <c r="AX780" s="16">
        <f t="shared" si="290"/>
        <v>62.077693728012576</v>
      </c>
      <c r="AY780" s="44">
        <f t="shared" si="291"/>
        <v>-0.2100948312304757</v>
      </c>
      <c r="AZ780" s="49"/>
      <c r="BA780" s="12">
        <f t="shared" si="292"/>
        <v>-0.21068255230321492</v>
      </c>
      <c r="BB780" s="9">
        <f t="shared" si="293"/>
        <v>63.614537256651829</v>
      </c>
      <c r="BC780" s="9">
        <f t="shared" si="294"/>
        <v>44.678331164883659</v>
      </c>
      <c r="BD780" s="9">
        <f t="shared" si="295"/>
        <v>82.550743348419999</v>
      </c>
      <c r="BE780" s="16">
        <f t="shared" si="296"/>
        <v>63.614537256651829</v>
      </c>
      <c r="BF780" s="44">
        <f t="shared" si="297"/>
        <v>-0.2100948312304757</v>
      </c>
      <c r="BG780" s="49"/>
      <c r="BH780" s="12">
        <f t="shared" si="298"/>
        <v>-0.21068255230321492</v>
      </c>
      <c r="BI780" s="9">
        <f t="shared" si="299"/>
        <v>64</v>
      </c>
      <c r="BJ780" s="9">
        <f t="shared" si="302"/>
        <v>45.06379390823183</v>
      </c>
      <c r="BK780" s="9"/>
      <c r="BL780" s="47">
        <f t="shared" si="300"/>
        <v>64</v>
      </c>
      <c r="BM780" s="44">
        <f t="shared" si="301"/>
        <v>-0.2100948312304757</v>
      </c>
      <c r="BN780" s="11"/>
      <c r="BO780" s="9"/>
      <c r="BP780" s="11"/>
      <c r="BQ780" s="9"/>
      <c r="BR780" s="43"/>
      <c r="BS780" s="9"/>
      <c r="BT780" s="11"/>
    </row>
    <row r="781" spans="3:72" x14ac:dyDescent="0.2">
      <c r="C781" s="1">
        <v>80</v>
      </c>
      <c r="D781" s="1">
        <v>104.71</v>
      </c>
      <c r="E781" s="1">
        <v>-5103.8999999999996</v>
      </c>
      <c r="F781" s="2">
        <v>78</v>
      </c>
      <c r="G781" s="6">
        <v>3.3000000000000002E-2</v>
      </c>
      <c r="H781" s="2">
        <v>0.42199999999999999</v>
      </c>
      <c r="I781" s="2">
        <v>3500</v>
      </c>
      <c r="J781" s="3">
        <f t="shared" si="263"/>
        <v>58.333333333333336</v>
      </c>
      <c r="K781" s="3">
        <f t="shared" si="264"/>
        <v>366.52</v>
      </c>
      <c r="L781" s="1">
        <v>0.9</v>
      </c>
      <c r="M781" s="1">
        <v>0.76</v>
      </c>
      <c r="N781" s="1">
        <f t="shared" si="265"/>
        <v>0.68400000000000005</v>
      </c>
      <c r="O781" s="40">
        <f t="shared" si="266"/>
        <v>50.175438596491226</v>
      </c>
      <c r="P781" s="40">
        <f t="shared" si="267"/>
        <v>3808.3157894736842</v>
      </c>
      <c r="Q781" s="1">
        <v>11</v>
      </c>
      <c r="R781" s="1">
        <v>4</v>
      </c>
      <c r="S781" s="2">
        <v>2600</v>
      </c>
      <c r="T781" s="3">
        <f t="shared" si="268"/>
        <v>866.66666666666663</v>
      </c>
      <c r="U781" s="7">
        <v>0.20419999999999999</v>
      </c>
      <c r="V781" s="7">
        <f t="shared" si="269"/>
        <v>3.2749326455999997E-2</v>
      </c>
      <c r="W781" s="7">
        <f t="shared" si="270"/>
        <v>1.6693636134473333E-2</v>
      </c>
      <c r="X781" s="40">
        <f t="shared" si="271"/>
        <v>1081.2059482292843</v>
      </c>
      <c r="Y781" s="1">
        <v>0</v>
      </c>
      <c r="Z781" s="1">
        <v>78</v>
      </c>
      <c r="AA781" s="2">
        <v>67</v>
      </c>
      <c r="AB781" s="6">
        <f t="shared" si="272"/>
        <v>0.6511988748177826</v>
      </c>
      <c r="AC781" s="2">
        <v>347.36</v>
      </c>
      <c r="AD781" s="40">
        <f t="shared" si="273"/>
        <v>3367.0033670033663</v>
      </c>
      <c r="AE781" s="1">
        <f t="shared" si="274"/>
        <v>2.4950099800399199</v>
      </c>
      <c r="AF781" s="2">
        <f t="shared" si="275"/>
        <v>254</v>
      </c>
      <c r="AG781" s="9">
        <f t="shared" si="276"/>
        <v>633.73253493013965</v>
      </c>
      <c r="AH781" s="12">
        <f t="shared" si="277"/>
        <v>2.4172928468840084E-3</v>
      </c>
      <c r="AI781" s="12">
        <f t="shared" si="278"/>
        <v>-74205.023103960819</v>
      </c>
      <c r="AJ781" s="42">
        <f t="shared" si="279"/>
        <v>-99.896955430814799</v>
      </c>
      <c r="AK781" s="11">
        <v>0</v>
      </c>
      <c r="AL781" s="9">
        <f t="shared" si="280"/>
        <v>-89.700245928062316</v>
      </c>
      <c r="AM781" s="11">
        <f t="shared" si="281"/>
        <v>0</v>
      </c>
      <c r="AN781" s="9">
        <f t="shared" si="282"/>
        <v>81.013899819780747</v>
      </c>
      <c r="AO781" s="9"/>
      <c r="AP781" s="9">
        <f t="shared" si="283"/>
        <v>99.897428738496117</v>
      </c>
      <c r="AQ781" s="47">
        <f t="shared" si="284"/>
        <v>80.961222646727947</v>
      </c>
      <c r="AR781" s="15">
        <f t="shared" si="285"/>
        <v>0</v>
      </c>
      <c r="AS781" s="49"/>
      <c r="AT781" s="12">
        <f t="shared" si="286"/>
        <v>-0.2100948312304757</v>
      </c>
      <c r="AU781" s="9">
        <f t="shared" si="287"/>
        <v>62.077693728012576</v>
      </c>
      <c r="AV781" s="9">
        <f t="shared" si="288"/>
        <v>43.194164809297206</v>
      </c>
      <c r="AW781" s="9">
        <f t="shared" si="289"/>
        <v>80.961222646727947</v>
      </c>
      <c r="AX781" s="16">
        <f t="shared" si="290"/>
        <v>62.077693728012576</v>
      </c>
      <c r="AY781" s="44">
        <f t="shared" si="291"/>
        <v>-0.20951038460327948</v>
      </c>
      <c r="AZ781" s="49"/>
      <c r="BA781" s="12">
        <f t="shared" si="292"/>
        <v>-0.2100948312304757</v>
      </c>
      <c r="BB781" s="9">
        <f t="shared" si="293"/>
        <v>63.614537256651829</v>
      </c>
      <c r="BC781" s="9">
        <f t="shared" si="294"/>
        <v>44.731008337936458</v>
      </c>
      <c r="BD781" s="9">
        <f t="shared" si="295"/>
        <v>82.4980661753672</v>
      </c>
      <c r="BE781" s="16">
        <f t="shared" si="296"/>
        <v>63.614537256651829</v>
      </c>
      <c r="BF781" s="44">
        <f t="shared" si="297"/>
        <v>-0.20951038460327948</v>
      </c>
      <c r="BG781" s="49"/>
      <c r="BH781" s="12">
        <f t="shared" si="298"/>
        <v>-0.2100948312304757</v>
      </c>
      <c r="BI781" s="9">
        <f t="shared" si="299"/>
        <v>64</v>
      </c>
      <c r="BJ781" s="9">
        <f t="shared" si="302"/>
        <v>45.116471081284629</v>
      </c>
      <c r="BK781" s="9"/>
      <c r="BL781" s="47">
        <f t="shared" si="300"/>
        <v>64</v>
      </c>
      <c r="BM781" s="44">
        <f t="shared" si="301"/>
        <v>-0.20951038460327948</v>
      </c>
      <c r="BN781" s="11"/>
      <c r="BO781" s="9"/>
      <c r="BP781" s="11"/>
      <c r="BQ781" s="9"/>
      <c r="BR781" s="43"/>
      <c r="BS781" s="9"/>
      <c r="BT781" s="11"/>
    </row>
    <row r="782" spans="3:72" x14ac:dyDescent="0.2">
      <c r="C782" s="1">
        <v>80</v>
      </c>
      <c r="D782" s="1">
        <v>104.71</v>
      </c>
      <c r="E782" s="1">
        <v>-5103.8999999999996</v>
      </c>
      <c r="F782" s="2">
        <v>78</v>
      </c>
      <c r="G782" s="6">
        <v>3.3000000000000002E-2</v>
      </c>
      <c r="H782" s="2">
        <v>0.42199999999999999</v>
      </c>
      <c r="I782" s="2">
        <v>3500</v>
      </c>
      <c r="J782" s="3">
        <f t="shared" si="263"/>
        <v>58.333333333333336</v>
      </c>
      <c r="K782" s="3">
        <f t="shared" si="264"/>
        <v>366.52</v>
      </c>
      <c r="L782" s="1">
        <v>0.9</v>
      </c>
      <c r="M782" s="1">
        <v>0.76</v>
      </c>
      <c r="N782" s="1">
        <f t="shared" si="265"/>
        <v>0.68400000000000005</v>
      </c>
      <c r="O782" s="40">
        <f t="shared" si="266"/>
        <v>50.175438596491226</v>
      </c>
      <c r="P782" s="40">
        <f t="shared" si="267"/>
        <v>3808.3157894736842</v>
      </c>
      <c r="Q782" s="1">
        <v>11</v>
      </c>
      <c r="R782" s="1">
        <v>4</v>
      </c>
      <c r="S782" s="2">
        <v>2600</v>
      </c>
      <c r="T782" s="3">
        <f t="shared" si="268"/>
        <v>866.66666666666663</v>
      </c>
      <c r="U782" s="7">
        <v>0.20419999999999999</v>
      </c>
      <c r="V782" s="7">
        <f t="shared" si="269"/>
        <v>3.2749326455999997E-2</v>
      </c>
      <c r="W782" s="7">
        <f t="shared" si="270"/>
        <v>1.6693636134473333E-2</v>
      </c>
      <c r="X782" s="40">
        <f t="shared" si="271"/>
        <v>1081.2059482292843</v>
      </c>
      <c r="Y782" s="1">
        <v>0</v>
      </c>
      <c r="Z782" s="1">
        <v>78</v>
      </c>
      <c r="AA782" s="2">
        <v>67</v>
      </c>
      <c r="AB782" s="6">
        <f t="shared" si="272"/>
        <v>0.6511988748177826</v>
      </c>
      <c r="AC782" s="2">
        <v>347.36</v>
      </c>
      <c r="AD782" s="40">
        <f t="shared" si="273"/>
        <v>3367.0033670033663</v>
      </c>
      <c r="AE782" s="1">
        <f t="shared" si="274"/>
        <v>2.4950099800399199</v>
      </c>
      <c r="AF782" s="2">
        <f t="shared" si="275"/>
        <v>255</v>
      </c>
      <c r="AG782" s="9">
        <f t="shared" si="276"/>
        <v>636.22754491017963</v>
      </c>
      <c r="AH782" s="12">
        <f t="shared" si="277"/>
        <v>2.407836092366669E-3</v>
      </c>
      <c r="AI782" s="12">
        <f t="shared" si="278"/>
        <v>-74118.219745656228</v>
      </c>
      <c r="AJ782" s="42">
        <f t="shared" si="279"/>
        <v>-99.791897450239574</v>
      </c>
      <c r="AK782" s="11">
        <v>0</v>
      </c>
      <c r="AL782" s="9">
        <f t="shared" si="280"/>
        <v>-89.701933864176112</v>
      </c>
      <c r="AM782" s="11">
        <f t="shared" si="281"/>
        <v>0</v>
      </c>
      <c r="AN782" s="9">
        <f t="shared" si="282"/>
        <v>80.961222646727947</v>
      </c>
      <c r="AO782" s="9"/>
      <c r="AP782" s="9">
        <f t="shared" si="283"/>
        <v>99.79236706188604</v>
      </c>
      <c r="AQ782" s="47">
        <f t="shared" si="284"/>
        <v>80.908838143170669</v>
      </c>
      <c r="AR782" s="15">
        <f t="shared" si="285"/>
        <v>0</v>
      </c>
      <c r="AS782" s="49"/>
      <c r="AT782" s="12">
        <f t="shared" si="286"/>
        <v>-0.20951038460327948</v>
      </c>
      <c r="AU782" s="9">
        <f t="shared" si="287"/>
        <v>62.077693728012576</v>
      </c>
      <c r="AV782" s="9">
        <f t="shared" si="288"/>
        <v>43.246549312854484</v>
      </c>
      <c r="AW782" s="9">
        <f t="shared" si="289"/>
        <v>80.908838143170669</v>
      </c>
      <c r="AX782" s="16">
        <f t="shared" si="290"/>
        <v>62.077693728012576</v>
      </c>
      <c r="AY782" s="44">
        <f t="shared" si="291"/>
        <v>-0.20892918510742362</v>
      </c>
      <c r="AZ782" s="49"/>
      <c r="BA782" s="12">
        <f t="shared" si="292"/>
        <v>-0.20951038460327948</v>
      </c>
      <c r="BB782" s="9">
        <f t="shared" si="293"/>
        <v>63.614537256651829</v>
      </c>
      <c r="BC782" s="9">
        <f t="shared" si="294"/>
        <v>44.783392841493736</v>
      </c>
      <c r="BD782" s="9">
        <f t="shared" si="295"/>
        <v>82.445681671809922</v>
      </c>
      <c r="BE782" s="16">
        <f t="shared" si="296"/>
        <v>63.614537256651829</v>
      </c>
      <c r="BF782" s="44">
        <f t="shared" si="297"/>
        <v>-0.20892918510742362</v>
      </c>
      <c r="BG782" s="49"/>
      <c r="BH782" s="12">
        <f t="shared" si="298"/>
        <v>-0.20951038460327948</v>
      </c>
      <c r="BI782" s="9">
        <f t="shared" si="299"/>
        <v>64</v>
      </c>
      <c r="BJ782" s="9">
        <f t="shared" si="302"/>
        <v>45.168855584841907</v>
      </c>
      <c r="BK782" s="9"/>
      <c r="BL782" s="47">
        <f t="shared" si="300"/>
        <v>64</v>
      </c>
      <c r="BM782" s="44">
        <f t="shared" si="301"/>
        <v>-0.20892918510742362</v>
      </c>
      <c r="BN782" s="11"/>
      <c r="BO782" s="9"/>
      <c r="BP782" s="11"/>
      <c r="BQ782" s="9"/>
      <c r="BR782" s="43"/>
      <c r="BS782" s="9"/>
      <c r="BT782" s="11"/>
    </row>
    <row r="783" spans="3:72" x14ac:dyDescent="0.2">
      <c r="C783" s="1">
        <v>80</v>
      </c>
      <c r="D783" s="1">
        <v>104.71</v>
      </c>
      <c r="E783" s="1">
        <v>-5103.8999999999996</v>
      </c>
      <c r="F783" s="2">
        <v>78</v>
      </c>
      <c r="G783" s="6">
        <v>3.3000000000000002E-2</v>
      </c>
      <c r="H783" s="2">
        <v>0.42199999999999999</v>
      </c>
      <c r="I783" s="2">
        <v>3500</v>
      </c>
      <c r="J783" s="3">
        <f t="shared" si="263"/>
        <v>58.333333333333336</v>
      </c>
      <c r="K783" s="3">
        <f t="shared" si="264"/>
        <v>366.52</v>
      </c>
      <c r="L783" s="1">
        <v>0.9</v>
      </c>
      <c r="M783" s="1">
        <v>0.76</v>
      </c>
      <c r="N783" s="1">
        <f t="shared" si="265"/>
        <v>0.68400000000000005</v>
      </c>
      <c r="O783" s="40">
        <f t="shared" si="266"/>
        <v>50.175438596491226</v>
      </c>
      <c r="P783" s="40">
        <f t="shared" si="267"/>
        <v>3808.3157894736842</v>
      </c>
      <c r="Q783" s="1">
        <v>11</v>
      </c>
      <c r="R783" s="1">
        <v>4</v>
      </c>
      <c r="S783" s="2">
        <v>2600</v>
      </c>
      <c r="T783" s="3">
        <f t="shared" si="268"/>
        <v>866.66666666666663</v>
      </c>
      <c r="U783" s="7">
        <v>0.20419999999999999</v>
      </c>
      <c r="V783" s="7">
        <f t="shared" si="269"/>
        <v>3.2749326455999997E-2</v>
      </c>
      <c r="W783" s="7">
        <f t="shared" si="270"/>
        <v>1.6693636134473333E-2</v>
      </c>
      <c r="X783" s="40">
        <f t="shared" si="271"/>
        <v>1081.2059482292843</v>
      </c>
      <c r="Y783" s="1">
        <v>0</v>
      </c>
      <c r="Z783" s="1">
        <v>78</v>
      </c>
      <c r="AA783" s="2">
        <v>67</v>
      </c>
      <c r="AB783" s="6">
        <f t="shared" si="272"/>
        <v>0.6511988748177826</v>
      </c>
      <c r="AC783" s="2">
        <v>347.36</v>
      </c>
      <c r="AD783" s="40">
        <f t="shared" si="273"/>
        <v>3367.0033670033663</v>
      </c>
      <c r="AE783" s="1">
        <f t="shared" si="274"/>
        <v>2.4950099800399199</v>
      </c>
      <c r="AF783" s="2">
        <f t="shared" si="275"/>
        <v>256</v>
      </c>
      <c r="AG783" s="9">
        <f t="shared" si="276"/>
        <v>638.7225548902195</v>
      </c>
      <c r="AH783" s="12">
        <f t="shared" si="277"/>
        <v>2.3984530415441406E-3</v>
      </c>
      <c r="AI783" s="12">
        <f t="shared" si="278"/>
        <v>-74031.898646514543</v>
      </c>
      <c r="AJ783" s="42">
        <f t="shared" si="279"/>
        <v>-99.687422330979203</v>
      </c>
      <c r="AK783" s="11">
        <v>0</v>
      </c>
      <c r="AL783" s="9">
        <f t="shared" si="280"/>
        <v>-89.703608644917423</v>
      </c>
      <c r="AM783" s="11">
        <f t="shared" si="281"/>
        <v>0</v>
      </c>
      <c r="AN783" s="9">
        <f t="shared" si="282"/>
        <v>80.908838143170669</v>
      </c>
      <c r="AO783" s="9"/>
      <c r="AP783" s="9">
        <f t="shared" si="283"/>
        <v>99.687888289715602</v>
      </c>
      <c r="AQ783" s="47">
        <f t="shared" si="284"/>
        <v>80.856743874557509</v>
      </c>
      <c r="AR783" s="15">
        <f t="shared" si="285"/>
        <v>0</v>
      </c>
      <c r="AS783" s="49"/>
      <c r="AT783" s="12">
        <f t="shared" si="286"/>
        <v>-0.20892918510742362</v>
      </c>
      <c r="AU783" s="9">
        <f t="shared" si="287"/>
        <v>62.077693728012576</v>
      </c>
      <c r="AV783" s="9">
        <f t="shared" si="288"/>
        <v>43.298643581467644</v>
      </c>
      <c r="AW783" s="9">
        <f t="shared" si="289"/>
        <v>80.856743874557509</v>
      </c>
      <c r="AX783" s="16">
        <f t="shared" si="290"/>
        <v>62.077693728012576</v>
      </c>
      <c r="AY783" s="44">
        <f t="shared" si="291"/>
        <v>-0.20835120573186564</v>
      </c>
      <c r="AZ783" s="49"/>
      <c r="BA783" s="12">
        <f t="shared" si="292"/>
        <v>-0.20892918510742362</v>
      </c>
      <c r="BB783" s="9">
        <f t="shared" si="293"/>
        <v>63.614537256651829</v>
      </c>
      <c r="BC783" s="9">
        <f t="shared" si="294"/>
        <v>44.835487110106897</v>
      </c>
      <c r="BD783" s="9">
        <f t="shared" si="295"/>
        <v>82.393587403196761</v>
      </c>
      <c r="BE783" s="16">
        <f t="shared" si="296"/>
        <v>63.614537256651829</v>
      </c>
      <c r="BF783" s="44">
        <f t="shared" si="297"/>
        <v>-0.20835120573186564</v>
      </c>
      <c r="BG783" s="49"/>
      <c r="BH783" s="12">
        <f t="shared" si="298"/>
        <v>-0.20892918510742362</v>
      </c>
      <c r="BI783" s="9">
        <f t="shared" si="299"/>
        <v>64</v>
      </c>
      <c r="BJ783" s="9">
        <f t="shared" si="302"/>
        <v>45.220949853455068</v>
      </c>
      <c r="BK783" s="9"/>
      <c r="BL783" s="47">
        <f t="shared" si="300"/>
        <v>64</v>
      </c>
      <c r="BM783" s="44">
        <f t="shared" si="301"/>
        <v>-0.20835120573186564</v>
      </c>
      <c r="BN783" s="11"/>
      <c r="BO783" s="9"/>
      <c r="BP783" s="11"/>
      <c r="BQ783" s="9"/>
      <c r="BR783" s="43"/>
      <c r="BS783" s="9"/>
      <c r="BT783" s="11"/>
    </row>
    <row r="784" spans="3:72" x14ac:dyDescent="0.2">
      <c r="C784" s="1">
        <v>80</v>
      </c>
      <c r="D784" s="1">
        <v>104.71</v>
      </c>
      <c r="E784" s="1">
        <v>-5103.8999999999996</v>
      </c>
      <c r="F784" s="2">
        <v>78</v>
      </c>
      <c r="G784" s="6">
        <v>3.3000000000000002E-2</v>
      </c>
      <c r="H784" s="2">
        <v>0.42199999999999999</v>
      </c>
      <c r="I784" s="2">
        <v>3500</v>
      </c>
      <c r="J784" s="3">
        <f t="shared" ref="J784:J816" si="303">I784/60</f>
        <v>58.333333333333336</v>
      </c>
      <c r="K784" s="3">
        <f t="shared" ref="K784:K816" si="304">2*3.1416*J784</f>
        <v>366.52</v>
      </c>
      <c r="L784" s="1">
        <v>0.9</v>
      </c>
      <c r="M784" s="1">
        <v>0.76</v>
      </c>
      <c r="N784" s="1">
        <f t="shared" ref="N784:N816" si="305">L784*M784</f>
        <v>0.68400000000000005</v>
      </c>
      <c r="O784" s="40">
        <f t="shared" ref="O784:O816" si="306">1000*G784*F784/(75*N784)</f>
        <v>50.175438596491226</v>
      </c>
      <c r="P784" s="40">
        <f t="shared" ref="P784:P816" si="307">O784*75.9</f>
        <v>3808.3157894736842</v>
      </c>
      <c r="Q784" s="1">
        <v>11</v>
      </c>
      <c r="R784" s="1">
        <v>4</v>
      </c>
      <c r="S784" s="2">
        <v>2600</v>
      </c>
      <c r="T784" s="3">
        <f t="shared" ref="T784:T816" si="308">S784/(R784-1)</f>
        <v>866.66666666666663</v>
      </c>
      <c r="U784" s="7">
        <v>0.20419999999999999</v>
      </c>
      <c r="V784" s="7">
        <f t="shared" ref="V784:V816" si="309">3.1416*U784^2/4</f>
        <v>3.2749326455999997E-2</v>
      </c>
      <c r="W784" s="7">
        <f t="shared" ref="W784:W816" si="310">(2*9.81*V784^2*U784*Q784)/(S784*G784^2)</f>
        <v>1.6693636134473333E-2</v>
      </c>
      <c r="X784" s="40">
        <f t="shared" ref="X784:X816" si="311">AC784/(9.81*V784)</f>
        <v>1081.2059482292843</v>
      </c>
      <c r="Y784" s="1">
        <v>0</v>
      </c>
      <c r="Z784" s="1">
        <v>78</v>
      </c>
      <c r="AA784" s="2">
        <v>67</v>
      </c>
      <c r="AB784" s="6">
        <f t="shared" ref="AB784:AB816" si="312">(900*9.81*1000*G784*F784)/(N784*H784*(3.1416*I784)^2)</f>
        <v>0.6511988748177826</v>
      </c>
      <c r="AC784" s="2">
        <v>347.36</v>
      </c>
      <c r="AD784" s="40">
        <f t="shared" ref="AD784:AD816" si="313">(W784*T784)/(2*9.81*U784*V784^2)</f>
        <v>3367.0033670033663</v>
      </c>
      <c r="AE784" s="1">
        <f t="shared" ref="AE784:AE816" si="314">T784/AC784</f>
        <v>2.4950099800399199</v>
      </c>
      <c r="AF784" s="2">
        <f t="shared" ref="AF784:AF816" si="315">1+AF783</f>
        <v>257</v>
      </c>
      <c r="AG784" s="9">
        <f t="shared" ref="AG784:AG816" si="316">AF784*AE784</f>
        <v>641.21756487025937</v>
      </c>
      <c r="AH784" s="12">
        <f t="shared" ref="AH784:AH816" si="317">1/(AB784*AG784+1)</f>
        <v>2.3891428361175176E-3</v>
      </c>
      <c r="AI784" s="12">
        <f t="shared" ref="AI784:AI816" si="318">AL784^2-4*CoefC*AJ784</f>
        <v>-73946.055792894695</v>
      </c>
      <c r="AJ784" s="42">
        <f t="shared" ref="AJ784:AJ816" si="319">AH784^2*CoefA-AP784</f>
        <v>-99.583525231545252</v>
      </c>
      <c r="AK784" s="11">
        <v>0</v>
      </c>
      <c r="AL784" s="9">
        <f t="shared" ref="AL784:AL816" si="320">AH784*CoefB-B</f>
        <v>-89.705270423484023</v>
      </c>
      <c r="AM784" s="11">
        <f t="shared" ref="AM784:AM816" si="321">IF(AK784&lt;0,0,AK784)</f>
        <v>0</v>
      </c>
      <c r="AN784" s="9">
        <f t="shared" ref="AN784:AN816" si="322">AQ783</f>
        <v>80.856743874557509</v>
      </c>
      <c r="AO784" s="9"/>
      <c r="AP784" s="9">
        <f t="shared" ref="AP784:AP816" si="323">AN784-AT784*(B-_R*ABS(AT784))</f>
        <v>99.583987579828047</v>
      </c>
      <c r="AQ784" s="47">
        <f t="shared" ref="AQ784:AQ816" si="324">AU784+B*(AR784-AT784)+_R*AT784*ABS(AT784)</f>
        <v>80.804937433283115</v>
      </c>
      <c r="AR784" s="15">
        <f t="shared" ref="AR784:AR816" si="325">AM783</f>
        <v>0</v>
      </c>
      <c r="AS784" s="49"/>
      <c r="AT784" s="12">
        <f t="shared" ref="AT784:AT816" si="326">AY783</f>
        <v>-0.20835120573186564</v>
      </c>
      <c r="AU784" s="9">
        <f t="shared" ref="AU784:AU816" si="327">AX783</f>
        <v>62.077693728012576</v>
      </c>
      <c r="AV784" s="9">
        <f t="shared" ref="AV784:AV816" si="328">AU784+AT784*(B-_R*ABS(AT784))</f>
        <v>43.350450022742038</v>
      </c>
      <c r="AW784" s="9">
        <f t="shared" ref="AW784:AW816" si="329">AU784-BA784*(B-_R*ABS(BA784))</f>
        <v>80.804937433283115</v>
      </c>
      <c r="AX784" s="16">
        <f t="shared" ref="AX784:AX816" si="330">(AV784+AW784)/2</f>
        <v>62.077693728012576</v>
      </c>
      <c r="AY784" s="44">
        <f t="shared" ref="AY784:AY816" si="331">(AV784-AX784)/B</f>
        <v>-0.20777641976452624</v>
      </c>
      <c r="AZ784" s="49"/>
      <c r="BA784" s="12">
        <f t="shared" ref="BA784:BA816" si="332">BF783</f>
        <v>-0.20835120573186564</v>
      </c>
      <c r="BB784" s="9">
        <f t="shared" ref="BB784:BB816" si="333">BE783</f>
        <v>63.614537256651829</v>
      </c>
      <c r="BC784" s="9">
        <f t="shared" ref="BC784:BC816" si="334">BB784+BA784*(B-_R*ABS(BA784))</f>
        <v>44.887293551381291</v>
      </c>
      <c r="BD784" s="9">
        <f t="shared" ref="BD784:BD816" si="335">BB784-BH784*(B-_R*ABS(BH784))</f>
        <v>82.341780961922368</v>
      </c>
      <c r="BE784" s="16">
        <f t="shared" ref="BE784:BE816" si="336">(BC784+BD784)/2</f>
        <v>63.614537256651829</v>
      </c>
      <c r="BF784" s="44">
        <f t="shared" ref="BF784:BF816" si="337">(BC784-BE784)/B</f>
        <v>-0.20777641976452624</v>
      </c>
      <c r="BG784" s="49"/>
      <c r="BH784" s="12">
        <f t="shared" ref="BH784:BH816" si="338">BM783</f>
        <v>-0.20835120573186564</v>
      </c>
      <c r="BI784" s="9">
        <f t="shared" ref="BI784:BI816" si="339">BL783</f>
        <v>64</v>
      </c>
      <c r="BJ784" s="9">
        <f t="shared" si="302"/>
        <v>45.272756294729462</v>
      </c>
      <c r="BK784" s="9"/>
      <c r="BL784" s="47">
        <f t="shared" ref="BL784:BL816" si="340">$AA$7</f>
        <v>64</v>
      </c>
      <c r="BM784" s="44">
        <f t="shared" ref="BM784:BM816" si="341">(BJ784-BL784)/B</f>
        <v>-0.20777641976452624</v>
      </c>
      <c r="BN784" s="11"/>
      <c r="BO784" s="9"/>
      <c r="BP784" s="11"/>
      <c r="BQ784" s="9"/>
      <c r="BR784" s="43"/>
      <c r="BS784" s="9"/>
      <c r="BT784" s="11"/>
    </row>
    <row r="785" spans="3:72" x14ac:dyDescent="0.2">
      <c r="C785" s="1">
        <v>80</v>
      </c>
      <c r="D785" s="1">
        <v>104.71</v>
      </c>
      <c r="E785" s="1">
        <v>-5103.8999999999996</v>
      </c>
      <c r="F785" s="2">
        <v>78</v>
      </c>
      <c r="G785" s="6">
        <v>3.3000000000000002E-2</v>
      </c>
      <c r="H785" s="2">
        <v>0.42199999999999999</v>
      </c>
      <c r="I785" s="2">
        <v>3500</v>
      </c>
      <c r="J785" s="3">
        <f t="shared" si="303"/>
        <v>58.333333333333336</v>
      </c>
      <c r="K785" s="3">
        <f t="shared" si="304"/>
        <v>366.52</v>
      </c>
      <c r="L785" s="1">
        <v>0.9</v>
      </c>
      <c r="M785" s="1">
        <v>0.76</v>
      </c>
      <c r="N785" s="1">
        <f t="shared" si="305"/>
        <v>0.68400000000000005</v>
      </c>
      <c r="O785" s="40">
        <f t="shared" si="306"/>
        <v>50.175438596491226</v>
      </c>
      <c r="P785" s="40">
        <f t="shared" si="307"/>
        <v>3808.3157894736842</v>
      </c>
      <c r="Q785" s="1">
        <v>11</v>
      </c>
      <c r="R785" s="1">
        <v>4</v>
      </c>
      <c r="S785" s="2">
        <v>2600</v>
      </c>
      <c r="T785" s="3">
        <f t="shared" si="308"/>
        <v>866.66666666666663</v>
      </c>
      <c r="U785" s="7">
        <v>0.20419999999999999</v>
      </c>
      <c r="V785" s="7">
        <f t="shared" si="309"/>
        <v>3.2749326455999997E-2</v>
      </c>
      <c r="W785" s="7">
        <f t="shared" si="310"/>
        <v>1.6693636134473333E-2</v>
      </c>
      <c r="X785" s="40">
        <f t="shared" si="311"/>
        <v>1081.2059482292843</v>
      </c>
      <c r="Y785" s="1">
        <v>0</v>
      </c>
      <c r="Z785" s="1">
        <v>78</v>
      </c>
      <c r="AA785" s="2">
        <v>67</v>
      </c>
      <c r="AB785" s="6">
        <f t="shared" si="312"/>
        <v>0.6511988748177826</v>
      </c>
      <c r="AC785" s="2">
        <v>347.36</v>
      </c>
      <c r="AD785" s="40">
        <f t="shared" si="313"/>
        <v>3367.0033670033663</v>
      </c>
      <c r="AE785" s="1">
        <f t="shared" si="314"/>
        <v>2.4950099800399199</v>
      </c>
      <c r="AF785" s="2">
        <f t="shared" si="315"/>
        <v>258</v>
      </c>
      <c r="AG785" s="9">
        <f t="shared" si="316"/>
        <v>643.71257485029935</v>
      </c>
      <c r="AH785" s="12">
        <f t="shared" si="317"/>
        <v>2.3799046310631856E-3</v>
      </c>
      <c r="AI785" s="12">
        <f t="shared" si="318"/>
        <v>-73860.687215633487</v>
      </c>
      <c r="AJ785" s="42">
        <f t="shared" si="319"/>
        <v>-99.480201363956496</v>
      </c>
      <c r="AK785" s="11">
        <v>0</v>
      </c>
      <c r="AL785" s="9">
        <f t="shared" si="320"/>
        <v>-89.706919350704169</v>
      </c>
      <c r="AM785" s="11">
        <f t="shared" si="321"/>
        <v>0</v>
      </c>
      <c r="AN785" s="9">
        <f t="shared" si="322"/>
        <v>80.804937433283115</v>
      </c>
      <c r="AO785" s="9"/>
      <c r="AP785" s="9">
        <f t="shared" si="323"/>
        <v>99.480660143586789</v>
      </c>
      <c r="AQ785" s="47">
        <f t="shared" si="324"/>
        <v>80.75341643831625</v>
      </c>
      <c r="AR785" s="15">
        <f t="shared" si="325"/>
        <v>0</v>
      </c>
      <c r="AS785" s="49"/>
      <c r="AT785" s="12">
        <f t="shared" si="326"/>
        <v>-0.20777641976452624</v>
      </c>
      <c r="AU785" s="9">
        <f t="shared" si="327"/>
        <v>62.077693728012576</v>
      </c>
      <c r="AV785" s="9">
        <f t="shared" si="328"/>
        <v>43.401971017708902</v>
      </c>
      <c r="AW785" s="9">
        <f t="shared" si="329"/>
        <v>80.75341643831625</v>
      </c>
      <c r="AX785" s="16">
        <f t="shared" si="330"/>
        <v>62.077693728012576</v>
      </c>
      <c r="AY785" s="44">
        <f t="shared" si="331"/>
        <v>-0.20720480078816247</v>
      </c>
      <c r="AZ785" s="49"/>
      <c r="BA785" s="12">
        <f t="shared" si="332"/>
        <v>-0.20777641976452624</v>
      </c>
      <c r="BB785" s="9">
        <f t="shared" si="333"/>
        <v>63.614537256651829</v>
      </c>
      <c r="BC785" s="9">
        <f t="shared" si="334"/>
        <v>44.938814546348155</v>
      </c>
      <c r="BD785" s="9">
        <f t="shared" si="335"/>
        <v>82.290259966955503</v>
      </c>
      <c r="BE785" s="16">
        <f t="shared" si="336"/>
        <v>63.614537256651829</v>
      </c>
      <c r="BF785" s="44">
        <f t="shared" si="337"/>
        <v>-0.20720480078816247</v>
      </c>
      <c r="BG785" s="49"/>
      <c r="BH785" s="12">
        <f t="shared" si="338"/>
        <v>-0.20777641976452624</v>
      </c>
      <c r="BI785" s="9">
        <f t="shared" si="339"/>
        <v>64</v>
      </c>
      <c r="BJ785" s="9">
        <f t="shared" si="302"/>
        <v>45.324277289696326</v>
      </c>
      <c r="BK785" s="9"/>
      <c r="BL785" s="47">
        <f t="shared" si="340"/>
        <v>64</v>
      </c>
      <c r="BM785" s="44">
        <f t="shared" si="341"/>
        <v>-0.20720480078816247</v>
      </c>
      <c r="BN785" s="11"/>
      <c r="BO785" s="9"/>
      <c r="BP785" s="11"/>
      <c r="BQ785" s="9"/>
      <c r="BR785" s="43"/>
      <c r="BS785" s="9"/>
      <c r="BT785" s="11"/>
    </row>
    <row r="786" spans="3:72" x14ac:dyDescent="0.2">
      <c r="C786" s="1">
        <v>80</v>
      </c>
      <c r="D786" s="1">
        <v>104.71</v>
      </c>
      <c r="E786" s="1">
        <v>-5103.8999999999996</v>
      </c>
      <c r="F786" s="2">
        <v>78</v>
      </c>
      <c r="G786" s="6">
        <v>3.3000000000000002E-2</v>
      </c>
      <c r="H786" s="2">
        <v>0.42199999999999999</v>
      </c>
      <c r="I786" s="2">
        <v>3500</v>
      </c>
      <c r="J786" s="3">
        <f t="shared" si="303"/>
        <v>58.333333333333336</v>
      </c>
      <c r="K786" s="3">
        <f t="shared" si="304"/>
        <v>366.52</v>
      </c>
      <c r="L786" s="1">
        <v>0.9</v>
      </c>
      <c r="M786" s="1">
        <v>0.76</v>
      </c>
      <c r="N786" s="1">
        <f t="shared" si="305"/>
        <v>0.68400000000000005</v>
      </c>
      <c r="O786" s="40">
        <f t="shared" si="306"/>
        <v>50.175438596491226</v>
      </c>
      <c r="P786" s="40">
        <f t="shared" si="307"/>
        <v>3808.3157894736842</v>
      </c>
      <c r="Q786" s="1">
        <v>11</v>
      </c>
      <c r="R786" s="1">
        <v>4</v>
      </c>
      <c r="S786" s="2">
        <v>2600</v>
      </c>
      <c r="T786" s="3">
        <f t="shared" si="308"/>
        <v>866.66666666666663</v>
      </c>
      <c r="U786" s="7">
        <v>0.20419999999999999</v>
      </c>
      <c r="V786" s="7">
        <f t="shared" si="309"/>
        <v>3.2749326455999997E-2</v>
      </c>
      <c r="W786" s="7">
        <f t="shared" si="310"/>
        <v>1.6693636134473333E-2</v>
      </c>
      <c r="X786" s="40">
        <f t="shared" si="311"/>
        <v>1081.2059482292843</v>
      </c>
      <c r="Y786" s="1">
        <v>0</v>
      </c>
      <c r="Z786" s="1">
        <v>78</v>
      </c>
      <c r="AA786" s="2">
        <v>67</v>
      </c>
      <c r="AB786" s="6">
        <f t="shared" si="312"/>
        <v>0.6511988748177826</v>
      </c>
      <c r="AC786" s="2">
        <v>347.36</v>
      </c>
      <c r="AD786" s="40">
        <f t="shared" si="313"/>
        <v>3367.0033670033663</v>
      </c>
      <c r="AE786" s="1">
        <f t="shared" si="314"/>
        <v>2.4950099800399199</v>
      </c>
      <c r="AF786" s="2">
        <f t="shared" si="315"/>
        <v>259</v>
      </c>
      <c r="AG786" s="9">
        <f t="shared" si="316"/>
        <v>646.20758483033921</v>
      </c>
      <c r="AH786" s="12">
        <f t="shared" si="317"/>
        <v>2.3707375943771499E-3</v>
      </c>
      <c r="AI786" s="12">
        <f t="shared" si="318"/>
        <v>-73775.788989430133</v>
      </c>
      <c r="AJ786" s="42">
        <f t="shared" si="319"/>
        <v>-99.377445993001558</v>
      </c>
      <c r="AK786" s="11">
        <v>0</v>
      </c>
      <c r="AL786" s="9">
        <f t="shared" si="320"/>
        <v>-89.708555575082258</v>
      </c>
      <c r="AM786" s="11">
        <f t="shared" si="321"/>
        <v>0</v>
      </c>
      <c r="AN786" s="9">
        <f t="shared" si="322"/>
        <v>80.75341643831625</v>
      </c>
      <c r="AO786" s="9"/>
      <c r="AP786" s="9">
        <f t="shared" si="323"/>
        <v>99.377901245137608</v>
      </c>
      <c r="AQ786" s="47">
        <f t="shared" si="324"/>
        <v>80.702178534833934</v>
      </c>
      <c r="AR786" s="15">
        <f t="shared" si="325"/>
        <v>0</v>
      </c>
      <c r="AS786" s="49"/>
      <c r="AT786" s="12">
        <f t="shared" si="326"/>
        <v>-0.20720480078816247</v>
      </c>
      <c r="AU786" s="9">
        <f t="shared" si="327"/>
        <v>62.077693728012576</v>
      </c>
      <c r="AV786" s="9">
        <f t="shared" si="328"/>
        <v>43.453208921191219</v>
      </c>
      <c r="AW786" s="9">
        <f t="shared" si="329"/>
        <v>80.702178534833934</v>
      </c>
      <c r="AX786" s="16">
        <f t="shared" si="330"/>
        <v>62.077693728012576</v>
      </c>
      <c r="AY786" s="44">
        <f t="shared" si="331"/>
        <v>-0.2066363226763088</v>
      </c>
      <c r="AZ786" s="49"/>
      <c r="BA786" s="12">
        <f t="shared" si="332"/>
        <v>-0.20720480078816247</v>
      </c>
      <c r="BB786" s="9">
        <f t="shared" si="333"/>
        <v>63.614537256651829</v>
      </c>
      <c r="BC786" s="9">
        <f t="shared" si="334"/>
        <v>44.990052449830472</v>
      </c>
      <c r="BD786" s="9">
        <f t="shared" si="335"/>
        <v>82.239022063473186</v>
      </c>
      <c r="BE786" s="16">
        <f t="shared" si="336"/>
        <v>63.614537256651829</v>
      </c>
      <c r="BF786" s="44">
        <f t="shared" si="337"/>
        <v>-0.2066363226763088</v>
      </c>
      <c r="BG786" s="49"/>
      <c r="BH786" s="12">
        <f t="shared" si="338"/>
        <v>-0.20720480078816247</v>
      </c>
      <c r="BI786" s="9">
        <f t="shared" si="339"/>
        <v>64</v>
      </c>
      <c r="BJ786" s="9">
        <f t="shared" si="302"/>
        <v>45.375515193178643</v>
      </c>
      <c r="BK786" s="9"/>
      <c r="BL786" s="47">
        <f t="shared" si="340"/>
        <v>64</v>
      </c>
      <c r="BM786" s="44">
        <f t="shared" si="341"/>
        <v>-0.2066363226763088</v>
      </c>
      <c r="BN786" s="11"/>
      <c r="BO786" s="9"/>
      <c r="BP786" s="11"/>
      <c r="BQ786" s="9"/>
      <c r="BR786" s="43"/>
      <c r="BS786" s="9"/>
      <c r="BT786" s="11"/>
    </row>
    <row r="787" spans="3:72" x14ac:dyDescent="0.2">
      <c r="C787" s="1">
        <v>80</v>
      </c>
      <c r="D787" s="1">
        <v>104.71</v>
      </c>
      <c r="E787" s="1">
        <v>-5103.8999999999996</v>
      </c>
      <c r="F787" s="2">
        <v>78</v>
      </c>
      <c r="G787" s="6">
        <v>3.3000000000000002E-2</v>
      </c>
      <c r="H787" s="2">
        <v>0.42199999999999999</v>
      </c>
      <c r="I787" s="2">
        <v>3500</v>
      </c>
      <c r="J787" s="3">
        <f t="shared" si="303"/>
        <v>58.333333333333336</v>
      </c>
      <c r="K787" s="3">
        <f t="shared" si="304"/>
        <v>366.52</v>
      </c>
      <c r="L787" s="1">
        <v>0.9</v>
      </c>
      <c r="M787" s="1">
        <v>0.76</v>
      </c>
      <c r="N787" s="1">
        <f t="shared" si="305"/>
        <v>0.68400000000000005</v>
      </c>
      <c r="O787" s="40">
        <f t="shared" si="306"/>
        <v>50.175438596491226</v>
      </c>
      <c r="P787" s="40">
        <f t="shared" si="307"/>
        <v>3808.3157894736842</v>
      </c>
      <c r="Q787" s="1">
        <v>11</v>
      </c>
      <c r="R787" s="1">
        <v>4</v>
      </c>
      <c r="S787" s="2">
        <v>2600</v>
      </c>
      <c r="T787" s="3">
        <f t="shared" si="308"/>
        <v>866.66666666666663</v>
      </c>
      <c r="U787" s="7">
        <v>0.20419999999999999</v>
      </c>
      <c r="V787" s="7">
        <f t="shared" si="309"/>
        <v>3.2749326455999997E-2</v>
      </c>
      <c r="W787" s="7">
        <f t="shared" si="310"/>
        <v>1.6693636134473333E-2</v>
      </c>
      <c r="X787" s="40">
        <f t="shared" si="311"/>
        <v>1081.2059482292843</v>
      </c>
      <c r="Y787" s="1">
        <v>0</v>
      </c>
      <c r="Z787" s="1">
        <v>78</v>
      </c>
      <c r="AA787" s="2">
        <v>67</v>
      </c>
      <c r="AB787" s="6">
        <f t="shared" si="312"/>
        <v>0.6511988748177826</v>
      </c>
      <c r="AC787" s="2">
        <v>347.36</v>
      </c>
      <c r="AD787" s="40">
        <f t="shared" si="313"/>
        <v>3367.0033670033663</v>
      </c>
      <c r="AE787" s="1">
        <f t="shared" si="314"/>
        <v>2.4950099800399199</v>
      </c>
      <c r="AF787" s="2">
        <f t="shared" si="315"/>
        <v>260</v>
      </c>
      <c r="AG787" s="9">
        <f t="shared" si="316"/>
        <v>648.7025948103792</v>
      </c>
      <c r="AH787" s="12">
        <f t="shared" si="317"/>
        <v>2.3616409068252459E-3</v>
      </c>
      <c r="AI787" s="12">
        <f t="shared" si="318"/>
        <v>-73691.357232241236</v>
      </c>
      <c r="AJ787" s="42">
        <f t="shared" si="319"/>
        <v>-99.275254435513403</v>
      </c>
      <c r="AK787" s="11">
        <v>0</v>
      </c>
      <c r="AL787" s="9">
        <f t="shared" si="320"/>
        <v>-89.710179242843395</v>
      </c>
      <c r="AM787" s="11">
        <f t="shared" si="321"/>
        <v>0</v>
      </c>
      <c r="AN787" s="9">
        <f t="shared" si="322"/>
        <v>80.702178534833934</v>
      </c>
      <c r="AO787" s="9"/>
      <c r="AP787" s="9">
        <f t="shared" si="323"/>
        <v>99.275706200683004</v>
      </c>
      <c r="AQ787" s="47">
        <f t="shared" si="324"/>
        <v>80.651221393861647</v>
      </c>
      <c r="AR787" s="15">
        <f t="shared" si="325"/>
        <v>0</v>
      </c>
      <c r="AS787" s="49"/>
      <c r="AT787" s="12">
        <f t="shared" si="326"/>
        <v>-0.2066363226763088</v>
      </c>
      <c r="AU787" s="9">
        <f t="shared" si="327"/>
        <v>62.077693728012576</v>
      </c>
      <c r="AV787" s="9">
        <f t="shared" si="328"/>
        <v>43.504166062163499</v>
      </c>
      <c r="AW787" s="9">
        <f t="shared" si="329"/>
        <v>80.651221393861647</v>
      </c>
      <c r="AX787" s="16">
        <f t="shared" si="330"/>
        <v>62.077693728012576</v>
      </c>
      <c r="AY787" s="44">
        <f t="shared" si="331"/>
        <v>-0.20607095958928512</v>
      </c>
      <c r="AZ787" s="49"/>
      <c r="BA787" s="12">
        <f t="shared" si="332"/>
        <v>-0.2066363226763088</v>
      </c>
      <c r="BB787" s="9">
        <f t="shared" si="333"/>
        <v>63.614537256651829</v>
      </c>
      <c r="BC787" s="9">
        <f t="shared" si="334"/>
        <v>45.041009590802751</v>
      </c>
      <c r="BD787" s="9">
        <f t="shared" si="335"/>
        <v>82.188064922500899</v>
      </c>
      <c r="BE787" s="16">
        <f t="shared" si="336"/>
        <v>63.614537256651829</v>
      </c>
      <c r="BF787" s="44">
        <f t="shared" si="337"/>
        <v>-0.20607095958928512</v>
      </c>
      <c r="BG787" s="49"/>
      <c r="BH787" s="12">
        <f t="shared" si="338"/>
        <v>-0.2066363226763088</v>
      </c>
      <c r="BI787" s="9">
        <f t="shared" si="339"/>
        <v>64</v>
      </c>
      <c r="BJ787" s="9">
        <f t="shared" si="302"/>
        <v>45.426472334150922</v>
      </c>
      <c r="BK787" s="9"/>
      <c r="BL787" s="47">
        <f t="shared" si="340"/>
        <v>64</v>
      </c>
      <c r="BM787" s="44">
        <f t="shared" si="341"/>
        <v>-0.20607095958928512</v>
      </c>
      <c r="BN787" s="11"/>
      <c r="BO787" s="9"/>
      <c r="BP787" s="11"/>
      <c r="BQ787" s="9"/>
      <c r="BR787" s="43"/>
      <c r="BS787" s="9"/>
      <c r="BT787" s="11"/>
    </row>
    <row r="788" spans="3:72" x14ac:dyDescent="0.2">
      <c r="C788" s="1">
        <v>80</v>
      </c>
      <c r="D788" s="1">
        <v>104.71</v>
      </c>
      <c r="E788" s="1">
        <v>-5103.8999999999996</v>
      </c>
      <c r="F788" s="2">
        <v>78</v>
      </c>
      <c r="G788" s="6">
        <v>3.3000000000000002E-2</v>
      </c>
      <c r="H788" s="2">
        <v>0.42199999999999999</v>
      </c>
      <c r="I788" s="2">
        <v>3500</v>
      </c>
      <c r="J788" s="3">
        <f t="shared" si="303"/>
        <v>58.333333333333336</v>
      </c>
      <c r="K788" s="3">
        <f t="shared" si="304"/>
        <v>366.52</v>
      </c>
      <c r="L788" s="1">
        <v>0.9</v>
      </c>
      <c r="M788" s="1">
        <v>0.76</v>
      </c>
      <c r="N788" s="1">
        <f t="shared" si="305"/>
        <v>0.68400000000000005</v>
      </c>
      <c r="O788" s="40">
        <f t="shared" si="306"/>
        <v>50.175438596491226</v>
      </c>
      <c r="P788" s="40">
        <f t="shared" si="307"/>
        <v>3808.3157894736842</v>
      </c>
      <c r="Q788" s="1">
        <v>11</v>
      </c>
      <c r="R788" s="1">
        <v>4</v>
      </c>
      <c r="S788" s="2">
        <v>2600</v>
      </c>
      <c r="T788" s="3">
        <f t="shared" si="308"/>
        <v>866.66666666666663</v>
      </c>
      <c r="U788" s="7">
        <v>0.20419999999999999</v>
      </c>
      <c r="V788" s="7">
        <f t="shared" si="309"/>
        <v>3.2749326455999997E-2</v>
      </c>
      <c r="W788" s="7">
        <f t="shared" si="310"/>
        <v>1.6693636134473333E-2</v>
      </c>
      <c r="X788" s="40">
        <f t="shared" si="311"/>
        <v>1081.2059482292843</v>
      </c>
      <c r="Y788" s="1">
        <v>0</v>
      </c>
      <c r="Z788" s="1">
        <v>78</v>
      </c>
      <c r="AA788" s="2">
        <v>67</v>
      </c>
      <c r="AB788" s="6">
        <f t="shared" si="312"/>
        <v>0.6511988748177826</v>
      </c>
      <c r="AC788" s="2">
        <v>347.36</v>
      </c>
      <c r="AD788" s="40">
        <f t="shared" si="313"/>
        <v>3367.0033670033663</v>
      </c>
      <c r="AE788" s="1">
        <f t="shared" si="314"/>
        <v>2.4950099800399199</v>
      </c>
      <c r="AF788" s="2">
        <f t="shared" si="315"/>
        <v>261</v>
      </c>
      <c r="AG788" s="9">
        <f t="shared" si="316"/>
        <v>651.19760479041906</v>
      </c>
      <c r="AH788" s="12">
        <f t="shared" si="317"/>
        <v>2.3526137616990865E-3</v>
      </c>
      <c r="AI788" s="12">
        <f t="shared" si="318"/>
        <v>-73607.388104685524</v>
      </c>
      <c r="AJ788" s="42">
        <f t="shared" si="319"/>
        <v>-99.173622059656083</v>
      </c>
      <c r="AK788" s="11">
        <v>0</v>
      </c>
      <c r="AL788" s="9">
        <f t="shared" si="320"/>
        <v>-89.711790497976963</v>
      </c>
      <c r="AM788" s="11">
        <f t="shared" si="321"/>
        <v>0</v>
      </c>
      <c r="AN788" s="9">
        <f t="shared" si="322"/>
        <v>80.651221393861647</v>
      </c>
      <c r="AO788" s="9"/>
      <c r="AP788" s="9">
        <f t="shared" si="323"/>
        <v>99.17407037776853</v>
      </c>
      <c r="AQ788" s="47">
        <f t="shared" si="324"/>
        <v>80.600542711919445</v>
      </c>
      <c r="AR788" s="15">
        <f t="shared" si="325"/>
        <v>0</v>
      </c>
      <c r="AS788" s="49"/>
      <c r="AT788" s="12">
        <f t="shared" si="326"/>
        <v>-0.20607095958928512</v>
      </c>
      <c r="AU788" s="9">
        <f t="shared" si="327"/>
        <v>62.077693728012576</v>
      </c>
      <c r="AV788" s="9">
        <f t="shared" si="328"/>
        <v>43.554844744105694</v>
      </c>
      <c r="AW788" s="9">
        <f t="shared" si="329"/>
        <v>80.600542711919459</v>
      </c>
      <c r="AX788" s="16">
        <f t="shared" si="330"/>
        <v>62.077693728012576</v>
      </c>
      <c r="AY788" s="44">
        <f t="shared" si="331"/>
        <v>-0.20550868597027033</v>
      </c>
      <c r="AZ788" s="49"/>
      <c r="BA788" s="12">
        <f t="shared" si="332"/>
        <v>-0.20607095958928512</v>
      </c>
      <c r="BB788" s="9">
        <f t="shared" si="333"/>
        <v>63.614537256651829</v>
      </c>
      <c r="BC788" s="9">
        <f t="shared" si="334"/>
        <v>45.091688272744946</v>
      </c>
      <c r="BD788" s="9">
        <f t="shared" si="335"/>
        <v>82.137386240558712</v>
      </c>
      <c r="BE788" s="16">
        <f t="shared" si="336"/>
        <v>63.614537256651829</v>
      </c>
      <c r="BF788" s="44">
        <f t="shared" si="337"/>
        <v>-0.20550868597027033</v>
      </c>
      <c r="BG788" s="49"/>
      <c r="BH788" s="12">
        <f t="shared" si="338"/>
        <v>-0.20607095958928512</v>
      </c>
      <c r="BI788" s="9">
        <f t="shared" si="339"/>
        <v>64</v>
      </c>
      <c r="BJ788" s="9">
        <f t="shared" si="302"/>
        <v>45.477151016093117</v>
      </c>
      <c r="BK788" s="9"/>
      <c r="BL788" s="47">
        <f t="shared" si="340"/>
        <v>64</v>
      </c>
      <c r="BM788" s="44">
        <f t="shared" si="341"/>
        <v>-0.20550868597027033</v>
      </c>
      <c r="BN788" s="11"/>
      <c r="BO788" s="9"/>
      <c r="BP788" s="11"/>
      <c r="BQ788" s="9"/>
      <c r="BR788" s="43"/>
      <c r="BS788" s="9"/>
      <c r="BT788" s="11"/>
    </row>
    <row r="789" spans="3:72" x14ac:dyDescent="0.2">
      <c r="C789" s="1">
        <v>80</v>
      </c>
      <c r="D789" s="1">
        <v>104.71</v>
      </c>
      <c r="E789" s="1">
        <v>-5103.8999999999996</v>
      </c>
      <c r="F789" s="2">
        <v>78</v>
      </c>
      <c r="G789" s="6">
        <v>3.3000000000000002E-2</v>
      </c>
      <c r="H789" s="2">
        <v>0.42199999999999999</v>
      </c>
      <c r="I789" s="2">
        <v>3500</v>
      </c>
      <c r="J789" s="3">
        <f t="shared" si="303"/>
        <v>58.333333333333336</v>
      </c>
      <c r="K789" s="3">
        <f t="shared" si="304"/>
        <v>366.52</v>
      </c>
      <c r="L789" s="1">
        <v>0.9</v>
      </c>
      <c r="M789" s="1">
        <v>0.76</v>
      </c>
      <c r="N789" s="1">
        <f t="shared" si="305"/>
        <v>0.68400000000000005</v>
      </c>
      <c r="O789" s="40">
        <f t="shared" si="306"/>
        <v>50.175438596491226</v>
      </c>
      <c r="P789" s="40">
        <f t="shared" si="307"/>
        <v>3808.3157894736842</v>
      </c>
      <c r="Q789" s="1">
        <v>11</v>
      </c>
      <c r="R789" s="1">
        <v>4</v>
      </c>
      <c r="S789" s="2">
        <v>2600</v>
      </c>
      <c r="T789" s="3">
        <f t="shared" si="308"/>
        <v>866.66666666666663</v>
      </c>
      <c r="U789" s="7">
        <v>0.20419999999999999</v>
      </c>
      <c r="V789" s="7">
        <f t="shared" si="309"/>
        <v>3.2749326455999997E-2</v>
      </c>
      <c r="W789" s="7">
        <f t="shared" si="310"/>
        <v>1.6693636134473333E-2</v>
      </c>
      <c r="X789" s="40">
        <f t="shared" si="311"/>
        <v>1081.2059482292843</v>
      </c>
      <c r="Y789" s="1">
        <v>0</v>
      </c>
      <c r="Z789" s="1">
        <v>78</v>
      </c>
      <c r="AA789" s="2">
        <v>67</v>
      </c>
      <c r="AB789" s="6">
        <f t="shared" si="312"/>
        <v>0.6511988748177826</v>
      </c>
      <c r="AC789" s="2">
        <v>347.36</v>
      </c>
      <c r="AD789" s="40">
        <f t="shared" si="313"/>
        <v>3367.0033670033663</v>
      </c>
      <c r="AE789" s="1">
        <f t="shared" si="314"/>
        <v>2.4950099800399199</v>
      </c>
      <c r="AF789" s="2">
        <f t="shared" si="315"/>
        <v>262</v>
      </c>
      <c r="AG789" s="9">
        <f t="shared" si="316"/>
        <v>653.69261477045904</v>
      </c>
      <c r="AH789" s="12">
        <f t="shared" si="317"/>
        <v>2.3436553645775761E-3</v>
      </c>
      <c r="AI789" s="12">
        <f t="shared" si="318"/>
        <v>-73523.877809458601</v>
      </c>
      <c r="AJ789" s="42">
        <f t="shared" si="319"/>
        <v>-99.072544284222843</v>
      </c>
      <c r="AK789" s="11">
        <v>0</v>
      </c>
      <c r="AL789" s="9">
        <f t="shared" si="320"/>
        <v>-89.713389482279183</v>
      </c>
      <c r="AM789" s="11">
        <f t="shared" si="321"/>
        <v>0</v>
      </c>
      <c r="AN789" s="9">
        <f t="shared" si="322"/>
        <v>80.600542711919445</v>
      </c>
      <c r="AO789" s="9"/>
      <c r="AP789" s="9">
        <f t="shared" si="323"/>
        <v>99.072989194580742</v>
      </c>
      <c r="AQ789" s="47">
        <f t="shared" si="324"/>
        <v>80.550140210673874</v>
      </c>
      <c r="AR789" s="15">
        <f t="shared" si="325"/>
        <v>0</v>
      </c>
      <c r="AS789" s="49"/>
      <c r="AT789" s="12">
        <f t="shared" si="326"/>
        <v>-0.20550868597027033</v>
      </c>
      <c r="AU789" s="9">
        <f t="shared" si="327"/>
        <v>62.077693728012576</v>
      </c>
      <c r="AV789" s="9">
        <f t="shared" si="328"/>
        <v>43.605247245351272</v>
      </c>
      <c r="AW789" s="9">
        <f t="shared" si="329"/>
        <v>80.550140210673874</v>
      </c>
      <c r="AX789" s="16">
        <f t="shared" si="330"/>
        <v>62.077693728012576</v>
      </c>
      <c r="AY789" s="44">
        <f t="shared" si="331"/>
        <v>-0.20494947654144038</v>
      </c>
      <c r="AZ789" s="49"/>
      <c r="BA789" s="12">
        <f t="shared" si="332"/>
        <v>-0.20550868597027033</v>
      </c>
      <c r="BB789" s="9">
        <f t="shared" si="333"/>
        <v>63.614537256651829</v>
      </c>
      <c r="BC789" s="9">
        <f t="shared" si="334"/>
        <v>45.142090773990525</v>
      </c>
      <c r="BD789" s="9">
        <f t="shared" si="335"/>
        <v>82.086983739313126</v>
      </c>
      <c r="BE789" s="16">
        <f t="shared" si="336"/>
        <v>63.614537256651829</v>
      </c>
      <c r="BF789" s="44">
        <f t="shared" si="337"/>
        <v>-0.20494947654144038</v>
      </c>
      <c r="BG789" s="49"/>
      <c r="BH789" s="12">
        <f t="shared" si="338"/>
        <v>-0.20550868597027033</v>
      </c>
      <c r="BI789" s="9">
        <f t="shared" si="339"/>
        <v>64</v>
      </c>
      <c r="BJ789" s="9">
        <f t="shared" si="302"/>
        <v>45.527553517338696</v>
      </c>
      <c r="BK789" s="9"/>
      <c r="BL789" s="47">
        <f t="shared" si="340"/>
        <v>64</v>
      </c>
      <c r="BM789" s="44">
        <f t="shared" si="341"/>
        <v>-0.20494947654144038</v>
      </c>
      <c r="BN789" s="11"/>
      <c r="BO789" s="9"/>
      <c r="BP789" s="11"/>
      <c r="BQ789" s="9"/>
      <c r="BR789" s="43"/>
      <c r="BS789" s="9"/>
      <c r="BT789" s="11"/>
    </row>
    <row r="790" spans="3:72" x14ac:dyDescent="0.2">
      <c r="C790" s="1">
        <v>80</v>
      </c>
      <c r="D790" s="1">
        <v>104.71</v>
      </c>
      <c r="E790" s="1">
        <v>-5103.8999999999996</v>
      </c>
      <c r="F790" s="2">
        <v>78</v>
      </c>
      <c r="G790" s="6">
        <v>3.3000000000000002E-2</v>
      </c>
      <c r="H790" s="2">
        <v>0.42199999999999999</v>
      </c>
      <c r="I790" s="2">
        <v>3500</v>
      </c>
      <c r="J790" s="3">
        <f t="shared" si="303"/>
        <v>58.333333333333336</v>
      </c>
      <c r="K790" s="3">
        <f t="shared" si="304"/>
        <v>366.52</v>
      </c>
      <c r="L790" s="1">
        <v>0.9</v>
      </c>
      <c r="M790" s="1">
        <v>0.76</v>
      </c>
      <c r="N790" s="1">
        <f t="shared" si="305"/>
        <v>0.68400000000000005</v>
      </c>
      <c r="O790" s="40">
        <f t="shared" si="306"/>
        <v>50.175438596491226</v>
      </c>
      <c r="P790" s="40">
        <f t="shared" si="307"/>
        <v>3808.3157894736842</v>
      </c>
      <c r="Q790" s="1">
        <v>11</v>
      </c>
      <c r="R790" s="1">
        <v>4</v>
      </c>
      <c r="S790" s="2">
        <v>2600</v>
      </c>
      <c r="T790" s="3">
        <f t="shared" si="308"/>
        <v>866.66666666666663</v>
      </c>
      <c r="U790" s="7">
        <v>0.20419999999999999</v>
      </c>
      <c r="V790" s="7">
        <f t="shared" si="309"/>
        <v>3.2749326455999997E-2</v>
      </c>
      <c r="W790" s="7">
        <f t="shared" si="310"/>
        <v>1.6693636134473333E-2</v>
      </c>
      <c r="X790" s="40">
        <f t="shared" si="311"/>
        <v>1081.2059482292843</v>
      </c>
      <c r="Y790" s="1">
        <v>0</v>
      </c>
      <c r="Z790" s="1">
        <v>78</v>
      </c>
      <c r="AA790" s="2">
        <v>67</v>
      </c>
      <c r="AB790" s="6">
        <f t="shared" si="312"/>
        <v>0.6511988748177826</v>
      </c>
      <c r="AC790" s="2">
        <v>347.36</v>
      </c>
      <c r="AD790" s="40">
        <f t="shared" si="313"/>
        <v>3367.0033670033663</v>
      </c>
      <c r="AE790" s="1">
        <f t="shared" si="314"/>
        <v>2.4950099800399199</v>
      </c>
      <c r="AF790" s="2">
        <f t="shared" si="315"/>
        <v>263</v>
      </c>
      <c r="AG790" s="9">
        <f t="shared" si="316"/>
        <v>656.18762475049891</v>
      </c>
      <c r="AH790" s="12">
        <f t="shared" si="317"/>
        <v>2.3347649330938613E-3</v>
      </c>
      <c r="AI790" s="12">
        <f t="shared" si="318"/>
        <v>-73440.822590757278</v>
      </c>
      <c r="AJ790" s="42">
        <f t="shared" si="319"/>
        <v>-98.972016577946107</v>
      </c>
      <c r="AK790" s="11">
        <v>0</v>
      </c>
      <c r="AL790" s="9">
        <f t="shared" si="320"/>
        <v>-89.714976335394709</v>
      </c>
      <c r="AM790" s="11">
        <f t="shared" si="321"/>
        <v>0</v>
      </c>
      <c r="AN790" s="9">
        <f t="shared" si="322"/>
        <v>80.550140210673874</v>
      </c>
      <c r="AO790" s="9"/>
      <c r="AP790" s="9">
        <f t="shared" si="323"/>
        <v>98.972458119256828</v>
      </c>
      <c r="AQ790" s="47">
        <f t="shared" si="324"/>
        <v>80.500011636595531</v>
      </c>
      <c r="AR790" s="15">
        <f t="shared" si="325"/>
        <v>0</v>
      </c>
      <c r="AS790" s="49"/>
      <c r="AT790" s="12">
        <f t="shared" si="326"/>
        <v>-0.20494947654144038</v>
      </c>
      <c r="AU790" s="9">
        <f t="shared" si="327"/>
        <v>62.077693728012576</v>
      </c>
      <c r="AV790" s="9">
        <f t="shared" si="328"/>
        <v>43.655375819429615</v>
      </c>
      <c r="AW790" s="9">
        <f t="shared" si="329"/>
        <v>80.500011636595531</v>
      </c>
      <c r="AX790" s="16">
        <f t="shared" si="330"/>
        <v>62.077693728012576</v>
      </c>
      <c r="AY790" s="44">
        <f t="shared" si="331"/>
        <v>-0.2043933063001695</v>
      </c>
      <c r="AZ790" s="49"/>
      <c r="BA790" s="12">
        <f t="shared" si="332"/>
        <v>-0.20494947654144038</v>
      </c>
      <c r="BB790" s="9">
        <f t="shared" si="333"/>
        <v>63.614537256651829</v>
      </c>
      <c r="BC790" s="9">
        <f t="shared" si="334"/>
        <v>45.192219348068868</v>
      </c>
      <c r="BD790" s="9">
        <f t="shared" si="335"/>
        <v>82.036855165234783</v>
      </c>
      <c r="BE790" s="16">
        <f t="shared" si="336"/>
        <v>63.614537256651829</v>
      </c>
      <c r="BF790" s="44">
        <f t="shared" si="337"/>
        <v>-0.2043933063001695</v>
      </c>
      <c r="BG790" s="49"/>
      <c r="BH790" s="12">
        <f t="shared" si="338"/>
        <v>-0.20494947654144038</v>
      </c>
      <c r="BI790" s="9">
        <f t="shared" si="339"/>
        <v>64</v>
      </c>
      <c r="BJ790" s="9">
        <f t="shared" si="302"/>
        <v>45.577682091417039</v>
      </c>
      <c r="BK790" s="9"/>
      <c r="BL790" s="47">
        <f t="shared" si="340"/>
        <v>64</v>
      </c>
      <c r="BM790" s="44">
        <f t="shared" si="341"/>
        <v>-0.2043933063001695</v>
      </c>
      <c r="BN790" s="11"/>
      <c r="BO790" s="9"/>
      <c r="BP790" s="11"/>
      <c r="BQ790" s="9"/>
      <c r="BR790" s="43"/>
      <c r="BS790" s="9"/>
      <c r="BT790" s="11"/>
    </row>
    <row r="791" spans="3:72" x14ac:dyDescent="0.2">
      <c r="C791" s="1">
        <v>80</v>
      </c>
      <c r="D791" s="1">
        <v>104.71</v>
      </c>
      <c r="E791" s="1">
        <v>-5103.8999999999996</v>
      </c>
      <c r="F791" s="2">
        <v>78</v>
      </c>
      <c r="G791" s="6">
        <v>3.3000000000000002E-2</v>
      </c>
      <c r="H791" s="2">
        <v>0.42199999999999999</v>
      </c>
      <c r="I791" s="2">
        <v>3500</v>
      </c>
      <c r="J791" s="3">
        <f t="shared" si="303"/>
        <v>58.333333333333336</v>
      </c>
      <c r="K791" s="3">
        <f t="shared" si="304"/>
        <v>366.52</v>
      </c>
      <c r="L791" s="1">
        <v>0.9</v>
      </c>
      <c r="M791" s="1">
        <v>0.76</v>
      </c>
      <c r="N791" s="1">
        <f t="shared" si="305"/>
        <v>0.68400000000000005</v>
      </c>
      <c r="O791" s="40">
        <f t="shared" si="306"/>
        <v>50.175438596491226</v>
      </c>
      <c r="P791" s="40">
        <f t="shared" si="307"/>
        <v>3808.3157894736842</v>
      </c>
      <c r="Q791" s="1">
        <v>11</v>
      </c>
      <c r="R791" s="1">
        <v>4</v>
      </c>
      <c r="S791" s="2">
        <v>2600</v>
      </c>
      <c r="T791" s="3">
        <f t="shared" si="308"/>
        <v>866.66666666666663</v>
      </c>
      <c r="U791" s="7">
        <v>0.20419999999999999</v>
      </c>
      <c r="V791" s="7">
        <f t="shared" si="309"/>
        <v>3.2749326455999997E-2</v>
      </c>
      <c r="W791" s="7">
        <f t="shared" si="310"/>
        <v>1.6693636134473333E-2</v>
      </c>
      <c r="X791" s="40">
        <f t="shared" si="311"/>
        <v>1081.2059482292843</v>
      </c>
      <c r="Y791" s="1">
        <v>0</v>
      </c>
      <c r="Z791" s="1">
        <v>78</v>
      </c>
      <c r="AA791" s="2">
        <v>67</v>
      </c>
      <c r="AB791" s="6">
        <f t="shared" si="312"/>
        <v>0.6511988748177826</v>
      </c>
      <c r="AC791" s="2">
        <v>347.36</v>
      </c>
      <c r="AD791" s="40">
        <f t="shared" si="313"/>
        <v>3367.0033670033663</v>
      </c>
      <c r="AE791" s="1">
        <f t="shared" si="314"/>
        <v>2.4950099800399199</v>
      </c>
      <c r="AF791" s="2">
        <f t="shared" si="315"/>
        <v>264</v>
      </c>
      <c r="AG791" s="9">
        <f t="shared" si="316"/>
        <v>658.68263473053889</v>
      </c>
      <c r="AH791" s="12">
        <f t="shared" si="317"/>
        <v>2.3259416967075582E-3</v>
      </c>
      <c r="AI791" s="12">
        <f t="shared" si="318"/>
        <v>-73358.218733713249</v>
      </c>
      <c r="AJ791" s="42">
        <f t="shared" si="319"/>
        <v>-98.872034458818391</v>
      </c>
      <c r="AK791" s="11">
        <v>0</v>
      </c>
      <c r="AL791" s="9">
        <f t="shared" si="320"/>
        <v>-89.716551194857303</v>
      </c>
      <c r="AM791" s="11">
        <f t="shared" si="321"/>
        <v>0</v>
      </c>
      <c r="AN791" s="9">
        <f t="shared" si="322"/>
        <v>80.500011636595531</v>
      </c>
      <c r="AO791" s="9"/>
      <c r="AP791" s="9">
        <f t="shared" si="323"/>
        <v>98.87247266920528</v>
      </c>
      <c r="AQ791" s="47">
        <f t="shared" si="324"/>
        <v>80.450154760622311</v>
      </c>
      <c r="AR791" s="15">
        <f t="shared" si="325"/>
        <v>0</v>
      </c>
      <c r="AS791" s="49"/>
      <c r="AT791" s="12">
        <f t="shared" si="326"/>
        <v>-0.2043933063001695</v>
      </c>
      <c r="AU791" s="9">
        <f t="shared" si="327"/>
        <v>62.077693728012576</v>
      </c>
      <c r="AV791" s="9">
        <f t="shared" si="328"/>
        <v>43.705232695402827</v>
      </c>
      <c r="AW791" s="9">
        <f t="shared" si="329"/>
        <v>80.450154760622326</v>
      </c>
      <c r="AX791" s="16">
        <f t="shared" si="330"/>
        <v>62.077693728012576</v>
      </c>
      <c r="AY791" s="44">
        <f t="shared" si="331"/>
        <v>-0.20384015051529325</v>
      </c>
      <c r="AZ791" s="49"/>
      <c r="BA791" s="12">
        <f t="shared" si="332"/>
        <v>-0.2043933063001695</v>
      </c>
      <c r="BB791" s="9">
        <f t="shared" si="333"/>
        <v>63.614537256651829</v>
      </c>
      <c r="BC791" s="9">
        <f t="shared" si="334"/>
        <v>45.24207622404208</v>
      </c>
      <c r="BD791" s="9">
        <f t="shared" si="335"/>
        <v>81.986998289261578</v>
      </c>
      <c r="BE791" s="16">
        <f t="shared" si="336"/>
        <v>63.614537256651829</v>
      </c>
      <c r="BF791" s="44">
        <f t="shared" si="337"/>
        <v>-0.20384015051529325</v>
      </c>
      <c r="BG791" s="49"/>
      <c r="BH791" s="12">
        <f t="shared" si="338"/>
        <v>-0.2043933063001695</v>
      </c>
      <c r="BI791" s="9">
        <f t="shared" si="339"/>
        <v>64</v>
      </c>
      <c r="BJ791" s="9">
        <f t="shared" si="302"/>
        <v>45.627538967390251</v>
      </c>
      <c r="BK791" s="9"/>
      <c r="BL791" s="47">
        <f t="shared" si="340"/>
        <v>64</v>
      </c>
      <c r="BM791" s="44">
        <f t="shared" si="341"/>
        <v>-0.20384015051529325</v>
      </c>
      <c r="BN791" s="11"/>
      <c r="BO791" s="9"/>
      <c r="BP791" s="11"/>
      <c r="BQ791" s="9"/>
      <c r="BR791" s="43"/>
      <c r="BS791" s="9"/>
      <c r="BT791" s="11"/>
    </row>
    <row r="792" spans="3:72" x14ac:dyDescent="0.2">
      <c r="C792" s="1">
        <v>80</v>
      </c>
      <c r="D792" s="1">
        <v>104.71</v>
      </c>
      <c r="E792" s="1">
        <v>-5103.8999999999996</v>
      </c>
      <c r="F792" s="2">
        <v>78</v>
      </c>
      <c r="G792" s="6">
        <v>3.3000000000000002E-2</v>
      </c>
      <c r="H792" s="2">
        <v>0.42199999999999999</v>
      </c>
      <c r="I792" s="2">
        <v>3500</v>
      </c>
      <c r="J792" s="3">
        <f t="shared" si="303"/>
        <v>58.333333333333336</v>
      </c>
      <c r="K792" s="3">
        <f t="shared" si="304"/>
        <v>366.52</v>
      </c>
      <c r="L792" s="1">
        <v>0.9</v>
      </c>
      <c r="M792" s="1">
        <v>0.76</v>
      </c>
      <c r="N792" s="1">
        <f t="shared" si="305"/>
        <v>0.68400000000000005</v>
      </c>
      <c r="O792" s="40">
        <f t="shared" si="306"/>
        <v>50.175438596491226</v>
      </c>
      <c r="P792" s="40">
        <f t="shared" si="307"/>
        <v>3808.3157894736842</v>
      </c>
      <c r="Q792" s="1">
        <v>11</v>
      </c>
      <c r="R792" s="1">
        <v>4</v>
      </c>
      <c r="S792" s="2">
        <v>2600</v>
      </c>
      <c r="T792" s="3">
        <f t="shared" si="308"/>
        <v>866.66666666666663</v>
      </c>
      <c r="U792" s="7">
        <v>0.20419999999999999</v>
      </c>
      <c r="V792" s="7">
        <f t="shared" si="309"/>
        <v>3.2749326455999997E-2</v>
      </c>
      <c r="W792" s="7">
        <f t="shared" si="310"/>
        <v>1.6693636134473333E-2</v>
      </c>
      <c r="X792" s="40">
        <f t="shared" si="311"/>
        <v>1081.2059482292843</v>
      </c>
      <c r="Y792" s="1">
        <v>0</v>
      </c>
      <c r="Z792" s="1">
        <v>78</v>
      </c>
      <c r="AA792" s="2">
        <v>67</v>
      </c>
      <c r="AB792" s="6">
        <f t="shared" si="312"/>
        <v>0.6511988748177826</v>
      </c>
      <c r="AC792" s="2">
        <v>347.36</v>
      </c>
      <c r="AD792" s="40">
        <f t="shared" si="313"/>
        <v>3367.0033670033663</v>
      </c>
      <c r="AE792" s="1">
        <f t="shared" si="314"/>
        <v>2.4950099800399199</v>
      </c>
      <c r="AF792" s="2">
        <f t="shared" si="315"/>
        <v>265</v>
      </c>
      <c r="AG792" s="9">
        <f t="shared" si="316"/>
        <v>661.17764471057876</v>
      </c>
      <c r="AH792" s="12">
        <f t="shared" si="317"/>
        <v>2.3171848964821324E-3</v>
      </c>
      <c r="AI792" s="12">
        <f t="shared" si="318"/>
        <v>-73276.062563836153</v>
      </c>
      <c r="AJ792" s="42">
        <f t="shared" si="319"/>
        <v>-98.772593493424381</v>
      </c>
      <c r="AK792" s="11">
        <v>0</v>
      </c>
      <c r="AL792" s="9">
        <f t="shared" si="320"/>
        <v>-89.718114196129548</v>
      </c>
      <c r="AM792" s="11">
        <f t="shared" si="321"/>
        <v>0</v>
      </c>
      <c r="AN792" s="9">
        <f t="shared" si="322"/>
        <v>80.450154760622311</v>
      </c>
      <c r="AO792" s="9"/>
      <c r="AP792" s="9">
        <f t="shared" si="323"/>
        <v>98.773028410437789</v>
      </c>
      <c r="AQ792" s="47">
        <f t="shared" si="324"/>
        <v>80.400567377828054</v>
      </c>
      <c r="AR792" s="15">
        <f t="shared" si="325"/>
        <v>0</v>
      </c>
      <c r="AS792" s="49"/>
      <c r="AT792" s="12">
        <f t="shared" si="326"/>
        <v>-0.20384015051529325</v>
      </c>
      <c r="AU792" s="9">
        <f t="shared" si="327"/>
        <v>62.077693728012576</v>
      </c>
      <c r="AV792" s="9">
        <f t="shared" si="328"/>
        <v>43.754820078197099</v>
      </c>
      <c r="AW792" s="9">
        <f t="shared" si="329"/>
        <v>80.400567377828054</v>
      </c>
      <c r="AX792" s="16">
        <f t="shared" si="330"/>
        <v>62.077693728012576</v>
      </c>
      <c r="AY792" s="44">
        <f t="shared" si="331"/>
        <v>-0.2032899847234321</v>
      </c>
      <c r="AZ792" s="49"/>
      <c r="BA792" s="12">
        <f t="shared" si="332"/>
        <v>-0.20384015051529325</v>
      </c>
      <c r="BB792" s="9">
        <f t="shared" si="333"/>
        <v>63.614537256651829</v>
      </c>
      <c r="BC792" s="9">
        <f t="shared" si="334"/>
        <v>45.291663606836352</v>
      </c>
      <c r="BD792" s="9">
        <f t="shared" si="335"/>
        <v>81.937410906467306</v>
      </c>
      <c r="BE792" s="16">
        <f t="shared" si="336"/>
        <v>63.614537256651829</v>
      </c>
      <c r="BF792" s="44">
        <f t="shared" si="337"/>
        <v>-0.2032899847234321</v>
      </c>
      <c r="BG792" s="49"/>
      <c r="BH792" s="12">
        <f t="shared" si="338"/>
        <v>-0.20384015051529325</v>
      </c>
      <c r="BI792" s="9">
        <f t="shared" si="339"/>
        <v>64</v>
      </c>
      <c r="BJ792" s="9">
        <f t="shared" si="302"/>
        <v>45.677126350184523</v>
      </c>
      <c r="BK792" s="9"/>
      <c r="BL792" s="47">
        <f t="shared" si="340"/>
        <v>64</v>
      </c>
      <c r="BM792" s="44">
        <f t="shared" si="341"/>
        <v>-0.2032899847234321</v>
      </c>
      <c r="BN792" s="11"/>
      <c r="BO792" s="9"/>
      <c r="BP792" s="11"/>
      <c r="BQ792" s="9"/>
      <c r="BR792" s="43"/>
      <c r="BS792" s="9"/>
      <c r="BT792" s="11"/>
    </row>
    <row r="793" spans="3:72" x14ac:dyDescent="0.2">
      <c r="C793" s="1">
        <v>80</v>
      </c>
      <c r="D793" s="1">
        <v>104.71</v>
      </c>
      <c r="E793" s="1">
        <v>-5103.8999999999996</v>
      </c>
      <c r="F793" s="2">
        <v>78</v>
      </c>
      <c r="G793" s="6">
        <v>3.3000000000000002E-2</v>
      </c>
      <c r="H793" s="2">
        <v>0.42199999999999999</v>
      </c>
      <c r="I793" s="2">
        <v>3500</v>
      </c>
      <c r="J793" s="3">
        <f t="shared" si="303"/>
        <v>58.333333333333336</v>
      </c>
      <c r="K793" s="3">
        <f t="shared" si="304"/>
        <v>366.52</v>
      </c>
      <c r="L793" s="1">
        <v>0.9</v>
      </c>
      <c r="M793" s="1">
        <v>0.76</v>
      </c>
      <c r="N793" s="1">
        <f t="shared" si="305"/>
        <v>0.68400000000000005</v>
      </c>
      <c r="O793" s="40">
        <f t="shared" si="306"/>
        <v>50.175438596491226</v>
      </c>
      <c r="P793" s="40">
        <f t="shared" si="307"/>
        <v>3808.3157894736842</v>
      </c>
      <c r="Q793" s="1">
        <v>11</v>
      </c>
      <c r="R793" s="1">
        <v>4</v>
      </c>
      <c r="S793" s="2">
        <v>2600</v>
      </c>
      <c r="T793" s="3">
        <f t="shared" si="308"/>
        <v>866.66666666666663</v>
      </c>
      <c r="U793" s="7">
        <v>0.20419999999999999</v>
      </c>
      <c r="V793" s="7">
        <f t="shared" si="309"/>
        <v>3.2749326455999997E-2</v>
      </c>
      <c r="W793" s="7">
        <f t="shared" si="310"/>
        <v>1.6693636134473333E-2</v>
      </c>
      <c r="X793" s="40">
        <f t="shared" si="311"/>
        <v>1081.2059482292843</v>
      </c>
      <c r="Y793" s="1">
        <v>0</v>
      </c>
      <c r="Z793" s="1">
        <v>78</v>
      </c>
      <c r="AA793" s="2">
        <v>67</v>
      </c>
      <c r="AB793" s="6">
        <f t="shared" si="312"/>
        <v>0.6511988748177826</v>
      </c>
      <c r="AC793" s="2">
        <v>347.36</v>
      </c>
      <c r="AD793" s="40">
        <f t="shared" si="313"/>
        <v>3367.0033670033663</v>
      </c>
      <c r="AE793" s="1">
        <f t="shared" si="314"/>
        <v>2.4950099800399199</v>
      </c>
      <c r="AF793" s="2">
        <f t="shared" si="315"/>
        <v>266</v>
      </c>
      <c r="AG793" s="9">
        <f t="shared" si="316"/>
        <v>663.67265469061874</v>
      </c>
      <c r="AH793" s="12">
        <f t="shared" si="317"/>
        <v>2.3084937848672814E-3</v>
      </c>
      <c r="AI793" s="12">
        <f t="shared" si="318"/>
        <v>-73194.350446465702</v>
      </c>
      <c r="AJ793" s="42">
        <f t="shared" si="319"/>
        <v>-98.673689296284039</v>
      </c>
      <c r="AK793" s="11">
        <v>0</v>
      </c>
      <c r="AL793" s="9">
        <f t="shared" si="320"/>
        <v>-89.71966547264168</v>
      </c>
      <c r="AM793" s="11">
        <f t="shared" si="321"/>
        <v>0</v>
      </c>
      <c r="AN793" s="9">
        <f t="shared" si="322"/>
        <v>80.400567377828054</v>
      </c>
      <c r="AO793" s="9"/>
      <c r="AP793" s="9">
        <f t="shared" si="323"/>
        <v>98.674120956911977</v>
      </c>
      <c r="AQ793" s="47">
        <f t="shared" si="324"/>
        <v>80.3512473070965</v>
      </c>
      <c r="AR793" s="15">
        <f t="shared" si="325"/>
        <v>0</v>
      </c>
      <c r="AS793" s="49"/>
      <c r="AT793" s="12">
        <f t="shared" si="326"/>
        <v>-0.2032899847234321</v>
      </c>
      <c r="AU793" s="9">
        <f t="shared" si="327"/>
        <v>62.077693728012576</v>
      </c>
      <c r="AV793" s="9">
        <f t="shared" si="328"/>
        <v>43.804140148928653</v>
      </c>
      <c r="AW793" s="9">
        <f t="shared" si="329"/>
        <v>80.3512473070965</v>
      </c>
      <c r="AX793" s="16">
        <f t="shared" si="330"/>
        <v>62.077693728012576</v>
      </c>
      <c r="AY793" s="44">
        <f t="shared" si="331"/>
        <v>-0.20274278472537519</v>
      </c>
      <c r="AZ793" s="49"/>
      <c r="BA793" s="12">
        <f t="shared" si="332"/>
        <v>-0.2032899847234321</v>
      </c>
      <c r="BB793" s="9">
        <f t="shared" si="333"/>
        <v>63.614537256651829</v>
      </c>
      <c r="BC793" s="9">
        <f t="shared" si="334"/>
        <v>45.340983677567905</v>
      </c>
      <c r="BD793" s="9">
        <f t="shared" si="335"/>
        <v>81.888090835735753</v>
      </c>
      <c r="BE793" s="16">
        <f t="shared" si="336"/>
        <v>63.614537256651829</v>
      </c>
      <c r="BF793" s="44">
        <f t="shared" si="337"/>
        <v>-0.20274278472537519</v>
      </c>
      <c r="BG793" s="49"/>
      <c r="BH793" s="12">
        <f t="shared" si="338"/>
        <v>-0.2032899847234321</v>
      </c>
      <c r="BI793" s="9">
        <f t="shared" si="339"/>
        <v>64</v>
      </c>
      <c r="BJ793" s="9">
        <f t="shared" si="302"/>
        <v>45.726446420916076</v>
      </c>
      <c r="BK793" s="9"/>
      <c r="BL793" s="47">
        <f t="shared" si="340"/>
        <v>64</v>
      </c>
      <c r="BM793" s="44">
        <f t="shared" si="341"/>
        <v>-0.20274278472537519</v>
      </c>
      <c r="BN793" s="11"/>
      <c r="BO793" s="9"/>
      <c r="BP793" s="11"/>
      <c r="BQ793" s="9"/>
      <c r="BR793" s="43"/>
      <c r="BS793" s="9"/>
      <c r="BT793" s="11"/>
    </row>
    <row r="794" spans="3:72" x14ac:dyDescent="0.2">
      <c r="C794" s="1">
        <v>80</v>
      </c>
      <c r="D794" s="1">
        <v>104.71</v>
      </c>
      <c r="E794" s="1">
        <v>-5103.8999999999996</v>
      </c>
      <c r="F794" s="2">
        <v>78</v>
      </c>
      <c r="G794" s="6">
        <v>3.3000000000000002E-2</v>
      </c>
      <c r="H794" s="2">
        <v>0.42199999999999999</v>
      </c>
      <c r="I794" s="2">
        <v>3500</v>
      </c>
      <c r="J794" s="3">
        <f t="shared" si="303"/>
        <v>58.333333333333336</v>
      </c>
      <c r="K794" s="3">
        <f t="shared" si="304"/>
        <v>366.52</v>
      </c>
      <c r="L794" s="1">
        <v>0.9</v>
      </c>
      <c r="M794" s="1">
        <v>0.76</v>
      </c>
      <c r="N794" s="1">
        <f t="shared" si="305"/>
        <v>0.68400000000000005</v>
      </c>
      <c r="O794" s="40">
        <f t="shared" si="306"/>
        <v>50.175438596491226</v>
      </c>
      <c r="P794" s="40">
        <f t="shared" si="307"/>
        <v>3808.3157894736842</v>
      </c>
      <c r="Q794" s="1">
        <v>11</v>
      </c>
      <c r="R794" s="1">
        <v>4</v>
      </c>
      <c r="S794" s="2">
        <v>2600</v>
      </c>
      <c r="T794" s="3">
        <f t="shared" si="308"/>
        <v>866.66666666666663</v>
      </c>
      <c r="U794" s="7">
        <v>0.20419999999999999</v>
      </c>
      <c r="V794" s="7">
        <f t="shared" si="309"/>
        <v>3.2749326455999997E-2</v>
      </c>
      <c r="W794" s="7">
        <f t="shared" si="310"/>
        <v>1.6693636134473333E-2</v>
      </c>
      <c r="X794" s="40">
        <f t="shared" si="311"/>
        <v>1081.2059482292843</v>
      </c>
      <c r="Y794" s="1">
        <v>0</v>
      </c>
      <c r="Z794" s="1">
        <v>78</v>
      </c>
      <c r="AA794" s="2">
        <v>67</v>
      </c>
      <c r="AB794" s="6">
        <f t="shared" si="312"/>
        <v>0.6511988748177826</v>
      </c>
      <c r="AC794" s="2">
        <v>347.36</v>
      </c>
      <c r="AD794" s="40">
        <f t="shared" si="313"/>
        <v>3367.0033670033663</v>
      </c>
      <c r="AE794" s="1">
        <f t="shared" si="314"/>
        <v>2.4950099800399199</v>
      </c>
      <c r="AF794" s="2">
        <f t="shared" si="315"/>
        <v>267</v>
      </c>
      <c r="AG794" s="9">
        <f t="shared" si="316"/>
        <v>666.16766467065861</v>
      </c>
      <c r="AH794" s="12">
        <f t="shared" si="317"/>
        <v>2.2998676254862038E-3</v>
      </c>
      <c r="AI794" s="12">
        <f t="shared" si="318"/>
        <v>-73113.078786232538</v>
      </c>
      <c r="AJ794" s="42">
        <f t="shared" si="319"/>
        <v>-98.575317529205947</v>
      </c>
      <c r="AK794" s="11">
        <v>0</v>
      </c>
      <c r="AL794" s="9">
        <f t="shared" si="320"/>
        <v>-89.721205155829608</v>
      </c>
      <c r="AM794" s="11">
        <f t="shared" si="321"/>
        <v>0</v>
      </c>
      <c r="AN794" s="9">
        <f t="shared" si="322"/>
        <v>80.3512473070965</v>
      </c>
      <c r="AO794" s="9"/>
      <c r="AP794" s="9">
        <f t="shared" si="323"/>
        <v>98.575745969884622</v>
      </c>
      <c r="AQ794" s="47">
        <f t="shared" si="324"/>
        <v>80.302192390800712</v>
      </c>
      <c r="AR794" s="15">
        <f t="shared" si="325"/>
        <v>0</v>
      </c>
      <c r="AS794" s="49"/>
      <c r="AT794" s="12">
        <f t="shared" si="326"/>
        <v>-0.20274278472537519</v>
      </c>
      <c r="AU794" s="9">
        <f t="shared" si="327"/>
        <v>62.077693728012576</v>
      </c>
      <c r="AV794" s="9">
        <f t="shared" si="328"/>
        <v>43.853195065224448</v>
      </c>
      <c r="AW794" s="9">
        <f t="shared" si="329"/>
        <v>80.302192390800712</v>
      </c>
      <c r="AX794" s="16">
        <f t="shared" si="330"/>
        <v>62.077693728012576</v>
      </c>
      <c r="AY794" s="44">
        <f t="shared" si="331"/>
        <v>-0.20219852658252202</v>
      </c>
      <c r="AZ794" s="49"/>
      <c r="BA794" s="12">
        <f t="shared" si="332"/>
        <v>-0.20274278472537519</v>
      </c>
      <c r="BB794" s="9">
        <f t="shared" si="333"/>
        <v>63.614537256651829</v>
      </c>
      <c r="BC794" s="9">
        <f t="shared" si="334"/>
        <v>45.3900385938637</v>
      </c>
      <c r="BD794" s="9">
        <f t="shared" si="335"/>
        <v>81.839035919439965</v>
      </c>
      <c r="BE794" s="16">
        <f t="shared" si="336"/>
        <v>63.614537256651829</v>
      </c>
      <c r="BF794" s="44">
        <f t="shared" si="337"/>
        <v>-0.20219852658252202</v>
      </c>
      <c r="BG794" s="49"/>
      <c r="BH794" s="12">
        <f t="shared" si="338"/>
        <v>-0.20274278472537519</v>
      </c>
      <c r="BI794" s="9">
        <f t="shared" si="339"/>
        <v>64</v>
      </c>
      <c r="BJ794" s="9">
        <f t="shared" si="302"/>
        <v>45.775501337211871</v>
      </c>
      <c r="BK794" s="9"/>
      <c r="BL794" s="47">
        <f t="shared" si="340"/>
        <v>64</v>
      </c>
      <c r="BM794" s="44">
        <f t="shared" si="341"/>
        <v>-0.20219852658252202</v>
      </c>
      <c r="BN794" s="11"/>
      <c r="BO794" s="9"/>
      <c r="BP794" s="11"/>
      <c r="BQ794" s="9"/>
      <c r="BR794" s="43"/>
      <c r="BS794" s="9"/>
      <c r="BT794" s="11"/>
    </row>
    <row r="795" spans="3:72" x14ac:dyDescent="0.2">
      <c r="C795" s="1">
        <v>80</v>
      </c>
      <c r="D795" s="1">
        <v>104.71</v>
      </c>
      <c r="E795" s="1">
        <v>-5103.8999999999996</v>
      </c>
      <c r="F795" s="2">
        <v>78</v>
      </c>
      <c r="G795" s="6">
        <v>3.3000000000000002E-2</v>
      </c>
      <c r="H795" s="2">
        <v>0.42199999999999999</v>
      </c>
      <c r="I795" s="2">
        <v>3500</v>
      </c>
      <c r="J795" s="3">
        <f t="shared" si="303"/>
        <v>58.333333333333336</v>
      </c>
      <c r="K795" s="3">
        <f t="shared" si="304"/>
        <v>366.52</v>
      </c>
      <c r="L795" s="1">
        <v>0.9</v>
      </c>
      <c r="M795" s="1">
        <v>0.76</v>
      </c>
      <c r="N795" s="1">
        <f t="shared" si="305"/>
        <v>0.68400000000000005</v>
      </c>
      <c r="O795" s="40">
        <f t="shared" si="306"/>
        <v>50.175438596491226</v>
      </c>
      <c r="P795" s="40">
        <f t="shared" si="307"/>
        <v>3808.3157894736842</v>
      </c>
      <c r="Q795" s="1">
        <v>11</v>
      </c>
      <c r="R795" s="1">
        <v>4</v>
      </c>
      <c r="S795" s="2">
        <v>2600</v>
      </c>
      <c r="T795" s="3">
        <f t="shared" si="308"/>
        <v>866.66666666666663</v>
      </c>
      <c r="U795" s="7">
        <v>0.20419999999999999</v>
      </c>
      <c r="V795" s="7">
        <f t="shared" si="309"/>
        <v>3.2749326455999997E-2</v>
      </c>
      <c r="W795" s="7">
        <f t="shared" si="310"/>
        <v>1.6693636134473333E-2</v>
      </c>
      <c r="X795" s="40">
        <f t="shared" si="311"/>
        <v>1081.2059482292843</v>
      </c>
      <c r="Y795" s="1">
        <v>0</v>
      </c>
      <c r="Z795" s="1">
        <v>78</v>
      </c>
      <c r="AA795" s="2">
        <v>67</v>
      </c>
      <c r="AB795" s="6">
        <f t="shared" si="312"/>
        <v>0.6511988748177826</v>
      </c>
      <c r="AC795" s="2">
        <v>347.36</v>
      </c>
      <c r="AD795" s="40">
        <f t="shared" si="313"/>
        <v>3367.0033670033663</v>
      </c>
      <c r="AE795" s="1">
        <f t="shared" si="314"/>
        <v>2.4950099800399199</v>
      </c>
      <c r="AF795" s="2">
        <f t="shared" si="315"/>
        <v>268</v>
      </c>
      <c r="AG795" s="9">
        <f t="shared" si="316"/>
        <v>668.66267465069859</v>
      </c>
      <c r="AH795" s="12">
        <f t="shared" si="317"/>
        <v>2.2913056929276102E-3</v>
      </c>
      <c r="AI795" s="12">
        <f t="shared" si="318"/>
        <v>-73032.244026528249</v>
      </c>
      <c r="AJ795" s="42">
        <f t="shared" si="319"/>
        <v>-98.477473900651532</v>
      </c>
      <c r="AK795" s="11">
        <v>0</v>
      </c>
      <c r="AL795" s="9">
        <f t="shared" si="320"/>
        <v>-89.722733375171984</v>
      </c>
      <c r="AM795" s="11">
        <f t="shared" si="321"/>
        <v>0</v>
      </c>
      <c r="AN795" s="9">
        <f t="shared" si="322"/>
        <v>80.302192390800712</v>
      </c>
      <c r="AO795" s="9"/>
      <c r="AP795" s="9">
        <f t="shared" si="323"/>
        <v>98.477899157275587</v>
      </c>
      <c r="AQ795" s="47">
        <f t="shared" si="324"/>
        <v>80.253400494487451</v>
      </c>
      <c r="AR795" s="15">
        <f t="shared" si="325"/>
        <v>0</v>
      </c>
      <c r="AS795" s="49"/>
      <c r="AT795" s="12">
        <f t="shared" si="326"/>
        <v>-0.20219852658252202</v>
      </c>
      <c r="AU795" s="9">
        <f t="shared" si="327"/>
        <v>62.077693728012576</v>
      </c>
      <c r="AV795" s="9">
        <f t="shared" si="328"/>
        <v>43.901986961537702</v>
      </c>
      <c r="AW795" s="9">
        <f t="shared" si="329"/>
        <v>80.253400494487451</v>
      </c>
      <c r="AX795" s="16">
        <f t="shared" si="330"/>
        <v>62.077693728012576</v>
      </c>
      <c r="AY795" s="44">
        <f t="shared" si="331"/>
        <v>-0.20165718661338194</v>
      </c>
      <c r="AZ795" s="49"/>
      <c r="BA795" s="12">
        <f t="shared" si="332"/>
        <v>-0.20219852658252202</v>
      </c>
      <c r="BB795" s="9">
        <f t="shared" si="333"/>
        <v>63.614537256651829</v>
      </c>
      <c r="BC795" s="9">
        <f t="shared" si="334"/>
        <v>45.438830490176954</v>
      </c>
      <c r="BD795" s="9">
        <f t="shared" si="335"/>
        <v>81.790244023126704</v>
      </c>
      <c r="BE795" s="16">
        <f t="shared" si="336"/>
        <v>63.614537256651829</v>
      </c>
      <c r="BF795" s="44">
        <f t="shared" si="337"/>
        <v>-0.20165718661338194</v>
      </c>
      <c r="BG795" s="49"/>
      <c r="BH795" s="12">
        <f t="shared" si="338"/>
        <v>-0.20219852658252202</v>
      </c>
      <c r="BI795" s="9">
        <f t="shared" si="339"/>
        <v>64</v>
      </c>
      <c r="BJ795" s="9">
        <f t="shared" si="302"/>
        <v>45.824293233525125</v>
      </c>
      <c r="BK795" s="9"/>
      <c r="BL795" s="47">
        <f t="shared" si="340"/>
        <v>64</v>
      </c>
      <c r="BM795" s="44">
        <f t="shared" si="341"/>
        <v>-0.20165718661338194</v>
      </c>
      <c r="BN795" s="11"/>
      <c r="BO795" s="9"/>
      <c r="BP795" s="11"/>
      <c r="BQ795" s="9"/>
      <c r="BR795" s="43"/>
      <c r="BS795" s="9"/>
      <c r="BT795" s="11"/>
    </row>
    <row r="796" spans="3:72" x14ac:dyDescent="0.2">
      <c r="C796" s="1">
        <v>80</v>
      </c>
      <c r="D796" s="1">
        <v>104.71</v>
      </c>
      <c r="E796" s="1">
        <v>-5103.8999999999996</v>
      </c>
      <c r="F796" s="2">
        <v>78</v>
      </c>
      <c r="G796" s="6">
        <v>3.3000000000000002E-2</v>
      </c>
      <c r="H796" s="2">
        <v>0.42199999999999999</v>
      </c>
      <c r="I796" s="2">
        <v>3500</v>
      </c>
      <c r="J796" s="3">
        <f t="shared" si="303"/>
        <v>58.333333333333336</v>
      </c>
      <c r="K796" s="3">
        <f t="shared" si="304"/>
        <v>366.52</v>
      </c>
      <c r="L796" s="1">
        <v>0.9</v>
      </c>
      <c r="M796" s="1">
        <v>0.76</v>
      </c>
      <c r="N796" s="1">
        <f t="shared" si="305"/>
        <v>0.68400000000000005</v>
      </c>
      <c r="O796" s="40">
        <f t="shared" si="306"/>
        <v>50.175438596491226</v>
      </c>
      <c r="P796" s="40">
        <f t="shared" si="307"/>
        <v>3808.3157894736842</v>
      </c>
      <c r="Q796" s="1">
        <v>11</v>
      </c>
      <c r="R796" s="1">
        <v>4</v>
      </c>
      <c r="S796" s="2">
        <v>2600</v>
      </c>
      <c r="T796" s="3">
        <f t="shared" si="308"/>
        <v>866.66666666666663</v>
      </c>
      <c r="U796" s="7">
        <v>0.20419999999999999</v>
      </c>
      <c r="V796" s="7">
        <f t="shared" si="309"/>
        <v>3.2749326455999997E-2</v>
      </c>
      <c r="W796" s="7">
        <f t="shared" si="310"/>
        <v>1.6693636134473333E-2</v>
      </c>
      <c r="X796" s="40">
        <f t="shared" si="311"/>
        <v>1081.2059482292843</v>
      </c>
      <c r="Y796" s="1">
        <v>0</v>
      </c>
      <c r="Z796" s="1">
        <v>78</v>
      </c>
      <c r="AA796" s="2">
        <v>67</v>
      </c>
      <c r="AB796" s="6">
        <f t="shared" si="312"/>
        <v>0.6511988748177826</v>
      </c>
      <c r="AC796" s="2">
        <v>347.36</v>
      </c>
      <c r="AD796" s="40">
        <f t="shared" si="313"/>
        <v>3367.0033670033663</v>
      </c>
      <c r="AE796" s="1">
        <f t="shared" si="314"/>
        <v>2.4950099800399199</v>
      </c>
      <c r="AF796" s="2">
        <f t="shared" si="315"/>
        <v>269</v>
      </c>
      <c r="AG796" s="9">
        <f t="shared" si="316"/>
        <v>671.15768463073846</v>
      </c>
      <c r="AH796" s="12">
        <f t="shared" si="317"/>
        <v>2.2828072725423758E-3</v>
      </c>
      <c r="AI796" s="12">
        <f t="shared" si="318"/>
        <v>-72951.842648983395</v>
      </c>
      <c r="AJ796" s="42">
        <f t="shared" si="319"/>
        <v>-98.380154165109133</v>
      </c>
      <c r="AK796" s="11">
        <v>0</v>
      </c>
      <c r="AL796" s="9">
        <f t="shared" si="320"/>
        <v>-89.724250258226547</v>
      </c>
      <c r="AM796" s="11">
        <f t="shared" si="321"/>
        <v>0</v>
      </c>
      <c r="AN796" s="9">
        <f t="shared" si="322"/>
        <v>80.253400494487451</v>
      </c>
      <c r="AO796" s="9"/>
      <c r="AP796" s="9">
        <f t="shared" si="323"/>
        <v>98.380576273041669</v>
      </c>
      <c r="AQ796" s="47">
        <f t="shared" si="324"/>
        <v>80.204869506566794</v>
      </c>
      <c r="AR796" s="15">
        <f t="shared" si="325"/>
        <v>0</v>
      </c>
      <c r="AS796" s="49"/>
      <c r="AT796" s="12">
        <f t="shared" si="326"/>
        <v>-0.20165718661338194</v>
      </c>
      <c r="AU796" s="9">
        <f t="shared" si="327"/>
        <v>62.077693728012576</v>
      </c>
      <c r="AV796" s="9">
        <f t="shared" si="328"/>
        <v>43.950517949458359</v>
      </c>
      <c r="AW796" s="9">
        <f t="shared" si="329"/>
        <v>80.204869506566794</v>
      </c>
      <c r="AX796" s="16">
        <f t="shared" si="330"/>
        <v>62.077693728012576</v>
      </c>
      <c r="AY796" s="44">
        <f t="shared" si="331"/>
        <v>-0.20111874139012939</v>
      </c>
      <c r="AZ796" s="49"/>
      <c r="BA796" s="12">
        <f t="shared" si="332"/>
        <v>-0.20165718661338194</v>
      </c>
      <c r="BB796" s="9">
        <f t="shared" si="333"/>
        <v>63.614537256651829</v>
      </c>
      <c r="BC796" s="9">
        <f t="shared" si="334"/>
        <v>45.487361478097611</v>
      </c>
      <c r="BD796" s="9">
        <f t="shared" si="335"/>
        <v>81.741713035206047</v>
      </c>
      <c r="BE796" s="16">
        <f t="shared" si="336"/>
        <v>63.614537256651829</v>
      </c>
      <c r="BF796" s="44">
        <f t="shared" si="337"/>
        <v>-0.20111874139012939</v>
      </c>
      <c r="BG796" s="49"/>
      <c r="BH796" s="12">
        <f t="shared" si="338"/>
        <v>-0.20165718661338194</v>
      </c>
      <c r="BI796" s="9">
        <f t="shared" si="339"/>
        <v>64</v>
      </c>
      <c r="BJ796" s="9">
        <f t="shared" si="302"/>
        <v>45.872824221445782</v>
      </c>
      <c r="BK796" s="9"/>
      <c r="BL796" s="47">
        <f t="shared" si="340"/>
        <v>64</v>
      </c>
      <c r="BM796" s="44">
        <f t="shared" si="341"/>
        <v>-0.20111874139012939</v>
      </c>
      <c r="BN796" s="11"/>
      <c r="BO796" s="9"/>
      <c r="BP796" s="11"/>
      <c r="BQ796" s="9"/>
      <c r="BR796" s="43"/>
      <c r="BS796" s="9"/>
      <c r="BT796" s="11"/>
    </row>
    <row r="797" spans="3:72" x14ac:dyDescent="0.2">
      <c r="C797" s="1">
        <v>80</v>
      </c>
      <c r="D797" s="1">
        <v>104.71</v>
      </c>
      <c r="E797" s="1">
        <v>-5103.8999999999996</v>
      </c>
      <c r="F797" s="2">
        <v>78</v>
      </c>
      <c r="G797" s="6">
        <v>3.3000000000000002E-2</v>
      </c>
      <c r="H797" s="2">
        <v>0.42199999999999999</v>
      </c>
      <c r="I797" s="2">
        <v>3500</v>
      </c>
      <c r="J797" s="3">
        <f t="shared" si="303"/>
        <v>58.333333333333336</v>
      </c>
      <c r="K797" s="3">
        <f t="shared" si="304"/>
        <v>366.52</v>
      </c>
      <c r="L797" s="1">
        <v>0.9</v>
      </c>
      <c r="M797" s="1">
        <v>0.76</v>
      </c>
      <c r="N797" s="1">
        <f t="shared" si="305"/>
        <v>0.68400000000000005</v>
      </c>
      <c r="O797" s="40">
        <f t="shared" si="306"/>
        <v>50.175438596491226</v>
      </c>
      <c r="P797" s="40">
        <f t="shared" si="307"/>
        <v>3808.3157894736842</v>
      </c>
      <c r="Q797" s="1">
        <v>11</v>
      </c>
      <c r="R797" s="1">
        <v>4</v>
      </c>
      <c r="S797" s="2">
        <v>2600</v>
      </c>
      <c r="T797" s="3">
        <f t="shared" si="308"/>
        <v>866.66666666666663</v>
      </c>
      <c r="U797" s="7">
        <v>0.20419999999999999</v>
      </c>
      <c r="V797" s="7">
        <f t="shared" si="309"/>
        <v>3.2749326455999997E-2</v>
      </c>
      <c r="W797" s="7">
        <f t="shared" si="310"/>
        <v>1.6693636134473333E-2</v>
      </c>
      <c r="X797" s="40">
        <f t="shared" si="311"/>
        <v>1081.2059482292843</v>
      </c>
      <c r="Y797" s="1">
        <v>0</v>
      </c>
      <c r="Z797" s="1">
        <v>78</v>
      </c>
      <c r="AA797" s="2">
        <v>67</v>
      </c>
      <c r="AB797" s="6">
        <f t="shared" si="312"/>
        <v>0.6511988748177826</v>
      </c>
      <c r="AC797" s="2">
        <v>347.36</v>
      </c>
      <c r="AD797" s="40">
        <f t="shared" si="313"/>
        <v>3367.0033670033663</v>
      </c>
      <c r="AE797" s="1">
        <f t="shared" si="314"/>
        <v>2.4950099800399199</v>
      </c>
      <c r="AF797" s="2">
        <f t="shared" si="315"/>
        <v>270</v>
      </c>
      <c r="AG797" s="9">
        <f t="shared" si="316"/>
        <v>673.65269461077833</v>
      </c>
      <c r="AH797" s="12">
        <f t="shared" si="317"/>
        <v>2.2743716602446873E-3</v>
      </c>
      <c r="AI797" s="12">
        <f t="shared" si="318"/>
        <v>-72871.871172954518</v>
      </c>
      <c r="AJ797" s="42">
        <f t="shared" si="319"/>
        <v>-98.283354122478471</v>
      </c>
      <c r="AK797" s="11">
        <v>0</v>
      </c>
      <c r="AL797" s="9">
        <f t="shared" si="320"/>
        <v>-89.725755930665571</v>
      </c>
      <c r="AM797" s="11">
        <f t="shared" si="321"/>
        <v>0</v>
      </c>
      <c r="AN797" s="9">
        <f t="shared" si="322"/>
        <v>80.204869506566794</v>
      </c>
      <c r="AO797" s="9"/>
      <c r="AP797" s="9">
        <f t="shared" si="323"/>
        <v>98.283773116560837</v>
      </c>
      <c r="AQ797" s="47">
        <f t="shared" si="324"/>
        <v>80.15659733800662</v>
      </c>
      <c r="AR797" s="15">
        <f t="shared" si="325"/>
        <v>0</v>
      </c>
      <c r="AS797" s="49"/>
      <c r="AT797" s="12">
        <f t="shared" si="326"/>
        <v>-0.20111874139012939</v>
      </c>
      <c r="AU797" s="9">
        <f t="shared" si="327"/>
        <v>62.077693728012576</v>
      </c>
      <c r="AV797" s="9">
        <f t="shared" si="328"/>
        <v>43.998790118018533</v>
      </c>
      <c r="AW797" s="9">
        <f t="shared" si="329"/>
        <v>80.15659733800662</v>
      </c>
      <c r="AX797" s="16">
        <f t="shared" si="330"/>
        <v>62.077693728012576</v>
      </c>
      <c r="AY797" s="44">
        <f t="shared" si="331"/>
        <v>-0.20058316773521506</v>
      </c>
      <c r="AZ797" s="49"/>
      <c r="BA797" s="12">
        <f t="shared" si="332"/>
        <v>-0.20111874139012939</v>
      </c>
      <c r="BB797" s="9">
        <f t="shared" si="333"/>
        <v>63.614537256651829</v>
      </c>
      <c r="BC797" s="9">
        <f t="shared" si="334"/>
        <v>45.535633646657786</v>
      </c>
      <c r="BD797" s="9">
        <f t="shared" si="335"/>
        <v>81.693440866645872</v>
      </c>
      <c r="BE797" s="16">
        <f t="shared" si="336"/>
        <v>63.614537256651829</v>
      </c>
      <c r="BF797" s="44">
        <f t="shared" si="337"/>
        <v>-0.20058316773521506</v>
      </c>
      <c r="BG797" s="49"/>
      <c r="BH797" s="12">
        <f t="shared" si="338"/>
        <v>-0.20111874139012939</v>
      </c>
      <c r="BI797" s="9">
        <f t="shared" si="339"/>
        <v>64</v>
      </c>
      <c r="BJ797" s="9">
        <f t="shared" si="302"/>
        <v>45.921096390005957</v>
      </c>
      <c r="BK797" s="9"/>
      <c r="BL797" s="47">
        <f t="shared" si="340"/>
        <v>64</v>
      </c>
      <c r="BM797" s="44">
        <f t="shared" si="341"/>
        <v>-0.20058316773521506</v>
      </c>
      <c r="BN797" s="11"/>
      <c r="BO797" s="9"/>
      <c r="BP797" s="11"/>
      <c r="BQ797" s="9"/>
      <c r="BR797" s="43"/>
      <c r="BS797" s="9"/>
      <c r="BT797" s="11"/>
    </row>
    <row r="798" spans="3:72" x14ac:dyDescent="0.2">
      <c r="C798" s="1">
        <v>80</v>
      </c>
      <c r="D798" s="1">
        <v>104.71</v>
      </c>
      <c r="E798" s="1">
        <v>-5103.8999999999996</v>
      </c>
      <c r="F798" s="2">
        <v>78</v>
      </c>
      <c r="G798" s="6">
        <v>3.3000000000000002E-2</v>
      </c>
      <c r="H798" s="2">
        <v>0.42199999999999999</v>
      </c>
      <c r="I798" s="2">
        <v>3500</v>
      </c>
      <c r="J798" s="3">
        <f t="shared" si="303"/>
        <v>58.333333333333336</v>
      </c>
      <c r="K798" s="3">
        <f t="shared" si="304"/>
        <v>366.52</v>
      </c>
      <c r="L798" s="1">
        <v>0.9</v>
      </c>
      <c r="M798" s="1">
        <v>0.76</v>
      </c>
      <c r="N798" s="1">
        <f t="shared" si="305"/>
        <v>0.68400000000000005</v>
      </c>
      <c r="O798" s="40">
        <f t="shared" si="306"/>
        <v>50.175438596491226</v>
      </c>
      <c r="P798" s="40">
        <f t="shared" si="307"/>
        <v>3808.3157894736842</v>
      </c>
      <c r="Q798" s="1">
        <v>11</v>
      </c>
      <c r="R798" s="1">
        <v>4</v>
      </c>
      <c r="S798" s="2">
        <v>2600</v>
      </c>
      <c r="T798" s="3">
        <f t="shared" si="308"/>
        <v>866.66666666666663</v>
      </c>
      <c r="U798" s="7">
        <v>0.20419999999999999</v>
      </c>
      <c r="V798" s="7">
        <f t="shared" si="309"/>
        <v>3.2749326455999997E-2</v>
      </c>
      <c r="W798" s="7">
        <f t="shared" si="310"/>
        <v>1.6693636134473333E-2</v>
      </c>
      <c r="X798" s="40">
        <f t="shared" si="311"/>
        <v>1081.2059482292843</v>
      </c>
      <c r="Y798" s="1">
        <v>0</v>
      </c>
      <c r="Z798" s="1">
        <v>78</v>
      </c>
      <c r="AA798" s="2">
        <v>67</v>
      </c>
      <c r="AB798" s="6">
        <f t="shared" si="312"/>
        <v>0.6511988748177826</v>
      </c>
      <c r="AC798" s="2">
        <v>347.36</v>
      </c>
      <c r="AD798" s="40">
        <f t="shared" si="313"/>
        <v>3367.0033670033663</v>
      </c>
      <c r="AE798" s="1">
        <f t="shared" si="314"/>
        <v>2.4950099800399199</v>
      </c>
      <c r="AF798" s="2">
        <f t="shared" si="315"/>
        <v>271</v>
      </c>
      <c r="AG798" s="9">
        <f t="shared" si="316"/>
        <v>676.14770459081831</v>
      </c>
      <c r="AH798" s="12">
        <f t="shared" si="317"/>
        <v>2.2659981623175942E-3</v>
      </c>
      <c r="AI798" s="12">
        <f t="shared" si="318"/>
        <v>-72792.326155018978</v>
      </c>
      <c r="AJ798" s="42">
        <f t="shared" si="319"/>
        <v>-98.187069617464687</v>
      </c>
      <c r="AK798" s="11">
        <v>0</v>
      </c>
      <c r="AL798" s="9">
        <f t="shared" si="320"/>
        <v>-89.727250516310576</v>
      </c>
      <c r="AM798" s="11">
        <f t="shared" si="321"/>
        <v>0</v>
      </c>
      <c r="AN798" s="9">
        <f t="shared" si="322"/>
        <v>80.15659733800662</v>
      </c>
      <c r="AO798" s="9"/>
      <c r="AP798" s="9">
        <f t="shared" si="323"/>
        <v>98.187485532026088</v>
      </c>
      <c r="AQ798" s="47">
        <f t="shared" si="324"/>
        <v>80.108581922032045</v>
      </c>
      <c r="AR798" s="15">
        <f t="shared" si="325"/>
        <v>0</v>
      </c>
      <c r="AS798" s="49"/>
      <c r="AT798" s="12">
        <f t="shared" si="326"/>
        <v>-0.20058316773521506</v>
      </c>
      <c r="AU798" s="9">
        <f t="shared" si="327"/>
        <v>62.077693728012576</v>
      </c>
      <c r="AV798" s="9">
        <f t="shared" si="328"/>
        <v>44.046805533993108</v>
      </c>
      <c r="AW798" s="9">
        <f t="shared" si="329"/>
        <v>80.108581922032045</v>
      </c>
      <c r="AX798" s="16">
        <f t="shared" si="330"/>
        <v>62.077693728012576</v>
      </c>
      <c r="AY798" s="44">
        <f t="shared" si="331"/>
        <v>-0.20005044271803094</v>
      </c>
      <c r="AZ798" s="49"/>
      <c r="BA798" s="12">
        <f t="shared" si="332"/>
        <v>-0.20058316773521506</v>
      </c>
      <c r="BB798" s="9">
        <f t="shared" si="333"/>
        <v>63.614537256651829</v>
      </c>
      <c r="BC798" s="9">
        <f t="shared" si="334"/>
        <v>45.583649062632361</v>
      </c>
      <c r="BD798" s="9">
        <f t="shared" si="335"/>
        <v>81.645425450671297</v>
      </c>
      <c r="BE798" s="16">
        <f t="shared" si="336"/>
        <v>63.614537256651829</v>
      </c>
      <c r="BF798" s="44">
        <f t="shared" si="337"/>
        <v>-0.20005044271803094</v>
      </c>
      <c r="BG798" s="49"/>
      <c r="BH798" s="12">
        <f t="shared" si="338"/>
        <v>-0.20058316773521506</v>
      </c>
      <c r="BI798" s="9">
        <f t="shared" si="339"/>
        <v>64</v>
      </c>
      <c r="BJ798" s="9">
        <f t="shared" si="302"/>
        <v>45.969111805980532</v>
      </c>
      <c r="BK798" s="9"/>
      <c r="BL798" s="47">
        <f t="shared" si="340"/>
        <v>64</v>
      </c>
      <c r="BM798" s="44">
        <f t="shared" si="341"/>
        <v>-0.20005044271803094</v>
      </c>
      <c r="BN798" s="11"/>
      <c r="BO798" s="9"/>
      <c r="BP798" s="11"/>
      <c r="BQ798" s="9"/>
      <c r="BR798" s="43"/>
      <c r="BS798" s="9"/>
      <c r="BT798" s="11"/>
    </row>
    <row r="799" spans="3:72" x14ac:dyDescent="0.2">
      <c r="C799" s="1">
        <v>80</v>
      </c>
      <c r="D799" s="1">
        <v>104.71</v>
      </c>
      <c r="E799" s="1">
        <v>-5103.8999999999996</v>
      </c>
      <c r="F799" s="2">
        <v>78</v>
      </c>
      <c r="G799" s="6">
        <v>3.3000000000000002E-2</v>
      </c>
      <c r="H799" s="2">
        <v>0.42199999999999999</v>
      </c>
      <c r="I799" s="2">
        <v>3500</v>
      </c>
      <c r="J799" s="3">
        <f t="shared" si="303"/>
        <v>58.333333333333336</v>
      </c>
      <c r="K799" s="3">
        <f t="shared" si="304"/>
        <v>366.52</v>
      </c>
      <c r="L799" s="1">
        <v>0.9</v>
      </c>
      <c r="M799" s="1">
        <v>0.76</v>
      </c>
      <c r="N799" s="1">
        <f t="shared" si="305"/>
        <v>0.68400000000000005</v>
      </c>
      <c r="O799" s="40">
        <f t="shared" si="306"/>
        <v>50.175438596491226</v>
      </c>
      <c r="P799" s="40">
        <f t="shared" si="307"/>
        <v>3808.3157894736842</v>
      </c>
      <c r="Q799" s="1">
        <v>11</v>
      </c>
      <c r="R799" s="1">
        <v>4</v>
      </c>
      <c r="S799" s="2">
        <v>2600</v>
      </c>
      <c r="T799" s="3">
        <f t="shared" si="308"/>
        <v>866.66666666666663</v>
      </c>
      <c r="U799" s="7">
        <v>0.20419999999999999</v>
      </c>
      <c r="V799" s="7">
        <f t="shared" si="309"/>
        <v>3.2749326455999997E-2</v>
      </c>
      <c r="W799" s="7">
        <f t="shared" si="310"/>
        <v>1.6693636134473333E-2</v>
      </c>
      <c r="X799" s="40">
        <f t="shared" si="311"/>
        <v>1081.2059482292843</v>
      </c>
      <c r="Y799" s="1">
        <v>0</v>
      </c>
      <c r="Z799" s="1">
        <v>78</v>
      </c>
      <c r="AA799" s="2">
        <v>67</v>
      </c>
      <c r="AB799" s="6">
        <f t="shared" si="312"/>
        <v>0.6511988748177826</v>
      </c>
      <c r="AC799" s="2">
        <v>347.36</v>
      </c>
      <c r="AD799" s="40">
        <f t="shared" si="313"/>
        <v>3367.0033670033663</v>
      </c>
      <c r="AE799" s="1">
        <f t="shared" si="314"/>
        <v>2.4950099800399199</v>
      </c>
      <c r="AF799" s="2">
        <f t="shared" si="315"/>
        <v>272</v>
      </c>
      <c r="AG799" s="9">
        <f t="shared" si="316"/>
        <v>678.64271457085817</v>
      </c>
      <c r="AH799" s="12">
        <f t="shared" si="317"/>
        <v>2.2576860952228345E-3</v>
      </c>
      <c r="AI799" s="12">
        <f t="shared" si="318"/>
        <v>-72713.204188478136</v>
      </c>
      <c r="AJ799" s="42">
        <f t="shared" si="319"/>
        <v>-98.09129653898222</v>
      </c>
      <c r="AK799" s="11">
        <v>0</v>
      </c>
      <c r="AL799" s="9">
        <f t="shared" si="320"/>
        <v>-89.728734137166313</v>
      </c>
      <c r="AM799" s="11">
        <f t="shared" si="321"/>
        <v>0</v>
      </c>
      <c r="AN799" s="9">
        <f t="shared" si="322"/>
        <v>80.108581922032045</v>
      </c>
      <c r="AO799" s="9"/>
      <c r="AP799" s="9">
        <f t="shared" si="323"/>
        <v>98.091709407849095</v>
      </c>
      <c r="AQ799" s="47">
        <f t="shared" si="324"/>
        <v>80.060821213829627</v>
      </c>
      <c r="AR799" s="15">
        <f t="shared" si="325"/>
        <v>0</v>
      </c>
      <c r="AS799" s="49"/>
      <c r="AT799" s="12">
        <f t="shared" si="326"/>
        <v>-0.20005044271803094</v>
      </c>
      <c r="AU799" s="9">
        <f t="shared" si="327"/>
        <v>62.077693728012576</v>
      </c>
      <c r="AV799" s="9">
        <f t="shared" si="328"/>
        <v>44.094566242195526</v>
      </c>
      <c r="AW799" s="9">
        <f t="shared" si="329"/>
        <v>80.060821213829627</v>
      </c>
      <c r="AX799" s="16">
        <f t="shared" si="330"/>
        <v>62.077693728012576</v>
      </c>
      <c r="AY799" s="44">
        <f t="shared" si="331"/>
        <v>-0.19952054365162836</v>
      </c>
      <c r="AZ799" s="49"/>
      <c r="BA799" s="12">
        <f t="shared" si="332"/>
        <v>-0.20005044271803094</v>
      </c>
      <c r="BB799" s="9">
        <f t="shared" si="333"/>
        <v>63.614537256651829</v>
      </c>
      <c r="BC799" s="9">
        <f t="shared" si="334"/>
        <v>45.631409770834779</v>
      </c>
      <c r="BD799" s="9">
        <f t="shared" si="335"/>
        <v>81.597664742468879</v>
      </c>
      <c r="BE799" s="16">
        <f t="shared" si="336"/>
        <v>63.614537256651829</v>
      </c>
      <c r="BF799" s="44">
        <f t="shared" si="337"/>
        <v>-0.19952054365162836</v>
      </c>
      <c r="BG799" s="49"/>
      <c r="BH799" s="12">
        <f t="shared" si="338"/>
        <v>-0.20005044271803094</v>
      </c>
      <c r="BI799" s="9">
        <f t="shared" si="339"/>
        <v>64</v>
      </c>
      <c r="BJ799" s="9">
        <f t="shared" si="302"/>
        <v>46.01687251418295</v>
      </c>
      <c r="BK799" s="9"/>
      <c r="BL799" s="47">
        <f t="shared" si="340"/>
        <v>64</v>
      </c>
      <c r="BM799" s="44">
        <f t="shared" si="341"/>
        <v>-0.19952054365162836</v>
      </c>
      <c r="BN799" s="11"/>
      <c r="BO799" s="9"/>
      <c r="BP799" s="11"/>
      <c r="BQ799" s="9"/>
      <c r="BR799" s="43"/>
      <c r="BS799" s="9"/>
      <c r="BT799" s="11"/>
    </row>
    <row r="800" spans="3:72" x14ac:dyDescent="0.2">
      <c r="C800" s="1">
        <v>80</v>
      </c>
      <c r="D800" s="1">
        <v>104.71</v>
      </c>
      <c r="E800" s="1">
        <v>-5103.8999999999996</v>
      </c>
      <c r="F800" s="2">
        <v>78</v>
      </c>
      <c r="G800" s="6">
        <v>3.3000000000000002E-2</v>
      </c>
      <c r="H800" s="2">
        <v>0.42199999999999999</v>
      </c>
      <c r="I800" s="2">
        <v>3500</v>
      </c>
      <c r="J800" s="3">
        <f t="shared" si="303"/>
        <v>58.333333333333336</v>
      </c>
      <c r="K800" s="3">
        <f t="shared" si="304"/>
        <v>366.52</v>
      </c>
      <c r="L800" s="1">
        <v>0.9</v>
      </c>
      <c r="M800" s="1">
        <v>0.76</v>
      </c>
      <c r="N800" s="1">
        <f t="shared" si="305"/>
        <v>0.68400000000000005</v>
      </c>
      <c r="O800" s="40">
        <f t="shared" si="306"/>
        <v>50.175438596491226</v>
      </c>
      <c r="P800" s="40">
        <f t="shared" si="307"/>
        <v>3808.3157894736842</v>
      </c>
      <c r="Q800" s="1">
        <v>11</v>
      </c>
      <c r="R800" s="1">
        <v>4</v>
      </c>
      <c r="S800" s="2">
        <v>2600</v>
      </c>
      <c r="T800" s="3">
        <f t="shared" si="308"/>
        <v>866.66666666666663</v>
      </c>
      <c r="U800" s="7">
        <v>0.20419999999999999</v>
      </c>
      <c r="V800" s="7">
        <f t="shared" si="309"/>
        <v>3.2749326455999997E-2</v>
      </c>
      <c r="W800" s="7">
        <f t="shared" si="310"/>
        <v>1.6693636134473333E-2</v>
      </c>
      <c r="X800" s="40">
        <f t="shared" si="311"/>
        <v>1081.2059482292843</v>
      </c>
      <c r="Y800" s="1">
        <v>0</v>
      </c>
      <c r="Z800" s="1">
        <v>78</v>
      </c>
      <c r="AA800" s="2">
        <v>67</v>
      </c>
      <c r="AB800" s="6">
        <f t="shared" si="312"/>
        <v>0.6511988748177826</v>
      </c>
      <c r="AC800" s="2">
        <v>347.36</v>
      </c>
      <c r="AD800" s="40">
        <f t="shared" si="313"/>
        <v>3367.0033670033663</v>
      </c>
      <c r="AE800" s="1">
        <f t="shared" si="314"/>
        <v>2.4950099800399199</v>
      </c>
      <c r="AF800" s="2">
        <f t="shared" si="315"/>
        <v>273</v>
      </c>
      <c r="AG800" s="9">
        <f t="shared" si="316"/>
        <v>681.13772455089816</v>
      </c>
      <c r="AH800" s="12">
        <f t="shared" si="317"/>
        <v>2.249434785414828E-3</v>
      </c>
      <c r="AI800" s="12">
        <f t="shared" si="318"/>
        <v>-72634.501902868404</v>
      </c>
      <c r="AJ800" s="42">
        <f t="shared" si="319"/>
        <v>-97.996030819568176</v>
      </c>
      <c r="AK800" s="11">
        <v>0</v>
      </c>
      <c r="AL800" s="9">
        <f t="shared" si="320"/>
        <v>-89.730206913453941</v>
      </c>
      <c r="AM800" s="11">
        <f t="shared" si="321"/>
        <v>0</v>
      </c>
      <c r="AN800" s="9">
        <f t="shared" si="322"/>
        <v>80.060821213829627</v>
      </c>
      <c r="AO800" s="9"/>
      <c r="AP800" s="9">
        <f t="shared" si="323"/>
        <v>97.996440676073334</v>
      </c>
      <c r="AQ800" s="47">
        <f t="shared" si="324"/>
        <v>80.013313190256284</v>
      </c>
      <c r="AR800" s="15">
        <f t="shared" si="325"/>
        <v>0</v>
      </c>
      <c r="AS800" s="49"/>
      <c r="AT800" s="12">
        <f t="shared" si="326"/>
        <v>-0.19952054365162836</v>
      </c>
      <c r="AU800" s="9">
        <f t="shared" si="327"/>
        <v>62.077693728012576</v>
      </c>
      <c r="AV800" s="9">
        <f t="shared" si="328"/>
        <v>44.142074265768869</v>
      </c>
      <c r="AW800" s="9">
        <f t="shared" si="329"/>
        <v>80.013313190256284</v>
      </c>
      <c r="AX800" s="16">
        <f t="shared" si="330"/>
        <v>62.077693728012576</v>
      </c>
      <c r="AY800" s="44">
        <f t="shared" si="331"/>
        <v>-0.1989934480894886</v>
      </c>
      <c r="AZ800" s="49"/>
      <c r="BA800" s="12">
        <f t="shared" si="332"/>
        <v>-0.19952054365162836</v>
      </c>
      <c r="BB800" s="9">
        <f t="shared" si="333"/>
        <v>63.614537256651829</v>
      </c>
      <c r="BC800" s="9">
        <f t="shared" si="334"/>
        <v>45.678917794408122</v>
      </c>
      <c r="BD800" s="9">
        <f t="shared" si="335"/>
        <v>81.550156718895536</v>
      </c>
      <c r="BE800" s="16">
        <f t="shared" si="336"/>
        <v>63.614537256651829</v>
      </c>
      <c r="BF800" s="44">
        <f t="shared" si="337"/>
        <v>-0.1989934480894886</v>
      </c>
      <c r="BG800" s="49"/>
      <c r="BH800" s="12">
        <f t="shared" si="338"/>
        <v>-0.19952054365162836</v>
      </c>
      <c r="BI800" s="9">
        <f t="shared" si="339"/>
        <v>64</v>
      </c>
      <c r="BJ800" s="9">
        <f t="shared" si="302"/>
        <v>46.064380537756293</v>
      </c>
      <c r="BK800" s="9"/>
      <c r="BL800" s="47">
        <f t="shared" si="340"/>
        <v>64</v>
      </c>
      <c r="BM800" s="44">
        <f t="shared" si="341"/>
        <v>-0.1989934480894886</v>
      </c>
      <c r="BN800" s="11"/>
      <c r="BO800" s="9"/>
      <c r="BP800" s="11"/>
      <c r="BQ800" s="9"/>
      <c r="BR800" s="43"/>
      <c r="BS800" s="9"/>
      <c r="BT800" s="11"/>
    </row>
    <row r="801" spans="3:72" x14ac:dyDescent="0.2">
      <c r="C801" s="1">
        <v>80</v>
      </c>
      <c r="D801" s="1">
        <v>104.71</v>
      </c>
      <c r="E801" s="1">
        <v>-5103.8999999999996</v>
      </c>
      <c r="F801" s="2">
        <v>78</v>
      </c>
      <c r="G801" s="6">
        <v>3.3000000000000002E-2</v>
      </c>
      <c r="H801" s="2">
        <v>0.42199999999999999</v>
      </c>
      <c r="I801" s="2">
        <v>3500</v>
      </c>
      <c r="J801" s="3">
        <f t="shared" si="303"/>
        <v>58.333333333333336</v>
      </c>
      <c r="K801" s="3">
        <f t="shared" si="304"/>
        <v>366.52</v>
      </c>
      <c r="L801" s="1">
        <v>0.9</v>
      </c>
      <c r="M801" s="1">
        <v>0.76</v>
      </c>
      <c r="N801" s="1">
        <f t="shared" si="305"/>
        <v>0.68400000000000005</v>
      </c>
      <c r="O801" s="40">
        <f t="shared" si="306"/>
        <v>50.175438596491226</v>
      </c>
      <c r="P801" s="40">
        <f t="shared" si="307"/>
        <v>3808.3157894736842</v>
      </c>
      <c r="Q801" s="1">
        <v>11</v>
      </c>
      <c r="R801" s="1">
        <v>4</v>
      </c>
      <c r="S801" s="2">
        <v>2600</v>
      </c>
      <c r="T801" s="3">
        <f t="shared" si="308"/>
        <v>866.66666666666663</v>
      </c>
      <c r="U801" s="7">
        <v>0.20419999999999999</v>
      </c>
      <c r="V801" s="7">
        <f t="shared" si="309"/>
        <v>3.2749326455999997E-2</v>
      </c>
      <c r="W801" s="7">
        <f t="shared" si="310"/>
        <v>1.6693636134473333E-2</v>
      </c>
      <c r="X801" s="40">
        <f t="shared" si="311"/>
        <v>1081.2059482292843</v>
      </c>
      <c r="Y801" s="1">
        <v>0</v>
      </c>
      <c r="Z801" s="1">
        <v>78</v>
      </c>
      <c r="AA801" s="2">
        <v>67</v>
      </c>
      <c r="AB801" s="6">
        <f t="shared" si="312"/>
        <v>0.6511988748177826</v>
      </c>
      <c r="AC801" s="2">
        <v>347.36</v>
      </c>
      <c r="AD801" s="40">
        <f t="shared" si="313"/>
        <v>3367.0033670033663</v>
      </c>
      <c r="AE801" s="1">
        <f t="shared" si="314"/>
        <v>2.4950099800399199</v>
      </c>
      <c r="AF801" s="2">
        <f t="shared" si="315"/>
        <v>274</v>
      </c>
      <c r="AG801" s="9">
        <f t="shared" si="316"/>
        <v>683.63273453093802</v>
      </c>
      <c r="AH801" s="12">
        <f t="shared" si="317"/>
        <v>2.2412435691587414E-3</v>
      </c>
      <c r="AI801" s="12">
        <f t="shared" si="318"/>
        <v>-72556.215963480063</v>
      </c>
      <c r="AJ801" s="42">
        <f t="shared" si="319"/>
        <v>-97.901268434804905</v>
      </c>
      <c r="AK801" s="11">
        <v>0</v>
      </c>
      <c r="AL801" s="9">
        <f t="shared" si="320"/>
        <v>-89.7316689636435</v>
      </c>
      <c r="AM801" s="11">
        <f t="shared" si="321"/>
        <v>0</v>
      </c>
      <c r="AN801" s="9">
        <f t="shared" si="322"/>
        <v>80.013313190256284</v>
      </c>
      <c r="AO801" s="9"/>
      <c r="AP801" s="9">
        <f t="shared" si="323"/>
        <v>97.901675311796538</v>
      </c>
      <c r="AQ801" s="47">
        <f t="shared" si="324"/>
        <v>79.966055849552831</v>
      </c>
      <c r="AR801" s="15">
        <f t="shared" si="325"/>
        <v>0</v>
      </c>
      <c r="AS801" s="49"/>
      <c r="AT801" s="12">
        <f t="shared" si="326"/>
        <v>-0.1989934480894886</v>
      </c>
      <c r="AU801" s="9">
        <f t="shared" si="327"/>
        <v>62.077693728012576</v>
      </c>
      <c r="AV801" s="9">
        <f t="shared" si="328"/>
        <v>44.189331606472315</v>
      </c>
      <c r="AW801" s="9">
        <f t="shared" si="329"/>
        <v>79.966055849552845</v>
      </c>
      <c r="AX801" s="16">
        <f t="shared" si="330"/>
        <v>62.077693728012576</v>
      </c>
      <c r="AY801" s="44">
        <f t="shared" si="331"/>
        <v>-0.19846913382234468</v>
      </c>
      <c r="AZ801" s="49"/>
      <c r="BA801" s="12">
        <f t="shared" si="332"/>
        <v>-0.1989934480894886</v>
      </c>
      <c r="BB801" s="9">
        <f t="shared" si="333"/>
        <v>63.614537256651829</v>
      </c>
      <c r="BC801" s="9">
        <f t="shared" si="334"/>
        <v>45.726175135111568</v>
      </c>
      <c r="BD801" s="9">
        <f t="shared" si="335"/>
        <v>81.502899378192097</v>
      </c>
      <c r="BE801" s="16">
        <f t="shared" si="336"/>
        <v>63.614537256651829</v>
      </c>
      <c r="BF801" s="44">
        <f t="shared" si="337"/>
        <v>-0.19846913382234468</v>
      </c>
      <c r="BG801" s="49"/>
      <c r="BH801" s="12">
        <f t="shared" si="338"/>
        <v>-0.1989934480894886</v>
      </c>
      <c r="BI801" s="9">
        <f t="shared" si="339"/>
        <v>64</v>
      </c>
      <c r="BJ801" s="9">
        <f t="shared" si="302"/>
        <v>46.111637878459739</v>
      </c>
      <c r="BK801" s="9"/>
      <c r="BL801" s="47">
        <f t="shared" si="340"/>
        <v>64</v>
      </c>
      <c r="BM801" s="44">
        <f t="shared" si="341"/>
        <v>-0.19846913382234468</v>
      </c>
      <c r="BN801" s="11"/>
      <c r="BO801" s="9"/>
      <c r="BP801" s="11"/>
      <c r="BQ801" s="9"/>
      <c r="BR801" s="43"/>
      <c r="BS801" s="9"/>
      <c r="BT801" s="11"/>
    </row>
    <row r="802" spans="3:72" x14ac:dyDescent="0.2">
      <c r="C802" s="1">
        <v>80</v>
      </c>
      <c r="D802" s="1">
        <v>104.71</v>
      </c>
      <c r="E802" s="1">
        <v>-5103.8999999999996</v>
      </c>
      <c r="F802" s="2">
        <v>78</v>
      </c>
      <c r="G802" s="6">
        <v>3.3000000000000002E-2</v>
      </c>
      <c r="H802" s="2">
        <v>0.42199999999999999</v>
      </c>
      <c r="I802" s="2">
        <v>3500</v>
      </c>
      <c r="J802" s="3">
        <f t="shared" si="303"/>
        <v>58.333333333333336</v>
      </c>
      <c r="K802" s="3">
        <f t="shared" si="304"/>
        <v>366.52</v>
      </c>
      <c r="L802" s="1">
        <v>0.9</v>
      </c>
      <c r="M802" s="1">
        <v>0.76</v>
      </c>
      <c r="N802" s="1">
        <f t="shared" si="305"/>
        <v>0.68400000000000005</v>
      </c>
      <c r="O802" s="40">
        <f t="shared" si="306"/>
        <v>50.175438596491226</v>
      </c>
      <c r="P802" s="40">
        <f t="shared" si="307"/>
        <v>3808.3157894736842</v>
      </c>
      <c r="Q802" s="1">
        <v>11</v>
      </c>
      <c r="R802" s="1">
        <v>4</v>
      </c>
      <c r="S802" s="2">
        <v>2600</v>
      </c>
      <c r="T802" s="3">
        <f t="shared" si="308"/>
        <v>866.66666666666663</v>
      </c>
      <c r="U802" s="7">
        <v>0.20419999999999999</v>
      </c>
      <c r="V802" s="7">
        <f t="shared" si="309"/>
        <v>3.2749326455999997E-2</v>
      </c>
      <c r="W802" s="7">
        <f t="shared" si="310"/>
        <v>1.6693636134473333E-2</v>
      </c>
      <c r="X802" s="40">
        <f t="shared" si="311"/>
        <v>1081.2059482292843</v>
      </c>
      <c r="Y802" s="1">
        <v>0</v>
      </c>
      <c r="Z802" s="1">
        <v>78</v>
      </c>
      <c r="AA802" s="2">
        <v>67</v>
      </c>
      <c r="AB802" s="6">
        <f t="shared" si="312"/>
        <v>0.6511988748177826</v>
      </c>
      <c r="AC802" s="2">
        <v>347.36</v>
      </c>
      <c r="AD802" s="40">
        <f t="shared" si="313"/>
        <v>3367.0033670033663</v>
      </c>
      <c r="AE802" s="1">
        <f t="shared" si="314"/>
        <v>2.4950099800399199</v>
      </c>
      <c r="AF802" s="2">
        <f t="shared" si="315"/>
        <v>275</v>
      </c>
      <c r="AG802" s="9">
        <f t="shared" si="316"/>
        <v>686.127744510978</v>
      </c>
      <c r="AH802" s="12">
        <f t="shared" si="317"/>
        <v>2.2331117923525055E-3</v>
      </c>
      <c r="AI802" s="12">
        <f t="shared" si="318"/>
        <v>-72478.343070883871</v>
      </c>
      <c r="AJ802" s="42">
        <f t="shared" si="319"/>
        <v>-97.807005402751884</v>
      </c>
      <c r="AK802" s="11">
        <v>0</v>
      </c>
      <c r="AL802" s="9">
        <f t="shared" si="320"/>
        <v>-89.733120404485646</v>
      </c>
      <c r="AM802" s="11">
        <f t="shared" si="321"/>
        <v>0</v>
      </c>
      <c r="AN802" s="9">
        <f t="shared" si="322"/>
        <v>79.966055849552831</v>
      </c>
      <c r="AO802" s="9"/>
      <c r="AP802" s="9">
        <f t="shared" si="323"/>
        <v>97.807409332602333</v>
      </c>
      <c r="AQ802" s="47">
        <f t="shared" si="324"/>
        <v>79.919047211062079</v>
      </c>
      <c r="AR802" s="15">
        <f t="shared" si="325"/>
        <v>0</v>
      </c>
      <c r="AS802" s="49"/>
      <c r="AT802" s="12">
        <f t="shared" si="326"/>
        <v>-0.19846913382234468</v>
      </c>
      <c r="AU802" s="9">
        <f t="shared" si="327"/>
        <v>62.077693728012576</v>
      </c>
      <c r="AV802" s="9">
        <f t="shared" si="328"/>
        <v>44.236340244963074</v>
      </c>
      <c r="AW802" s="9">
        <f t="shared" si="329"/>
        <v>79.919047211062079</v>
      </c>
      <c r="AX802" s="16">
        <f t="shared" si="330"/>
        <v>62.077693728012576</v>
      </c>
      <c r="AY802" s="44">
        <f t="shared" si="331"/>
        <v>-0.19794757887505332</v>
      </c>
      <c r="AZ802" s="49"/>
      <c r="BA802" s="12">
        <f t="shared" si="332"/>
        <v>-0.19846913382234468</v>
      </c>
      <c r="BB802" s="9">
        <f t="shared" si="333"/>
        <v>63.614537256651829</v>
      </c>
      <c r="BC802" s="9">
        <f t="shared" si="334"/>
        <v>45.773183773602327</v>
      </c>
      <c r="BD802" s="9">
        <f t="shared" si="335"/>
        <v>81.455890739701331</v>
      </c>
      <c r="BE802" s="16">
        <f t="shared" si="336"/>
        <v>63.614537256651829</v>
      </c>
      <c r="BF802" s="44">
        <f t="shared" si="337"/>
        <v>-0.19794757887505332</v>
      </c>
      <c r="BG802" s="49"/>
      <c r="BH802" s="12">
        <f t="shared" si="338"/>
        <v>-0.19846913382234468</v>
      </c>
      <c r="BI802" s="9">
        <f t="shared" si="339"/>
        <v>64</v>
      </c>
      <c r="BJ802" s="9">
        <f t="shared" si="302"/>
        <v>46.158646516950498</v>
      </c>
      <c r="BK802" s="9"/>
      <c r="BL802" s="47">
        <f t="shared" si="340"/>
        <v>64</v>
      </c>
      <c r="BM802" s="44">
        <f t="shared" si="341"/>
        <v>-0.19794757887505332</v>
      </c>
      <c r="BN802" s="11"/>
      <c r="BO802" s="9"/>
      <c r="BP802" s="11"/>
      <c r="BQ802" s="9"/>
      <c r="BR802" s="43"/>
      <c r="BS802" s="9"/>
      <c r="BT802" s="11"/>
    </row>
    <row r="803" spans="3:72" x14ac:dyDescent="0.2">
      <c r="C803" s="1">
        <v>80</v>
      </c>
      <c r="D803" s="1">
        <v>104.71</v>
      </c>
      <c r="E803" s="1">
        <v>-5103.8999999999996</v>
      </c>
      <c r="F803" s="2">
        <v>78</v>
      </c>
      <c r="G803" s="6">
        <v>3.3000000000000002E-2</v>
      </c>
      <c r="H803" s="2">
        <v>0.42199999999999999</v>
      </c>
      <c r="I803" s="2">
        <v>3500</v>
      </c>
      <c r="J803" s="3">
        <f t="shared" si="303"/>
        <v>58.333333333333336</v>
      </c>
      <c r="K803" s="3">
        <f t="shared" si="304"/>
        <v>366.52</v>
      </c>
      <c r="L803" s="1">
        <v>0.9</v>
      </c>
      <c r="M803" s="1">
        <v>0.76</v>
      </c>
      <c r="N803" s="1">
        <f t="shared" si="305"/>
        <v>0.68400000000000005</v>
      </c>
      <c r="O803" s="40">
        <f t="shared" si="306"/>
        <v>50.175438596491226</v>
      </c>
      <c r="P803" s="40">
        <f t="shared" si="307"/>
        <v>3808.3157894736842</v>
      </c>
      <c r="Q803" s="1">
        <v>11</v>
      </c>
      <c r="R803" s="1">
        <v>4</v>
      </c>
      <c r="S803" s="2">
        <v>2600</v>
      </c>
      <c r="T803" s="3">
        <f t="shared" si="308"/>
        <v>866.66666666666663</v>
      </c>
      <c r="U803" s="7">
        <v>0.20419999999999999</v>
      </c>
      <c r="V803" s="7">
        <f t="shared" si="309"/>
        <v>3.2749326455999997E-2</v>
      </c>
      <c r="W803" s="7">
        <f t="shared" si="310"/>
        <v>1.6693636134473333E-2</v>
      </c>
      <c r="X803" s="40">
        <f t="shared" si="311"/>
        <v>1081.2059482292843</v>
      </c>
      <c r="Y803" s="1">
        <v>0</v>
      </c>
      <c r="Z803" s="1">
        <v>78</v>
      </c>
      <c r="AA803" s="2">
        <v>67</v>
      </c>
      <c r="AB803" s="6">
        <f t="shared" si="312"/>
        <v>0.6511988748177826</v>
      </c>
      <c r="AC803" s="2">
        <v>347.36</v>
      </c>
      <c r="AD803" s="40">
        <f t="shared" si="313"/>
        <v>3367.0033670033663</v>
      </c>
      <c r="AE803" s="1">
        <f t="shared" si="314"/>
        <v>2.4950099800399199</v>
      </c>
      <c r="AF803" s="2">
        <f t="shared" si="315"/>
        <v>276</v>
      </c>
      <c r="AG803" s="9">
        <f t="shared" si="316"/>
        <v>688.62275449101787</v>
      </c>
      <c r="AH803" s="12">
        <f t="shared" si="317"/>
        <v>2.2250388103526985E-3</v>
      </c>
      <c r="AI803" s="12">
        <f t="shared" si="318"/>
        <v>-72400.879960465027</v>
      </c>
      <c r="AJ803" s="42">
        <f t="shared" si="319"/>
        <v>-97.713237783386475</v>
      </c>
      <c r="AK803" s="11">
        <v>0</v>
      </c>
      <c r="AL803" s="9">
        <f t="shared" si="320"/>
        <v>-89.734561351042785</v>
      </c>
      <c r="AM803" s="11">
        <f t="shared" si="321"/>
        <v>0</v>
      </c>
      <c r="AN803" s="9">
        <f t="shared" si="322"/>
        <v>79.919047211062079</v>
      </c>
      <c r="AO803" s="9"/>
      <c r="AP803" s="9">
        <f t="shared" si="323"/>
        <v>97.713638798000787</v>
      </c>
      <c r="AQ803" s="47">
        <f t="shared" si="324"/>
        <v>79.872285314951284</v>
      </c>
      <c r="AR803" s="15">
        <f t="shared" si="325"/>
        <v>0</v>
      </c>
      <c r="AS803" s="49"/>
      <c r="AT803" s="12">
        <f t="shared" si="326"/>
        <v>-0.19794757887505332</v>
      </c>
      <c r="AU803" s="9">
        <f t="shared" si="327"/>
        <v>62.077693728012576</v>
      </c>
      <c r="AV803" s="9">
        <f t="shared" si="328"/>
        <v>44.283102141073869</v>
      </c>
      <c r="AW803" s="9">
        <f t="shared" si="329"/>
        <v>79.872285314951284</v>
      </c>
      <c r="AX803" s="16">
        <f t="shared" si="330"/>
        <v>62.077693728012576</v>
      </c>
      <c r="AY803" s="44">
        <f t="shared" si="331"/>
        <v>-0.19742876150351629</v>
      </c>
      <c r="AZ803" s="49"/>
      <c r="BA803" s="12">
        <f t="shared" si="332"/>
        <v>-0.19794757887505332</v>
      </c>
      <c r="BB803" s="9">
        <f t="shared" si="333"/>
        <v>63.614537256651829</v>
      </c>
      <c r="BC803" s="9">
        <f t="shared" si="334"/>
        <v>45.819945669713121</v>
      </c>
      <c r="BD803" s="9">
        <f t="shared" si="335"/>
        <v>81.409128843590537</v>
      </c>
      <c r="BE803" s="16">
        <f t="shared" si="336"/>
        <v>63.614537256651829</v>
      </c>
      <c r="BF803" s="44">
        <f t="shared" si="337"/>
        <v>-0.19742876150351629</v>
      </c>
      <c r="BG803" s="49"/>
      <c r="BH803" s="12">
        <f t="shared" si="338"/>
        <v>-0.19794757887505332</v>
      </c>
      <c r="BI803" s="9">
        <f t="shared" si="339"/>
        <v>64</v>
      </c>
      <c r="BJ803" s="9">
        <f t="shared" si="302"/>
        <v>46.205408413061292</v>
      </c>
      <c r="BK803" s="9"/>
      <c r="BL803" s="47">
        <f t="shared" si="340"/>
        <v>64</v>
      </c>
      <c r="BM803" s="44">
        <f t="shared" si="341"/>
        <v>-0.19742876150351629</v>
      </c>
      <c r="BN803" s="11"/>
      <c r="BO803" s="9"/>
      <c r="BP803" s="11"/>
      <c r="BQ803" s="9"/>
      <c r="BR803" s="43"/>
      <c r="BS803" s="9"/>
      <c r="BT803" s="11"/>
    </row>
    <row r="804" spans="3:72" x14ac:dyDescent="0.2">
      <c r="C804" s="1">
        <v>80</v>
      </c>
      <c r="D804" s="1">
        <v>104.71</v>
      </c>
      <c r="E804" s="1">
        <v>-5103.8999999999996</v>
      </c>
      <c r="F804" s="2">
        <v>78</v>
      </c>
      <c r="G804" s="6">
        <v>3.3000000000000002E-2</v>
      </c>
      <c r="H804" s="2">
        <v>0.42199999999999999</v>
      </c>
      <c r="I804" s="2">
        <v>3500</v>
      </c>
      <c r="J804" s="3">
        <f t="shared" si="303"/>
        <v>58.333333333333336</v>
      </c>
      <c r="K804" s="3">
        <f t="shared" si="304"/>
        <v>366.52</v>
      </c>
      <c r="L804" s="1">
        <v>0.9</v>
      </c>
      <c r="M804" s="1">
        <v>0.76</v>
      </c>
      <c r="N804" s="1">
        <f t="shared" si="305"/>
        <v>0.68400000000000005</v>
      </c>
      <c r="O804" s="40">
        <f t="shared" si="306"/>
        <v>50.175438596491226</v>
      </c>
      <c r="P804" s="40">
        <f t="shared" si="307"/>
        <v>3808.3157894736842</v>
      </c>
      <c r="Q804" s="1">
        <v>11</v>
      </c>
      <c r="R804" s="1">
        <v>4</v>
      </c>
      <c r="S804" s="2">
        <v>2600</v>
      </c>
      <c r="T804" s="3">
        <f t="shared" si="308"/>
        <v>866.66666666666663</v>
      </c>
      <c r="U804" s="7">
        <v>0.20419999999999999</v>
      </c>
      <c r="V804" s="7">
        <f t="shared" si="309"/>
        <v>3.2749326455999997E-2</v>
      </c>
      <c r="W804" s="7">
        <f t="shared" si="310"/>
        <v>1.6693636134473333E-2</v>
      </c>
      <c r="X804" s="40">
        <f t="shared" si="311"/>
        <v>1081.2059482292843</v>
      </c>
      <c r="Y804" s="1">
        <v>0</v>
      </c>
      <c r="Z804" s="1">
        <v>78</v>
      </c>
      <c r="AA804" s="2">
        <v>67</v>
      </c>
      <c r="AB804" s="6">
        <f t="shared" si="312"/>
        <v>0.6511988748177826</v>
      </c>
      <c r="AC804" s="2">
        <v>347.36</v>
      </c>
      <c r="AD804" s="40">
        <f t="shared" si="313"/>
        <v>3367.0033670033663</v>
      </c>
      <c r="AE804" s="1">
        <f t="shared" si="314"/>
        <v>2.4950099800399199</v>
      </c>
      <c r="AF804" s="2">
        <f t="shared" si="315"/>
        <v>277</v>
      </c>
      <c r="AG804" s="9">
        <f t="shared" si="316"/>
        <v>691.11776447105785</v>
      </c>
      <c r="AH804" s="12">
        <f t="shared" si="317"/>
        <v>2.2170239878041916E-3</v>
      </c>
      <c r="AI804" s="12">
        <f t="shared" si="318"/>
        <v>-72323.823401964546</v>
      </c>
      <c r="AJ804" s="42">
        <f t="shared" si="319"/>
        <v>-97.619961678053457</v>
      </c>
      <c r="AK804" s="11">
        <v>0</v>
      </c>
      <c r="AL804" s="9">
        <f t="shared" si="320"/>
        <v>-89.73599191671947</v>
      </c>
      <c r="AM804" s="11">
        <f t="shared" si="321"/>
        <v>0</v>
      </c>
      <c r="AN804" s="9">
        <f t="shared" si="322"/>
        <v>79.872285314951284</v>
      </c>
      <c r="AO804" s="9"/>
      <c r="AP804" s="9">
        <f t="shared" si="323"/>
        <v>97.620359808877822</v>
      </c>
      <c r="AQ804" s="47">
        <f t="shared" si="324"/>
        <v>79.825768221939128</v>
      </c>
      <c r="AR804" s="15">
        <f t="shared" si="325"/>
        <v>0</v>
      </c>
      <c r="AS804" s="49"/>
      <c r="AT804" s="12">
        <f t="shared" si="326"/>
        <v>-0.19742876150351629</v>
      </c>
      <c r="AU804" s="9">
        <f t="shared" si="327"/>
        <v>62.077693728012576</v>
      </c>
      <c r="AV804" s="9">
        <f t="shared" si="328"/>
        <v>44.329619234086032</v>
      </c>
      <c r="AW804" s="9">
        <f t="shared" si="329"/>
        <v>79.825768221939114</v>
      </c>
      <c r="AX804" s="16">
        <f t="shared" si="330"/>
        <v>62.077693728012576</v>
      </c>
      <c r="AY804" s="44">
        <f t="shared" si="331"/>
        <v>-0.19691266019165049</v>
      </c>
      <c r="AZ804" s="49"/>
      <c r="BA804" s="12">
        <f t="shared" si="332"/>
        <v>-0.19742876150351629</v>
      </c>
      <c r="BB804" s="9">
        <f t="shared" si="333"/>
        <v>63.614537256651829</v>
      </c>
      <c r="BC804" s="9">
        <f t="shared" si="334"/>
        <v>45.866462762725284</v>
      </c>
      <c r="BD804" s="9">
        <f t="shared" si="335"/>
        <v>81.362611750578367</v>
      </c>
      <c r="BE804" s="16">
        <f t="shared" si="336"/>
        <v>63.614537256651829</v>
      </c>
      <c r="BF804" s="44">
        <f t="shared" si="337"/>
        <v>-0.19691266019165049</v>
      </c>
      <c r="BG804" s="49"/>
      <c r="BH804" s="12">
        <f t="shared" si="338"/>
        <v>-0.19742876150351629</v>
      </c>
      <c r="BI804" s="9">
        <f t="shared" si="339"/>
        <v>64</v>
      </c>
      <c r="BJ804" s="9">
        <f t="shared" si="302"/>
        <v>46.251925506073455</v>
      </c>
      <c r="BK804" s="9"/>
      <c r="BL804" s="47">
        <f t="shared" si="340"/>
        <v>64</v>
      </c>
      <c r="BM804" s="44">
        <f t="shared" si="341"/>
        <v>-0.19691266019165049</v>
      </c>
      <c r="BN804" s="11"/>
      <c r="BO804" s="9"/>
      <c r="BP804" s="11"/>
      <c r="BQ804" s="9"/>
      <c r="BR804" s="43"/>
      <c r="BS804" s="9"/>
      <c r="BT804" s="11"/>
    </row>
    <row r="805" spans="3:72" x14ac:dyDescent="0.2">
      <c r="C805" s="1">
        <v>80</v>
      </c>
      <c r="D805" s="1">
        <v>104.71</v>
      </c>
      <c r="E805" s="1">
        <v>-5103.8999999999996</v>
      </c>
      <c r="F805" s="2">
        <v>78</v>
      </c>
      <c r="G805" s="6">
        <v>3.3000000000000002E-2</v>
      </c>
      <c r="H805" s="2">
        <v>0.42199999999999999</v>
      </c>
      <c r="I805" s="2">
        <v>3500</v>
      </c>
      <c r="J805" s="3">
        <f t="shared" si="303"/>
        <v>58.333333333333336</v>
      </c>
      <c r="K805" s="3">
        <f t="shared" si="304"/>
        <v>366.52</v>
      </c>
      <c r="L805" s="1">
        <v>0.9</v>
      </c>
      <c r="M805" s="1">
        <v>0.76</v>
      </c>
      <c r="N805" s="1">
        <f t="shared" si="305"/>
        <v>0.68400000000000005</v>
      </c>
      <c r="O805" s="40">
        <f t="shared" si="306"/>
        <v>50.175438596491226</v>
      </c>
      <c r="P805" s="40">
        <f t="shared" si="307"/>
        <v>3808.3157894736842</v>
      </c>
      <c r="Q805" s="1">
        <v>11</v>
      </c>
      <c r="R805" s="1">
        <v>4</v>
      </c>
      <c r="S805" s="2">
        <v>2600</v>
      </c>
      <c r="T805" s="3">
        <f t="shared" si="308"/>
        <v>866.66666666666663</v>
      </c>
      <c r="U805" s="7">
        <v>0.20419999999999999</v>
      </c>
      <c r="V805" s="7">
        <f t="shared" si="309"/>
        <v>3.2749326455999997E-2</v>
      </c>
      <c r="W805" s="7">
        <f t="shared" si="310"/>
        <v>1.6693636134473333E-2</v>
      </c>
      <c r="X805" s="40">
        <f t="shared" si="311"/>
        <v>1081.2059482292843</v>
      </c>
      <c r="Y805" s="1">
        <v>0</v>
      </c>
      <c r="Z805" s="1">
        <v>78</v>
      </c>
      <c r="AA805" s="2">
        <v>67</v>
      </c>
      <c r="AB805" s="6">
        <f t="shared" si="312"/>
        <v>0.6511988748177826</v>
      </c>
      <c r="AC805" s="2">
        <v>347.36</v>
      </c>
      <c r="AD805" s="40">
        <f t="shared" si="313"/>
        <v>3367.0033670033663</v>
      </c>
      <c r="AE805" s="1">
        <f t="shared" si="314"/>
        <v>2.4950099800399199</v>
      </c>
      <c r="AF805" s="2">
        <f t="shared" si="315"/>
        <v>278</v>
      </c>
      <c r="AG805" s="9">
        <f t="shared" si="316"/>
        <v>693.61277445109772</v>
      </c>
      <c r="AH805" s="12">
        <f t="shared" si="317"/>
        <v>2.2090666984734618E-3</v>
      </c>
      <c r="AI805" s="12">
        <f t="shared" si="318"/>
        <v>-72247.170199028085</v>
      </c>
      <c r="AJ805" s="42">
        <f t="shared" si="319"/>
        <v>-97.527173228923431</v>
      </c>
      <c r="AK805" s="11">
        <v>0</v>
      </c>
      <c r="AL805" s="9">
        <f t="shared" si="320"/>
        <v>-89.737412213292117</v>
      </c>
      <c r="AM805" s="11">
        <f t="shared" si="321"/>
        <v>0</v>
      </c>
      <c r="AN805" s="9">
        <f t="shared" si="322"/>
        <v>79.825768221939128</v>
      </c>
      <c r="AO805" s="9"/>
      <c r="AP805" s="9">
        <f t="shared" si="323"/>
        <v>97.527568506953372</v>
      </c>
      <c r="AQ805" s="47">
        <f t="shared" si="324"/>
        <v>79.77949401302682</v>
      </c>
      <c r="AR805" s="15">
        <f t="shared" si="325"/>
        <v>0</v>
      </c>
      <c r="AS805" s="49"/>
      <c r="AT805" s="12">
        <f t="shared" si="326"/>
        <v>-0.19691266019165049</v>
      </c>
      <c r="AU805" s="9">
        <f t="shared" si="327"/>
        <v>62.077693728012576</v>
      </c>
      <c r="AV805" s="9">
        <f t="shared" si="328"/>
        <v>44.375893442998333</v>
      </c>
      <c r="AW805" s="9">
        <f t="shared" si="329"/>
        <v>79.77949401302682</v>
      </c>
      <c r="AX805" s="16">
        <f t="shared" si="330"/>
        <v>62.077693728012576</v>
      </c>
      <c r="AY805" s="44">
        <f t="shared" si="331"/>
        <v>-0.1963992536484053</v>
      </c>
      <c r="AZ805" s="49"/>
      <c r="BA805" s="12">
        <f t="shared" si="332"/>
        <v>-0.19691266019165049</v>
      </c>
      <c r="BB805" s="9">
        <f t="shared" si="333"/>
        <v>63.614537256651829</v>
      </c>
      <c r="BC805" s="9">
        <f t="shared" si="334"/>
        <v>45.912736971637585</v>
      </c>
      <c r="BD805" s="9">
        <f t="shared" si="335"/>
        <v>81.316337541666073</v>
      </c>
      <c r="BE805" s="16">
        <f t="shared" si="336"/>
        <v>63.614537256651829</v>
      </c>
      <c r="BF805" s="44">
        <f t="shared" si="337"/>
        <v>-0.1963992536484053</v>
      </c>
      <c r="BG805" s="49"/>
      <c r="BH805" s="12">
        <f t="shared" si="338"/>
        <v>-0.19691266019165049</v>
      </c>
      <c r="BI805" s="9">
        <f t="shared" si="339"/>
        <v>64</v>
      </c>
      <c r="BJ805" s="9">
        <f t="shared" si="302"/>
        <v>46.298199714985756</v>
      </c>
      <c r="BK805" s="9"/>
      <c r="BL805" s="47">
        <f t="shared" si="340"/>
        <v>64</v>
      </c>
      <c r="BM805" s="44">
        <f t="shared" si="341"/>
        <v>-0.1963992536484053</v>
      </c>
      <c r="BN805" s="11"/>
      <c r="BO805" s="9"/>
      <c r="BP805" s="11"/>
      <c r="BQ805" s="9"/>
      <c r="BR805" s="43"/>
      <c r="BS805" s="9"/>
      <c r="BT805" s="11"/>
    </row>
    <row r="806" spans="3:72" x14ac:dyDescent="0.2">
      <c r="C806" s="1">
        <v>80</v>
      </c>
      <c r="D806" s="1">
        <v>104.71</v>
      </c>
      <c r="E806" s="1">
        <v>-5103.8999999999996</v>
      </c>
      <c r="F806" s="2">
        <v>78</v>
      </c>
      <c r="G806" s="6">
        <v>3.3000000000000002E-2</v>
      </c>
      <c r="H806" s="2">
        <v>0.42199999999999999</v>
      </c>
      <c r="I806" s="2">
        <v>3500</v>
      </c>
      <c r="J806" s="3">
        <f t="shared" si="303"/>
        <v>58.333333333333336</v>
      </c>
      <c r="K806" s="3">
        <f t="shared" si="304"/>
        <v>366.52</v>
      </c>
      <c r="L806" s="1">
        <v>0.9</v>
      </c>
      <c r="M806" s="1">
        <v>0.76</v>
      </c>
      <c r="N806" s="1">
        <f t="shared" si="305"/>
        <v>0.68400000000000005</v>
      </c>
      <c r="O806" s="40">
        <f t="shared" si="306"/>
        <v>50.175438596491226</v>
      </c>
      <c r="P806" s="40">
        <f t="shared" si="307"/>
        <v>3808.3157894736842</v>
      </c>
      <c r="Q806" s="1">
        <v>11</v>
      </c>
      <c r="R806" s="1">
        <v>4</v>
      </c>
      <c r="S806" s="2">
        <v>2600</v>
      </c>
      <c r="T806" s="3">
        <f t="shared" si="308"/>
        <v>866.66666666666663</v>
      </c>
      <c r="U806" s="7">
        <v>0.20419999999999999</v>
      </c>
      <c r="V806" s="7">
        <f t="shared" si="309"/>
        <v>3.2749326455999997E-2</v>
      </c>
      <c r="W806" s="7">
        <f t="shared" si="310"/>
        <v>1.6693636134473333E-2</v>
      </c>
      <c r="X806" s="40">
        <f t="shared" si="311"/>
        <v>1081.2059482292843</v>
      </c>
      <c r="Y806" s="1">
        <v>0</v>
      </c>
      <c r="Z806" s="1">
        <v>78</v>
      </c>
      <c r="AA806" s="2">
        <v>67</v>
      </c>
      <c r="AB806" s="6">
        <f t="shared" si="312"/>
        <v>0.6511988748177826</v>
      </c>
      <c r="AC806" s="2">
        <v>347.36</v>
      </c>
      <c r="AD806" s="40">
        <f t="shared" si="313"/>
        <v>3367.0033670033663</v>
      </c>
      <c r="AE806" s="1">
        <f t="shared" si="314"/>
        <v>2.4950099800399199</v>
      </c>
      <c r="AF806" s="2">
        <f t="shared" si="315"/>
        <v>279</v>
      </c>
      <c r="AG806" s="9">
        <f t="shared" si="316"/>
        <v>696.1077844311377</v>
      </c>
      <c r="AH806" s="12">
        <f t="shared" si="317"/>
        <v>2.2011663250854799E-3</v>
      </c>
      <c r="AI806" s="12">
        <f t="shared" si="318"/>
        <v>-72170.917188761479</v>
      </c>
      <c r="AJ806" s="42">
        <f t="shared" si="319"/>
        <v>-97.434868618459376</v>
      </c>
      <c r="AK806" s="11">
        <v>0</v>
      </c>
      <c r="AL806" s="9">
        <f t="shared" si="320"/>
        <v>-89.738822350938136</v>
      </c>
      <c r="AM806" s="11">
        <f t="shared" si="321"/>
        <v>0</v>
      </c>
      <c r="AN806" s="9">
        <f t="shared" si="322"/>
        <v>79.77949401302682</v>
      </c>
      <c r="AO806" s="9"/>
      <c r="AP806" s="9">
        <f t="shared" si="323"/>
        <v>97.435261074247819</v>
      </c>
      <c r="AQ806" s="47">
        <f t="shared" si="324"/>
        <v>79.733460789233575</v>
      </c>
      <c r="AR806" s="15">
        <f t="shared" si="325"/>
        <v>0</v>
      </c>
      <c r="AS806" s="49"/>
      <c r="AT806" s="12">
        <f t="shared" si="326"/>
        <v>-0.1963992536484053</v>
      </c>
      <c r="AU806" s="9">
        <f t="shared" si="327"/>
        <v>62.077693728012576</v>
      </c>
      <c r="AV806" s="9">
        <f t="shared" si="328"/>
        <v>44.421926666791578</v>
      </c>
      <c r="AW806" s="9">
        <f t="shared" si="329"/>
        <v>79.733460789233575</v>
      </c>
      <c r="AX806" s="16">
        <f t="shared" si="330"/>
        <v>62.077693728012576</v>
      </c>
      <c r="AY806" s="44">
        <f t="shared" si="331"/>
        <v>-0.19588852080482683</v>
      </c>
      <c r="AZ806" s="49"/>
      <c r="BA806" s="12">
        <f t="shared" si="332"/>
        <v>-0.1963992536484053</v>
      </c>
      <c r="BB806" s="9">
        <f t="shared" si="333"/>
        <v>63.614537256651829</v>
      </c>
      <c r="BC806" s="9">
        <f t="shared" si="334"/>
        <v>45.95877019543083</v>
      </c>
      <c r="BD806" s="9">
        <f t="shared" si="335"/>
        <v>81.270304317872828</v>
      </c>
      <c r="BE806" s="16">
        <f t="shared" si="336"/>
        <v>63.614537256651829</v>
      </c>
      <c r="BF806" s="44">
        <f t="shared" si="337"/>
        <v>-0.19588852080482683</v>
      </c>
      <c r="BG806" s="49"/>
      <c r="BH806" s="12">
        <f t="shared" si="338"/>
        <v>-0.1963992536484053</v>
      </c>
      <c r="BI806" s="9">
        <f t="shared" si="339"/>
        <v>64</v>
      </c>
      <c r="BJ806" s="9">
        <f t="shared" si="302"/>
        <v>46.344232938779001</v>
      </c>
      <c r="BK806" s="9"/>
      <c r="BL806" s="47">
        <f t="shared" si="340"/>
        <v>64</v>
      </c>
      <c r="BM806" s="44">
        <f t="shared" si="341"/>
        <v>-0.19588852080482683</v>
      </c>
      <c r="BN806" s="11"/>
      <c r="BO806" s="9"/>
      <c r="BP806" s="11"/>
      <c r="BQ806" s="9"/>
      <c r="BR806" s="43"/>
      <c r="BS806" s="9"/>
      <c r="BT806" s="11"/>
    </row>
    <row r="807" spans="3:72" x14ac:dyDescent="0.2">
      <c r="C807" s="1">
        <v>80</v>
      </c>
      <c r="D807" s="1">
        <v>104.71</v>
      </c>
      <c r="E807" s="1">
        <v>-5103.8999999999996</v>
      </c>
      <c r="F807" s="2">
        <v>78</v>
      </c>
      <c r="G807" s="6">
        <v>3.3000000000000002E-2</v>
      </c>
      <c r="H807" s="2">
        <v>0.42199999999999999</v>
      </c>
      <c r="I807" s="2">
        <v>3500</v>
      </c>
      <c r="J807" s="3">
        <f t="shared" si="303"/>
        <v>58.333333333333336</v>
      </c>
      <c r="K807" s="3">
        <f t="shared" si="304"/>
        <v>366.52</v>
      </c>
      <c r="L807" s="1">
        <v>0.9</v>
      </c>
      <c r="M807" s="1">
        <v>0.76</v>
      </c>
      <c r="N807" s="1">
        <f t="shared" si="305"/>
        <v>0.68400000000000005</v>
      </c>
      <c r="O807" s="40">
        <f t="shared" si="306"/>
        <v>50.175438596491226</v>
      </c>
      <c r="P807" s="40">
        <f t="shared" si="307"/>
        <v>3808.3157894736842</v>
      </c>
      <c r="Q807" s="1">
        <v>11</v>
      </c>
      <c r="R807" s="1">
        <v>4</v>
      </c>
      <c r="S807" s="2">
        <v>2600</v>
      </c>
      <c r="T807" s="3">
        <f t="shared" si="308"/>
        <v>866.66666666666663</v>
      </c>
      <c r="U807" s="7">
        <v>0.20419999999999999</v>
      </c>
      <c r="V807" s="7">
        <f t="shared" si="309"/>
        <v>3.2749326455999997E-2</v>
      </c>
      <c r="W807" s="7">
        <f t="shared" si="310"/>
        <v>1.6693636134473333E-2</v>
      </c>
      <c r="X807" s="40">
        <f t="shared" si="311"/>
        <v>1081.2059482292843</v>
      </c>
      <c r="Y807" s="1">
        <v>0</v>
      </c>
      <c r="Z807" s="1">
        <v>78</v>
      </c>
      <c r="AA807" s="2">
        <v>67</v>
      </c>
      <c r="AB807" s="6">
        <f t="shared" si="312"/>
        <v>0.6511988748177826</v>
      </c>
      <c r="AC807" s="2">
        <v>347.36</v>
      </c>
      <c r="AD807" s="40">
        <f t="shared" si="313"/>
        <v>3367.0033670033663</v>
      </c>
      <c r="AE807" s="1">
        <f t="shared" si="314"/>
        <v>2.4950099800399199</v>
      </c>
      <c r="AF807" s="2">
        <f t="shared" si="315"/>
        <v>280</v>
      </c>
      <c r="AG807" s="9">
        <f t="shared" si="316"/>
        <v>698.60279441117757</v>
      </c>
      <c r="AH807" s="12">
        <f t="shared" si="317"/>
        <v>2.1933222591640922E-3</v>
      </c>
      <c r="AI807" s="12">
        <f t="shared" si="318"/>
        <v>-72095.061241293675</v>
      </c>
      <c r="AJ807" s="42">
        <f t="shared" si="319"/>
        <v>-97.343044068891913</v>
      </c>
      <c r="AK807" s="11">
        <v>0</v>
      </c>
      <c r="AL807" s="9">
        <f t="shared" si="320"/>
        <v>-89.740222438264439</v>
      </c>
      <c r="AM807" s="11">
        <f t="shared" si="321"/>
        <v>0</v>
      </c>
      <c r="AN807" s="9">
        <f t="shared" si="322"/>
        <v>79.733460789233575</v>
      </c>
      <c r="AO807" s="9"/>
      <c r="AP807" s="9">
        <f t="shared" si="323"/>
        <v>97.343433732557045</v>
      </c>
      <c r="AQ807" s="47">
        <f t="shared" si="324"/>
        <v>79.687666671336046</v>
      </c>
      <c r="AR807" s="15">
        <f t="shared" si="325"/>
        <v>0</v>
      </c>
      <c r="AS807" s="49"/>
      <c r="AT807" s="12">
        <f t="shared" si="326"/>
        <v>-0.19588852080482683</v>
      </c>
      <c r="AU807" s="9">
        <f t="shared" si="327"/>
        <v>62.077693728012576</v>
      </c>
      <c r="AV807" s="9">
        <f t="shared" si="328"/>
        <v>44.467720784689106</v>
      </c>
      <c r="AW807" s="9">
        <f t="shared" si="329"/>
        <v>79.687666671336046</v>
      </c>
      <c r="AX807" s="16">
        <f t="shared" si="330"/>
        <v>62.077693728012576</v>
      </c>
      <c r="AY807" s="44">
        <f t="shared" si="331"/>
        <v>-0.1953804408111679</v>
      </c>
      <c r="AZ807" s="49"/>
      <c r="BA807" s="12">
        <f t="shared" si="332"/>
        <v>-0.19588852080482683</v>
      </c>
      <c r="BB807" s="9">
        <f t="shared" si="333"/>
        <v>63.614537256651829</v>
      </c>
      <c r="BC807" s="9">
        <f t="shared" si="334"/>
        <v>46.004564313328359</v>
      </c>
      <c r="BD807" s="9">
        <f t="shared" si="335"/>
        <v>81.224510199975299</v>
      </c>
      <c r="BE807" s="16">
        <f t="shared" si="336"/>
        <v>63.614537256651829</v>
      </c>
      <c r="BF807" s="44">
        <f t="shared" si="337"/>
        <v>-0.1953804408111679</v>
      </c>
      <c r="BG807" s="49"/>
      <c r="BH807" s="12">
        <f t="shared" si="338"/>
        <v>-0.19588852080482683</v>
      </c>
      <c r="BI807" s="9">
        <f t="shared" si="339"/>
        <v>64</v>
      </c>
      <c r="BJ807" s="9">
        <f t="shared" si="302"/>
        <v>46.39002705667653</v>
      </c>
      <c r="BK807" s="9"/>
      <c r="BL807" s="47">
        <f t="shared" si="340"/>
        <v>64</v>
      </c>
      <c r="BM807" s="44">
        <f t="shared" si="341"/>
        <v>-0.1953804408111679</v>
      </c>
      <c r="BN807" s="11"/>
      <c r="BO807" s="9"/>
      <c r="BP807" s="11"/>
      <c r="BQ807" s="9"/>
      <c r="BR807" s="43"/>
      <c r="BS807" s="9"/>
      <c r="BT807" s="11"/>
    </row>
    <row r="808" spans="3:72" x14ac:dyDescent="0.2">
      <c r="C808" s="1">
        <v>80</v>
      </c>
      <c r="D808" s="1">
        <v>104.71</v>
      </c>
      <c r="E808" s="1">
        <v>-5103.8999999999996</v>
      </c>
      <c r="F808" s="2">
        <v>78</v>
      </c>
      <c r="G808" s="6">
        <v>3.3000000000000002E-2</v>
      </c>
      <c r="H808" s="2">
        <v>0.42199999999999999</v>
      </c>
      <c r="I808" s="2">
        <v>3500</v>
      </c>
      <c r="J808" s="3">
        <f t="shared" si="303"/>
        <v>58.333333333333336</v>
      </c>
      <c r="K808" s="3">
        <f t="shared" si="304"/>
        <v>366.52</v>
      </c>
      <c r="L808" s="1">
        <v>0.9</v>
      </c>
      <c r="M808" s="1">
        <v>0.76</v>
      </c>
      <c r="N808" s="1">
        <f t="shared" si="305"/>
        <v>0.68400000000000005</v>
      </c>
      <c r="O808" s="40">
        <f t="shared" si="306"/>
        <v>50.175438596491226</v>
      </c>
      <c r="P808" s="40">
        <f t="shared" si="307"/>
        <v>3808.3157894736842</v>
      </c>
      <c r="Q808" s="1">
        <v>11</v>
      </c>
      <c r="R808" s="1">
        <v>4</v>
      </c>
      <c r="S808" s="2">
        <v>2600</v>
      </c>
      <c r="T808" s="3">
        <f t="shared" si="308"/>
        <v>866.66666666666663</v>
      </c>
      <c r="U808" s="7">
        <v>0.20419999999999999</v>
      </c>
      <c r="V808" s="7">
        <f t="shared" si="309"/>
        <v>3.2749326455999997E-2</v>
      </c>
      <c r="W808" s="7">
        <f t="shared" si="310"/>
        <v>1.6693636134473333E-2</v>
      </c>
      <c r="X808" s="40">
        <f t="shared" si="311"/>
        <v>1081.2059482292843</v>
      </c>
      <c r="Y808" s="1">
        <v>0</v>
      </c>
      <c r="Z808" s="1">
        <v>78</v>
      </c>
      <c r="AA808" s="2">
        <v>67</v>
      </c>
      <c r="AB808" s="6">
        <f t="shared" si="312"/>
        <v>0.6511988748177826</v>
      </c>
      <c r="AC808" s="2">
        <v>347.36</v>
      </c>
      <c r="AD808" s="40">
        <f t="shared" si="313"/>
        <v>3367.0033670033663</v>
      </c>
      <c r="AE808" s="1">
        <f t="shared" si="314"/>
        <v>2.4950099800399199</v>
      </c>
      <c r="AF808" s="2">
        <f t="shared" si="315"/>
        <v>281</v>
      </c>
      <c r="AG808" s="9">
        <f t="shared" si="316"/>
        <v>701.09780439121755</v>
      </c>
      <c r="AH808" s="12">
        <f t="shared" si="317"/>
        <v>2.1855339008757962E-3</v>
      </c>
      <c r="AI808" s="12">
        <f t="shared" si="318"/>
        <v>-72019.599259346156</v>
      </c>
      <c r="AJ808" s="42">
        <f t="shared" si="319"/>
        <v>-97.251695841702443</v>
      </c>
      <c r="AK808" s="11">
        <v>0</v>
      </c>
      <c r="AL808" s="9">
        <f t="shared" si="320"/>
        <v>-89.741612582335321</v>
      </c>
      <c r="AM808" s="11">
        <f t="shared" si="321"/>
        <v>0</v>
      </c>
      <c r="AN808" s="9">
        <f t="shared" si="322"/>
        <v>79.687666671336046</v>
      </c>
      <c r="AO808" s="9"/>
      <c r="AP808" s="9">
        <f t="shared" si="323"/>
        <v>97.252082742935428</v>
      </c>
      <c r="AQ808" s="47">
        <f t="shared" si="324"/>
        <v>79.642109799611958</v>
      </c>
      <c r="AR808" s="15">
        <f t="shared" si="325"/>
        <v>0</v>
      </c>
      <c r="AS808" s="49"/>
      <c r="AT808" s="12">
        <f t="shared" si="326"/>
        <v>-0.1953804408111679</v>
      </c>
      <c r="AU808" s="9">
        <f t="shared" si="327"/>
        <v>62.077693728012576</v>
      </c>
      <c r="AV808" s="9">
        <f t="shared" si="328"/>
        <v>44.513277656413194</v>
      </c>
      <c r="AW808" s="9">
        <f t="shared" si="329"/>
        <v>79.642109799611958</v>
      </c>
      <c r="AX808" s="16">
        <f t="shared" si="330"/>
        <v>62.077693728012576</v>
      </c>
      <c r="AY808" s="44">
        <f t="shared" si="331"/>
        <v>-0.19487499303404313</v>
      </c>
      <c r="AZ808" s="49"/>
      <c r="BA808" s="12">
        <f t="shared" si="332"/>
        <v>-0.1953804408111679</v>
      </c>
      <c r="BB808" s="9">
        <f t="shared" si="333"/>
        <v>63.614537256651829</v>
      </c>
      <c r="BC808" s="9">
        <f t="shared" si="334"/>
        <v>46.050121185052447</v>
      </c>
      <c r="BD808" s="9">
        <f t="shared" si="335"/>
        <v>81.178953328251211</v>
      </c>
      <c r="BE808" s="16">
        <f t="shared" si="336"/>
        <v>63.614537256651829</v>
      </c>
      <c r="BF808" s="44">
        <f t="shared" si="337"/>
        <v>-0.19487499303404313</v>
      </c>
      <c r="BG808" s="49"/>
      <c r="BH808" s="12">
        <f t="shared" si="338"/>
        <v>-0.1953804408111679</v>
      </c>
      <c r="BI808" s="9">
        <f t="shared" si="339"/>
        <v>64</v>
      </c>
      <c r="BJ808" s="9">
        <f t="shared" si="302"/>
        <v>46.435583928400618</v>
      </c>
      <c r="BK808" s="9"/>
      <c r="BL808" s="47">
        <f t="shared" si="340"/>
        <v>64</v>
      </c>
      <c r="BM808" s="44">
        <f t="shared" si="341"/>
        <v>-0.19487499303404313</v>
      </c>
      <c r="BN808" s="11"/>
      <c r="BO808" s="9"/>
      <c r="BP808" s="11"/>
      <c r="BQ808" s="9"/>
      <c r="BR808" s="43"/>
      <c r="BS808" s="9"/>
      <c r="BT808" s="11"/>
    </row>
    <row r="809" spans="3:72" x14ac:dyDescent="0.2">
      <c r="C809" s="1">
        <v>80</v>
      </c>
      <c r="D809" s="1">
        <v>104.71</v>
      </c>
      <c r="E809" s="1">
        <v>-5103.8999999999996</v>
      </c>
      <c r="F809" s="2">
        <v>78</v>
      </c>
      <c r="G809" s="6">
        <v>3.3000000000000002E-2</v>
      </c>
      <c r="H809" s="2">
        <v>0.42199999999999999</v>
      </c>
      <c r="I809" s="2">
        <v>3500</v>
      </c>
      <c r="J809" s="3">
        <f t="shared" si="303"/>
        <v>58.333333333333336</v>
      </c>
      <c r="K809" s="3">
        <f t="shared" si="304"/>
        <v>366.52</v>
      </c>
      <c r="L809" s="1">
        <v>0.9</v>
      </c>
      <c r="M809" s="1">
        <v>0.76</v>
      </c>
      <c r="N809" s="1">
        <f t="shared" si="305"/>
        <v>0.68400000000000005</v>
      </c>
      <c r="O809" s="40">
        <f t="shared" si="306"/>
        <v>50.175438596491226</v>
      </c>
      <c r="P809" s="40">
        <f t="shared" si="307"/>
        <v>3808.3157894736842</v>
      </c>
      <c r="Q809" s="1">
        <v>11</v>
      </c>
      <c r="R809" s="1">
        <v>4</v>
      </c>
      <c r="S809" s="2">
        <v>2600</v>
      </c>
      <c r="T809" s="3">
        <f t="shared" si="308"/>
        <v>866.66666666666663</v>
      </c>
      <c r="U809" s="7">
        <v>0.20419999999999999</v>
      </c>
      <c r="V809" s="7">
        <f t="shared" si="309"/>
        <v>3.2749326455999997E-2</v>
      </c>
      <c r="W809" s="7">
        <f t="shared" si="310"/>
        <v>1.6693636134473333E-2</v>
      </c>
      <c r="X809" s="40">
        <f t="shared" si="311"/>
        <v>1081.2059482292843</v>
      </c>
      <c r="Y809" s="1">
        <v>0</v>
      </c>
      <c r="Z809" s="1">
        <v>78</v>
      </c>
      <c r="AA809" s="2">
        <v>67</v>
      </c>
      <c r="AB809" s="6">
        <f t="shared" si="312"/>
        <v>0.6511988748177826</v>
      </c>
      <c r="AC809" s="2">
        <v>347.36</v>
      </c>
      <c r="AD809" s="40">
        <f t="shared" si="313"/>
        <v>3367.0033670033663</v>
      </c>
      <c r="AE809" s="1">
        <f t="shared" si="314"/>
        <v>2.4950099800399199</v>
      </c>
      <c r="AF809" s="2">
        <f t="shared" si="315"/>
        <v>282</v>
      </c>
      <c r="AG809" s="9">
        <f t="shared" si="316"/>
        <v>703.59281437125742</v>
      </c>
      <c r="AH809" s="12">
        <f t="shared" si="317"/>
        <v>2.1778006588768373E-3</v>
      </c>
      <c r="AI809" s="12">
        <f t="shared" si="318"/>
        <v>-71944.528177809421</v>
      </c>
      <c r="AJ809" s="42">
        <f t="shared" si="319"/>
        <v>-97.160820237114535</v>
      </c>
      <c r="AK809" s="11">
        <v>0</v>
      </c>
      <c r="AL809" s="9">
        <f t="shared" si="320"/>
        <v>-89.742992888699717</v>
      </c>
      <c r="AM809" s="11">
        <f t="shared" si="321"/>
        <v>0</v>
      </c>
      <c r="AN809" s="9">
        <f t="shared" si="322"/>
        <v>79.642109799611958</v>
      </c>
      <c r="AO809" s="9"/>
      <c r="AP809" s="9">
        <f t="shared" si="323"/>
        <v>97.161204405187036</v>
      </c>
      <c r="AQ809" s="47">
        <f t="shared" si="324"/>
        <v>79.596788333587654</v>
      </c>
      <c r="AR809" s="15">
        <f t="shared" si="325"/>
        <v>0</v>
      </c>
      <c r="AS809" s="49"/>
      <c r="AT809" s="12">
        <f t="shared" si="326"/>
        <v>-0.19487499303404313</v>
      </c>
      <c r="AU809" s="9">
        <f t="shared" si="327"/>
        <v>62.077693728012576</v>
      </c>
      <c r="AV809" s="9">
        <f t="shared" si="328"/>
        <v>44.558599122437499</v>
      </c>
      <c r="AW809" s="9">
        <f t="shared" si="329"/>
        <v>79.596788333587654</v>
      </c>
      <c r="AX809" s="16">
        <f t="shared" si="330"/>
        <v>62.077693728012576</v>
      </c>
      <c r="AY809" s="44">
        <f t="shared" si="331"/>
        <v>-0.19437215705362815</v>
      </c>
      <c r="AZ809" s="49"/>
      <c r="BA809" s="12">
        <f t="shared" si="332"/>
        <v>-0.19487499303404313</v>
      </c>
      <c r="BB809" s="9">
        <f t="shared" si="333"/>
        <v>63.614537256651829</v>
      </c>
      <c r="BC809" s="9">
        <f t="shared" si="334"/>
        <v>46.095442651076752</v>
      </c>
      <c r="BD809" s="9">
        <f t="shared" si="335"/>
        <v>81.133631862226906</v>
      </c>
      <c r="BE809" s="16">
        <f t="shared" si="336"/>
        <v>63.614537256651829</v>
      </c>
      <c r="BF809" s="44">
        <f t="shared" si="337"/>
        <v>-0.19437215705362815</v>
      </c>
      <c r="BG809" s="49"/>
      <c r="BH809" s="12">
        <f t="shared" si="338"/>
        <v>-0.19487499303404313</v>
      </c>
      <c r="BI809" s="9">
        <f t="shared" si="339"/>
        <v>64</v>
      </c>
      <c r="BJ809" s="9">
        <f t="shared" si="302"/>
        <v>46.480905394424923</v>
      </c>
      <c r="BK809" s="9"/>
      <c r="BL809" s="47">
        <f t="shared" si="340"/>
        <v>64</v>
      </c>
      <c r="BM809" s="44">
        <f t="shared" si="341"/>
        <v>-0.19437215705362815</v>
      </c>
      <c r="BN809" s="11"/>
      <c r="BO809" s="9"/>
      <c r="BP809" s="11"/>
      <c r="BQ809" s="9"/>
      <c r="BR809" s="43"/>
      <c r="BS809" s="9"/>
      <c r="BT809" s="11"/>
    </row>
    <row r="810" spans="3:72" x14ac:dyDescent="0.2">
      <c r="C810" s="1">
        <v>80</v>
      </c>
      <c r="D810" s="1">
        <v>104.71</v>
      </c>
      <c r="E810" s="1">
        <v>-5103.8999999999996</v>
      </c>
      <c r="F810" s="2">
        <v>78</v>
      </c>
      <c r="G810" s="6">
        <v>3.3000000000000002E-2</v>
      </c>
      <c r="H810" s="2">
        <v>0.42199999999999999</v>
      </c>
      <c r="I810" s="2">
        <v>3500</v>
      </c>
      <c r="J810" s="3">
        <f t="shared" si="303"/>
        <v>58.333333333333336</v>
      </c>
      <c r="K810" s="3">
        <f t="shared" si="304"/>
        <v>366.52</v>
      </c>
      <c r="L810" s="1">
        <v>0.9</v>
      </c>
      <c r="M810" s="1">
        <v>0.76</v>
      </c>
      <c r="N810" s="1">
        <f t="shared" si="305"/>
        <v>0.68400000000000005</v>
      </c>
      <c r="O810" s="40">
        <f t="shared" si="306"/>
        <v>50.175438596491226</v>
      </c>
      <c r="P810" s="40">
        <f t="shared" si="307"/>
        <v>3808.3157894736842</v>
      </c>
      <c r="Q810" s="1">
        <v>11</v>
      </c>
      <c r="R810" s="1">
        <v>4</v>
      </c>
      <c r="S810" s="2">
        <v>2600</v>
      </c>
      <c r="T810" s="3">
        <f t="shared" si="308"/>
        <v>866.66666666666663</v>
      </c>
      <c r="U810" s="7">
        <v>0.20419999999999999</v>
      </c>
      <c r="V810" s="7">
        <f t="shared" si="309"/>
        <v>3.2749326455999997E-2</v>
      </c>
      <c r="W810" s="7">
        <f t="shared" si="310"/>
        <v>1.6693636134473333E-2</v>
      </c>
      <c r="X810" s="40">
        <f t="shared" si="311"/>
        <v>1081.2059482292843</v>
      </c>
      <c r="Y810" s="1">
        <v>0</v>
      </c>
      <c r="Z810" s="1">
        <v>78</v>
      </c>
      <c r="AA810" s="2">
        <v>67</v>
      </c>
      <c r="AB810" s="6">
        <f t="shared" si="312"/>
        <v>0.6511988748177826</v>
      </c>
      <c r="AC810" s="2">
        <v>347.36</v>
      </c>
      <c r="AD810" s="40">
        <f t="shared" si="313"/>
        <v>3367.0033670033663</v>
      </c>
      <c r="AE810" s="1">
        <f t="shared" si="314"/>
        <v>2.4950099800399199</v>
      </c>
      <c r="AF810" s="2">
        <f t="shared" si="315"/>
        <v>283</v>
      </c>
      <c r="AG810" s="9">
        <f t="shared" si="316"/>
        <v>706.08782435129729</v>
      </c>
      <c r="AH810" s="12">
        <f t="shared" si="317"/>
        <v>2.1701219501635374E-3</v>
      </c>
      <c r="AI810" s="12">
        <f t="shared" si="318"/>
        <v>-71869.844963325741</v>
      </c>
      <c r="AJ810" s="42">
        <f t="shared" si="319"/>
        <v>-97.070413593593116</v>
      </c>
      <c r="AK810" s="11">
        <v>0</v>
      </c>
      <c r="AL810" s="9">
        <f t="shared" si="320"/>
        <v>-89.744363461417947</v>
      </c>
      <c r="AM810" s="11">
        <f t="shared" si="321"/>
        <v>0</v>
      </c>
      <c r="AN810" s="9">
        <f t="shared" si="322"/>
        <v>79.596788333587654</v>
      </c>
      <c r="AO810" s="9"/>
      <c r="AP810" s="9">
        <f t="shared" si="323"/>
        <v>97.070795057364677</v>
      </c>
      <c r="AQ810" s="47">
        <f t="shared" si="324"/>
        <v>79.5517004517896</v>
      </c>
      <c r="AR810" s="15">
        <f t="shared" si="325"/>
        <v>0</v>
      </c>
      <c r="AS810" s="49"/>
      <c r="AT810" s="12">
        <f t="shared" si="326"/>
        <v>-0.19437215705362815</v>
      </c>
      <c r="AU810" s="9">
        <f t="shared" si="327"/>
        <v>62.077693728012576</v>
      </c>
      <c r="AV810" s="9">
        <f t="shared" si="328"/>
        <v>44.603687004235553</v>
      </c>
      <c r="AW810" s="9">
        <f t="shared" si="329"/>
        <v>79.5517004517896</v>
      </c>
      <c r="AX810" s="16">
        <f t="shared" si="330"/>
        <v>62.077693728012576</v>
      </c>
      <c r="AY810" s="44">
        <f t="shared" si="331"/>
        <v>-0.19387191266090265</v>
      </c>
      <c r="AZ810" s="49"/>
      <c r="BA810" s="12">
        <f t="shared" si="332"/>
        <v>-0.19437215705362815</v>
      </c>
      <c r="BB810" s="9">
        <f t="shared" si="333"/>
        <v>63.614537256651829</v>
      </c>
      <c r="BC810" s="9">
        <f t="shared" si="334"/>
        <v>46.140530532874806</v>
      </c>
      <c r="BD810" s="9">
        <f t="shared" si="335"/>
        <v>81.088543980428852</v>
      </c>
      <c r="BE810" s="16">
        <f t="shared" si="336"/>
        <v>63.614537256651829</v>
      </c>
      <c r="BF810" s="44">
        <f t="shared" si="337"/>
        <v>-0.19387191266090265</v>
      </c>
      <c r="BG810" s="49"/>
      <c r="BH810" s="12">
        <f t="shared" si="338"/>
        <v>-0.19437215705362815</v>
      </c>
      <c r="BI810" s="9">
        <f t="shared" si="339"/>
        <v>64</v>
      </c>
      <c r="BJ810" s="9">
        <f t="shared" ref="BJ810:BJ816" si="342">BI810+BH810*(B-_R*ABS(BH810))</f>
        <v>46.525993276222977</v>
      </c>
      <c r="BK810" s="9"/>
      <c r="BL810" s="47">
        <f t="shared" si="340"/>
        <v>64</v>
      </c>
      <c r="BM810" s="44">
        <f t="shared" si="341"/>
        <v>-0.19387191266090265</v>
      </c>
      <c r="BN810" s="11"/>
      <c r="BO810" s="9"/>
      <c r="BP810" s="11"/>
      <c r="BQ810" s="9"/>
      <c r="BR810" s="43"/>
      <c r="BS810" s="9"/>
      <c r="BT810" s="11"/>
    </row>
    <row r="811" spans="3:72" x14ac:dyDescent="0.2">
      <c r="C811" s="1">
        <v>80</v>
      </c>
      <c r="D811" s="1">
        <v>104.71</v>
      </c>
      <c r="E811" s="1">
        <v>-5103.8999999999996</v>
      </c>
      <c r="F811" s="2">
        <v>78</v>
      </c>
      <c r="G811" s="6">
        <v>3.3000000000000002E-2</v>
      </c>
      <c r="H811" s="2">
        <v>0.42199999999999999</v>
      </c>
      <c r="I811" s="2">
        <v>3500</v>
      </c>
      <c r="J811" s="3">
        <f t="shared" si="303"/>
        <v>58.333333333333336</v>
      </c>
      <c r="K811" s="3">
        <f t="shared" si="304"/>
        <v>366.52</v>
      </c>
      <c r="L811" s="1">
        <v>0.9</v>
      </c>
      <c r="M811" s="1">
        <v>0.76</v>
      </c>
      <c r="N811" s="1">
        <f t="shared" si="305"/>
        <v>0.68400000000000005</v>
      </c>
      <c r="O811" s="40">
        <f t="shared" si="306"/>
        <v>50.175438596491226</v>
      </c>
      <c r="P811" s="40">
        <f t="shared" si="307"/>
        <v>3808.3157894736842</v>
      </c>
      <c r="Q811" s="1">
        <v>11</v>
      </c>
      <c r="R811" s="1">
        <v>4</v>
      </c>
      <c r="S811" s="2">
        <v>2600</v>
      </c>
      <c r="T811" s="3">
        <f t="shared" si="308"/>
        <v>866.66666666666663</v>
      </c>
      <c r="U811" s="7">
        <v>0.20419999999999999</v>
      </c>
      <c r="V811" s="7">
        <f t="shared" si="309"/>
        <v>3.2749326455999997E-2</v>
      </c>
      <c r="W811" s="7">
        <f t="shared" si="310"/>
        <v>1.6693636134473333E-2</v>
      </c>
      <c r="X811" s="40">
        <f t="shared" si="311"/>
        <v>1081.2059482292843</v>
      </c>
      <c r="Y811" s="1">
        <v>0</v>
      </c>
      <c r="Z811" s="1">
        <v>78</v>
      </c>
      <c r="AA811" s="2">
        <v>67</v>
      </c>
      <c r="AB811" s="6">
        <f t="shared" si="312"/>
        <v>0.6511988748177826</v>
      </c>
      <c r="AC811" s="2">
        <v>347.36</v>
      </c>
      <c r="AD811" s="40">
        <f t="shared" si="313"/>
        <v>3367.0033670033663</v>
      </c>
      <c r="AE811" s="1">
        <f t="shared" si="314"/>
        <v>2.4950099800399199</v>
      </c>
      <c r="AF811" s="2">
        <f t="shared" si="315"/>
        <v>284</v>
      </c>
      <c r="AG811" s="9">
        <f t="shared" si="316"/>
        <v>708.58283433133727</v>
      </c>
      <c r="AH811" s="12">
        <f t="shared" si="317"/>
        <v>2.162497199925781E-3</v>
      </c>
      <c r="AI811" s="12">
        <f t="shared" si="318"/>
        <v>-71795.546613878643</v>
      </c>
      <c r="AJ811" s="42">
        <f t="shared" si="319"/>
        <v>-96.98047228735139</v>
      </c>
      <c r="AK811" s="11">
        <v>0</v>
      </c>
      <c r="AL811" s="9">
        <f t="shared" si="320"/>
        <v>-89.745724403087891</v>
      </c>
      <c r="AM811" s="11">
        <f t="shared" si="321"/>
        <v>0</v>
      </c>
      <c r="AN811" s="9">
        <f t="shared" si="322"/>
        <v>79.5517004517896</v>
      </c>
      <c r="AO811" s="9"/>
      <c r="AP811" s="9">
        <f t="shared" si="323"/>
        <v>96.980851075276703</v>
      </c>
      <c r="AQ811" s="47">
        <f t="shared" si="324"/>
        <v>79.50684435149968</v>
      </c>
      <c r="AR811" s="15">
        <f t="shared" si="325"/>
        <v>0</v>
      </c>
      <c r="AS811" s="49"/>
      <c r="AT811" s="12">
        <f t="shared" si="326"/>
        <v>-0.19387191266090265</v>
      </c>
      <c r="AU811" s="9">
        <f t="shared" si="327"/>
        <v>62.077693728012576</v>
      </c>
      <c r="AV811" s="9">
        <f t="shared" si="328"/>
        <v>44.648543104525473</v>
      </c>
      <c r="AW811" s="9">
        <f t="shared" si="329"/>
        <v>79.50684435149968</v>
      </c>
      <c r="AX811" s="16">
        <f t="shared" si="330"/>
        <v>62.077693728012576</v>
      </c>
      <c r="AY811" s="44">
        <f t="shared" si="331"/>
        <v>-0.19337423985493521</v>
      </c>
      <c r="AZ811" s="49"/>
      <c r="BA811" s="12">
        <f t="shared" si="332"/>
        <v>-0.19387191266090265</v>
      </c>
      <c r="BB811" s="9">
        <f t="shared" si="333"/>
        <v>63.614537256651829</v>
      </c>
      <c r="BC811" s="9">
        <f t="shared" si="334"/>
        <v>46.185386633164725</v>
      </c>
      <c r="BD811" s="9">
        <f t="shared" si="335"/>
        <v>81.043687880138933</v>
      </c>
      <c r="BE811" s="16">
        <f t="shared" si="336"/>
        <v>63.614537256651829</v>
      </c>
      <c r="BF811" s="44">
        <f t="shared" si="337"/>
        <v>-0.19337423985493521</v>
      </c>
      <c r="BG811" s="49"/>
      <c r="BH811" s="12">
        <f t="shared" si="338"/>
        <v>-0.19387191266090265</v>
      </c>
      <c r="BI811" s="9">
        <f t="shared" si="339"/>
        <v>64</v>
      </c>
      <c r="BJ811" s="9">
        <f t="shared" si="342"/>
        <v>46.570849376512896</v>
      </c>
      <c r="BK811" s="9"/>
      <c r="BL811" s="47">
        <f t="shared" si="340"/>
        <v>64</v>
      </c>
      <c r="BM811" s="44">
        <f t="shared" si="341"/>
        <v>-0.19337423985493521</v>
      </c>
      <c r="BN811" s="11"/>
      <c r="BO811" s="9"/>
      <c r="BP811" s="11"/>
      <c r="BQ811" s="9"/>
      <c r="BR811" s="43"/>
      <c r="BS811" s="9"/>
      <c r="BT811" s="11"/>
    </row>
    <row r="812" spans="3:72" x14ac:dyDescent="0.2">
      <c r="C812" s="1">
        <v>80</v>
      </c>
      <c r="D812" s="1">
        <v>104.71</v>
      </c>
      <c r="E812" s="1">
        <v>-5103.8999999999996</v>
      </c>
      <c r="F812" s="2">
        <v>78</v>
      </c>
      <c r="G812" s="6">
        <v>3.3000000000000002E-2</v>
      </c>
      <c r="H812" s="2">
        <v>0.42199999999999999</v>
      </c>
      <c r="I812" s="2">
        <v>3500</v>
      </c>
      <c r="J812" s="3">
        <f t="shared" si="303"/>
        <v>58.333333333333336</v>
      </c>
      <c r="K812" s="3">
        <f t="shared" si="304"/>
        <v>366.52</v>
      </c>
      <c r="L812" s="1">
        <v>0.9</v>
      </c>
      <c r="M812" s="1">
        <v>0.76</v>
      </c>
      <c r="N812" s="1">
        <f t="shared" si="305"/>
        <v>0.68400000000000005</v>
      </c>
      <c r="O812" s="40">
        <f t="shared" si="306"/>
        <v>50.175438596491226</v>
      </c>
      <c r="P812" s="40">
        <f t="shared" si="307"/>
        <v>3808.3157894736842</v>
      </c>
      <c r="Q812" s="1">
        <v>11</v>
      </c>
      <c r="R812" s="1">
        <v>4</v>
      </c>
      <c r="S812" s="2">
        <v>2600</v>
      </c>
      <c r="T812" s="3">
        <f t="shared" si="308"/>
        <v>866.66666666666663</v>
      </c>
      <c r="U812" s="7">
        <v>0.20419999999999999</v>
      </c>
      <c r="V812" s="7">
        <f t="shared" si="309"/>
        <v>3.2749326455999997E-2</v>
      </c>
      <c r="W812" s="7">
        <f t="shared" si="310"/>
        <v>1.6693636134473333E-2</v>
      </c>
      <c r="X812" s="40">
        <f t="shared" si="311"/>
        <v>1081.2059482292843</v>
      </c>
      <c r="Y812" s="1">
        <v>0</v>
      </c>
      <c r="Z812" s="1">
        <v>78</v>
      </c>
      <c r="AA812" s="2">
        <v>67</v>
      </c>
      <c r="AB812" s="6">
        <f t="shared" si="312"/>
        <v>0.6511988748177826</v>
      </c>
      <c r="AC812" s="2">
        <v>347.36</v>
      </c>
      <c r="AD812" s="40">
        <f t="shared" si="313"/>
        <v>3367.0033670033663</v>
      </c>
      <c r="AE812" s="1">
        <f t="shared" si="314"/>
        <v>2.4950099800399199</v>
      </c>
      <c r="AF812" s="2">
        <f t="shared" si="315"/>
        <v>285</v>
      </c>
      <c r="AG812" s="9">
        <f t="shared" si="316"/>
        <v>711.07784431137713</v>
      </c>
      <c r="AH812" s="12">
        <f t="shared" si="317"/>
        <v>2.1549258414035786E-3</v>
      </c>
      <c r="AI812" s="12">
        <f t="shared" si="318"/>
        <v>-71721.630158388623</v>
      </c>
      <c r="AJ812" s="42">
        <f t="shared" si="319"/>
        <v>-96.890992731865467</v>
      </c>
      <c r="AK812" s="11">
        <v>0</v>
      </c>
      <c r="AL812" s="9">
        <f t="shared" si="320"/>
        <v>-89.747075814870513</v>
      </c>
      <c r="AM812" s="11">
        <f t="shared" si="321"/>
        <v>0</v>
      </c>
      <c r="AN812" s="9">
        <f t="shared" si="322"/>
        <v>79.50684435149968</v>
      </c>
      <c r="AO812" s="9"/>
      <c r="AP812" s="9">
        <f t="shared" si="323"/>
        <v>96.891368872001408</v>
      </c>
      <c r="AQ812" s="47">
        <f t="shared" si="324"/>
        <v>79.462218248514304</v>
      </c>
      <c r="AR812" s="15">
        <f t="shared" si="325"/>
        <v>0</v>
      </c>
      <c r="AS812" s="49"/>
      <c r="AT812" s="12">
        <f t="shared" si="326"/>
        <v>-0.19337423985493521</v>
      </c>
      <c r="AU812" s="9">
        <f t="shared" si="327"/>
        <v>62.077693728012576</v>
      </c>
      <c r="AV812" s="9">
        <f t="shared" si="328"/>
        <v>44.693169207510849</v>
      </c>
      <c r="AW812" s="9">
        <f t="shared" si="329"/>
        <v>79.462218248514304</v>
      </c>
      <c r="AX812" s="16">
        <f t="shared" si="330"/>
        <v>62.077693728012576</v>
      </c>
      <c r="AY812" s="44">
        <f t="shared" si="331"/>
        <v>-0.19287911884021083</v>
      </c>
      <c r="AZ812" s="49"/>
      <c r="BA812" s="12">
        <f t="shared" si="332"/>
        <v>-0.19337423985493521</v>
      </c>
      <c r="BB812" s="9">
        <f t="shared" si="333"/>
        <v>63.614537256651829</v>
      </c>
      <c r="BC812" s="9">
        <f t="shared" si="334"/>
        <v>46.230012736150101</v>
      </c>
      <c r="BD812" s="9">
        <f t="shared" si="335"/>
        <v>80.999061777153557</v>
      </c>
      <c r="BE812" s="16">
        <f t="shared" si="336"/>
        <v>63.614537256651829</v>
      </c>
      <c r="BF812" s="44">
        <f t="shared" si="337"/>
        <v>-0.19287911884021083</v>
      </c>
      <c r="BG812" s="49"/>
      <c r="BH812" s="12">
        <f t="shared" si="338"/>
        <v>-0.19337423985493521</v>
      </c>
      <c r="BI812" s="9">
        <f t="shared" si="339"/>
        <v>64</v>
      </c>
      <c r="BJ812" s="9">
        <f t="shared" si="342"/>
        <v>46.615475479498272</v>
      </c>
      <c r="BK812" s="9"/>
      <c r="BL812" s="47">
        <f t="shared" si="340"/>
        <v>64</v>
      </c>
      <c r="BM812" s="44">
        <f t="shared" si="341"/>
        <v>-0.19287911884021083</v>
      </c>
      <c r="BN812" s="11"/>
      <c r="BO812" s="9"/>
      <c r="BP812" s="11"/>
      <c r="BQ812" s="9"/>
      <c r="BR812" s="43"/>
      <c r="BS812" s="9"/>
      <c r="BT812" s="11"/>
    </row>
    <row r="813" spans="3:72" x14ac:dyDescent="0.2">
      <c r="C813" s="1">
        <v>80</v>
      </c>
      <c r="D813" s="1">
        <v>104.71</v>
      </c>
      <c r="E813" s="1">
        <v>-5103.8999999999996</v>
      </c>
      <c r="F813" s="2">
        <v>78</v>
      </c>
      <c r="G813" s="6">
        <v>3.3000000000000002E-2</v>
      </c>
      <c r="H813" s="2">
        <v>0.42199999999999999</v>
      </c>
      <c r="I813" s="2">
        <v>3500</v>
      </c>
      <c r="J813" s="3">
        <f t="shared" si="303"/>
        <v>58.333333333333336</v>
      </c>
      <c r="K813" s="3">
        <f t="shared" si="304"/>
        <v>366.52</v>
      </c>
      <c r="L813" s="1">
        <v>0.9</v>
      </c>
      <c r="M813" s="1">
        <v>0.76</v>
      </c>
      <c r="N813" s="1">
        <f t="shared" si="305"/>
        <v>0.68400000000000005</v>
      </c>
      <c r="O813" s="40">
        <f t="shared" si="306"/>
        <v>50.175438596491226</v>
      </c>
      <c r="P813" s="40">
        <f t="shared" si="307"/>
        <v>3808.3157894736842</v>
      </c>
      <c r="Q813" s="1">
        <v>11</v>
      </c>
      <c r="R813" s="1">
        <v>4</v>
      </c>
      <c r="S813" s="2">
        <v>2600</v>
      </c>
      <c r="T813" s="3">
        <f t="shared" si="308"/>
        <v>866.66666666666663</v>
      </c>
      <c r="U813" s="7">
        <v>0.20419999999999999</v>
      </c>
      <c r="V813" s="7">
        <f t="shared" si="309"/>
        <v>3.2749326455999997E-2</v>
      </c>
      <c r="W813" s="7">
        <f t="shared" si="310"/>
        <v>1.6693636134473333E-2</v>
      </c>
      <c r="X813" s="40">
        <f t="shared" si="311"/>
        <v>1081.2059482292843</v>
      </c>
      <c r="Y813" s="1">
        <v>0</v>
      </c>
      <c r="Z813" s="1">
        <v>78</v>
      </c>
      <c r="AA813" s="2">
        <v>67</v>
      </c>
      <c r="AB813" s="6">
        <f t="shared" si="312"/>
        <v>0.6511988748177826</v>
      </c>
      <c r="AC813" s="2">
        <v>347.36</v>
      </c>
      <c r="AD813" s="40">
        <f t="shared" si="313"/>
        <v>3367.0033670033663</v>
      </c>
      <c r="AE813" s="1">
        <f t="shared" si="314"/>
        <v>2.4950099800399199</v>
      </c>
      <c r="AF813" s="2">
        <f t="shared" si="315"/>
        <v>286</v>
      </c>
      <c r="AG813" s="9">
        <f t="shared" si="316"/>
        <v>713.57285429141712</v>
      </c>
      <c r="AH813" s="12">
        <f t="shared" si="317"/>
        <v>2.1474073157466311E-3</v>
      </c>
      <c r="AI813" s="12">
        <f t="shared" si="318"/>
        <v>-71648.092656315261</v>
      </c>
      <c r="AJ813" s="42">
        <f t="shared" si="319"/>
        <v>-96.80197137739637</v>
      </c>
      <c r="AK813" s="11">
        <v>0</v>
      </c>
      <c r="AL813" s="9">
        <f t="shared" si="320"/>
        <v>-89.748417796515028</v>
      </c>
      <c r="AM813" s="11">
        <f t="shared" si="321"/>
        <v>0</v>
      </c>
      <c r="AN813" s="9">
        <f t="shared" si="322"/>
        <v>79.462218248514304</v>
      </c>
      <c r="AO813" s="9"/>
      <c r="AP813" s="9">
        <f t="shared" si="323"/>
        <v>96.802344897408929</v>
      </c>
      <c r="AQ813" s="47">
        <f t="shared" si="324"/>
        <v>79.417820376907201</v>
      </c>
      <c r="AR813" s="15">
        <f t="shared" si="325"/>
        <v>0</v>
      </c>
      <c r="AS813" s="49"/>
      <c r="AT813" s="12">
        <f t="shared" si="326"/>
        <v>-0.19287911884021083</v>
      </c>
      <c r="AU813" s="9">
        <f t="shared" si="327"/>
        <v>62.077693728012576</v>
      </c>
      <c r="AV813" s="9">
        <f t="shared" si="328"/>
        <v>44.737567079117952</v>
      </c>
      <c r="AW813" s="9">
        <f t="shared" si="329"/>
        <v>79.417820376907201</v>
      </c>
      <c r="AX813" s="16">
        <f t="shared" si="330"/>
        <v>62.077693728012576</v>
      </c>
      <c r="AY813" s="44">
        <f t="shared" si="331"/>
        <v>-0.19238653002399903</v>
      </c>
      <c r="AZ813" s="49"/>
      <c r="BA813" s="12">
        <f t="shared" si="332"/>
        <v>-0.19287911884021083</v>
      </c>
      <c r="BB813" s="9">
        <f t="shared" si="333"/>
        <v>63.614537256651829</v>
      </c>
      <c r="BC813" s="9">
        <f t="shared" si="334"/>
        <v>46.274410607757204</v>
      </c>
      <c r="BD813" s="9">
        <f t="shared" si="335"/>
        <v>80.954663905546454</v>
      </c>
      <c r="BE813" s="16">
        <f t="shared" si="336"/>
        <v>63.614537256651829</v>
      </c>
      <c r="BF813" s="44">
        <f t="shared" si="337"/>
        <v>-0.19238653002399903</v>
      </c>
      <c r="BG813" s="49"/>
      <c r="BH813" s="12">
        <f t="shared" si="338"/>
        <v>-0.19287911884021083</v>
      </c>
      <c r="BI813" s="9">
        <f t="shared" si="339"/>
        <v>64</v>
      </c>
      <c r="BJ813" s="9">
        <f t="shared" si="342"/>
        <v>46.659873351105375</v>
      </c>
      <c r="BK813" s="9"/>
      <c r="BL813" s="47">
        <f t="shared" si="340"/>
        <v>64</v>
      </c>
      <c r="BM813" s="44">
        <f t="shared" si="341"/>
        <v>-0.19238653002399903</v>
      </c>
      <c r="BN813" s="11"/>
      <c r="BO813" s="9"/>
      <c r="BP813" s="11"/>
      <c r="BQ813" s="9"/>
      <c r="BR813" s="43"/>
      <c r="BS813" s="9"/>
      <c r="BT813" s="11"/>
    </row>
    <row r="814" spans="3:72" x14ac:dyDescent="0.2">
      <c r="C814" s="1">
        <v>80</v>
      </c>
      <c r="D814" s="1">
        <v>104.71</v>
      </c>
      <c r="E814" s="1">
        <v>-5103.8999999999996</v>
      </c>
      <c r="F814" s="2">
        <v>78</v>
      </c>
      <c r="G814" s="6">
        <v>3.3000000000000002E-2</v>
      </c>
      <c r="H814" s="2">
        <v>0.42199999999999999</v>
      </c>
      <c r="I814" s="2">
        <v>3500</v>
      </c>
      <c r="J814" s="3">
        <f t="shared" si="303"/>
        <v>58.333333333333336</v>
      </c>
      <c r="K814" s="3">
        <f t="shared" si="304"/>
        <v>366.52</v>
      </c>
      <c r="L814" s="1">
        <v>0.9</v>
      </c>
      <c r="M814" s="1">
        <v>0.76</v>
      </c>
      <c r="N814" s="1">
        <f t="shared" si="305"/>
        <v>0.68400000000000005</v>
      </c>
      <c r="O814" s="40">
        <f t="shared" si="306"/>
        <v>50.175438596491226</v>
      </c>
      <c r="P814" s="40">
        <f t="shared" si="307"/>
        <v>3808.3157894736842</v>
      </c>
      <c r="Q814" s="1">
        <v>11</v>
      </c>
      <c r="R814" s="1">
        <v>4</v>
      </c>
      <c r="S814" s="2">
        <v>2600</v>
      </c>
      <c r="T814" s="3">
        <f t="shared" si="308"/>
        <v>866.66666666666663</v>
      </c>
      <c r="U814" s="7">
        <v>0.20419999999999999</v>
      </c>
      <c r="V814" s="7">
        <f t="shared" si="309"/>
        <v>3.2749326455999997E-2</v>
      </c>
      <c r="W814" s="7">
        <f t="shared" si="310"/>
        <v>1.6693636134473333E-2</v>
      </c>
      <c r="X814" s="40">
        <f t="shared" si="311"/>
        <v>1081.2059482292843</v>
      </c>
      <c r="Y814" s="1">
        <v>0</v>
      </c>
      <c r="Z814" s="1">
        <v>78</v>
      </c>
      <c r="AA814" s="2">
        <v>67</v>
      </c>
      <c r="AB814" s="6">
        <f t="shared" si="312"/>
        <v>0.6511988748177826</v>
      </c>
      <c r="AC814" s="2">
        <v>347.36</v>
      </c>
      <c r="AD814" s="40">
        <f t="shared" si="313"/>
        <v>3367.0033670033663</v>
      </c>
      <c r="AE814" s="1">
        <f t="shared" si="314"/>
        <v>2.4950099800399199</v>
      </c>
      <c r="AF814" s="2">
        <f t="shared" si="315"/>
        <v>287</v>
      </c>
      <c r="AG814" s="9">
        <f t="shared" si="316"/>
        <v>716.06786427145698</v>
      </c>
      <c r="AH814" s="12">
        <f t="shared" si="317"/>
        <v>2.1399410718768276E-3</v>
      </c>
      <c r="AI814" s="12">
        <f t="shared" si="318"/>
        <v>-71574.931197265178</v>
      </c>
      <c r="AJ814" s="42">
        <f t="shared" si="319"/>
        <v>-96.713404710519413</v>
      </c>
      <c r="AK814" s="11">
        <v>0</v>
      </c>
      <c r="AL814" s="9">
        <f t="shared" si="320"/>
        <v>-89.749750446383345</v>
      </c>
      <c r="AM814" s="11">
        <f t="shared" si="321"/>
        <v>0</v>
      </c>
      <c r="AN814" s="9">
        <f t="shared" si="322"/>
        <v>79.417820376907201</v>
      </c>
      <c r="AO814" s="9"/>
      <c r="AP814" s="9">
        <f t="shared" si="323"/>
        <v>96.713775637690489</v>
      </c>
      <c r="AQ814" s="47">
        <f t="shared" si="324"/>
        <v>79.373648988795864</v>
      </c>
      <c r="AR814" s="15">
        <f t="shared" si="325"/>
        <v>0</v>
      </c>
      <c r="AS814" s="49"/>
      <c r="AT814" s="12">
        <f t="shared" si="326"/>
        <v>-0.19238653002399903</v>
      </c>
      <c r="AU814" s="9">
        <f t="shared" si="327"/>
        <v>62.077693728012576</v>
      </c>
      <c r="AV814" s="9">
        <f t="shared" si="328"/>
        <v>44.781738467229289</v>
      </c>
      <c r="AW814" s="9">
        <f t="shared" si="329"/>
        <v>79.373648988795864</v>
      </c>
      <c r="AX814" s="16">
        <f t="shared" si="330"/>
        <v>62.077693728012576</v>
      </c>
      <c r="AY814" s="44">
        <f t="shared" si="331"/>
        <v>-0.19189645401376268</v>
      </c>
      <c r="AZ814" s="49"/>
      <c r="BA814" s="12">
        <f t="shared" si="332"/>
        <v>-0.19238653002399903</v>
      </c>
      <c r="BB814" s="9">
        <f t="shared" si="333"/>
        <v>63.614537256651829</v>
      </c>
      <c r="BC814" s="9">
        <f t="shared" si="334"/>
        <v>46.318581995868541</v>
      </c>
      <c r="BD814" s="9">
        <f t="shared" si="335"/>
        <v>80.910492517435117</v>
      </c>
      <c r="BE814" s="16">
        <f t="shared" si="336"/>
        <v>63.614537256651829</v>
      </c>
      <c r="BF814" s="44">
        <f t="shared" si="337"/>
        <v>-0.19189645401376268</v>
      </c>
      <c r="BG814" s="49"/>
      <c r="BH814" s="12">
        <f t="shared" si="338"/>
        <v>-0.19238653002399903</v>
      </c>
      <c r="BI814" s="9">
        <f t="shared" si="339"/>
        <v>64</v>
      </c>
      <c r="BJ814" s="9">
        <f t="shared" si="342"/>
        <v>46.704044739216712</v>
      </c>
      <c r="BK814" s="9"/>
      <c r="BL814" s="47">
        <f t="shared" si="340"/>
        <v>64</v>
      </c>
      <c r="BM814" s="44">
        <f t="shared" si="341"/>
        <v>-0.19189645401376268</v>
      </c>
      <c r="BN814" s="11"/>
      <c r="BO814" s="9"/>
      <c r="BP814" s="11"/>
      <c r="BQ814" s="9"/>
      <c r="BR814" s="43"/>
      <c r="BS814" s="9"/>
      <c r="BT814" s="11"/>
    </row>
    <row r="815" spans="3:72" x14ac:dyDescent="0.2">
      <c r="C815" s="1">
        <v>80</v>
      </c>
      <c r="D815" s="1">
        <v>104.71</v>
      </c>
      <c r="E815" s="1">
        <v>-5103.8999999999996</v>
      </c>
      <c r="F815" s="2">
        <v>78</v>
      </c>
      <c r="G815" s="6">
        <v>3.3000000000000002E-2</v>
      </c>
      <c r="H815" s="2">
        <v>0.42199999999999999</v>
      </c>
      <c r="I815" s="2">
        <v>3500</v>
      </c>
      <c r="J815" s="3">
        <f t="shared" si="303"/>
        <v>58.333333333333336</v>
      </c>
      <c r="K815" s="3">
        <f t="shared" si="304"/>
        <v>366.52</v>
      </c>
      <c r="L815" s="1">
        <v>0.9</v>
      </c>
      <c r="M815" s="1">
        <v>0.76</v>
      </c>
      <c r="N815" s="1">
        <f t="shared" si="305"/>
        <v>0.68400000000000005</v>
      </c>
      <c r="O815" s="40">
        <f t="shared" si="306"/>
        <v>50.175438596491226</v>
      </c>
      <c r="P815" s="40">
        <f t="shared" si="307"/>
        <v>3808.3157894736842</v>
      </c>
      <c r="Q815" s="1">
        <v>11</v>
      </c>
      <c r="R815" s="1">
        <v>4</v>
      </c>
      <c r="S815" s="2">
        <v>2600</v>
      </c>
      <c r="T815" s="3">
        <f t="shared" si="308"/>
        <v>866.66666666666663</v>
      </c>
      <c r="U815" s="7">
        <v>0.20419999999999999</v>
      </c>
      <c r="V815" s="7">
        <f t="shared" si="309"/>
        <v>3.2749326455999997E-2</v>
      </c>
      <c r="W815" s="7">
        <f t="shared" si="310"/>
        <v>1.6693636134473333E-2</v>
      </c>
      <c r="X815" s="40">
        <f t="shared" si="311"/>
        <v>1081.2059482292843</v>
      </c>
      <c r="Y815" s="1">
        <v>0</v>
      </c>
      <c r="Z815" s="1">
        <v>78</v>
      </c>
      <c r="AA815" s="2">
        <v>67</v>
      </c>
      <c r="AB815" s="6">
        <f t="shared" si="312"/>
        <v>0.6511988748177826</v>
      </c>
      <c r="AC815" s="2">
        <v>347.36</v>
      </c>
      <c r="AD815" s="40">
        <f t="shared" si="313"/>
        <v>3367.0033670033663</v>
      </c>
      <c r="AE815" s="1">
        <f t="shared" si="314"/>
        <v>2.4950099800399199</v>
      </c>
      <c r="AF815" s="2">
        <f t="shared" si="315"/>
        <v>288</v>
      </c>
      <c r="AG815" s="9">
        <f t="shared" si="316"/>
        <v>718.56287425149696</v>
      </c>
      <c r="AH815" s="12">
        <f t="shared" si="317"/>
        <v>2.1325265663535964E-3</v>
      </c>
      <c r="AI815" s="12">
        <f t="shared" si="318"/>
        <v>-71502.14290060637</v>
      </c>
      <c r="AJ815" s="42">
        <f t="shared" si="319"/>
        <v>-96.625289253660796</v>
      </c>
      <c r="AK815" s="11">
        <v>0</v>
      </c>
      <c r="AL815" s="9">
        <f t="shared" si="320"/>
        <v>-89.751073861474183</v>
      </c>
      <c r="AM815" s="11">
        <f t="shared" si="321"/>
        <v>0</v>
      </c>
      <c r="AN815" s="9">
        <f t="shared" si="322"/>
        <v>79.373648988795864</v>
      </c>
      <c r="AO815" s="9"/>
      <c r="AP815" s="9">
        <f t="shared" si="323"/>
        <v>96.625657614894848</v>
      </c>
      <c r="AQ815" s="47">
        <f t="shared" si="324"/>
        <v>79.329702354111561</v>
      </c>
      <c r="AR815" s="15">
        <f t="shared" si="325"/>
        <v>0</v>
      </c>
      <c r="AS815" s="49"/>
      <c r="AT815" s="12">
        <f t="shared" si="326"/>
        <v>-0.19189645401376268</v>
      </c>
      <c r="AU815" s="9">
        <f t="shared" si="327"/>
        <v>62.077693728012576</v>
      </c>
      <c r="AV815" s="9">
        <f t="shared" si="328"/>
        <v>44.825685101913592</v>
      </c>
      <c r="AW815" s="9">
        <f t="shared" si="329"/>
        <v>79.329702354111561</v>
      </c>
      <c r="AX815" s="16">
        <f t="shared" si="330"/>
        <v>62.077693728012576</v>
      </c>
      <c r="AY815" s="44">
        <f t="shared" si="331"/>
        <v>-0.19140887161460618</v>
      </c>
      <c r="AZ815" s="49"/>
      <c r="BA815" s="12">
        <f t="shared" si="332"/>
        <v>-0.19189645401376268</v>
      </c>
      <c r="BB815" s="9">
        <f t="shared" si="333"/>
        <v>63.614537256651829</v>
      </c>
      <c r="BC815" s="9">
        <f t="shared" si="334"/>
        <v>46.362528630552845</v>
      </c>
      <c r="BD815" s="9">
        <f t="shared" si="335"/>
        <v>80.866545882750813</v>
      </c>
      <c r="BE815" s="16">
        <f t="shared" si="336"/>
        <v>63.614537256651829</v>
      </c>
      <c r="BF815" s="44">
        <f t="shared" si="337"/>
        <v>-0.19140887161460618</v>
      </c>
      <c r="BG815" s="49"/>
      <c r="BH815" s="12">
        <f t="shared" si="338"/>
        <v>-0.19189645401376268</v>
      </c>
      <c r="BI815" s="9">
        <f t="shared" si="339"/>
        <v>64</v>
      </c>
      <c r="BJ815" s="9">
        <f t="shared" si="342"/>
        <v>46.747991373901016</v>
      </c>
      <c r="BK815" s="9"/>
      <c r="BL815" s="47">
        <f t="shared" si="340"/>
        <v>64</v>
      </c>
      <c r="BM815" s="44">
        <f t="shared" si="341"/>
        <v>-0.19140887161460618</v>
      </c>
      <c r="BN815" s="11"/>
      <c r="BO815" s="9"/>
      <c r="BP815" s="11"/>
      <c r="BQ815" s="9"/>
      <c r="BR815" s="43"/>
      <c r="BS815" s="9"/>
      <c r="BT815" s="11"/>
    </row>
    <row r="816" spans="3:72" x14ac:dyDescent="0.2">
      <c r="C816" s="1">
        <v>80</v>
      </c>
      <c r="D816" s="1">
        <v>104.71</v>
      </c>
      <c r="E816" s="1">
        <v>-5103.8999999999996</v>
      </c>
      <c r="F816" s="2">
        <v>78</v>
      </c>
      <c r="G816" s="6">
        <v>3.3000000000000002E-2</v>
      </c>
      <c r="H816" s="2">
        <v>0.42199999999999999</v>
      </c>
      <c r="I816" s="2">
        <v>3500</v>
      </c>
      <c r="J816" s="3">
        <f t="shared" si="303"/>
        <v>58.333333333333336</v>
      </c>
      <c r="K816" s="3">
        <f t="shared" si="304"/>
        <v>366.52</v>
      </c>
      <c r="L816" s="1">
        <v>0.9</v>
      </c>
      <c r="M816" s="1">
        <v>0.76</v>
      </c>
      <c r="N816" s="1">
        <f t="shared" si="305"/>
        <v>0.68400000000000005</v>
      </c>
      <c r="O816" s="40">
        <f t="shared" si="306"/>
        <v>50.175438596491226</v>
      </c>
      <c r="P816" s="40">
        <f t="shared" si="307"/>
        <v>3808.3157894736842</v>
      </c>
      <c r="Q816" s="1">
        <v>11</v>
      </c>
      <c r="R816" s="1">
        <v>4</v>
      </c>
      <c r="S816" s="2">
        <v>2600</v>
      </c>
      <c r="T816" s="3">
        <f t="shared" si="308"/>
        <v>866.66666666666663</v>
      </c>
      <c r="U816" s="7">
        <v>0.20419999999999999</v>
      </c>
      <c r="V816" s="7">
        <f t="shared" si="309"/>
        <v>3.2749326455999997E-2</v>
      </c>
      <c r="W816" s="7">
        <f t="shared" si="310"/>
        <v>1.6693636134473333E-2</v>
      </c>
      <c r="X816" s="40">
        <f t="shared" si="311"/>
        <v>1081.2059482292843</v>
      </c>
      <c r="Y816" s="1">
        <v>0</v>
      </c>
      <c r="Z816" s="1">
        <v>78</v>
      </c>
      <c r="AA816" s="2">
        <v>67</v>
      </c>
      <c r="AB816" s="6">
        <f t="shared" si="312"/>
        <v>0.6511988748177826</v>
      </c>
      <c r="AC816" s="2">
        <v>347.36</v>
      </c>
      <c r="AD816" s="40">
        <f t="shared" si="313"/>
        <v>3367.0033670033663</v>
      </c>
      <c r="AE816" s="1">
        <f t="shared" si="314"/>
        <v>2.4950099800399199</v>
      </c>
      <c r="AF816" s="2">
        <f t="shared" si="315"/>
        <v>289</v>
      </c>
      <c r="AG816" s="9">
        <f t="shared" si="316"/>
        <v>721.05788423153683</v>
      </c>
      <c r="AH816" s="12">
        <f t="shared" si="317"/>
        <v>2.1251632632420503E-3</v>
      </c>
      <c r="AI816" s="12">
        <f t="shared" si="318"/>
        <v>-71429.724915088213</v>
      </c>
      <c r="AJ816" s="42">
        <f t="shared" si="319"/>
        <v>-96.537621564641313</v>
      </c>
      <c r="AK816" s="11">
        <v>0</v>
      </c>
      <c r="AL816" s="9">
        <f t="shared" si="320"/>
        <v>-89.752388137446559</v>
      </c>
      <c r="AM816" s="11">
        <f t="shared" si="321"/>
        <v>0</v>
      </c>
      <c r="AN816" s="9">
        <f t="shared" si="322"/>
        <v>79.329702354111561</v>
      </c>
      <c r="AO816" s="9"/>
      <c r="AP816" s="9">
        <f t="shared" si="323"/>
        <v>96.537987386471841</v>
      </c>
      <c r="AQ816" s="47">
        <f t="shared" si="324"/>
        <v>79.285978760372856</v>
      </c>
      <c r="AR816" s="15">
        <f t="shared" si="325"/>
        <v>0</v>
      </c>
      <c r="AS816" s="49"/>
      <c r="AT816" s="12">
        <f t="shared" si="326"/>
        <v>-0.19140887161460618</v>
      </c>
      <c r="AU816" s="9">
        <f t="shared" si="327"/>
        <v>62.077693728012576</v>
      </c>
      <c r="AV816" s="9">
        <f t="shared" si="328"/>
        <v>44.869408695652297</v>
      </c>
      <c r="AW816" s="9">
        <f t="shared" si="329"/>
        <v>79.285978760372856</v>
      </c>
      <c r="AX816" s="16">
        <f t="shared" si="330"/>
        <v>62.077693728012576</v>
      </c>
      <c r="AY816" s="44">
        <f t="shared" si="331"/>
        <v>-0.19092376382676285</v>
      </c>
      <c r="AZ816" s="49"/>
      <c r="BA816" s="12">
        <f t="shared" si="332"/>
        <v>-0.19140887161460618</v>
      </c>
      <c r="BB816" s="9">
        <f t="shared" si="333"/>
        <v>63.614537256651829</v>
      </c>
      <c r="BC816" s="9">
        <f t="shared" si="334"/>
        <v>46.406252224291549</v>
      </c>
      <c r="BD816" s="9">
        <f t="shared" si="335"/>
        <v>80.822822289012109</v>
      </c>
      <c r="BE816" s="16">
        <f t="shared" si="336"/>
        <v>63.614537256651829</v>
      </c>
      <c r="BF816" s="44">
        <f t="shared" si="337"/>
        <v>-0.19092376382676285</v>
      </c>
      <c r="BG816" s="49"/>
      <c r="BH816" s="12">
        <f t="shared" si="338"/>
        <v>-0.19140887161460618</v>
      </c>
      <c r="BI816" s="9">
        <f t="shared" si="339"/>
        <v>64</v>
      </c>
      <c r="BJ816" s="9">
        <f t="shared" si="342"/>
        <v>46.79171496763972</v>
      </c>
      <c r="BK816" s="9"/>
      <c r="BL816" s="47">
        <f t="shared" si="340"/>
        <v>64</v>
      </c>
      <c r="BM816" s="44">
        <f t="shared" si="341"/>
        <v>-0.19092376382676285</v>
      </c>
      <c r="BN816" s="11"/>
      <c r="BO816" s="9"/>
      <c r="BP816" s="11"/>
      <c r="BQ816" s="9"/>
      <c r="BR816" s="43"/>
      <c r="BS816" s="9"/>
      <c r="BT816" s="11"/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indexed="34"/>
  </sheetPr>
  <dimension ref="A1:ABQ282"/>
  <sheetViews>
    <sheetView tabSelected="1" zoomScaleSheetLayoutView="160" workbookViewId="0">
      <selection activeCell="A7" sqref="A7"/>
    </sheetView>
  </sheetViews>
  <sheetFormatPr defaultColWidth="18.140625" defaultRowHeight="12.75" x14ac:dyDescent="0.2"/>
  <cols>
    <col min="1" max="1" width="10.42578125" customWidth="1"/>
    <col min="2" max="2" width="12.85546875" customWidth="1"/>
    <col min="3" max="3" width="10.7109375" customWidth="1"/>
    <col min="4" max="5" width="11.28515625" customWidth="1"/>
    <col min="6" max="6" width="17" customWidth="1"/>
    <col min="7" max="8" width="11.28515625" customWidth="1"/>
    <col min="9" max="9" width="12.5703125" customWidth="1"/>
    <col min="10" max="10" width="11.28515625" customWidth="1"/>
    <col min="11" max="11" width="18.140625" customWidth="1"/>
    <col min="12" max="18" width="11.28515625" customWidth="1"/>
    <col min="19" max="19" width="14.140625" customWidth="1"/>
    <col min="20" max="21" width="11.28515625" customWidth="1"/>
    <col min="22" max="22" width="11" customWidth="1"/>
    <col min="23" max="23" width="20.85546875" customWidth="1"/>
    <col min="24" max="25" width="19" customWidth="1"/>
    <col min="26" max="29" width="11.28515625" customWidth="1"/>
    <col min="30" max="30" width="12.28515625" customWidth="1"/>
    <col min="31" max="31" width="23.5703125" customWidth="1"/>
    <col min="32" max="33" width="11.28515625" customWidth="1"/>
    <col min="34" max="34" width="16.85546875" customWidth="1"/>
    <col min="35" max="35" width="11.28515625" customWidth="1"/>
    <col min="36" max="36" width="15" customWidth="1"/>
    <col min="37" max="41" width="11.28515625" customWidth="1"/>
    <col min="42" max="42" width="28.85546875" customWidth="1"/>
    <col min="43" max="48" width="11.28515625" customWidth="1"/>
    <col min="49" max="49" width="29.42578125" customWidth="1"/>
    <col min="50" max="78" width="11.28515625" customWidth="1"/>
    <col min="79" max="79" width="6.28515625" customWidth="1"/>
    <col min="80" max="99" width="11.28515625" customWidth="1"/>
    <col min="100" max="100" width="6.42578125" customWidth="1"/>
    <col min="101" max="127" width="11.28515625" customWidth="1"/>
    <col min="128" max="128" width="6.42578125" customWidth="1"/>
    <col min="129" max="197" width="11.28515625" customWidth="1"/>
    <col min="198" max="198" width="8" customWidth="1"/>
    <col min="199" max="204" width="11.28515625" customWidth="1"/>
    <col min="205" max="205" width="5.5703125" customWidth="1"/>
    <col min="206" max="211" width="11.28515625" customWidth="1"/>
    <col min="212" max="212" width="6.5703125" customWidth="1"/>
    <col min="213" max="218" width="11.28515625" customWidth="1"/>
    <col min="219" max="219" width="6.85546875" customWidth="1"/>
    <col min="220" max="222" width="11.28515625" customWidth="1"/>
    <col min="223" max="223" width="10.42578125" customWidth="1"/>
    <col min="224" max="225" width="11.28515625" customWidth="1"/>
    <col min="226" max="226" width="6.28515625" customWidth="1"/>
    <col min="227" max="227" width="9.85546875" customWidth="1"/>
    <col min="228" max="228" width="8.85546875" customWidth="1"/>
    <col min="229" max="229" width="8.42578125" customWidth="1"/>
    <col min="230" max="230" width="8.140625" customWidth="1"/>
    <col min="231" max="232" width="8.85546875" customWidth="1"/>
    <col min="233" max="233" width="6.28515625" customWidth="1"/>
    <col min="234" max="234" width="8.85546875" customWidth="1"/>
    <col min="235" max="235" width="8.7109375" customWidth="1"/>
    <col min="236" max="236" width="7.42578125" customWidth="1"/>
    <col min="237" max="237" width="6.28515625" customWidth="1"/>
    <col min="238" max="238" width="11.7109375" customWidth="1"/>
    <col min="239" max="239" width="10.140625" customWidth="1"/>
    <col min="240" max="240" width="6.28515625" customWidth="1"/>
    <col min="241" max="241" width="9.42578125" customWidth="1"/>
    <col min="242" max="242" width="8.28515625" customWidth="1"/>
    <col min="243" max="244" width="6.28515625" customWidth="1"/>
    <col min="245" max="245" width="13.140625" customWidth="1"/>
    <col min="246" max="246" width="10.140625" customWidth="1"/>
    <col min="247" max="247" width="6.28515625" customWidth="1"/>
    <col min="248" max="248" width="8" customWidth="1"/>
    <col min="249" max="249" width="7.7109375" customWidth="1"/>
    <col min="250" max="251" width="6.28515625" customWidth="1"/>
    <col min="252" max="252" width="14.42578125" customWidth="1"/>
    <col min="253" max="253" width="11.140625" customWidth="1"/>
    <col min="254" max="254" width="6.28515625" customWidth="1"/>
    <col min="255" max="255" width="7.85546875" customWidth="1"/>
    <col min="256" max="256" width="6.7109375" customWidth="1"/>
    <col min="257" max="258" width="6.28515625" customWidth="1"/>
    <col min="259" max="259" width="15.7109375" customWidth="1"/>
    <col min="260" max="260" width="10.5703125" customWidth="1"/>
    <col min="261" max="261" width="6.28515625" customWidth="1"/>
    <col min="262" max="262" width="9" customWidth="1"/>
    <col min="263" max="263" width="6.7109375" customWidth="1"/>
    <col min="264" max="265" width="6.28515625" customWidth="1"/>
    <col min="266" max="266" width="14.5703125" customWidth="1"/>
    <col min="267" max="267" width="7.7109375" customWidth="1"/>
    <col min="268" max="268" width="6.28515625" customWidth="1"/>
    <col min="269" max="269" width="10.28515625" customWidth="1"/>
    <col min="270" max="270" width="6.7109375" customWidth="1"/>
    <col min="271" max="271" width="9.7109375" customWidth="1"/>
    <col min="272" max="272" width="9.85546875" customWidth="1"/>
    <col min="273" max="273" width="7.42578125" customWidth="1"/>
    <col min="274" max="274" width="11.7109375" customWidth="1"/>
    <col min="275" max="275" width="6.28515625" customWidth="1"/>
    <col min="276" max="276" width="8" customWidth="1"/>
    <col min="277" max="277" width="6.7109375" customWidth="1"/>
    <col min="278" max="279" width="6.28515625" customWidth="1"/>
    <col min="280" max="280" width="15.28515625" customWidth="1"/>
    <col min="281" max="281" width="7.7109375" customWidth="1"/>
    <col min="282" max="282" width="6.28515625" customWidth="1"/>
    <col min="283" max="283" width="8.7109375" customWidth="1"/>
    <col min="284" max="284" width="6.7109375" customWidth="1"/>
    <col min="285" max="286" width="6.28515625" customWidth="1"/>
    <col min="287" max="287" width="14.5703125" customWidth="1"/>
    <col min="288" max="288" width="7.7109375" customWidth="1"/>
    <col min="289" max="289" width="6.28515625" customWidth="1"/>
    <col min="290" max="290" width="7.7109375" customWidth="1"/>
    <col min="291" max="291" width="6.7109375" customWidth="1"/>
    <col min="292" max="293" width="6.28515625" customWidth="1"/>
    <col min="294" max="294" width="15.140625" customWidth="1"/>
    <col min="295" max="295" width="9.85546875" customWidth="1"/>
    <col min="296" max="296" width="6.28515625" customWidth="1"/>
    <col min="297" max="297" width="7.5703125" customWidth="1"/>
    <col min="298" max="298" width="6.7109375" customWidth="1"/>
    <col min="299" max="300" width="6.28515625" customWidth="1"/>
    <col min="301" max="301" width="16.140625" customWidth="1"/>
    <col min="302" max="302" width="11.7109375" customWidth="1"/>
    <col min="303" max="303" width="6.28515625" customWidth="1"/>
    <col min="304" max="304" width="7.28515625" customWidth="1"/>
    <col min="305" max="305" width="6.7109375" customWidth="1"/>
    <col min="306" max="307" width="6.28515625" customWidth="1"/>
    <col min="308" max="308" width="16.42578125" customWidth="1"/>
    <col min="309" max="309" width="12.85546875" customWidth="1"/>
    <col min="310" max="310" width="6.28515625" customWidth="1"/>
    <col min="311" max="311" width="7.42578125" customWidth="1"/>
    <col min="312" max="312" width="6.7109375" customWidth="1"/>
    <col min="313" max="314" width="6.28515625" customWidth="1"/>
    <col min="315" max="315" width="15.28515625" customWidth="1"/>
    <col min="316" max="316" width="9.85546875" customWidth="1"/>
    <col min="317" max="317" width="6.28515625" customWidth="1"/>
    <col min="318" max="318" width="7" customWidth="1"/>
    <col min="319" max="319" width="6.7109375" customWidth="1"/>
    <col min="320" max="321" width="6.28515625" customWidth="1"/>
    <col min="322" max="322" width="15.42578125" customWidth="1"/>
    <col min="323" max="323" width="10.28515625" customWidth="1"/>
    <col min="324" max="324" width="6.28515625" customWidth="1"/>
    <col min="325" max="325" width="7.140625" customWidth="1"/>
    <col min="326" max="326" width="6.7109375" customWidth="1"/>
    <col min="327" max="328" width="6.28515625" customWidth="1"/>
    <col min="329" max="329" width="16.140625" customWidth="1"/>
    <col min="330" max="330" width="10.7109375" customWidth="1"/>
    <col min="331" max="331" width="6.28515625" customWidth="1"/>
    <col min="332" max="332" width="7.28515625" customWidth="1"/>
    <col min="333" max="333" width="6.7109375" customWidth="1"/>
    <col min="334" max="335" width="6.28515625" customWidth="1"/>
    <col min="336" max="336" width="15.7109375" customWidth="1"/>
    <col min="337" max="337" width="10.85546875" customWidth="1"/>
    <col min="338" max="338" width="6.28515625" customWidth="1"/>
    <col min="339" max="339" width="7.140625" customWidth="1"/>
    <col min="340" max="340" width="6.7109375" customWidth="1"/>
    <col min="341" max="342" width="6.28515625" customWidth="1"/>
    <col min="343" max="343" width="15.28515625" customWidth="1"/>
    <col min="344" max="344" width="9.140625" customWidth="1"/>
    <col min="345" max="345" width="6.28515625" customWidth="1"/>
    <col min="346" max="346" width="7.140625" customWidth="1"/>
    <col min="347" max="347" width="6.7109375" customWidth="1"/>
    <col min="348" max="349" width="6.28515625" customWidth="1"/>
    <col min="350" max="350" width="15.28515625" customWidth="1"/>
    <col min="351" max="351" width="10.5703125" customWidth="1"/>
    <col min="352" max="352" width="6.28515625" customWidth="1"/>
    <col min="353" max="353" width="7.42578125" customWidth="1"/>
    <col min="354" max="356" width="6.28515625" customWidth="1"/>
    <col min="357" max="357" width="13" customWidth="1"/>
    <col min="358" max="358" width="9.85546875" customWidth="1"/>
    <col min="359" max="359" width="6.28515625" customWidth="1"/>
    <col min="360" max="360" width="7.42578125" customWidth="1"/>
    <col min="361" max="361" width="7.7109375" customWidth="1"/>
    <col min="362" max="363" width="6.28515625" customWidth="1"/>
    <col min="364" max="364" width="13.28515625" customWidth="1"/>
    <col min="365" max="365" width="9.5703125" customWidth="1"/>
    <col min="366" max="366" width="6.28515625" customWidth="1"/>
    <col min="367" max="367" width="7.85546875" customWidth="1"/>
    <col min="368" max="368" width="7.140625" customWidth="1"/>
    <col min="369" max="370" width="6.28515625" customWidth="1"/>
    <col min="371" max="371" width="11.85546875" customWidth="1"/>
    <col min="372" max="372" width="8.28515625" customWidth="1"/>
    <col min="373" max="377" width="6.28515625" customWidth="1"/>
    <col min="378" max="378" width="14.140625" customWidth="1"/>
    <col min="379" max="379" width="13" customWidth="1"/>
    <col min="380" max="380" width="6.28515625" customWidth="1"/>
    <col min="381" max="381" width="7" customWidth="1"/>
    <col min="382" max="382" width="6.28515625" customWidth="1"/>
    <col min="383" max="384" width="7.28515625" customWidth="1"/>
    <col min="385" max="385" width="11.140625" customWidth="1"/>
    <col min="386" max="386" width="8.5703125" customWidth="1"/>
    <col min="387" max="388" width="6.28515625" customWidth="1"/>
    <col min="389" max="389" width="8.85546875" customWidth="1"/>
    <col min="390" max="390" width="6.28515625" customWidth="1"/>
    <col min="391" max="391" width="8.28515625" customWidth="1"/>
    <col min="392" max="392" width="8.7109375" customWidth="1"/>
    <col min="393" max="393" width="10.42578125" customWidth="1"/>
    <col min="394" max="398" width="6.28515625" customWidth="1"/>
    <col min="399" max="399" width="13.28515625" customWidth="1"/>
    <col min="400" max="400" width="10.5703125" customWidth="1"/>
    <col min="401" max="405" width="6.28515625" customWidth="1"/>
    <col min="406" max="406" width="13.85546875" customWidth="1"/>
    <col min="407" max="407" width="9.42578125" customWidth="1"/>
    <col min="408" max="412" width="6.28515625" customWidth="1"/>
    <col min="413" max="413" width="13.140625" customWidth="1"/>
    <col min="414" max="414" width="9.42578125" customWidth="1"/>
    <col min="415" max="419" width="6.28515625" customWidth="1"/>
    <col min="420" max="420" width="13.28515625" customWidth="1"/>
    <col min="421" max="421" width="7.7109375" customWidth="1"/>
    <col min="422" max="426" width="6.28515625" customWidth="1"/>
    <col min="427" max="427" width="14" customWidth="1"/>
    <col min="428" max="428" width="8.5703125" customWidth="1"/>
    <col min="429" max="433" width="6.28515625" customWidth="1"/>
    <col min="434" max="434" width="14.140625" customWidth="1"/>
    <col min="435" max="435" width="9.42578125" customWidth="1"/>
    <col min="436" max="440" width="6.28515625" customWidth="1"/>
    <col min="441" max="441" width="14" customWidth="1"/>
    <col min="442" max="442" width="8.42578125" customWidth="1"/>
    <col min="443" max="447" width="6.28515625" customWidth="1"/>
    <col min="448" max="448" width="13.7109375" customWidth="1"/>
    <col min="449" max="449" width="8.28515625" customWidth="1"/>
    <col min="450" max="454" width="6.28515625" customWidth="1"/>
    <col min="455" max="455" width="12.85546875" customWidth="1"/>
    <col min="456" max="456" width="9" customWidth="1"/>
    <col min="457" max="461" width="6.28515625" customWidth="1"/>
    <col min="462" max="462" width="14.85546875" customWidth="1"/>
    <col min="463" max="463" width="9.42578125" customWidth="1"/>
    <col min="464" max="468" width="6.28515625" customWidth="1"/>
    <col min="469" max="469" width="13" customWidth="1"/>
    <col min="470" max="470" width="8.140625" customWidth="1"/>
    <col min="471" max="475" width="6.28515625" customWidth="1"/>
    <col min="476" max="476" width="12.85546875" customWidth="1"/>
    <col min="477" max="477" width="8.42578125" customWidth="1"/>
    <col min="478" max="482" width="6.28515625" customWidth="1"/>
    <col min="483" max="483" width="12.7109375" customWidth="1"/>
    <col min="484" max="484" width="8.42578125" customWidth="1"/>
    <col min="485" max="489" width="6.28515625" customWidth="1"/>
    <col min="490" max="490" width="12.7109375" customWidth="1"/>
    <col min="491" max="491" width="8.85546875" customWidth="1"/>
    <col min="492" max="496" width="6.28515625" customWidth="1"/>
    <col min="497" max="497" width="14.5703125" customWidth="1"/>
    <col min="498" max="498" width="8.28515625" customWidth="1"/>
    <col min="499" max="503" width="6.28515625" customWidth="1"/>
    <col min="504" max="504" width="14.28515625" customWidth="1"/>
    <col min="505" max="505" width="8.42578125" customWidth="1"/>
    <col min="506" max="510" width="6.28515625" customWidth="1"/>
    <col min="511" max="511" width="13.85546875" customWidth="1"/>
    <col min="512" max="512" width="9" customWidth="1"/>
    <col min="513" max="517" width="6.28515625" customWidth="1"/>
    <col min="518" max="518" width="14.7109375" customWidth="1"/>
    <col min="519" max="519" width="8.28515625" customWidth="1"/>
    <col min="520" max="524" width="6.28515625" customWidth="1"/>
    <col min="525" max="525" width="13.140625" customWidth="1"/>
    <col min="526" max="526" width="9" customWidth="1"/>
    <col min="527" max="531" width="6.28515625" customWidth="1"/>
    <col min="532" max="532" width="14.7109375" customWidth="1"/>
    <col min="533" max="533" width="8" customWidth="1"/>
    <col min="534" max="538" width="6.28515625" customWidth="1"/>
    <col min="539" max="539" width="13.42578125" customWidth="1"/>
    <col min="540" max="540" width="8.42578125" customWidth="1"/>
    <col min="541" max="545" width="6.28515625" customWidth="1"/>
    <col min="546" max="546" width="13" customWidth="1"/>
    <col min="547" max="547" width="8.140625" customWidth="1"/>
    <col min="548" max="552" width="6.28515625" customWidth="1"/>
    <col min="553" max="553" width="13.7109375" customWidth="1"/>
    <col min="554" max="554" width="8.140625" customWidth="1"/>
    <col min="555" max="559" width="6.28515625" customWidth="1"/>
    <col min="560" max="560" width="14.5703125" customWidth="1"/>
    <col min="561" max="561" width="8.42578125" customWidth="1"/>
    <col min="562" max="566" width="6.28515625" customWidth="1"/>
    <col min="567" max="567" width="13.28515625" customWidth="1"/>
    <col min="568" max="568" width="7.7109375" customWidth="1"/>
    <col min="569" max="573" width="6.28515625" customWidth="1"/>
    <col min="574" max="574" width="13.5703125" customWidth="1"/>
    <col min="575" max="575" width="8.28515625" customWidth="1"/>
    <col min="576" max="580" width="6.28515625" customWidth="1"/>
    <col min="581" max="581" width="13.28515625" customWidth="1"/>
    <col min="582" max="582" width="8" customWidth="1"/>
    <col min="583" max="587" width="6.28515625" customWidth="1"/>
    <col min="588" max="588" width="13.140625" customWidth="1"/>
    <col min="589" max="589" width="8.42578125" customWidth="1"/>
    <col min="590" max="594" width="6.28515625" customWidth="1"/>
    <col min="595" max="595" width="13.7109375" customWidth="1"/>
    <col min="596" max="596" width="7.5703125" customWidth="1"/>
    <col min="597" max="601" width="6.28515625" customWidth="1"/>
    <col min="602" max="602" width="13.140625" customWidth="1"/>
    <col min="603" max="603" width="8" customWidth="1"/>
    <col min="604" max="608" width="6.28515625" customWidth="1"/>
    <col min="609" max="609" width="14.42578125" customWidth="1"/>
    <col min="610" max="610" width="8.28515625" customWidth="1"/>
    <col min="611" max="615" width="6.28515625" customWidth="1"/>
    <col min="616" max="616" width="13.5703125" customWidth="1"/>
    <col min="617" max="617" width="8.28515625" customWidth="1"/>
    <col min="618" max="622" width="6.28515625" customWidth="1"/>
    <col min="623" max="623" width="13.28515625" customWidth="1"/>
    <col min="624" max="624" width="8" customWidth="1"/>
    <col min="625" max="629" width="6.28515625" customWidth="1"/>
    <col min="630" max="630" width="13" customWidth="1"/>
    <col min="631" max="631" width="7.7109375" customWidth="1"/>
    <col min="632" max="636" width="6.28515625" customWidth="1"/>
    <col min="637" max="637" width="13.85546875" customWidth="1"/>
    <col min="638" max="638" width="8.7109375" customWidth="1"/>
    <col min="639" max="643" width="6.28515625" customWidth="1"/>
    <col min="644" max="644" width="13.7109375" customWidth="1"/>
    <col min="645" max="645" width="8.42578125" customWidth="1"/>
    <col min="646" max="650" width="6.28515625" customWidth="1"/>
    <col min="651" max="651" width="13.5703125" customWidth="1"/>
    <col min="652" max="652" width="8.140625" customWidth="1"/>
    <col min="653" max="657" width="6.28515625" customWidth="1"/>
    <col min="658" max="658" width="13" customWidth="1"/>
    <col min="659" max="659" width="7.5703125" customWidth="1"/>
    <col min="660" max="664" width="6.28515625" customWidth="1"/>
    <col min="665" max="665" width="13.42578125" customWidth="1"/>
    <col min="666" max="666" width="8" customWidth="1"/>
    <col min="667" max="667" width="7.85546875" bestFit="1" customWidth="1"/>
    <col min="668" max="671" width="6.28515625" customWidth="1"/>
    <col min="672" max="672" width="13.7109375" customWidth="1"/>
    <col min="673" max="673" width="8.28515625" customWidth="1"/>
    <col min="674" max="678" width="6.28515625" customWidth="1"/>
    <col min="679" max="679" width="13.7109375" customWidth="1"/>
    <col min="680" max="680" width="8.42578125" customWidth="1"/>
    <col min="681" max="685" width="6.28515625" customWidth="1"/>
    <col min="686" max="686" width="13.85546875" customWidth="1"/>
    <col min="687" max="687" width="8.140625" customWidth="1"/>
    <col min="688" max="692" width="6.28515625" customWidth="1"/>
    <col min="693" max="693" width="13.42578125" customWidth="1"/>
    <col min="694" max="694" width="7.7109375" customWidth="1"/>
    <col min="695" max="699" width="6.28515625" customWidth="1"/>
    <col min="700" max="700" width="14" customWidth="1"/>
    <col min="701" max="701" width="8.140625" customWidth="1"/>
    <col min="702" max="706" width="6.28515625" customWidth="1"/>
    <col min="707" max="707" width="14.42578125" customWidth="1"/>
    <col min="708" max="708" width="8.5703125" customWidth="1"/>
    <col min="709" max="713" width="6.28515625" customWidth="1"/>
    <col min="714" max="714" width="14.28515625" customWidth="1"/>
    <col min="715" max="715" width="8.42578125" customWidth="1"/>
    <col min="716" max="716" width="6.28515625" customWidth="1"/>
    <col min="717" max="722" width="11.28515625" customWidth="1"/>
    <col min="723" max="723" width="7.42578125" customWidth="1"/>
    <col min="724" max="729" width="11.28515625" customWidth="1"/>
    <col min="730" max="730" width="7.42578125" customWidth="1"/>
    <col min="731" max="736" width="11.28515625" customWidth="1"/>
    <col min="737" max="737" width="8.42578125" customWidth="1"/>
    <col min="738" max="738" width="9.28515625" customWidth="1"/>
    <col min="739" max="739" width="11.28515625" customWidth="1"/>
    <col min="740" max="740" width="12.5703125" customWidth="1"/>
    <col min="741" max="741" width="5.7109375" customWidth="1"/>
    <col min="742" max="742" width="40.7109375" customWidth="1"/>
    <col min="743" max="743" width="11.42578125" customWidth="1"/>
    <col min="744" max="745" width="18.140625" style="25" customWidth="1"/>
  </cols>
  <sheetData>
    <row r="1" spans="1:16" ht="18" x14ac:dyDescent="0.25">
      <c r="A1" s="162" t="s">
        <v>238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</row>
    <row r="2" spans="1:16" ht="15" x14ac:dyDescent="0.25">
      <c r="A2" s="164" t="s">
        <v>241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15" x14ac:dyDescent="0.25">
      <c r="A3" s="164" t="s">
        <v>239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</row>
    <row r="4" spans="1:16" ht="15.75" thickBot="1" x14ac:dyDescent="0.3">
      <c r="A4" s="164" t="s">
        <v>493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</row>
    <row r="5" spans="1:16" ht="13.5" thickBot="1" x14ac:dyDescent="0.25">
      <c r="A5" s="137" t="s">
        <v>254</v>
      </c>
      <c r="B5" s="132" t="s">
        <v>242</v>
      </c>
      <c r="C5" s="118"/>
      <c r="D5" s="112" t="s">
        <v>237</v>
      </c>
      <c r="E5" s="113"/>
      <c r="F5" s="137" t="s">
        <v>245</v>
      </c>
      <c r="G5" s="117" t="s">
        <v>235</v>
      </c>
      <c r="H5" s="113"/>
      <c r="I5" s="132" t="s">
        <v>307</v>
      </c>
    </row>
    <row r="6" spans="1:16" x14ac:dyDescent="0.2">
      <c r="A6" s="119" t="s">
        <v>255</v>
      </c>
      <c r="B6" s="119" t="s">
        <v>243</v>
      </c>
      <c r="C6" s="119" t="s">
        <v>95</v>
      </c>
      <c r="D6" s="114" t="s">
        <v>185</v>
      </c>
      <c r="E6" s="114" t="s">
        <v>186</v>
      </c>
      <c r="F6" s="119" t="s">
        <v>246</v>
      </c>
      <c r="G6" s="114" t="s">
        <v>185</v>
      </c>
      <c r="H6" s="114" t="s">
        <v>186</v>
      </c>
      <c r="I6" s="119" t="s">
        <v>308</v>
      </c>
      <c r="J6" s="25"/>
      <c r="L6" s="133" t="s">
        <v>381</v>
      </c>
      <c r="M6" s="133" t="s">
        <v>382</v>
      </c>
      <c r="N6" s="133" t="s">
        <v>383</v>
      </c>
      <c r="O6" s="133" t="s">
        <v>384</v>
      </c>
      <c r="P6" s="133" t="s">
        <v>385</v>
      </c>
    </row>
    <row r="7" spans="1:16" ht="13.5" thickBot="1" x14ac:dyDescent="0.25">
      <c r="A7" s="115"/>
      <c r="B7" s="119" t="s">
        <v>69</v>
      </c>
      <c r="C7" s="115" t="s">
        <v>188</v>
      </c>
      <c r="D7" s="115" t="s">
        <v>188</v>
      </c>
      <c r="E7" s="115" t="s">
        <v>188</v>
      </c>
      <c r="F7" s="115" t="s">
        <v>69</v>
      </c>
      <c r="G7" s="115" t="s">
        <v>188</v>
      </c>
      <c r="H7" s="115" t="s">
        <v>188</v>
      </c>
      <c r="I7" s="156"/>
      <c r="J7" s="25"/>
    </row>
    <row r="8" spans="1:16" x14ac:dyDescent="0.2">
      <c r="A8" s="144"/>
      <c r="B8" s="140"/>
      <c r="C8" s="140"/>
      <c r="D8" s="142"/>
      <c r="E8" s="143"/>
      <c r="F8" s="124"/>
      <c r="G8" s="145"/>
      <c r="H8" s="128"/>
      <c r="I8" s="159"/>
      <c r="J8" s="148"/>
      <c r="K8" s="151"/>
      <c r="L8" s="122">
        <f>B9</f>
        <v>0</v>
      </c>
      <c r="M8" s="121">
        <f>F9</f>
        <v>0</v>
      </c>
      <c r="N8" s="116">
        <f>E9</f>
        <v>119.74</v>
      </c>
      <c r="O8" s="129">
        <f>D9</f>
        <v>86.82100357557448</v>
      </c>
      <c r="P8" s="152">
        <f>MAX($AP$122:$AP$220)</f>
        <v>119.74</v>
      </c>
    </row>
    <row r="9" spans="1:16" x14ac:dyDescent="0.2">
      <c r="A9" s="139">
        <v>0</v>
      </c>
      <c r="B9" s="116">
        <f>AQ$118</f>
        <v>0</v>
      </c>
      <c r="C9" s="116">
        <f>$AM$122</f>
        <v>119.74</v>
      </c>
      <c r="D9" s="130">
        <f>MIN($AP$122:$AP$220)</f>
        <v>86.82100357557448</v>
      </c>
      <c r="E9" s="152">
        <f>MAX($AP$122:$AP$220)</f>
        <v>119.74</v>
      </c>
      <c r="F9" s="121">
        <v>0</v>
      </c>
      <c r="G9" s="130">
        <f>D9-F9</f>
        <v>86.82100357557448</v>
      </c>
      <c r="H9" s="154">
        <f>E9-F9</f>
        <v>119.74</v>
      </c>
      <c r="I9" s="157" t="s">
        <v>380</v>
      </c>
      <c r="J9" s="138" t="s">
        <v>258</v>
      </c>
      <c r="K9" s="151"/>
      <c r="L9" s="122">
        <f>B10</f>
        <v>95.680800000000005</v>
      </c>
      <c r="M9" s="121">
        <f t="shared" ref="M9:M72" si="0">F10</f>
        <v>2.5</v>
      </c>
      <c r="N9" s="116">
        <f t="shared" ref="N9:N72" si="1">E10</f>
        <v>119.51990000000001</v>
      </c>
      <c r="O9" s="129">
        <f t="shared" ref="O9:O72" si="2">D10</f>
        <v>86.743082203765312</v>
      </c>
      <c r="P9" s="152">
        <f>MAX($AW$122:$AW$220)</f>
        <v>119.51990000000001</v>
      </c>
    </row>
    <row r="10" spans="1:16" x14ac:dyDescent="0.2">
      <c r="A10" s="139">
        <v>1</v>
      </c>
      <c r="B10" s="116">
        <f>AX$118</f>
        <v>95.680800000000005</v>
      </c>
      <c r="C10" s="116">
        <f>$AT$122</f>
        <v>119.51989999999999</v>
      </c>
      <c r="D10" s="130">
        <f>MIN($AW$122:$AW$220)</f>
        <v>86.743082203765312</v>
      </c>
      <c r="E10" s="152">
        <f>MAX($AW$122:$AW$220)</f>
        <v>119.51990000000001</v>
      </c>
      <c r="F10" s="121">
        <v>2.5</v>
      </c>
      <c r="G10" s="130">
        <f t="shared" ref="G10:G109" si="3">D10-F10</f>
        <v>84.243082203765312</v>
      </c>
      <c r="H10" s="154">
        <f t="shared" ref="H10:H109" si="4">E10-F10</f>
        <v>117.01990000000001</v>
      </c>
      <c r="I10" s="157"/>
      <c r="J10" s="149" t="s">
        <v>234</v>
      </c>
      <c r="K10" s="151"/>
      <c r="L10" s="122">
        <f t="shared" ref="L10:L73" si="5">B11</f>
        <v>191.36160000000001</v>
      </c>
      <c r="M10" s="121">
        <f t="shared" si="0"/>
        <v>5</v>
      </c>
      <c r="N10" s="116">
        <f t="shared" si="1"/>
        <v>119.2998</v>
      </c>
      <c r="O10" s="129">
        <f t="shared" si="2"/>
        <v>86.665501547160005</v>
      </c>
      <c r="P10" s="152">
        <f>MAX($BD$122:$BD$220)</f>
        <v>119.2998</v>
      </c>
    </row>
    <row r="11" spans="1:16" x14ac:dyDescent="0.2">
      <c r="A11" s="139">
        <v>2</v>
      </c>
      <c r="B11" s="116">
        <f t="shared" ref="B11:B42" si="6">B10+AX$118</f>
        <v>191.36160000000001</v>
      </c>
      <c r="C11" s="116">
        <f>$BA$122</f>
        <v>119.29979999999999</v>
      </c>
      <c r="D11" s="130">
        <f>MIN($BD$122:$BD$220)</f>
        <v>86.665501547160005</v>
      </c>
      <c r="E11" s="152">
        <f>MAX($BD$122:$BD$220)</f>
        <v>119.2998</v>
      </c>
      <c r="F11" s="121">
        <v>5</v>
      </c>
      <c r="G11" s="130">
        <f t="shared" si="3"/>
        <v>81.665501547160005</v>
      </c>
      <c r="H11" s="154">
        <f t="shared" si="4"/>
        <v>114.2998</v>
      </c>
      <c r="I11" s="157"/>
      <c r="J11" s="149" t="s">
        <v>234</v>
      </c>
      <c r="K11" s="151"/>
      <c r="L11" s="122">
        <f t="shared" si="5"/>
        <v>287.04240000000004</v>
      </c>
      <c r="M11" s="121">
        <f t="shared" si="0"/>
        <v>6</v>
      </c>
      <c r="N11" s="116">
        <f t="shared" si="1"/>
        <v>119.0797</v>
      </c>
      <c r="O11" s="129">
        <f t="shared" si="2"/>
        <v>86.588245875146299</v>
      </c>
      <c r="P11" s="152">
        <f>MAX($BK$122:$BK$220)</f>
        <v>119.0797</v>
      </c>
    </row>
    <row r="12" spans="1:16" x14ac:dyDescent="0.2">
      <c r="A12" s="139">
        <v>3</v>
      </c>
      <c r="B12" s="116">
        <f t="shared" si="6"/>
        <v>287.04240000000004</v>
      </c>
      <c r="C12" s="116">
        <f>$BH$122</f>
        <v>119.0797</v>
      </c>
      <c r="D12" s="130">
        <f>MIN($BK$122:$BK$220)</f>
        <v>86.588245875146299</v>
      </c>
      <c r="E12" s="152">
        <f>MAX($BK$122:$BK$220)</f>
        <v>119.0797</v>
      </c>
      <c r="F12" s="121">
        <v>6</v>
      </c>
      <c r="G12" s="130">
        <f t="shared" si="3"/>
        <v>80.588245875146299</v>
      </c>
      <c r="H12" s="154">
        <f t="shared" si="4"/>
        <v>113.0797</v>
      </c>
      <c r="I12" s="157"/>
      <c r="J12" s="149" t="s">
        <v>234</v>
      </c>
      <c r="K12" s="151"/>
      <c r="L12" s="122">
        <f t="shared" si="5"/>
        <v>382.72320000000002</v>
      </c>
      <c r="M12" s="121">
        <f t="shared" si="0"/>
        <v>7</v>
      </c>
      <c r="N12" s="116">
        <f t="shared" si="1"/>
        <v>118.8596</v>
      </c>
      <c r="O12" s="129">
        <f t="shared" si="2"/>
        <v>86.666441428802429</v>
      </c>
      <c r="P12" s="152">
        <f>MAX($BR$122:$BR$220)</f>
        <v>118.8596</v>
      </c>
    </row>
    <row r="13" spans="1:16" x14ac:dyDescent="0.2">
      <c r="A13" s="139">
        <v>4</v>
      </c>
      <c r="B13" s="116">
        <f t="shared" si="6"/>
        <v>382.72320000000002</v>
      </c>
      <c r="C13" s="116">
        <f>$BO$122</f>
        <v>118.8596</v>
      </c>
      <c r="D13" s="130">
        <f>MIN($BR$122:$BR$220)</f>
        <v>86.666441428802429</v>
      </c>
      <c r="E13" s="152">
        <f>MAX($BR$122:$BR$220)</f>
        <v>118.8596</v>
      </c>
      <c r="F13" s="121">
        <v>7</v>
      </c>
      <c r="G13" s="130">
        <f t="shared" si="3"/>
        <v>79.666441428802429</v>
      </c>
      <c r="H13" s="154">
        <f t="shared" si="4"/>
        <v>111.8596</v>
      </c>
      <c r="I13" s="157"/>
      <c r="J13" s="149" t="s">
        <v>234</v>
      </c>
      <c r="K13" s="151"/>
      <c r="L13" s="122">
        <f t="shared" si="5"/>
        <v>478.404</v>
      </c>
      <c r="M13" s="121">
        <f t="shared" si="0"/>
        <v>11</v>
      </c>
      <c r="N13" s="116">
        <f t="shared" si="1"/>
        <v>118.6395</v>
      </c>
      <c r="O13" s="129">
        <f t="shared" si="2"/>
        <v>86.744945373528381</v>
      </c>
      <c r="P13" s="152">
        <f>MAX($BY$122:$BY$220)</f>
        <v>118.6395</v>
      </c>
    </row>
    <row r="14" spans="1:16" x14ac:dyDescent="0.2">
      <c r="A14" s="139">
        <v>5</v>
      </c>
      <c r="B14" s="116">
        <f t="shared" si="6"/>
        <v>478.404</v>
      </c>
      <c r="C14" s="116">
        <f>$BV$122</f>
        <v>118.6395</v>
      </c>
      <c r="D14" s="130">
        <f>MIN($BY$122:$BY$220)</f>
        <v>86.744945373528381</v>
      </c>
      <c r="E14" s="152">
        <f>MAX($BY$122:$BY$220)</f>
        <v>118.6395</v>
      </c>
      <c r="F14" s="121">
        <v>11</v>
      </c>
      <c r="G14" s="130">
        <f t="shared" si="3"/>
        <v>75.744945373528381</v>
      </c>
      <c r="H14" s="154">
        <f t="shared" si="4"/>
        <v>107.6395</v>
      </c>
      <c r="I14" s="157"/>
      <c r="J14" s="149" t="s">
        <v>234</v>
      </c>
      <c r="K14" s="151"/>
      <c r="L14" s="122">
        <f t="shared" si="5"/>
        <v>574.08479999999997</v>
      </c>
      <c r="M14" s="121">
        <f t="shared" si="0"/>
        <v>15</v>
      </c>
      <c r="N14" s="116">
        <f t="shared" si="1"/>
        <v>118.4194</v>
      </c>
      <c r="O14" s="129">
        <f t="shared" si="2"/>
        <v>86.823747504772825</v>
      </c>
      <c r="P14" s="152">
        <f>MAX($CF$122:$CF$220)</f>
        <v>118.4194</v>
      </c>
    </row>
    <row r="15" spans="1:16" x14ac:dyDescent="0.2">
      <c r="A15" s="139">
        <v>6</v>
      </c>
      <c r="B15" s="116">
        <f t="shared" si="6"/>
        <v>574.08479999999997</v>
      </c>
      <c r="C15" s="116">
        <f>$CC$122</f>
        <v>118.4194</v>
      </c>
      <c r="D15" s="130">
        <f>MIN($CF$122:$CF$220)</f>
        <v>86.823747504772825</v>
      </c>
      <c r="E15" s="152">
        <f>MAX($CF$122:$CF$220)</f>
        <v>118.4194</v>
      </c>
      <c r="F15" s="121">
        <v>15</v>
      </c>
      <c r="G15" s="130">
        <f t="shared" si="3"/>
        <v>71.823747504772825</v>
      </c>
      <c r="H15" s="154">
        <f t="shared" si="4"/>
        <v>103.4194</v>
      </c>
      <c r="I15" s="157" t="s">
        <v>311</v>
      </c>
      <c r="J15" s="149" t="s">
        <v>234</v>
      </c>
      <c r="K15" s="151"/>
      <c r="L15" s="122">
        <f t="shared" si="5"/>
        <v>669.76559999999995</v>
      </c>
      <c r="M15" s="121">
        <f t="shared" si="0"/>
        <v>11.5</v>
      </c>
      <c r="N15" s="116">
        <f t="shared" si="1"/>
        <v>118.19929999999999</v>
      </c>
      <c r="O15" s="129">
        <f t="shared" si="2"/>
        <v>86.90283734603598</v>
      </c>
      <c r="P15" s="152">
        <f>MAX($CM$122:$CM$220)</f>
        <v>118.19929999999999</v>
      </c>
    </row>
    <row r="16" spans="1:16" x14ac:dyDescent="0.2">
      <c r="A16" s="139">
        <v>7</v>
      </c>
      <c r="B16" s="116">
        <f t="shared" si="6"/>
        <v>669.76559999999995</v>
      </c>
      <c r="C16" s="116">
        <f>$CJ$122</f>
        <v>118.19929999999999</v>
      </c>
      <c r="D16" s="130">
        <f>MIN($CM$122:$CM$220)</f>
        <v>86.90283734603598</v>
      </c>
      <c r="E16" s="152">
        <f>MAX($CM$122:$CM$220)</f>
        <v>118.19929999999999</v>
      </c>
      <c r="F16" s="121">
        <v>11.5</v>
      </c>
      <c r="G16" s="130">
        <f t="shared" si="3"/>
        <v>75.40283734603598</v>
      </c>
      <c r="H16" s="154">
        <f t="shared" si="4"/>
        <v>106.69929999999999</v>
      </c>
      <c r="I16" s="157"/>
      <c r="J16" s="149" t="s">
        <v>234</v>
      </c>
      <c r="K16" s="151"/>
      <c r="L16" s="122">
        <f t="shared" si="5"/>
        <v>765.44639999999993</v>
      </c>
      <c r="M16" s="121">
        <f t="shared" si="0"/>
        <v>8</v>
      </c>
      <c r="N16" s="116">
        <f t="shared" si="1"/>
        <v>117.97919999999999</v>
      </c>
      <c r="O16" s="129">
        <f t="shared" si="2"/>
        <v>86.982204140581814</v>
      </c>
      <c r="P16" s="152">
        <f>MAX($CT$122:$CT$220)</f>
        <v>117.97919999999999</v>
      </c>
    </row>
    <row r="17" spans="1:16" x14ac:dyDescent="0.2">
      <c r="A17" s="139">
        <v>8</v>
      </c>
      <c r="B17" s="116">
        <f t="shared" si="6"/>
        <v>765.44639999999993</v>
      </c>
      <c r="C17" s="116">
        <f>$CQ$122</f>
        <v>117.97919999999999</v>
      </c>
      <c r="D17" s="130">
        <f>MIN($CT$122:$CT$220)</f>
        <v>86.982204140581814</v>
      </c>
      <c r="E17" s="152">
        <f>MAX($CT$122:$CT$220)</f>
        <v>117.97919999999999</v>
      </c>
      <c r="F17" s="121">
        <v>8</v>
      </c>
      <c r="G17" s="130">
        <f t="shared" si="3"/>
        <v>78.982204140581814</v>
      </c>
      <c r="H17" s="154">
        <f t="shared" si="4"/>
        <v>109.97919999999999</v>
      </c>
      <c r="I17" s="157"/>
      <c r="J17" s="149" t="s">
        <v>234</v>
      </c>
      <c r="K17" s="151"/>
      <c r="L17" s="122">
        <f t="shared" si="5"/>
        <v>861.1271999999999</v>
      </c>
      <c r="M17" s="121">
        <f t="shared" si="0"/>
        <v>10</v>
      </c>
      <c r="N17" s="116">
        <f t="shared" si="1"/>
        <v>117.75909999999999</v>
      </c>
      <c r="O17" s="129">
        <f t="shared" si="2"/>
        <v>87.061836843074758</v>
      </c>
      <c r="P17" s="152">
        <f>MAX($DA$122:$DA$220)</f>
        <v>117.75909999999999</v>
      </c>
    </row>
    <row r="18" spans="1:16" x14ac:dyDescent="0.2">
      <c r="A18" s="139">
        <v>9</v>
      </c>
      <c r="B18" s="116">
        <f t="shared" si="6"/>
        <v>861.1271999999999</v>
      </c>
      <c r="C18" s="116">
        <f>$CX$122</f>
        <v>117.75909999999999</v>
      </c>
      <c r="D18" s="130">
        <f>MIN($DA$122:$DA$220)</f>
        <v>87.061836843074758</v>
      </c>
      <c r="E18" s="152">
        <f>MAX($DA$122:$DA$220)</f>
        <v>117.75909999999999</v>
      </c>
      <c r="F18" s="121">
        <v>10</v>
      </c>
      <c r="G18" s="130">
        <f t="shared" si="3"/>
        <v>77.061836843074758</v>
      </c>
      <c r="H18" s="154">
        <f t="shared" si="4"/>
        <v>107.75909999999999</v>
      </c>
      <c r="I18" s="157"/>
      <c r="J18" s="149" t="s">
        <v>234</v>
      </c>
      <c r="K18" s="151"/>
      <c r="L18" s="122">
        <f t="shared" si="5"/>
        <v>956.80799999999988</v>
      </c>
      <c r="M18" s="121">
        <f t="shared" si="0"/>
        <v>12</v>
      </c>
      <c r="N18" s="116">
        <f t="shared" si="1"/>
        <v>117.53899999999999</v>
      </c>
      <c r="O18" s="129">
        <f t="shared" si="2"/>
        <v>87.141724111154318</v>
      </c>
      <c r="P18" s="152">
        <f>MAX($DH$122:$DH$220)</f>
        <v>117.53899999999999</v>
      </c>
    </row>
    <row r="19" spans="1:16" x14ac:dyDescent="0.2">
      <c r="A19" s="139">
        <v>10</v>
      </c>
      <c r="B19" s="116">
        <f t="shared" si="6"/>
        <v>956.80799999999988</v>
      </c>
      <c r="C19" s="116">
        <f>$DE$122</f>
        <v>117.53899999999999</v>
      </c>
      <c r="D19" s="130">
        <f>MIN($DH$122:$DH$220)</f>
        <v>87.141724111154318</v>
      </c>
      <c r="E19" s="152">
        <f>MAX($DH$122:$DH$220)</f>
        <v>117.53899999999999</v>
      </c>
      <c r="F19" s="121">
        <v>12</v>
      </c>
      <c r="G19" s="130">
        <f t="shared" si="3"/>
        <v>75.141724111154318</v>
      </c>
      <c r="H19" s="154">
        <f t="shared" si="4"/>
        <v>105.53899999999999</v>
      </c>
      <c r="I19" s="157"/>
      <c r="J19" s="149" t="s">
        <v>234</v>
      </c>
      <c r="K19" s="151"/>
      <c r="L19" s="122">
        <f t="shared" si="5"/>
        <v>1052.4887999999999</v>
      </c>
      <c r="M19" s="121">
        <f t="shared" si="0"/>
        <v>14.5</v>
      </c>
      <c r="N19" s="116">
        <f t="shared" si="1"/>
        <v>117.3189</v>
      </c>
      <c r="O19" s="129">
        <f t="shared" si="2"/>
        <v>87.221854296958526</v>
      </c>
      <c r="P19" s="152">
        <f>MAX($DO$122:$DO$220)</f>
        <v>117.3189</v>
      </c>
    </row>
    <row r="20" spans="1:16" x14ac:dyDescent="0.2">
      <c r="A20" s="139">
        <v>11</v>
      </c>
      <c r="B20" s="116">
        <f t="shared" si="6"/>
        <v>1052.4887999999999</v>
      </c>
      <c r="C20" s="116">
        <f>$DL$122</f>
        <v>117.3189</v>
      </c>
      <c r="D20" s="130">
        <f>MIN($DO$122:$DO$220)</f>
        <v>87.221854296958526</v>
      </c>
      <c r="E20" s="152">
        <f>MAX($DO$122:$DO$220)</f>
        <v>117.3189</v>
      </c>
      <c r="F20" s="121">
        <v>14.5</v>
      </c>
      <c r="G20" s="130">
        <f t="shared" si="3"/>
        <v>72.721854296958526</v>
      </c>
      <c r="H20" s="154">
        <f t="shared" si="4"/>
        <v>102.8189</v>
      </c>
      <c r="I20" s="157"/>
      <c r="J20" s="149" t="s">
        <v>234</v>
      </c>
      <c r="K20" s="133"/>
      <c r="L20" s="122">
        <f t="shared" si="5"/>
        <v>1148.1695999999999</v>
      </c>
      <c r="M20" s="121">
        <f t="shared" si="0"/>
        <v>17</v>
      </c>
      <c r="N20" s="116">
        <f t="shared" si="1"/>
        <v>117.0988</v>
      </c>
      <c r="O20" s="129">
        <f t="shared" si="2"/>
        <v>87.302215438610915</v>
      </c>
      <c r="P20" s="152">
        <f>MAX($DV$122:$DV$220)</f>
        <v>117.0988</v>
      </c>
    </row>
    <row r="21" spans="1:16" x14ac:dyDescent="0.2">
      <c r="A21" s="139">
        <v>12</v>
      </c>
      <c r="B21" s="116">
        <f t="shared" si="6"/>
        <v>1148.1695999999999</v>
      </c>
      <c r="C21" s="116">
        <f>$DS$122</f>
        <v>117.0988</v>
      </c>
      <c r="D21" s="130">
        <f>MIN($DV$122:$DV$220)</f>
        <v>87.302215438610915</v>
      </c>
      <c r="E21" s="152">
        <f>MAX($DV$122:$DV$220)</f>
        <v>117.0988</v>
      </c>
      <c r="F21" s="121">
        <v>17</v>
      </c>
      <c r="G21" s="130">
        <f t="shared" si="3"/>
        <v>70.302215438610915</v>
      </c>
      <c r="H21" s="154">
        <f t="shared" si="4"/>
        <v>100.0988</v>
      </c>
      <c r="I21" s="157" t="s">
        <v>311</v>
      </c>
      <c r="J21" s="149" t="s">
        <v>234</v>
      </c>
      <c r="K21" s="133"/>
      <c r="L21" s="122">
        <f t="shared" si="5"/>
        <v>1243.8504</v>
      </c>
      <c r="M21" s="121">
        <f t="shared" si="0"/>
        <v>19.5</v>
      </c>
      <c r="N21" s="116">
        <f t="shared" si="1"/>
        <v>116.87869999999999</v>
      </c>
      <c r="O21" s="129">
        <f t="shared" si="2"/>
        <v>87.382795251683518</v>
      </c>
      <c r="P21" s="152">
        <f>MAX($EC$122:$EC$220)</f>
        <v>116.87869999999999</v>
      </c>
    </row>
    <row r="22" spans="1:16" x14ac:dyDescent="0.2">
      <c r="A22" s="139">
        <v>13</v>
      </c>
      <c r="B22" s="116">
        <f t="shared" si="6"/>
        <v>1243.8504</v>
      </c>
      <c r="C22" s="116">
        <f>$DZ$122</f>
        <v>116.87869999999999</v>
      </c>
      <c r="D22" s="130">
        <f>MIN($EC$122:$EC$220)</f>
        <v>87.382795251683518</v>
      </c>
      <c r="E22" s="152">
        <f>MAX($EC$122:$EC$220)</f>
        <v>116.87869999999999</v>
      </c>
      <c r="F22" s="121">
        <v>19.5</v>
      </c>
      <c r="G22" s="130">
        <f t="shared" si="3"/>
        <v>67.882795251683518</v>
      </c>
      <c r="H22" s="154">
        <f t="shared" si="4"/>
        <v>97.378699999999995</v>
      </c>
      <c r="I22" s="157"/>
      <c r="J22" s="149" t="s">
        <v>234</v>
      </c>
      <c r="K22" s="133"/>
      <c r="L22" s="122">
        <f t="shared" si="5"/>
        <v>1339.5312000000001</v>
      </c>
      <c r="M22" s="121">
        <f t="shared" si="0"/>
        <v>22</v>
      </c>
      <c r="N22" s="116">
        <f t="shared" si="1"/>
        <v>116.65859999999999</v>
      </c>
      <c r="O22" s="129">
        <f t="shared" si="2"/>
        <v>87.463581120653743</v>
      </c>
      <c r="P22" s="152">
        <f>MAX($EJ$122:$EJ$220)</f>
        <v>116.65859999999999</v>
      </c>
    </row>
    <row r="23" spans="1:16" x14ac:dyDescent="0.2">
      <c r="A23" s="139">
        <v>14</v>
      </c>
      <c r="B23" s="116">
        <f t="shared" si="6"/>
        <v>1339.5312000000001</v>
      </c>
      <c r="C23" s="116">
        <f>$EG$122</f>
        <v>116.65859999999999</v>
      </c>
      <c r="D23" s="130">
        <f>MIN($EJ$122:$EJ$220)</f>
        <v>87.463581120653743</v>
      </c>
      <c r="E23" s="152">
        <f>MAX($EJ$122:$EJ$220)</f>
        <v>116.65859999999999</v>
      </c>
      <c r="F23" s="121">
        <v>22</v>
      </c>
      <c r="G23" s="130">
        <f t="shared" si="3"/>
        <v>65.463581120653743</v>
      </c>
      <c r="H23" s="154">
        <f t="shared" si="4"/>
        <v>94.658599999999993</v>
      </c>
      <c r="I23" s="157"/>
      <c r="J23" s="149" t="s">
        <v>234</v>
      </c>
      <c r="K23" s="133"/>
      <c r="L23" s="122">
        <f t="shared" si="5"/>
        <v>1435.2120000000002</v>
      </c>
      <c r="M23" s="121">
        <f t="shared" si="0"/>
        <v>26.5</v>
      </c>
      <c r="N23" s="116">
        <f t="shared" si="1"/>
        <v>116.43849999999999</v>
      </c>
      <c r="O23" s="129">
        <f t="shared" si="2"/>
        <v>87.544560090368307</v>
      </c>
      <c r="P23" s="152">
        <f>MAX($EQ$122:$EQ$220)</f>
        <v>116.43849999999999</v>
      </c>
    </row>
    <row r="24" spans="1:16" x14ac:dyDescent="0.2">
      <c r="A24" s="139">
        <v>15</v>
      </c>
      <c r="B24" s="116">
        <f t="shared" si="6"/>
        <v>1435.2120000000002</v>
      </c>
      <c r="C24" s="116">
        <f>$EN$122</f>
        <v>116.43849999999999</v>
      </c>
      <c r="D24" s="130">
        <f>MIN($EQ$122:$EQ$220)</f>
        <v>87.544560090368307</v>
      </c>
      <c r="E24" s="152">
        <f>MAX($EQ$122:$EQ$220)</f>
        <v>116.43849999999999</v>
      </c>
      <c r="F24" s="121">
        <v>26.5</v>
      </c>
      <c r="G24" s="130">
        <f t="shared" si="3"/>
        <v>61.044560090368307</v>
      </c>
      <c r="H24" s="154">
        <f t="shared" si="4"/>
        <v>89.938499999999991</v>
      </c>
      <c r="I24" s="157"/>
      <c r="J24" s="149" t="s">
        <v>234</v>
      </c>
      <c r="K24" s="133"/>
      <c r="L24" s="122">
        <f t="shared" si="5"/>
        <v>1530.8928000000003</v>
      </c>
      <c r="M24" s="121">
        <f t="shared" si="0"/>
        <v>31</v>
      </c>
      <c r="N24" s="116">
        <f t="shared" si="1"/>
        <v>116.21839999999999</v>
      </c>
      <c r="O24" s="129">
        <f t="shared" si="2"/>
        <v>87.625718857533116</v>
      </c>
      <c r="P24" s="152">
        <f>MAX($EX$122:$EX$220)</f>
        <v>116.21839999999999</v>
      </c>
    </row>
    <row r="25" spans="1:16" x14ac:dyDescent="0.2">
      <c r="A25" s="139">
        <v>16</v>
      </c>
      <c r="B25" s="116">
        <f t="shared" si="6"/>
        <v>1530.8928000000003</v>
      </c>
      <c r="C25" s="116">
        <f>$EU$122</f>
        <v>116.21839999999999</v>
      </c>
      <c r="D25" s="130">
        <f>MIN($EX$122:$EX$220)</f>
        <v>87.625718857533116</v>
      </c>
      <c r="E25" s="152">
        <f>MAX($EX$122:$EX$220)</f>
        <v>116.21839999999999</v>
      </c>
      <c r="F25" s="121">
        <v>31</v>
      </c>
      <c r="G25" s="130">
        <f t="shared" si="3"/>
        <v>56.625718857533116</v>
      </c>
      <c r="H25" s="154">
        <f t="shared" si="4"/>
        <v>85.218399999999988</v>
      </c>
      <c r="I25" s="157"/>
      <c r="J25" s="149" t="s">
        <v>234</v>
      </c>
      <c r="K25" s="133"/>
      <c r="L25" s="122">
        <f t="shared" si="5"/>
        <v>1626.5736000000004</v>
      </c>
      <c r="M25" s="121">
        <f t="shared" si="0"/>
        <v>36</v>
      </c>
      <c r="N25" s="116">
        <f t="shared" si="1"/>
        <v>115.9983</v>
      </c>
      <c r="O25" s="129">
        <f t="shared" si="2"/>
        <v>87.707043762247821</v>
      </c>
      <c r="P25" s="152">
        <f>MAX($FE$122:$FE$220)</f>
        <v>115.9983</v>
      </c>
    </row>
    <row r="26" spans="1:16" x14ac:dyDescent="0.2">
      <c r="A26" s="139">
        <v>17</v>
      </c>
      <c r="B26" s="116">
        <f t="shared" si="6"/>
        <v>1626.5736000000004</v>
      </c>
      <c r="C26" s="116">
        <f>$FB$122</f>
        <v>115.9983</v>
      </c>
      <c r="D26" s="130">
        <f>MIN($FE$122:$FE$220)</f>
        <v>87.707043762247821</v>
      </c>
      <c r="E26" s="152">
        <f>MAX($FE$122:$FE$220)</f>
        <v>115.9983</v>
      </c>
      <c r="F26" s="121">
        <v>36</v>
      </c>
      <c r="G26" s="130">
        <f t="shared" si="3"/>
        <v>51.707043762247821</v>
      </c>
      <c r="H26" s="154">
        <f t="shared" si="4"/>
        <v>79.9983</v>
      </c>
      <c r="I26" s="157"/>
      <c r="J26" s="149" t="s">
        <v>234</v>
      </c>
      <c r="K26" s="133"/>
      <c r="L26" s="122">
        <f t="shared" si="5"/>
        <v>1722.2544000000005</v>
      </c>
      <c r="M26" s="121">
        <f t="shared" si="0"/>
        <v>41</v>
      </c>
      <c r="N26" s="116">
        <f t="shared" si="1"/>
        <v>115.7782</v>
      </c>
      <c r="O26" s="129">
        <f t="shared" si="2"/>
        <v>87.788520779601754</v>
      </c>
      <c r="P26" s="152">
        <f>MAX($FL$122:$FL$220)</f>
        <v>115.7782</v>
      </c>
    </row>
    <row r="27" spans="1:16" x14ac:dyDescent="0.2">
      <c r="A27" s="139">
        <v>18</v>
      </c>
      <c r="B27" s="116">
        <f t="shared" si="6"/>
        <v>1722.2544000000005</v>
      </c>
      <c r="C27" s="116">
        <f>$FI$122</f>
        <v>115.7782</v>
      </c>
      <c r="D27" s="130">
        <f>MIN($FL$122:$FL$220)</f>
        <v>87.788520779601754</v>
      </c>
      <c r="E27" s="152">
        <f>MAX($FL$122:$FL$220)</f>
        <v>115.7782</v>
      </c>
      <c r="F27" s="121">
        <v>41</v>
      </c>
      <c r="G27" s="130">
        <f t="shared" si="3"/>
        <v>46.788520779601754</v>
      </c>
      <c r="H27" s="154">
        <f t="shared" si="4"/>
        <v>74.778199999999998</v>
      </c>
      <c r="I27" s="157" t="s">
        <v>311</v>
      </c>
      <c r="J27" s="149" t="s">
        <v>234</v>
      </c>
      <c r="K27" s="133"/>
      <c r="L27" s="122">
        <f t="shared" si="5"/>
        <v>1817.9352000000006</v>
      </c>
      <c r="M27" s="121">
        <f t="shared" si="0"/>
        <v>40.5</v>
      </c>
      <c r="N27" s="116">
        <f t="shared" si="1"/>
        <v>115.5581</v>
      </c>
      <c r="O27" s="129">
        <f t="shared" si="2"/>
        <v>87.870135511353368</v>
      </c>
      <c r="P27" s="152">
        <f>MAX($FS$122:$FS$220)</f>
        <v>115.5581</v>
      </c>
    </row>
    <row r="28" spans="1:16" x14ac:dyDescent="0.2">
      <c r="A28" s="139">
        <v>19</v>
      </c>
      <c r="B28" s="116">
        <f t="shared" si="6"/>
        <v>1817.9352000000006</v>
      </c>
      <c r="C28" s="116">
        <f>$FP$122</f>
        <v>115.5581</v>
      </c>
      <c r="D28" s="130">
        <f>MIN($FS$122:$FS$220)</f>
        <v>87.870135511353368</v>
      </c>
      <c r="E28" s="152">
        <f>MAX($FS$122:$FS$220)</f>
        <v>115.5581</v>
      </c>
      <c r="F28" s="121">
        <v>40.5</v>
      </c>
      <c r="G28" s="130">
        <f t="shared" si="3"/>
        <v>47.370135511353368</v>
      </c>
      <c r="H28" s="154">
        <f t="shared" si="4"/>
        <v>75.058099999999996</v>
      </c>
      <c r="I28" s="157"/>
      <c r="J28" s="149" t="s">
        <v>234</v>
      </c>
      <c r="K28" s="133"/>
      <c r="L28" s="122">
        <f t="shared" si="5"/>
        <v>1913.6160000000007</v>
      </c>
      <c r="M28" s="121">
        <f t="shared" si="0"/>
        <v>40</v>
      </c>
      <c r="N28" s="116">
        <f t="shared" si="1"/>
        <v>115.33799999999999</v>
      </c>
      <c r="O28" s="129">
        <f t="shared" si="2"/>
        <v>87.951873177714518</v>
      </c>
      <c r="P28" s="152">
        <f>MAX($FZ$122:$FZ$220)</f>
        <v>115.33799999999999</v>
      </c>
    </row>
    <row r="29" spans="1:16" x14ac:dyDescent="0.2">
      <c r="A29" s="139">
        <v>20</v>
      </c>
      <c r="B29" s="116">
        <f t="shared" si="6"/>
        <v>1913.6160000000007</v>
      </c>
      <c r="C29" s="116">
        <f>$FW$122</f>
        <v>115.33799999999999</v>
      </c>
      <c r="D29" s="130">
        <f>MIN($FZ$122:$FZ$220)</f>
        <v>87.951873177714518</v>
      </c>
      <c r="E29" s="152">
        <f>MAX($FZ$122:$FZ$220)</f>
        <v>115.33799999999999</v>
      </c>
      <c r="F29" s="121">
        <v>40</v>
      </c>
      <c r="G29" s="130">
        <f t="shared" si="3"/>
        <v>47.951873177714518</v>
      </c>
      <c r="H29" s="154">
        <f t="shared" si="4"/>
        <v>75.337999999999994</v>
      </c>
      <c r="I29" s="157"/>
      <c r="J29" s="149" t="s">
        <v>234</v>
      </c>
      <c r="K29" s="133"/>
      <c r="L29" s="122">
        <f t="shared" si="5"/>
        <v>2009.2968000000008</v>
      </c>
      <c r="M29" s="121">
        <f t="shared" si="0"/>
        <v>39.5</v>
      </c>
      <c r="N29" s="116">
        <f t="shared" si="1"/>
        <v>115.11789999999999</v>
      </c>
      <c r="O29" s="129">
        <f t="shared" si="2"/>
        <v>88.033718609258813</v>
      </c>
      <c r="P29" s="152">
        <f>MAX($GG$122:$GG$220)</f>
        <v>115.11789999999999</v>
      </c>
    </row>
    <row r="30" spans="1:16" x14ac:dyDescent="0.2">
      <c r="A30" s="139">
        <v>21</v>
      </c>
      <c r="B30" s="116">
        <f t="shared" si="6"/>
        <v>2009.2968000000008</v>
      </c>
      <c r="C30" s="116">
        <f>$GD$122</f>
        <v>115.11789999999999</v>
      </c>
      <c r="D30" s="130">
        <f>MIN($GG$122:$GG$220)</f>
        <v>88.033718609258813</v>
      </c>
      <c r="E30" s="152">
        <f>MAX($GG$122:$GG$220)</f>
        <v>115.11789999999999</v>
      </c>
      <c r="F30" s="121">
        <v>39.5</v>
      </c>
      <c r="G30" s="130">
        <f t="shared" si="3"/>
        <v>48.533718609258813</v>
      </c>
      <c r="H30" s="154">
        <f t="shared" si="4"/>
        <v>75.617899999999992</v>
      </c>
      <c r="I30" s="157"/>
      <c r="J30" s="149" t="s">
        <v>234</v>
      </c>
      <c r="K30" s="133"/>
      <c r="L30" s="122">
        <f t="shared" si="5"/>
        <v>2104.9776000000006</v>
      </c>
      <c r="M30" s="121">
        <f t="shared" si="0"/>
        <v>39</v>
      </c>
      <c r="N30" s="116">
        <f t="shared" si="1"/>
        <v>114.89779999999999</v>
      </c>
      <c r="O30" s="129">
        <f t="shared" si="2"/>
        <v>88.115656238979852</v>
      </c>
      <c r="P30" s="152">
        <f>MAX($GN$122:$GN$220)</f>
        <v>114.89779999999999</v>
      </c>
    </row>
    <row r="31" spans="1:16" x14ac:dyDescent="0.2">
      <c r="A31" s="139">
        <v>22</v>
      </c>
      <c r="B31" s="116">
        <f t="shared" si="6"/>
        <v>2104.9776000000006</v>
      </c>
      <c r="C31" s="116">
        <f>$GK$122</f>
        <v>114.89779999999999</v>
      </c>
      <c r="D31" s="130">
        <f>MIN($GN$122:$GN$220)</f>
        <v>88.115656238979852</v>
      </c>
      <c r="E31" s="152">
        <f>MAX($GN$122:$GN$220)</f>
        <v>114.89779999999999</v>
      </c>
      <c r="F31" s="121">
        <v>39</v>
      </c>
      <c r="G31" s="130">
        <f t="shared" si="3"/>
        <v>49.115656238979852</v>
      </c>
      <c r="H31" s="154">
        <f t="shared" si="4"/>
        <v>75.897799999999989</v>
      </c>
      <c r="I31" s="157"/>
      <c r="J31" s="149" t="s">
        <v>234</v>
      </c>
      <c r="K31" s="133"/>
      <c r="L31" s="122">
        <f t="shared" si="5"/>
        <v>2200.6584000000007</v>
      </c>
      <c r="M31" s="121">
        <f t="shared" si="0"/>
        <v>38.5</v>
      </c>
      <c r="N31" s="116">
        <f t="shared" si="1"/>
        <v>114.67769999999999</v>
      </c>
      <c r="O31" s="129">
        <f t="shared" si="2"/>
        <v>88.197670094522095</v>
      </c>
      <c r="P31" s="152">
        <f>MAX($GU$122:$GU$220)</f>
        <v>114.67769999999999</v>
      </c>
    </row>
    <row r="32" spans="1:16" x14ac:dyDescent="0.2">
      <c r="A32" s="139">
        <v>23</v>
      </c>
      <c r="B32" s="116">
        <f t="shared" si="6"/>
        <v>2200.6584000000007</v>
      </c>
      <c r="C32" s="116">
        <f>$GR$122</f>
        <v>114.67769999999999</v>
      </c>
      <c r="D32" s="130">
        <f>MIN($GU$122:$GU$220)</f>
        <v>88.197670094522095</v>
      </c>
      <c r="E32" s="152">
        <f>MAX($GU$122:$GU$220)</f>
        <v>114.67769999999999</v>
      </c>
      <c r="F32" s="121">
        <v>38.5</v>
      </c>
      <c r="G32" s="130">
        <f t="shared" si="3"/>
        <v>49.697670094522095</v>
      </c>
      <c r="H32" s="154">
        <f t="shared" si="4"/>
        <v>76.177699999999987</v>
      </c>
      <c r="I32" s="157"/>
      <c r="J32" s="149" t="s">
        <v>234</v>
      </c>
      <c r="K32" s="133"/>
      <c r="L32" s="122">
        <f t="shared" si="5"/>
        <v>2296.3392000000008</v>
      </c>
      <c r="M32" s="121">
        <f t="shared" si="0"/>
        <v>38</v>
      </c>
      <c r="N32" s="116">
        <f t="shared" si="1"/>
        <v>114.4576</v>
      </c>
      <c r="O32" s="129">
        <f t="shared" si="2"/>
        <v>88.279743790608421</v>
      </c>
      <c r="P32" s="152">
        <f>MAX($HB$122:$HB$220)</f>
        <v>114.4576</v>
      </c>
    </row>
    <row r="33" spans="1:16" x14ac:dyDescent="0.2">
      <c r="A33" s="139">
        <v>24</v>
      </c>
      <c r="B33" s="116">
        <f t="shared" si="6"/>
        <v>2296.3392000000008</v>
      </c>
      <c r="C33" s="116">
        <f>$GY$122</f>
        <v>114.4576</v>
      </c>
      <c r="D33" s="130">
        <f>MIN($HB$122:$HB$220)</f>
        <v>88.279743790608421</v>
      </c>
      <c r="E33" s="152">
        <f>MAX($HB$122:$HB$220)</f>
        <v>114.4576</v>
      </c>
      <c r="F33" s="121">
        <v>38</v>
      </c>
      <c r="G33" s="130">
        <f t="shared" si="3"/>
        <v>50.279743790608421</v>
      </c>
      <c r="H33" s="154">
        <f t="shared" si="4"/>
        <v>76.457599999999999</v>
      </c>
      <c r="I33" s="157" t="s">
        <v>312</v>
      </c>
      <c r="J33" s="149" t="s">
        <v>234</v>
      </c>
      <c r="K33" s="133"/>
      <c r="L33" s="122">
        <f t="shared" si="5"/>
        <v>2392.0200000000009</v>
      </c>
      <c r="M33" s="121">
        <f t="shared" si="0"/>
        <v>39</v>
      </c>
      <c r="N33" s="116">
        <f t="shared" si="1"/>
        <v>114.2375</v>
      </c>
      <c r="O33" s="129">
        <f t="shared" si="2"/>
        <v>88.36186052169154</v>
      </c>
      <c r="P33" s="152">
        <f>MAX($HI$122:$HI$220)</f>
        <v>114.2375</v>
      </c>
    </row>
    <row r="34" spans="1:16" x14ac:dyDescent="0.2">
      <c r="A34" s="139">
        <v>25</v>
      </c>
      <c r="B34" s="116">
        <f t="shared" si="6"/>
        <v>2392.0200000000009</v>
      </c>
      <c r="C34" s="116">
        <f>$HF$122</f>
        <v>114.2375</v>
      </c>
      <c r="D34" s="130">
        <f>MIN($HI$122:$HI$220)</f>
        <v>88.36186052169154</v>
      </c>
      <c r="E34" s="152">
        <f>MAX($HI$122:$HI$220)</f>
        <v>114.2375</v>
      </c>
      <c r="F34" s="121">
        <v>39</v>
      </c>
      <c r="G34" s="130">
        <f t="shared" si="3"/>
        <v>49.36186052169154</v>
      </c>
      <c r="H34" s="154">
        <f t="shared" si="4"/>
        <v>75.237499999999997</v>
      </c>
      <c r="I34" s="157"/>
      <c r="J34" s="149" t="s">
        <v>234</v>
      </c>
      <c r="K34" s="133"/>
      <c r="L34" s="122">
        <f t="shared" si="5"/>
        <v>2487.700800000001</v>
      </c>
      <c r="M34" s="121">
        <f t="shared" si="0"/>
        <v>40</v>
      </c>
      <c r="N34" s="116">
        <f t="shared" si="1"/>
        <v>114.01739999999999</v>
      </c>
      <c r="O34" s="129">
        <f t="shared" si="2"/>
        <v>88.444003054852402</v>
      </c>
      <c r="P34" s="152">
        <f>MAX($HP$122:$HP$220)</f>
        <v>114.01739999999999</v>
      </c>
    </row>
    <row r="35" spans="1:16" x14ac:dyDescent="0.2">
      <c r="A35" s="139">
        <v>26</v>
      </c>
      <c r="B35" s="116">
        <f t="shared" si="6"/>
        <v>2487.700800000001</v>
      </c>
      <c r="C35" s="116">
        <f>$HM$122</f>
        <v>114.01739999999999</v>
      </c>
      <c r="D35" s="130">
        <f>MIN($HP$122:$HP$220)</f>
        <v>88.444003054852402</v>
      </c>
      <c r="E35" s="152">
        <f>MAX($HP$122:$HP$220)</f>
        <v>114.01739999999999</v>
      </c>
      <c r="F35" s="121">
        <v>40</v>
      </c>
      <c r="G35" s="130">
        <f t="shared" si="3"/>
        <v>48.444003054852402</v>
      </c>
      <c r="H35" s="154">
        <f t="shared" si="4"/>
        <v>74.017399999999995</v>
      </c>
      <c r="I35" s="157" t="s">
        <v>311</v>
      </c>
      <c r="J35" s="149" t="s">
        <v>234</v>
      </c>
      <c r="K35" s="133"/>
      <c r="L35" s="122">
        <f t="shared" si="5"/>
        <v>2583.3816000000011</v>
      </c>
      <c r="M35" s="121">
        <f t="shared" si="0"/>
        <v>41</v>
      </c>
      <c r="N35" s="116">
        <f t="shared" si="1"/>
        <v>113.79729999999999</v>
      </c>
      <c r="O35" s="129">
        <f t="shared" si="2"/>
        <v>88.526153722977597</v>
      </c>
      <c r="P35" s="152">
        <f>MAX($HW$122:$HW$220)</f>
        <v>113.79729999999999</v>
      </c>
    </row>
    <row r="36" spans="1:16" x14ac:dyDescent="0.2">
      <c r="A36" s="139">
        <v>27</v>
      </c>
      <c r="B36" s="116">
        <f t="shared" si="6"/>
        <v>2583.3816000000011</v>
      </c>
      <c r="C36" s="116">
        <f>$HT$122</f>
        <v>113.79729999999999</v>
      </c>
      <c r="D36" s="130">
        <f>MIN($HW$122:$HW$220)</f>
        <v>88.526153722977597</v>
      </c>
      <c r="E36" s="152">
        <f>MAX($HW$122:$HW$220)</f>
        <v>113.79729999999999</v>
      </c>
      <c r="F36" s="121">
        <v>41</v>
      </c>
      <c r="G36" s="130">
        <f t="shared" si="3"/>
        <v>47.526153722977597</v>
      </c>
      <c r="H36" s="154">
        <f t="shared" si="4"/>
        <v>72.797299999999993</v>
      </c>
      <c r="I36" s="157"/>
      <c r="J36" s="149" t="s">
        <v>234</v>
      </c>
      <c r="K36" s="133"/>
      <c r="L36" s="122">
        <f t="shared" si="5"/>
        <v>2679.0624000000012</v>
      </c>
      <c r="M36" s="121">
        <f t="shared" si="0"/>
        <v>42</v>
      </c>
      <c r="N36" s="116">
        <f t="shared" si="1"/>
        <v>113.57719999999999</v>
      </c>
      <c r="O36" s="129">
        <f t="shared" si="2"/>
        <v>88.608294418237918</v>
      </c>
      <c r="P36" s="152">
        <f>MAX($ID$122:$ID$220)</f>
        <v>113.57719999999999</v>
      </c>
    </row>
    <row r="37" spans="1:16" x14ac:dyDescent="0.2">
      <c r="A37" s="139">
        <v>28</v>
      </c>
      <c r="B37" s="116">
        <f t="shared" si="6"/>
        <v>2679.0624000000012</v>
      </c>
      <c r="C37" s="116">
        <f>$IA$122</f>
        <v>113.57719999999999</v>
      </c>
      <c r="D37" s="130">
        <f>MIN($ID$122:$ID$220)</f>
        <v>88.608294418237918</v>
      </c>
      <c r="E37" s="152">
        <f>MAX($ID$122:$ID$220)</f>
        <v>113.57719999999999</v>
      </c>
      <c r="F37" s="121">
        <v>42</v>
      </c>
      <c r="G37" s="130">
        <f t="shared" si="3"/>
        <v>46.608294418237918</v>
      </c>
      <c r="H37" s="154">
        <f t="shared" si="4"/>
        <v>71.577199999999991</v>
      </c>
      <c r="I37" s="157"/>
      <c r="J37" s="149" t="s">
        <v>234</v>
      </c>
      <c r="K37" s="133"/>
      <c r="L37" s="122">
        <f t="shared" si="5"/>
        <v>2774.7432000000013</v>
      </c>
      <c r="M37" s="121">
        <f t="shared" si="0"/>
        <v>43</v>
      </c>
      <c r="N37" s="116">
        <f t="shared" si="1"/>
        <v>113.35709999999999</v>
      </c>
      <c r="O37" s="129">
        <f t="shared" si="2"/>
        <v>88.690406585901684</v>
      </c>
      <c r="P37" s="152">
        <f>MAX($IK$122:$IK$220)</f>
        <v>113.35709999999999</v>
      </c>
    </row>
    <row r="38" spans="1:16" x14ac:dyDescent="0.2">
      <c r="A38" s="139">
        <v>29</v>
      </c>
      <c r="B38" s="116">
        <f t="shared" si="6"/>
        <v>2774.7432000000013</v>
      </c>
      <c r="C38" s="116">
        <f>$IH$122</f>
        <v>113.35709999999999</v>
      </c>
      <c r="D38" s="130">
        <f>MIN($IK$122:$IK$220)</f>
        <v>88.690406585901684</v>
      </c>
      <c r="E38" s="152">
        <f>MAX($IK$122:$IK$220)</f>
        <v>113.35709999999999</v>
      </c>
      <c r="F38" s="121">
        <v>43</v>
      </c>
      <c r="G38" s="130">
        <f t="shared" si="3"/>
        <v>45.690406585901684</v>
      </c>
      <c r="H38" s="154">
        <f t="shared" si="4"/>
        <v>70.357099999999988</v>
      </c>
      <c r="I38" s="157"/>
      <c r="J38" s="149" t="s">
        <v>234</v>
      </c>
      <c r="K38" s="133"/>
      <c r="L38" s="122">
        <f t="shared" si="5"/>
        <v>2870.4240000000013</v>
      </c>
      <c r="M38" s="121">
        <f t="shared" si="0"/>
        <v>44</v>
      </c>
      <c r="N38" s="116">
        <f t="shared" si="1"/>
        <v>113.137</v>
      </c>
      <c r="O38" s="129">
        <f t="shared" si="2"/>
        <v>88.772471218507064</v>
      </c>
      <c r="P38" s="152">
        <f>MAX($IR$122:$IR$220)</f>
        <v>113.137</v>
      </c>
    </row>
    <row r="39" spans="1:16" x14ac:dyDescent="0.2">
      <c r="A39" s="139">
        <v>30</v>
      </c>
      <c r="B39" s="116">
        <f t="shared" si="6"/>
        <v>2870.4240000000013</v>
      </c>
      <c r="C39" s="116">
        <f>$IO$122</f>
        <v>113.137</v>
      </c>
      <c r="D39" s="130">
        <f>MIN($IR$122:$IR$220)</f>
        <v>88.772471218507064</v>
      </c>
      <c r="E39" s="152">
        <f>MAX($IR$122:$IR$220)</f>
        <v>113.137</v>
      </c>
      <c r="F39" s="121">
        <v>44</v>
      </c>
      <c r="G39" s="130">
        <f t="shared" si="3"/>
        <v>44.772471218507064</v>
      </c>
      <c r="H39" s="154">
        <f t="shared" si="4"/>
        <v>69.137</v>
      </c>
      <c r="I39" s="157"/>
      <c r="J39" s="149" t="s">
        <v>234</v>
      </c>
      <c r="K39" s="133"/>
      <c r="L39" s="122">
        <f t="shared" si="5"/>
        <v>2966.1048000000014</v>
      </c>
      <c r="M39" s="121">
        <f t="shared" si="0"/>
        <v>45</v>
      </c>
      <c r="N39" s="116">
        <f t="shared" si="1"/>
        <v>112.9169</v>
      </c>
      <c r="O39" s="129">
        <f t="shared" si="2"/>
        <v>88.854468850426969</v>
      </c>
      <c r="P39" s="152">
        <f>MAX($IY$122:$IY$220)</f>
        <v>112.9169</v>
      </c>
    </row>
    <row r="40" spans="1:16" x14ac:dyDescent="0.2">
      <c r="A40" s="139">
        <v>31</v>
      </c>
      <c r="B40" s="116">
        <f t="shared" si="6"/>
        <v>2966.1048000000014</v>
      </c>
      <c r="C40" s="116">
        <f>$IV$122</f>
        <v>112.9169</v>
      </c>
      <c r="D40" s="130">
        <f>MIN($IY$122:$IY$220)</f>
        <v>88.854468850426969</v>
      </c>
      <c r="E40" s="152">
        <f>MAX($IY$122:$IY$220)</f>
        <v>112.9169</v>
      </c>
      <c r="F40" s="121">
        <v>45</v>
      </c>
      <c r="G40" s="130">
        <f t="shared" si="3"/>
        <v>43.854468850426969</v>
      </c>
      <c r="H40" s="154">
        <f t="shared" si="4"/>
        <v>67.916899999999998</v>
      </c>
      <c r="I40" s="157"/>
      <c r="J40" s="150" t="s">
        <v>234</v>
      </c>
      <c r="K40" s="133"/>
      <c r="L40" s="122">
        <f t="shared" si="5"/>
        <v>3061.7856000000015</v>
      </c>
      <c r="M40" s="121">
        <f t="shared" si="0"/>
        <v>46</v>
      </c>
      <c r="N40" s="116">
        <f t="shared" si="1"/>
        <v>112.6968</v>
      </c>
      <c r="O40" s="129">
        <f t="shared" si="2"/>
        <v>88.936379552852941</v>
      </c>
      <c r="P40" s="152">
        <f>MAX($JF$122:$JF$220)</f>
        <v>112.6968</v>
      </c>
    </row>
    <row r="41" spans="1:16" x14ac:dyDescent="0.2">
      <c r="A41" s="139">
        <v>32</v>
      </c>
      <c r="B41" s="116">
        <f t="shared" si="6"/>
        <v>3061.7856000000015</v>
      </c>
      <c r="C41" s="116">
        <f>$JC$122</f>
        <v>112.6968</v>
      </c>
      <c r="D41" s="130">
        <f>MIN($JF$122:$JF$220)</f>
        <v>88.936379552852941</v>
      </c>
      <c r="E41" s="152">
        <f>MAX($JF$122:$JF$220)</f>
        <v>112.6968</v>
      </c>
      <c r="F41" s="121">
        <v>46</v>
      </c>
      <c r="G41" s="130">
        <f t="shared" si="3"/>
        <v>42.936379552852941</v>
      </c>
      <c r="H41" s="154">
        <f t="shared" si="4"/>
        <v>66.696799999999996</v>
      </c>
      <c r="I41" s="157" t="s">
        <v>311</v>
      </c>
      <c r="J41" s="50" t="s">
        <v>234</v>
      </c>
      <c r="K41" s="133"/>
      <c r="L41" s="122">
        <f t="shared" si="5"/>
        <v>3157.4664000000016</v>
      </c>
      <c r="M41" s="121">
        <f t="shared" si="0"/>
        <v>47.5</v>
      </c>
      <c r="N41" s="116">
        <f t="shared" si="1"/>
        <v>112.47669999999999</v>
      </c>
      <c r="O41" s="129">
        <f t="shared" si="2"/>
        <v>89.018182929230903</v>
      </c>
      <c r="P41" s="152">
        <f>MAX($JM$122:$JM$220)</f>
        <v>112.47669999999999</v>
      </c>
    </row>
    <row r="42" spans="1:16" x14ac:dyDescent="0.2">
      <c r="A42" s="139">
        <v>33</v>
      </c>
      <c r="B42" s="116">
        <f t="shared" si="6"/>
        <v>3157.4664000000016</v>
      </c>
      <c r="C42" s="116">
        <f>$JJ$122</f>
        <v>112.47669999999999</v>
      </c>
      <c r="D42" s="130">
        <f>MIN($JM$122:$JM$220)</f>
        <v>89.018182929230903</v>
      </c>
      <c r="E42" s="152">
        <f>MAX($JM$122:$JM$220)</f>
        <v>112.47669999999999</v>
      </c>
      <c r="F42" s="121">
        <v>47.5</v>
      </c>
      <c r="G42" s="130">
        <f t="shared" si="3"/>
        <v>41.518182929230903</v>
      </c>
      <c r="H42" s="154">
        <f t="shared" si="4"/>
        <v>64.976699999999994</v>
      </c>
      <c r="I42" s="157"/>
      <c r="J42" s="50" t="s">
        <v>234</v>
      </c>
      <c r="K42" s="133"/>
      <c r="L42" s="122">
        <f t="shared" si="5"/>
        <v>3253.1472000000017</v>
      </c>
      <c r="M42" s="121">
        <f t="shared" si="0"/>
        <v>49</v>
      </c>
      <c r="N42" s="116">
        <f t="shared" si="1"/>
        <v>112.25659999999999</v>
      </c>
      <c r="O42" s="129">
        <f t="shared" si="2"/>
        <v>89.099858111176346</v>
      </c>
      <c r="P42" s="152">
        <f>MAX($JT$122:$JT$220)</f>
        <v>112.25659999999999</v>
      </c>
    </row>
    <row r="43" spans="1:16" x14ac:dyDescent="0.2">
      <c r="A43" s="139">
        <v>34</v>
      </c>
      <c r="B43" s="116">
        <f t="shared" ref="B43:B74" si="7">B42+AX$118</f>
        <v>3253.1472000000017</v>
      </c>
      <c r="C43" s="116">
        <f>$JQ$122</f>
        <v>112.25659999999999</v>
      </c>
      <c r="D43" s="130">
        <f>MIN($JT$122:$JT$220)</f>
        <v>89.099858111176346</v>
      </c>
      <c r="E43" s="152">
        <f>MAX($JT$122:$JT$220)</f>
        <v>112.25659999999999</v>
      </c>
      <c r="F43" s="121">
        <v>49</v>
      </c>
      <c r="G43" s="130">
        <f t="shared" si="3"/>
        <v>40.099858111176346</v>
      </c>
      <c r="H43" s="154">
        <f t="shared" si="4"/>
        <v>63.256599999999992</v>
      </c>
      <c r="I43" s="157"/>
      <c r="J43" s="50" t="s">
        <v>234</v>
      </c>
      <c r="K43" s="133"/>
      <c r="L43" s="122">
        <f t="shared" si="5"/>
        <v>3348.8280000000018</v>
      </c>
      <c r="M43" s="121">
        <f t="shared" si="0"/>
        <v>50</v>
      </c>
      <c r="N43" s="116">
        <f t="shared" si="1"/>
        <v>112.03649999999999</v>
      </c>
      <c r="O43" s="129">
        <f t="shared" si="2"/>
        <v>89.181383754902143</v>
      </c>
      <c r="P43" s="152">
        <f>MAX($KA$122:$KA$220)</f>
        <v>112.03649999999999</v>
      </c>
    </row>
    <row r="44" spans="1:16" x14ac:dyDescent="0.2">
      <c r="A44" s="139">
        <v>35</v>
      </c>
      <c r="B44" s="116">
        <f t="shared" si="7"/>
        <v>3348.8280000000018</v>
      </c>
      <c r="C44" s="116">
        <f>$JX$122</f>
        <v>112.03649999999999</v>
      </c>
      <c r="D44" s="130">
        <f>MIN($KA$122:$KA$220)</f>
        <v>89.181383754902143</v>
      </c>
      <c r="E44" s="152">
        <f>MAX($KA$122:$KA$220)</f>
        <v>112.03649999999999</v>
      </c>
      <c r="F44" s="121">
        <v>50</v>
      </c>
      <c r="G44" s="130">
        <f t="shared" si="3"/>
        <v>39.181383754902143</v>
      </c>
      <c r="H44" s="154">
        <f t="shared" si="4"/>
        <v>62.03649999999999</v>
      </c>
      <c r="I44" s="157"/>
      <c r="J44" s="50" t="s">
        <v>234</v>
      </c>
      <c r="K44" s="133"/>
      <c r="L44" s="122">
        <f t="shared" si="5"/>
        <v>3444.5088000000019</v>
      </c>
      <c r="M44" s="121">
        <f t="shared" si="0"/>
        <v>51</v>
      </c>
      <c r="N44" s="116">
        <f t="shared" si="1"/>
        <v>111.81639999999999</v>
      </c>
      <c r="O44" s="129">
        <f t="shared" si="2"/>
        <v>89.262738038187237</v>
      </c>
      <c r="P44" s="152">
        <f>MAX($KH$122:$KH$220)</f>
        <v>111.81639999999999</v>
      </c>
    </row>
    <row r="45" spans="1:16" x14ac:dyDescent="0.2">
      <c r="A45" s="139">
        <v>36</v>
      </c>
      <c r="B45" s="116">
        <f t="shared" si="7"/>
        <v>3444.5088000000019</v>
      </c>
      <c r="C45" s="116">
        <f>$KE$122</f>
        <v>111.81639999999999</v>
      </c>
      <c r="D45" s="130">
        <f>MIN($KH$122:$KH$220)</f>
        <v>89.262738038187237</v>
      </c>
      <c r="E45" s="152">
        <f>MAX($KH$122:$KH$220)</f>
        <v>111.81639999999999</v>
      </c>
      <c r="F45" s="121">
        <v>51</v>
      </c>
      <c r="G45" s="130">
        <f t="shared" si="3"/>
        <v>38.262738038187237</v>
      </c>
      <c r="H45" s="154">
        <f t="shared" si="4"/>
        <v>60.816399999999987</v>
      </c>
      <c r="I45" s="157"/>
      <c r="J45" s="50" t="s">
        <v>234</v>
      </c>
      <c r="K45" s="133"/>
      <c r="L45" s="122">
        <f t="shared" si="5"/>
        <v>3540.189600000002</v>
      </c>
      <c r="M45" s="121">
        <f t="shared" si="0"/>
        <v>52</v>
      </c>
      <c r="N45" s="116">
        <f t="shared" si="1"/>
        <v>111.59629999999999</v>
      </c>
      <c r="O45" s="129">
        <f t="shared" si="2"/>
        <v>89.343898657916881</v>
      </c>
      <c r="P45" s="152">
        <f>MAX($KO$122:$KO$220)</f>
        <v>111.59629999999999</v>
      </c>
    </row>
    <row r="46" spans="1:16" x14ac:dyDescent="0.2">
      <c r="A46" s="139">
        <v>37</v>
      </c>
      <c r="B46" s="116">
        <f t="shared" si="7"/>
        <v>3540.189600000002</v>
      </c>
      <c r="C46" s="116">
        <f>$KL$122</f>
        <v>111.59629999999999</v>
      </c>
      <c r="D46" s="130">
        <f>MIN($KO$122:$KO$220)</f>
        <v>89.343898657916881</v>
      </c>
      <c r="E46" s="152">
        <f>MAX($KO$122:$KO$220)</f>
        <v>111.59629999999999</v>
      </c>
      <c r="F46" s="121">
        <v>52</v>
      </c>
      <c r="G46" s="130">
        <f t="shared" si="3"/>
        <v>37.343898657916881</v>
      </c>
      <c r="H46" s="154">
        <f t="shared" si="4"/>
        <v>59.596299999999985</v>
      </c>
      <c r="I46" s="157"/>
      <c r="J46" s="50" t="s">
        <v>234</v>
      </c>
      <c r="K46" s="133"/>
      <c r="L46" s="122">
        <f t="shared" si="5"/>
        <v>3635.8704000000021</v>
      </c>
      <c r="M46" s="121">
        <f t="shared" si="0"/>
        <v>53</v>
      </c>
      <c r="N46" s="116">
        <f t="shared" si="1"/>
        <v>111.3762</v>
      </c>
      <c r="O46" s="129">
        <f t="shared" si="2"/>
        <v>89.424842828225465</v>
      </c>
      <c r="P46" s="152">
        <f>MAX($KV$122:$KV$220)</f>
        <v>111.3762</v>
      </c>
    </row>
    <row r="47" spans="1:16" x14ac:dyDescent="0.2">
      <c r="A47" s="139">
        <v>38</v>
      </c>
      <c r="B47" s="116">
        <f t="shared" si="7"/>
        <v>3635.8704000000021</v>
      </c>
      <c r="C47" s="116">
        <f>$KS$122</f>
        <v>111.3762</v>
      </c>
      <c r="D47" s="130">
        <f>MIN($KV$122:$KV$220)</f>
        <v>89.424842828225465</v>
      </c>
      <c r="E47" s="152">
        <f>MAX($KV$122:$KV$220)</f>
        <v>111.3762</v>
      </c>
      <c r="F47" s="121">
        <v>53</v>
      </c>
      <c r="G47" s="130">
        <f t="shared" si="3"/>
        <v>36.424842828225465</v>
      </c>
      <c r="H47" s="154">
        <f t="shared" si="4"/>
        <v>58.376199999999997</v>
      </c>
      <c r="I47" s="157" t="s">
        <v>311</v>
      </c>
      <c r="J47" s="50" t="s">
        <v>234</v>
      </c>
      <c r="K47" s="133"/>
      <c r="L47" s="122">
        <f t="shared" si="5"/>
        <v>3731.5512000000022</v>
      </c>
      <c r="M47" s="121">
        <f t="shared" si="0"/>
        <v>51.5</v>
      </c>
      <c r="N47" s="116">
        <f t="shared" si="1"/>
        <v>111.1561</v>
      </c>
      <c r="O47" s="129">
        <f t="shared" si="2"/>
        <v>89.505547279270104</v>
      </c>
      <c r="P47" s="152">
        <f>MAX($LC$122:$LC$220)</f>
        <v>111.1561</v>
      </c>
    </row>
    <row r="48" spans="1:16" x14ac:dyDescent="0.2">
      <c r="A48" s="139">
        <v>39</v>
      </c>
      <c r="B48" s="116">
        <f t="shared" si="7"/>
        <v>3731.5512000000022</v>
      </c>
      <c r="C48" s="116">
        <f>$KZ$122</f>
        <v>111.1561</v>
      </c>
      <c r="D48" s="130">
        <f>MIN($LC$122:$LC$220)</f>
        <v>89.505547279270104</v>
      </c>
      <c r="E48" s="152">
        <f>MAX($LC$122:$LC$220)</f>
        <v>111.1561</v>
      </c>
      <c r="F48" s="121">
        <v>51.5</v>
      </c>
      <c r="G48" s="130">
        <f t="shared" si="3"/>
        <v>38.005547279270104</v>
      </c>
      <c r="H48" s="154">
        <f t="shared" si="4"/>
        <v>59.656099999999995</v>
      </c>
      <c r="I48" s="157"/>
      <c r="J48" s="50" t="s">
        <v>234</v>
      </c>
      <c r="K48" s="133"/>
      <c r="L48" s="122">
        <f t="shared" si="5"/>
        <v>3827.2320000000022</v>
      </c>
      <c r="M48" s="121">
        <f t="shared" si="0"/>
        <v>50</v>
      </c>
      <c r="N48" s="116">
        <f t="shared" si="1"/>
        <v>110.93599999999999</v>
      </c>
      <c r="O48" s="129">
        <f t="shared" si="2"/>
        <v>89.585988256664251</v>
      </c>
      <c r="P48" s="152">
        <f>MAX($LJ$122:$LJ$220)</f>
        <v>110.93599999999999</v>
      </c>
    </row>
    <row r="49" spans="1:16" x14ac:dyDescent="0.2">
      <c r="A49" s="139">
        <v>40</v>
      </c>
      <c r="B49" s="116">
        <f t="shared" si="7"/>
        <v>3827.2320000000022</v>
      </c>
      <c r="C49" s="116">
        <f>$LG$122</f>
        <v>110.93599999999999</v>
      </c>
      <c r="D49" s="130">
        <f>MIN($LJ$122:$LJ$220)</f>
        <v>89.585988256664251</v>
      </c>
      <c r="E49" s="152">
        <f>MAX($LJ$122:$LJ$220)</f>
        <v>110.93599999999999</v>
      </c>
      <c r="F49" s="121">
        <v>50</v>
      </c>
      <c r="G49" s="130">
        <f t="shared" si="3"/>
        <v>39.585988256664251</v>
      </c>
      <c r="H49" s="154">
        <f t="shared" si="4"/>
        <v>60.935999999999993</v>
      </c>
      <c r="I49" s="157"/>
      <c r="J49" s="50" t="s">
        <v>234</v>
      </c>
      <c r="K49" s="133"/>
      <c r="L49" s="122">
        <f t="shared" si="5"/>
        <v>3922.9128000000023</v>
      </c>
      <c r="M49" s="121">
        <f t="shared" si="0"/>
        <v>49</v>
      </c>
      <c r="N49" s="116">
        <f t="shared" si="1"/>
        <v>110.71589999999999</v>
      </c>
      <c r="O49" s="129">
        <f t="shared" si="2"/>
        <v>89.66614152160011</v>
      </c>
      <c r="P49" s="152">
        <f>MAX($LQ$122:$LQ$220)</f>
        <v>110.71589999999999</v>
      </c>
    </row>
    <row r="50" spans="1:16" x14ac:dyDescent="0.2">
      <c r="A50" s="139">
        <v>41</v>
      </c>
      <c r="B50" s="116">
        <f t="shared" si="7"/>
        <v>3922.9128000000023</v>
      </c>
      <c r="C50" s="116">
        <f>$LN$122</f>
        <v>110.71589999999999</v>
      </c>
      <c r="D50" s="130">
        <f>MIN($LQ$122:$LQ$220)</f>
        <v>89.66614152160011</v>
      </c>
      <c r="E50" s="152">
        <f>MAX($LQ$122:$LQ$220)</f>
        <v>110.71589999999999</v>
      </c>
      <c r="F50" s="121">
        <v>49</v>
      </c>
      <c r="G50" s="130">
        <f t="shared" si="3"/>
        <v>40.66614152160011</v>
      </c>
      <c r="H50" s="154">
        <f t="shared" si="4"/>
        <v>61.715899999999991</v>
      </c>
      <c r="I50" s="157"/>
      <c r="J50" s="50" t="s">
        <v>234</v>
      </c>
      <c r="K50" s="133"/>
      <c r="L50" s="122">
        <f t="shared" si="5"/>
        <v>4018.5936000000024</v>
      </c>
      <c r="M50" s="121">
        <f t="shared" si="0"/>
        <v>48</v>
      </c>
      <c r="N50" s="116">
        <f t="shared" si="1"/>
        <v>110.49579999999999</v>
      </c>
      <c r="O50" s="129">
        <f t="shared" si="2"/>
        <v>89.745982351686735</v>
      </c>
      <c r="P50" s="152">
        <f>MAX($LX$122:$LX$220)</f>
        <v>110.49579999999999</v>
      </c>
    </row>
    <row r="51" spans="1:16" x14ac:dyDescent="0.2">
      <c r="A51" s="139">
        <v>42</v>
      </c>
      <c r="B51" s="116">
        <f t="shared" si="7"/>
        <v>4018.5936000000024</v>
      </c>
      <c r="C51" s="116">
        <f>$LU$122</f>
        <v>110.49579999999999</v>
      </c>
      <c r="D51" s="130">
        <f>MIN($LX$122:$LX$220)</f>
        <v>89.745982351686735</v>
      </c>
      <c r="E51" s="152">
        <f>MAX($LX$122:$LX$220)</f>
        <v>110.49579999999999</v>
      </c>
      <c r="F51" s="121">
        <v>48</v>
      </c>
      <c r="G51" s="130">
        <f t="shared" si="3"/>
        <v>41.745982351686735</v>
      </c>
      <c r="H51" s="154">
        <f t="shared" si="4"/>
        <v>62.495799999999988</v>
      </c>
      <c r="I51" s="157"/>
      <c r="J51" s="50" t="s">
        <v>234</v>
      </c>
      <c r="K51" s="133"/>
      <c r="L51" s="122">
        <f t="shared" si="5"/>
        <v>4114.2744000000021</v>
      </c>
      <c r="M51" s="121">
        <f t="shared" si="0"/>
        <v>42</v>
      </c>
      <c r="N51" s="116">
        <f t="shared" si="1"/>
        <v>110.2757</v>
      </c>
      <c r="O51" s="129">
        <f t="shared" si="2"/>
        <v>89.825485542529918</v>
      </c>
      <c r="P51" s="152">
        <f>MAX($ME$122:$ME$220)</f>
        <v>110.2757</v>
      </c>
    </row>
    <row r="52" spans="1:16" x14ac:dyDescent="0.2">
      <c r="A52" s="139">
        <v>43</v>
      </c>
      <c r="B52" s="116">
        <f t="shared" si="7"/>
        <v>4114.2744000000021</v>
      </c>
      <c r="C52" s="116">
        <f>$MB$122</f>
        <v>110.2757</v>
      </c>
      <c r="D52" s="130">
        <f>MIN($ME$122:$ME$220)</f>
        <v>89.825485542529918</v>
      </c>
      <c r="E52" s="152">
        <f>MAX($ME$122:$ME$220)</f>
        <v>110.2757</v>
      </c>
      <c r="F52" s="121">
        <v>42</v>
      </c>
      <c r="G52" s="130">
        <f t="shared" si="3"/>
        <v>47.825485542529918</v>
      </c>
      <c r="H52" s="154">
        <f t="shared" si="4"/>
        <v>68.275700000000001</v>
      </c>
      <c r="I52" s="157"/>
      <c r="J52" s="50" t="s">
        <v>234</v>
      </c>
      <c r="K52" s="133"/>
      <c r="L52" s="122">
        <f t="shared" si="5"/>
        <v>4209.9552000000022</v>
      </c>
      <c r="M52" s="121">
        <f t="shared" si="0"/>
        <v>44</v>
      </c>
      <c r="N52" s="116">
        <f t="shared" si="1"/>
        <v>110.0556</v>
      </c>
      <c r="O52" s="129">
        <f t="shared" si="2"/>
        <v>89.904625410080442</v>
      </c>
      <c r="P52" s="152">
        <f>MAX($ML$122:$ML$220)</f>
        <v>110.0556</v>
      </c>
    </row>
    <row r="53" spans="1:16" x14ac:dyDescent="0.2">
      <c r="A53" s="139">
        <v>44</v>
      </c>
      <c r="B53" s="116">
        <f t="shared" si="7"/>
        <v>4209.9552000000022</v>
      </c>
      <c r="C53" s="116">
        <f>$MI$122</f>
        <v>110.0556</v>
      </c>
      <c r="D53" s="130">
        <f>MIN($ML$122:$ML$220)</f>
        <v>89.904625410080442</v>
      </c>
      <c r="E53" s="152">
        <f>MAX($ML$122:$ML$220)</f>
        <v>110.0556</v>
      </c>
      <c r="F53" s="121">
        <v>44</v>
      </c>
      <c r="G53" s="130">
        <f t="shared" si="3"/>
        <v>45.904625410080442</v>
      </c>
      <c r="H53" s="154">
        <f t="shared" si="4"/>
        <v>66.055599999999998</v>
      </c>
      <c r="I53" s="157" t="s">
        <v>311</v>
      </c>
      <c r="J53" s="50" t="s">
        <v>234</v>
      </c>
      <c r="K53" s="133"/>
      <c r="L53" s="122">
        <f t="shared" si="5"/>
        <v>4305.6360000000022</v>
      </c>
      <c r="M53" s="121">
        <f t="shared" si="0"/>
        <v>43</v>
      </c>
      <c r="N53" s="116">
        <f t="shared" si="1"/>
        <v>109.8355</v>
      </c>
      <c r="O53" s="129">
        <f t="shared" si="2"/>
        <v>89.983375793772097</v>
      </c>
      <c r="P53" s="152">
        <f>MAX($MS$122:$MS$220)</f>
        <v>109.8355</v>
      </c>
    </row>
    <row r="54" spans="1:16" x14ac:dyDescent="0.2">
      <c r="A54" s="139">
        <v>45</v>
      </c>
      <c r="B54" s="116">
        <f t="shared" si="7"/>
        <v>4305.6360000000022</v>
      </c>
      <c r="C54" s="116">
        <f>$MP$122</f>
        <v>109.8355</v>
      </c>
      <c r="D54" s="130">
        <f>MIN($MS$122:$MS$220)</f>
        <v>89.983375793772097</v>
      </c>
      <c r="E54" s="152">
        <f>MAX($MS$122:$MS$220)</f>
        <v>109.8355</v>
      </c>
      <c r="F54" s="121">
        <v>43</v>
      </c>
      <c r="G54" s="130">
        <f t="shared" si="3"/>
        <v>46.983375793772097</v>
      </c>
      <c r="H54" s="154">
        <f t="shared" si="4"/>
        <v>66.835499999999996</v>
      </c>
      <c r="I54" s="157"/>
      <c r="J54" s="50" t="s">
        <v>234</v>
      </c>
      <c r="K54" s="133"/>
      <c r="L54" s="122">
        <f t="shared" si="5"/>
        <v>4401.3168000000023</v>
      </c>
      <c r="M54" s="121">
        <f t="shared" si="0"/>
        <v>42</v>
      </c>
      <c r="N54" s="116">
        <f t="shared" si="1"/>
        <v>109.61539999999999</v>
      </c>
      <c r="O54" s="129">
        <f t="shared" si="2"/>
        <v>90.061710060474454</v>
      </c>
      <c r="P54" s="152">
        <f>MAX($MZ$122:$MZ$220)</f>
        <v>109.61539999999999</v>
      </c>
    </row>
    <row r="55" spans="1:16" x14ac:dyDescent="0.2">
      <c r="A55" s="139">
        <v>46</v>
      </c>
      <c r="B55" s="116">
        <f t="shared" si="7"/>
        <v>4401.3168000000023</v>
      </c>
      <c r="C55" s="116">
        <f>$MW$122</f>
        <v>109.61539999999999</v>
      </c>
      <c r="D55" s="130">
        <f>MIN($MZ$122:$MZ$220)</f>
        <v>90.061710060474454</v>
      </c>
      <c r="E55" s="152">
        <f>MAX($MZ$122:$MZ$220)</f>
        <v>109.61539999999999</v>
      </c>
      <c r="F55" s="121">
        <v>42</v>
      </c>
      <c r="G55" s="130">
        <f t="shared" si="3"/>
        <v>48.061710060474454</v>
      </c>
      <c r="H55" s="154">
        <f t="shared" si="4"/>
        <v>67.615399999999994</v>
      </c>
      <c r="I55" s="157"/>
      <c r="J55" s="50" t="s">
        <v>234</v>
      </c>
      <c r="K55" s="133"/>
      <c r="L55" s="122">
        <f t="shared" si="5"/>
        <v>4496.9976000000024</v>
      </c>
      <c r="M55" s="121">
        <f t="shared" si="0"/>
        <v>41.5</v>
      </c>
      <c r="N55" s="116">
        <f t="shared" si="1"/>
        <v>109.39529999999999</v>
      </c>
      <c r="O55" s="129">
        <f t="shared" si="2"/>
        <v>90.139601109278686</v>
      </c>
      <c r="P55" s="152">
        <f>MAX($NG$122:$NG$220)</f>
        <v>109.39529999999999</v>
      </c>
    </row>
    <row r="56" spans="1:16" x14ac:dyDescent="0.2">
      <c r="A56" s="139">
        <v>47</v>
      </c>
      <c r="B56" s="116">
        <f t="shared" si="7"/>
        <v>4496.9976000000024</v>
      </c>
      <c r="C56" s="116">
        <f>$ND$122</f>
        <v>109.39529999999999</v>
      </c>
      <c r="D56" s="130">
        <f>MIN($NG$122:$NG$220)</f>
        <v>90.139601109278686</v>
      </c>
      <c r="E56" s="152">
        <f>MAX($NG$122:$NG$220)</f>
        <v>109.39529999999999</v>
      </c>
      <c r="F56" s="121">
        <v>41.5</v>
      </c>
      <c r="G56" s="130">
        <f t="shared" si="3"/>
        <v>48.639601109278686</v>
      </c>
      <c r="H56" s="154">
        <f t="shared" si="4"/>
        <v>67.895299999999992</v>
      </c>
      <c r="I56" s="157"/>
      <c r="J56" s="50" t="s">
        <v>234</v>
      </c>
      <c r="K56" s="133"/>
      <c r="L56" s="122">
        <f t="shared" si="5"/>
        <v>4592.6784000000025</v>
      </c>
      <c r="M56" s="121">
        <f t="shared" si="0"/>
        <v>41</v>
      </c>
      <c r="N56" s="116">
        <f t="shared" si="1"/>
        <v>109.17519999999999</v>
      </c>
      <c r="O56" s="129">
        <f t="shared" si="2"/>
        <v>90.217021377137115</v>
      </c>
      <c r="P56" s="152">
        <f>MAX($NN$122:$NN$220)</f>
        <v>109.17519999999999</v>
      </c>
    </row>
    <row r="57" spans="1:16" x14ac:dyDescent="0.2">
      <c r="A57" s="139">
        <v>48</v>
      </c>
      <c r="B57" s="116">
        <f t="shared" si="7"/>
        <v>4592.6784000000025</v>
      </c>
      <c r="C57" s="116">
        <f>$NK$122</f>
        <v>109.17519999999999</v>
      </c>
      <c r="D57" s="130">
        <f>MIN($NN$122:$NN$220)</f>
        <v>90.217021377137115</v>
      </c>
      <c r="E57" s="152">
        <f>MAX($NN$122:$NN$220)</f>
        <v>109.17519999999999</v>
      </c>
      <c r="F57" s="121">
        <v>41</v>
      </c>
      <c r="G57" s="130">
        <f t="shared" si="3"/>
        <v>49.217021377137115</v>
      </c>
      <c r="H57" s="154">
        <f t="shared" si="4"/>
        <v>68.17519999999999</v>
      </c>
      <c r="I57" s="157" t="s">
        <v>312</v>
      </c>
      <c r="J57" s="50" t="s">
        <v>234</v>
      </c>
      <c r="K57" s="133"/>
      <c r="L57" s="122">
        <f t="shared" si="5"/>
        <v>4688.3592000000026</v>
      </c>
      <c r="M57" s="121">
        <f t="shared" si="0"/>
        <v>42</v>
      </c>
      <c r="N57" s="116">
        <f t="shared" si="1"/>
        <v>108.95509999999999</v>
      </c>
      <c r="O57" s="129">
        <f t="shared" si="2"/>
        <v>90.293942845372044</v>
      </c>
      <c r="P57" s="152">
        <f>MAX($NU$122:$NU$220)</f>
        <v>108.95509999999999</v>
      </c>
    </row>
    <row r="58" spans="1:16" x14ac:dyDescent="0.2">
      <c r="A58" s="139">
        <f>A57+1</f>
        <v>49</v>
      </c>
      <c r="B58" s="116">
        <f t="shared" si="7"/>
        <v>4688.3592000000026</v>
      </c>
      <c r="C58" s="116">
        <f>$NR$122</f>
        <v>108.95509999999999</v>
      </c>
      <c r="D58" s="130">
        <f>MIN($NU$122:$NU$220)</f>
        <v>90.293942845372044</v>
      </c>
      <c r="E58" s="152">
        <f>MAX($NU$122:$NU$220)</f>
        <v>108.95509999999999</v>
      </c>
      <c r="F58" s="121">
        <v>42</v>
      </c>
      <c r="G58" s="130">
        <f t="shared" si="3"/>
        <v>48.293942845372044</v>
      </c>
      <c r="H58" s="154">
        <f t="shared" si="4"/>
        <v>66.955099999999987</v>
      </c>
      <c r="I58" s="157"/>
      <c r="J58" s="50" t="s">
        <v>234</v>
      </c>
      <c r="K58" s="133"/>
      <c r="L58" s="122">
        <f t="shared" si="5"/>
        <v>4784.0400000000027</v>
      </c>
      <c r="M58" s="121">
        <f t="shared" si="0"/>
        <v>43</v>
      </c>
      <c r="N58" s="116">
        <f t="shared" si="1"/>
        <v>108.73499999999999</v>
      </c>
      <c r="O58" s="129">
        <f t="shared" si="2"/>
        <v>90.370337047068801</v>
      </c>
      <c r="P58" s="152">
        <f>MAX($OB$122:$OB$220)</f>
        <v>108.73499999999999</v>
      </c>
    </row>
    <row r="59" spans="1:16" x14ac:dyDescent="0.2">
      <c r="A59" s="139">
        <f t="shared" ref="A59:A108" si="8">A58+1</f>
        <v>50</v>
      </c>
      <c r="B59" s="116">
        <f t="shared" si="7"/>
        <v>4784.0400000000027</v>
      </c>
      <c r="C59" s="116">
        <f>$NY$122</f>
        <v>108.73499999999999</v>
      </c>
      <c r="D59" s="130">
        <f>MIN($OB$122:$OB$220)</f>
        <v>90.370337047068801</v>
      </c>
      <c r="E59" s="152">
        <f>MAX($OB$122:$OB$220)</f>
        <v>108.73499999999999</v>
      </c>
      <c r="F59" s="121">
        <v>43</v>
      </c>
      <c r="G59" s="130">
        <f t="shared" ref="G59:G108" si="9">D59-F59</f>
        <v>47.370337047068801</v>
      </c>
      <c r="H59" s="154">
        <f t="shared" ref="H59:H108" si="10">E59-F59</f>
        <v>65.734999999999985</v>
      </c>
      <c r="I59" s="157"/>
      <c r="J59" s="50" t="s">
        <v>234</v>
      </c>
      <c r="K59" s="133"/>
      <c r="L59" s="122">
        <f t="shared" si="5"/>
        <v>4879.7208000000028</v>
      </c>
      <c r="M59" s="121">
        <f t="shared" si="0"/>
        <v>44</v>
      </c>
      <c r="N59" s="116">
        <f t="shared" si="1"/>
        <v>108.5149</v>
      </c>
      <c r="O59" s="129">
        <f t="shared" si="2"/>
        <v>90.446175075365517</v>
      </c>
      <c r="P59" s="152">
        <f>MAX($OI$122:$OI$220)</f>
        <v>108.5149</v>
      </c>
    </row>
    <row r="60" spans="1:16" x14ac:dyDescent="0.2">
      <c r="A60" s="139">
        <f t="shared" si="8"/>
        <v>51</v>
      </c>
      <c r="B60" s="116">
        <f t="shared" si="7"/>
        <v>4879.7208000000028</v>
      </c>
      <c r="C60" s="116">
        <f>$OF$122</f>
        <v>108.5149</v>
      </c>
      <c r="D60" s="130">
        <f>MIN($OI$122:$OI$220)</f>
        <v>90.446175075365517</v>
      </c>
      <c r="E60" s="152">
        <f>MAX($OI$122:$OI$220)</f>
        <v>108.5149</v>
      </c>
      <c r="F60" s="121">
        <v>44</v>
      </c>
      <c r="G60" s="130">
        <f t="shared" si="9"/>
        <v>46.446175075365517</v>
      </c>
      <c r="H60" s="154">
        <f t="shared" si="10"/>
        <v>64.514899999999997</v>
      </c>
      <c r="I60" s="157"/>
      <c r="J60" s="50" t="s">
        <v>234</v>
      </c>
      <c r="K60" s="133"/>
      <c r="L60" s="122">
        <f t="shared" si="5"/>
        <v>4975.4016000000029</v>
      </c>
      <c r="M60" s="121">
        <f t="shared" si="0"/>
        <v>45</v>
      </c>
      <c r="N60" s="116">
        <f t="shared" si="1"/>
        <v>108.2948</v>
      </c>
      <c r="O60" s="129">
        <f t="shared" si="2"/>
        <v>90.521427592649104</v>
      </c>
      <c r="P60" s="152">
        <f>MAX($OP$122:$OP$220)</f>
        <v>108.2948</v>
      </c>
    </row>
    <row r="61" spans="1:16" x14ac:dyDescent="0.2">
      <c r="A61" s="139">
        <f t="shared" si="8"/>
        <v>52</v>
      </c>
      <c r="B61" s="116">
        <f t="shared" si="7"/>
        <v>4975.4016000000029</v>
      </c>
      <c r="C61" s="116">
        <f>$OM$122</f>
        <v>108.2948</v>
      </c>
      <c r="D61" s="130">
        <f>MIN($OP$122:$OP$220)</f>
        <v>90.521427592649104</v>
      </c>
      <c r="E61" s="152">
        <f>MAX($OP$122:$OP$220)</f>
        <v>108.2948</v>
      </c>
      <c r="F61" s="121">
        <v>45</v>
      </c>
      <c r="G61" s="130">
        <f t="shared" si="9"/>
        <v>45.521427592649104</v>
      </c>
      <c r="H61" s="154">
        <f t="shared" si="10"/>
        <v>63.294799999999995</v>
      </c>
      <c r="I61" s="157" t="s">
        <v>311</v>
      </c>
      <c r="J61" s="50" t="s">
        <v>234</v>
      </c>
      <c r="K61" s="133"/>
      <c r="L61" s="122">
        <f t="shared" si="5"/>
        <v>5071.082400000003</v>
      </c>
      <c r="M61" s="121">
        <f t="shared" si="0"/>
        <v>46</v>
      </c>
      <c r="N61" s="116">
        <f t="shared" si="1"/>
        <v>108.07469999999999</v>
      </c>
      <c r="O61" s="129">
        <f t="shared" si="2"/>
        <v>90.596064840664582</v>
      </c>
      <c r="P61" s="152">
        <f>MAX($OW$122:$OW$220)</f>
        <v>108.07469999999999</v>
      </c>
    </row>
    <row r="62" spans="1:16" x14ac:dyDescent="0.2">
      <c r="A62" s="139">
        <f t="shared" si="8"/>
        <v>53</v>
      </c>
      <c r="B62" s="116">
        <f t="shared" si="7"/>
        <v>5071.082400000003</v>
      </c>
      <c r="C62" s="116">
        <f>$OT$122</f>
        <v>108.07469999999999</v>
      </c>
      <c r="D62" s="130">
        <f>MIN($OW$122:$OW$220)</f>
        <v>90.596064840664582</v>
      </c>
      <c r="E62" s="152">
        <f>MAX($OW$122:$OW$220)</f>
        <v>108.07469999999999</v>
      </c>
      <c r="F62" s="121">
        <v>46</v>
      </c>
      <c r="G62" s="130">
        <f t="shared" si="9"/>
        <v>44.596064840664582</v>
      </c>
      <c r="H62" s="154">
        <f t="shared" si="10"/>
        <v>62.074699999999993</v>
      </c>
      <c r="I62" s="157"/>
      <c r="J62" s="50" t="s">
        <v>234</v>
      </c>
      <c r="K62" s="133"/>
      <c r="L62" s="122">
        <f t="shared" si="5"/>
        <v>5166.7632000000031</v>
      </c>
      <c r="M62" s="121">
        <f t="shared" si="0"/>
        <v>47</v>
      </c>
      <c r="N62" s="116">
        <f t="shared" si="1"/>
        <v>107.85459999999999</v>
      </c>
      <c r="O62" s="129">
        <f t="shared" si="2"/>
        <v>90.670056651542666</v>
      </c>
      <c r="P62" s="152">
        <f>MAX($PD$122:$PD$220)</f>
        <v>107.85459999999999</v>
      </c>
    </row>
    <row r="63" spans="1:16" x14ac:dyDescent="0.2">
      <c r="A63" s="139">
        <f t="shared" si="8"/>
        <v>54</v>
      </c>
      <c r="B63" s="116">
        <f t="shared" si="7"/>
        <v>5166.7632000000031</v>
      </c>
      <c r="C63" s="116">
        <f>$PA$122</f>
        <v>107.85459999999999</v>
      </c>
      <c r="D63" s="130">
        <f>MIN($PD$122:$PD$220)</f>
        <v>90.670056651542666</v>
      </c>
      <c r="E63" s="152">
        <f>MAX($PD$122:$PD$220)</f>
        <v>107.85459999999999</v>
      </c>
      <c r="F63" s="121">
        <v>47</v>
      </c>
      <c r="G63" s="130">
        <f t="shared" si="9"/>
        <v>43.670056651542666</v>
      </c>
      <c r="H63" s="154">
        <f t="shared" si="10"/>
        <v>60.854599999999991</v>
      </c>
      <c r="I63" s="157"/>
      <c r="J63" s="50" t="s">
        <v>234</v>
      </c>
      <c r="K63" s="133"/>
      <c r="L63" s="122">
        <f t="shared" si="5"/>
        <v>5262.4440000000031</v>
      </c>
      <c r="M63" s="121">
        <f t="shared" si="0"/>
        <v>48</v>
      </c>
      <c r="N63" s="116">
        <f t="shared" si="1"/>
        <v>107.63449999999999</v>
      </c>
      <c r="O63" s="129">
        <f t="shared" si="2"/>
        <v>90.743372459745416</v>
      </c>
      <c r="P63" s="152">
        <f>MAX($PK$122:$PK$220)</f>
        <v>107.63449999999999</v>
      </c>
    </row>
    <row r="64" spans="1:16" x14ac:dyDescent="0.2">
      <c r="A64" s="139">
        <f t="shared" si="8"/>
        <v>55</v>
      </c>
      <c r="B64" s="116">
        <f t="shared" si="7"/>
        <v>5262.4440000000031</v>
      </c>
      <c r="C64" s="116">
        <f>$PH$122</f>
        <v>107.63449999999999</v>
      </c>
      <c r="D64" s="130">
        <f>MIN($PK$122:$PK$220)</f>
        <v>90.743372459745416</v>
      </c>
      <c r="E64" s="152">
        <f>MAX($PK$122:$PK$220)</f>
        <v>107.63449999999999</v>
      </c>
      <c r="F64" s="121">
        <v>48</v>
      </c>
      <c r="G64" s="130">
        <f t="shared" si="9"/>
        <v>42.743372459745416</v>
      </c>
      <c r="H64" s="154">
        <f t="shared" si="10"/>
        <v>59.634499999999989</v>
      </c>
      <c r="I64" s="157"/>
      <c r="J64" s="50" t="s">
        <v>234</v>
      </c>
      <c r="K64" s="133"/>
      <c r="L64" s="122">
        <f t="shared" si="5"/>
        <v>5358.1248000000032</v>
      </c>
      <c r="M64" s="121">
        <f t="shared" si="0"/>
        <v>49</v>
      </c>
      <c r="N64" s="116">
        <f t="shared" si="1"/>
        <v>107.4144</v>
      </c>
      <c r="O64" s="129">
        <f t="shared" si="2"/>
        <v>90.815981314931221</v>
      </c>
      <c r="P64" s="152">
        <f>MAX($PR$122:$PR$220)</f>
        <v>107.4144</v>
      </c>
    </row>
    <row r="65" spans="1:16" x14ac:dyDescent="0.2">
      <c r="A65" s="139">
        <f t="shared" si="8"/>
        <v>56</v>
      </c>
      <c r="B65" s="116">
        <f t="shared" si="7"/>
        <v>5358.1248000000032</v>
      </c>
      <c r="C65" s="116">
        <f>$PO$122</f>
        <v>107.4144</v>
      </c>
      <c r="D65" s="130">
        <f>MIN($PR$122:$PR$220)</f>
        <v>90.815981314931221</v>
      </c>
      <c r="E65" s="152">
        <f>MAX($PR$122:$PR$220)</f>
        <v>107.4144</v>
      </c>
      <c r="F65" s="121">
        <v>49</v>
      </c>
      <c r="G65" s="130">
        <f t="shared" si="9"/>
        <v>41.815981314931221</v>
      </c>
      <c r="H65" s="154">
        <f t="shared" si="10"/>
        <v>58.414400000000001</v>
      </c>
      <c r="I65" s="157"/>
      <c r="J65" s="50" t="s">
        <v>234</v>
      </c>
      <c r="K65" s="133"/>
      <c r="L65" s="122">
        <f t="shared" si="5"/>
        <v>5453.8056000000033</v>
      </c>
      <c r="M65" s="121">
        <f t="shared" si="0"/>
        <v>50</v>
      </c>
      <c r="N65" s="116">
        <f t="shared" si="1"/>
        <v>107.1943</v>
      </c>
      <c r="O65" s="129">
        <f t="shared" si="2"/>
        <v>90.887851895730762</v>
      </c>
      <c r="P65" s="152">
        <f>MAX($PY$122:$PY$220)</f>
        <v>107.1943</v>
      </c>
    </row>
    <row r="66" spans="1:16" x14ac:dyDescent="0.2">
      <c r="A66" s="139">
        <f t="shared" si="8"/>
        <v>57</v>
      </c>
      <c r="B66" s="116">
        <f t="shared" si="7"/>
        <v>5453.8056000000033</v>
      </c>
      <c r="C66" s="116">
        <f>$PV$122</f>
        <v>107.1943</v>
      </c>
      <c r="D66" s="130">
        <f>MIN($PY$122:$PY$220)</f>
        <v>90.887851895730762</v>
      </c>
      <c r="E66" s="152">
        <f>MAX($PY$122:$PY$220)</f>
        <v>107.1943</v>
      </c>
      <c r="F66" s="121">
        <v>50</v>
      </c>
      <c r="G66" s="130">
        <f t="shared" si="9"/>
        <v>40.887851895730762</v>
      </c>
      <c r="H66" s="154">
        <f t="shared" si="10"/>
        <v>57.194299999999998</v>
      </c>
      <c r="I66" s="157"/>
      <c r="J66" s="50" t="s">
        <v>234</v>
      </c>
      <c r="K66" s="133"/>
      <c r="L66" s="122">
        <f t="shared" si="5"/>
        <v>5549.4864000000034</v>
      </c>
      <c r="M66" s="121">
        <f t="shared" si="0"/>
        <v>51</v>
      </c>
      <c r="N66" s="116">
        <f t="shared" si="1"/>
        <v>106.9742</v>
      </c>
      <c r="O66" s="129">
        <f t="shared" si="2"/>
        <v>90.958952524429151</v>
      </c>
      <c r="P66" s="152">
        <f>MAX($QF$122:$QF$220)</f>
        <v>106.9742</v>
      </c>
    </row>
    <row r="67" spans="1:16" x14ac:dyDescent="0.2">
      <c r="A67" s="139">
        <f t="shared" si="8"/>
        <v>58</v>
      </c>
      <c r="B67" s="116">
        <f t="shared" si="7"/>
        <v>5549.4864000000034</v>
      </c>
      <c r="C67" s="116">
        <f>$QC$122</f>
        <v>106.9742</v>
      </c>
      <c r="D67" s="130">
        <f>MIN($QF$122:$QF$220)</f>
        <v>90.958952524429151</v>
      </c>
      <c r="E67" s="152">
        <f>MAX($QF$122:$QF$220)</f>
        <v>106.9742</v>
      </c>
      <c r="F67" s="121">
        <v>51</v>
      </c>
      <c r="G67" s="130">
        <f t="shared" si="9"/>
        <v>39.958952524429151</v>
      </c>
      <c r="H67" s="154">
        <f t="shared" si="10"/>
        <v>55.974199999999996</v>
      </c>
      <c r="I67" s="157"/>
      <c r="J67" s="50" t="s">
        <v>234</v>
      </c>
      <c r="K67" s="133"/>
      <c r="L67" s="122">
        <f t="shared" si="5"/>
        <v>5645.1672000000035</v>
      </c>
      <c r="M67" s="121">
        <f t="shared" si="0"/>
        <v>51.5</v>
      </c>
      <c r="N67" s="116">
        <f t="shared" si="1"/>
        <v>106.75409999999999</v>
      </c>
      <c r="O67" s="129">
        <f t="shared" si="2"/>
        <v>91.029251182540975</v>
      </c>
      <c r="P67" s="152">
        <f>MAX($QM$122:$QM$220)</f>
        <v>106.75409999999999</v>
      </c>
    </row>
    <row r="68" spans="1:16" x14ac:dyDescent="0.2">
      <c r="A68" s="139">
        <f t="shared" si="8"/>
        <v>59</v>
      </c>
      <c r="B68" s="116">
        <f t="shared" si="7"/>
        <v>5645.1672000000035</v>
      </c>
      <c r="C68" s="116">
        <f>$QJ$122</f>
        <v>106.75409999999999</v>
      </c>
      <c r="D68" s="130">
        <f>MIN($QM$122:$QM$220)</f>
        <v>91.029251182540975</v>
      </c>
      <c r="E68" s="152">
        <f>MAX($QM$122:$QM$220)</f>
        <v>106.75409999999999</v>
      </c>
      <c r="F68" s="121">
        <v>51.5</v>
      </c>
      <c r="G68" s="130">
        <f t="shared" si="9"/>
        <v>39.529251182540975</v>
      </c>
      <c r="H68" s="154">
        <f t="shared" si="10"/>
        <v>55.254099999999994</v>
      </c>
      <c r="I68" s="157"/>
      <c r="J68" s="50" t="s">
        <v>234</v>
      </c>
      <c r="K68" s="133"/>
      <c r="L68" s="122">
        <f t="shared" si="5"/>
        <v>5740.8480000000036</v>
      </c>
      <c r="M68" s="121">
        <f t="shared" si="0"/>
        <v>52</v>
      </c>
      <c r="N68" s="116">
        <f t="shared" si="1"/>
        <v>106.53399999999999</v>
      </c>
      <c r="O68" s="129">
        <f t="shared" si="2"/>
        <v>91.098715527263948</v>
      </c>
      <c r="P68" s="152">
        <f>MAX($QT$122:$QT$220)</f>
        <v>106.53399999999999</v>
      </c>
    </row>
    <row r="69" spans="1:16" x14ac:dyDescent="0.2">
      <c r="A69" s="139">
        <f t="shared" si="8"/>
        <v>60</v>
      </c>
      <c r="B69" s="116">
        <f t="shared" si="7"/>
        <v>5740.8480000000036</v>
      </c>
      <c r="C69" s="116">
        <f>$QQ$122</f>
        <v>106.53399999999999</v>
      </c>
      <c r="D69" s="130">
        <f>MIN($QT$122:$QT$220)</f>
        <v>91.098715527263948</v>
      </c>
      <c r="E69" s="152">
        <f>MAX($QT$122:$QT$220)</f>
        <v>106.53399999999999</v>
      </c>
      <c r="F69" s="121">
        <v>52</v>
      </c>
      <c r="G69" s="130">
        <f t="shared" si="9"/>
        <v>39.098715527263948</v>
      </c>
      <c r="H69" s="154">
        <f t="shared" si="10"/>
        <v>54.533999999999992</v>
      </c>
      <c r="I69" s="157" t="s">
        <v>311</v>
      </c>
      <c r="J69" s="50" t="s">
        <v>234</v>
      </c>
      <c r="K69" s="133"/>
      <c r="L69" s="122">
        <f t="shared" si="5"/>
        <v>5836.5288000000037</v>
      </c>
      <c r="M69" s="121">
        <f t="shared" si="0"/>
        <v>52.5</v>
      </c>
      <c r="N69" s="116">
        <f t="shared" si="1"/>
        <v>106.31389999999999</v>
      </c>
      <c r="O69" s="129">
        <f t="shared" si="2"/>
        <v>91.167312908793605</v>
      </c>
      <c r="P69" s="152">
        <f>MAX($RA$122:$RA$220)</f>
        <v>106.31389999999999</v>
      </c>
    </row>
    <row r="70" spans="1:16" x14ac:dyDescent="0.2">
      <c r="A70" s="139">
        <f t="shared" si="8"/>
        <v>61</v>
      </c>
      <c r="B70" s="116">
        <f t="shared" si="7"/>
        <v>5836.5288000000037</v>
      </c>
      <c r="C70" s="116">
        <f>$QX$122</f>
        <v>106.31389999999999</v>
      </c>
      <c r="D70" s="130">
        <f>MIN($RA$122:$RA$220)</f>
        <v>91.167312908793605</v>
      </c>
      <c r="E70" s="152">
        <f>MAX($RA$122:$RA$220)</f>
        <v>106.31389999999999</v>
      </c>
      <c r="F70" s="121">
        <v>52.5</v>
      </c>
      <c r="G70" s="130">
        <f t="shared" si="9"/>
        <v>38.667312908793605</v>
      </c>
      <c r="H70" s="154">
        <f t="shared" si="10"/>
        <v>53.81389999999999</v>
      </c>
      <c r="I70" s="157"/>
      <c r="J70" s="50" t="s">
        <v>234</v>
      </c>
      <c r="K70" s="133"/>
      <c r="L70" s="122">
        <f t="shared" si="5"/>
        <v>5932.2096000000038</v>
      </c>
      <c r="M70" s="121">
        <f t="shared" si="0"/>
        <v>53</v>
      </c>
      <c r="N70" s="116">
        <f t="shared" si="1"/>
        <v>106.09379999999999</v>
      </c>
      <c r="O70" s="129">
        <f t="shared" si="2"/>
        <v>91.235010388476098</v>
      </c>
      <c r="P70" s="152">
        <f>MAX($RH$122:$RH$220)</f>
        <v>106.09379999999999</v>
      </c>
    </row>
    <row r="71" spans="1:16" x14ac:dyDescent="0.2">
      <c r="A71" s="139">
        <f t="shared" si="8"/>
        <v>62</v>
      </c>
      <c r="B71" s="116">
        <f t="shared" si="7"/>
        <v>5932.2096000000038</v>
      </c>
      <c r="C71" s="116">
        <f>$RE$122</f>
        <v>106.09379999999999</v>
      </c>
      <c r="D71" s="130">
        <f>MIN($RH$122:$RH$220)</f>
        <v>91.235010388476098</v>
      </c>
      <c r="E71" s="152">
        <f>MAX($RH$122:$RH$220)</f>
        <v>106.09379999999999</v>
      </c>
      <c r="F71" s="121">
        <v>53</v>
      </c>
      <c r="G71" s="130">
        <f t="shared" si="9"/>
        <v>38.235010388476098</v>
      </c>
      <c r="H71" s="154">
        <f t="shared" si="10"/>
        <v>53.093799999999987</v>
      </c>
      <c r="I71" s="157"/>
      <c r="J71" s="50" t="s">
        <v>234</v>
      </c>
      <c r="K71" s="133"/>
      <c r="L71" s="122">
        <f t="shared" si="5"/>
        <v>6027.8904000000039</v>
      </c>
      <c r="M71" s="121">
        <f t="shared" si="0"/>
        <v>54</v>
      </c>
      <c r="N71" s="116">
        <f t="shared" si="1"/>
        <v>105.87369999999999</v>
      </c>
      <c r="O71" s="129">
        <f t="shared" si="2"/>
        <v>91.30177475777532</v>
      </c>
      <c r="P71" s="152">
        <f>MAX($RO$122:$RO$220)</f>
        <v>105.87369999999999</v>
      </c>
    </row>
    <row r="72" spans="1:16" x14ac:dyDescent="0.2">
      <c r="A72" s="139">
        <f t="shared" si="8"/>
        <v>63</v>
      </c>
      <c r="B72" s="116">
        <f t="shared" si="7"/>
        <v>6027.8904000000039</v>
      </c>
      <c r="C72" s="116">
        <f>$RL$122</f>
        <v>105.87369999999999</v>
      </c>
      <c r="D72" s="130">
        <f>MIN($RO$122:$RO$220)</f>
        <v>91.30177475777532</v>
      </c>
      <c r="E72" s="152">
        <f>MAX($RO$122:$RO$220)</f>
        <v>105.87369999999999</v>
      </c>
      <c r="F72" s="121">
        <v>54</v>
      </c>
      <c r="G72" s="130">
        <f t="shared" si="9"/>
        <v>37.30177475777532</v>
      </c>
      <c r="H72" s="154">
        <f t="shared" si="10"/>
        <v>51.873699999999985</v>
      </c>
      <c r="I72" s="157"/>
      <c r="J72" s="50" t="s">
        <v>234</v>
      </c>
      <c r="K72" s="133"/>
      <c r="L72" s="122">
        <f t="shared" si="5"/>
        <v>6123.571200000004</v>
      </c>
      <c r="M72" s="121">
        <f t="shared" si="0"/>
        <v>55</v>
      </c>
      <c r="N72" s="116">
        <f t="shared" si="1"/>
        <v>105.6536</v>
      </c>
      <c r="O72" s="129">
        <f t="shared" si="2"/>
        <v>91.367572558024506</v>
      </c>
      <c r="P72" s="152">
        <f>MAX($RV$122:$RV$220)</f>
        <v>105.6536</v>
      </c>
    </row>
    <row r="73" spans="1:16" x14ac:dyDescent="0.2">
      <c r="A73" s="139">
        <f t="shared" si="8"/>
        <v>64</v>
      </c>
      <c r="B73" s="116">
        <f t="shared" si="7"/>
        <v>6123.571200000004</v>
      </c>
      <c r="C73" s="116">
        <f>$RS$122</f>
        <v>105.6536</v>
      </c>
      <c r="D73" s="130">
        <f>MIN($RV$122:$RV$220)</f>
        <v>91.367572558024506</v>
      </c>
      <c r="E73" s="152">
        <f>MAX($RV$122:$RV$220)</f>
        <v>105.6536</v>
      </c>
      <c r="F73" s="121">
        <v>55</v>
      </c>
      <c r="G73" s="130">
        <f t="shared" si="9"/>
        <v>36.367572558024506</v>
      </c>
      <c r="H73" s="154">
        <f t="shared" si="10"/>
        <v>50.653599999999997</v>
      </c>
      <c r="I73" s="157"/>
      <c r="J73" s="50" t="s">
        <v>234</v>
      </c>
      <c r="K73" s="133"/>
      <c r="L73" s="122">
        <f t="shared" si="5"/>
        <v>6219.252000000004</v>
      </c>
      <c r="M73" s="121">
        <f t="shared" ref="M73:M108" si="11">F74</f>
        <v>56</v>
      </c>
      <c r="N73" s="116">
        <f t="shared" ref="N73:N108" si="12">E74</f>
        <v>105.4335</v>
      </c>
      <c r="O73" s="129">
        <f t="shared" ref="O73:O108" si="13">D74</f>
        <v>91.432370100930299</v>
      </c>
      <c r="P73" s="152">
        <f>MAX($SC$122:$SC$220)</f>
        <v>105.4335</v>
      </c>
    </row>
    <row r="74" spans="1:16" x14ac:dyDescent="0.2">
      <c r="A74" s="139">
        <f t="shared" si="8"/>
        <v>65</v>
      </c>
      <c r="B74" s="116">
        <f t="shared" si="7"/>
        <v>6219.252000000004</v>
      </c>
      <c r="C74" s="116">
        <f>$RZ$122</f>
        <v>105.4335</v>
      </c>
      <c r="D74" s="130">
        <f>MIN($SC$122:$SC$220)</f>
        <v>91.432370100930299</v>
      </c>
      <c r="E74" s="152">
        <f>MAX($SC$122:$SC$220)</f>
        <v>105.4335</v>
      </c>
      <c r="F74" s="121">
        <v>56</v>
      </c>
      <c r="G74" s="130">
        <f t="shared" si="9"/>
        <v>35.432370100930299</v>
      </c>
      <c r="H74" s="154">
        <f t="shared" si="10"/>
        <v>49.433499999999995</v>
      </c>
      <c r="I74" s="157"/>
      <c r="J74" s="50" t="s">
        <v>234</v>
      </c>
      <c r="K74" s="133"/>
      <c r="L74" s="122">
        <f t="shared" ref="L74:L108" si="14">B75</f>
        <v>6314.9328000000041</v>
      </c>
      <c r="M74" s="121">
        <f t="shared" si="11"/>
        <v>57</v>
      </c>
      <c r="N74" s="116">
        <f t="shared" si="12"/>
        <v>105.21339999999999</v>
      </c>
      <c r="O74" s="129">
        <f t="shared" si="13"/>
        <v>91.496133489794531</v>
      </c>
      <c r="P74" s="152">
        <f>MAX($SJ$122:$SJ$220)</f>
        <v>105.21339999999999</v>
      </c>
    </row>
    <row r="75" spans="1:16" x14ac:dyDescent="0.2">
      <c r="A75" s="139">
        <f t="shared" si="8"/>
        <v>66</v>
      </c>
      <c r="B75" s="116">
        <f t="shared" ref="B75:B108" si="15">B74+AX$118</f>
        <v>6314.9328000000041</v>
      </c>
      <c r="C75" s="116">
        <f>$SG$122</f>
        <v>105.21339999999999</v>
      </c>
      <c r="D75" s="130">
        <f>MIN($SJ$122:$SJ$220)</f>
        <v>91.496133489794531</v>
      </c>
      <c r="E75" s="152">
        <f>MAX($SJ$122:$SJ$220)</f>
        <v>105.21339999999999</v>
      </c>
      <c r="F75" s="121">
        <v>57</v>
      </c>
      <c r="G75" s="130">
        <f t="shared" si="9"/>
        <v>34.496133489794531</v>
      </c>
      <c r="H75" s="154">
        <f t="shared" si="10"/>
        <v>48.213399999999993</v>
      </c>
      <c r="I75" s="157" t="s">
        <v>311</v>
      </c>
      <c r="J75" s="50" t="s">
        <v>234</v>
      </c>
      <c r="K75" s="133"/>
      <c r="L75" s="122">
        <f t="shared" si="14"/>
        <v>6410.6136000000042</v>
      </c>
      <c r="M75" s="121">
        <f t="shared" si="11"/>
        <v>57.5</v>
      </c>
      <c r="N75" s="116">
        <f t="shared" si="12"/>
        <v>104.99329999999999</v>
      </c>
      <c r="O75" s="129">
        <f t="shared" si="13"/>
        <v>91.558828641413726</v>
      </c>
      <c r="P75" s="152">
        <f>MAX($SQ$122:$SQ$220)</f>
        <v>104.99329999999999</v>
      </c>
    </row>
    <row r="76" spans="1:16" x14ac:dyDescent="0.2">
      <c r="A76" s="139">
        <f t="shared" si="8"/>
        <v>67</v>
      </c>
      <c r="B76" s="116">
        <f t="shared" si="15"/>
        <v>6410.6136000000042</v>
      </c>
      <c r="C76" s="116">
        <f>$SN$122</f>
        <v>104.99329999999999</v>
      </c>
      <c r="D76" s="130">
        <f>MIN($SQ$122:$SQ$220)</f>
        <v>91.558828641413726</v>
      </c>
      <c r="E76" s="152">
        <f>MAX($SQ$122:$SQ$220)</f>
        <v>104.99329999999999</v>
      </c>
      <c r="F76" s="121">
        <v>57.5</v>
      </c>
      <c r="G76" s="130">
        <f t="shared" si="9"/>
        <v>34.058828641413726</v>
      </c>
      <c r="H76" s="154">
        <f t="shared" si="10"/>
        <v>47.493299999999991</v>
      </c>
      <c r="I76" s="157"/>
      <c r="J76" s="50" t="s">
        <v>234</v>
      </c>
      <c r="K76" s="133"/>
      <c r="L76" s="122">
        <f t="shared" si="14"/>
        <v>6506.2944000000043</v>
      </c>
      <c r="M76" s="121">
        <f t="shared" si="11"/>
        <v>58</v>
      </c>
      <c r="N76" s="116">
        <f t="shared" si="12"/>
        <v>104.77319999999999</v>
      </c>
      <c r="O76" s="129">
        <f t="shared" si="13"/>
        <v>91.620421308613857</v>
      </c>
      <c r="P76" s="152">
        <f>MAX($SX$122:$SX$220)</f>
        <v>104.77319999999999</v>
      </c>
    </row>
    <row r="77" spans="1:16" x14ac:dyDescent="0.2">
      <c r="A77" s="139">
        <f t="shared" si="8"/>
        <v>68</v>
      </c>
      <c r="B77" s="116">
        <f t="shared" si="15"/>
        <v>6506.2944000000043</v>
      </c>
      <c r="C77" s="116">
        <f>$SU$122</f>
        <v>104.77319999999999</v>
      </c>
      <c r="D77" s="130">
        <f>MIN($SX$122:$SX$220)</f>
        <v>91.620421308613857</v>
      </c>
      <c r="E77" s="152">
        <f>MAX($SX$122:$SX$220)</f>
        <v>104.77319999999999</v>
      </c>
      <c r="F77" s="121">
        <v>58</v>
      </c>
      <c r="G77" s="130">
        <f t="shared" si="9"/>
        <v>33.620421308613857</v>
      </c>
      <c r="H77" s="154">
        <f t="shared" si="10"/>
        <v>46.773199999999989</v>
      </c>
      <c r="I77" s="157"/>
      <c r="J77" s="50" t="s">
        <v>234</v>
      </c>
      <c r="K77" s="133"/>
      <c r="L77" s="122">
        <f t="shared" si="14"/>
        <v>6601.9752000000044</v>
      </c>
      <c r="M77" s="121">
        <f t="shared" si="11"/>
        <v>58.5</v>
      </c>
      <c r="N77" s="116">
        <f t="shared" si="12"/>
        <v>104.55309999999999</v>
      </c>
      <c r="O77" s="129">
        <f t="shared" si="13"/>
        <v>91.680877103376247</v>
      </c>
      <c r="P77" s="152">
        <f>MAX($TE$122:$TE$220)</f>
        <v>104.55309999999999</v>
      </c>
    </row>
    <row r="78" spans="1:16" x14ac:dyDescent="0.2">
      <c r="A78" s="139">
        <f t="shared" si="8"/>
        <v>69</v>
      </c>
      <c r="B78" s="116">
        <f t="shared" si="15"/>
        <v>6601.9752000000044</v>
      </c>
      <c r="C78" s="116">
        <f>$TB$122</f>
        <v>104.55309999999999</v>
      </c>
      <c r="D78" s="130">
        <f>MIN($TE$122:$TE$220)</f>
        <v>91.680877103376247</v>
      </c>
      <c r="E78" s="152">
        <f>MAX($TE$122:$TE$220)</f>
        <v>104.55309999999999</v>
      </c>
      <c r="F78" s="121">
        <v>58.5</v>
      </c>
      <c r="G78" s="130">
        <f t="shared" si="9"/>
        <v>33.180877103376247</v>
      </c>
      <c r="H78" s="154">
        <f t="shared" si="10"/>
        <v>46.053099999999986</v>
      </c>
      <c r="I78" s="157"/>
      <c r="J78" s="50" t="s">
        <v>234</v>
      </c>
      <c r="K78" s="133"/>
      <c r="L78" s="122">
        <f t="shared" si="14"/>
        <v>6697.6560000000045</v>
      </c>
      <c r="M78" s="121">
        <f t="shared" si="11"/>
        <v>59</v>
      </c>
      <c r="N78" s="116">
        <f t="shared" si="12"/>
        <v>104.333</v>
      </c>
      <c r="O78" s="129">
        <f t="shared" si="13"/>
        <v>91.740161520504699</v>
      </c>
      <c r="P78" s="152">
        <f>MAX($TL$122:$TL$220)</f>
        <v>104.333</v>
      </c>
    </row>
    <row r="79" spans="1:16" x14ac:dyDescent="0.2">
      <c r="A79" s="139">
        <f t="shared" si="8"/>
        <v>70</v>
      </c>
      <c r="B79" s="116">
        <f t="shared" si="15"/>
        <v>6697.6560000000045</v>
      </c>
      <c r="C79" s="116">
        <f>$TI$122</f>
        <v>104.333</v>
      </c>
      <c r="D79" s="130">
        <f>MIN($TL$122:$TL$220)</f>
        <v>91.740161520504699</v>
      </c>
      <c r="E79" s="152">
        <f>MAX($TL$122:$TL$220)</f>
        <v>104.333</v>
      </c>
      <c r="F79" s="121">
        <v>59</v>
      </c>
      <c r="G79" s="130">
        <f t="shared" si="9"/>
        <v>32.740161520504699</v>
      </c>
      <c r="H79" s="154">
        <f t="shared" si="10"/>
        <v>45.332999999999998</v>
      </c>
      <c r="I79" s="157"/>
      <c r="J79" s="50" t="s">
        <v>234</v>
      </c>
      <c r="K79" s="133"/>
      <c r="L79" s="122">
        <f t="shared" si="14"/>
        <v>6793.3368000000046</v>
      </c>
      <c r="M79" s="121">
        <f t="shared" si="11"/>
        <v>60</v>
      </c>
      <c r="N79" s="116">
        <f t="shared" si="12"/>
        <v>104.1129</v>
      </c>
      <c r="O79" s="129">
        <f t="shared" si="13"/>
        <v>91.798239961782656</v>
      </c>
      <c r="P79" s="152">
        <f>MAX($TS$122:$TS$220)</f>
        <v>104.1129</v>
      </c>
    </row>
    <row r="80" spans="1:16" x14ac:dyDescent="0.2">
      <c r="A80" s="139">
        <f t="shared" si="8"/>
        <v>71</v>
      </c>
      <c r="B80" s="116">
        <f t="shared" si="15"/>
        <v>6793.3368000000046</v>
      </c>
      <c r="C80" s="116">
        <f>$TP$122</f>
        <v>104.1129</v>
      </c>
      <c r="D80" s="130">
        <f>MIN($TS$122:$TS$220)</f>
        <v>91.798239961782656</v>
      </c>
      <c r="E80" s="152">
        <f>MAX($TS$122:$TS$220)</f>
        <v>104.1129</v>
      </c>
      <c r="F80" s="121">
        <v>60</v>
      </c>
      <c r="G80" s="130">
        <f t="shared" si="9"/>
        <v>31.798239961782656</v>
      </c>
      <c r="H80" s="154">
        <f t="shared" si="10"/>
        <v>44.112899999999996</v>
      </c>
      <c r="I80" s="157"/>
      <c r="J80" s="50" t="s">
        <v>234</v>
      </c>
      <c r="K80" s="133"/>
      <c r="L80" s="122">
        <f t="shared" si="14"/>
        <v>6889.0176000000047</v>
      </c>
      <c r="M80" s="121">
        <f t="shared" si="11"/>
        <v>61</v>
      </c>
      <c r="N80" s="116">
        <f t="shared" si="12"/>
        <v>103.89279999999999</v>
      </c>
      <c r="O80" s="129">
        <f t="shared" si="13"/>
        <v>91.855077760567497</v>
      </c>
      <c r="P80" s="152">
        <f>MAX($TZ$122:$TZ$220)</f>
        <v>103.89279999999999</v>
      </c>
    </row>
    <row r="81" spans="1:16" x14ac:dyDescent="0.2">
      <c r="A81" s="139">
        <f t="shared" si="8"/>
        <v>72</v>
      </c>
      <c r="B81" s="116">
        <f t="shared" si="15"/>
        <v>6889.0176000000047</v>
      </c>
      <c r="C81" s="116">
        <f>$TW$122</f>
        <v>103.89279999999999</v>
      </c>
      <c r="D81" s="130">
        <f>MIN($TZ$122:$TZ$220)</f>
        <v>91.855077760567497</v>
      </c>
      <c r="E81" s="152">
        <f>MAX($TZ$122:$TZ$220)</f>
        <v>103.89279999999999</v>
      </c>
      <c r="F81" s="121">
        <v>61</v>
      </c>
      <c r="G81" s="130">
        <f t="shared" si="9"/>
        <v>30.855077760567497</v>
      </c>
      <c r="H81" s="154">
        <f t="shared" si="10"/>
        <v>42.892799999999994</v>
      </c>
      <c r="I81" s="157" t="s">
        <v>311</v>
      </c>
      <c r="J81" s="50" t="s">
        <v>234</v>
      </c>
      <c r="K81" s="133"/>
      <c r="L81" s="122">
        <f t="shared" si="14"/>
        <v>6984.6984000000048</v>
      </c>
      <c r="M81" s="121">
        <f t="shared" si="11"/>
        <v>58.5</v>
      </c>
      <c r="N81" s="116">
        <f t="shared" si="12"/>
        <v>103.67269999999999</v>
      </c>
      <c r="O81" s="129">
        <f t="shared" si="13"/>
        <v>91.910640206762764</v>
      </c>
      <c r="P81" s="152">
        <f>MAX($UG$122:$UG$220)</f>
        <v>103.67269999999999</v>
      </c>
    </row>
    <row r="82" spans="1:16" x14ac:dyDescent="0.2">
      <c r="A82" s="139">
        <f t="shared" si="8"/>
        <v>73</v>
      </c>
      <c r="B82" s="116">
        <f t="shared" si="15"/>
        <v>6984.6984000000048</v>
      </c>
      <c r="C82" s="116">
        <f>$UD$122</f>
        <v>103.67269999999999</v>
      </c>
      <c r="D82" s="130">
        <f>MIN($UG$122:$UG$220)</f>
        <v>91.910640206762764</v>
      </c>
      <c r="E82" s="152">
        <f>MAX($UG$122:$UG$220)</f>
        <v>103.67269999999999</v>
      </c>
      <c r="F82" s="121">
        <v>58.5</v>
      </c>
      <c r="G82" s="130">
        <f t="shared" si="9"/>
        <v>33.410640206762764</v>
      </c>
      <c r="H82" s="154">
        <f t="shared" si="10"/>
        <v>45.172699999999992</v>
      </c>
      <c r="I82" s="157"/>
      <c r="J82" s="50" t="s">
        <v>234</v>
      </c>
      <c r="K82" s="133"/>
      <c r="L82" s="122">
        <f t="shared" si="14"/>
        <v>7080.3792000000049</v>
      </c>
      <c r="M82" s="121">
        <f t="shared" si="11"/>
        <v>56</v>
      </c>
      <c r="N82" s="116">
        <f t="shared" si="12"/>
        <v>103.45259999999999</v>
      </c>
      <c r="O82" s="129">
        <f t="shared" si="13"/>
        <v>91.964892572112404</v>
      </c>
      <c r="P82" s="152">
        <f>MAX($UN$122:$UN$220)</f>
        <v>103.45259999999999</v>
      </c>
    </row>
    <row r="83" spans="1:16" x14ac:dyDescent="0.2">
      <c r="A83" s="139">
        <f t="shared" si="8"/>
        <v>74</v>
      </c>
      <c r="B83" s="116">
        <f t="shared" si="15"/>
        <v>7080.3792000000049</v>
      </c>
      <c r="C83" s="116">
        <f>$UK$122</f>
        <v>103.45259999999999</v>
      </c>
      <c r="D83" s="130">
        <f>MIN($UN$122:$UN$220)</f>
        <v>91.964892572112404</v>
      </c>
      <c r="E83" s="152">
        <f>MAX($UN$122:$UN$220)</f>
        <v>103.45259999999999</v>
      </c>
      <c r="F83" s="121">
        <v>56</v>
      </c>
      <c r="G83" s="130">
        <f t="shared" si="9"/>
        <v>35.964892572112404</v>
      </c>
      <c r="H83" s="154">
        <f t="shared" si="10"/>
        <v>47.45259999999999</v>
      </c>
      <c r="I83" s="157"/>
      <c r="J83" s="50" t="s">
        <v>234</v>
      </c>
      <c r="K83" s="133"/>
      <c r="L83" s="122">
        <f t="shared" si="14"/>
        <v>7176.0600000000049</v>
      </c>
      <c r="M83" s="121">
        <f t="shared" si="11"/>
        <v>53.5</v>
      </c>
      <c r="N83" s="116">
        <f t="shared" si="12"/>
        <v>103.23249999999999</v>
      </c>
      <c r="O83" s="129">
        <f t="shared" si="13"/>
        <v>92.017800135753191</v>
      </c>
      <c r="P83" s="152">
        <f>MAX($UU$122:$UU$220)</f>
        <v>103.23249999999999</v>
      </c>
    </row>
    <row r="84" spans="1:16" x14ac:dyDescent="0.2">
      <c r="A84" s="139">
        <f t="shared" si="8"/>
        <v>75</v>
      </c>
      <c r="B84" s="116">
        <f t="shared" si="15"/>
        <v>7176.0600000000049</v>
      </c>
      <c r="C84" s="116">
        <f>$UR$122</f>
        <v>103.23249999999999</v>
      </c>
      <c r="D84" s="130">
        <f>MIN($UU$122:$UU$220)</f>
        <v>92.017800135753191</v>
      </c>
      <c r="E84" s="152">
        <f>MAX($UU$122:$UU$220)</f>
        <v>103.23249999999999</v>
      </c>
      <c r="F84" s="121">
        <v>53.5</v>
      </c>
      <c r="G84" s="130">
        <f t="shared" si="9"/>
        <v>38.517800135753191</v>
      </c>
      <c r="H84" s="154">
        <f t="shared" si="10"/>
        <v>49.732499999999987</v>
      </c>
      <c r="I84" s="157"/>
      <c r="J84" s="50" t="s">
        <v>234</v>
      </c>
      <c r="K84" s="133"/>
      <c r="L84" s="122">
        <f t="shared" si="14"/>
        <v>7271.740800000005</v>
      </c>
      <c r="M84" s="121">
        <f t="shared" si="11"/>
        <v>51</v>
      </c>
      <c r="N84" s="116">
        <f t="shared" si="12"/>
        <v>103.01239999999999</v>
      </c>
      <c r="O84" s="129">
        <f t="shared" si="13"/>
        <v>92.06932820996397</v>
      </c>
      <c r="P84" s="152">
        <f>MAX($VB$122:$VB$220)</f>
        <v>103.01239999999999</v>
      </c>
    </row>
    <row r="85" spans="1:16" x14ac:dyDescent="0.2">
      <c r="A85" s="139">
        <f t="shared" si="8"/>
        <v>76</v>
      </c>
      <c r="B85" s="116">
        <f t="shared" si="15"/>
        <v>7271.740800000005</v>
      </c>
      <c r="C85" s="116">
        <f>$UY$122</f>
        <v>103.01239999999999</v>
      </c>
      <c r="D85" s="130">
        <f>MIN($VB$122:$VB$220)</f>
        <v>92.06932820996397</v>
      </c>
      <c r="E85" s="152">
        <f>MAX($VB$122:$VB$220)</f>
        <v>103.01239999999999</v>
      </c>
      <c r="F85" s="121">
        <v>51</v>
      </c>
      <c r="G85" s="130">
        <f t="shared" si="9"/>
        <v>41.06932820996397</v>
      </c>
      <c r="H85" s="154">
        <f t="shared" si="10"/>
        <v>52.012399999999985</v>
      </c>
      <c r="I85" s="157" t="s">
        <v>311</v>
      </c>
      <c r="J85" s="50" t="s">
        <v>234</v>
      </c>
      <c r="K85" s="133"/>
      <c r="L85" s="122">
        <f t="shared" si="14"/>
        <v>7367.4216000000051</v>
      </c>
      <c r="M85" s="121">
        <f t="shared" si="11"/>
        <v>48.5</v>
      </c>
      <c r="N85" s="116">
        <f t="shared" si="12"/>
        <v>102.7923</v>
      </c>
      <c r="O85" s="129">
        <f t="shared" si="13"/>
        <v>92.119442166046667</v>
      </c>
      <c r="P85" s="152">
        <f>MAX($VI$122:$VI$220)</f>
        <v>102.7923</v>
      </c>
    </row>
    <row r="86" spans="1:16" x14ac:dyDescent="0.2">
      <c r="A86" s="139">
        <f t="shared" si="8"/>
        <v>77</v>
      </c>
      <c r="B86" s="116">
        <f t="shared" si="15"/>
        <v>7367.4216000000051</v>
      </c>
      <c r="C86" s="116">
        <f>$VF$122</f>
        <v>102.7923</v>
      </c>
      <c r="D86" s="130">
        <f>MIN($VI$122:$VI$220)</f>
        <v>92.119442166046667</v>
      </c>
      <c r="E86" s="152">
        <f>MAX($VI$122:$VI$220)</f>
        <v>102.7923</v>
      </c>
      <c r="F86" s="121">
        <v>48.5</v>
      </c>
      <c r="G86" s="130">
        <f t="shared" si="9"/>
        <v>43.619442166046667</v>
      </c>
      <c r="H86" s="154">
        <f t="shared" si="10"/>
        <v>54.292299999999997</v>
      </c>
      <c r="I86" s="157"/>
      <c r="J86" s="50" t="s">
        <v>234</v>
      </c>
      <c r="K86" s="133"/>
      <c r="L86" s="122">
        <f t="shared" si="14"/>
        <v>7463.1024000000052</v>
      </c>
      <c r="M86" s="121">
        <f t="shared" si="11"/>
        <v>46</v>
      </c>
      <c r="N86" s="116">
        <f t="shared" si="12"/>
        <v>102.5722</v>
      </c>
      <c r="O86" s="129">
        <f t="shared" si="13"/>
        <v>92.16810746027349</v>
      </c>
      <c r="P86" s="152">
        <f>MAX($VP$122:$VP$220)</f>
        <v>102.5722</v>
      </c>
    </row>
    <row r="87" spans="1:16" x14ac:dyDescent="0.2">
      <c r="A87" s="139">
        <f t="shared" si="8"/>
        <v>78</v>
      </c>
      <c r="B87" s="116">
        <f t="shared" si="15"/>
        <v>7463.1024000000052</v>
      </c>
      <c r="C87" s="116">
        <f>$VM$122</f>
        <v>102.5722</v>
      </c>
      <c r="D87" s="130">
        <f>MIN($VP$122:$VP$220)</f>
        <v>92.16810746027349</v>
      </c>
      <c r="E87" s="152">
        <f>MAX($VP$122:$VP$220)</f>
        <v>102.5722</v>
      </c>
      <c r="F87" s="121">
        <v>46</v>
      </c>
      <c r="G87" s="130">
        <f t="shared" si="9"/>
        <v>46.16810746027349</v>
      </c>
      <c r="H87" s="154">
        <f t="shared" si="10"/>
        <v>56.572199999999995</v>
      </c>
      <c r="I87" s="157" t="s">
        <v>312</v>
      </c>
      <c r="J87" s="50" t="s">
        <v>234</v>
      </c>
      <c r="K87" s="133"/>
      <c r="L87" s="122">
        <f t="shared" si="14"/>
        <v>7558.7832000000053</v>
      </c>
      <c r="M87" s="121">
        <f t="shared" si="11"/>
        <v>46.5</v>
      </c>
      <c r="N87" s="116">
        <f t="shared" si="12"/>
        <v>102.35209999999999</v>
      </c>
      <c r="O87" s="129">
        <f t="shared" si="13"/>
        <v>92.215289659832678</v>
      </c>
      <c r="P87" s="152">
        <f>MAX($VW$122:$VW$220)</f>
        <v>102.35209999999999</v>
      </c>
    </row>
    <row r="88" spans="1:16" x14ac:dyDescent="0.2">
      <c r="A88" s="139">
        <f t="shared" si="8"/>
        <v>79</v>
      </c>
      <c r="B88" s="116">
        <f t="shared" si="15"/>
        <v>7558.7832000000053</v>
      </c>
      <c r="C88" s="116">
        <f>$VT$122</f>
        <v>102.35209999999999</v>
      </c>
      <c r="D88" s="130">
        <f>MIN($VW$122:$VW$220)</f>
        <v>92.215289659832678</v>
      </c>
      <c r="E88" s="152">
        <f>MAX($VW$122:$VW$220)</f>
        <v>102.35209999999999</v>
      </c>
      <c r="F88" s="121">
        <v>46.5</v>
      </c>
      <c r="G88" s="130">
        <f t="shared" si="9"/>
        <v>45.715289659832678</v>
      </c>
      <c r="H88" s="154">
        <f t="shared" si="10"/>
        <v>55.852099999999993</v>
      </c>
      <c r="I88" s="157"/>
      <c r="J88" s="50" t="s">
        <v>234</v>
      </c>
      <c r="K88" s="133"/>
      <c r="L88" s="122">
        <f t="shared" si="14"/>
        <v>7654.4640000000054</v>
      </c>
      <c r="M88" s="121">
        <f t="shared" si="11"/>
        <v>47</v>
      </c>
      <c r="N88" s="116">
        <f t="shared" si="12"/>
        <v>102.13199999999999</v>
      </c>
      <c r="O88" s="129">
        <f t="shared" si="13"/>
        <v>92.260954468706558</v>
      </c>
      <c r="P88" s="152">
        <f>MAX($WD$122:$WD$220)</f>
        <v>102.13199999999999</v>
      </c>
    </row>
    <row r="89" spans="1:16" x14ac:dyDescent="0.2">
      <c r="A89" s="139">
        <f t="shared" si="8"/>
        <v>80</v>
      </c>
      <c r="B89" s="116">
        <f t="shared" si="15"/>
        <v>7654.4640000000054</v>
      </c>
      <c r="C89" s="116">
        <f>$WA$122</f>
        <v>102.13199999999999</v>
      </c>
      <c r="D89" s="130">
        <f>MIN($WD$122:$WD$220)</f>
        <v>92.260954468706558</v>
      </c>
      <c r="E89" s="152">
        <f>MAX($WD$122:$WD$220)</f>
        <v>102.13199999999999</v>
      </c>
      <c r="F89" s="121">
        <v>47</v>
      </c>
      <c r="G89" s="130">
        <f t="shared" si="9"/>
        <v>45.260954468706558</v>
      </c>
      <c r="H89" s="154">
        <f t="shared" si="10"/>
        <v>55.131999999999991</v>
      </c>
      <c r="I89" s="157"/>
      <c r="J89" s="50" t="s">
        <v>234</v>
      </c>
      <c r="K89" s="133"/>
      <c r="L89" s="122">
        <f t="shared" si="14"/>
        <v>7750.1448000000055</v>
      </c>
      <c r="M89" s="121">
        <f t="shared" si="11"/>
        <v>47.5</v>
      </c>
      <c r="N89" s="116">
        <f t="shared" si="12"/>
        <v>101.91189999999999</v>
      </c>
      <c r="O89" s="129">
        <f t="shared" si="13"/>
        <v>92.305067753412686</v>
      </c>
      <c r="P89" s="152">
        <f>MAX($WK$122:$WK$220)</f>
        <v>101.91189999999999</v>
      </c>
    </row>
    <row r="90" spans="1:16" x14ac:dyDescent="0.2">
      <c r="A90" s="139">
        <f t="shared" si="8"/>
        <v>81</v>
      </c>
      <c r="B90" s="116">
        <f t="shared" si="15"/>
        <v>7750.1448000000055</v>
      </c>
      <c r="C90" s="116">
        <f>$WH$122</f>
        <v>101.91189999999999</v>
      </c>
      <c r="D90" s="130">
        <f>MIN($WK$122:$WK$220)</f>
        <v>92.305067753412686</v>
      </c>
      <c r="E90" s="152">
        <f>MAX($WK$122:$WK$220)</f>
        <v>101.91189999999999</v>
      </c>
      <c r="F90" s="121">
        <v>47.5</v>
      </c>
      <c r="G90" s="130">
        <f t="shared" si="9"/>
        <v>44.805067753412686</v>
      </c>
      <c r="H90" s="154">
        <f t="shared" si="10"/>
        <v>54.411899999999989</v>
      </c>
      <c r="I90" s="157"/>
      <c r="J90" s="50" t="s">
        <v>234</v>
      </c>
      <c r="K90" s="133"/>
      <c r="L90" s="122">
        <f t="shared" si="14"/>
        <v>7845.8256000000056</v>
      </c>
      <c r="M90" s="121">
        <f t="shared" si="11"/>
        <v>48</v>
      </c>
      <c r="N90" s="116">
        <f t="shared" si="12"/>
        <v>101.69179999999999</v>
      </c>
      <c r="O90" s="129">
        <f t="shared" si="13"/>
        <v>92.347595568540555</v>
      </c>
      <c r="P90" s="152">
        <f>MAX($WR$122:$WR$220)</f>
        <v>101.69179999999999</v>
      </c>
    </row>
    <row r="91" spans="1:16" x14ac:dyDescent="0.2">
      <c r="A91" s="139">
        <f t="shared" si="8"/>
        <v>82</v>
      </c>
      <c r="B91" s="116">
        <f t="shared" si="15"/>
        <v>7845.8256000000056</v>
      </c>
      <c r="C91" s="116">
        <f>$WO$122</f>
        <v>101.69179999999999</v>
      </c>
      <c r="D91" s="130">
        <f>MIN($WR$122:$WR$220)</f>
        <v>92.347595568540555</v>
      </c>
      <c r="E91" s="152">
        <f>MAX($WR$122:$WR$220)</f>
        <v>101.69179999999999</v>
      </c>
      <c r="F91" s="121">
        <v>48</v>
      </c>
      <c r="G91" s="130">
        <f t="shared" si="9"/>
        <v>44.347595568540555</v>
      </c>
      <c r="H91" s="154">
        <f t="shared" si="10"/>
        <v>53.691799999999986</v>
      </c>
      <c r="I91" s="157"/>
      <c r="J91" s="50" t="s">
        <v>234</v>
      </c>
      <c r="K91" s="133"/>
      <c r="L91" s="122">
        <f t="shared" si="14"/>
        <v>7941.5064000000057</v>
      </c>
      <c r="M91" s="121">
        <f t="shared" si="11"/>
        <v>48.5</v>
      </c>
      <c r="N91" s="116">
        <f t="shared" si="12"/>
        <v>101.47169999999998</v>
      </c>
      <c r="O91" s="129">
        <f t="shared" si="13"/>
        <v>92.388504182016376</v>
      </c>
      <c r="P91" s="152">
        <f>MAX($WY$122:$WY$220)</f>
        <v>101.47169999999998</v>
      </c>
    </row>
    <row r="92" spans="1:16" x14ac:dyDescent="0.2">
      <c r="A92" s="139">
        <f t="shared" si="8"/>
        <v>83</v>
      </c>
      <c r="B92" s="116">
        <f t="shared" si="15"/>
        <v>7941.5064000000057</v>
      </c>
      <c r="C92" s="116">
        <f>$WV$122</f>
        <v>101.47169999999998</v>
      </c>
      <c r="D92" s="130">
        <f>MIN($WY$122:$WY$220)</f>
        <v>92.388504182016376</v>
      </c>
      <c r="E92" s="152">
        <f>MAX($WY$122:$WY$220)</f>
        <v>101.47169999999998</v>
      </c>
      <c r="F92" s="121">
        <v>48.5</v>
      </c>
      <c r="G92" s="130">
        <f t="shared" si="9"/>
        <v>43.888504182016376</v>
      </c>
      <c r="H92" s="154">
        <f t="shared" si="10"/>
        <v>52.971699999999984</v>
      </c>
      <c r="I92" s="157"/>
      <c r="J92" s="50" t="s">
        <v>234</v>
      </c>
      <c r="K92" s="133"/>
      <c r="L92" s="122">
        <f t="shared" si="14"/>
        <v>8037.1872000000058</v>
      </c>
      <c r="M92" s="121">
        <f t="shared" si="11"/>
        <v>49</v>
      </c>
      <c r="N92" s="116">
        <f t="shared" si="12"/>
        <v>101.2516</v>
      </c>
      <c r="O92" s="129">
        <f t="shared" si="13"/>
        <v>92.427760100027754</v>
      </c>
      <c r="P92" s="152">
        <f>MAX($XF$122:$XF$220)</f>
        <v>101.2516</v>
      </c>
    </row>
    <row r="93" spans="1:16" x14ac:dyDescent="0.2">
      <c r="A93" s="139">
        <f t="shared" si="8"/>
        <v>84</v>
      </c>
      <c r="B93" s="116">
        <f t="shared" si="15"/>
        <v>8037.1872000000058</v>
      </c>
      <c r="C93" s="116">
        <f>$XC$122</f>
        <v>101.2516</v>
      </c>
      <c r="D93" s="130">
        <f>MIN($XF$122:$XF$220)</f>
        <v>92.427760100027754</v>
      </c>
      <c r="E93" s="152">
        <f>MAX($XF$122:$XF$220)</f>
        <v>101.2516</v>
      </c>
      <c r="F93" s="121">
        <v>49</v>
      </c>
      <c r="G93" s="130">
        <f t="shared" si="9"/>
        <v>43.427760100027754</v>
      </c>
      <c r="H93" s="154">
        <f t="shared" si="10"/>
        <v>52.251599999999996</v>
      </c>
      <c r="I93" s="157" t="s">
        <v>311</v>
      </c>
      <c r="J93" s="50" t="s">
        <v>234</v>
      </c>
      <c r="K93" s="133"/>
      <c r="L93" s="122">
        <f t="shared" si="14"/>
        <v>8132.8680000000058</v>
      </c>
      <c r="M93" s="121">
        <f t="shared" si="11"/>
        <v>49.5</v>
      </c>
      <c r="N93" s="116">
        <f t="shared" si="12"/>
        <v>101.03149999999999</v>
      </c>
      <c r="O93" s="129">
        <f t="shared" si="13"/>
        <v>92.465330091543265</v>
      </c>
      <c r="P93" s="152">
        <f>MAX($XM$122:$XM$220)</f>
        <v>101.03149999999999</v>
      </c>
    </row>
    <row r="94" spans="1:16" x14ac:dyDescent="0.2">
      <c r="A94" s="139">
        <f t="shared" si="8"/>
        <v>85</v>
      </c>
      <c r="B94" s="116">
        <f t="shared" si="15"/>
        <v>8132.8680000000058</v>
      </c>
      <c r="C94" s="116">
        <f>$XJ$122</f>
        <v>101.03149999999999</v>
      </c>
      <c r="D94" s="130">
        <f>MIN($XM$122:$XM$220)</f>
        <v>92.465330091543265</v>
      </c>
      <c r="E94" s="152">
        <f>MAX($XM$122:$XM$220)</f>
        <v>101.03149999999999</v>
      </c>
      <c r="F94" s="121">
        <v>49.5</v>
      </c>
      <c r="G94" s="130">
        <f t="shared" si="9"/>
        <v>42.965330091543265</v>
      </c>
      <c r="H94" s="154">
        <f t="shared" si="10"/>
        <v>51.531499999999994</v>
      </c>
      <c r="I94" s="157"/>
      <c r="J94" s="50" t="s">
        <v>234</v>
      </c>
      <c r="K94" s="133"/>
      <c r="L94" s="122">
        <f t="shared" si="14"/>
        <v>8228.5488000000059</v>
      </c>
      <c r="M94" s="121">
        <f t="shared" si="11"/>
        <v>50</v>
      </c>
      <c r="N94" s="116">
        <f t="shared" si="12"/>
        <v>100.81139999999999</v>
      </c>
      <c r="O94" s="129">
        <f t="shared" si="13"/>
        <v>92.501181212359754</v>
      </c>
      <c r="P94" s="152">
        <f>MAX($XT$122:$XT$220)</f>
        <v>100.81139999999999</v>
      </c>
    </row>
    <row r="95" spans="1:16" x14ac:dyDescent="0.2">
      <c r="A95" s="139">
        <f t="shared" si="8"/>
        <v>86</v>
      </c>
      <c r="B95" s="116">
        <f t="shared" si="15"/>
        <v>8228.5488000000059</v>
      </c>
      <c r="C95" s="116">
        <f>$XQ$122</f>
        <v>100.81139999999999</v>
      </c>
      <c r="D95" s="130">
        <f>MIN($XT$122:$XT$220)</f>
        <v>92.501181212359754</v>
      </c>
      <c r="E95" s="152">
        <f>MAX($XT$122:$XT$220)</f>
        <v>100.81139999999999</v>
      </c>
      <c r="F95" s="121">
        <v>50</v>
      </c>
      <c r="G95" s="130">
        <f t="shared" si="9"/>
        <v>42.501181212359754</v>
      </c>
      <c r="H95" s="154">
        <f t="shared" si="10"/>
        <v>50.811399999999992</v>
      </c>
      <c r="I95" s="157"/>
      <c r="J95" s="50" t="s">
        <v>234</v>
      </c>
      <c r="K95" s="133"/>
      <c r="L95" s="122">
        <f t="shared" si="14"/>
        <v>8324.229600000006</v>
      </c>
      <c r="M95" s="121">
        <f t="shared" si="11"/>
        <v>50</v>
      </c>
      <c r="N95" s="116">
        <f t="shared" si="12"/>
        <v>100.59129999999999</v>
      </c>
      <c r="O95" s="129">
        <f t="shared" si="13"/>
        <v>92.535280828615981</v>
      </c>
      <c r="P95" s="152">
        <f>MAX($YA$122:$YA$220)</f>
        <v>100.59129999999999</v>
      </c>
    </row>
    <row r="96" spans="1:16" x14ac:dyDescent="0.2">
      <c r="A96" s="139">
        <f t="shared" si="8"/>
        <v>87</v>
      </c>
      <c r="B96" s="116">
        <f t="shared" si="15"/>
        <v>8324.229600000006</v>
      </c>
      <c r="C96" s="116">
        <f>$XX$122</f>
        <v>100.59129999999999</v>
      </c>
      <c r="D96" s="130">
        <f>MIN($YA$122:$YA$220)</f>
        <v>92.535280828615981</v>
      </c>
      <c r="E96" s="152">
        <f>MAX($YA$122:$YA$220)</f>
        <v>100.59129999999999</v>
      </c>
      <c r="F96" s="121">
        <v>50</v>
      </c>
      <c r="G96" s="130">
        <f t="shared" si="9"/>
        <v>42.535280828615981</v>
      </c>
      <c r="H96" s="154">
        <f t="shared" si="10"/>
        <v>50.59129999999999</v>
      </c>
      <c r="I96" s="157"/>
      <c r="J96" s="50" t="s">
        <v>234</v>
      </c>
      <c r="K96" s="133"/>
      <c r="L96" s="122">
        <f t="shared" si="14"/>
        <v>8419.9104000000061</v>
      </c>
      <c r="M96" s="121">
        <f t="shared" si="11"/>
        <v>50</v>
      </c>
      <c r="N96" s="116">
        <f t="shared" si="12"/>
        <v>100.37119999999999</v>
      </c>
      <c r="O96" s="129">
        <f t="shared" si="13"/>
        <v>92.567596639708825</v>
      </c>
      <c r="P96" s="152">
        <f>MAX($YH$122:$YH$220)</f>
        <v>100.37119999999999</v>
      </c>
    </row>
    <row r="97" spans="1:16" x14ac:dyDescent="0.2">
      <c r="A97" s="139">
        <f t="shared" si="8"/>
        <v>88</v>
      </c>
      <c r="B97" s="116">
        <f t="shared" si="15"/>
        <v>8419.9104000000061</v>
      </c>
      <c r="C97" s="116">
        <f>$YE$122</f>
        <v>100.37119999999999</v>
      </c>
      <c r="D97" s="130">
        <f>MIN($YH$122:$YH$220)</f>
        <v>92.567596639708825</v>
      </c>
      <c r="E97" s="152">
        <f>MAX($YH$122:$YH$220)</f>
        <v>100.37119999999999</v>
      </c>
      <c r="F97" s="121">
        <v>50</v>
      </c>
      <c r="G97" s="130">
        <f t="shared" si="9"/>
        <v>42.567596639708825</v>
      </c>
      <c r="H97" s="154">
        <f t="shared" si="10"/>
        <v>50.371199999999988</v>
      </c>
      <c r="I97" s="157"/>
      <c r="J97" s="50" t="s">
        <v>234</v>
      </c>
      <c r="K97" s="133"/>
      <c r="L97" s="122">
        <f t="shared" si="14"/>
        <v>8515.5912000000062</v>
      </c>
      <c r="M97" s="121">
        <f t="shared" si="11"/>
        <v>52.5</v>
      </c>
      <c r="N97" s="116">
        <f t="shared" si="12"/>
        <v>100.15109999999999</v>
      </c>
      <c r="O97" s="129">
        <f t="shared" si="13"/>
        <v>92.598096700553612</v>
      </c>
      <c r="P97" s="152">
        <f>MAX($YO$122:$YO$220)</f>
        <v>100.15109999999999</v>
      </c>
    </row>
    <row r="98" spans="1:16" x14ac:dyDescent="0.2">
      <c r="A98" s="139">
        <f t="shared" si="8"/>
        <v>89</v>
      </c>
      <c r="B98" s="116">
        <f t="shared" si="15"/>
        <v>8515.5912000000062</v>
      </c>
      <c r="C98" s="116">
        <f>$YL$122</f>
        <v>100.15109999999999</v>
      </c>
      <c r="D98" s="130">
        <f>MIN($YO$122:$YO$220)</f>
        <v>92.598096700553612</v>
      </c>
      <c r="E98" s="152">
        <f>MAX($YO$122:$YO$220)</f>
        <v>100.15109999999999</v>
      </c>
      <c r="F98" s="121">
        <v>52.5</v>
      </c>
      <c r="G98" s="130">
        <f t="shared" si="9"/>
        <v>40.098096700553612</v>
      </c>
      <c r="H98" s="154">
        <f t="shared" si="10"/>
        <v>47.651099999999985</v>
      </c>
      <c r="I98" s="157"/>
      <c r="J98" s="50" t="s">
        <v>234</v>
      </c>
      <c r="K98" s="133"/>
      <c r="L98" s="122">
        <f t="shared" si="14"/>
        <v>8611.2720000000063</v>
      </c>
      <c r="M98" s="121">
        <f t="shared" si="11"/>
        <v>55</v>
      </c>
      <c r="N98" s="116">
        <f t="shared" si="12"/>
        <v>99.930999999999983</v>
      </c>
      <c r="O98" s="129">
        <f t="shared" si="13"/>
        <v>92.626749443130336</v>
      </c>
      <c r="P98" s="152">
        <f>MAX($YV$122:$YV$220)</f>
        <v>99.930999999999983</v>
      </c>
    </row>
    <row r="99" spans="1:16" x14ac:dyDescent="0.2">
      <c r="A99" s="139">
        <f t="shared" si="8"/>
        <v>90</v>
      </c>
      <c r="B99" s="116">
        <f t="shared" si="15"/>
        <v>8611.2720000000063</v>
      </c>
      <c r="C99" s="116">
        <f>$YS$122</f>
        <v>99.930999999999983</v>
      </c>
      <c r="D99" s="130">
        <f>MIN($YV$122:$YV$220)</f>
        <v>92.626749443130336</v>
      </c>
      <c r="E99" s="152">
        <f>MAX($YV$122:$YV$220)</f>
        <v>99.930999999999983</v>
      </c>
      <c r="F99" s="121">
        <v>55</v>
      </c>
      <c r="G99" s="130">
        <f t="shared" si="9"/>
        <v>37.626749443130336</v>
      </c>
      <c r="H99" s="154">
        <f t="shared" si="10"/>
        <v>44.930999999999983</v>
      </c>
      <c r="I99" s="157"/>
      <c r="J99" s="50" t="s">
        <v>234</v>
      </c>
      <c r="K99" s="133"/>
      <c r="L99" s="122">
        <f t="shared" si="14"/>
        <v>8706.9528000000064</v>
      </c>
      <c r="M99" s="121">
        <f t="shared" si="11"/>
        <v>57.5</v>
      </c>
      <c r="N99" s="116">
        <f t="shared" si="12"/>
        <v>99.710899999999995</v>
      </c>
      <c r="O99" s="129">
        <f t="shared" si="13"/>
        <v>92.653523697261988</v>
      </c>
      <c r="P99" s="152">
        <f>MAX($ZC$122:$ZC$220)</f>
        <v>99.710899999999995</v>
      </c>
    </row>
    <row r="100" spans="1:16" x14ac:dyDescent="0.2">
      <c r="A100" s="139">
        <f t="shared" si="8"/>
        <v>91</v>
      </c>
      <c r="B100" s="116">
        <f t="shared" si="15"/>
        <v>8706.9528000000064</v>
      </c>
      <c r="C100" s="116">
        <f>$YZ$122</f>
        <v>99.710899999999995</v>
      </c>
      <c r="D100" s="130">
        <f>MIN($ZC$122:$ZC$220)</f>
        <v>92.653523697261988</v>
      </c>
      <c r="E100" s="152">
        <f>MAX($ZC$122:$ZC$220)</f>
        <v>99.710899999999995</v>
      </c>
      <c r="F100" s="121">
        <v>57.5</v>
      </c>
      <c r="G100" s="130">
        <f t="shared" si="9"/>
        <v>35.153523697261988</v>
      </c>
      <c r="H100" s="154">
        <f t="shared" si="10"/>
        <v>42.210899999999995</v>
      </c>
      <c r="I100" s="157"/>
      <c r="J100" s="50" t="s">
        <v>234</v>
      </c>
      <c r="K100" s="133"/>
      <c r="L100" s="122">
        <f t="shared" si="14"/>
        <v>8802.6336000000065</v>
      </c>
      <c r="M100" s="121">
        <f t="shared" si="11"/>
        <v>60</v>
      </c>
      <c r="N100" s="116">
        <f t="shared" si="12"/>
        <v>99.490799999999993</v>
      </c>
      <c r="O100" s="129">
        <f t="shared" si="13"/>
        <v>92.678388710572349</v>
      </c>
      <c r="P100" s="152">
        <f>MAX($ZJ$122:$ZJ$220)</f>
        <v>99.490799999999993</v>
      </c>
    </row>
    <row r="101" spans="1:16" x14ac:dyDescent="0.2">
      <c r="A101" s="139">
        <f t="shared" si="8"/>
        <v>92</v>
      </c>
      <c r="B101" s="116">
        <f t="shared" si="15"/>
        <v>8802.6336000000065</v>
      </c>
      <c r="C101" s="116">
        <f>$ZG$122</f>
        <v>99.490799999999993</v>
      </c>
      <c r="D101" s="130">
        <f>MIN($ZJ$122:$ZJ$220)</f>
        <v>92.678388710572349</v>
      </c>
      <c r="E101" s="152">
        <f>MAX($ZJ$122:$ZJ$220)</f>
        <v>99.490799999999993</v>
      </c>
      <c r="F101" s="121">
        <v>60</v>
      </c>
      <c r="G101" s="130">
        <f t="shared" si="9"/>
        <v>32.678388710572349</v>
      </c>
      <c r="H101" s="154">
        <f t="shared" si="10"/>
        <v>39.490799999999993</v>
      </c>
      <c r="I101" s="157" t="s">
        <v>311</v>
      </c>
      <c r="J101" s="50" t="s">
        <v>234</v>
      </c>
      <c r="K101" s="133"/>
      <c r="L101" s="122">
        <f t="shared" si="14"/>
        <v>8898.3144000000066</v>
      </c>
      <c r="M101" s="121">
        <f t="shared" si="11"/>
        <v>61</v>
      </c>
      <c r="N101" s="116">
        <f t="shared" si="12"/>
        <v>99.270699999999991</v>
      </c>
      <c r="O101" s="129">
        <f t="shared" si="13"/>
        <v>92.701314167575632</v>
      </c>
      <c r="P101" s="152">
        <f>MAX($ZQ$122:$ZQ$220)</f>
        <v>99.270699999999991</v>
      </c>
    </row>
    <row r="102" spans="1:16" x14ac:dyDescent="0.2">
      <c r="A102" s="139">
        <f t="shared" si="8"/>
        <v>93</v>
      </c>
      <c r="B102" s="116">
        <f t="shared" si="15"/>
        <v>8898.3144000000066</v>
      </c>
      <c r="C102" s="116">
        <f>$ZN$122</f>
        <v>99.270699999999991</v>
      </c>
      <c r="D102" s="130">
        <f>MIN($ZQ$122:$ZQ$220)</f>
        <v>92.701314167575632</v>
      </c>
      <c r="E102" s="152">
        <f>MAX($ZQ$122:$ZQ$220)</f>
        <v>99.270699999999991</v>
      </c>
      <c r="F102" s="121">
        <v>61</v>
      </c>
      <c r="G102" s="130">
        <f t="shared" si="9"/>
        <v>31.701314167575632</v>
      </c>
      <c r="H102" s="154">
        <f t="shared" si="10"/>
        <v>38.270699999999991</v>
      </c>
      <c r="I102" s="157"/>
      <c r="J102" s="50" t="s">
        <v>234</v>
      </c>
      <c r="K102" s="133"/>
      <c r="L102" s="122">
        <f t="shared" si="14"/>
        <v>8993.9952000000067</v>
      </c>
      <c r="M102" s="121">
        <f t="shared" si="11"/>
        <v>62</v>
      </c>
      <c r="N102" s="116">
        <f t="shared" si="12"/>
        <v>99.050599999999989</v>
      </c>
      <c r="O102" s="129">
        <f t="shared" si="13"/>
        <v>92.722270207852404</v>
      </c>
      <c r="P102" s="152">
        <f>MAX($ZX$122:$ZX$220)</f>
        <v>99.050599999999989</v>
      </c>
    </row>
    <row r="103" spans="1:16" x14ac:dyDescent="0.2">
      <c r="A103" s="139">
        <f t="shared" si="8"/>
        <v>94</v>
      </c>
      <c r="B103" s="116">
        <f t="shared" si="15"/>
        <v>8993.9952000000067</v>
      </c>
      <c r="C103" s="116">
        <f>$ZU$122</f>
        <v>99.050599999999989</v>
      </c>
      <c r="D103" s="130">
        <f>MIN($ZX$122:$ZX$220)</f>
        <v>92.722270207852404</v>
      </c>
      <c r="E103" s="152">
        <f>MAX($ZX$122:$ZX$220)</f>
        <v>99.050599999999989</v>
      </c>
      <c r="F103" s="121">
        <v>62</v>
      </c>
      <c r="G103" s="130">
        <f t="shared" si="9"/>
        <v>30.722270207852404</v>
      </c>
      <c r="H103" s="154">
        <f t="shared" si="10"/>
        <v>37.050599999999989</v>
      </c>
      <c r="I103" s="157"/>
      <c r="J103" s="50" t="s">
        <v>234</v>
      </c>
      <c r="K103" s="133"/>
      <c r="L103" s="122">
        <f t="shared" si="14"/>
        <v>9089.6760000000068</v>
      </c>
      <c r="M103" s="121">
        <f t="shared" si="11"/>
        <v>63.5</v>
      </c>
      <c r="N103" s="116">
        <f t="shared" si="12"/>
        <v>98.830499999999986</v>
      </c>
      <c r="O103" s="129">
        <f t="shared" si="13"/>
        <v>92.741227443269906</v>
      </c>
      <c r="P103" s="152">
        <f>MAX($AAE$122:$AAE$220)</f>
        <v>98.830499999999986</v>
      </c>
    </row>
    <row r="104" spans="1:16" x14ac:dyDescent="0.2">
      <c r="A104" s="139">
        <f t="shared" si="8"/>
        <v>95</v>
      </c>
      <c r="B104" s="116">
        <f t="shared" si="15"/>
        <v>9089.6760000000068</v>
      </c>
      <c r="C104" s="116">
        <f>$AAB$122</f>
        <v>98.830499999999986</v>
      </c>
      <c r="D104" s="130">
        <f>MIN($AAE$122:$AAE$220)</f>
        <v>92.741227443269906</v>
      </c>
      <c r="E104" s="152">
        <f>MAX($AAE$122:$AAE$220)</f>
        <v>98.830499999999986</v>
      </c>
      <c r="F104" s="121">
        <v>63.5</v>
      </c>
      <c r="G104" s="130">
        <f t="shared" si="9"/>
        <v>29.241227443269906</v>
      </c>
      <c r="H104" s="154">
        <f t="shared" si="10"/>
        <v>35.330499999999986</v>
      </c>
      <c r="I104" s="157"/>
      <c r="J104" s="50" t="s">
        <v>234</v>
      </c>
      <c r="K104" s="133"/>
      <c r="L104" s="122">
        <f t="shared" si="14"/>
        <v>9185.3568000000068</v>
      </c>
      <c r="M104" s="121">
        <f t="shared" si="11"/>
        <v>65</v>
      </c>
      <c r="N104" s="116">
        <f t="shared" si="12"/>
        <v>98.610399999999984</v>
      </c>
      <c r="O104" s="129">
        <f t="shared" si="13"/>
        <v>92.758156974209797</v>
      </c>
      <c r="P104" s="152">
        <f>MAX($AAL$122:$AAL$220)</f>
        <v>98.610399999999984</v>
      </c>
    </row>
    <row r="105" spans="1:16" x14ac:dyDescent="0.2">
      <c r="A105" s="139">
        <f t="shared" si="8"/>
        <v>96</v>
      </c>
      <c r="B105" s="116">
        <f t="shared" si="15"/>
        <v>9185.3568000000068</v>
      </c>
      <c r="C105" s="116">
        <f>$AAI$122</f>
        <v>98.610399999999984</v>
      </c>
      <c r="D105" s="130">
        <f>MIN($AAL$122:$AAL$220)</f>
        <v>92.758156974209797</v>
      </c>
      <c r="E105" s="152">
        <f>MAX($AAL$122:$AAL$220)</f>
        <v>98.610399999999984</v>
      </c>
      <c r="F105" s="121">
        <v>65</v>
      </c>
      <c r="G105" s="130">
        <f t="shared" si="9"/>
        <v>27.758156974209797</v>
      </c>
      <c r="H105" s="154">
        <f t="shared" si="10"/>
        <v>33.610399999999984</v>
      </c>
      <c r="I105" s="157"/>
      <c r="J105" s="50" t="s">
        <v>234</v>
      </c>
      <c r="K105" s="133"/>
      <c r="L105" s="122">
        <f t="shared" si="14"/>
        <v>9281.0376000000069</v>
      </c>
      <c r="M105" s="121">
        <f t="shared" si="11"/>
        <v>67.5</v>
      </c>
      <c r="N105" s="116">
        <f t="shared" si="12"/>
        <v>98.390299999999996</v>
      </c>
      <c r="O105" s="129">
        <f t="shared" si="13"/>
        <v>92.773030404768832</v>
      </c>
      <c r="P105" s="152">
        <f>MAX($AAS$122:$AAS$220)</f>
        <v>98.390299999999996</v>
      </c>
    </row>
    <row r="106" spans="1:16" x14ac:dyDescent="0.2">
      <c r="A106" s="139">
        <f t="shared" si="8"/>
        <v>97</v>
      </c>
      <c r="B106" s="116">
        <f t="shared" si="15"/>
        <v>9281.0376000000069</v>
      </c>
      <c r="C106" s="116">
        <f>$AAP$122</f>
        <v>98.390299999999996</v>
      </c>
      <c r="D106" s="130">
        <f>MIN($AAS$122:$AAS$220)</f>
        <v>92.773030404768832</v>
      </c>
      <c r="E106" s="152">
        <f>MAX($AAS$122:$AAS$220)</f>
        <v>98.390299999999996</v>
      </c>
      <c r="F106" s="121">
        <v>67.5</v>
      </c>
      <c r="G106" s="130">
        <f t="shared" si="9"/>
        <v>25.273030404768832</v>
      </c>
      <c r="H106" s="154">
        <f t="shared" si="10"/>
        <v>30.890299999999996</v>
      </c>
      <c r="I106" s="157"/>
      <c r="J106" s="50" t="s">
        <v>234</v>
      </c>
      <c r="K106" s="133"/>
      <c r="L106" s="122">
        <f t="shared" si="14"/>
        <v>9376.718400000007</v>
      </c>
      <c r="M106" s="121">
        <f t="shared" si="11"/>
        <v>70</v>
      </c>
      <c r="N106" s="116">
        <f t="shared" si="12"/>
        <v>98.170199999999994</v>
      </c>
      <c r="O106" s="129">
        <f t="shared" si="13"/>
        <v>92.78581985690326</v>
      </c>
      <c r="P106" s="152">
        <f>MAX($AAZ$122:$AAZ$220)</f>
        <v>98.170199999999994</v>
      </c>
    </row>
    <row r="107" spans="1:16" x14ac:dyDescent="0.2">
      <c r="A107" s="139">
        <f t="shared" si="8"/>
        <v>98</v>
      </c>
      <c r="B107" s="116">
        <f t="shared" si="15"/>
        <v>9376.718400000007</v>
      </c>
      <c r="C107" s="116">
        <f t="shared" ref="C107:C108" si="16">$ABD$122</f>
        <v>97.950099999999992</v>
      </c>
      <c r="D107" s="130">
        <f>MIN($AAZ$122:$AAZ$220)</f>
        <v>92.78581985690326</v>
      </c>
      <c r="E107" s="152">
        <f>MAX($AAZ$122:$AAZ$220)</f>
        <v>98.170199999999994</v>
      </c>
      <c r="F107" s="121">
        <v>70</v>
      </c>
      <c r="G107" s="130">
        <f t="shared" si="9"/>
        <v>22.78581985690326</v>
      </c>
      <c r="H107" s="154">
        <f t="shared" si="10"/>
        <v>28.170199999999994</v>
      </c>
      <c r="I107" s="157"/>
      <c r="J107" s="50" t="s">
        <v>234</v>
      </c>
      <c r="K107" s="133"/>
      <c r="L107" s="122">
        <f t="shared" si="14"/>
        <v>9472.3992000000071</v>
      </c>
      <c r="M107" s="121">
        <f t="shared" si="11"/>
        <v>76</v>
      </c>
      <c r="N107" s="116">
        <f t="shared" si="12"/>
        <v>97.950099999999992</v>
      </c>
      <c r="O107" s="129">
        <f t="shared" si="13"/>
        <v>93.463548909300783</v>
      </c>
      <c r="P107" s="152">
        <f t="shared" ref="P107" si="17">MAX($ABG$122:$ABG$220)</f>
        <v>97.950099999999992</v>
      </c>
    </row>
    <row r="108" spans="1:16" ht="13.5" thickBot="1" x14ac:dyDescent="0.25">
      <c r="A108" s="139">
        <f t="shared" si="8"/>
        <v>99</v>
      </c>
      <c r="B108" s="116">
        <f t="shared" si="15"/>
        <v>9472.3992000000071</v>
      </c>
      <c r="C108" s="116">
        <f t="shared" si="16"/>
        <v>97.950099999999992</v>
      </c>
      <c r="D108" s="130">
        <f t="shared" ref="D108" si="18">MIN($ABG$122:$ABG$220)</f>
        <v>93.463548909300783</v>
      </c>
      <c r="E108" s="152">
        <f t="shared" ref="E108" si="19">MAX($ABG$122:$ABG$220)</f>
        <v>97.950099999999992</v>
      </c>
      <c r="F108" s="121">
        <v>76</v>
      </c>
      <c r="G108" s="130">
        <f t="shared" si="9"/>
        <v>17.463548909300783</v>
      </c>
      <c r="H108" s="154">
        <f t="shared" si="10"/>
        <v>21.950099999999992</v>
      </c>
      <c r="I108" s="157"/>
      <c r="J108" s="50" t="s">
        <v>234</v>
      </c>
      <c r="K108" s="133"/>
      <c r="L108" s="122">
        <f t="shared" si="14"/>
        <v>9568.0800000000072</v>
      </c>
      <c r="M108" s="121">
        <f t="shared" si="11"/>
        <v>82</v>
      </c>
      <c r="N108" s="116">
        <f t="shared" si="12"/>
        <v>97.72999999999999</v>
      </c>
      <c r="O108" s="129">
        <f t="shared" si="13"/>
        <v>97.72999999999999</v>
      </c>
      <c r="P108" s="153">
        <f>MAX($ABN$122:$ABN$220)</f>
        <v>97.72999999999999</v>
      </c>
    </row>
    <row r="109" spans="1:16" ht="13.5" thickBot="1" x14ac:dyDescent="0.25">
      <c r="A109" s="146">
        <f>A108+1</f>
        <v>100</v>
      </c>
      <c r="B109" s="141">
        <f>B108+AX$118</f>
        <v>9568.0800000000072</v>
      </c>
      <c r="C109" s="141">
        <f>$ABK$122</f>
        <v>97.72999999999999</v>
      </c>
      <c r="D109" s="131">
        <f>MIN($ABN$122:$ABN$220)</f>
        <v>97.72999999999999</v>
      </c>
      <c r="E109" s="153">
        <f>MAX($ABN$122:$ABN$220)</f>
        <v>97.72999999999999</v>
      </c>
      <c r="F109" s="123">
        <v>82</v>
      </c>
      <c r="G109" s="131">
        <f t="shared" si="3"/>
        <v>15.72999999999999</v>
      </c>
      <c r="H109" s="155">
        <f t="shared" si="4"/>
        <v>15.72999999999999</v>
      </c>
      <c r="I109" s="158" t="s">
        <v>311</v>
      </c>
      <c r="J109" s="138" t="s">
        <v>259</v>
      </c>
      <c r="L109" s="122"/>
      <c r="M109" s="121"/>
      <c r="N109" s="116"/>
      <c r="O109" s="129"/>
    </row>
    <row r="110" spans="1:16" x14ac:dyDescent="0.2">
      <c r="A110" s="11"/>
      <c r="B110" s="9"/>
      <c r="C110" s="11"/>
      <c r="D110" s="9"/>
      <c r="E110" s="43"/>
      <c r="F110" s="9"/>
      <c r="G110" s="11"/>
      <c r="H110" s="9"/>
      <c r="I110" s="25"/>
      <c r="J110" s="25"/>
    </row>
    <row r="111" spans="1:16" x14ac:dyDescent="0.2">
      <c r="A111" s="86" t="s">
        <v>322</v>
      </c>
      <c r="B111" s="86"/>
      <c r="C111" s="11"/>
      <c r="D111" s="9"/>
      <c r="E111" s="43"/>
      <c r="F111" s="160" t="s">
        <v>313</v>
      </c>
      <c r="G111" s="161" t="s">
        <v>325</v>
      </c>
      <c r="H111" s="9"/>
      <c r="I111" s="25"/>
      <c r="J111" s="25"/>
    </row>
    <row r="112" spans="1:16" x14ac:dyDescent="0.2">
      <c r="A112" s="86" t="s">
        <v>321</v>
      </c>
      <c r="B112" s="85"/>
      <c r="C112" s="11"/>
      <c r="D112" s="9"/>
      <c r="E112" s="43"/>
      <c r="F112" s="9"/>
      <c r="G112" s="161" t="s">
        <v>326</v>
      </c>
      <c r="H112" s="9"/>
      <c r="I112" s="25"/>
      <c r="J112" s="25"/>
    </row>
    <row r="113" spans="1:745" x14ac:dyDescent="0.2">
      <c r="A113" s="85" t="s">
        <v>323</v>
      </c>
      <c r="B113" s="85"/>
      <c r="C113" s="11"/>
      <c r="D113" s="9"/>
      <c r="E113" s="43"/>
      <c r="F113" s="9"/>
      <c r="G113" s="11"/>
      <c r="H113" s="9"/>
      <c r="I113" s="25"/>
      <c r="J113" s="25"/>
    </row>
    <row r="114" spans="1:745" x14ac:dyDescent="0.2">
      <c r="A114" s="85" t="s">
        <v>324</v>
      </c>
    </row>
    <row r="115" spans="1:745" ht="15" x14ac:dyDescent="0.25">
      <c r="A115" s="91"/>
    </row>
    <row r="116" spans="1:745" ht="15" x14ac:dyDescent="0.3">
      <c r="A116" s="79">
        <v>1</v>
      </c>
      <c r="B116" s="79">
        <f>1+A116</f>
        <v>2</v>
      </c>
      <c r="C116" s="79">
        <f>1+B116</f>
        <v>3</v>
      </c>
      <c r="D116" s="79">
        <f t="shared" ref="D116:J116" si="20">1+C116</f>
        <v>4</v>
      </c>
      <c r="E116" s="79">
        <f t="shared" si="20"/>
        <v>5</v>
      </c>
      <c r="F116" s="79">
        <f t="shared" si="20"/>
        <v>6</v>
      </c>
      <c r="G116" s="79">
        <f t="shared" si="20"/>
        <v>7</v>
      </c>
      <c r="H116" s="79">
        <f t="shared" si="20"/>
        <v>8</v>
      </c>
      <c r="I116" s="79">
        <f t="shared" si="20"/>
        <v>9</v>
      </c>
      <c r="J116" s="79">
        <f t="shared" si="20"/>
        <v>10</v>
      </c>
      <c r="K116" s="79">
        <f t="shared" ref="K116:BW116" si="21">J116+1</f>
        <v>11</v>
      </c>
      <c r="L116" s="79">
        <f t="shared" si="21"/>
        <v>12</v>
      </c>
      <c r="M116" s="79">
        <f t="shared" si="21"/>
        <v>13</v>
      </c>
      <c r="N116" s="79">
        <f t="shared" si="21"/>
        <v>14</v>
      </c>
      <c r="O116" s="79">
        <f t="shared" si="21"/>
        <v>15</v>
      </c>
      <c r="P116" s="79">
        <f t="shared" si="21"/>
        <v>16</v>
      </c>
      <c r="Q116" s="79">
        <f t="shared" si="21"/>
        <v>17</v>
      </c>
      <c r="R116" s="79">
        <f t="shared" si="21"/>
        <v>18</v>
      </c>
      <c r="S116" s="79">
        <f t="shared" si="21"/>
        <v>19</v>
      </c>
      <c r="T116" s="79">
        <f t="shared" si="21"/>
        <v>20</v>
      </c>
      <c r="U116" s="79">
        <f t="shared" si="21"/>
        <v>21</v>
      </c>
      <c r="V116" s="79">
        <f t="shared" si="21"/>
        <v>22</v>
      </c>
      <c r="W116" s="79">
        <f t="shared" si="21"/>
        <v>23</v>
      </c>
      <c r="X116" s="79">
        <f t="shared" si="21"/>
        <v>24</v>
      </c>
      <c r="Y116" s="79">
        <f t="shared" si="21"/>
        <v>25</v>
      </c>
      <c r="Z116" s="79">
        <f t="shared" si="21"/>
        <v>26</v>
      </c>
      <c r="AA116" s="79">
        <f t="shared" si="21"/>
        <v>27</v>
      </c>
      <c r="AB116" s="79">
        <f t="shared" si="21"/>
        <v>28</v>
      </c>
      <c r="AC116" s="79">
        <f t="shared" si="21"/>
        <v>29</v>
      </c>
      <c r="AD116" s="79">
        <f t="shared" si="21"/>
        <v>30</v>
      </c>
      <c r="AE116" s="79">
        <f t="shared" si="21"/>
        <v>31</v>
      </c>
      <c r="AF116" s="79">
        <f t="shared" si="21"/>
        <v>32</v>
      </c>
      <c r="AG116" s="79">
        <f t="shared" si="21"/>
        <v>33</v>
      </c>
      <c r="AH116" s="79">
        <f t="shared" si="21"/>
        <v>34</v>
      </c>
      <c r="AI116" s="79">
        <f t="shared" si="21"/>
        <v>35</v>
      </c>
      <c r="AJ116" s="79">
        <f t="shared" si="21"/>
        <v>36</v>
      </c>
      <c r="AK116" s="79">
        <f t="shared" si="21"/>
        <v>37</v>
      </c>
      <c r="AL116" s="79">
        <f t="shared" si="21"/>
        <v>38</v>
      </c>
      <c r="AM116" s="79">
        <f t="shared" si="21"/>
        <v>39</v>
      </c>
      <c r="AN116" s="79">
        <f t="shared" si="21"/>
        <v>40</v>
      </c>
      <c r="AO116" s="79">
        <f t="shared" si="21"/>
        <v>41</v>
      </c>
      <c r="AP116" s="79">
        <f t="shared" si="21"/>
        <v>42</v>
      </c>
      <c r="AQ116" s="79">
        <f t="shared" si="21"/>
        <v>43</v>
      </c>
      <c r="AR116" s="79">
        <f t="shared" si="21"/>
        <v>44</v>
      </c>
      <c r="AS116" s="79">
        <f t="shared" si="21"/>
        <v>45</v>
      </c>
      <c r="AT116" s="79">
        <f t="shared" si="21"/>
        <v>46</v>
      </c>
      <c r="AU116" s="79">
        <f t="shared" si="21"/>
        <v>47</v>
      </c>
      <c r="AV116" s="79">
        <f t="shared" si="21"/>
        <v>48</v>
      </c>
      <c r="AW116" s="79">
        <f t="shared" si="21"/>
        <v>49</v>
      </c>
      <c r="AX116" s="79">
        <f t="shared" si="21"/>
        <v>50</v>
      </c>
      <c r="AY116" s="79">
        <f t="shared" si="21"/>
        <v>51</v>
      </c>
      <c r="AZ116" s="79">
        <f t="shared" si="21"/>
        <v>52</v>
      </c>
      <c r="BA116" s="79">
        <f t="shared" si="21"/>
        <v>53</v>
      </c>
      <c r="BB116" s="79">
        <f t="shared" si="21"/>
        <v>54</v>
      </c>
      <c r="BC116" s="79">
        <f t="shared" si="21"/>
        <v>55</v>
      </c>
      <c r="BD116" s="79">
        <f t="shared" si="21"/>
        <v>56</v>
      </c>
      <c r="BE116" s="79">
        <f t="shared" si="21"/>
        <v>57</v>
      </c>
      <c r="BF116" s="79">
        <f t="shared" si="21"/>
        <v>58</v>
      </c>
      <c r="BG116" s="79">
        <f t="shared" si="21"/>
        <v>59</v>
      </c>
      <c r="BH116" s="79">
        <f t="shared" si="21"/>
        <v>60</v>
      </c>
      <c r="BI116" s="79">
        <f t="shared" si="21"/>
        <v>61</v>
      </c>
      <c r="BJ116" s="79">
        <f t="shared" si="21"/>
        <v>62</v>
      </c>
      <c r="BK116" s="79">
        <f t="shared" si="21"/>
        <v>63</v>
      </c>
      <c r="BL116" s="79">
        <f t="shared" si="21"/>
        <v>64</v>
      </c>
      <c r="BM116" s="79">
        <f t="shared" si="21"/>
        <v>65</v>
      </c>
      <c r="BN116" s="79">
        <f t="shared" si="21"/>
        <v>66</v>
      </c>
      <c r="BO116" s="79">
        <f t="shared" si="21"/>
        <v>67</v>
      </c>
      <c r="BP116" s="79">
        <f t="shared" si="21"/>
        <v>68</v>
      </c>
      <c r="BQ116" s="79">
        <f t="shared" si="21"/>
        <v>69</v>
      </c>
      <c r="BR116" s="79">
        <f t="shared" si="21"/>
        <v>70</v>
      </c>
      <c r="BS116" s="79">
        <f t="shared" si="21"/>
        <v>71</v>
      </c>
      <c r="BT116" s="79">
        <f t="shared" si="21"/>
        <v>72</v>
      </c>
      <c r="BU116" s="79">
        <f t="shared" si="21"/>
        <v>73</v>
      </c>
      <c r="BV116" s="79">
        <f t="shared" si="21"/>
        <v>74</v>
      </c>
      <c r="BW116" s="79">
        <f t="shared" si="21"/>
        <v>75</v>
      </c>
      <c r="BX116" s="79">
        <f t="shared" ref="BX116:DC116" si="22">BW116+1</f>
        <v>76</v>
      </c>
      <c r="BY116" s="79">
        <f t="shared" si="22"/>
        <v>77</v>
      </c>
      <c r="BZ116" s="79">
        <f t="shared" si="22"/>
        <v>78</v>
      </c>
      <c r="CA116" s="79">
        <f t="shared" si="22"/>
        <v>79</v>
      </c>
      <c r="CB116" s="79">
        <f t="shared" si="22"/>
        <v>80</v>
      </c>
      <c r="CC116" s="79">
        <f t="shared" si="22"/>
        <v>81</v>
      </c>
      <c r="CD116" s="79">
        <f t="shared" si="22"/>
        <v>82</v>
      </c>
      <c r="CE116" s="79">
        <f t="shared" si="22"/>
        <v>83</v>
      </c>
      <c r="CF116" s="79">
        <f t="shared" si="22"/>
        <v>84</v>
      </c>
      <c r="CG116" s="79">
        <f t="shared" si="22"/>
        <v>85</v>
      </c>
      <c r="CH116" s="79">
        <f t="shared" si="22"/>
        <v>86</v>
      </c>
      <c r="CI116" s="79">
        <f t="shared" si="22"/>
        <v>87</v>
      </c>
      <c r="CJ116" s="79">
        <f t="shared" si="22"/>
        <v>88</v>
      </c>
      <c r="CK116" s="79">
        <f t="shared" si="22"/>
        <v>89</v>
      </c>
      <c r="CL116" s="79">
        <f t="shared" si="22"/>
        <v>90</v>
      </c>
      <c r="CM116" s="79">
        <f t="shared" si="22"/>
        <v>91</v>
      </c>
      <c r="CN116" s="79">
        <f t="shared" si="22"/>
        <v>92</v>
      </c>
      <c r="CO116" s="79">
        <f t="shared" si="22"/>
        <v>93</v>
      </c>
      <c r="CP116" s="79">
        <f t="shared" si="22"/>
        <v>94</v>
      </c>
      <c r="CQ116" s="79">
        <f t="shared" si="22"/>
        <v>95</v>
      </c>
      <c r="CR116" s="79">
        <f t="shared" si="22"/>
        <v>96</v>
      </c>
      <c r="CS116" s="79">
        <f t="shared" si="22"/>
        <v>97</v>
      </c>
      <c r="CT116" s="79">
        <f t="shared" si="22"/>
        <v>98</v>
      </c>
      <c r="CU116" s="79">
        <f t="shared" si="22"/>
        <v>99</v>
      </c>
      <c r="CV116" s="79">
        <f t="shared" si="22"/>
        <v>100</v>
      </c>
      <c r="CW116" s="79">
        <f t="shared" si="22"/>
        <v>101</v>
      </c>
      <c r="CX116" s="79">
        <f t="shared" si="22"/>
        <v>102</v>
      </c>
      <c r="CY116" s="79">
        <f t="shared" si="22"/>
        <v>103</v>
      </c>
      <c r="CZ116" s="79">
        <f t="shared" si="22"/>
        <v>104</v>
      </c>
      <c r="DA116" s="79">
        <f t="shared" si="22"/>
        <v>105</v>
      </c>
      <c r="DB116" s="79">
        <f t="shared" si="22"/>
        <v>106</v>
      </c>
      <c r="DC116" s="79">
        <f t="shared" si="22"/>
        <v>107</v>
      </c>
      <c r="DD116" s="79">
        <f t="shared" ref="DD116:EI116" si="23">DC116+1</f>
        <v>108</v>
      </c>
      <c r="DE116" s="79">
        <f t="shared" si="23"/>
        <v>109</v>
      </c>
      <c r="DF116" s="79">
        <f t="shared" si="23"/>
        <v>110</v>
      </c>
      <c r="DG116" s="79">
        <f t="shared" si="23"/>
        <v>111</v>
      </c>
      <c r="DH116" s="79">
        <f t="shared" si="23"/>
        <v>112</v>
      </c>
      <c r="DI116" s="79">
        <f t="shared" si="23"/>
        <v>113</v>
      </c>
      <c r="DJ116" s="79">
        <f t="shared" si="23"/>
        <v>114</v>
      </c>
      <c r="DK116" s="79">
        <f t="shared" si="23"/>
        <v>115</v>
      </c>
      <c r="DL116" s="79">
        <f t="shared" si="23"/>
        <v>116</v>
      </c>
      <c r="DM116" s="79">
        <f t="shared" si="23"/>
        <v>117</v>
      </c>
      <c r="DN116" s="79">
        <f t="shared" si="23"/>
        <v>118</v>
      </c>
      <c r="DO116" s="79">
        <f t="shared" si="23"/>
        <v>119</v>
      </c>
      <c r="DP116" s="79">
        <f t="shared" si="23"/>
        <v>120</v>
      </c>
      <c r="DQ116" s="79">
        <f t="shared" si="23"/>
        <v>121</v>
      </c>
      <c r="DR116" s="79">
        <f t="shared" si="23"/>
        <v>122</v>
      </c>
      <c r="DS116" s="79">
        <f t="shared" si="23"/>
        <v>123</v>
      </c>
      <c r="DT116" s="79">
        <f t="shared" si="23"/>
        <v>124</v>
      </c>
      <c r="DU116" s="79">
        <f t="shared" si="23"/>
        <v>125</v>
      </c>
      <c r="DV116" s="79">
        <f t="shared" si="23"/>
        <v>126</v>
      </c>
      <c r="DW116" s="79">
        <f t="shared" si="23"/>
        <v>127</v>
      </c>
      <c r="DX116" s="79">
        <f t="shared" si="23"/>
        <v>128</v>
      </c>
      <c r="DY116" s="79">
        <f t="shared" si="23"/>
        <v>129</v>
      </c>
      <c r="DZ116" s="79">
        <f t="shared" si="23"/>
        <v>130</v>
      </c>
      <c r="EA116" s="79">
        <f t="shared" si="23"/>
        <v>131</v>
      </c>
      <c r="EB116" s="79">
        <f t="shared" si="23"/>
        <v>132</v>
      </c>
      <c r="EC116" s="79">
        <f t="shared" si="23"/>
        <v>133</v>
      </c>
      <c r="ED116" s="79">
        <f t="shared" si="23"/>
        <v>134</v>
      </c>
      <c r="EE116" s="79">
        <f t="shared" si="23"/>
        <v>135</v>
      </c>
      <c r="EF116" s="79">
        <f t="shared" si="23"/>
        <v>136</v>
      </c>
      <c r="EG116" s="79">
        <f t="shared" si="23"/>
        <v>137</v>
      </c>
      <c r="EH116" s="79">
        <f t="shared" si="23"/>
        <v>138</v>
      </c>
      <c r="EI116" s="79">
        <f t="shared" si="23"/>
        <v>139</v>
      </c>
      <c r="EJ116" s="79">
        <f t="shared" ref="EJ116:FO116" si="24">EI116+1</f>
        <v>140</v>
      </c>
      <c r="EK116" s="79">
        <f t="shared" si="24"/>
        <v>141</v>
      </c>
      <c r="EL116" s="79">
        <f t="shared" si="24"/>
        <v>142</v>
      </c>
      <c r="EM116" s="79">
        <f t="shared" si="24"/>
        <v>143</v>
      </c>
      <c r="EN116" s="79">
        <f t="shared" si="24"/>
        <v>144</v>
      </c>
      <c r="EO116" s="79">
        <f t="shared" si="24"/>
        <v>145</v>
      </c>
      <c r="EP116" s="79">
        <f t="shared" si="24"/>
        <v>146</v>
      </c>
      <c r="EQ116" s="79">
        <f t="shared" si="24"/>
        <v>147</v>
      </c>
      <c r="ER116" s="79">
        <f t="shared" si="24"/>
        <v>148</v>
      </c>
      <c r="ES116" s="79">
        <f t="shared" si="24"/>
        <v>149</v>
      </c>
      <c r="ET116" s="79">
        <f t="shared" si="24"/>
        <v>150</v>
      </c>
      <c r="EU116" s="79">
        <f t="shared" si="24"/>
        <v>151</v>
      </c>
      <c r="EV116" s="79">
        <f t="shared" si="24"/>
        <v>152</v>
      </c>
      <c r="EW116" s="79">
        <f t="shared" si="24"/>
        <v>153</v>
      </c>
      <c r="EX116" s="79">
        <f t="shared" si="24"/>
        <v>154</v>
      </c>
      <c r="EY116" s="79">
        <f t="shared" si="24"/>
        <v>155</v>
      </c>
      <c r="EZ116" s="79">
        <f t="shared" si="24"/>
        <v>156</v>
      </c>
      <c r="FA116" s="79">
        <f t="shared" si="24"/>
        <v>157</v>
      </c>
      <c r="FB116" s="79">
        <f t="shared" si="24"/>
        <v>158</v>
      </c>
      <c r="FC116" s="79">
        <f t="shared" si="24"/>
        <v>159</v>
      </c>
      <c r="FD116" s="79">
        <f t="shared" si="24"/>
        <v>160</v>
      </c>
      <c r="FE116" s="79">
        <f t="shared" si="24"/>
        <v>161</v>
      </c>
      <c r="FF116" s="79">
        <f t="shared" si="24"/>
        <v>162</v>
      </c>
      <c r="FG116" s="79">
        <f t="shared" si="24"/>
        <v>163</v>
      </c>
      <c r="FH116" s="79">
        <f t="shared" si="24"/>
        <v>164</v>
      </c>
      <c r="FI116" s="79">
        <f t="shared" si="24"/>
        <v>165</v>
      </c>
      <c r="FJ116" s="79">
        <f t="shared" si="24"/>
        <v>166</v>
      </c>
      <c r="FK116" s="79">
        <f t="shared" si="24"/>
        <v>167</v>
      </c>
      <c r="FL116" s="79">
        <f t="shared" si="24"/>
        <v>168</v>
      </c>
      <c r="FM116" s="79">
        <f t="shared" si="24"/>
        <v>169</v>
      </c>
      <c r="FN116" s="79">
        <f t="shared" si="24"/>
        <v>170</v>
      </c>
      <c r="FO116" s="79">
        <f t="shared" si="24"/>
        <v>171</v>
      </c>
      <c r="FP116" s="79">
        <f t="shared" ref="FP116:GO116" si="25">FO116+1</f>
        <v>172</v>
      </c>
      <c r="FQ116" s="79">
        <f t="shared" si="25"/>
        <v>173</v>
      </c>
      <c r="FR116" s="79">
        <f t="shared" si="25"/>
        <v>174</v>
      </c>
      <c r="FS116" s="79">
        <f t="shared" si="25"/>
        <v>175</v>
      </c>
      <c r="FT116" s="79">
        <f t="shared" si="25"/>
        <v>176</v>
      </c>
      <c r="FU116" s="79">
        <f t="shared" si="25"/>
        <v>177</v>
      </c>
      <c r="FV116" s="79">
        <f t="shared" si="25"/>
        <v>178</v>
      </c>
      <c r="FW116" s="79">
        <f t="shared" si="25"/>
        <v>179</v>
      </c>
      <c r="FX116" s="79">
        <f t="shared" si="25"/>
        <v>180</v>
      </c>
      <c r="FY116" s="79">
        <f t="shared" si="25"/>
        <v>181</v>
      </c>
      <c r="FZ116" s="79">
        <f t="shared" si="25"/>
        <v>182</v>
      </c>
      <c r="GA116" s="79">
        <f t="shared" si="25"/>
        <v>183</v>
      </c>
      <c r="GB116" s="79">
        <f t="shared" si="25"/>
        <v>184</v>
      </c>
      <c r="GC116" s="79">
        <f t="shared" si="25"/>
        <v>185</v>
      </c>
      <c r="GD116" s="79">
        <f t="shared" si="25"/>
        <v>186</v>
      </c>
      <c r="GE116" s="79">
        <f t="shared" si="25"/>
        <v>187</v>
      </c>
      <c r="GF116" s="79">
        <f t="shared" si="25"/>
        <v>188</v>
      </c>
      <c r="GG116" s="79">
        <f t="shared" si="25"/>
        <v>189</v>
      </c>
      <c r="GH116" s="79">
        <f t="shared" si="25"/>
        <v>190</v>
      </c>
      <c r="GI116" s="79">
        <f t="shared" si="25"/>
        <v>191</v>
      </c>
      <c r="GJ116" s="79">
        <f t="shared" si="25"/>
        <v>192</v>
      </c>
      <c r="GK116" s="79">
        <f t="shared" si="25"/>
        <v>193</v>
      </c>
      <c r="GL116" s="79">
        <f t="shared" si="25"/>
        <v>194</v>
      </c>
      <c r="GM116" s="79">
        <f t="shared" si="25"/>
        <v>195</v>
      </c>
      <c r="GN116" s="79">
        <f t="shared" si="25"/>
        <v>196</v>
      </c>
      <c r="GO116" s="79">
        <f t="shared" si="25"/>
        <v>197</v>
      </c>
      <c r="GP116" s="79">
        <f>GO116+1</f>
        <v>198</v>
      </c>
      <c r="GQ116" s="79">
        <f t="shared" ref="GQ116:HQ116" si="26">GP116+1</f>
        <v>199</v>
      </c>
      <c r="GR116" s="79">
        <f t="shared" si="26"/>
        <v>200</v>
      </c>
      <c r="GS116" s="79">
        <f t="shared" si="26"/>
        <v>201</v>
      </c>
      <c r="GT116" s="79">
        <f t="shared" si="26"/>
        <v>202</v>
      </c>
      <c r="GU116" s="79">
        <f t="shared" si="26"/>
        <v>203</v>
      </c>
      <c r="GV116" s="79">
        <f t="shared" si="26"/>
        <v>204</v>
      </c>
      <c r="GW116" s="79">
        <f t="shared" si="26"/>
        <v>205</v>
      </c>
      <c r="GX116" s="79">
        <f t="shared" si="26"/>
        <v>206</v>
      </c>
      <c r="GY116" s="79">
        <f t="shared" si="26"/>
        <v>207</v>
      </c>
      <c r="GZ116" s="79">
        <f t="shared" si="26"/>
        <v>208</v>
      </c>
      <c r="HA116" s="79">
        <f t="shared" si="26"/>
        <v>209</v>
      </c>
      <c r="HB116" s="79">
        <f t="shared" si="26"/>
        <v>210</v>
      </c>
      <c r="HC116" s="79">
        <f t="shared" si="26"/>
        <v>211</v>
      </c>
      <c r="HD116" s="79">
        <f t="shared" si="26"/>
        <v>212</v>
      </c>
      <c r="HE116" s="79">
        <f t="shared" si="26"/>
        <v>213</v>
      </c>
      <c r="HF116" s="79">
        <f t="shared" si="26"/>
        <v>214</v>
      </c>
      <c r="HG116" s="79">
        <f t="shared" si="26"/>
        <v>215</v>
      </c>
      <c r="HH116" s="79">
        <f t="shared" si="26"/>
        <v>216</v>
      </c>
      <c r="HI116" s="79">
        <f t="shared" si="26"/>
        <v>217</v>
      </c>
      <c r="HJ116" s="79">
        <f t="shared" si="26"/>
        <v>218</v>
      </c>
      <c r="HK116" s="79">
        <f t="shared" si="26"/>
        <v>219</v>
      </c>
      <c r="HL116" s="79">
        <f t="shared" si="26"/>
        <v>220</v>
      </c>
      <c r="HM116" s="79">
        <f t="shared" si="26"/>
        <v>221</v>
      </c>
      <c r="HN116" s="79">
        <f t="shared" si="26"/>
        <v>222</v>
      </c>
      <c r="HO116" s="79">
        <f t="shared" si="26"/>
        <v>223</v>
      </c>
      <c r="HP116" s="79">
        <f t="shared" si="26"/>
        <v>224</v>
      </c>
      <c r="HQ116" s="79">
        <f t="shared" si="26"/>
        <v>225</v>
      </c>
      <c r="HR116" s="79">
        <f>HQ116+1</f>
        <v>226</v>
      </c>
      <c r="HS116" s="79">
        <f>EZ116+1</f>
        <v>157</v>
      </c>
      <c r="HT116" s="79">
        <f t="shared" ref="HT116" si="27">HS116+1</f>
        <v>158</v>
      </c>
      <c r="HU116" s="79">
        <f t="shared" ref="HU116" si="28">HT116+1</f>
        <v>159</v>
      </c>
      <c r="HV116" s="79">
        <f t="shared" ref="HV116" si="29">HU116+1</f>
        <v>160</v>
      </c>
      <c r="HW116" s="79">
        <f t="shared" ref="HW116" si="30">HV116+1</f>
        <v>161</v>
      </c>
      <c r="HX116" s="79">
        <f t="shared" ref="HX116" si="31">HW116+1</f>
        <v>162</v>
      </c>
      <c r="HY116" s="79">
        <f t="shared" ref="HY116" si="32">HX116+1</f>
        <v>163</v>
      </c>
      <c r="HZ116" s="79">
        <f t="shared" ref="HZ116" si="33">HY116+1</f>
        <v>164</v>
      </c>
      <c r="IA116" s="79">
        <f t="shared" ref="IA116" si="34">HZ116+1</f>
        <v>165</v>
      </c>
      <c r="IB116" s="79">
        <f t="shared" ref="IB116" si="35">IA116+1</f>
        <v>166</v>
      </c>
      <c r="IC116" s="79">
        <f t="shared" ref="IC116" si="36">IB116+1</f>
        <v>167</v>
      </c>
      <c r="ID116" s="79">
        <f t="shared" ref="ID116" si="37">IC116+1</f>
        <v>168</v>
      </c>
      <c r="IE116" s="79">
        <f t="shared" ref="IE116" si="38">ID116+1</f>
        <v>169</v>
      </c>
      <c r="IF116" s="79">
        <f t="shared" ref="IF116" si="39">IE116+1</f>
        <v>170</v>
      </c>
      <c r="IG116" s="79">
        <f t="shared" ref="IG116" si="40">IF116+1</f>
        <v>171</v>
      </c>
      <c r="IH116" s="79">
        <f t="shared" ref="IH116" si="41">IG116+1</f>
        <v>172</v>
      </c>
      <c r="II116" s="79">
        <f t="shared" ref="II116" si="42">IH116+1</f>
        <v>173</v>
      </c>
      <c r="IJ116" s="79">
        <f t="shared" ref="IJ116" si="43">II116+1</f>
        <v>174</v>
      </c>
      <c r="IK116" s="79">
        <f t="shared" ref="IK116" si="44">IJ116+1</f>
        <v>175</v>
      </c>
      <c r="IL116" s="79">
        <f t="shared" ref="IL116" si="45">IK116+1</f>
        <v>176</v>
      </c>
      <c r="IM116" s="79">
        <f t="shared" ref="IM116" si="46">IL116+1</f>
        <v>177</v>
      </c>
      <c r="IN116" s="79">
        <f t="shared" ref="IN116" si="47">IM116+1</f>
        <v>178</v>
      </c>
      <c r="IO116" s="79">
        <f t="shared" ref="IO116" si="48">IN116+1</f>
        <v>179</v>
      </c>
      <c r="IP116" s="79">
        <f t="shared" ref="IP116" si="49">IO116+1</f>
        <v>180</v>
      </c>
      <c r="IQ116" s="79">
        <f t="shared" ref="IQ116" si="50">IP116+1</f>
        <v>181</v>
      </c>
      <c r="IR116" s="79">
        <f t="shared" ref="IR116" si="51">IQ116+1</f>
        <v>182</v>
      </c>
      <c r="IS116" s="79">
        <f t="shared" ref="IS116" si="52">IR116+1</f>
        <v>183</v>
      </c>
      <c r="IT116" s="79">
        <f t="shared" ref="IT116" si="53">IS116+1</f>
        <v>184</v>
      </c>
      <c r="IU116" s="79">
        <f t="shared" ref="IU116" si="54">IT116+1</f>
        <v>185</v>
      </c>
      <c r="IV116" s="79">
        <f t="shared" ref="IV116" si="55">IU116+1</f>
        <v>186</v>
      </c>
      <c r="IW116" s="79">
        <f t="shared" ref="IW116" si="56">IV116+1</f>
        <v>187</v>
      </c>
      <c r="IX116" s="79">
        <f t="shared" ref="IX116" si="57">IW116+1</f>
        <v>188</v>
      </c>
      <c r="IY116" s="79">
        <f t="shared" ref="IY116" si="58">IX116+1</f>
        <v>189</v>
      </c>
      <c r="IZ116" s="79">
        <f t="shared" ref="IZ116" si="59">IY116+1</f>
        <v>190</v>
      </c>
      <c r="JA116" s="79">
        <f t="shared" ref="JA116" si="60">IZ116+1</f>
        <v>191</v>
      </c>
      <c r="JB116" s="79">
        <f t="shared" ref="JB116" si="61">JA116+1</f>
        <v>192</v>
      </c>
      <c r="JC116" s="79">
        <f t="shared" ref="JC116" si="62">JB116+1</f>
        <v>193</v>
      </c>
      <c r="JD116" s="79">
        <f t="shared" ref="JD116" si="63">JC116+1</f>
        <v>194</v>
      </c>
      <c r="JE116" s="79">
        <f t="shared" ref="JE116" si="64">JD116+1</f>
        <v>195</v>
      </c>
      <c r="JF116" s="79">
        <f t="shared" ref="JF116" si="65">JE116+1</f>
        <v>196</v>
      </c>
      <c r="JG116" s="79">
        <f t="shared" ref="JG116" si="66">JF116+1</f>
        <v>197</v>
      </c>
      <c r="JH116" s="79">
        <f t="shared" ref="JH116" si="67">JG116+1</f>
        <v>198</v>
      </c>
      <c r="JI116" s="79">
        <f t="shared" ref="JI116" si="68">JH116+1</f>
        <v>199</v>
      </c>
      <c r="JJ116" s="79">
        <f t="shared" ref="JJ116" si="69">JI116+1</f>
        <v>200</v>
      </c>
      <c r="JK116" s="79">
        <f t="shared" ref="JK116" si="70">JJ116+1</f>
        <v>201</v>
      </c>
      <c r="JL116" s="79">
        <f t="shared" ref="JL116" si="71">JK116+1</f>
        <v>202</v>
      </c>
      <c r="JM116" s="79">
        <f t="shared" ref="JM116" si="72">JL116+1</f>
        <v>203</v>
      </c>
      <c r="JN116" s="79">
        <f t="shared" ref="JN116" si="73">JM116+1</f>
        <v>204</v>
      </c>
      <c r="JO116" s="79">
        <f t="shared" ref="JO116" si="74">JN116+1</f>
        <v>205</v>
      </c>
      <c r="JP116" s="79">
        <f t="shared" ref="JP116" si="75">JO116+1</f>
        <v>206</v>
      </c>
      <c r="JQ116" s="79">
        <f t="shared" ref="JQ116" si="76">JP116+1</f>
        <v>207</v>
      </c>
      <c r="JR116" s="79">
        <f t="shared" ref="JR116" si="77">JQ116+1</f>
        <v>208</v>
      </c>
      <c r="JS116" s="79">
        <f t="shared" ref="JS116" si="78">JR116+1</f>
        <v>209</v>
      </c>
      <c r="JT116" s="79">
        <f t="shared" ref="JT116" si="79">JS116+1</f>
        <v>210</v>
      </c>
      <c r="JU116" s="79">
        <f t="shared" ref="JU116" si="80">JT116+1</f>
        <v>211</v>
      </c>
      <c r="JV116" s="79">
        <f t="shared" ref="JV116" si="81">JU116+1</f>
        <v>212</v>
      </c>
      <c r="JW116" s="79">
        <f t="shared" ref="JW116" si="82">JV116+1</f>
        <v>213</v>
      </c>
      <c r="JX116" s="79">
        <f t="shared" ref="JX116" si="83">JW116+1</f>
        <v>214</v>
      </c>
      <c r="JY116" s="79">
        <f t="shared" ref="JY116" si="84">JX116+1</f>
        <v>215</v>
      </c>
      <c r="JZ116" s="79">
        <f t="shared" ref="JZ116" si="85">JY116+1</f>
        <v>216</v>
      </c>
      <c r="KA116" s="79">
        <f t="shared" ref="KA116" si="86">JZ116+1</f>
        <v>217</v>
      </c>
      <c r="KB116" s="79">
        <f t="shared" ref="KB116" si="87">KA116+1</f>
        <v>218</v>
      </c>
      <c r="KC116" s="79">
        <f t="shared" ref="KC116" si="88">KB116+1</f>
        <v>219</v>
      </c>
      <c r="KD116" s="79">
        <f t="shared" ref="KD116" si="89">KC116+1</f>
        <v>220</v>
      </c>
      <c r="KE116" s="79">
        <f t="shared" ref="KE116" si="90">KD116+1</f>
        <v>221</v>
      </c>
      <c r="KF116" s="79">
        <f t="shared" ref="KF116" si="91">KE116+1</f>
        <v>222</v>
      </c>
      <c r="KG116" s="79">
        <f t="shared" ref="KG116" si="92">KF116+1</f>
        <v>223</v>
      </c>
      <c r="KH116" s="79">
        <f t="shared" ref="KH116" si="93">KG116+1</f>
        <v>224</v>
      </c>
      <c r="KI116" s="79">
        <f t="shared" ref="KI116" si="94">KH116+1</f>
        <v>225</v>
      </c>
      <c r="KJ116" s="79">
        <f t="shared" ref="KJ116" si="95">KI116+1</f>
        <v>226</v>
      </c>
      <c r="KK116" s="79">
        <f t="shared" ref="KK116" si="96">KJ116+1</f>
        <v>227</v>
      </c>
      <c r="KL116" s="79">
        <f t="shared" ref="KL116" si="97">KK116+1</f>
        <v>228</v>
      </c>
      <c r="KM116" s="79">
        <f t="shared" ref="KM116" si="98">KL116+1</f>
        <v>229</v>
      </c>
      <c r="KN116" s="79">
        <f t="shared" ref="KN116" si="99">KM116+1</f>
        <v>230</v>
      </c>
      <c r="KO116" s="79">
        <f t="shared" ref="KO116" si="100">KN116+1</f>
        <v>231</v>
      </c>
      <c r="KP116" s="79">
        <f t="shared" ref="KP116" si="101">KO116+1</f>
        <v>232</v>
      </c>
      <c r="KQ116" s="79">
        <f t="shared" ref="KQ116" si="102">KP116+1</f>
        <v>233</v>
      </c>
      <c r="KR116" s="79">
        <f t="shared" ref="KR116" si="103">KQ116+1</f>
        <v>234</v>
      </c>
      <c r="KS116" s="79">
        <f t="shared" ref="KS116" si="104">KR116+1</f>
        <v>235</v>
      </c>
      <c r="KT116" s="79">
        <f t="shared" ref="KT116" si="105">KS116+1</f>
        <v>236</v>
      </c>
      <c r="KU116" s="79">
        <f t="shared" ref="KU116" si="106">KT116+1</f>
        <v>237</v>
      </c>
      <c r="KV116" s="79">
        <f t="shared" ref="KV116" si="107">KU116+1</f>
        <v>238</v>
      </c>
      <c r="KW116" s="79">
        <f t="shared" ref="KW116" si="108">KV116+1</f>
        <v>239</v>
      </c>
      <c r="KX116" s="79">
        <f t="shared" ref="KX116" si="109">KW116+1</f>
        <v>240</v>
      </c>
      <c r="KY116" s="79">
        <f t="shared" ref="KY116" si="110">KX116+1</f>
        <v>241</v>
      </c>
      <c r="KZ116" s="79">
        <f t="shared" ref="KZ116" si="111">KY116+1</f>
        <v>242</v>
      </c>
      <c r="LA116" s="79">
        <f t="shared" ref="LA116" si="112">KZ116+1</f>
        <v>243</v>
      </c>
      <c r="LB116" s="79">
        <f t="shared" ref="LB116" si="113">LA116+1</f>
        <v>244</v>
      </c>
      <c r="LC116" s="79">
        <f t="shared" ref="LC116" si="114">LB116+1</f>
        <v>245</v>
      </c>
      <c r="LD116" s="79">
        <f t="shared" ref="LD116" si="115">LC116+1</f>
        <v>246</v>
      </c>
      <c r="LE116" s="79">
        <f t="shared" ref="LE116" si="116">LD116+1</f>
        <v>247</v>
      </c>
      <c r="LF116" s="79">
        <f t="shared" ref="LF116" si="117">LE116+1</f>
        <v>248</v>
      </c>
      <c r="LG116" s="79">
        <f t="shared" ref="LG116" si="118">LF116+1</f>
        <v>249</v>
      </c>
      <c r="LH116" s="79">
        <f t="shared" ref="LH116" si="119">LG116+1</f>
        <v>250</v>
      </c>
      <c r="LI116" s="79">
        <f t="shared" ref="LI116" si="120">LH116+1</f>
        <v>251</v>
      </c>
      <c r="LJ116" s="79">
        <f t="shared" ref="LJ116" si="121">LI116+1</f>
        <v>252</v>
      </c>
      <c r="LK116" s="79">
        <f t="shared" ref="LK116" si="122">LJ116+1</f>
        <v>253</v>
      </c>
      <c r="LL116" s="79">
        <f t="shared" ref="LL116" si="123">LK116+1</f>
        <v>254</v>
      </c>
      <c r="LM116" s="79">
        <f t="shared" ref="LM116" si="124">LL116+1</f>
        <v>255</v>
      </c>
      <c r="LN116" s="79">
        <f t="shared" ref="LN116" si="125">LM116+1</f>
        <v>256</v>
      </c>
      <c r="LO116" s="79">
        <f t="shared" ref="LO116" si="126">LN116+1</f>
        <v>257</v>
      </c>
      <c r="LP116" s="79">
        <f t="shared" ref="LP116" si="127">LO116+1</f>
        <v>258</v>
      </c>
      <c r="LQ116" s="79">
        <f t="shared" ref="LQ116" si="128">LP116+1</f>
        <v>259</v>
      </c>
      <c r="LR116" s="79">
        <f t="shared" ref="LR116" si="129">LQ116+1</f>
        <v>260</v>
      </c>
      <c r="LS116" s="79">
        <f t="shared" ref="LS116" si="130">LR116+1</f>
        <v>261</v>
      </c>
      <c r="LT116" s="79">
        <f t="shared" ref="LT116" si="131">LS116+1</f>
        <v>262</v>
      </c>
      <c r="LU116" s="79">
        <f t="shared" ref="LU116" si="132">LT116+1</f>
        <v>263</v>
      </c>
      <c r="LV116" s="79">
        <f t="shared" ref="LV116" si="133">LU116+1</f>
        <v>264</v>
      </c>
      <c r="LW116" s="79">
        <f t="shared" ref="LW116" si="134">LV116+1</f>
        <v>265</v>
      </c>
      <c r="LX116" s="79">
        <f t="shared" ref="LX116" si="135">LW116+1</f>
        <v>266</v>
      </c>
      <c r="LY116" s="79">
        <f t="shared" ref="LY116" si="136">LX116+1</f>
        <v>267</v>
      </c>
      <c r="LZ116" s="79">
        <f t="shared" ref="LZ116" si="137">LY116+1</f>
        <v>268</v>
      </c>
      <c r="MA116" s="79">
        <f t="shared" ref="MA116" si="138">LZ116+1</f>
        <v>269</v>
      </c>
      <c r="MB116" s="79">
        <f t="shared" ref="MB116" si="139">MA116+1</f>
        <v>270</v>
      </c>
      <c r="MC116" s="79">
        <f t="shared" ref="MC116" si="140">MB116+1</f>
        <v>271</v>
      </c>
      <c r="MD116" s="79">
        <f t="shared" ref="MD116" si="141">MC116+1</f>
        <v>272</v>
      </c>
      <c r="ME116" s="79">
        <f t="shared" ref="ME116" si="142">MD116+1</f>
        <v>273</v>
      </c>
      <c r="MF116" s="79">
        <f t="shared" ref="MF116" si="143">ME116+1</f>
        <v>274</v>
      </c>
      <c r="MG116" s="79">
        <f t="shared" ref="MG116" si="144">MF116+1</f>
        <v>275</v>
      </c>
      <c r="MH116" s="79">
        <f t="shared" ref="MH116" si="145">MG116+1</f>
        <v>276</v>
      </c>
      <c r="MI116" s="79">
        <f t="shared" ref="MI116" si="146">MH116+1</f>
        <v>277</v>
      </c>
      <c r="MJ116" s="79">
        <f t="shared" ref="MJ116" si="147">MI116+1</f>
        <v>278</v>
      </c>
      <c r="MK116" s="79">
        <f t="shared" ref="MK116" si="148">MJ116+1</f>
        <v>279</v>
      </c>
      <c r="ML116" s="79">
        <f t="shared" ref="ML116" si="149">MK116+1</f>
        <v>280</v>
      </c>
      <c r="MM116" s="79">
        <f t="shared" ref="MM116" si="150">ML116+1</f>
        <v>281</v>
      </c>
      <c r="MN116" s="79">
        <f t="shared" ref="MN116" si="151">MM116+1</f>
        <v>282</v>
      </c>
      <c r="MO116" s="79">
        <f t="shared" ref="MO116" si="152">MN116+1</f>
        <v>283</v>
      </c>
      <c r="MP116" s="79">
        <f t="shared" ref="MP116" si="153">MO116+1</f>
        <v>284</v>
      </c>
      <c r="MQ116" s="79">
        <f t="shared" ref="MQ116" si="154">MP116+1</f>
        <v>285</v>
      </c>
      <c r="MR116" s="79">
        <f t="shared" ref="MR116" si="155">MQ116+1</f>
        <v>286</v>
      </c>
      <c r="MS116" s="79">
        <f t="shared" ref="MS116" si="156">MR116+1</f>
        <v>287</v>
      </c>
      <c r="MT116" s="79">
        <f t="shared" ref="MT116" si="157">MS116+1</f>
        <v>288</v>
      </c>
      <c r="MU116" s="79">
        <f t="shared" ref="MU116" si="158">MT116+1</f>
        <v>289</v>
      </c>
      <c r="MV116" s="79">
        <f t="shared" ref="MV116" si="159">MU116+1</f>
        <v>290</v>
      </c>
      <c r="MW116" s="79">
        <f t="shared" ref="MW116" si="160">MV116+1</f>
        <v>291</v>
      </c>
      <c r="MX116" s="79">
        <f t="shared" ref="MX116" si="161">MW116+1</f>
        <v>292</v>
      </c>
      <c r="MY116" s="79">
        <f t="shared" ref="MY116" si="162">MX116+1</f>
        <v>293</v>
      </c>
      <c r="MZ116" s="79">
        <f t="shared" ref="MZ116" si="163">MY116+1</f>
        <v>294</v>
      </c>
      <c r="NA116" s="79">
        <f t="shared" ref="NA116" si="164">MZ116+1</f>
        <v>295</v>
      </c>
      <c r="NB116" s="79">
        <f>NA116+1</f>
        <v>296</v>
      </c>
      <c r="NC116" s="79">
        <f t="shared" ref="NC116" si="165">NB116+1</f>
        <v>297</v>
      </c>
      <c r="ND116" s="79">
        <f t="shared" ref="ND116" si="166">NC116+1</f>
        <v>298</v>
      </c>
      <c r="NE116" s="79">
        <f t="shared" ref="NE116" si="167">ND116+1</f>
        <v>299</v>
      </c>
      <c r="NF116" s="79">
        <f t="shared" ref="NF116" si="168">NE116+1</f>
        <v>300</v>
      </c>
      <c r="NG116" s="79">
        <f t="shared" ref="NG116" si="169">NF116+1</f>
        <v>301</v>
      </c>
      <c r="NH116" s="79">
        <f t="shared" ref="NH116" si="170">NG116+1</f>
        <v>302</v>
      </c>
      <c r="NI116" s="79">
        <f>NH116+1</f>
        <v>303</v>
      </c>
      <c r="NJ116" s="79">
        <f t="shared" ref="NJ116" si="171">NI116+1</f>
        <v>304</v>
      </c>
      <c r="NK116" s="79">
        <f t="shared" ref="NK116" si="172">NJ116+1</f>
        <v>305</v>
      </c>
      <c r="NL116" s="79">
        <f t="shared" ref="NL116" si="173">NK116+1</f>
        <v>306</v>
      </c>
      <c r="NM116" s="79">
        <f t="shared" ref="NM116" si="174">NL116+1</f>
        <v>307</v>
      </c>
      <c r="NN116" s="79">
        <f t="shared" ref="NN116" si="175">NM116+1</f>
        <v>308</v>
      </c>
      <c r="NO116" s="79">
        <f t="shared" ref="NO116" si="176">NN116+1</f>
        <v>309</v>
      </c>
      <c r="NP116" s="79">
        <f>NO116+1</f>
        <v>310</v>
      </c>
      <c r="NQ116" s="79">
        <f t="shared" ref="NQ116" si="177">NP116+1</f>
        <v>311</v>
      </c>
      <c r="NR116" s="79">
        <f t="shared" ref="NR116" si="178">NQ116+1</f>
        <v>312</v>
      </c>
      <c r="NS116" s="79">
        <f t="shared" ref="NS116" si="179">NR116+1</f>
        <v>313</v>
      </c>
      <c r="NT116" s="79">
        <f t="shared" ref="NT116" si="180">NS116+1</f>
        <v>314</v>
      </c>
      <c r="NU116" s="79">
        <f t="shared" ref="NU116" si="181">NT116+1</f>
        <v>315</v>
      </c>
      <c r="NV116" s="79">
        <f t="shared" ref="NV116" si="182">NU116+1</f>
        <v>316</v>
      </c>
      <c r="NW116" s="79">
        <f>NV116+1</f>
        <v>317</v>
      </c>
      <c r="NX116" s="79">
        <f t="shared" ref="NX116" si="183">NW116+1</f>
        <v>318</v>
      </c>
      <c r="NY116" s="79">
        <f t="shared" ref="NY116" si="184">NX116+1</f>
        <v>319</v>
      </c>
      <c r="NZ116" s="79">
        <f t="shared" ref="NZ116" si="185">NY116+1</f>
        <v>320</v>
      </c>
      <c r="OA116" s="79">
        <f t="shared" ref="OA116" si="186">NZ116+1</f>
        <v>321</v>
      </c>
      <c r="OB116" s="79">
        <f t="shared" ref="OB116" si="187">OA116+1</f>
        <v>322</v>
      </c>
      <c r="OC116" s="79">
        <f t="shared" ref="OC116" si="188">OB116+1</f>
        <v>323</v>
      </c>
      <c r="OD116" s="79">
        <f>OC116+1</f>
        <v>324</v>
      </c>
      <c r="OE116" s="79">
        <f t="shared" ref="OE116" si="189">OD116+1</f>
        <v>325</v>
      </c>
      <c r="OF116" s="79">
        <f t="shared" ref="OF116" si="190">OE116+1</f>
        <v>326</v>
      </c>
      <c r="OG116" s="79">
        <f t="shared" ref="OG116" si="191">OF116+1</f>
        <v>327</v>
      </c>
      <c r="OH116" s="79">
        <f t="shared" ref="OH116" si="192">OG116+1</f>
        <v>328</v>
      </c>
      <c r="OI116" s="79">
        <f t="shared" ref="OI116" si="193">OH116+1</f>
        <v>329</v>
      </c>
      <c r="OJ116" s="79">
        <f t="shared" ref="OJ116" si="194">OI116+1</f>
        <v>330</v>
      </c>
      <c r="OK116" s="79">
        <f>OJ116+1</f>
        <v>331</v>
      </c>
      <c r="OL116" s="79">
        <f t="shared" ref="OL116" si="195">OK116+1</f>
        <v>332</v>
      </c>
      <c r="OM116" s="79">
        <f t="shared" ref="OM116" si="196">OL116+1</f>
        <v>333</v>
      </c>
      <c r="ON116" s="79">
        <f t="shared" ref="ON116" si="197">OM116+1</f>
        <v>334</v>
      </c>
      <c r="OO116" s="79">
        <f t="shared" ref="OO116" si="198">ON116+1</f>
        <v>335</v>
      </c>
      <c r="OP116" s="79">
        <f t="shared" ref="OP116" si="199">OO116+1</f>
        <v>336</v>
      </c>
      <c r="OQ116" s="79">
        <f t="shared" ref="OQ116" si="200">OP116+1</f>
        <v>337</v>
      </c>
      <c r="OR116" s="79">
        <f>OQ116+1</f>
        <v>338</v>
      </c>
      <c r="OS116" s="79">
        <f t="shared" ref="OS116" si="201">OR116+1</f>
        <v>339</v>
      </c>
      <c r="OT116" s="79">
        <f t="shared" ref="OT116" si="202">OS116+1</f>
        <v>340</v>
      </c>
      <c r="OU116" s="79">
        <f t="shared" ref="OU116" si="203">OT116+1</f>
        <v>341</v>
      </c>
      <c r="OV116" s="79">
        <f t="shared" ref="OV116" si="204">OU116+1</f>
        <v>342</v>
      </c>
      <c r="OW116" s="79">
        <f t="shared" ref="OW116" si="205">OV116+1</f>
        <v>343</v>
      </c>
      <c r="OX116" s="79">
        <f t="shared" ref="OX116" si="206">OW116+1</f>
        <v>344</v>
      </c>
      <c r="OY116" s="79">
        <f>OX116+1</f>
        <v>345</v>
      </c>
      <c r="OZ116" s="79">
        <f t="shared" ref="OZ116" si="207">OY116+1</f>
        <v>346</v>
      </c>
      <c r="PA116" s="79">
        <f t="shared" ref="PA116" si="208">OZ116+1</f>
        <v>347</v>
      </c>
      <c r="PB116" s="79">
        <f t="shared" ref="PB116" si="209">PA116+1</f>
        <v>348</v>
      </c>
      <c r="PC116" s="79">
        <f t="shared" ref="PC116" si="210">PB116+1</f>
        <v>349</v>
      </c>
      <c r="PD116" s="79">
        <f t="shared" ref="PD116" si="211">PC116+1</f>
        <v>350</v>
      </c>
      <c r="PE116" s="79">
        <f t="shared" ref="PE116" si="212">PD116+1</f>
        <v>351</v>
      </c>
      <c r="PF116" s="79">
        <f>PE116+1</f>
        <v>352</v>
      </c>
      <c r="PG116" s="79">
        <f t="shared" ref="PG116" si="213">PF116+1</f>
        <v>353</v>
      </c>
      <c r="PH116" s="79">
        <f t="shared" ref="PH116" si="214">PG116+1</f>
        <v>354</v>
      </c>
      <c r="PI116" s="79">
        <f t="shared" ref="PI116" si="215">PH116+1</f>
        <v>355</v>
      </c>
      <c r="PJ116" s="79">
        <f t="shared" ref="PJ116" si="216">PI116+1</f>
        <v>356</v>
      </c>
      <c r="PK116" s="79">
        <f t="shared" ref="PK116" si="217">PJ116+1</f>
        <v>357</v>
      </c>
      <c r="PL116" s="79">
        <f t="shared" ref="PL116" si="218">PK116+1</f>
        <v>358</v>
      </c>
      <c r="PM116" s="79">
        <f>PL116+1</f>
        <v>359</v>
      </c>
      <c r="PN116" s="79">
        <f t="shared" ref="PN116" si="219">PM116+1</f>
        <v>360</v>
      </c>
      <c r="PO116" s="79">
        <f t="shared" ref="PO116" si="220">PN116+1</f>
        <v>361</v>
      </c>
      <c r="PP116" s="79">
        <f t="shared" ref="PP116" si="221">PO116+1</f>
        <v>362</v>
      </c>
      <c r="PQ116" s="79">
        <f t="shared" ref="PQ116" si="222">PP116+1</f>
        <v>363</v>
      </c>
      <c r="PR116" s="79">
        <f t="shared" ref="PR116" si="223">PQ116+1</f>
        <v>364</v>
      </c>
      <c r="PS116" s="79">
        <f t="shared" ref="PS116" si="224">PR116+1</f>
        <v>365</v>
      </c>
      <c r="PT116" s="79">
        <f>PS116+1</f>
        <v>366</v>
      </c>
      <c r="PU116" s="79">
        <f t="shared" ref="PU116" si="225">PT116+1</f>
        <v>367</v>
      </c>
      <c r="PV116" s="79">
        <f t="shared" ref="PV116" si="226">PU116+1</f>
        <v>368</v>
      </c>
      <c r="PW116" s="79">
        <f t="shared" ref="PW116" si="227">PV116+1</f>
        <v>369</v>
      </c>
      <c r="PX116" s="79">
        <f t="shared" ref="PX116" si="228">PW116+1</f>
        <v>370</v>
      </c>
      <c r="PY116" s="79">
        <f t="shared" ref="PY116" si="229">PX116+1</f>
        <v>371</v>
      </c>
      <c r="PZ116" s="79">
        <f t="shared" ref="PZ116" si="230">PY116+1</f>
        <v>372</v>
      </c>
      <c r="QA116" s="79">
        <f>PZ116+1</f>
        <v>373</v>
      </c>
      <c r="QB116" s="79">
        <f t="shared" ref="QB116" si="231">QA116+1</f>
        <v>374</v>
      </c>
      <c r="QC116" s="79">
        <f t="shared" ref="QC116" si="232">QB116+1</f>
        <v>375</v>
      </c>
      <c r="QD116" s="79">
        <f t="shared" ref="QD116" si="233">QC116+1</f>
        <v>376</v>
      </c>
      <c r="QE116" s="79">
        <f t="shared" ref="QE116" si="234">QD116+1</f>
        <v>377</v>
      </c>
      <c r="QF116" s="79">
        <f t="shared" ref="QF116" si="235">QE116+1</f>
        <v>378</v>
      </c>
      <c r="QG116" s="79">
        <f t="shared" ref="QG116" si="236">QF116+1</f>
        <v>379</v>
      </c>
      <c r="QH116" s="79">
        <f>QG116+1</f>
        <v>380</v>
      </c>
      <c r="QI116" s="79">
        <f t="shared" ref="QI116" si="237">QH116+1</f>
        <v>381</v>
      </c>
      <c r="QJ116" s="79">
        <f t="shared" ref="QJ116" si="238">QI116+1</f>
        <v>382</v>
      </c>
      <c r="QK116" s="79">
        <f t="shared" ref="QK116" si="239">QJ116+1</f>
        <v>383</v>
      </c>
      <c r="QL116" s="79">
        <f t="shared" ref="QL116" si="240">QK116+1</f>
        <v>384</v>
      </c>
      <c r="QM116" s="79">
        <f t="shared" ref="QM116" si="241">QL116+1</f>
        <v>385</v>
      </c>
      <c r="QN116" s="79">
        <f t="shared" ref="QN116" si="242">QM116+1</f>
        <v>386</v>
      </c>
      <c r="QO116" s="79">
        <f>QN116+1</f>
        <v>387</v>
      </c>
      <c r="QP116" s="79">
        <f t="shared" ref="QP116" si="243">QO116+1</f>
        <v>388</v>
      </c>
      <c r="QQ116" s="79">
        <f t="shared" ref="QQ116" si="244">QP116+1</f>
        <v>389</v>
      </c>
      <c r="QR116" s="79">
        <f t="shared" ref="QR116" si="245">QQ116+1</f>
        <v>390</v>
      </c>
      <c r="QS116" s="79">
        <f t="shared" ref="QS116" si="246">QR116+1</f>
        <v>391</v>
      </c>
      <c r="QT116" s="79">
        <f t="shared" ref="QT116" si="247">QS116+1</f>
        <v>392</v>
      </c>
      <c r="QU116" s="79">
        <f t="shared" ref="QU116" si="248">QT116+1</f>
        <v>393</v>
      </c>
      <c r="QV116" s="79">
        <f>QU116+1</f>
        <v>394</v>
      </c>
      <c r="QW116" s="79">
        <f t="shared" ref="QW116" si="249">QV116+1</f>
        <v>395</v>
      </c>
      <c r="QX116" s="79">
        <f t="shared" ref="QX116" si="250">QW116+1</f>
        <v>396</v>
      </c>
      <c r="QY116" s="79">
        <f t="shared" ref="QY116" si="251">QX116+1</f>
        <v>397</v>
      </c>
      <c r="QZ116" s="79">
        <f t="shared" ref="QZ116" si="252">QY116+1</f>
        <v>398</v>
      </c>
      <c r="RA116" s="79">
        <f t="shared" ref="RA116" si="253">QZ116+1</f>
        <v>399</v>
      </c>
      <c r="RB116" s="79">
        <f t="shared" ref="RB116" si="254">RA116+1</f>
        <v>400</v>
      </c>
      <c r="RC116" s="79">
        <f>RB116+1</f>
        <v>401</v>
      </c>
      <c r="RD116" s="79">
        <f t="shared" ref="RD116" si="255">RC116+1</f>
        <v>402</v>
      </c>
      <c r="RE116" s="79">
        <f t="shared" ref="RE116" si="256">RD116+1</f>
        <v>403</v>
      </c>
      <c r="RF116" s="79">
        <f t="shared" ref="RF116" si="257">RE116+1</f>
        <v>404</v>
      </c>
      <c r="RG116" s="79">
        <f t="shared" ref="RG116" si="258">RF116+1</f>
        <v>405</v>
      </c>
      <c r="RH116" s="79">
        <f t="shared" ref="RH116" si="259">RG116+1</f>
        <v>406</v>
      </c>
      <c r="RI116" s="79">
        <f t="shared" ref="RI116" si="260">RH116+1</f>
        <v>407</v>
      </c>
      <c r="RJ116" s="79">
        <f>RI116+1</f>
        <v>408</v>
      </c>
      <c r="RK116" s="79">
        <f t="shared" ref="RK116" si="261">RJ116+1</f>
        <v>409</v>
      </c>
      <c r="RL116" s="79">
        <f t="shared" ref="RL116" si="262">RK116+1</f>
        <v>410</v>
      </c>
      <c r="RM116" s="79">
        <f t="shared" ref="RM116" si="263">RL116+1</f>
        <v>411</v>
      </c>
      <c r="RN116" s="79">
        <f t="shared" ref="RN116" si="264">RM116+1</f>
        <v>412</v>
      </c>
      <c r="RO116" s="79">
        <f t="shared" ref="RO116" si="265">RN116+1</f>
        <v>413</v>
      </c>
      <c r="RP116" s="79">
        <f t="shared" ref="RP116" si="266">RO116+1</f>
        <v>414</v>
      </c>
      <c r="RQ116" s="79">
        <f>RP116+1</f>
        <v>415</v>
      </c>
      <c r="RR116" s="79">
        <f t="shared" ref="RR116" si="267">RQ116+1</f>
        <v>416</v>
      </c>
      <c r="RS116" s="79">
        <f t="shared" ref="RS116" si="268">RR116+1</f>
        <v>417</v>
      </c>
      <c r="RT116" s="79">
        <f t="shared" ref="RT116" si="269">RS116+1</f>
        <v>418</v>
      </c>
      <c r="RU116" s="79">
        <f t="shared" ref="RU116" si="270">RT116+1</f>
        <v>419</v>
      </c>
      <c r="RV116" s="79">
        <f t="shared" ref="RV116" si="271">RU116+1</f>
        <v>420</v>
      </c>
      <c r="RW116" s="79">
        <f t="shared" ref="RW116" si="272">RV116+1</f>
        <v>421</v>
      </c>
      <c r="RX116" s="79">
        <f>RW116+1</f>
        <v>422</v>
      </c>
      <c r="RY116" s="79">
        <f t="shared" ref="RY116" si="273">RX116+1</f>
        <v>423</v>
      </c>
      <c r="RZ116" s="79">
        <f t="shared" ref="RZ116" si="274">RY116+1</f>
        <v>424</v>
      </c>
      <c r="SA116" s="79">
        <f t="shared" ref="SA116" si="275">RZ116+1</f>
        <v>425</v>
      </c>
      <c r="SB116" s="79">
        <f t="shared" ref="SB116" si="276">SA116+1</f>
        <v>426</v>
      </c>
      <c r="SC116" s="79">
        <f t="shared" ref="SC116" si="277">SB116+1</f>
        <v>427</v>
      </c>
      <c r="SD116" s="79">
        <f t="shared" ref="SD116" si="278">SC116+1</f>
        <v>428</v>
      </c>
      <c r="SE116" s="79">
        <f>SD116+1</f>
        <v>429</v>
      </c>
      <c r="SF116" s="79">
        <f t="shared" ref="SF116" si="279">SE116+1</f>
        <v>430</v>
      </c>
      <c r="SG116" s="79">
        <f t="shared" ref="SG116" si="280">SF116+1</f>
        <v>431</v>
      </c>
      <c r="SH116" s="79">
        <f t="shared" ref="SH116" si="281">SG116+1</f>
        <v>432</v>
      </c>
      <c r="SI116" s="79">
        <f t="shared" ref="SI116" si="282">SH116+1</f>
        <v>433</v>
      </c>
      <c r="SJ116" s="79">
        <f t="shared" ref="SJ116" si="283">SI116+1</f>
        <v>434</v>
      </c>
      <c r="SK116" s="79">
        <f t="shared" ref="SK116" si="284">SJ116+1</f>
        <v>435</v>
      </c>
      <c r="SL116" s="79">
        <f>SK116+1</f>
        <v>436</v>
      </c>
      <c r="SM116" s="79">
        <f t="shared" ref="SM116" si="285">SL116+1</f>
        <v>437</v>
      </c>
      <c r="SN116" s="79">
        <f t="shared" ref="SN116" si="286">SM116+1</f>
        <v>438</v>
      </c>
      <c r="SO116" s="79">
        <f t="shared" ref="SO116" si="287">SN116+1</f>
        <v>439</v>
      </c>
      <c r="SP116" s="79">
        <f t="shared" ref="SP116" si="288">SO116+1</f>
        <v>440</v>
      </c>
      <c r="SQ116" s="79">
        <f t="shared" ref="SQ116" si="289">SP116+1</f>
        <v>441</v>
      </c>
      <c r="SR116" s="79">
        <f t="shared" ref="SR116" si="290">SQ116+1</f>
        <v>442</v>
      </c>
      <c r="SS116" s="79">
        <f>SR116+1</f>
        <v>443</v>
      </c>
      <c r="ST116" s="79">
        <f t="shared" ref="ST116" si="291">SS116+1</f>
        <v>444</v>
      </c>
      <c r="SU116" s="79">
        <f t="shared" ref="SU116" si="292">ST116+1</f>
        <v>445</v>
      </c>
      <c r="SV116" s="79">
        <f t="shared" ref="SV116" si="293">SU116+1</f>
        <v>446</v>
      </c>
      <c r="SW116" s="79">
        <f t="shared" ref="SW116" si="294">SV116+1</f>
        <v>447</v>
      </c>
      <c r="SX116" s="79">
        <f t="shared" ref="SX116" si="295">SW116+1</f>
        <v>448</v>
      </c>
      <c r="SY116" s="79">
        <f t="shared" ref="SY116" si="296">SX116+1</f>
        <v>449</v>
      </c>
      <c r="SZ116" s="79">
        <f>SY116+1</f>
        <v>450</v>
      </c>
      <c r="TA116" s="79">
        <f t="shared" ref="TA116" si="297">SZ116+1</f>
        <v>451</v>
      </c>
      <c r="TB116" s="79">
        <f t="shared" ref="TB116" si="298">TA116+1</f>
        <v>452</v>
      </c>
      <c r="TC116" s="79">
        <f t="shared" ref="TC116" si="299">TB116+1</f>
        <v>453</v>
      </c>
      <c r="TD116" s="79">
        <f t="shared" ref="TD116" si="300">TC116+1</f>
        <v>454</v>
      </c>
      <c r="TE116" s="79">
        <f t="shared" ref="TE116" si="301">TD116+1</f>
        <v>455</v>
      </c>
      <c r="TF116" s="79">
        <f t="shared" ref="TF116" si="302">TE116+1</f>
        <v>456</v>
      </c>
      <c r="TG116" s="79">
        <f>TF116+1</f>
        <v>457</v>
      </c>
      <c r="TH116" s="79">
        <f t="shared" ref="TH116" si="303">TG116+1</f>
        <v>458</v>
      </c>
      <c r="TI116" s="79">
        <f t="shared" ref="TI116" si="304">TH116+1</f>
        <v>459</v>
      </c>
      <c r="TJ116" s="79">
        <f t="shared" ref="TJ116" si="305">TI116+1</f>
        <v>460</v>
      </c>
      <c r="TK116" s="79">
        <f t="shared" ref="TK116" si="306">TJ116+1</f>
        <v>461</v>
      </c>
      <c r="TL116" s="79">
        <f t="shared" ref="TL116" si="307">TK116+1</f>
        <v>462</v>
      </c>
      <c r="TM116" s="79">
        <f t="shared" ref="TM116" si="308">TL116+1</f>
        <v>463</v>
      </c>
      <c r="TN116" s="79">
        <f>TM116+1</f>
        <v>464</v>
      </c>
      <c r="TO116" s="79">
        <f t="shared" ref="TO116" si="309">TN116+1</f>
        <v>465</v>
      </c>
      <c r="TP116" s="79">
        <f t="shared" ref="TP116" si="310">TO116+1</f>
        <v>466</v>
      </c>
      <c r="TQ116" s="79">
        <f t="shared" ref="TQ116" si="311">TP116+1</f>
        <v>467</v>
      </c>
      <c r="TR116" s="79">
        <f t="shared" ref="TR116" si="312">TQ116+1</f>
        <v>468</v>
      </c>
      <c r="TS116" s="79">
        <f t="shared" ref="TS116" si="313">TR116+1</f>
        <v>469</v>
      </c>
      <c r="TT116" s="79">
        <f t="shared" ref="TT116" si="314">TS116+1</f>
        <v>470</v>
      </c>
      <c r="TU116" s="79">
        <f>TT116+1</f>
        <v>471</v>
      </c>
      <c r="TV116" s="79">
        <f t="shared" ref="TV116" si="315">TU116+1</f>
        <v>472</v>
      </c>
      <c r="TW116" s="79">
        <f t="shared" ref="TW116" si="316">TV116+1</f>
        <v>473</v>
      </c>
      <c r="TX116" s="79">
        <f t="shared" ref="TX116" si="317">TW116+1</f>
        <v>474</v>
      </c>
      <c r="TY116" s="79">
        <f t="shared" ref="TY116" si="318">TX116+1</f>
        <v>475</v>
      </c>
      <c r="TZ116" s="79">
        <f t="shared" ref="TZ116" si="319">TY116+1</f>
        <v>476</v>
      </c>
      <c r="UA116" s="79">
        <f t="shared" ref="UA116" si="320">TZ116+1</f>
        <v>477</v>
      </c>
      <c r="UB116" s="79">
        <f>UA116+1</f>
        <v>478</v>
      </c>
      <c r="UC116" s="79">
        <f t="shared" ref="UC116" si="321">UB116+1</f>
        <v>479</v>
      </c>
      <c r="UD116" s="79">
        <f t="shared" ref="UD116" si="322">UC116+1</f>
        <v>480</v>
      </c>
      <c r="UE116" s="79">
        <f t="shared" ref="UE116" si="323">UD116+1</f>
        <v>481</v>
      </c>
      <c r="UF116" s="79">
        <f t="shared" ref="UF116" si="324">UE116+1</f>
        <v>482</v>
      </c>
      <c r="UG116" s="79">
        <f t="shared" ref="UG116" si="325">UF116+1</f>
        <v>483</v>
      </c>
      <c r="UH116" s="79">
        <f t="shared" ref="UH116" si="326">UG116+1</f>
        <v>484</v>
      </c>
      <c r="UI116" s="79">
        <f>UH116+1</f>
        <v>485</v>
      </c>
      <c r="UJ116" s="79">
        <f t="shared" ref="UJ116" si="327">UI116+1</f>
        <v>486</v>
      </c>
      <c r="UK116" s="79">
        <f t="shared" ref="UK116" si="328">UJ116+1</f>
        <v>487</v>
      </c>
      <c r="UL116" s="79">
        <f t="shared" ref="UL116" si="329">UK116+1</f>
        <v>488</v>
      </c>
      <c r="UM116" s="79">
        <f t="shared" ref="UM116" si="330">UL116+1</f>
        <v>489</v>
      </c>
      <c r="UN116" s="79">
        <f t="shared" ref="UN116" si="331">UM116+1</f>
        <v>490</v>
      </c>
      <c r="UO116" s="79">
        <f t="shared" ref="UO116" si="332">UN116+1</f>
        <v>491</v>
      </c>
      <c r="UP116" s="79">
        <f>UO116+1</f>
        <v>492</v>
      </c>
      <c r="UQ116" s="79">
        <f t="shared" ref="UQ116" si="333">UP116+1</f>
        <v>493</v>
      </c>
      <c r="UR116" s="79">
        <f t="shared" ref="UR116" si="334">UQ116+1</f>
        <v>494</v>
      </c>
      <c r="US116" s="79">
        <f t="shared" ref="US116" si="335">UR116+1</f>
        <v>495</v>
      </c>
      <c r="UT116" s="79">
        <f t="shared" ref="UT116" si="336">US116+1</f>
        <v>496</v>
      </c>
      <c r="UU116" s="79">
        <f t="shared" ref="UU116" si="337">UT116+1</f>
        <v>497</v>
      </c>
      <c r="UV116" s="79">
        <f t="shared" ref="UV116" si="338">UU116+1</f>
        <v>498</v>
      </c>
      <c r="UW116" s="79">
        <f>UV116+1</f>
        <v>499</v>
      </c>
      <c r="UX116" s="79">
        <f t="shared" ref="UX116" si="339">UW116+1</f>
        <v>500</v>
      </c>
      <c r="UY116" s="79">
        <f t="shared" ref="UY116" si="340">UX116+1</f>
        <v>501</v>
      </c>
      <c r="UZ116" s="79">
        <f t="shared" ref="UZ116" si="341">UY116+1</f>
        <v>502</v>
      </c>
      <c r="VA116" s="79">
        <f t="shared" ref="VA116" si="342">UZ116+1</f>
        <v>503</v>
      </c>
      <c r="VB116" s="79">
        <f t="shared" ref="VB116" si="343">VA116+1</f>
        <v>504</v>
      </c>
      <c r="VC116" s="79">
        <f t="shared" ref="VC116" si="344">VB116+1</f>
        <v>505</v>
      </c>
      <c r="VD116" s="79">
        <f>VC116+1</f>
        <v>506</v>
      </c>
      <c r="VE116" s="79">
        <f t="shared" ref="VE116" si="345">VD116+1</f>
        <v>507</v>
      </c>
      <c r="VF116" s="79">
        <f t="shared" ref="VF116" si="346">VE116+1</f>
        <v>508</v>
      </c>
      <c r="VG116" s="79">
        <f t="shared" ref="VG116" si="347">VF116+1</f>
        <v>509</v>
      </c>
      <c r="VH116" s="79">
        <f t="shared" ref="VH116" si="348">VG116+1</f>
        <v>510</v>
      </c>
      <c r="VI116" s="79">
        <f t="shared" ref="VI116" si="349">VH116+1</f>
        <v>511</v>
      </c>
      <c r="VJ116" s="79">
        <f t="shared" ref="VJ116" si="350">VI116+1</f>
        <v>512</v>
      </c>
      <c r="VK116" s="79">
        <f>VJ116+1</f>
        <v>513</v>
      </c>
      <c r="VL116" s="79">
        <f t="shared" ref="VL116" si="351">VK116+1</f>
        <v>514</v>
      </c>
      <c r="VM116" s="79">
        <f t="shared" ref="VM116" si="352">VL116+1</f>
        <v>515</v>
      </c>
      <c r="VN116" s="79">
        <f t="shared" ref="VN116" si="353">VM116+1</f>
        <v>516</v>
      </c>
      <c r="VO116" s="79">
        <f t="shared" ref="VO116" si="354">VN116+1</f>
        <v>517</v>
      </c>
      <c r="VP116" s="79">
        <f t="shared" ref="VP116" si="355">VO116+1</f>
        <v>518</v>
      </c>
      <c r="VQ116" s="79">
        <f t="shared" ref="VQ116" si="356">VP116+1</f>
        <v>519</v>
      </c>
      <c r="VR116" s="79">
        <f>VQ116+1</f>
        <v>520</v>
      </c>
      <c r="VS116" s="79">
        <f t="shared" ref="VS116" si="357">VR116+1</f>
        <v>521</v>
      </c>
      <c r="VT116" s="79">
        <f t="shared" ref="VT116" si="358">VS116+1</f>
        <v>522</v>
      </c>
      <c r="VU116" s="79">
        <f t="shared" ref="VU116" si="359">VT116+1</f>
        <v>523</v>
      </c>
      <c r="VV116" s="79">
        <f t="shared" ref="VV116" si="360">VU116+1</f>
        <v>524</v>
      </c>
      <c r="VW116" s="79">
        <f t="shared" ref="VW116" si="361">VV116+1</f>
        <v>525</v>
      </c>
      <c r="VX116" s="79">
        <f t="shared" ref="VX116" si="362">VW116+1</f>
        <v>526</v>
      </c>
      <c r="VY116" s="79">
        <f>VX116+1</f>
        <v>527</v>
      </c>
      <c r="VZ116" s="79">
        <f t="shared" ref="VZ116" si="363">VY116+1</f>
        <v>528</v>
      </c>
      <c r="WA116" s="79">
        <f t="shared" ref="WA116" si="364">VZ116+1</f>
        <v>529</v>
      </c>
      <c r="WB116" s="79">
        <f t="shared" ref="WB116" si="365">WA116+1</f>
        <v>530</v>
      </c>
      <c r="WC116" s="79">
        <f t="shared" ref="WC116" si="366">WB116+1</f>
        <v>531</v>
      </c>
      <c r="WD116" s="79">
        <f t="shared" ref="WD116" si="367">WC116+1</f>
        <v>532</v>
      </c>
      <c r="WE116" s="79">
        <f t="shared" ref="WE116" si="368">WD116+1</f>
        <v>533</v>
      </c>
      <c r="WF116" s="79">
        <f>WE116+1</f>
        <v>534</v>
      </c>
      <c r="WG116" s="79">
        <f t="shared" ref="WG116" si="369">WF116+1</f>
        <v>535</v>
      </c>
      <c r="WH116" s="79">
        <f t="shared" ref="WH116" si="370">WG116+1</f>
        <v>536</v>
      </c>
      <c r="WI116" s="79">
        <f t="shared" ref="WI116" si="371">WH116+1</f>
        <v>537</v>
      </c>
      <c r="WJ116" s="79">
        <f t="shared" ref="WJ116" si="372">WI116+1</f>
        <v>538</v>
      </c>
      <c r="WK116" s="79">
        <f t="shared" ref="WK116" si="373">WJ116+1</f>
        <v>539</v>
      </c>
      <c r="WL116" s="79">
        <f t="shared" ref="WL116" si="374">WK116+1</f>
        <v>540</v>
      </c>
      <c r="WM116" s="79">
        <f>WL116+1</f>
        <v>541</v>
      </c>
      <c r="WN116" s="79">
        <f t="shared" ref="WN116" si="375">WM116+1</f>
        <v>542</v>
      </c>
      <c r="WO116" s="79">
        <f t="shared" ref="WO116" si="376">WN116+1</f>
        <v>543</v>
      </c>
      <c r="WP116" s="79">
        <f t="shared" ref="WP116" si="377">WO116+1</f>
        <v>544</v>
      </c>
      <c r="WQ116" s="79">
        <f t="shared" ref="WQ116" si="378">WP116+1</f>
        <v>545</v>
      </c>
      <c r="WR116" s="79">
        <f t="shared" ref="WR116" si="379">WQ116+1</f>
        <v>546</v>
      </c>
      <c r="WS116" s="79">
        <f t="shared" ref="WS116" si="380">WR116+1</f>
        <v>547</v>
      </c>
      <c r="WT116" s="79">
        <f>WS116+1</f>
        <v>548</v>
      </c>
      <c r="WU116" s="79">
        <f t="shared" ref="WU116" si="381">WT116+1</f>
        <v>549</v>
      </c>
      <c r="WV116" s="79">
        <f t="shared" ref="WV116" si="382">WU116+1</f>
        <v>550</v>
      </c>
      <c r="WW116" s="79">
        <f t="shared" ref="WW116" si="383">WV116+1</f>
        <v>551</v>
      </c>
      <c r="WX116" s="79">
        <f t="shared" ref="WX116" si="384">WW116+1</f>
        <v>552</v>
      </c>
      <c r="WY116" s="79">
        <f t="shared" ref="WY116" si="385">WX116+1</f>
        <v>553</v>
      </c>
      <c r="WZ116" s="79">
        <f t="shared" ref="WZ116" si="386">WY116+1</f>
        <v>554</v>
      </c>
      <c r="XA116" s="79">
        <f>WZ116+1</f>
        <v>555</v>
      </c>
      <c r="XB116" s="79">
        <f t="shared" ref="XB116" si="387">XA116+1</f>
        <v>556</v>
      </c>
      <c r="XC116" s="79">
        <f t="shared" ref="XC116" si="388">XB116+1</f>
        <v>557</v>
      </c>
      <c r="XD116" s="79">
        <f t="shared" ref="XD116" si="389">XC116+1</f>
        <v>558</v>
      </c>
      <c r="XE116" s="79">
        <f t="shared" ref="XE116" si="390">XD116+1</f>
        <v>559</v>
      </c>
      <c r="XF116" s="79">
        <f t="shared" ref="XF116" si="391">XE116+1</f>
        <v>560</v>
      </c>
      <c r="XG116" s="79">
        <f t="shared" ref="XG116" si="392">XF116+1</f>
        <v>561</v>
      </c>
      <c r="XH116" s="79">
        <f>XG116+1</f>
        <v>562</v>
      </c>
      <c r="XI116" s="79">
        <f t="shared" ref="XI116" si="393">XH116+1</f>
        <v>563</v>
      </c>
      <c r="XJ116" s="79">
        <f t="shared" ref="XJ116" si="394">XI116+1</f>
        <v>564</v>
      </c>
      <c r="XK116" s="79">
        <f t="shared" ref="XK116" si="395">XJ116+1</f>
        <v>565</v>
      </c>
      <c r="XL116" s="79">
        <f t="shared" ref="XL116" si="396">XK116+1</f>
        <v>566</v>
      </c>
      <c r="XM116" s="79">
        <f t="shared" ref="XM116" si="397">XL116+1</f>
        <v>567</v>
      </c>
      <c r="XN116" s="79">
        <f t="shared" ref="XN116" si="398">XM116+1</f>
        <v>568</v>
      </c>
      <c r="XO116" s="79">
        <f>XN116+1</f>
        <v>569</v>
      </c>
      <c r="XP116" s="79">
        <f t="shared" ref="XP116" si="399">XO116+1</f>
        <v>570</v>
      </c>
      <c r="XQ116" s="79">
        <f t="shared" ref="XQ116" si="400">XP116+1</f>
        <v>571</v>
      </c>
      <c r="XR116" s="79">
        <f t="shared" ref="XR116" si="401">XQ116+1</f>
        <v>572</v>
      </c>
      <c r="XS116" s="79">
        <f t="shared" ref="XS116" si="402">XR116+1</f>
        <v>573</v>
      </c>
      <c r="XT116" s="79">
        <f t="shared" ref="XT116" si="403">XS116+1</f>
        <v>574</v>
      </c>
      <c r="XU116" s="79">
        <f t="shared" ref="XU116" si="404">XT116+1</f>
        <v>575</v>
      </c>
      <c r="XV116" s="79">
        <f>XU116+1</f>
        <v>576</v>
      </c>
      <c r="XW116" s="79">
        <f t="shared" ref="XW116" si="405">XV116+1</f>
        <v>577</v>
      </c>
      <c r="XX116" s="79">
        <f t="shared" ref="XX116" si="406">XW116+1</f>
        <v>578</v>
      </c>
      <c r="XY116" s="79">
        <f t="shared" ref="XY116" si="407">XX116+1</f>
        <v>579</v>
      </c>
      <c r="XZ116" s="79">
        <f t="shared" ref="XZ116" si="408">XY116+1</f>
        <v>580</v>
      </c>
      <c r="YA116" s="79">
        <f t="shared" ref="YA116" si="409">XZ116+1</f>
        <v>581</v>
      </c>
      <c r="YB116" s="79">
        <f t="shared" ref="YB116" si="410">YA116+1</f>
        <v>582</v>
      </c>
      <c r="YC116" s="79">
        <f>YB116+1</f>
        <v>583</v>
      </c>
      <c r="YD116" s="79">
        <f t="shared" ref="YD116" si="411">YC116+1</f>
        <v>584</v>
      </c>
      <c r="YE116" s="79">
        <f t="shared" ref="YE116" si="412">YD116+1</f>
        <v>585</v>
      </c>
      <c r="YF116" s="79">
        <f t="shared" ref="YF116" si="413">YE116+1</f>
        <v>586</v>
      </c>
      <c r="YG116" s="79">
        <f t="shared" ref="YG116" si="414">YF116+1</f>
        <v>587</v>
      </c>
      <c r="YH116" s="79">
        <f t="shared" ref="YH116" si="415">YG116+1</f>
        <v>588</v>
      </c>
      <c r="YI116" s="79">
        <f t="shared" ref="YI116" si="416">YH116+1</f>
        <v>589</v>
      </c>
      <c r="YJ116" s="79">
        <f>YI116+1</f>
        <v>590</v>
      </c>
      <c r="YK116" s="79">
        <f t="shared" ref="YK116" si="417">YJ116+1</f>
        <v>591</v>
      </c>
      <c r="YL116" s="79">
        <f t="shared" ref="YL116" si="418">YK116+1</f>
        <v>592</v>
      </c>
      <c r="YM116" s="79">
        <f t="shared" ref="YM116" si="419">YL116+1</f>
        <v>593</v>
      </c>
      <c r="YN116" s="79">
        <f t="shared" ref="YN116" si="420">YM116+1</f>
        <v>594</v>
      </c>
      <c r="YO116" s="79">
        <f t="shared" ref="YO116" si="421">YN116+1</f>
        <v>595</v>
      </c>
      <c r="YP116" s="79">
        <f t="shared" ref="YP116" si="422">YO116+1</f>
        <v>596</v>
      </c>
      <c r="YQ116" s="79">
        <f t="shared" ref="YQ116" si="423">YP116+1</f>
        <v>597</v>
      </c>
      <c r="YR116" s="79">
        <f t="shared" ref="YR116" si="424">YQ116+1</f>
        <v>598</v>
      </c>
      <c r="YS116" s="79">
        <f t="shared" ref="YS116" si="425">YR116+1</f>
        <v>599</v>
      </c>
      <c r="YT116" s="79">
        <f t="shared" ref="YT116" si="426">YS116+1</f>
        <v>600</v>
      </c>
      <c r="YU116" s="79">
        <f t="shared" ref="YU116" si="427">YT116+1</f>
        <v>601</v>
      </c>
      <c r="YV116" s="79">
        <f t="shared" ref="YV116" si="428">YU116+1</f>
        <v>602</v>
      </c>
      <c r="YW116" s="79">
        <f t="shared" ref="YW116" si="429">YV116+1</f>
        <v>603</v>
      </c>
      <c r="YX116" s="79">
        <f t="shared" ref="YX116" si="430">YW116+1</f>
        <v>604</v>
      </c>
      <c r="YY116" s="79">
        <f t="shared" ref="YY116" si="431">YX116+1</f>
        <v>605</v>
      </c>
      <c r="YZ116" s="79">
        <f t="shared" ref="YZ116" si="432">YY116+1</f>
        <v>606</v>
      </c>
      <c r="ZA116" s="79">
        <f t="shared" ref="ZA116" si="433">YZ116+1</f>
        <v>607</v>
      </c>
      <c r="ZB116" s="79">
        <f t="shared" ref="ZB116" si="434">ZA116+1</f>
        <v>608</v>
      </c>
      <c r="ZC116" s="79">
        <f t="shared" ref="ZC116" si="435">ZB116+1</f>
        <v>609</v>
      </c>
      <c r="ZD116" s="79">
        <f t="shared" ref="ZD116" si="436">ZC116+1</f>
        <v>610</v>
      </c>
      <c r="ZE116" s="79">
        <f t="shared" ref="ZE116" si="437">ZD116+1</f>
        <v>611</v>
      </c>
      <c r="ZF116" s="79">
        <f t="shared" ref="ZF116" si="438">ZE116+1</f>
        <v>612</v>
      </c>
      <c r="ZG116" s="79">
        <f t="shared" ref="ZG116" si="439">ZF116+1</f>
        <v>613</v>
      </c>
      <c r="ZH116" s="79">
        <f t="shared" ref="ZH116" si="440">ZG116+1</f>
        <v>614</v>
      </c>
      <c r="ZI116" s="79">
        <f t="shared" ref="ZI116" si="441">ZH116+1</f>
        <v>615</v>
      </c>
      <c r="ZJ116" s="79">
        <f t="shared" ref="ZJ116" si="442">ZI116+1</f>
        <v>616</v>
      </c>
      <c r="ZK116" s="79">
        <f t="shared" ref="ZK116" si="443">ZJ116+1</f>
        <v>617</v>
      </c>
      <c r="ZL116" s="79">
        <f t="shared" ref="ZL116" si="444">ZK116+1</f>
        <v>618</v>
      </c>
      <c r="ZM116" s="79">
        <f t="shared" ref="ZM116" si="445">ZL116+1</f>
        <v>619</v>
      </c>
      <c r="ZN116" s="79">
        <f t="shared" ref="ZN116" si="446">ZM116+1</f>
        <v>620</v>
      </c>
      <c r="ZO116" s="79">
        <f t="shared" ref="ZO116" si="447">ZN116+1</f>
        <v>621</v>
      </c>
      <c r="ZP116" s="79">
        <f t="shared" ref="ZP116" si="448">ZO116+1</f>
        <v>622</v>
      </c>
      <c r="ZQ116" s="79">
        <f t="shared" ref="ZQ116" si="449">ZP116+1</f>
        <v>623</v>
      </c>
      <c r="ZR116" s="79">
        <f t="shared" ref="ZR116" si="450">ZQ116+1</f>
        <v>624</v>
      </c>
      <c r="ZS116" s="79">
        <f t="shared" ref="ZS116" si="451">ZR116+1</f>
        <v>625</v>
      </c>
      <c r="ZT116" s="79">
        <f t="shared" ref="ZT116" si="452">ZS116+1</f>
        <v>626</v>
      </c>
      <c r="ZU116" s="79">
        <f t="shared" ref="ZU116" si="453">ZT116+1</f>
        <v>627</v>
      </c>
      <c r="ZV116" s="79">
        <f t="shared" ref="ZV116" si="454">ZU116+1</f>
        <v>628</v>
      </c>
      <c r="ZW116" s="79">
        <f t="shared" ref="ZW116" si="455">ZV116+1</f>
        <v>629</v>
      </c>
      <c r="ZX116" s="79">
        <f t="shared" ref="ZX116" si="456">ZW116+1</f>
        <v>630</v>
      </c>
      <c r="ZY116" s="79">
        <f t="shared" ref="ZY116" si="457">ZX116+1</f>
        <v>631</v>
      </c>
      <c r="ZZ116" s="79">
        <f t="shared" ref="ZZ116" si="458">ZY116+1</f>
        <v>632</v>
      </c>
      <c r="AAA116" s="79">
        <f t="shared" ref="AAA116" si="459">ZZ116+1</f>
        <v>633</v>
      </c>
      <c r="AAB116" s="79">
        <f t="shared" ref="AAB116" si="460">AAA116+1</f>
        <v>634</v>
      </c>
      <c r="AAC116" s="79">
        <f t="shared" ref="AAC116" si="461">AAB116+1</f>
        <v>635</v>
      </c>
      <c r="AAD116" s="79">
        <f t="shared" ref="AAD116" si="462">AAC116+1</f>
        <v>636</v>
      </c>
      <c r="AAE116" s="79">
        <f t="shared" ref="AAE116" si="463">AAD116+1</f>
        <v>637</v>
      </c>
      <c r="AAF116" s="79">
        <f t="shared" ref="AAF116" si="464">AAE116+1</f>
        <v>638</v>
      </c>
      <c r="AAG116" s="79">
        <f t="shared" ref="AAG116" si="465">AAF116+1</f>
        <v>639</v>
      </c>
      <c r="AAH116" s="79">
        <f t="shared" ref="AAH116" si="466">AAG116+1</f>
        <v>640</v>
      </c>
      <c r="AAI116" s="79">
        <f t="shared" ref="AAI116" si="467">AAH116+1</f>
        <v>641</v>
      </c>
      <c r="AAJ116" s="79">
        <f t="shared" ref="AAJ116" si="468">AAI116+1</f>
        <v>642</v>
      </c>
      <c r="AAK116" s="79">
        <f t="shared" ref="AAK116" si="469">AAJ116+1</f>
        <v>643</v>
      </c>
      <c r="AAL116" s="79">
        <f t="shared" ref="AAL116" si="470">AAK116+1</f>
        <v>644</v>
      </c>
      <c r="AAM116" s="79">
        <f t="shared" ref="AAM116" si="471">AAL116+1</f>
        <v>645</v>
      </c>
      <c r="AAN116" s="79">
        <f t="shared" ref="AAN116" si="472">AAM116+1</f>
        <v>646</v>
      </c>
      <c r="AAO116" s="79">
        <f t="shared" ref="AAO116" si="473">AAN116+1</f>
        <v>647</v>
      </c>
      <c r="AAP116" s="79">
        <f t="shared" ref="AAP116" si="474">AAO116+1</f>
        <v>648</v>
      </c>
      <c r="AAQ116" s="79">
        <f t="shared" ref="AAQ116" si="475">AAP116+1</f>
        <v>649</v>
      </c>
      <c r="AAR116" s="79">
        <f t="shared" ref="AAR116" si="476">AAQ116+1</f>
        <v>650</v>
      </c>
      <c r="AAS116" s="79">
        <f t="shared" ref="AAS116" si="477">AAR116+1</f>
        <v>651</v>
      </c>
      <c r="AAT116" s="79">
        <f t="shared" ref="AAT116" si="478">AAS116+1</f>
        <v>652</v>
      </c>
      <c r="AAU116" s="79">
        <f t="shared" ref="AAU116" si="479">AAT116+1</f>
        <v>653</v>
      </c>
      <c r="AAV116" s="79">
        <f t="shared" ref="AAV116" si="480">AAU116+1</f>
        <v>654</v>
      </c>
      <c r="AAW116" s="79">
        <f t="shared" ref="AAW116" si="481">AAV116+1</f>
        <v>655</v>
      </c>
      <c r="AAX116" s="79">
        <f t="shared" ref="AAX116" si="482">AAW116+1</f>
        <v>656</v>
      </c>
      <c r="AAY116" s="79">
        <f t="shared" ref="AAY116" si="483">AAX116+1</f>
        <v>657</v>
      </c>
      <c r="AAZ116" s="79">
        <f t="shared" ref="AAZ116" si="484">AAY116+1</f>
        <v>658</v>
      </c>
      <c r="ABA116" s="79">
        <f t="shared" ref="ABA116" si="485">AAZ116+1</f>
        <v>659</v>
      </c>
      <c r="ABB116" s="79">
        <f t="shared" ref="ABB116" si="486">ABA116+1</f>
        <v>660</v>
      </c>
      <c r="ABC116" s="79">
        <f t="shared" ref="ABC116" si="487">ABB116+1</f>
        <v>661</v>
      </c>
      <c r="ABD116" s="79">
        <f t="shared" ref="ABD116" si="488">ABC116+1</f>
        <v>662</v>
      </c>
      <c r="ABE116" s="79">
        <f t="shared" ref="ABE116" si="489">ABD116+1</f>
        <v>663</v>
      </c>
      <c r="ABF116" s="79">
        <f t="shared" ref="ABF116" si="490">ABE116+1</f>
        <v>664</v>
      </c>
      <c r="ABG116" s="79">
        <f t="shared" ref="ABG116" si="491">ABF116+1</f>
        <v>665</v>
      </c>
      <c r="ABH116" s="79">
        <f t="shared" ref="ABH116" si="492">ABG116+1</f>
        <v>666</v>
      </c>
      <c r="ABI116" s="79">
        <f t="shared" ref="ABI116" si="493">ABH116+1</f>
        <v>667</v>
      </c>
      <c r="ABJ116" s="79">
        <f t="shared" ref="ABJ116" si="494">ABI116+1</f>
        <v>668</v>
      </c>
      <c r="ABK116" s="79">
        <f t="shared" ref="ABK116" si="495">ABJ116+1</f>
        <v>669</v>
      </c>
      <c r="ABL116" s="79">
        <f t="shared" ref="ABL116" si="496">ABK116+1</f>
        <v>670</v>
      </c>
      <c r="ABM116" s="79">
        <f t="shared" ref="ABM116" si="497">ABL116+1</f>
        <v>671</v>
      </c>
      <c r="ABN116" s="79">
        <f t="shared" ref="ABN116" si="498">ABM116+1</f>
        <v>672</v>
      </c>
      <c r="ABO116" s="79">
        <f t="shared" ref="ABO116" si="499">ABN116+1</f>
        <v>673</v>
      </c>
      <c r="ABP116" s="136"/>
      <c r="ABQ116" s="136"/>
    </row>
    <row r="117" spans="1:745" x14ac:dyDescent="0.2">
      <c r="A117" t="s">
        <v>85</v>
      </c>
      <c r="D117" s="100" t="s">
        <v>232</v>
      </c>
      <c r="E117" t="s">
        <v>86</v>
      </c>
      <c r="I117" t="s">
        <v>378</v>
      </c>
      <c r="P117" t="s">
        <v>320</v>
      </c>
      <c r="R117" t="s">
        <v>225</v>
      </c>
      <c r="X117" t="s">
        <v>253</v>
      </c>
      <c r="AF117" s="36" t="s">
        <v>306</v>
      </c>
      <c r="AG117" s="36"/>
      <c r="AH117" s="36"/>
      <c r="AI117" t="s">
        <v>233</v>
      </c>
      <c r="AL117" s="125" t="s">
        <v>491</v>
      </c>
      <c r="AR117" s="25"/>
      <c r="AS117" s="125" t="s">
        <v>386</v>
      </c>
      <c r="AZ117" s="125" t="s">
        <v>393</v>
      </c>
      <c r="BG117" s="125" t="s">
        <v>394</v>
      </c>
      <c r="BN117" s="125" t="s">
        <v>395</v>
      </c>
      <c r="BU117" s="125" t="s">
        <v>396</v>
      </c>
      <c r="CB117" s="125" t="s">
        <v>397</v>
      </c>
      <c r="CI117" s="125" t="s">
        <v>398</v>
      </c>
      <c r="CP117" s="125" t="s">
        <v>399</v>
      </c>
      <c r="CW117" s="125" t="s">
        <v>400</v>
      </c>
      <c r="DD117" s="125" t="s">
        <v>401</v>
      </c>
      <c r="DK117" s="125" t="s">
        <v>402</v>
      </c>
      <c r="DR117" s="125" t="s">
        <v>403</v>
      </c>
      <c r="DY117" s="125" t="s">
        <v>404</v>
      </c>
      <c r="EF117" s="125" t="s">
        <v>405</v>
      </c>
      <c r="EM117" s="125" t="s">
        <v>406</v>
      </c>
      <c r="ET117" s="125" t="s">
        <v>407</v>
      </c>
      <c r="FA117" s="125" t="s">
        <v>408</v>
      </c>
      <c r="FH117" s="125" t="s">
        <v>409</v>
      </c>
      <c r="FO117" s="125" t="s">
        <v>410</v>
      </c>
      <c r="FV117" s="125" t="s">
        <v>411</v>
      </c>
      <c r="GC117" s="125" t="s">
        <v>412</v>
      </c>
      <c r="GJ117" s="125" t="s">
        <v>413</v>
      </c>
      <c r="GP117" s="66"/>
      <c r="GQ117" s="125" t="s">
        <v>414</v>
      </c>
      <c r="GW117" s="66"/>
      <c r="GX117" s="125" t="s">
        <v>415</v>
      </c>
      <c r="GY117" s="66"/>
      <c r="GZ117" s="66"/>
      <c r="HA117" s="66"/>
      <c r="HB117" s="66"/>
      <c r="HC117" s="66"/>
      <c r="HD117" s="66"/>
      <c r="HE117" s="125" t="s">
        <v>416</v>
      </c>
      <c r="HF117" s="66"/>
      <c r="HG117" s="66"/>
      <c r="HH117" s="66"/>
      <c r="HI117" s="66"/>
      <c r="HJ117" s="66"/>
      <c r="HK117" s="66"/>
      <c r="HL117" s="125" t="s">
        <v>417</v>
      </c>
      <c r="HM117" s="66"/>
      <c r="HN117" s="66"/>
      <c r="HO117" s="66"/>
      <c r="HP117" s="66"/>
      <c r="HQ117" s="66"/>
      <c r="HR117" s="66"/>
      <c r="HS117" s="125" t="s">
        <v>418</v>
      </c>
      <c r="HT117" s="66"/>
      <c r="HU117" s="66"/>
      <c r="HV117" s="66"/>
      <c r="HW117" s="66"/>
      <c r="HX117" s="66"/>
      <c r="HY117" s="66"/>
      <c r="HZ117" s="125" t="s">
        <v>419</v>
      </c>
      <c r="IA117" s="66"/>
      <c r="IB117" s="66"/>
      <c r="IC117" s="66"/>
      <c r="ID117" s="66"/>
      <c r="IE117" s="66"/>
      <c r="IF117" s="66"/>
      <c r="IG117" s="125" t="s">
        <v>420</v>
      </c>
      <c r="IH117" s="66"/>
      <c r="II117" s="66"/>
      <c r="IJ117" s="66"/>
      <c r="IK117" s="66"/>
      <c r="IL117" s="66"/>
      <c r="IM117" s="66"/>
      <c r="IN117" s="125" t="s">
        <v>421</v>
      </c>
      <c r="IO117" s="66"/>
      <c r="IP117" s="66"/>
      <c r="IQ117" s="66"/>
      <c r="IR117" s="66"/>
      <c r="IS117" s="66"/>
      <c r="IT117" s="66"/>
      <c r="IU117" s="125" t="s">
        <v>422</v>
      </c>
      <c r="IV117" s="66"/>
      <c r="IW117" s="66"/>
      <c r="IX117" s="66"/>
      <c r="IY117" s="66"/>
      <c r="IZ117" s="66"/>
      <c r="JA117" s="66"/>
      <c r="JB117" s="125" t="s">
        <v>423</v>
      </c>
      <c r="JC117" s="66"/>
      <c r="JD117" s="66"/>
      <c r="JE117" s="66"/>
      <c r="JF117" s="66"/>
      <c r="JG117" s="66"/>
      <c r="JH117" s="66"/>
      <c r="JI117" s="125" t="s">
        <v>424</v>
      </c>
      <c r="JJ117" s="66"/>
      <c r="JK117" s="66"/>
      <c r="JL117" s="66"/>
      <c r="JM117" s="66"/>
      <c r="JN117" s="66"/>
      <c r="JO117" s="66"/>
      <c r="JP117" s="125" t="s">
        <v>425</v>
      </c>
      <c r="JQ117" s="66"/>
      <c r="JR117" s="66"/>
      <c r="JS117" s="66"/>
      <c r="JT117" s="66"/>
      <c r="JU117" s="66"/>
      <c r="JV117" s="66"/>
      <c r="JW117" s="125" t="s">
        <v>426</v>
      </c>
      <c r="JX117" s="66"/>
      <c r="JY117" s="66"/>
      <c r="JZ117" s="66"/>
      <c r="KA117" s="66"/>
      <c r="KB117" s="66"/>
      <c r="KC117" s="66"/>
      <c r="KD117" s="125" t="s">
        <v>427</v>
      </c>
      <c r="KE117" s="66"/>
      <c r="KF117" s="66"/>
      <c r="KG117" s="66"/>
      <c r="KH117" s="66"/>
      <c r="KI117" s="66"/>
      <c r="KJ117" s="66"/>
      <c r="KK117" s="125" t="s">
        <v>428</v>
      </c>
      <c r="KL117" s="66"/>
      <c r="KM117" s="66"/>
      <c r="KN117" s="66"/>
      <c r="KO117" s="66"/>
      <c r="KP117" s="66"/>
      <c r="KQ117" s="66"/>
      <c r="KR117" s="125" t="s">
        <v>429</v>
      </c>
      <c r="KS117" s="66"/>
      <c r="KT117" s="66"/>
      <c r="KU117" s="66"/>
      <c r="KV117" s="66"/>
      <c r="KW117" s="66"/>
      <c r="KX117" s="66"/>
      <c r="KY117" s="125" t="s">
        <v>430</v>
      </c>
      <c r="KZ117" s="66"/>
      <c r="LA117" s="66"/>
      <c r="LB117" s="66"/>
      <c r="LC117" s="66"/>
      <c r="LD117" s="66"/>
      <c r="LE117" s="66"/>
      <c r="LF117" s="125" t="s">
        <v>431</v>
      </c>
      <c r="LG117" s="66"/>
      <c r="LH117" s="66"/>
      <c r="LI117" s="66"/>
      <c r="LJ117" s="66"/>
      <c r="LK117" s="66"/>
      <c r="LL117" s="66"/>
      <c r="LM117" s="125" t="s">
        <v>432</v>
      </c>
      <c r="LN117" s="66"/>
      <c r="LO117" s="66"/>
      <c r="LP117" s="66"/>
      <c r="LQ117" s="66"/>
      <c r="LR117" s="66"/>
      <c r="LS117" s="66"/>
      <c r="LT117" s="125" t="s">
        <v>433</v>
      </c>
      <c r="LU117" s="66"/>
      <c r="LV117" s="66"/>
      <c r="LW117" s="66"/>
      <c r="LX117" s="66"/>
      <c r="LY117" s="66"/>
      <c r="LZ117" s="66"/>
      <c r="MA117" s="125" t="s">
        <v>434</v>
      </c>
      <c r="MB117" s="66"/>
      <c r="MC117" s="66"/>
      <c r="MD117" s="66"/>
      <c r="ME117" s="66"/>
      <c r="MF117" s="66"/>
      <c r="MG117" s="66"/>
      <c r="MH117" s="125" t="s">
        <v>435</v>
      </c>
      <c r="MI117" s="66"/>
      <c r="MJ117" s="66"/>
      <c r="MK117" s="66"/>
      <c r="ML117" s="66"/>
      <c r="MM117" s="66"/>
      <c r="MN117" s="66"/>
      <c r="MO117" s="125" t="s">
        <v>436</v>
      </c>
      <c r="MP117" s="66"/>
      <c r="MQ117" s="66"/>
      <c r="MR117" s="66"/>
      <c r="MS117" s="66"/>
      <c r="MT117" s="66"/>
      <c r="MU117" s="66"/>
      <c r="MV117" s="125" t="s">
        <v>437</v>
      </c>
      <c r="MW117" s="66"/>
      <c r="MX117" s="66"/>
      <c r="MY117" s="66"/>
      <c r="MZ117" s="66"/>
      <c r="NA117" s="66"/>
      <c r="NB117" s="66"/>
      <c r="NC117" s="125" t="s">
        <v>438</v>
      </c>
      <c r="ND117" s="66"/>
      <c r="NE117" s="66"/>
      <c r="NF117" s="66"/>
      <c r="NG117" s="66"/>
      <c r="NH117" s="66"/>
      <c r="NI117" s="66"/>
      <c r="NJ117" s="125" t="s">
        <v>439</v>
      </c>
      <c r="NK117" s="66"/>
      <c r="NL117" s="66"/>
      <c r="NM117" s="66"/>
      <c r="NN117" s="66"/>
      <c r="NO117" s="66"/>
      <c r="NP117" s="66"/>
      <c r="NQ117" s="125" t="s">
        <v>440</v>
      </c>
      <c r="NR117" s="66"/>
      <c r="NS117" s="66"/>
      <c r="NT117" s="66"/>
      <c r="NU117" s="66"/>
      <c r="NV117" s="66"/>
      <c r="NW117" s="66"/>
      <c r="NX117" s="125" t="s">
        <v>441</v>
      </c>
      <c r="NY117" s="66"/>
      <c r="NZ117" s="66"/>
      <c r="OA117" s="66"/>
      <c r="OB117" s="66"/>
      <c r="OC117" s="66"/>
      <c r="OD117" s="66"/>
      <c r="OE117" s="125" t="s">
        <v>442</v>
      </c>
      <c r="OF117" s="66"/>
      <c r="OG117" s="66"/>
      <c r="OH117" s="66"/>
      <c r="OI117" s="66"/>
      <c r="OJ117" s="66"/>
      <c r="OK117" s="66"/>
      <c r="OL117" s="125" t="s">
        <v>443</v>
      </c>
      <c r="OM117" s="66"/>
      <c r="ON117" s="66"/>
      <c r="OO117" s="66"/>
      <c r="OP117" s="66"/>
      <c r="OQ117" s="66"/>
      <c r="OR117" s="66"/>
      <c r="OS117" s="125" t="s">
        <v>444</v>
      </c>
      <c r="OT117" s="66"/>
      <c r="OU117" s="66"/>
      <c r="OV117" s="66"/>
      <c r="OW117" s="66"/>
      <c r="OX117" s="66"/>
      <c r="OY117" s="66"/>
      <c r="OZ117" s="125" t="s">
        <v>445</v>
      </c>
      <c r="PA117" s="66"/>
      <c r="PB117" s="66"/>
      <c r="PC117" s="66"/>
      <c r="PD117" s="66"/>
      <c r="PE117" s="66"/>
      <c r="PF117" s="66"/>
      <c r="PG117" s="125" t="s">
        <v>446</v>
      </c>
      <c r="PH117" s="66"/>
      <c r="PI117" s="66"/>
      <c r="PJ117" s="66"/>
      <c r="PK117" s="66"/>
      <c r="PL117" s="66"/>
      <c r="PM117" s="66"/>
      <c r="PN117" s="125" t="s">
        <v>447</v>
      </c>
      <c r="PO117" s="66"/>
      <c r="PP117" s="66"/>
      <c r="PQ117" s="66"/>
      <c r="PR117" s="66"/>
      <c r="PS117" s="66"/>
      <c r="PT117" s="66"/>
      <c r="PU117" s="125" t="s">
        <v>448</v>
      </c>
      <c r="PV117" s="66"/>
      <c r="PW117" s="66"/>
      <c r="PX117" s="66"/>
      <c r="PY117" s="66"/>
      <c r="PZ117" s="66"/>
      <c r="QA117" s="66"/>
      <c r="QB117" s="125" t="s">
        <v>449</v>
      </c>
      <c r="QC117" s="66"/>
      <c r="QD117" s="66"/>
      <c r="QE117" s="66"/>
      <c r="QF117" s="66"/>
      <c r="QG117" s="66"/>
      <c r="QH117" s="66"/>
      <c r="QI117" s="125" t="s">
        <v>450</v>
      </c>
      <c r="QJ117" s="66"/>
      <c r="QK117" s="66"/>
      <c r="QL117" s="66"/>
      <c r="QM117" s="66"/>
      <c r="QN117" s="66"/>
      <c r="QO117" s="66"/>
      <c r="QP117" s="125" t="s">
        <v>451</v>
      </c>
      <c r="QQ117" s="66"/>
      <c r="QR117" s="66"/>
      <c r="QS117" s="66"/>
      <c r="QT117" s="66"/>
      <c r="QU117" s="66"/>
      <c r="QV117" s="66"/>
      <c r="QW117" s="125" t="s">
        <v>452</v>
      </c>
      <c r="QX117" s="66"/>
      <c r="QY117" s="66"/>
      <c r="QZ117" s="66"/>
      <c r="RA117" s="66"/>
      <c r="RB117" s="66"/>
      <c r="RC117" s="66"/>
      <c r="RD117" s="125" t="s">
        <v>453</v>
      </c>
      <c r="RE117" s="66"/>
      <c r="RF117" s="66"/>
      <c r="RG117" s="66"/>
      <c r="RH117" s="66"/>
      <c r="RI117" s="66"/>
      <c r="RJ117" s="66"/>
      <c r="RK117" s="125" t="s">
        <v>454</v>
      </c>
      <c r="RL117" s="66"/>
      <c r="RM117" s="66"/>
      <c r="RN117" s="66"/>
      <c r="RO117" s="66"/>
      <c r="RP117" s="66"/>
      <c r="RQ117" s="66"/>
      <c r="RR117" s="125" t="s">
        <v>455</v>
      </c>
      <c r="RS117" s="66"/>
      <c r="RT117" s="66"/>
      <c r="RU117" s="66"/>
      <c r="RV117" s="66"/>
      <c r="RW117" s="66"/>
      <c r="RX117" s="66"/>
      <c r="RY117" s="125" t="s">
        <v>456</v>
      </c>
      <c r="RZ117" s="66"/>
      <c r="SA117" s="66"/>
      <c r="SB117" s="66"/>
      <c r="SC117" s="66"/>
      <c r="SD117" s="66"/>
      <c r="SE117" s="66"/>
      <c r="SF117" s="125" t="s">
        <v>457</v>
      </c>
      <c r="SG117" s="66"/>
      <c r="SH117" s="66"/>
      <c r="SI117" s="66"/>
      <c r="SJ117" s="66"/>
      <c r="SK117" s="66"/>
      <c r="SL117" s="66"/>
      <c r="SM117" s="125" t="s">
        <v>458</v>
      </c>
      <c r="SN117" s="66"/>
      <c r="SO117" s="66"/>
      <c r="SP117" s="66"/>
      <c r="SQ117" s="66"/>
      <c r="SR117" s="66"/>
      <c r="SS117" s="66"/>
      <c r="ST117" s="125" t="s">
        <v>459</v>
      </c>
      <c r="SU117" s="66"/>
      <c r="SV117" s="66"/>
      <c r="SW117" s="66"/>
      <c r="SX117" s="66"/>
      <c r="SY117" s="66"/>
      <c r="SZ117" s="66"/>
      <c r="TA117" s="125" t="s">
        <v>460</v>
      </c>
      <c r="TB117" s="66"/>
      <c r="TC117" s="66"/>
      <c r="TD117" s="66"/>
      <c r="TE117" s="66"/>
      <c r="TF117" s="66"/>
      <c r="TG117" s="66"/>
      <c r="TH117" s="125" t="s">
        <v>461</v>
      </c>
      <c r="TI117" s="66"/>
      <c r="TJ117" s="66"/>
      <c r="TK117" s="66"/>
      <c r="TL117" s="66"/>
      <c r="TM117" s="66"/>
      <c r="TN117" s="66"/>
      <c r="TO117" s="125" t="s">
        <v>462</v>
      </c>
      <c r="TP117" s="66"/>
      <c r="TQ117" s="66"/>
      <c r="TR117" s="66"/>
      <c r="TS117" s="66"/>
      <c r="TT117" s="66"/>
      <c r="TU117" s="66"/>
      <c r="TV117" s="125" t="s">
        <v>463</v>
      </c>
      <c r="TW117" s="66"/>
      <c r="TX117" s="66"/>
      <c r="TY117" s="66"/>
      <c r="TZ117" s="66"/>
      <c r="UA117" s="66"/>
      <c r="UB117" s="66"/>
      <c r="UC117" s="125" t="s">
        <v>464</v>
      </c>
      <c r="UD117" s="66"/>
      <c r="UE117" s="66"/>
      <c r="UF117" s="66"/>
      <c r="UG117" s="66"/>
      <c r="UH117" s="66"/>
      <c r="UI117" s="66"/>
      <c r="UJ117" s="125" t="s">
        <v>465</v>
      </c>
      <c r="UK117" s="66"/>
      <c r="UL117" s="66"/>
      <c r="UM117" s="66"/>
      <c r="UN117" s="66"/>
      <c r="UO117" s="66"/>
      <c r="UP117" s="66"/>
      <c r="UQ117" s="125" t="s">
        <v>466</v>
      </c>
      <c r="UR117" s="66"/>
      <c r="US117" s="66"/>
      <c r="UT117" s="66"/>
      <c r="UU117" s="66"/>
      <c r="UV117" s="66"/>
      <c r="UW117" s="66"/>
      <c r="UX117" s="125" t="s">
        <v>467</v>
      </c>
      <c r="UY117" s="66"/>
      <c r="UZ117" s="66"/>
      <c r="VA117" s="66"/>
      <c r="VB117" s="66"/>
      <c r="VC117" s="66"/>
      <c r="VD117" s="66"/>
      <c r="VE117" s="125" t="s">
        <v>468</v>
      </c>
      <c r="VF117" s="66"/>
      <c r="VG117" s="66"/>
      <c r="VH117" s="66"/>
      <c r="VI117" s="66"/>
      <c r="VJ117" s="66"/>
      <c r="VK117" s="66"/>
      <c r="VL117" s="125" t="s">
        <v>469</v>
      </c>
      <c r="VM117" s="66"/>
      <c r="VN117" s="66"/>
      <c r="VO117" s="66"/>
      <c r="VP117" s="66"/>
      <c r="VQ117" s="66"/>
      <c r="VR117" s="66"/>
      <c r="VS117" s="125" t="s">
        <v>470</v>
      </c>
      <c r="VT117" s="66"/>
      <c r="VU117" s="66"/>
      <c r="VV117" s="66"/>
      <c r="VW117" s="66"/>
      <c r="VX117" s="66"/>
      <c r="VY117" s="66"/>
      <c r="VZ117" s="125" t="s">
        <v>471</v>
      </c>
      <c r="WA117" s="66"/>
      <c r="WB117" s="66"/>
      <c r="WC117" s="66"/>
      <c r="WD117" s="66"/>
      <c r="WE117" s="66"/>
      <c r="WF117" s="66"/>
      <c r="WG117" s="125" t="s">
        <v>472</v>
      </c>
      <c r="WH117" s="66"/>
      <c r="WI117" s="66"/>
      <c r="WJ117" s="66"/>
      <c r="WK117" s="66"/>
      <c r="WL117" s="66"/>
      <c r="WM117" s="66"/>
      <c r="WN117" s="125" t="s">
        <v>473</v>
      </c>
      <c r="WO117" s="66"/>
      <c r="WP117" s="66"/>
      <c r="WQ117" s="66"/>
      <c r="WR117" s="66"/>
      <c r="WS117" s="66"/>
      <c r="WT117" s="66"/>
      <c r="WU117" s="125" t="s">
        <v>474</v>
      </c>
      <c r="WV117" s="66"/>
      <c r="WW117" s="66"/>
      <c r="WX117" s="66"/>
      <c r="WY117" s="66"/>
      <c r="WZ117" s="66"/>
      <c r="XA117" s="66"/>
      <c r="XB117" s="125" t="s">
        <v>475</v>
      </c>
      <c r="XC117" s="66"/>
      <c r="XD117" s="66"/>
      <c r="XE117" s="66"/>
      <c r="XF117" s="66"/>
      <c r="XG117" s="66"/>
      <c r="XH117" s="66"/>
      <c r="XI117" s="125" t="s">
        <v>476</v>
      </c>
      <c r="XJ117" s="66"/>
      <c r="XK117" s="66"/>
      <c r="XL117" s="66"/>
      <c r="XM117" s="66"/>
      <c r="XN117" s="66"/>
      <c r="XO117" s="66"/>
      <c r="XP117" s="125" t="s">
        <v>477</v>
      </c>
      <c r="XQ117" s="66"/>
      <c r="XR117" s="66"/>
      <c r="XS117" s="66"/>
      <c r="XT117" s="66"/>
      <c r="XU117" s="66"/>
      <c r="XV117" s="66"/>
      <c r="XW117" s="125" t="s">
        <v>478</v>
      </c>
      <c r="XX117" s="66"/>
      <c r="XY117" s="66"/>
      <c r="XZ117" s="66"/>
      <c r="YA117" s="66"/>
      <c r="YB117" s="66"/>
      <c r="YC117" s="66"/>
      <c r="YD117" s="125" t="s">
        <v>479</v>
      </c>
      <c r="YE117" s="66"/>
      <c r="YF117" s="66"/>
      <c r="YG117" s="66"/>
      <c r="YH117" s="66"/>
      <c r="YI117" s="66"/>
      <c r="YJ117" s="66"/>
      <c r="YK117" s="125" t="s">
        <v>480</v>
      </c>
      <c r="YL117" s="66"/>
      <c r="YM117" s="66"/>
      <c r="YN117" s="66"/>
      <c r="YO117" s="66"/>
      <c r="YP117" s="66"/>
      <c r="YQ117" s="66"/>
      <c r="YR117" s="125" t="s">
        <v>481</v>
      </c>
      <c r="YS117" s="66"/>
      <c r="YT117" s="66"/>
      <c r="YU117" s="66"/>
      <c r="YV117" s="66"/>
      <c r="YW117" s="66"/>
      <c r="YX117" s="66"/>
      <c r="YY117" s="125" t="s">
        <v>482</v>
      </c>
      <c r="YZ117" s="66"/>
      <c r="ZA117" s="66"/>
      <c r="ZB117" s="66"/>
      <c r="ZC117" s="66"/>
      <c r="ZD117" s="66"/>
      <c r="ZE117" s="66"/>
      <c r="ZF117" s="125" t="s">
        <v>483</v>
      </c>
      <c r="ZG117" s="66"/>
      <c r="ZH117" s="66"/>
      <c r="ZI117" s="66"/>
      <c r="ZJ117" s="66"/>
      <c r="ZK117" s="66"/>
      <c r="ZL117" s="66"/>
      <c r="ZM117" s="125" t="s">
        <v>484</v>
      </c>
      <c r="ZN117" s="66"/>
      <c r="ZO117" s="66"/>
      <c r="ZP117" s="66"/>
      <c r="ZQ117" s="66"/>
      <c r="ZR117" s="66"/>
      <c r="ZS117" s="66"/>
      <c r="ZT117" s="125" t="s">
        <v>485</v>
      </c>
      <c r="ZU117" s="66"/>
      <c r="ZV117" s="66"/>
      <c r="ZW117" s="66"/>
      <c r="ZX117" s="66"/>
      <c r="ZY117" s="66"/>
      <c r="ZZ117" s="66"/>
      <c r="AAA117" s="125" t="s">
        <v>486</v>
      </c>
      <c r="AAB117" s="66"/>
      <c r="AAC117" s="66"/>
      <c r="AAD117" s="66"/>
      <c r="AAE117" s="66"/>
      <c r="AAF117" s="66"/>
      <c r="AAG117" s="66"/>
      <c r="AAH117" s="125" t="s">
        <v>487</v>
      </c>
      <c r="AAI117" s="66"/>
      <c r="AAJ117" s="66"/>
      <c r="AAK117" s="66"/>
      <c r="AAL117" s="66"/>
      <c r="AAM117" s="66"/>
      <c r="AAN117" s="66"/>
      <c r="AAO117" s="125" t="s">
        <v>488</v>
      </c>
      <c r="AAP117" s="66"/>
      <c r="AAQ117" s="66"/>
      <c r="AAR117" s="66"/>
      <c r="AAS117" s="66"/>
      <c r="AAT117" s="66"/>
      <c r="AAU117" s="66"/>
      <c r="AAV117" s="125" t="s">
        <v>489</v>
      </c>
      <c r="AAW117" s="66"/>
      <c r="AAX117" s="66"/>
      <c r="AAY117" s="66"/>
      <c r="AAZ117" s="66"/>
      <c r="ABA117" s="66"/>
      <c r="ABB117" s="66"/>
      <c r="ABC117" s="125" t="s">
        <v>389</v>
      </c>
      <c r="ABD117" s="66"/>
      <c r="ABE117" s="66"/>
      <c r="ABF117" s="66"/>
      <c r="ABG117" s="66"/>
      <c r="ABH117" s="66"/>
      <c r="ABI117" s="66"/>
      <c r="ABJ117" s="125" t="s">
        <v>490</v>
      </c>
      <c r="ABK117" s="66"/>
      <c r="ABL117" s="66"/>
      <c r="ABM117" s="66"/>
      <c r="ABN117" s="25"/>
      <c r="ABO117" s="25"/>
    </row>
    <row r="118" spans="1:745" x14ac:dyDescent="0.2">
      <c r="A118" s="1"/>
      <c r="B118" s="1"/>
      <c r="C118" s="1"/>
      <c r="D118" s="2"/>
      <c r="E118" s="89" t="s">
        <v>309</v>
      </c>
      <c r="F118" s="2"/>
      <c r="G118" s="2"/>
      <c r="H118" s="3"/>
      <c r="I118" s="2" t="s">
        <v>1</v>
      </c>
      <c r="J118" s="4"/>
      <c r="K118" s="5" t="s">
        <v>2</v>
      </c>
      <c r="L118" s="4"/>
      <c r="M118" s="2"/>
      <c r="N118" s="6"/>
      <c r="O118" s="2"/>
      <c r="P118" s="89" t="s">
        <v>379</v>
      </c>
      <c r="Q118" s="2"/>
      <c r="R118" s="2" t="s">
        <v>84</v>
      </c>
      <c r="S118" s="94" t="s">
        <v>156</v>
      </c>
      <c r="T118" s="7"/>
      <c r="U118" s="7"/>
      <c r="V118" s="8"/>
      <c r="W118" s="93" t="s">
        <v>155</v>
      </c>
      <c r="X118" s="93" t="s">
        <v>154</v>
      </c>
      <c r="Y118" s="100" t="s">
        <v>231</v>
      </c>
      <c r="Z118" s="6"/>
      <c r="AA118" s="95" t="s">
        <v>226</v>
      </c>
      <c r="AB118" s="8"/>
      <c r="AC118" s="1"/>
      <c r="AD118" s="2"/>
      <c r="AE118" s="9"/>
      <c r="AF118" s="10"/>
      <c r="AG118" s="106"/>
      <c r="AH118" s="105" t="s">
        <v>244</v>
      </c>
      <c r="AI118" s="53"/>
      <c r="AJ118" s="13"/>
      <c r="AK118" s="12"/>
      <c r="AL118" s="126" t="s">
        <v>492</v>
      </c>
      <c r="AM118" s="14"/>
      <c r="AN118" s="19"/>
      <c r="AO118" s="126"/>
      <c r="AP118" s="17"/>
      <c r="AQ118" s="84">
        <f>0*$R$122</f>
        <v>0</v>
      </c>
      <c r="AR118" s="11"/>
      <c r="AS118" s="126" t="s">
        <v>305</v>
      </c>
      <c r="AT118" s="83"/>
      <c r="AU118" s="17"/>
      <c r="AV118" s="17"/>
      <c r="AW118" s="17"/>
      <c r="AX118" s="84">
        <f>1*$R$122</f>
        <v>95.680800000000005</v>
      </c>
      <c r="AY118" s="9"/>
      <c r="AZ118" s="126" t="s">
        <v>304</v>
      </c>
      <c r="BA118" s="83"/>
      <c r="BB118" s="17"/>
      <c r="BC118" s="17"/>
      <c r="BD118" s="17"/>
      <c r="BE118" s="84">
        <f>2*$R$122</f>
        <v>191.36160000000001</v>
      </c>
      <c r="BG118" s="126" t="s">
        <v>303</v>
      </c>
      <c r="BH118" s="83"/>
      <c r="BI118" s="17"/>
      <c r="BJ118" s="17"/>
      <c r="BK118" s="17"/>
      <c r="BL118" s="84">
        <f>3*$R$122</f>
        <v>287.04240000000004</v>
      </c>
      <c r="BN118" s="126" t="s">
        <v>302</v>
      </c>
      <c r="BO118" s="83"/>
      <c r="BP118" s="17"/>
      <c r="BQ118" s="17"/>
      <c r="BR118" s="17"/>
      <c r="BS118" s="84">
        <f>4*$R$122</f>
        <v>382.72320000000002</v>
      </c>
      <c r="BT118" s="25"/>
      <c r="BU118" s="126" t="s">
        <v>301</v>
      </c>
      <c r="BV118" s="83"/>
      <c r="BW118" s="17"/>
      <c r="BX118" s="17"/>
      <c r="BY118" s="17"/>
      <c r="BZ118" s="84">
        <f>5*$R$122</f>
        <v>478.404</v>
      </c>
      <c r="CA118" s="25"/>
      <c r="CB118" s="126" t="s">
        <v>300</v>
      </c>
      <c r="CC118" s="83"/>
      <c r="CD118" s="17"/>
      <c r="CE118" s="17"/>
      <c r="CF118" s="17"/>
      <c r="CG118" s="84">
        <f>6*$R$122</f>
        <v>574.08480000000009</v>
      </c>
      <c r="CH118" s="25"/>
      <c r="CI118" s="126" t="s">
        <v>299</v>
      </c>
      <c r="CJ118" s="83"/>
      <c r="CK118" s="17"/>
      <c r="CL118" s="17"/>
      <c r="CM118" s="17"/>
      <c r="CN118" s="84">
        <f>7*$R$122</f>
        <v>669.76560000000006</v>
      </c>
      <c r="CO118" s="25"/>
      <c r="CP118" s="126" t="s">
        <v>298</v>
      </c>
      <c r="CQ118" s="83"/>
      <c r="CR118" s="17"/>
      <c r="CS118" s="17"/>
      <c r="CT118" s="17"/>
      <c r="CU118" s="84">
        <f>8*$R$122</f>
        <v>765.44640000000004</v>
      </c>
      <c r="CV118" s="25"/>
      <c r="CW118" s="126" t="s">
        <v>297</v>
      </c>
      <c r="CX118" s="83"/>
      <c r="CY118" s="17"/>
      <c r="CZ118" s="17"/>
      <c r="DA118" s="17"/>
      <c r="DB118" s="84">
        <f>9*$R$122</f>
        <v>861.12720000000002</v>
      </c>
      <c r="DC118" s="25"/>
      <c r="DD118" s="126" t="s">
        <v>296</v>
      </c>
      <c r="DE118" s="83"/>
      <c r="DF118" s="17"/>
      <c r="DG118" s="17"/>
      <c r="DH118" s="17"/>
      <c r="DI118" s="84">
        <f>10*$R$122</f>
        <v>956.80799999999999</v>
      </c>
      <c r="DJ118" s="25"/>
      <c r="DK118" s="126" t="s">
        <v>295</v>
      </c>
      <c r="DL118" s="83"/>
      <c r="DM118" s="17"/>
      <c r="DN118" s="17"/>
      <c r="DO118" s="17"/>
      <c r="DP118" s="84">
        <f>11*$R$122</f>
        <v>1052.4888000000001</v>
      </c>
      <c r="DQ118" s="25"/>
      <c r="DR118" s="126" t="s">
        <v>294</v>
      </c>
      <c r="DS118" s="83"/>
      <c r="DT118" s="17"/>
      <c r="DU118" s="17"/>
      <c r="DV118" s="17"/>
      <c r="DW118" s="84">
        <f>12*$R$122</f>
        <v>1148.1696000000002</v>
      </c>
      <c r="DX118" s="25"/>
      <c r="DY118" s="126" t="s">
        <v>293</v>
      </c>
      <c r="DZ118" s="83"/>
      <c r="EA118" s="17"/>
      <c r="EB118" s="17"/>
      <c r="EC118" s="17"/>
      <c r="ED118" s="84">
        <f>13*$R$122</f>
        <v>1243.8504</v>
      </c>
      <c r="EE118" s="25"/>
      <c r="EF118" s="126" t="s">
        <v>292</v>
      </c>
      <c r="EG118" s="83"/>
      <c r="EH118" s="17"/>
      <c r="EI118" s="17"/>
      <c r="EJ118" s="17"/>
      <c r="EK118" s="84">
        <f>14*$R$122</f>
        <v>1339.5312000000001</v>
      </c>
      <c r="EL118" s="25"/>
      <c r="EM118" s="126" t="s">
        <v>291</v>
      </c>
      <c r="EN118" s="83"/>
      <c r="EO118" s="17"/>
      <c r="EP118" s="17"/>
      <c r="EQ118" s="17"/>
      <c r="ER118" s="84">
        <f>15*$R$122</f>
        <v>1435.212</v>
      </c>
      <c r="ES118" s="25"/>
      <c r="ET118" s="126" t="s">
        <v>290</v>
      </c>
      <c r="EU118" s="83"/>
      <c r="EV118" s="17"/>
      <c r="EW118" s="17"/>
      <c r="EX118" s="17"/>
      <c r="EY118" s="84">
        <f>16*$R$122</f>
        <v>1530.8928000000001</v>
      </c>
      <c r="EZ118" s="25"/>
      <c r="FA118" s="126" t="s">
        <v>289</v>
      </c>
      <c r="FB118" s="83"/>
      <c r="FC118" s="17"/>
      <c r="FD118" s="17"/>
      <c r="FE118" s="17"/>
      <c r="FF118" s="84">
        <f>17*$R$122</f>
        <v>1626.5736000000002</v>
      </c>
      <c r="FG118" s="25"/>
      <c r="FH118" s="126" t="s">
        <v>288</v>
      </c>
      <c r="FI118" s="83"/>
      <c r="FJ118" s="17"/>
      <c r="FK118" s="17"/>
      <c r="FL118" s="17"/>
      <c r="FM118" s="84">
        <f>18*$R$122</f>
        <v>1722.2544</v>
      </c>
      <c r="FN118" s="25"/>
      <c r="FO118" s="126" t="s">
        <v>287</v>
      </c>
      <c r="FP118" s="83"/>
      <c r="FQ118" s="17"/>
      <c r="FR118" s="17"/>
      <c r="FS118" s="17"/>
      <c r="FT118" s="84">
        <f>19*$R$122</f>
        <v>1817.9352000000001</v>
      </c>
      <c r="FU118" s="25"/>
      <c r="FV118" s="126" t="s">
        <v>286</v>
      </c>
      <c r="FW118" s="83"/>
      <c r="FX118" s="17"/>
      <c r="FY118" s="17"/>
      <c r="FZ118" s="17"/>
      <c r="GA118" s="84">
        <f>20*$R$122</f>
        <v>1913.616</v>
      </c>
      <c r="GB118" s="25"/>
      <c r="GC118" s="126" t="s">
        <v>285</v>
      </c>
      <c r="GD118" s="83"/>
      <c r="GE118" s="17"/>
      <c r="GF118" s="17"/>
      <c r="GG118" s="17"/>
      <c r="GH118" s="84">
        <f>21*$R$122</f>
        <v>2009.2968000000001</v>
      </c>
      <c r="GI118" s="25"/>
      <c r="GJ118" s="126" t="s">
        <v>284</v>
      </c>
      <c r="GK118" s="83"/>
      <c r="GL118" s="17"/>
      <c r="GM118" s="17"/>
      <c r="GN118" s="17"/>
      <c r="GO118" s="84">
        <f>22*$R$122</f>
        <v>2104.9776000000002</v>
      </c>
      <c r="GP118" s="9"/>
      <c r="GQ118" s="126" t="s">
        <v>283</v>
      </c>
      <c r="GR118" s="83"/>
      <c r="GS118" s="17"/>
      <c r="GT118" s="17"/>
      <c r="GU118" s="17"/>
      <c r="GV118" s="84">
        <f>23*$R$122</f>
        <v>2200.6584000000003</v>
      </c>
      <c r="GW118" s="9"/>
      <c r="GX118" s="126" t="s">
        <v>282</v>
      </c>
      <c r="GY118" s="83"/>
      <c r="GZ118" s="17"/>
      <c r="HA118" s="17"/>
      <c r="HB118" s="17"/>
      <c r="HC118" s="84">
        <f>24*$R$122</f>
        <v>2296.3392000000003</v>
      </c>
      <c r="HD118" s="9"/>
      <c r="HE118" s="126" t="s">
        <v>281</v>
      </c>
      <c r="HF118" s="83"/>
      <c r="HG118" s="17"/>
      <c r="HH118" s="17"/>
      <c r="HI118" s="17"/>
      <c r="HJ118" s="84">
        <f>25*$R$122</f>
        <v>2392.02</v>
      </c>
      <c r="HK118" s="9"/>
      <c r="HL118" s="126" t="s">
        <v>280</v>
      </c>
      <c r="HM118" s="83"/>
      <c r="HN118" s="17"/>
      <c r="HO118" s="17"/>
      <c r="HP118" s="17"/>
      <c r="HQ118" s="84">
        <f>26*$R$122</f>
        <v>2487.7008000000001</v>
      </c>
      <c r="HR118" s="9"/>
      <c r="HS118" s="126" t="s">
        <v>279</v>
      </c>
      <c r="HT118" s="83"/>
      <c r="HU118" s="17"/>
      <c r="HV118" s="17"/>
      <c r="HW118" s="17"/>
      <c r="HX118" s="84">
        <f>27*$R$122</f>
        <v>2583.3816000000002</v>
      </c>
      <c r="HY118" s="9"/>
      <c r="HZ118" s="126" t="s">
        <v>278</v>
      </c>
      <c r="IA118" s="83"/>
      <c r="IB118" s="17"/>
      <c r="IC118" s="17"/>
      <c r="ID118" s="17"/>
      <c r="IE118" s="84">
        <f>28*$R$122</f>
        <v>2679.0624000000003</v>
      </c>
      <c r="IF118" s="9"/>
      <c r="IG118" s="126" t="s">
        <v>277</v>
      </c>
      <c r="IH118" s="83"/>
      <c r="II118" s="17"/>
      <c r="IJ118" s="17"/>
      <c r="IK118" s="17"/>
      <c r="IL118" s="84">
        <f>29*$R$122</f>
        <v>2774.7432000000003</v>
      </c>
      <c r="IM118" s="9"/>
      <c r="IN118" s="126" t="s">
        <v>276</v>
      </c>
      <c r="IO118" s="83"/>
      <c r="IP118" s="17"/>
      <c r="IQ118" s="17"/>
      <c r="IR118" s="17"/>
      <c r="IS118" s="84">
        <f>30*$R$122</f>
        <v>2870.424</v>
      </c>
      <c r="IT118" s="9"/>
      <c r="IU118" s="126" t="s">
        <v>275</v>
      </c>
      <c r="IV118" s="83"/>
      <c r="IW118" s="17"/>
      <c r="IX118" s="17"/>
      <c r="IY118" s="17"/>
      <c r="IZ118" s="84">
        <f>31*$R$122</f>
        <v>2966.1048000000001</v>
      </c>
      <c r="JA118" s="9"/>
      <c r="JB118" s="126" t="s">
        <v>274</v>
      </c>
      <c r="JC118" s="83"/>
      <c r="JD118" s="17"/>
      <c r="JE118" s="17"/>
      <c r="JF118" s="17"/>
      <c r="JG118" s="84">
        <f>32*$R$122</f>
        <v>3061.7856000000002</v>
      </c>
      <c r="JH118" s="9"/>
      <c r="JI118" s="126" t="s">
        <v>273</v>
      </c>
      <c r="JJ118" s="83"/>
      <c r="JK118" s="17"/>
      <c r="JL118" s="17"/>
      <c r="JM118" s="17"/>
      <c r="JN118" s="84">
        <f>33*$R$122</f>
        <v>3157.4664000000002</v>
      </c>
      <c r="JO118" s="9"/>
      <c r="JP118" s="126" t="s">
        <v>272</v>
      </c>
      <c r="JQ118" s="83"/>
      <c r="JR118" s="17"/>
      <c r="JS118" s="17"/>
      <c r="JT118" s="17"/>
      <c r="JU118" s="84">
        <f>34*$R$122</f>
        <v>3253.1472000000003</v>
      </c>
      <c r="JV118" s="9"/>
      <c r="JW118" s="126" t="s">
        <v>271</v>
      </c>
      <c r="JX118" s="83"/>
      <c r="JY118" s="17"/>
      <c r="JZ118" s="17"/>
      <c r="KA118" s="17"/>
      <c r="KB118" s="84">
        <f>35*$R$122</f>
        <v>3348.828</v>
      </c>
      <c r="KC118" s="9"/>
      <c r="KD118" s="126" t="s">
        <v>270</v>
      </c>
      <c r="KE118" s="83"/>
      <c r="KF118" s="17"/>
      <c r="KG118" s="17"/>
      <c r="KH118" s="17"/>
      <c r="KI118" s="84">
        <f>36*$R$122</f>
        <v>3444.5088000000001</v>
      </c>
      <c r="KJ118" s="9"/>
      <c r="KK118" s="126" t="s">
        <v>269</v>
      </c>
      <c r="KL118" s="83"/>
      <c r="KM118" s="17"/>
      <c r="KN118" s="17"/>
      <c r="KO118" s="17"/>
      <c r="KP118" s="84">
        <f>37*$R$122</f>
        <v>3540.1896000000002</v>
      </c>
      <c r="KQ118" s="9"/>
      <c r="KR118" s="126" t="s">
        <v>268</v>
      </c>
      <c r="KS118" s="83"/>
      <c r="KT118" s="17"/>
      <c r="KU118" s="17"/>
      <c r="KV118" s="17"/>
      <c r="KW118" s="84">
        <f>38*$R$122</f>
        <v>3635.8704000000002</v>
      </c>
      <c r="KX118" s="9"/>
      <c r="KY118" s="126" t="s">
        <v>267</v>
      </c>
      <c r="KZ118" s="83"/>
      <c r="LA118" s="17"/>
      <c r="LB118" s="17"/>
      <c r="LC118" s="17"/>
      <c r="LD118" s="84">
        <f>39*$R$122</f>
        <v>3731.5512000000003</v>
      </c>
      <c r="LE118" s="9"/>
      <c r="LF118" s="126" t="s">
        <v>266</v>
      </c>
      <c r="LG118" s="83"/>
      <c r="LH118" s="17"/>
      <c r="LI118" s="17"/>
      <c r="LJ118" s="17"/>
      <c r="LK118" s="84">
        <f>40*$R$122</f>
        <v>3827.232</v>
      </c>
      <c r="LL118" s="9"/>
      <c r="LM118" s="126" t="s">
        <v>265</v>
      </c>
      <c r="LN118" s="83"/>
      <c r="LO118" s="17"/>
      <c r="LP118" s="17"/>
      <c r="LQ118" s="17"/>
      <c r="LR118" s="84">
        <f>41*$R$122</f>
        <v>3922.9128000000001</v>
      </c>
      <c r="LS118" s="9"/>
      <c r="LT118" s="126" t="s">
        <v>264</v>
      </c>
      <c r="LU118" s="83"/>
      <c r="LV118" s="17"/>
      <c r="LW118" s="17"/>
      <c r="LX118" s="17"/>
      <c r="LY118" s="84">
        <f>42*$R$122</f>
        <v>4018.5936000000002</v>
      </c>
      <c r="LZ118" s="9"/>
      <c r="MA118" s="126" t="s">
        <v>263</v>
      </c>
      <c r="MB118" s="83"/>
      <c r="MC118" s="17"/>
      <c r="MD118" s="17"/>
      <c r="ME118" s="17"/>
      <c r="MF118" s="84">
        <f>43*$R$122</f>
        <v>4114.2744000000002</v>
      </c>
      <c r="MG118" s="9"/>
      <c r="MH118" s="126" t="s">
        <v>262</v>
      </c>
      <c r="MI118" s="83"/>
      <c r="MJ118" s="17"/>
      <c r="MK118" s="17"/>
      <c r="ML118" s="17"/>
      <c r="MM118" s="84">
        <f>44*$R$122</f>
        <v>4209.9552000000003</v>
      </c>
      <c r="MN118" s="9"/>
      <c r="MO118" s="126" t="s">
        <v>261</v>
      </c>
      <c r="MP118" s="83"/>
      <c r="MQ118" s="17"/>
      <c r="MR118" s="17"/>
      <c r="MS118" s="17"/>
      <c r="MT118" s="84">
        <f>45*$R$122</f>
        <v>4305.6360000000004</v>
      </c>
      <c r="MU118" s="9"/>
      <c r="MV118" s="126" t="s">
        <v>260</v>
      </c>
      <c r="MW118" s="83"/>
      <c r="MX118" s="17"/>
      <c r="MY118" s="17"/>
      <c r="MZ118" s="17"/>
      <c r="NA118" s="84">
        <f>46*$R$122</f>
        <v>4401.3168000000005</v>
      </c>
      <c r="NB118" s="9"/>
      <c r="NC118" s="126" t="s">
        <v>330</v>
      </c>
      <c r="ND118" s="83"/>
      <c r="NE118" s="17"/>
      <c r="NF118" s="17"/>
      <c r="NG118" s="17"/>
      <c r="NH118" s="84">
        <f>47*$R$122</f>
        <v>4496.9976000000006</v>
      </c>
      <c r="NI118" s="9"/>
      <c r="NJ118" s="126" t="s">
        <v>331</v>
      </c>
      <c r="NK118" s="83"/>
      <c r="NL118" s="17"/>
      <c r="NM118" s="17"/>
      <c r="NN118" s="17"/>
      <c r="NO118" s="84">
        <f>48*$R$122</f>
        <v>4592.6784000000007</v>
      </c>
      <c r="NP118" s="9"/>
      <c r="NQ118" s="126" t="s">
        <v>332</v>
      </c>
      <c r="NR118" s="83"/>
      <c r="NS118" s="17"/>
      <c r="NT118" s="17"/>
      <c r="NU118" s="17"/>
      <c r="NV118" s="84">
        <f>49*$R$122</f>
        <v>4688.3591999999999</v>
      </c>
      <c r="NW118" s="9"/>
      <c r="NX118" s="126" t="s">
        <v>333</v>
      </c>
      <c r="NY118" s="83"/>
      <c r="NZ118" s="17"/>
      <c r="OA118" s="17"/>
      <c r="OB118" s="17"/>
      <c r="OC118" s="84">
        <f>50*$R$122</f>
        <v>4784.04</v>
      </c>
      <c r="OD118" s="9"/>
      <c r="OE118" s="126" t="s">
        <v>334</v>
      </c>
      <c r="OF118" s="83"/>
      <c r="OG118" s="17"/>
      <c r="OH118" s="17"/>
      <c r="OI118" s="17"/>
      <c r="OJ118" s="84">
        <f>51*$R$122</f>
        <v>4879.7208000000001</v>
      </c>
      <c r="OK118" s="9"/>
      <c r="OL118" s="126" t="s">
        <v>335</v>
      </c>
      <c r="OM118" s="83"/>
      <c r="ON118" s="17"/>
      <c r="OO118" s="17"/>
      <c r="OP118" s="17"/>
      <c r="OQ118" s="84">
        <f>52*$R$122</f>
        <v>4975.4016000000001</v>
      </c>
      <c r="OR118" s="9"/>
      <c r="OS118" s="126" t="s">
        <v>336</v>
      </c>
      <c r="OT118" s="83"/>
      <c r="OU118" s="17"/>
      <c r="OV118" s="17"/>
      <c r="OW118" s="17"/>
      <c r="OX118" s="84">
        <f>53*$R$122</f>
        <v>5071.0824000000002</v>
      </c>
      <c r="OY118" s="9"/>
      <c r="OZ118" s="126" t="s">
        <v>337</v>
      </c>
      <c r="PA118" s="83"/>
      <c r="PB118" s="17"/>
      <c r="PC118" s="17"/>
      <c r="PD118" s="17"/>
      <c r="PE118" s="84">
        <f>54*$R$122</f>
        <v>5166.7632000000003</v>
      </c>
      <c r="PF118" s="9"/>
      <c r="PG118" s="126" t="s">
        <v>338</v>
      </c>
      <c r="PH118" s="83"/>
      <c r="PI118" s="17"/>
      <c r="PJ118" s="17"/>
      <c r="PK118" s="17"/>
      <c r="PL118" s="84">
        <f>55*$R$122</f>
        <v>5262.4440000000004</v>
      </c>
      <c r="PM118" s="9"/>
      <c r="PN118" s="126" t="s">
        <v>339</v>
      </c>
      <c r="PO118" s="83"/>
      <c r="PP118" s="17"/>
      <c r="PQ118" s="17"/>
      <c r="PR118" s="17"/>
      <c r="PS118" s="84">
        <f>56*$R$122</f>
        <v>5358.1248000000005</v>
      </c>
      <c r="PT118" s="9"/>
      <c r="PU118" s="126" t="s">
        <v>340</v>
      </c>
      <c r="PV118" s="83"/>
      <c r="PW118" s="17"/>
      <c r="PX118" s="17"/>
      <c r="PY118" s="17"/>
      <c r="PZ118" s="84">
        <f>57*$R$122</f>
        <v>5453.8056000000006</v>
      </c>
      <c r="QA118" s="9"/>
      <c r="QB118" s="126" t="s">
        <v>341</v>
      </c>
      <c r="QC118" s="83"/>
      <c r="QD118" s="17"/>
      <c r="QE118" s="17"/>
      <c r="QF118" s="17"/>
      <c r="QG118" s="84">
        <f>58*$R$122</f>
        <v>5549.4864000000007</v>
      </c>
      <c r="QH118" s="9"/>
      <c r="QI118" s="126" t="s">
        <v>342</v>
      </c>
      <c r="QJ118" s="83"/>
      <c r="QK118" s="17"/>
      <c r="QL118" s="17"/>
      <c r="QM118" s="17"/>
      <c r="QN118" s="84">
        <f>59*$R$122</f>
        <v>5645.1671999999999</v>
      </c>
      <c r="QO118" s="9"/>
      <c r="QP118" s="126" t="s">
        <v>343</v>
      </c>
      <c r="QQ118" s="83"/>
      <c r="QR118" s="17"/>
      <c r="QS118" s="17"/>
      <c r="QT118" s="17"/>
      <c r="QU118" s="84">
        <f>60*$R$122</f>
        <v>5740.848</v>
      </c>
      <c r="QV118" s="9"/>
      <c r="QW118" s="126" t="s">
        <v>344</v>
      </c>
      <c r="QX118" s="83"/>
      <c r="QY118" s="17"/>
      <c r="QZ118" s="17"/>
      <c r="RA118" s="17"/>
      <c r="RB118" s="84">
        <f>61*$R$122</f>
        <v>5836.5288</v>
      </c>
      <c r="RC118" s="9"/>
      <c r="RD118" s="126" t="s">
        <v>345</v>
      </c>
      <c r="RE118" s="83"/>
      <c r="RF118" s="17"/>
      <c r="RG118" s="17"/>
      <c r="RH118" s="17"/>
      <c r="RI118" s="84">
        <f>62*$R$122</f>
        <v>5932.2096000000001</v>
      </c>
      <c r="RJ118" s="9"/>
      <c r="RK118" s="126" t="s">
        <v>346</v>
      </c>
      <c r="RL118" s="83"/>
      <c r="RM118" s="17"/>
      <c r="RN118" s="17"/>
      <c r="RO118" s="17"/>
      <c r="RP118" s="84">
        <f>63*$R$122</f>
        <v>6027.8904000000002</v>
      </c>
      <c r="RQ118" s="9"/>
      <c r="RR118" s="126" t="s">
        <v>347</v>
      </c>
      <c r="RS118" s="83"/>
      <c r="RT118" s="17"/>
      <c r="RU118" s="17"/>
      <c r="RV118" s="17"/>
      <c r="RW118" s="84">
        <f>64*$R$122</f>
        <v>6123.5712000000003</v>
      </c>
      <c r="RX118" s="9"/>
      <c r="RY118" s="126" t="s">
        <v>348</v>
      </c>
      <c r="RZ118" s="83"/>
      <c r="SA118" s="17"/>
      <c r="SB118" s="17"/>
      <c r="SC118" s="17"/>
      <c r="SD118" s="84">
        <f>65*$R$122</f>
        <v>6219.2520000000004</v>
      </c>
      <c r="SE118" s="9"/>
      <c r="SF118" s="126" t="s">
        <v>349</v>
      </c>
      <c r="SG118" s="83"/>
      <c r="SH118" s="17"/>
      <c r="SI118" s="17"/>
      <c r="SJ118" s="17"/>
      <c r="SK118" s="84">
        <f>66*$R$122</f>
        <v>6314.9328000000005</v>
      </c>
      <c r="SL118" s="9"/>
      <c r="SM118" s="126" t="s">
        <v>350</v>
      </c>
      <c r="SN118" s="83"/>
      <c r="SO118" s="17"/>
      <c r="SP118" s="17"/>
      <c r="SQ118" s="17"/>
      <c r="SR118" s="84">
        <f>67*$R$122</f>
        <v>6410.6136000000006</v>
      </c>
      <c r="SS118" s="9"/>
      <c r="ST118" s="126" t="s">
        <v>351</v>
      </c>
      <c r="SU118" s="83"/>
      <c r="SV118" s="17"/>
      <c r="SW118" s="17"/>
      <c r="SX118" s="17"/>
      <c r="SY118" s="84">
        <f>68*$R$122</f>
        <v>6506.2944000000007</v>
      </c>
      <c r="SZ118" s="9"/>
      <c r="TA118" s="126" t="s">
        <v>352</v>
      </c>
      <c r="TB118" s="83"/>
      <c r="TC118" s="17"/>
      <c r="TD118" s="17"/>
      <c r="TE118" s="17"/>
      <c r="TF118" s="84">
        <f>69*$R$122</f>
        <v>6601.9752000000008</v>
      </c>
      <c r="TG118" s="9"/>
      <c r="TH118" s="126" t="s">
        <v>353</v>
      </c>
      <c r="TI118" s="83"/>
      <c r="TJ118" s="17"/>
      <c r="TK118" s="17"/>
      <c r="TL118" s="17"/>
      <c r="TM118" s="84">
        <f>70*$R$122</f>
        <v>6697.6559999999999</v>
      </c>
      <c r="TN118" s="9"/>
      <c r="TO118" s="126" t="s">
        <v>354</v>
      </c>
      <c r="TP118" s="83"/>
      <c r="TQ118" s="17"/>
      <c r="TR118" s="17"/>
      <c r="TS118" s="17"/>
      <c r="TT118" s="84">
        <f>71*$R$122</f>
        <v>6793.3368</v>
      </c>
      <c r="TU118" s="9"/>
      <c r="TV118" s="126" t="s">
        <v>355</v>
      </c>
      <c r="TW118" s="83"/>
      <c r="TX118" s="17"/>
      <c r="TY118" s="17"/>
      <c r="TZ118" s="17"/>
      <c r="UA118" s="84">
        <f>72*$R$122</f>
        <v>6889.0176000000001</v>
      </c>
      <c r="UB118" s="9"/>
      <c r="UC118" s="126" t="s">
        <v>356</v>
      </c>
      <c r="UD118" s="83"/>
      <c r="UE118" s="17"/>
      <c r="UF118" s="17"/>
      <c r="UG118" s="17"/>
      <c r="UH118" s="84">
        <f>73*$R$122</f>
        <v>6984.6984000000002</v>
      </c>
      <c r="UI118" s="9"/>
      <c r="UJ118" s="126" t="s">
        <v>357</v>
      </c>
      <c r="UK118" s="83"/>
      <c r="UL118" s="17"/>
      <c r="UM118" s="17"/>
      <c r="UN118" s="17"/>
      <c r="UO118" s="84">
        <f>74*$R$122</f>
        <v>7080.3792000000003</v>
      </c>
      <c r="UP118" s="9"/>
      <c r="UQ118" s="126" t="s">
        <v>358</v>
      </c>
      <c r="UR118" s="83"/>
      <c r="US118" s="17"/>
      <c r="UT118" s="17"/>
      <c r="UU118" s="17"/>
      <c r="UV118" s="84">
        <f>75*$R$122</f>
        <v>7176.06</v>
      </c>
      <c r="UW118" s="9"/>
      <c r="UX118" s="126" t="s">
        <v>359</v>
      </c>
      <c r="UY118" s="83"/>
      <c r="UZ118" s="17"/>
      <c r="VA118" s="17"/>
      <c r="VB118" s="17"/>
      <c r="VC118" s="84">
        <f>76*$R$122</f>
        <v>7271.7408000000005</v>
      </c>
      <c r="VD118" s="9"/>
      <c r="VE118" s="126" t="s">
        <v>360</v>
      </c>
      <c r="VF118" s="83"/>
      <c r="VG118" s="17"/>
      <c r="VH118" s="17"/>
      <c r="VI118" s="17"/>
      <c r="VJ118" s="84">
        <f>77*$R$122</f>
        <v>7367.4216000000006</v>
      </c>
      <c r="VK118" s="9"/>
      <c r="VL118" s="126" t="s">
        <v>361</v>
      </c>
      <c r="VM118" s="83"/>
      <c r="VN118" s="17"/>
      <c r="VO118" s="17"/>
      <c r="VP118" s="17"/>
      <c r="VQ118" s="84">
        <f>78*$R$122</f>
        <v>7463.1024000000007</v>
      </c>
      <c r="VR118" s="9"/>
      <c r="VS118" s="126" t="s">
        <v>362</v>
      </c>
      <c r="VT118" s="83"/>
      <c r="VU118" s="17"/>
      <c r="VV118" s="17"/>
      <c r="VW118" s="17"/>
      <c r="VX118" s="84">
        <f>79*$R$122</f>
        <v>7558.7832000000008</v>
      </c>
      <c r="VY118" s="9"/>
      <c r="VZ118" s="126" t="s">
        <v>363</v>
      </c>
      <c r="WA118" s="83"/>
      <c r="WB118" s="17"/>
      <c r="WC118" s="17"/>
      <c r="WD118" s="17"/>
      <c r="WE118" s="84">
        <f>80*$R$122</f>
        <v>7654.4639999999999</v>
      </c>
      <c r="WF118" s="9"/>
      <c r="WG118" s="126" t="s">
        <v>369</v>
      </c>
      <c r="WH118" s="83"/>
      <c r="WI118" s="17"/>
      <c r="WJ118" s="17"/>
      <c r="WK118" s="17"/>
      <c r="WL118" s="84">
        <f>81*$R$122</f>
        <v>7750.1448</v>
      </c>
      <c r="WM118" s="9"/>
      <c r="WN118" s="126" t="s">
        <v>370</v>
      </c>
      <c r="WO118" s="83"/>
      <c r="WP118" s="17"/>
      <c r="WQ118" s="17"/>
      <c r="WR118" s="17"/>
      <c r="WS118" s="84">
        <f>82*$R$122</f>
        <v>7845.8256000000001</v>
      </c>
      <c r="WT118" s="9"/>
      <c r="WU118" s="126" t="s">
        <v>371</v>
      </c>
      <c r="WV118" s="83"/>
      <c r="WW118" s="17"/>
      <c r="WX118" s="17"/>
      <c r="WY118" s="17"/>
      <c r="WZ118" s="84">
        <f>83*$R$122</f>
        <v>7941.5064000000002</v>
      </c>
      <c r="XA118" s="9"/>
      <c r="XB118" s="126" t="s">
        <v>372</v>
      </c>
      <c r="XC118" s="83"/>
      <c r="XD118" s="17"/>
      <c r="XE118" s="17"/>
      <c r="XF118" s="17"/>
      <c r="XG118" s="84">
        <f>84*$R$122</f>
        <v>8037.1872000000003</v>
      </c>
      <c r="XH118" s="9"/>
      <c r="XI118" s="126" t="s">
        <v>373</v>
      </c>
      <c r="XJ118" s="83"/>
      <c r="XK118" s="17"/>
      <c r="XL118" s="17"/>
      <c r="XM118" s="17"/>
      <c r="XN118" s="84">
        <f>85*$R$122</f>
        <v>8132.8680000000004</v>
      </c>
      <c r="XO118" s="9"/>
      <c r="XP118" s="126" t="s">
        <v>374</v>
      </c>
      <c r="XQ118" s="83"/>
      <c r="XR118" s="17"/>
      <c r="XS118" s="17"/>
      <c r="XT118" s="17"/>
      <c r="XU118" s="84">
        <f>86*$R$122</f>
        <v>8228.5488000000005</v>
      </c>
      <c r="XV118" s="9"/>
      <c r="XW118" s="126" t="s">
        <v>375</v>
      </c>
      <c r="XX118" s="83"/>
      <c r="XY118" s="17"/>
      <c r="XZ118" s="17"/>
      <c r="YA118" s="17"/>
      <c r="YB118" s="84">
        <f>87*$R$122</f>
        <v>8324.2296000000006</v>
      </c>
      <c r="YC118" s="9"/>
      <c r="YD118" s="126" t="s">
        <v>376</v>
      </c>
      <c r="YE118" s="83"/>
      <c r="YF118" s="17"/>
      <c r="YG118" s="17"/>
      <c r="YH118" s="17"/>
      <c r="YI118" s="84">
        <f>88*$R$122</f>
        <v>8419.9104000000007</v>
      </c>
      <c r="YJ118" s="9"/>
      <c r="YK118" s="126" t="s">
        <v>377</v>
      </c>
      <c r="YL118" s="83"/>
      <c r="YM118" s="17"/>
      <c r="YN118" s="17"/>
      <c r="YO118" s="17"/>
      <c r="YP118" s="84">
        <f>89*$R$122</f>
        <v>8515.5912000000008</v>
      </c>
      <c r="YQ118" s="9"/>
      <c r="YR118" s="126" t="s">
        <v>368</v>
      </c>
      <c r="YS118" s="83"/>
      <c r="YT118" s="17"/>
      <c r="YU118" s="17"/>
      <c r="YV118" s="17"/>
      <c r="YW118" s="84">
        <f>90*$R$122</f>
        <v>8611.2720000000008</v>
      </c>
      <c r="YX118" s="9"/>
      <c r="YY118" s="126" t="s">
        <v>367</v>
      </c>
      <c r="YZ118" s="83"/>
      <c r="ZA118" s="17"/>
      <c r="ZB118" s="17"/>
      <c r="ZC118" s="17"/>
      <c r="ZD118" s="84">
        <f>91*$R$122</f>
        <v>8706.9528000000009</v>
      </c>
      <c r="ZE118" s="9"/>
      <c r="ZF118" s="126" t="s">
        <v>366</v>
      </c>
      <c r="ZG118" s="83"/>
      <c r="ZH118" s="17"/>
      <c r="ZI118" s="17"/>
      <c r="ZJ118" s="17"/>
      <c r="ZK118" s="84">
        <f>92*$R$122</f>
        <v>8802.633600000001</v>
      </c>
      <c r="ZL118" s="9"/>
      <c r="ZM118" s="126" t="s">
        <v>365</v>
      </c>
      <c r="ZN118" s="83"/>
      <c r="ZO118" s="17"/>
      <c r="ZP118" s="17"/>
      <c r="ZQ118" s="17"/>
      <c r="ZR118" s="84">
        <f>93*$R$122</f>
        <v>8898.3144000000011</v>
      </c>
      <c r="ZS118" s="9"/>
      <c r="ZT118" s="126" t="s">
        <v>364</v>
      </c>
      <c r="ZU118" s="83"/>
      <c r="ZV118" s="17"/>
      <c r="ZW118" s="17"/>
      <c r="ZX118" s="17"/>
      <c r="ZY118" s="84">
        <f>94*$R$122</f>
        <v>8993.9952000000012</v>
      </c>
      <c r="ZZ118" s="9"/>
      <c r="AAA118" s="126" t="s">
        <v>329</v>
      </c>
      <c r="AAB118" s="83"/>
      <c r="AAC118" s="17"/>
      <c r="AAD118" s="17"/>
      <c r="AAE118" s="17"/>
      <c r="AAF118" s="84">
        <f>95*$R$122</f>
        <v>9089.6760000000013</v>
      </c>
      <c r="AAG118" s="9"/>
      <c r="AAH118" s="126" t="s">
        <v>328</v>
      </c>
      <c r="AAI118" s="83"/>
      <c r="AAJ118" s="17"/>
      <c r="AAK118" s="17"/>
      <c r="AAL118" s="17"/>
      <c r="AAM118" s="84">
        <f>96*$R$122</f>
        <v>9185.3568000000014</v>
      </c>
      <c r="AAN118" s="9"/>
      <c r="AAO118" s="126" t="s">
        <v>327</v>
      </c>
      <c r="AAP118" s="83"/>
      <c r="AAQ118" s="17"/>
      <c r="AAR118" s="17"/>
      <c r="AAS118" s="17"/>
      <c r="AAT118" s="84">
        <f>97*$R$122</f>
        <v>9281.0375999999997</v>
      </c>
      <c r="AAU118" s="9"/>
      <c r="AAV118" s="126" t="s">
        <v>318</v>
      </c>
      <c r="AAW118" s="83"/>
      <c r="AAX118" s="17"/>
      <c r="AAY118" s="17"/>
      <c r="AAZ118" s="17"/>
      <c r="ABA118" s="84">
        <f>98*$R$122</f>
        <v>9376.7183999999997</v>
      </c>
      <c r="ABB118" s="9"/>
      <c r="ABC118" s="126" t="s">
        <v>317</v>
      </c>
      <c r="ABD118" s="83"/>
      <c r="ABE118" s="17"/>
      <c r="ABF118" s="17"/>
      <c r="ABG118" s="17"/>
      <c r="ABH118" s="84">
        <f>99*$R$122</f>
        <v>9472.3991999999998</v>
      </c>
      <c r="ABI118" s="9"/>
      <c r="ABJ118" s="90" t="s">
        <v>390</v>
      </c>
      <c r="ABK118" s="21"/>
      <c r="ABL118" s="19"/>
      <c r="ABM118" s="126" t="s">
        <v>316</v>
      </c>
      <c r="ABN118" s="17"/>
      <c r="ABO118" s="84">
        <f>100*$R$122</f>
        <v>9568.08</v>
      </c>
      <c r="ABP118" s="10"/>
      <c r="ABQ118" s="10"/>
    </row>
    <row r="119" spans="1:745" x14ac:dyDescent="0.2">
      <c r="A119" s="22" t="s">
        <v>4</v>
      </c>
      <c r="B119" s="22" t="s">
        <v>5</v>
      </c>
      <c r="C119" s="22" t="s">
        <v>6</v>
      </c>
      <c r="D119" s="22" t="s">
        <v>7</v>
      </c>
      <c r="E119" s="22" t="s">
        <v>189</v>
      </c>
      <c r="F119" s="22" t="s">
        <v>9</v>
      </c>
      <c r="G119" s="22" t="s">
        <v>210</v>
      </c>
      <c r="H119" s="22" t="s">
        <v>210</v>
      </c>
      <c r="I119" s="22" t="s">
        <v>12</v>
      </c>
      <c r="J119" s="22" t="s">
        <v>13</v>
      </c>
      <c r="K119" s="22" t="s">
        <v>13</v>
      </c>
      <c r="L119" s="22" t="s">
        <v>13</v>
      </c>
      <c r="M119" s="22" t="s">
        <v>204</v>
      </c>
      <c r="N119" s="22" t="s">
        <v>204</v>
      </c>
      <c r="O119" s="22" t="s">
        <v>17</v>
      </c>
      <c r="P119" s="22" t="s">
        <v>310</v>
      </c>
      <c r="Q119" s="22" t="s">
        <v>249</v>
      </c>
      <c r="R119" s="22" t="s">
        <v>20</v>
      </c>
      <c r="S119" s="22" t="s">
        <v>251</v>
      </c>
      <c r="T119" s="22" t="s">
        <v>217</v>
      </c>
      <c r="U119" s="22" t="s">
        <v>23</v>
      </c>
      <c r="V119" s="22" t="s">
        <v>24</v>
      </c>
      <c r="W119" s="22" t="s">
        <v>223</v>
      </c>
      <c r="X119" s="22" t="s">
        <v>220</v>
      </c>
      <c r="Y119" s="22" t="s">
        <v>247</v>
      </c>
      <c r="Z119" s="22"/>
      <c r="AA119" s="22" t="s">
        <v>28</v>
      </c>
      <c r="AB119" s="22" t="s">
        <v>29</v>
      </c>
      <c r="AC119" s="22" t="s">
        <v>256</v>
      </c>
      <c r="AD119" s="22" t="s">
        <v>314</v>
      </c>
      <c r="AE119" s="22" t="s">
        <v>228</v>
      </c>
      <c r="AF119" s="22" t="s">
        <v>227</v>
      </c>
      <c r="AG119" s="22"/>
      <c r="AH119" s="23" t="s">
        <v>29</v>
      </c>
      <c r="AI119" s="23" t="s">
        <v>34</v>
      </c>
      <c r="AJ119" s="23" t="s">
        <v>29</v>
      </c>
      <c r="AK119" s="23"/>
      <c r="AL119" s="23"/>
      <c r="AM119" s="23"/>
      <c r="AN119" s="98" t="s">
        <v>229</v>
      </c>
      <c r="AO119" s="98" t="s">
        <v>230</v>
      </c>
      <c r="AP119" s="98" t="s">
        <v>391</v>
      </c>
      <c r="AQ119" s="98" t="s">
        <v>392</v>
      </c>
      <c r="AR119" s="23"/>
      <c r="AS119" s="23"/>
      <c r="AT119" s="23"/>
      <c r="AU119" s="23"/>
      <c r="AV119" s="23"/>
      <c r="AW119" s="23"/>
      <c r="AX119" s="23"/>
      <c r="AY119" s="23"/>
      <c r="AZ119" s="25"/>
      <c r="BA119" s="18"/>
      <c r="BB119" s="25"/>
      <c r="BC119" s="25"/>
      <c r="BD119" s="25"/>
      <c r="BE119" s="25"/>
      <c r="BF119" s="25"/>
      <c r="BG119" s="25"/>
      <c r="BH119" s="18"/>
      <c r="BI119" s="25"/>
      <c r="BJ119" s="25"/>
      <c r="BK119" s="25"/>
      <c r="BL119" s="25"/>
      <c r="BM119" s="25"/>
      <c r="BN119" s="25"/>
      <c r="BO119" s="18"/>
      <c r="BP119" s="25"/>
      <c r="BQ119" s="25"/>
      <c r="BR119" s="25"/>
      <c r="BS119" s="25"/>
      <c r="BT119" s="25"/>
      <c r="BU119" s="25"/>
      <c r="BV119" s="18"/>
      <c r="BW119" s="25"/>
      <c r="BX119" s="25"/>
      <c r="BY119" s="25"/>
      <c r="BZ119" s="25"/>
      <c r="CA119" s="25"/>
      <c r="CB119" s="25"/>
      <c r="CC119" s="18"/>
      <c r="CD119" s="25"/>
      <c r="CE119" s="25"/>
      <c r="CF119" s="25"/>
      <c r="CG119" s="25"/>
      <c r="CH119" s="25"/>
      <c r="CI119" s="25"/>
      <c r="CJ119" s="18"/>
      <c r="CK119" s="25"/>
      <c r="CL119" s="25"/>
      <c r="CM119" s="25"/>
      <c r="CN119" s="25"/>
      <c r="CO119" s="25"/>
      <c r="CP119" s="25"/>
      <c r="CQ119" s="18"/>
      <c r="CR119" s="25"/>
      <c r="CS119" s="25"/>
      <c r="CT119" s="25"/>
      <c r="CU119" s="25"/>
      <c r="CV119" s="25"/>
      <c r="CW119" s="25"/>
      <c r="CX119" s="18"/>
      <c r="CY119" s="25"/>
      <c r="CZ119" s="25"/>
      <c r="DA119" s="25"/>
      <c r="DB119" s="25"/>
      <c r="DC119" s="25"/>
      <c r="DD119" s="25"/>
      <c r="DE119" s="18"/>
      <c r="DF119" s="25"/>
      <c r="DG119" s="25"/>
      <c r="DH119" s="25"/>
      <c r="DI119" s="25"/>
      <c r="DJ119" s="25"/>
      <c r="DK119" s="25"/>
      <c r="DL119" s="18"/>
      <c r="DM119" s="25"/>
      <c r="DN119" s="25"/>
      <c r="DO119" s="25"/>
      <c r="DP119" s="25"/>
      <c r="DQ119" s="25"/>
      <c r="DR119" s="25"/>
      <c r="DS119" s="18"/>
      <c r="DT119" s="25"/>
      <c r="DU119" s="25"/>
      <c r="DV119" s="25"/>
      <c r="DW119" s="25"/>
      <c r="DX119" s="25"/>
      <c r="DY119" s="25"/>
      <c r="DZ119" s="18"/>
      <c r="EA119" s="25"/>
      <c r="EB119" s="25"/>
      <c r="EC119" s="25"/>
      <c r="ED119" s="25"/>
      <c r="EE119" s="25"/>
      <c r="EF119" s="25"/>
      <c r="EG119" s="18"/>
      <c r="EH119" s="25"/>
      <c r="EI119" s="25"/>
      <c r="EJ119" s="25"/>
      <c r="EK119" s="25"/>
      <c r="EL119" s="25"/>
      <c r="EM119" s="25"/>
      <c r="EN119" s="18"/>
      <c r="EO119" s="25"/>
      <c r="EP119" s="25"/>
      <c r="EQ119" s="25"/>
      <c r="ER119" s="25"/>
      <c r="ES119" s="25"/>
      <c r="ET119" s="25"/>
      <c r="EU119" s="18"/>
      <c r="EV119" s="25"/>
      <c r="EW119" s="25"/>
      <c r="EX119" s="25"/>
      <c r="EY119" s="25"/>
      <c r="EZ119" s="25"/>
      <c r="FA119" s="25"/>
      <c r="FB119" s="18"/>
      <c r="FC119" s="25"/>
      <c r="FD119" s="25"/>
      <c r="FE119" s="25"/>
      <c r="FF119" s="25"/>
      <c r="FG119" s="25"/>
      <c r="FH119" s="25"/>
      <c r="FI119" s="18"/>
      <c r="FJ119" s="25"/>
      <c r="FK119" s="25"/>
      <c r="FL119" s="25"/>
      <c r="FM119" s="25"/>
      <c r="FN119" s="25"/>
      <c r="FO119" s="25"/>
      <c r="FP119" s="18"/>
      <c r="FQ119" s="25"/>
      <c r="FR119" s="25"/>
      <c r="FS119" s="25"/>
      <c r="FT119" s="25"/>
      <c r="FU119" s="25"/>
      <c r="FV119" s="25"/>
      <c r="FW119" s="18"/>
      <c r="FX119" s="25"/>
      <c r="FY119" s="25"/>
      <c r="FZ119" s="25"/>
      <c r="GA119" s="25"/>
      <c r="GB119" s="25"/>
      <c r="GC119" s="25"/>
      <c r="GD119" s="18"/>
      <c r="GE119" s="25"/>
      <c r="GF119" s="25"/>
      <c r="GG119" s="25"/>
      <c r="GH119" s="25"/>
      <c r="GI119" s="25"/>
      <c r="GJ119" s="25"/>
      <c r="GK119" s="18"/>
      <c r="GL119" s="25"/>
      <c r="GM119" s="25"/>
      <c r="GN119" s="25"/>
      <c r="GO119" s="25"/>
      <c r="GP119" s="25"/>
      <c r="GQ119" s="25"/>
      <c r="GR119" s="18"/>
      <c r="GS119" s="25"/>
      <c r="GT119" s="25"/>
      <c r="GU119" s="25"/>
      <c r="GV119" s="25"/>
      <c r="GW119" s="25"/>
      <c r="GX119" s="25"/>
      <c r="GY119" s="18"/>
      <c r="GZ119" s="25"/>
      <c r="HA119" s="25"/>
      <c r="HB119" s="25"/>
      <c r="HC119" s="25"/>
      <c r="HD119" s="25"/>
      <c r="HE119" s="25"/>
      <c r="HF119" s="18"/>
      <c r="HG119" s="25"/>
      <c r="HH119" s="25"/>
      <c r="HI119" s="25"/>
      <c r="HJ119" s="25"/>
      <c r="HK119" s="25"/>
      <c r="HL119" s="25"/>
      <c r="HM119" s="18"/>
      <c r="HN119" s="25"/>
      <c r="HO119" s="25"/>
      <c r="HP119" s="25"/>
      <c r="HQ119" s="25"/>
      <c r="HR119" s="25"/>
      <c r="HS119" s="25"/>
      <c r="HT119" s="18"/>
      <c r="HU119" s="25"/>
      <c r="HV119" s="25"/>
      <c r="HW119" s="25"/>
      <c r="HX119" s="25"/>
      <c r="HY119" s="25"/>
      <c r="HZ119" s="25"/>
      <c r="IA119" s="18"/>
      <c r="IB119" s="25"/>
      <c r="IC119" s="25"/>
      <c r="ID119" s="25"/>
      <c r="IE119" s="25"/>
      <c r="IF119" s="25"/>
      <c r="IG119" s="25"/>
      <c r="IH119" s="18"/>
      <c r="II119" s="25"/>
      <c r="IJ119" s="25"/>
      <c r="IK119" s="25"/>
      <c r="IL119" s="25"/>
      <c r="IM119" s="25"/>
      <c r="IN119" s="25"/>
      <c r="IO119" s="18"/>
      <c r="IP119" s="25"/>
      <c r="IQ119" s="25"/>
      <c r="IR119" s="25"/>
      <c r="IS119" s="25"/>
      <c r="IT119" s="25"/>
      <c r="IU119" s="25"/>
      <c r="IV119" s="18"/>
      <c r="IW119" s="25"/>
      <c r="IX119" s="25"/>
      <c r="IY119" s="25"/>
      <c r="IZ119" s="25"/>
      <c r="JA119" s="25"/>
      <c r="JB119" s="25"/>
      <c r="JC119" s="18"/>
      <c r="JD119" s="25"/>
      <c r="JE119" s="25"/>
      <c r="JF119" s="25"/>
      <c r="JG119" s="25"/>
      <c r="JH119" s="25"/>
      <c r="JI119" s="25"/>
      <c r="JJ119" s="18"/>
      <c r="JK119" s="25"/>
      <c r="JL119" s="25"/>
      <c r="JM119" s="25"/>
      <c r="JN119" s="25"/>
      <c r="JO119" s="25"/>
      <c r="JP119" s="25"/>
      <c r="JQ119" s="18"/>
      <c r="JR119" s="25"/>
      <c r="JS119" s="25"/>
      <c r="JT119" s="25"/>
      <c r="JU119" s="25"/>
      <c r="JV119" s="25"/>
      <c r="JW119" s="25"/>
      <c r="JX119" s="18"/>
      <c r="JY119" s="25"/>
      <c r="JZ119" s="25"/>
      <c r="KA119" s="25"/>
      <c r="KB119" s="25"/>
      <c r="KC119" s="25"/>
      <c r="KD119" s="25"/>
      <c r="KE119" s="18"/>
      <c r="KF119" s="25"/>
      <c r="KG119" s="25"/>
      <c r="KH119" s="25"/>
      <c r="KI119" s="25"/>
      <c r="KJ119" s="25"/>
      <c r="KK119" s="25"/>
      <c r="KL119" s="18"/>
      <c r="KM119" s="25"/>
      <c r="KN119" s="25"/>
      <c r="KO119" s="25"/>
      <c r="KP119" s="25"/>
      <c r="KQ119" s="25"/>
      <c r="KR119" s="25"/>
      <c r="KS119" s="18"/>
      <c r="KT119" s="25"/>
      <c r="KU119" s="25"/>
      <c r="KV119" s="25"/>
      <c r="KW119" s="25"/>
      <c r="KX119" s="25"/>
      <c r="KY119" s="25"/>
      <c r="KZ119" s="18"/>
      <c r="LA119" s="25"/>
      <c r="LB119" s="25"/>
      <c r="LC119" s="25"/>
      <c r="LD119" s="25"/>
      <c r="LE119" s="25"/>
      <c r="LF119" s="25"/>
      <c r="LG119" s="18"/>
      <c r="LH119" s="25"/>
      <c r="LI119" s="25"/>
      <c r="LJ119" s="25"/>
      <c r="LK119" s="25"/>
      <c r="LL119" s="25"/>
      <c r="LM119" s="25"/>
      <c r="LN119" s="18"/>
      <c r="LO119" s="25"/>
      <c r="LP119" s="25"/>
      <c r="LQ119" s="25"/>
      <c r="LR119" s="25"/>
      <c r="LS119" s="25"/>
      <c r="LT119" s="25"/>
      <c r="LU119" s="18"/>
      <c r="LV119" s="25"/>
      <c r="LW119" s="25"/>
      <c r="LX119" s="25"/>
      <c r="LY119" s="25"/>
      <c r="LZ119" s="25"/>
      <c r="MA119" s="25"/>
      <c r="MB119" s="18"/>
      <c r="MC119" s="25"/>
      <c r="MD119" s="25"/>
      <c r="ME119" s="25"/>
      <c r="MF119" s="25"/>
      <c r="MG119" s="25"/>
      <c r="MH119" s="25"/>
      <c r="MI119" s="18"/>
      <c r="MJ119" s="25"/>
      <c r="MK119" s="25"/>
      <c r="ML119" s="25"/>
      <c r="MM119" s="25"/>
      <c r="MN119" s="25"/>
      <c r="MO119" s="25"/>
      <c r="MP119" s="18"/>
      <c r="MQ119" s="25"/>
      <c r="MR119" s="25"/>
      <c r="MS119" s="25"/>
      <c r="MT119" s="25"/>
      <c r="MU119" s="25"/>
      <c r="MV119" s="25"/>
      <c r="MW119" s="18"/>
      <c r="MX119" s="25"/>
      <c r="MY119" s="25"/>
      <c r="MZ119" s="25"/>
      <c r="NA119" s="25"/>
      <c r="NB119" s="25"/>
      <c r="NC119" s="25"/>
      <c r="ND119" s="18"/>
      <c r="NE119" s="25"/>
      <c r="NF119" s="25"/>
      <c r="NG119" s="25"/>
      <c r="NH119" s="25"/>
      <c r="NI119" s="25"/>
      <c r="NJ119" s="25"/>
      <c r="NK119" s="18"/>
      <c r="NL119" s="25"/>
      <c r="NM119" s="25"/>
      <c r="NN119" s="25"/>
      <c r="NO119" s="25"/>
      <c r="NP119" s="25"/>
      <c r="NQ119" s="25"/>
      <c r="NR119" s="18"/>
      <c r="NS119" s="25"/>
      <c r="NT119" s="25"/>
      <c r="NU119" s="25"/>
      <c r="NV119" s="25"/>
      <c r="NW119" s="25"/>
      <c r="NX119" s="25"/>
      <c r="NY119" s="18"/>
      <c r="NZ119" s="25"/>
      <c r="OA119" s="25"/>
      <c r="OB119" s="25"/>
      <c r="OC119" s="25"/>
      <c r="OD119" s="25"/>
      <c r="OE119" s="25"/>
      <c r="OF119" s="18"/>
      <c r="OG119" s="25"/>
      <c r="OH119" s="25"/>
      <c r="OI119" s="25"/>
      <c r="OJ119" s="25"/>
      <c r="OK119" s="25"/>
      <c r="OL119" s="25"/>
      <c r="OM119" s="18"/>
      <c r="ON119" s="25"/>
      <c r="OO119" s="25"/>
      <c r="OP119" s="25"/>
      <c r="OQ119" s="25"/>
      <c r="OR119" s="25"/>
      <c r="OS119" s="25"/>
      <c r="OT119" s="18"/>
      <c r="OU119" s="25"/>
      <c r="OV119" s="25"/>
      <c r="OW119" s="25"/>
      <c r="OX119" s="25"/>
      <c r="OY119" s="25"/>
      <c r="OZ119" s="25"/>
      <c r="PA119" s="18"/>
      <c r="PB119" s="25"/>
      <c r="PC119" s="25"/>
      <c r="PD119" s="25"/>
      <c r="PE119" s="25"/>
      <c r="PF119" s="25"/>
      <c r="PG119" s="25"/>
      <c r="PH119" s="18"/>
      <c r="PI119" s="25"/>
      <c r="PJ119" s="25"/>
      <c r="PK119" s="25"/>
      <c r="PL119" s="25"/>
      <c r="PM119" s="25"/>
      <c r="PN119" s="25"/>
      <c r="PO119" s="18"/>
      <c r="PP119" s="25"/>
      <c r="PQ119" s="25"/>
      <c r="PR119" s="25"/>
      <c r="PS119" s="25"/>
      <c r="PT119" s="25"/>
      <c r="PU119" s="25"/>
      <c r="PV119" s="18"/>
      <c r="PW119" s="25"/>
      <c r="PX119" s="25"/>
      <c r="PY119" s="25"/>
      <c r="PZ119" s="25"/>
      <c r="QA119" s="25"/>
      <c r="QB119" s="25"/>
      <c r="QC119" s="18"/>
      <c r="QD119" s="25"/>
      <c r="QE119" s="25"/>
      <c r="QF119" s="25"/>
      <c r="QG119" s="25"/>
      <c r="QH119" s="25"/>
      <c r="QI119" s="25"/>
      <c r="QJ119" s="18"/>
      <c r="QK119" s="25"/>
      <c r="QL119" s="25"/>
      <c r="QM119" s="25"/>
      <c r="QN119" s="25"/>
      <c r="QO119" s="25"/>
      <c r="QP119" s="25"/>
      <c r="QQ119" s="18"/>
      <c r="QR119" s="25"/>
      <c r="QS119" s="25"/>
      <c r="QT119" s="25"/>
      <c r="QU119" s="25"/>
      <c r="QV119" s="25"/>
      <c r="QW119" s="25"/>
      <c r="QX119" s="18"/>
      <c r="QY119" s="25"/>
      <c r="QZ119" s="25"/>
      <c r="RA119" s="25"/>
      <c r="RB119" s="25"/>
      <c r="RC119" s="25"/>
      <c r="RD119" s="25"/>
      <c r="RE119" s="18"/>
      <c r="RF119" s="25"/>
      <c r="RG119" s="25"/>
      <c r="RH119" s="25"/>
      <c r="RI119" s="25"/>
      <c r="RJ119" s="25"/>
      <c r="RK119" s="25"/>
      <c r="RL119" s="18"/>
      <c r="RM119" s="25"/>
      <c r="RN119" s="25"/>
      <c r="RO119" s="25"/>
      <c r="RP119" s="25"/>
      <c r="RQ119" s="25"/>
      <c r="RR119" s="25"/>
      <c r="RS119" s="18"/>
      <c r="RT119" s="25"/>
      <c r="RU119" s="25"/>
      <c r="RV119" s="25"/>
      <c r="RW119" s="25"/>
      <c r="RX119" s="25"/>
      <c r="RY119" s="25"/>
      <c r="RZ119" s="18"/>
      <c r="SA119" s="25"/>
      <c r="SB119" s="25"/>
      <c r="SC119" s="25"/>
      <c r="SD119" s="25"/>
      <c r="SE119" s="25"/>
      <c r="SF119" s="25"/>
      <c r="SG119" s="18"/>
      <c r="SH119" s="25"/>
      <c r="SI119" s="25"/>
      <c r="SJ119" s="25"/>
      <c r="SK119" s="25"/>
      <c r="SL119" s="25"/>
      <c r="SM119" s="25"/>
      <c r="SN119" s="18"/>
      <c r="SO119" s="25"/>
      <c r="SP119" s="25"/>
      <c r="SQ119" s="25"/>
      <c r="SR119" s="25"/>
      <c r="SS119" s="25"/>
      <c r="ST119" s="25"/>
      <c r="SU119" s="18"/>
      <c r="SV119" s="25"/>
      <c r="SW119" s="25"/>
      <c r="SX119" s="25"/>
      <c r="SY119" s="25"/>
      <c r="SZ119" s="25"/>
      <c r="TA119" s="25"/>
      <c r="TB119" s="18"/>
      <c r="TC119" s="25"/>
      <c r="TD119" s="25"/>
      <c r="TE119" s="25"/>
      <c r="TF119" s="25"/>
      <c r="TG119" s="25"/>
      <c r="TH119" s="25"/>
      <c r="TI119" s="18"/>
      <c r="TJ119" s="25"/>
      <c r="TK119" s="25"/>
      <c r="TL119" s="25"/>
      <c r="TM119" s="25"/>
      <c r="TN119" s="25"/>
      <c r="TO119" s="25"/>
      <c r="TP119" s="18"/>
      <c r="TQ119" s="25"/>
      <c r="TR119" s="25"/>
      <c r="TS119" s="25"/>
      <c r="TT119" s="25"/>
      <c r="TU119" s="25"/>
      <c r="TV119" s="25"/>
      <c r="TW119" s="18"/>
      <c r="TX119" s="25"/>
      <c r="TY119" s="25"/>
      <c r="TZ119" s="25"/>
      <c r="UA119" s="25"/>
      <c r="UB119" s="25"/>
      <c r="UC119" s="25"/>
      <c r="UD119" s="18"/>
      <c r="UE119" s="25"/>
      <c r="UF119" s="25"/>
      <c r="UG119" s="25"/>
      <c r="UH119" s="25"/>
      <c r="UI119" s="25"/>
      <c r="UJ119" s="25"/>
      <c r="UK119" s="18"/>
      <c r="UL119" s="25"/>
      <c r="UM119" s="25"/>
      <c r="UN119" s="25"/>
      <c r="UO119" s="25"/>
      <c r="UP119" s="25"/>
      <c r="UQ119" s="25"/>
      <c r="UR119" s="18"/>
      <c r="US119" s="25"/>
      <c r="UT119" s="25"/>
      <c r="UU119" s="25"/>
      <c r="UV119" s="25"/>
      <c r="UW119" s="25"/>
      <c r="UX119" s="25"/>
      <c r="UY119" s="18"/>
      <c r="UZ119" s="25"/>
      <c r="VA119" s="25"/>
      <c r="VB119" s="25"/>
      <c r="VC119" s="25"/>
      <c r="VD119" s="25"/>
      <c r="VE119" s="25"/>
      <c r="VF119" s="18"/>
      <c r="VG119" s="25"/>
      <c r="VH119" s="25"/>
      <c r="VI119" s="25"/>
      <c r="VJ119" s="25"/>
      <c r="VK119" s="25"/>
      <c r="VL119" s="25"/>
      <c r="VM119" s="18"/>
      <c r="VN119" s="25"/>
      <c r="VO119" s="25"/>
      <c r="VP119" s="25"/>
      <c r="VQ119" s="25"/>
      <c r="VR119" s="25"/>
      <c r="VS119" s="25"/>
      <c r="VT119" s="18"/>
      <c r="VU119" s="25"/>
      <c r="VV119" s="25"/>
      <c r="VW119" s="25"/>
      <c r="VX119" s="25"/>
      <c r="VY119" s="25"/>
      <c r="VZ119" s="25"/>
      <c r="WA119" s="18"/>
      <c r="WB119" s="25"/>
      <c r="WC119" s="25"/>
      <c r="WD119" s="25"/>
      <c r="WE119" s="25"/>
      <c r="WF119" s="25"/>
      <c r="WG119" s="25"/>
      <c r="WH119" s="18"/>
      <c r="WI119" s="25"/>
      <c r="WJ119" s="25"/>
      <c r="WK119" s="25"/>
      <c r="WL119" s="25"/>
      <c r="WM119" s="25"/>
      <c r="WN119" s="25"/>
      <c r="WO119" s="18"/>
      <c r="WP119" s="25"/>
      <c r="WQ119" s="25"/>
      <c r="WR119" s="25"/>
      <c r="WS119" s="25"/>
      <c r="WT119" s="25"/>
      <c r="WU119" s="25"/>
      <c r="WV119" s="18"/>
      <c r="WW119" s="25"/>
      <c r="WX119" s="25"/>
      <c r="WY119" s="25"/>
      <c r="WZ119" s="25"/>
      <c r="XA119" s="25"/>
      <c r="XB119" s="25"/>
      <c r="XC119" s="18"/>
      <c r="XD119" s="25"/>
      <c r="XE119" s="25"/>
      <c r="XF119" s="25"/>
      <c r="XG119" s="25"/>
      <c r="XH119" s="25"/>
      <c r="XI119" s="25"/>
      <c r="XJ119" s="18"/>
      <c r="XK119" s="25"/>
      <c r="XL119" s="25"/>
      <c r="XM119" s="25"/>
      <c r="XN119" s="25"/>
      <c r="XO119" s="25"/>
      <c r="XP119" s="25"/>
      <c r="XQ119" s="18"/>
      <c r="XR119" s="25"/>
      <c r="XS119" s="25"/>
      <c r="XT119" s="25"/>
      <c r="XU119" s="25"/>
      <c r="XV119" s="25"/>
      <c r="XW119" s="25"/>
      <c r="XX119" s="18"/>
      <c r="XY119" s="25"/>
      <c r="XZ119" s="25"/>
      <c r="YA119" s="25"/>
      <c r="YB119" s="25"/>
      <c r="YC119" s="25"/>
      <c r="YD119" s="25"/>
      <c r="YE119" s="18"/>
      <c r="YF119" s="25"/>
      <c r="YG119" s="25"/>
      <c r="YH119" s="25"/>
      <c r="YI119" s="25"/>
      <c r="YJ119" s="25"/>
      <c r="YK119" s="25"/>
      <c r="YL119" s="18"/>
      <c r="YM119" s="25"/>
      <c r="YN119" s="25"/>
      <c r="YO119" s="25"/>
      <c r="YP119" s="25"/>
      <c r="YQ119" s="25"/>
      <c r="YR119" s="25"/>
      <c r="YS119" s="18"/>
      <c r="YT119" s="25"/>
      <c r="YU119" s="25"/>
      <c r="YV119" s="25"/>
      <c r="YW119" s="25"/>
      <c r="YX119" s="25"/>
      <c r="YY119" s="25"/>
      <c r="YZ119" s="18"/>
      <c r="ZA119" s="25"/>
      <c r="ZB119" s="25"/>
      <c r="ZC119" s="25"/>
      <c r="ZD119" s="25"/>
      <c r="ZE119" s="25"/>
      <c r="ZF119" s="25"/>
      <c r="ZG119" s="18"/>
      <c r="ZH119" s="25"/>
      <c r="ZI119" s="25"/>
      <c r="ZJ119" s="25"/>
      <c r="ZK119" s="25"/>
      <c r="ZL119" s="25"/>
      <c r="ZM119" s="25"/>
      <c r="ZN119" s="18"/>
      <c r="ZO119" s="25"/>
      <c r="ZP119" s="25"/>
      <c r="ZQ119" s="25"/>
      <c r="ZR119" s="25"/>
      <c r="ZS119" s="25"/>
      <c r="ZT119" s="25"/>
      <c r="ZU119" s="18"/>
      <c r="ZV119" s="25"/>
      <c r="ZW119" s="25"/>
      <c r="ZX119" s="25"/>
      <c r="ZY119" s="25"/>
      <c r="ZZ119" s="25"/>
      <c r="AAA119" s="25"/>
      <c r="AAB119" s="18"/>
      <c r="AAC119" s="25"/>
      <c r="AAD119" s="25"/>
      <c r="AAE119" s="25"/>
      <c r="AAF119" s="25"/>
      <c r="AAG119" s="25"/>
      <c r="AAH119" s="25"/>
      <c r="AAI119" s="18"/>
      <c r="AAJ119" s="25"/>
      <c r="AAK119" s="25"/>
      <c r="AAL119" s="25"/>
      <c r="AAM119" s="25"/>
      <c r="AAN119" s="25"/>
      <c r="AAO119" s="25"/>
      <c r="AAP119" s="18"/>
      <c r="AAQ119" s="25"/>
      <c r="AAR119" s="25"/>
      <c r="AAS119" s="25"/>
      <c r="AAT119" s="25"/>
      <c r="AAU119" s="25"/>
      <c r="AAV119" s="25"/>
      <c r="AAW119" s="18"/>
      <c r="AAX119" s="25"/>
      <c r="AAY119" s="25"/>
      <c r="AAZ119" s="25"/>
      <c r="ABA119" s="25"/>
      <c r="ABB119" s="25"/>
      <c r="ABC119" s="25"/>
      <c r="ABD119" s="18"/>
      <c r="ABE119" s="25"/>
      <c r="ABF119" s="25"/>
      <c r="ABG119" s="25"/>
      <c r="ABH119" s="25"/>
      <c r="ABI119" s="25"/>
      <c r="ABJ119" s="25"/>
      <c r="ABK119" s="25"/>
      <c r="ABL119" s="25"/>
      <c r="ABM119" s="25"/>
      <c r="ABN119" s="25"/>
      <c r="ABO119" s="25"/>
    </row>
    <row r="120" spans="1:745" x14ac:dyDescent="0.2">
      <c r="A120" s="22" t="s">
        <v>187</v>
      </c>
      <c r="B120" s="22" t="s">
        <v>187</v>
      </c>
      <c r="C120" s="22" t="s">
        <v>187</v>
      </c>
      <c r="D120" s="22" t="s">
        <v>252</v>
      </c>
      <c r="E120" s="22" t="s">
        <v>190</v>
      </c>
      <c r="F120" s="22" t="s">
        <v>191</v>
      </c>
      <c r="G120" s="22" t="s">
        <v>211</v>
      </c>
      <c r="H120" s="22" t="s">
        <v>211</v>
      </c>
      <c r="I120" s="22" t="s">
        <v>38</v>
      </c>
      <c r="J120" s="22" t="s">
        <v>214</v>
      </c>
      <c r="K120" s="22" t="s">
        <v>216</v>
      </c>
      <c r="L120" s="22" t="s">
        <v>41</v>
      </c>
      <c r="M120" s="22" t="s">
        <v>42</v>
      </c>
      <c r="N120" s="22" t="s">
        <v>43</v>
      </c>
      <c r="O120" s="22" t="s">
        <v>44</v>
      </c>
      <c r="P120" s="22" t="s">
        <v>45</v>
      </c>
      <c r="Q120" s="22" t="s">
        <v>250</v>
      </c>
      <c r="R120" s="22" t="s">
        <v>319</v>
      </c>
      <c r="S120" s="22" t="s">
        <v>250</v>
      </c>
      <c r="T120" s="22" t="s">
        <v>218</v>
      </c>
      <c r="U120" s="22" t="s">
        <v>49</v>
      </c>
      <c r="V120" s="22" t="s">
        <v>50</v>
      </c>
      <c r="W120" s="22" t="s">
        <v>224</v>
      </c>
      <c r="X120" s="22" t="s">
        <v>221</v>
      </c>
      <c r="Y120" s="22" t="s">
        <v>248</v>
      </c>
      <c r="Z120" s="22" t="s">
        <v>54</v>
      </c>
      <c r="AA120" s="22" t="s">
        <v>55</v>
      </c>
      <c r="AB120" s="22" t="s">
        <v>56</v>
      </c>
      <c r="AC120" s="22" t="s">
        <v>257</v>
      </c>
      <c r="AD120" s="22" t="s">
        <v>315</v>
      </c>
      <c r="AE120" s="96" t="s">
        <v>240</v>
      </c>
      <c r="AF120" s="22" t="s">
        <v>222</v>
      </c>
      <c r="AG120" s="22"/>
      <c r="AH120" s="109" t="s">
        <v>60</v>
      </c>
      <c r="AI120" s="109" t="s">
        <v>61</v>
      </c>
      <c r="AJ120" s="109" t="s">
        <v>62</v>
      </c>
      <c r="AK120" s="30"/>
      <c r="AL120" s="102" t="s">
        <v>63</v>
      </c>
      <c r="AM120" s="102" t="s">
        <v>64</v>
      </c>
      <c r="AN120" s="102" t="s">
        <v>65</v>
      </c>
      <c r="AO120" s="102" t="s">
        <v>66</v>
      </c>
      <c r="AP120" s="102" t="s">
        <v>387</v>
      </c>
      <c r="AQ120" s="102" t="s">
        <v>388</v>
      </c>
      <c r="AR120" s="30"/>
      <c r="AS120" s="102" t="s">
        <v>63</v>
      </c>
      <c r="AT120" s="102" t="s">
        <v>64</v>
      </c>
      <c r="AU120" s="102" t="s">
        <v>65</v>
      </c>
      <c r="AV120" s="102" t="s">
        <v>66</v>
      </c>
      <c r="AW120" s="102" t="s">
        <v>387</v>
      </c>
      <c r="AX120" s="102" t="s">
        <v>388</v>
      </c>
      <c r="AY120" s="30"/>
      <c r="AZ120" s="102" t="s">
        <v>63</v>
      </c>
      <c r="BA120" s="27" t="s">
        <v>64</v>
      </c>
      <c r="BB120" s="27" t="s">
        <v>65</v>
      </c>
      <c r="BC120" s="27" t="s">
        <v>66</v>
      </c>
      <c r="BD120" s="102" t="s">
        <v>387</v>
      </c>
      <c r="BE120" s="102" t="s">
        <v>388</v>
      </c>
      <c r="BF120" s="30"/>
      <c r="BG120" s="27" t="s">
        <v>63</v>
      </c>
      <c r="BH120" s="27" t="s">
        <v>64</v>
      </c>
      <c r="BI120" s="27" t="s">
        <v>65</v>
      </c>
      <c r="BJ120" s="27" t="s">
        <v>66</v>
      </c>
      <c r="BK120" s="102" t="s">
        <v>387</v>
      </c>
      <c r="BL120" s="102" t="s">
        <v>388</v>
      </c>
      <c r="BM120" s="30"/>
      <c r="BN120" s="27" t="s">
        <v>63</v>
      </c>
      <c r="BO120" s="27" t="s">
        <v>64</v>
      </c>
      <c r="BP120" s="27" t="s">
        <v>65</v>
      </c>
      <c r="BQ120" s="27" t="s">
        <v>66</v>
      </c>
      <c r="BR120" s="102" t="s">
        <v>387</v>
      </c>
      <c r="BS120" s="102" t="s">
        <v>388</v>
      </c>
      <c r="BT120" s="30"/>
      <c r="BU120" s="27" t="s">
        <v>63</v>
      </c>
      <c r="BV120" s="27" t="s">
        <v>64</v>
      </c>
      <c r="BW120" s="27" t="s">
        <v>65</v>
      </c>
      <c r="BX120" s="27" t="s">
        <v>66</v>
      </c>
      <c r="BY120" s="102" t="s">
        <v>387</v>
      </c>
      <c r="BZ120" s="102" t="s">
        <v>388</v>
      </c>
      <c r="CA120" s="30"/>
      <c r="CB120" s="27" t="s">
        <v>63</v>
      </c>
      <c r="CC120" s="27" t="s">
        <v>64</v>
      </c>
      <c r="CD120" s="27" t="s">
        <v>65</v>
      </c>
      <c r="CE120" s="27" t="s">
        <v>66</v>
      </c>
      <c r="CF120" s="102" t="s">
        <v>387</v>
      </c>
      <c r="CG120" s="102" t="s">
        <v>388</v>
      </c>
      <c r="CH120" s="30"/>
      <c r="CI120" s="27" t="s">
        <v>63</v>
      </c>
      <c r="CJ120" s="27" t="s">
        <v>64</v>
      </c>
      <c r="CK120" s="27" t="s">
        <v>65</v>
      </c>
      <c r="CL120" s="27" t="s">
        <v>66</v>
      </c>
      <c r="CM120" s="102" t="s">
        <v>387</v>
      </c>
      <c r="CN120" s="102" t="s">
        <v>388</v>
      </c>
      <c r="CO120" s="30"/>
      <c r="CP120" s="27" t="s">
        <v>63</v>
      </c>
      <c r="CQ120" s="27" t="s">
        <v>64</v>
      </c>
      <c r="CR120" s="27" t="s">
        <v>65</v>
      </c>
      <c r="CS120" s="27" t="s">
        <v>66</v>
      </c>
      <c r="CT120" s="102" t="s">
        <v>387</v>
      </c>
      <c r="CU120" s="102" t="s">
        <v>388</v>
      </c>
      <c r="CV120" s="30"/>
      <c r="CW120" s="27" t="s">
        <v>63</v>
      </c>
      <c r="CX120" s="27" t="s">
        <v>64</v>
      </c>
      <c r="CY120" s="27" t="s">
        <v>65</v>
      </c>
      <c r="CZ120" s="27" t="s">
        <v>66</v>
      </c>
      <c r="DA120" s="102" t="s">
        <v>387</v>
      </c>
      <c r="DB120" s="102" t="s">
        <v>388</v>
      </c>
      <c r="DC120" s="30"/>
      <c r="DD120" s="27" t="s">
        <v>63</v>
      </c>
      <c r="DE120" s="27" t="s">
        <v>64</v>
      </c>
      <c r="DF120" s="27" t="s">
        <v>65</v>
      </c>
      <c r="DG120" s="27" t="s">
        <v>66</v>
      </c>
      <c r="DH120" s="102" t="s">
        <v>387</v>
      </c>
      <c r="DI120" s="102" t="s">
        <v>388</v>
      </c>
      <c r="DJ120" s="30"/>
      <c r="DK120" s="27" t="s">
        <v>63</v>
      </c>
      <c r="DL120" s="27" t="s">
        <v>64</v>
      </c>
      <c r="DM120" s="27" t="s">
        <v>65</v>
      </c>
      <c r="DN120" s="27" t="s">
        <v>66</v>
      </c>
      <c r="DO120" s="102" t="s">
        <v>387</v>
      </c>
      <c r="DP120" s="102" t="s">
        <v>388</v>
      </c>
      <c r="DQ120" s="30"/>
      <c r="DR120" s="27" t="s">
        <v>63</v>
      </c>
      <c r="DS120" s="27" t="s">
        <v>64</v>
      </c>
      <c r="DT120" s="27" t="s">
        <v>65</v>
      </c>
      <c r="DU120" s="27" t="s">
        <v>66</v>
      </c>
      <c r="DV120" s="102" t="s">
        <v>387</v>
      </c>
      <c r="DW120" s="102" t="s">
        <v>388</v>
      </c>
      <c r="DX120" s="30"/>
      <c r="DY120" s="27" t="s">
        <v>63</v>
      </c>
      <c r="DZ120" s="27" t="s">
        <v>64</v>
      </c>
      <c r="EA120" s="27" t="s">
        <v>65</v>
      </c>
      <c r="EB120" s="27" t="s">
        <v>66</v>
      </c>
      <c r="EC120" s="102" t="s">
        <v>387</v>
      </c>
      <c r="ED120" s="102" t="s">
        <v>388</v>
      </c>
      <c r="EE120" s="30"/>
      <c r="EF120" s="27" t="s">
        <v>63</v>
      </c>
      <c r="EG120" s="27" t="s">
        <v>64</v>
      </c>
      <c r="EH120" s="27" t="s">
        <v>65</v>
      </c>
      <c r="EI120" s="27" t="s">
        <v>66</v>
      </c>
      <c r="EJ120" s="102" t="s">
        <v>387</v>
      </c>
      <c r="EK120" s="102" t="s">
        <v>388</v>
      </c>
      <c r="EL120" s="30"/>
      <c r="EM120" s="27" t="s">
        <v>63</v>
      </c>
      <c r="EN120" s="27" t="s">
        <v>64</v>
      </c>
      <c r="EO120" s="27" t="s">
        <v>65</v>
      </c>
      <c r="EP120" s="27" t="s">
        <v>66</v>
      </c>
      <c r="EQ120" s="102" t="s">
        <v>387</v>
      </c>
      <c r="ER120" s="102" t="s">
        <v>388</v>
      </c>
      <c r="ES120" s="30"/>
      <c r="ET120" s="27" t="s">
        <v>63</v>
      </c>
      <c r="EU120" s="27" t="s">
        <v>64</v>
      </c>
      <c r="EV120" s="27" t="s">
        <v>65</v>
      </c>
      <c r="EW120" s="27" t="s">
        <v>66</v>
      </c>
      <c r="EX120" s="102" t="s">
        <v>387</v>
      </c>
      <c r="EY120" s="102" t="s">
        <v>388</v>
      </c>
      <c r="EZ120" s="30"/>
      <c r="FA120" s="27" t="s">
        <v>63</v>
      </c>
      <c r="FB120" s="27" t="s">
        <v>64</v>
      </c>
      <c r="FC120" s="27" t="s">
        <v>65</v>
      </c>
      <c r="FD120" s="27" t="s">
        <v>66</v>
      </c>
      <c r="FE120" s="102" t="s">
        <v>387</v>
      </c>
      <c r="FF120" s="102" t="s">
        <v>388</v>
      </c>
      <c r="FG120" s="30"/>
      <c r="FH120" s="27" t="s">
        <v>63</v>
      </c>
      <c r="FI120" s="27" t="s">
        <v>64</v>
      </c>
      <c r="FJ120" s="27" t="s">
        <v>65</v>
      </c>
      <c r="FK120" s="27" t="s">
        <v>66</v>
      </c>
      <c r="FL120" s="102" t="s">
        <v>387</v>
      </c>
      <c r="FM120" s="102" t="s">
        <v>388</v>
      </c>
      <c r="FN120" s="30"/>
      <c r="FO120" s="27" t="s">
        <v>63</v>
      </c>
      <c r="FP120" s="27" t="s">
        <v>64</v>
      </c>
      <c r="FQ120" s="27" t="s">
        <v>65</v>
      </c>
      <c r="FR120" s="27" t="s">
        <v>66</v>
      </c>
      <c r="FS120" s="102" t="s">
        <v>387</v>
      </c>
      <c r="FT120" s="102" t="s">
        <v>388</v>
      </c>
      <c r="FU120" s="30"/>
      <c r="FV120" s="27" t="s">
        <v>63</v>
      </c>
      <c r="FW120" s="27" t="s">
        <v>64</v>
      </c>
      <c r="FX120" s="27" t="s">
        <v>65</v>
      </c>
      <c r="FY120" s="27" t="s">
        <v>66</v>
      </c>
      <c r="FZ120" s="102" t="s">
        <v>387</v>
      </c>
      <c r="GA120" s="102" t="s">
        <v>388</v>
      </c>
      <c r="GB120" s="30"/>
      <c r="GC120" s="27" t="s">
        <v>63</v>
      </c>
      <c r="GD120" s="27" t="s">
        <v>64</v>
      </c>
      <c r="GE120" s="27" t="s">
        <v>65</v>
      </c>
      <c r="GF120" s="27" t="s">
        <v>66</v>
      </c>
      <c r="GG120" s="102" t="s">
        <v>387</v>
      </c>
      <c r="GH120" s="102" t="s">
        <v>388</v>
      </c>
      <c r="GI120" s="30"/>
      <c r="GJ120" s="27" t="s">
        <v>63</v>
      </c>
      <c r="GK120" s="27" t="s">
        <v>64</v>
      </c>
      <c r="GL120" s="27" t="s">
        <v>65</v>
      </c>
      <c r="GM120" s="27" t="s">
        <v>66</v>
      </c>
      <c r="GN120" s="102" t="s">
        <v>387</v>
      </c>
      <c r="GO120" s="102" t="s">
        <v>388</v>
      </c>
      <c r="GP120" s="30"/>
      <c r="GQ120" s="27" t="s">
        <v>63</v>
      </c>
      <c r="GR120" s="27" t="s">
        <v>64</v>
      </c>
      <c r="GS120" s="27" t="s">
        <v>65</v>
      </c>
      <c r="GT120" s="27" t="s">
        <v>66</v>
      </c>
      <c r="GU120" s="102" t="s">
        <v>387</v>
      </c>
      <c r="GV120" s="102" t="s">
        <v>388</v>
      </c>
      <c r="GW120" s="30"/>
      <c r="GX120" s="27" t="s">
        <v>63</v>
      </c>
      <c r="GY120" s="27" t="s">
        <v>64</v>
      </c>
      <c r="GZ120" s="27" t="s">
        <v>65</v>
      </c>
      <c r="HA120" s="27" t="s">
        <v>66</v>
      </c>
      <c r="HB120" s="102" t="s">
        <v>387</v>
      </c>
      <c r="HC120" s="102" t="s">
        <v>388</v>
      </c>
      <c r="HD120" s="30"/>
      <c r="HE120" s="27" t="s">
        <v>63</v>
      </c>
      <c r="HF120" s="27" t="s">
        <v>64</v>
      </c>
      <c r="HG120" s="27" t="s">
        <v>65</v>
      </c>
      <c r="HH120" s="27" t="s">
        <v>66</v>
      </c>
      <c r="HI120" s="102" t="s">
        <v>387</v>
      </c>
      <c r="HJ120" s="102" t="s">
        <v>388</v>
      </c>
      <c r="HK120" s="30"/>
      <c r="HL120" s="27" t="s">
        <v>63</v>
      </c>
      <c r="HM120" s="27" t="s">
        <v>64</v>
      </c>
      <c r="HN120" s="27" t="s">
        <v>65</v>
      </c>
      <c r="HO120" s="27" t="s">
        <v>66</v>
      </c>
      <c r="HP120" s="102" t="s">
        <v>387</v>
      </c>
      <c r="HQ120" s="102" t="s">
        <v>388</v>
      </c>
      <c r="HR120" s="30"/>
      <c r="HS120" s="27" t="s">
        <v>63</v>
      </c>
      <c r="HT120" s="27" t="s">
        <v>64</v>
      </c>
      <c r="HU120" s="27" t="s">
        <v>65</v>
      </c>
      <c r="HV120" s="27" t="s">
        <v>66</v>
      </c>
      <c r="HW120" s="102" t="s">
        <v>387</v>
      </c>
      <c r="HX120" s="102" t="s">
        <v>388</v>
      </c>
      <c r="HY120" s="30"/>
      <c r="HZ120" s="27" t="s">
        <v>63</v>
      </c>
      <c r="IA120" s="27" t="s">
        <v>64</v>
      </c>
      <c r="IB120" s="27" t="s">
        <v>65</v>
      </c>
      <c r="IC120" s="27" t="s">
        <v>66</v>
      </c>
      <c r="ID120" s="102" t="s">
        <v>387</v>
      </c>
      <c r="IE120" s="102" t="s">
        <v>388</v>
      </c>
      <c r="IF120" s="30"/>
      <c r="IG120" s="27" t="s">
        <v>63</v>
      </c>
      <c r="IH120" s="27" t="s">
        <v>64</v>
      </c>
      <c r="II120" s="27" t="s">
        <v>65</v>
      </c>
      <c r="IJ120" s="27" t="s">
        <v>66</v>
      </c>
      <c r="IK120" s="102" t="s">
        <v>387</v>
      </c>
      <c r="IL120" s="102" t="s">
        <v>388</v>
      </c>
      <c r="IM120" s="30"/>
      <c r="IN120" s="27" t="s">
        <v>63</v>
      </c>
      <c r="IO120" s="27" t="s">
        <v>64</v>
      </c>
      <c r="IP120" s="27" t="s">
        <v>65</v>
      </c>
      <c r="IQ120" s="27" t="s">
        <v>66</v>
      </c>
      <c r="IR120" s="102" t="s">
        <v>387</v>
      </c>
      <c r="IS120" s="102" t="s">
        <v>388</v>
      </c>
      <c r="IT120" s="30"/>
      <c r="IU120" s="27" t="s">
        <v>63</v>
      </c>
      <c r="IV120" s="27" t="s">
        <v>64</v>
      </c>
      <c r="IW120" s="27" t="s">
        <v>65</v>
      </c>
      <c r="IX120" s="27" t="s">
        <v>66</v>
      </c>
      <c r="IY120" s="102" t="s">
        <v>387</v>
      </c>
      <c r="IZ120" s="102" t="s">
        <v>388</v>
      </c>
      <c r="JA120" s="30"/>
      <c r="JB120" s="27" t="s">
        <v>63</v>
      </c>
      <c r="JC120" s="27" t="s">
        <v>64</v>
      </c>
      <c r="JD120" s="27" t="s">
        <v>65</v>
      </c>
      <c r="JE120" s="27" t="s">
        <v>66</v>
      </c>
      <c r="JF120" s="102" t="s">
        <v>387</v>
      </c>
      <c r="JG120" s="102" t="s">
        <v>388</v>
      </c>
      <c r="JH120" s="30"/>
      <c r="JI120" s="27" t="s">
        <v>63</v>
      </c>
      <c r="JJ120" s="27" t="s">
        <v>64</v>
      </c>
      <c r="JK120" s="27" t="s">
        <v>65</v>
      </c>
      <c r="JL120" s="27" t="s">
        <v>66</v>
      </c>
      <c r="JM120" s="102" t="s">
        <v>387</v>
      </c>
      <c r="JN120" s="102" t="s">
        <v>388</v>
      </c>
      <c r="JO120" s="30"/>
      <c r="JP120" s="27" t="s">
        <v>63</v>
      </c>
      <c r="JQ120" s="27" t="s">
        <v>64</v>
      </c>
      <c r="JR120" s="27" t="s">
        <v>65</v>
      </c>
      <c r="JS120" s="27" t="s">
        <v>66</v>
      </c>
      <c r="JT120" s="102" t="s">
        <v>387</v>
      </c>
      <c r="JU120" s="102" t="s">
        <v>388</v>
      </c>
      <c r="JV120" s="30"/>
      <c r="JW120" s="27" t="s">
        <v>63</v>
      </c>
      <c r="JX120" s="27" t="s">
        <v>64</v>
      </c>
      <c r="JY120" s="27" t="s">
        <v>65</v>
      </c>
      <c r="JZ120" s="27" t="s">
        <v>66</v>
      </c>
      <c r="KA120" s="102" t="s">
        <v>387</v>
      </c>
      <c r="KB120" s="102" t="s">
        <v>388</v>
      </c>
      <c r="KC120" s="30"/>
      <c r="KD120" s="27" t="s">
        <v>63</v>
      </c>
      <c r="KE120" s="27" t="s">
        <v>64</v>
      </c>
      <c r="KF120" s="27" t="s">
        <v>65</v>
      </c>
      <c r="KG120" s="27" t="s">
        <v>66</v>
      </c>
      <c r="KH120" s="102" t="s">
        <v>387</v>
      </c>
      <c r="KI120" s="102" t="s">
        <v>388</v>
      </c>
      <c r="KJ120" s="30"/>
      <c r="KK120" s="27" t="s">
        <v>63</v>
      </c>
      <c r="KL120" s="27" t="s">
        <v>64</v>
      </c>
      <c r="KM120" s="27" t="s">
        <v>65</v>
      </c>
      <c r="KN120" s="27" t="s">
        <v>66</v>
      </c>
      <c r="KO120" s="102" t="s">
        <v>387</v>
      </c>
      <c r="KP120" s="102" t="s">
        <v>388</v>
      </c>
      <c r="KQ120" s="30"/>
      <c r="KR120" s="27" t="s">
        <v>63</v>
      </c>
      <c r="KS120" s="27" t="s">
        <v>64</v>
      </c>
      <c r="KT120" s="27" t="s">
        <v>65</v>
      </c>
      <c r="KU120" s="27" t="s">
        <v>66</v>
      </c>
      <c r="KV120" s="102" t="s">
        <v>387</v>
      </c>
      <c r="KW120" s="102" t="s">
        <v>388</v>
      </c>
      <c r="KX120" s="30"/>
      <c r="KY120" s="27" t="s">
        <v>63</v>
      </c>
      <c r="KZ120" s="27" t="s">
        <v>64</v>
      </c>
      <c r="LA120" s="27" t="s">
        <v>65</v>
      </c>
      <c r="LB120" s="27" t="s">
        <v>66</v>
      </c>
      <c r="LC120" s="102" t="s">
        <v>387</v>
      </c>
      <c r="LD120" s="102" t="s">
        <v>388</v>
      </c>
      <c r="LE120" s="30"/>
      <c r="LF120" s="27" t="s">
        <v>63</v>
      </c>
      <c r="LG120" s="27" t="s">
        <v>64</v>
      </c>
      <c r="LH120" s="27" t="s">
        <v>65</v>
      </c>
      <c r="LI120" s="27" t="s">
        <v>66</v>
      </c>
      <c r="LJ120" s="102" t="s">
        <v>387</v>
      </c>
      <c r="LK120" s="102" t="s">
        <v>388</v>
      </c>
      <c r="LL120" s="30"/>
      <c r="LM120" s="27" t="s">
        <v>63</v>
      </c>
      <c r="LN120" s="27" t="s">
        <v>64</v>
      </c>
      <c r="LO120" s="27" t="s">
        <v>65</v>
      </c>
      <c r="LP120" s="27" t="s">
        <v>66</v>
      </c>
      <c r="LQ120" s="102" t="s">
        <v>387</v>
      </c>
      <c r="LR120" s="102" t="s">
        <v>388</v>
      </c>
      <c r="LS120" s="30"/>
      <c r="LT120" s="27" t="s">
        <v>63</v>
      </c>
      <c r="LU120" s="27" t="s">
        <v>64</v>
      </c>
      <c r="LV120" s="27" t="s">
        <v>65</v>
      </c>
      <c r="LW120" s="27" t="s">
        <v>66</v>
      </c>
      <c r="LX120" s="102" t="s">
        <v>387</v>
      </c>
      <c r="LY120" s="102" t="s">
        <v>388</v>
      </c>
      <c r="LZ120" s="30"/>
      <c r="MA120" s="27" t="s">
        <v>63</v>
      </c>
      <c r="MB120" s="27" t="s">
        <v>64</v>
      </c>
      <c r="MC120" s="27" t="s">
        <v>65</v>
      </c>
      <c r="MD120" s="27" t="s">
        <v>66</v>
      </c>
      <c r="ME120" s="102" t="s">
        <v>387</v>
      </c>
      <c r="MF120" s="102" t="s">
        <v>388</v>
      </c>
      <c r="MG120" s="30"/>
      <c r="MH120" s="27" t="s">
        <v>63</v>
      </c>
      <c r="MI120" s="27" t="s">
        <v>64</v>
      </c>
      <c r="MJ120" s="27" t="s">
        <v>65</v>
      </c>
      <c r="MK120" s="27" t="s">
        <v>66</v>
      </c>
      <c r="ML120" s="102" t="s">
        <v>387</v>
      </c>
      <c r="MM120" s="102" t="s">
        <v>388</v>
      </c>
      <c r="MN120" s="30"/>
      <c r="MO120" s="27" t="s">
        <v>63</v>
      </c>
      <c r="MP120" s="27" t="s">
        <v>64</v>
      </c>
      <c r="MQ120" s="27" t="s">
        <v>65</v>
      </c>
      <c r="MR120" s="27" t="s">
        <v>66</v>
      </c>
      <c r="MS120" s="102" t="s">
        <v>387</v>
      </c>
      <c r="MT120" s="102" t="s">
        <v>388</v>
      </c>
      <c r="MU120" s="30"/>
      <c r="MV120" s="27" t="s">
        <v>63</v>
      </c>
      <c r="MW120" s="27" t="s">
        <v>64</v>
      </c>
      <c r="MX120" s="27" t="s">
        <v>65</v>
      </c>
      <c r="MY120" s="27" t="s">
        <v>66</v>
      </c>
      <c r="MZ120" s="102" t="s">
        <v>387</v>
      </c>
      <c r="NA120" s="102" t="s">
        <v>388</v>
      </c>
      <c r="NB120" s="30"/>
      <c r="NC120" s="27" t="s">
        <v>63</v>
      </c>
      <c r="ND120" s="27" t="s">
        <v>64</v>
      </c>
      <c r="NE120" s="27" t="s">
        <v>65</v>
      </c>
      <c r="NF120" s="27" t="s">
        <v>66</v>
      </c>
      <c r="NG120" s="102" t="s">
        <v>387</v>
      </c>
      <c r="NH120" s="102" t="s">
        <v>388</v>
      </c>
      <c r="NI120" s="30"/>
      <c r="NJ120" s="27" t="s">
        <v>63</v>
      </c>
      <c r="NK120" s="27" t="s">
        <v>64</v>
      </c>
      <c r="NL120" s="27" t="s">
        <v>65</v>
      </c>
      <c r="NM120" s="27" t="s">
        <v>66</v>
      </c>
      <c r="NN120" s="102" t="s">
        <v>387</v>
      </c>
      <c r="NO120" s="102" t="s">
        <v>388</v>
      </c>
      <c r="NP120" s="30"/>
      <c r="NQ120" s="27" t="s">
        <v>63</v>
      </c>
      <c r="NR120" s="27" t="s">
        <v>64</v>
      </c>
      <c r="NS120" s="27" t="s">
        <v>65</v>
      </c>
      <c r="NT120" s="27" t="s">
        <v>66</v>
      </c>
      <c r="NU120" s="102" t="s">
        <v>387</v>
      </c>
      <c r="NV120" s="102" t="s">
        <v>388</v>
      </c>
      <c r="NW120" s="30"/>
      <c r="NX120" s="27" t="s">
        <v>63</v>
      </c>
      <c r="NY120" s="27" t="s">
        <v>64</v>
      </c>
      <c r="NZ120" s="27" t="s">
        <v>65</v>
      </c>
      <c r="OA120" s="27" t="s">
        <v>66</v>
      </c>
      <c r="OB120" s="102" t="s">
        <v>387</v>
      </c>
      <c r="OC120" s="102" t="s">
        <v>388</v>
      </c>
      <c r="OD120" s="30"/>
      <c r="OE120" s="27" t="s">
        <v>63</v>
      </c>
      <c r="OF120" s="27" t="s">
        <v>64</v>
      </c>
      <c r="OG120" s="27" t="s">
        <v>65</v>
      </c>
      <c r="OH120" s="27" t="s">
        <v>66</v>
      </c>
      <c r="OI120" s="102" t="s">
        <v>387</v>
      </c>
      <c r="OJ120" s="102" t="s">
        <v>388</v>
      </c>
      <c r="OK120" s="30"/>
      <c r="OL120" s="27" t="s">
        <v>63</v>
      </c>
      <c r="OM120" s="27" t="s">
        <v>64</v>
      </c>
      <c r="ON120" s="27" t="s">
        <v>65</v>
      </c>
      <c r="OO120" s="27" t="s">
        <v>66</v>
      </c>
      <c r="OP120" s="102" t="s">
        <v>387</v>
      </c>
      <c r="OQ120" s="102" t="s">
        <v>388</v>
      </c>
      <c r="OR120" s="30"/>
      <c r="OS120" s="27" t="s">
        <v>63</v>
      </c>
      <c r="OT120" s="27" t="s">
        <v>64</v>
      </c>
      <c r="OU120" s="27" t="s">
        <v>65</v>
      </c>
      <c r="OV120" s="27" t="s">
        <v>66</v>
      </c>
      <c r="OW120" s="102" t="s">
        <v>387</v>
      </c>
      <c r="OX120" s="102" t="s">
        <v>388</v>
      </c>
      <c r="OY120" s="30"/>
      <c r="OZ120" s="27" t="s">
        <v>63</v>
      </c>
      <c r="PA120" s="27" t="s">
        <v>64</v>
      </c>
      <c r="PB120" s="27" t="s">
        <v>65</v>
      </c>
      <c r="PC120" s="27" t="s">
        <v>66</v>
      </c>
      <c r="PD120" s="102" t="s">
        <v>387</v>
      </c>
      <c r="PE120" s="102" t="s">
        <v>388</v>
      </c>
      <c r="PF120" s="30"/>
      <c r="PG120" s="27" t="s">
        <v>63</v>
      </c>
      <c r="PH120" s="27" t="s">
        <v>64</v>
      </c>
      <c r="PI120" s="27" t="s">
        <v>65</v>
      </c>
      <c r="PJ120" s="27" t="s">
        <v>66</v>
      </c>
      <c r="PK120" s="102" t="s">
        <v>387</v>
      </c>
      <c r="PL120" s="102" t="s">
        <v>388</v>
      </c>
      <c r="PM120" s="30"/>
      <c r="PN120" s="27" t="s">
        <v>63</v>
      </c>
      <c r="PO120" s="27" t="s">
        <v>64</v>
      </c>
      <c r="PP120" s="27" t="s">
        <v>65</v>
      </c>
      <c r="PQ120" s="27" t="s">
        <v>66</v>
      </c>
      <c r="PR120" s="102" t="s">
        <v>387</v>
      </c>
      <c r="PS120" s="102" t="s">
        <v>388</v>
      </c>
      <c r="PT120" s="30"/>
      <c r="PU120" s="27" t="s">
        <v>63</v>
      </c>
      <c r="PV120" s="27" t="s">
        <v>64</v>
      </c>
      <c r="PW120" s="27" t="s">
        <v>65</v>
      </c>
      <c r="PX120" s="27" t="s">
        <v>66</v>
      </c>
      <c r="PY120" s="102" t="s">
        <v>387</v>
      </c>
      <c r="PZ120" s="102" t="s">
        <v>388</v>
      </c>
      <c r="QA120" s="30"/>
      <c r="QB120" s="27" t="s">
        <v>63</v>
      </c>
      <c r="QC120" s="27" t="s">
        <v>64</v>
      </c>
      <c r="QD120" s="27" t="s">
        <v>65</v>
      </c>
      <c r="QE120" s="27" t="s">
        <v>66</v>
      </c>
      <c r="QF120" s="102" t="s">
        <v>387</v>
      </c>
      <c r="QG120" s="102" t="s">
        <v>388</v>
      </c>
      <c r="QH120" s="30"/>
      <c r="QI120" s="27" t="s">
        <v>63</v>
      </c>
      <c r="QJ120" s="27" t="s">
        <v>64</v>
      </c>
      <c r="QK120" s="27" t="s">
        <v>65</v>
      </c>
      <c r="QL120" s="27" t="s">
        <v>66</v>
      </c>
      <c r="QM120" s="102" t="s">
        <v>387</v>
      </c>
      <c r="QN120" s="102" t="s">
        <v>388</v>
      </c>
      <c r="QO120" s="30"/>
      <c r="QP120" s="27" t="s">
        <v>63</v>
      </c>
      <c r="QQ120" s="27" t="s">
        <v>64</v>
      </c>
      <c r="QR120" s="27" t="s">
        <v>65</v>
      </c>
      <c r="QS120" s="27" t="s">
        <v>66</v>
      </c>
      <c r="QT120" s="102" t="s">
        <v>387</v>
      </c>
      <c r="QU120" s="102" t="s">
        <v>388</v>
      </c>
      <c r="QV120" s="30"/>
      <c r="QW120" s="27" t="s">
        <v>63</v>
      </c>
      <c r="QX120" s="27" t="s">
        <v>64</v>
      </c>
      <c r="QY120" s="27" t="s">
        <v>65</v>
      </c>
      <c r="QZ120" s="27" t="s">
        <v>66</v>
      </c>
      <c r="RA120" s="102" t="s">
        <v>387</v>
      </c>
      <c r="RB120" s="102" t="s">
        <v>388</v>
      </c>
      <c r="RC120" s="30"/>
      <c r="RD120" s="27" t="s">
        <v>63</v>
      </c>
      <c r="RE120" s="27" t="s">
        <v>64</v>
      </c>
      <c r="RF120" s="27" t="s">
        <v>65</v>
      </c>
      <c r="RG120" s="27" t="s">
        <v>66</v>
      </c>
      <c r="RH120" s="102" t="s">
        <v>387</v>
      </c>
      <c r="RI120" s="102" t="s">
        <v>388</v>
      </c>
      <c r="RJ120" s="30"/>
      <c r="RK120" s="27" t="s">
        <v>63</v>
      </c>
      <c r="RL120" s="27" t="s">
        <v>64</v>
      </c>
      <c r="RM120" s="27" t="s">
        <v>65</v>
      </c>
      <c r="RN120" s="27" t="s">
        <v>66</v>
      </c>
      <c r="RO120" s="102" t="s">
        <v>387</v>
      </c>
      <c r="RP120" s="102" t="s">
        <v>388</v>
      </c>
      <c r="RQ120" s="30"/>
      <c r="RR120" s="27" t="s">
        <v>63</v>
      </c>
      <c r="RS120" s="27" t="s">
        <v>64</v>
      </c>
      <c r="RT120" s="27" t="s">
        <v>65</v>
      </c>
      <c r="RU120" s="27" t="s">
        <v>66</v>
      </c>
      <c r="RV120" s="102" t="s">
        <v>387</v>
      </c>
      <c r="RW120" s="102" t="s">
        <v>388</v>
      </c>
      <c r="RX120" s="30"/>
      <c r="RY120" s="27" t="s">
        <v>63</v>
      </c>
      <c r="RZ120" s="27" t="s">
        <v>64</v>
      </c>
      <c r="SA120" s="27" t="s">
        <v>65</v>
      </c>
      <c r="SB120" s="27" t="s">
        <v>66</v>
      </c>
      <c r="SC120" s="102" t="s">
        <v>387</v>
      </c>
      <c r="SD120" s="102" t="s">
        <v>388</v>
      </c>
      <c r="SE120" s="30"/>
      <c r="SF120" s="27" t="s">
        <v>63</v>
      </c>
      <c r="SG120" s="27" t="s">
        <v>64</v>
      </c>
      <c r="SH120" s="27" t="s">
        <v>65</v>
      </c>
      <c r="SI120" s="27" t="s">
        <v>66</v>
      </c>
      <c r="SJ120" s="102" t="s">
        <v>387</v>
      </c>
      <c r="SK120" s="102" t="s">
        <v>388</v>
      </c>
      <c r="SL120" s="30"/>
      <c r="SM120" s="27" t="s">
        <v>63</v>
      </c>
      <c r="SN120" s="27" t="s">
        <v>64</v>
      </c>
      <c r="SO120" s="27" t="s">
        <v>65</v>
      </c>
      <c r="SP120" s="27" t="s">
        <v>66</v>
      </c>
      <c r="SQ120" s="102" t="s">
        <v>387</v>
      </c>
      <c r="SR120" s="102" t="s">
        <v>388</v>
      </c>
      <c r="SS120" s="30"/>
      <c r="ST120" s="27" t="s">
        <v>63</v>
      </c>
      <c r="SU120" s="27" t="s">
        <v>64</v>
      </c>
      <c r="SV120" s="27" t="s">
        <v>65</v>
      </c>
      <c r="SW120" s="27" t="s">
        <v>66</v>
      </c>
      <c r="SX120" s="102" t="s">
        <v>387</v>
      </c>
      <c r="SY120" s="102" t="s">
        <v>388</v>
      </c>
      <c r="SZ120" s="30"/>
      <c r="TA120" s="27" t="s">
        <v>63</v>
      </c>
      <c r="TB120" s="27" t="s">
        <v>64</v>
      </c>
      <c r="TC120" s="27" t="s">
        <v>65</v>
      </c>
      <c r="TD120" s="27" t="s">
        <v>66</v>
      </c>
      <c r="TE120" s="102" t="s">
        <v>387</v>
      </c>
      <c r="TF120" s="102" t="s">
        <v>388</v>
      </c>
      <c r="TG120" s="30"/>
      <c r="TH120" s="27" t="s">
        <v>63</v>
      </c>
      <c r="TI120" s="27" t="s">
        <v>64</v>
      </c>
      <c r="TJ120" s="27" t="s">
        <v>65</v>
      </c>
      <c r="TK120" s="27" t="s">
        <v>66</v>
      </c>
      <c r="TL120" s="102" t="s">
        <v>387</v>
      </c>
      <c r="TM120" s="102" t="s">
        <v>388</v>
      </c>
      <c r="TN120" s="30"/>
      <c r="TO120" s="27" t="s">
        <v>63</v>
      </c>
      <c r="TP120" s="27" t="s">
        <v>64</v>
      </c>
      <c r="TQ120" s="27" t="s">
        <v>65</v>
      </c>
      <c r="TR120" s="27" t="s">
        <v>66</v>
      </c>
      <c r="TS120" s="102" t="s">
        <v>387</v>
      </c>
      <c r="TT120" s="102" t="s">
        <v>388</v>
      </c>
      <c r="TU120" s="30"/>
      <c r="TV120" s="27" t="s">
        <v>63</v>
      </c>
      <c r="TW120" s="27" t="s">
        <v>64</v>
      </c>
      <c r="TX120" s="27" t="s">
        <v>65</v>
      </c>
      <c r="TY120" s="27" t="s">
        <v>66</v>
      </c>
      <c r="TZ120" s="102" t="s">
        <v>387</v>
      </c>
      <c r="UA120" s="102" t="s">
        <v>388</v>
      </c>
      <c r="UB120" s="30"/>
      <c r="UC120" s="27" t="s">
        <v>63</v>
      </c>
      <c r="UD120" s="27" t="s">
        <v>64</v>
      </c>
      <c r="UE120" s="27" t="s">
        <v>65</v>
      </c>
      <c r="UF120" s="27" t="s">
        <v>66</v>
      </c>
      <c r="UG120" s="102" t="s">
        <v>387</v>
      </c>
      <c r="UH120" s="102" t="s">
        <v>388</v>
      </c>
      <c r="UI120" s="30"/>
      <c r="UJ120" s="27" t="s">
        <v>63</v>
      </c>
      <c r="UK120" s="27" t="s">
        <v>64</v>
      </c>
      <c r="UL120" s="27" t="s">
        <v>65</v>
      </c>
      <c r="UM120" s="27" t="s">
        <v>66</v>
      </c>
      <c r="UN120" s="102" t="s">
        <v>387</v>
      </c>
      <c r="UO120" s="102" t="s">
        <v>388</v>
      </c>
      <c r="UP120" s="30"/>
      <c r="UQ120" s="27" t="s">
        <v>63</v>
      </c>
      <c r="UR120" s="27" t="s">
        <v>64</v>
      </c>
      <c r="US120" s="27" t="s">
        <v>65</v>
      </c>
      <c r="UT120" s="27" t="s">
        <v>66</v>
      </c>
      <c r="UU120" s="102" t="s">
        <v>387</v>
      </c>
      <c r="UV120" s="102" t="s">
        <v>388</v>
      </c>
      <c r="UW120" s="30"/>
      <c r="UX120" s="27" t="s">
        <v>63</v>
      </c>
      <c r="UY120" s="27" t="s">
        <v>64</v>
      </c>
      <c r="UZ120" s="27" t="s">
        <v>65</v>
      </c>
      <c r="VA120" s="27" t="s">
        <v>66</v>
      </c>
      <c r="VB120" s="102" t="s">
        <v>387</v>
      </c>
      <c r="VC120" s="102" t="s">
        <v>388</v>
      </c>
      <c r="VD120" s="30"/>
      <c r="VE120" s="27" t="s">
        <v>63</v>
      </c>
      <c r="VF120" s="27" t="s">
        <v>64</v>
      </c>
      <c r="VG120" s="27" t="s">
        <v>65</v>
      </c>
      <c r="VH120" s="27" t="s">
        <v>66</v>
      </c>
      <c r="VI120" s="102" t="s">
        <v>387</v>
      </c>
      <c r="VJ120" s="102" t="s">
        <v>388</v>
      </c>
      <c r="VK120" s="30"/>
      <c r="VL120" s="27" t="s">
        <v>63</v>
      </c>
      <c r="VM120" s="27" t="s">
        <v>64</v>
      </c>
      <c r="VN120" s="27" t="s">
        <v>65</v>
      </c>
      <c r="VO120" s="27" t="s">
        <v>66</v>
      </c>
      <c r="VP120" s="102" t="s">
        <v>387</v>
      </c>
      <c r="VQ120" s="102" t="s">
        <v>388</v>
      </c>
      <c r="VR120" s="30"/>
      <c r="VS120" s="27" t="s">
        <v>63</v>
      </c>
      <c r="VT120" s="27" t="s">
        <v>64</v>
      </c>
      <c r="VU120" s="27" t="s">
        <v>65</v>
      </c>
      <c r="VV120" s="27" t="s">
        <v>66</v>
      </c>
      <c r="VW120" s="102" t="s">
        <v>387</v>
      </c>
      <c r="VX120" s="102" t="s">
        <v>388</v>
      </c>
      <c r="VY120" s="30"/>
      <c r="VZ120" s="27" t="s">
        <v>63</v>
      </c>
      <c r="WA120" s="27" t="s">
        <v>64</v>
      </c>
      <c r="WB120" s="27" t="s">
        <v>65</v>
      </c>
      <c r="WC120" s="27" t="s">
        <v>66</v>
      </c>
      <c r="WD120" s="102" t="s">
        <v>387</v>
      </c>
      <c r="WE120" s="102" t="s">
        <v>388</v>
      </c>
      <c r="WF120" s="30"/>
      <c r="WG120" s="27" t="s">
        <v>63</v>
      </c>
      <c r="WH120" s="27" t="s">
        <v>64</v>
      </c>
      <c r="WI120" s="27" t="s">
        <v>65</v>
      </c>
      <c r="WJ120" s="27" t="s">
        <v>66</v>
      </c>
      <c r="WK120" s="102" t="s">
        <v>387</v>
      </c>
      <c r="WL120" s="102" t="s">
        <v>388</v>
      </c>
      <c r="WM120" s="30"/>
      <c r="WN120" s="27" t="s">
        <v>63</v>
      </c>
      <c r="WO120" s="27" t="s">
        <v>64</v>
      </c>
      <c r="WP120" s="27" t="s">
        <v>65</v>
      </c>
      <c r="WQ120" s="27" t="s">
        <v>66</v>
      </c>
      <c r="WR120" s="102" t="s">
        <v>387</v>
      </c>
      <c r="WS120" s="102" t="s">
        <v>388</v>
      </c>
      <c r="WT120" s="30"/>
      <c r="WU120" s="27" t="s">
        <v>63</v>
      </c>
      <c r="WV120" s="27" t="s">
        <v>64</v>
      </c>
      <c r="WW120" s="27" t="s">
        <v>65</v>
      </c>
      <c r="WX120" s="27" t="s">
        <v>66</v>
      </c>
      <c r="WY120" s="102" t="s">
        <v>387</v>
      </c>
      <c r="WZ120" s="102" t="s">
        <v>388</v>
      </c>
      <c r="XA120" s="30"/>
      <c r="XB120" s="27" t="s">
        <v>63</v>
      </c>
      <c r="XC120" s="27" t="s">
        <v>64</v>
      </c>
      <c r="XD120" s="27" t="s">
        <v>65</v>
      </c>
      <c r="XE120" s="27" t="s">
        <v>66</v>
      </c>
      <c r="XF120" s="102" t="s">
        <v>387</v>
      </c>
      <c r="XG120" s="102" t="s">
        <v>388</v>
      </c>
      <c r="XH120" s="30"/>
      <c r="XI120" s="27" t="s">
        <v>63</v>
      </c>
      <c r="XJ120" s="27" t="s">
        <v>64</v>
      </c>
      <c r="XK120" s="27" t="s">
        <v>65</v>
      </c>
      <c r="XL120" s="27" t="s">
        <v>66</v>
      </c>
      <c r="XM120" s="102" t="s">
        <v>387</v>
      </c>
      <c r="XN120" s="102" t="s">
        <v>388</v>
      </c>
      <c r="XO120" s="30"/>
      <c r="XP120" s="27" t="s">
        <v>63</v>
      </c>
      <c r="XQ120" s="27" t="s">
        <v>64</v>
      </c>
      <c r="XR120" s="27" t="s">
        <v>65</v>
      </c>
      <c r="XS120" s="27" t="s">
        <v>66</v>
      </c>
      <c r="XT120" s="102" t="s">
        <v>387</v>
      </c>
      <c r="XU120" s="102" t="s">
        <v>388</v>
      </c>
      <c r="XV120" s="30"/>
      <c r="XW120" s="27" t="s">
        <v>63</v>
      </c>
      <c r="XX120" s="27" t="s">
        <v>64</v>
      </c>
      <c r="XY120" s="27" t="s">
        <v>65</v>
      </c>
      <c r="XZ120" s="27" t="s">
        <v>66</v>
      </c>
      <c r="YA120" s="102" t="s">
        <v>387</v>
      </c>
      <c r="YB120" s="102" t="s">
        <v>388</v>
      </c>
      <c r="YC120" s="30"/>
      <c r="YD120" s="27" t="s">
        <v>63</v>
      </c>
      <c r="YE120" s="27" t="s">
        <v>64</v>
      </c>
      <c r="YF120" s="27" t="s">
        <v>65</v>
      </c>
      <c r="YG120" s="27" t="s">
        <v>66</v>
      </c>
      <c r="YH120" s="102" t="s">
        <v>387</v>
      </c>
      <c r="YI120" s="102" t="s">
        <v>388</v>
      </c>
      <c r="YJ120" s="30"/>
      <c r="YK120" s="27" t="s">
        <v>63</v>
      </c>
      <c r="YL120" s="27" t="s">
        <v>64</v>
      </c>
      <c r="YM120" s="27" t="s">
        <v>65</v>
      </c>
      <c r="YN120" s="27" t="s">
        <v>66</v>
      </c>
      <c r="YO120" s="102" t="s">
        <v>387</v>
      </c>
      <c r="YP120" s="102" t="s">
        <v>388</v>
      </c>
      <c r="YQ120" s="30"/>
      <c r="YR120" s="27" t="s">
        <v>63</v>
      </c>
      <c r="YS120" s="27" t="s">
        <v>64</v>
      </c>
      <c r="YT120" s="27" t="s">
        <v>65</v>
      </c>
      <c r="YU120" s="27" t="s">
        <v>66</v>
      </c>
      <c r="YV120" s="102" t="s">
        <v>387</v>
      </c>
      <c r="YW120" s="102" t="s">
        <v>388</v>
      </c>
      <c r="YX120" s="30"/>
      <c r="YY120" s="27" t="s">
        <v>63</v>
      </c>
      <c r="YZ120" s="27" t="s">
        <v>64</v>
      </c>
      <c r="ZA120" s="27" t="s">
        <v>65</v>
      </c>
      <c r="ZB120" s="27" t="s">
        <v>66</v>
      </c>
      <c r="ZC120" s="102" t="s">
        <v>387</v>
      </c>
      <c r="ZD120" s="102" t="s">
        <v>388</v>
      </c>
      <c r="ZE120" s="30"/>
      <c r="ZF120" s="27" t="s">
        <v>63</v>
      </c>
      <c r="ZG120" s="27" t="s">
        <v>64</v>
      </c>
      <c r="ZH120" s="27" t="s">
        <v>65</v>
      </c>
      <c r="ZI120" s="27" t="s">
        <v>66</v>
      </c>
      <c r="ZJ120" s="102" t="s">
        <v>387</v>
      </c>
      <c r="ZK120" s="102" t="s">
        <v>388</v>
      </c>
      <c r="ZL120" s="30"/>
      <c r="ZM120" s="27" t="s">
        <v>63</v>
      </c>
      <c r="ZN120" s="27" t="s">
        <v>64</v>
      </c>
      <c r="ZO120" s="27" t="s">
        <v>65</v>
      </c>
      <c r="ZP120" s="27" t="s">
        <v>66</v>
      </c>
      <c r="ZQ120" s="102" t="s">
        <v>387</v>
      </c>
      <c r="ZR120" s="102" t="s">
        <v>388</v>
      </c>
      <c r="ZS120" s="30"/>
      <c r="ZT120" s="27" t="s">
        <v>63</v>
      </c>
      <c r="ZU120" s="27" t="s">
        <v>64</v>
      </c>
      <c r="ZV120" s="27" t="s">
        <v>65</v>
      </c>
      <c r="ZW120" s="27" t="s">
        <v>66</v>
      </c>
      <c r="ZX120" s="102" t="s">
        <v>387</v>
      </c>
      <c r="ZY120" s="102" t="s">
        <v>388</v>
      </c>
      <c r="ZZ120" s="30"/>
      <c r="AAA120" s="27" t="s">
        <v>63</v>
      </c>
      <c r="AAB120" s="27" t="s">
        <v>64</v>
      </c>
      <c r="AAC120" s="27" t="s">
        <v>65</v>
      </c>
      <c r="AAD120" s="27" t="s">
        <v>66</v>
      </c>
      <c r="AAE120" s="102" t="s">
        <v>387</v>
      </c>
      <c r="AAF120" s="102" t="s">
        <v>388</v>
      </c>
      <c r="AAG120" s="30"/>
      <c r="AAH120" s="27" t="s">
        <v>63</v>
      </c>
      <c r="AAI120" s="27" t="s">
        <v>64</v>
      </c>
      <c r="AAJ120" s="27" t="s">
        <v>65</v>
      </c>
      <c r="AAK120" s="27" t="s">
        <v>66</v>
      </c>
      <c r="AAL120" s="102" t="s">
        <v>387</v>
      </c>
      <c r="AAM120" s="102" t="s">
        <v>388</v>
      </c>
      <c r="AAN120" s="30"/>
      <c r="AAO120" s="27" t="s">
        <v>63</v>
      </c>
      <c r="AAP120" s="27" t="s">
        <v>64</v>
      </c>
      <c r="AAQ120" s="27" t="s">
        <v>65</v>
      </c>
      <c r="AAR120" s="27" t="s">
        <v>66</v>
      </c>
      <c r="AAS120" s="102" t="s">
        <v>387</v>
      </c>
      <c r="AAT120" s="102" t="s">
        <v>388</v>
      </c>
      <c r="AAU120" s="30"/>
      <c r="AAV120" s="27" t="s">
        <v>63</v>
      </c>
      <c r="AAW120" s="27" t="s">
        <v>64</v>
      </c>
      <c r="AAX120" s="27" t="s">
        <v>65</v>
      </c>
      <c r="AAY120" s="27" t="s">
        <v>66</v>
      </c>
      <c r="AAZ120" s="102" t="s">
        <v>387</v>
      </c>
      <c r="ABA120" s="102" t="s">
        <v>388</v>
      </c>
      <c r="ABB120" s="30"/>
      <c r="ABC120" s="27" t="s">
        <v>63</v>
      </c>
      <c r="ABD120" s="27" t="s">
        <v>64</v>
      </c>
      <c r="ABE120" s="27" t="s">
        <v>65</v>
      </c>
      <c r="ABF120" s="27" t="s">
        <v>66</v>
      </c>
      <c r="ABG120" s="102" t="s">
        <v>387</v>
      </c>
      <c r="ABH120" s="102" t="s">
        <v>388</v>
      </c>
      <c r="ABI120" s="30"/>
      <c r="ABJ120" s="28" t="s">
        <v>63</v>
      </c>
      <c r="ABK120" s="28" t="s">
        <v>64</v>
      </c>
      <c r="ABL120" s="28" t="s">
        <v>65</v>
      </c>
      <c r="ABM120" s="28" t="s">
        <v>66</v>
      </c>
      <c r="ABN120" s="28" t="s">
        <v>387</v>
      </c>
      <c r="ABO120" s="28" t="s">
        <v>388</v>
      </c>
      <c r="ABP120" s="30"/>
      <c r="ABQ120" s="30"/>
    </row>
    <row r="121" spans="1:745" x14ac:dyDescent="0.2">
      <c r="A121" s="22" t="s">
        <v>40</v>
      </c>
      <c r="B121" s="22" t="s">
        <v>40</v>
      </c>
      <c r="C121" s="22" t="s">
        <v>40</v>
      </c>
      <c r="D121" s="22" t="s">
        <v>188</v>
      </c>
      <c r="E121" s="22" t="s">
        <v>70</v>
      </c>
      <c r="F121" s="22" t="s">
        <v>192</v>
      </c>
      <c r="G121" s="22" t="s">
        <v>212</v>
      </c>
      <c r="H121" s="22" t="s">
        <v>213</v>
      </c>
      <c r="I121" s="22" t="s">
        <v>72</v>
      </c>
      <c r="J121" s="22" t="s">
        <v>215</v>
      </c>
      <c r="K121" s="22" t="s">
        <v>34</v>
      </c>
      <c r="L121" s="22"/>
      <c r="M121" s="22" t="s">
        <v>73</v>
      </c>
      <c r="N121" s="22" t="s">
        <v>74</v>
      </c>
      <c r="O121" s="22" t="s">
        <v>75</v>
      </c>
      <c r="P121" s="22" t="s">
        <v>76</v>
      </c>
      <c r="Q121" s="22" t="s">
        <v>69</v>
      </c>
      <c r="R121" s="22"/>
      <c r="S121" s="22" t="s">
        <v>69</v>
      </c>
      <c r="T121" s="22" t="s">
        <v>219</v>
      </c>
      <c r="U121" s="22" t="s">
        <v>78</v>
      </c>
      <c r="V121" s="22" t="s">
        <v>78</v>
      </c>
      <c r="W121" s="22" t="s">
        <v>188</v>
      </c>
      <c r="X121" s="22" t="s">
        <v>188</v>
      </c>
      <c r="Y121" s="22" t="s">
        <v>188</v>
      </c>
      <c r="Z121" s="22"/>
      <c r="AA121" s="22" t="s">
        <v>79</v>
      </c>
      <c r="AB121" s="22"/>
      <c r="AC121" s="22" t="s">
        <v>80</v>
      </c>
      <c r="AD121" s="31"/>
      <c r="AE121" s="22" t="s">
        <v>80</v>
      </c>
      <c r="AF121" s="22" t="s">
        <v>71</v>
      </c>
      <c r="AG121" s="22" t="s">
        <v>90</v>
      </c>
      <c r="AH121" s="110" t="s">
        <v>92</v>
      </c>
      <c r="AI121" s="111"/>
      <c r="AJ121" s="111" t="s">
        <v>91</v>
      </c>
      <c r="AK121" s="33"/>
      <c r="AL121" s="103"/>
      <c r="AM121" s="103"/>
      <c r="AN121" s="104"/>
      <c r="AO121" s="104"/>
      <c r="AP121" s="104"/>
      <c r="AQ121" s="104"/>
      <c r="AR121" s="25"/>
      <c r="AS121" s="103"/>
      <c r="AT121" s="103"/>
      <c r="AU121" s="104"/>
      <c r="AV121" s="104"/>
      <c r="AW121" s="104"/>
      <c r="AX121" s="104"/>
      <c r="AY121" s="25"/>
      <c r="AZ121" s="26"/>
      <c r="BA121" s="26"/>
      <c r="BB121" s="32"/>
      <c r="BC121" s="32"/>
      <c r="BD121" s="32"/>
      <c r="BE121" s="32"/>
      <c r="BF121" s="25"/>
      <c r="BG121" s="26"/>
      <c r="BH121" s="26"/>
      <c r="BI121" s="32"/>
      <c r="BJ121" s="32"/>
      <c r="BK121" s="32"/>
      <c r="BL121" s="32"/>
      <c r="BM121" s="25"/>
      <c r="BN121" s="26"/>
      <c r="BO121" s="26"/>
      <c r="BP121" s="32"/>
      <c r="BQ121" s="32"/>
      <c r="BR121" s="32"/>
      <c r="BS121" s="32"/>
      <c r="BT121" s="33"/>
      <c r="BU121" s="26"/>
      <c r="BV121" s="26"/>
      <c r="BW121" s="32"/>
      <c r="BX121" s="32"/>
      <c r="BY121" s="32"/>
      <c r="BZ121" s="32"/>
      <c r="CA121" s="33"/>
      <c r="CB121" s="26"/>
      <c r="CC121" s="26"/>
      <c r="CD121" s="32"/>
      <c r="CE121" s="32"/>
      <c r="CF121" s="32"/>
      <c r="CG121" s="32"/>
      <c r="CH121" s="33"/>
      <c r="CI121" s="26"/>
      <c r="CJ121" s="26"/>
      <c r="CK121" s="32"/>
      <c r="CL121" s="32"/>
      <c r="CM121" s="32"/>
      <c r="CN121" s="32"/>
      <c r="CO121" s="33"/>
      <c r="CP121" s="26"/>
      <c r="CQ121" s="26"/>
      <c r="CR121" s="32"/>
      <c r="CS121" s="32"/>
      <c r="CT121" s="32"/>
      <c r="CU121" s="32"/>
      <c r="CV121" s="33"/>
      <c r="CW121" s="26"/>
      <c r="CX121" s="26"/>
      <c r="CY121" s="32"/>
      <c r="CZ121" s="32"/>
      <c r="DA121" s="32"/>
      <c r="DB121" s="32"/>
      <c r="DC121" s="33"/>
      <c r="DD121" s="26"/>
      <c r="DE121" s="26"/>
      <c r="DF121" s="32"/>
      <c r="DG121" s="32"/>
      <c r="DH121" s="32"/>
      <c r="DI121" s="32"/>
      <c r="DJ121" s="33"/>
      <c r="DK121" s="26"/>
      <c r="DL121" s="26"/>
      <c r="DM121" s="32"/>
      <c r="DN121" s="32"/>
      <c r="DO121" s="32"/>
      <c r="DP121" s="32"/>
      <c r="DQ121" s="33"/>
      <c r="DR121" s="26"/>
      <c r="DS121" s="26"/>
      <c r="DT121" s="32"/>
      <c r="DU121" s="32"/>
      <c r="DV121" s="32"/>
      <c r="DW121" s="32"/>
      <c r="DX121" s="33"/>
      <c r="DY121" s="26"/>
      <c r="DZ121" s="26"/>
      <c r="EA121" s="32"/>
      <c r="EB121" s="32"/>
      <c r="EC121" s="32"/>
      <c r="ED121" s="32"/>
      <c r="EE121" s="33"/>
      <c r="EF121" s="26"/>
      <c r="EG121" s="26"/>
      <c r="EH121" s="32"/>
      <c r="EI121" s="32"/>
      <c r="EJ121" s="32"/>
      <c r="EK121" s="32"/>
      <c r="EL121" s="33"/>
      <c r="EM121" s="26"/>
      <c r="EN121" s="26"/>
      <c r="EO121" s="32"/>
      <c r="EP121" s="32"/>
      <c r="EQ121" s="32"/>
      <c r="ER121" s="32"/>
      <c r="ES121" s="33"/>
      <c r="ET121" s="26"/>
      <c r="EU121" s="26"/>
      <c r="EV121" s="32"/>
      <c r="EW121" s="32"/>
      <c r="EX121" s="32"/>
      <c r="EY121" s="32"/>
      <c r="EZ121" s="33"/>
      <c r="FA121" s="26"/>
      <c r="FB121" s="26"/>
      <c r="FC121" s="32"/>
      <c r="FD121" s="32"/>
      <c r="FE121" s="32"/>
      <c r="FF121" s="32"/>
      <c r="FG121" s="33"/>
      <c r="FH121" s="26"/>
      <c r="FI121" s="26"/>
      <c r="FJ121" s="32"/>
      <c r="FK121" s="32"/>
      <c r="FL121" s="32"/>
      <c r="FM121" s="32"/>
      <c r="FN121" s="33"/>
      <c r="FO121" s="26"/>
      <c r="FP121" s="26"/>
      <c r="FQ121" s="32"/>
      <c r="FR121" s="32"/>
      <c r="FS121" s="32"/>
      <c r="FT121" s="32"/>
      <c r="FU121" s="33"/>
      <c r="FV121" s="26"/>
      <c r="FW121" s="26"/>
      <c r="FX121" s="32"/>
      <c r="FY121" s="32"/>
      <c r="FZ121" s="32"/>
      <c r="GA121" s="32"/>
      <c r="GB121" s="33"/>
      <c r="GC121" s="26"/>
      <c r="GD121" s="26"/>
      <c r="GE121" s="32"/>
      <c r="GF121" s="32"/>
      <c r="GG121" s="32"/>
      <c r="GH121" s="32"/>
      <c r="GI121" s="33"/>
      <c r="GJ121" s="26"/>
      <c r="GK121" s="26"/>
      <c r="GL121" s="32"/>
      <c r="GM121" s="32"/>
      <c r="GN121" s="32"/>
      <c r="GO121" s="32"/>
      <c r="GP121" s="33"/>
      <c r="GQ121" s="26"/>
      <c r="GR121" s="26"/>
      <c r="GS121" s="32"/>
      <c r="GT121" s="32"/>
      <c r="GU121" s="32"/>
      <c r="GV121" s="32"/>
      <c r="GW121" s="33"/>
      <c r="GX121" s="26"/>
      <c r="GY121" s="26"/>
      <c r="GZ121" s="32"/>
      <c r="HA121" s="32"/>
      <c r="HB121" s="32"/>
      <c r="HC121" s="32"/>
      <c r="HD121" s="33"/>
      <c r="HE121" s="26"/>
      <c r="HF121" s="26"/>
      <c r="HG121" s="32"/>
      <c r="HH121" s="32"/>
      <c r="HI121" s="32"/>
      <c r="HJ121" s="32"/>
      <c r="HK121" s="33"/>
      <c r="HL121" s="26"/>
      <c r="HM121" s="26"/>
      <c r="HN121" s="32"/>
      <c r="HO121" s="32"/>
      <c r="HP121" s="32"/>
      <c r="HQ121" s="32"/>
      <c r="HR121" s="33"/>
      <c r="HS121" s="26"/>
      <c r="HT121" s="26"/>
      <c r="HU121" s="32"/>
      <c r="HV121" s="32"/>
      <c r="HW121" s="32"/>
      <c r="HX121" s="32"/>
      <c r="HY121" s="33"/>
      <c r="HZ121" s="26"/>
      <c r="IA121" s="26"/>
      <c r="IB121" s="32"/>
      <c r="IC121" s="32"/>
      <c r="ID121" s="32"/>
      <c r="IE121" s="32"/>
      <c r="IF121" s="33"/>
      <c r="IG121" s="26"/>
      <c r="IH121" s="26"/>
      <c r="II121" s="32"/>
      <c r="IJ121" s="32"/>
      <c r="IK121" s="32"/>
      <c r="IL121" s="32"/>
      <c r="IM121" s="33"/>
      <c r="IN121" s="26"/>
      <c r="IO121" s="26"/>
      <c r="IP121" s="32"/>
      <c r="IQ121" s="32"/>
      <c r="IR121" s="32"/>
      <c r="IS121" s="32"/>
      <c r="IT121" s="33"/>
      <c r="IU121" s="26"/>
      <c r="IV121" s="26"/>
      <c r="IW121" s="32"/>
      <c r="IX121" s="32"/>
      <c r="IY121" s="32"/>
      <c r="IZ121" s="32"/>
      <c r="JA121" s="33"/>
      <c r="JB121" s="26"/>
      <c r="JC121" s="26"/>
      <c r="JD121" s="32"/>
      <c r="JE121" s="32"/>
      <c r="JF121" s="32"/>
      <c r="JG121" s="32"/>
      <c r="JH121" s="33"/>
      <c r="JI121" s="26"/>
      <c r="JJ121" s="26"/>
      <c r="JK121" s="32"/>
      <c r="JL121" s="32"/>
      <c r="JM121" s="32"/>
      <c r="JN121" s="32"/>
      <c r="JO121" s="33"/>
      <c r="JP121" s="26"/>
      <c r="JQ121" s="26"/>
      <c r="JR121" s="32"/>
      <c r="JS121" s="32"/>
      <c r="JT121" s="32"/>
      <c r="JU121" s="32"/>
      <c r="JV121" s="33"/>
      <c r="JW121" s="26"/>
      <c r="JX121" s="26"/>
      <c r="JY121" s="32"/>
      <c r="JZ121" s="32"/>
      <c r="KA121" s="32"/>
      <c r="KB121" s="32"/>
      <c r="KC121" s="33"/>
      <c r="KD121" s="26"/>
      <c r="KE121" s="26"/>
      <c r="KF121" s="32"/>
      <c r="KG121" s="32"/>
      <c r="KH121" s="32"/>
      <c r="KI121" s="32"/>
      <c r="KJ121" s="33"/>
      <c r="KK121" s="26"/>
      <c r="KL121" s="26"/>
      <c r="KM121" s="32"/>
      <c r="KN121" s="32"/>
      <c r="KO121" s="32"/>
      <c r="KP121" s="32"/>
      <c r="KQ121" s="33"/>
      <c r="KR121" s="26"/>
      <c r="KS121" s="26"/>
      <c r="KT121" s="32"/>
      <c r="KU121" s="32"/>
      <c r="KV121" s="32"/>
      <c r="KW121" s="32"/>
      <c r="KX121" s="33"/>
      <c r="KY121" s="26"/>
      <c r="KZ121" s="26"/>
      <c r="LA121" s="32"/>
      <c r="LB121" s="32"/>
      <c r="LC121" s="32"/>
      <c r="LD121" s="32"/>
      <c r="LE121" s="33"/>
      <c r="LF121" s="26"/>
      <c r="LG121" s="26"/>
      <c r="LH121" s="32"/>
      <c r="LI121" s="32"/>
      <c r="LJ121" s="32"/>
      <c r="LK121" s="32"/>
      <c r="LL121" s="33"/>
      <c r="LM121" s="26"/>
      <c r="LN121" s="26"/>
      <c r="LO121" s="32"/>
      <c r="LP121" s="32"/>
      <c r="LQ121" s="32"/>
      <c r="LR121" s="32"/>
      <c r="LS121" s="33"/>
      <c r="LT121" s="26"/>
      <c r="LU121" s="26"/>
      <c r="LV121" s="32"/>
      <c r="LW121" s="32"/>
      <c r="LX121" s="32"/>
      <c r="LY121" s="32"/>
      <c r="LZ121" s="33"/>
      <c r="MA121" s="26"/>
      <c r="MB121" s="26"/>
      <c r="MC121" s="32"/>
      <c r="MD121" s="32"/>
      <c r="ME121" s="32"/>
      <c r="MF121" s="32"/>
      <c r="MG121" s="33"/>
      <c r="MH121" s="26"/>
      <c r="MI121" s="26"/>
      <c r="MJ121" s="32"/>
      <c r="MK121" s="32"/>
      <c r="ML121" s="32"/>
      <c r="MM121" s="32"/>
      <c r="MN121" s="33"/>
      <c r="MO121" s="26"/>
      <c r="MP121" s="26"/>
      <c r="MQ121" s="32"/>
      <c r="MR121" s="32"/>
      <c r="MS121" s="32"/>
      <c r="MT121" s="32"/>
      <c r="MU121" s="33"/>
      <c r="MV121" s="26"/>
      <c r="MW121" s="26"/>
      <c r="MX121" s="32"/>
      <c r="MY121" s="32"/>
      <c r="MZ121" s="32"/>
      <c r="NA121" s="32"/>
      <c r="NB121" s="33"/>
      <c r="NC121" s="26"/>
      <c r="ND121" s="26"/>
      <c r="NE121" s="32"/>
      <c r="NF121" s="32"/>
      <c r="NG121" s="32"/>
      <c r="NH121" s="32"/>
      <c r="NI121" s="33"/>
      <c r="NJ121" s="26"/>
      <c r="NK121" s="26"/>
      <c r="NL121" s="32"/>
      <c r="NM121" s="32"/>
      <c r="NN121" s="32"/>
      <c r="NO121" s="32"/>
      <c r="NP121" s="33"/>
      <c r="NQ121" s="26"/>
      <c r="NR121" s="26"/>
      <c r="NS121" s="32"/>
      <c r="NT121" s="32"/>
      <c r="NU121" s="32"/>
      <c r="NV121" s="32"/>
      <c r="NW121" s="33"/>
      <c r="NX121" s="26"/>
      <c r="NY121" s="26"/>
      <c r="NZ121" s="32"/>
      <c r="OA121" s="32"/>
      <c r="OB121" s="32"/>
      <c r="OC121" s="32"/>
      <c r="OD121" s="33"/>
      <c r="OE121" s="26"/>
      <c r="OF121" s="26"/>
      <c r="OG121" s="32"/>
      <c r="OH121" s="32"/>
      <c r="OI121" s="32"/>
      <c r="OJ121" s="32"/>
      <c r="OK121" s="33"/>
      <c r="OL121" s="26"/>
      <c r="OM121" s="26"/>
      <c r="ON121" s="32"/>
      <c r="OO121" s="32"/>
      <c r="OP121" s="32"/>
      <c r="OQ121" s="32"/>
      <c r="OR121" s="33"/>
      <c r="OS121" s="26"/>
      <c r="OT121" s="26"/>
      <c r="OU121" s="32"/>
      <c r="OV121" s="32"/>
      <c r="OW121" s="32"/>
      <c r="OX121" s="32"/>
      <c r="OY121" s="33"/>
      <c r="OZ121" s="26"/>
      <c r="PA121" s="26"/>
      <c r="PB121" s="32"/>
      <c r="PC121" s="32"/>
      <c r="PD121" s="32"/>
      <c r="PE121" s="32"/>
      <c r="PF121" s="33"/>
      <c r="PG121" s="26"/>
      <c r="PH121" s="26"/>
      <c r="PI121" s="32"/>
      <c r="PJ121" s="32"/>
      <c r="PK121" s="32"/>
      <c r="PL121" s="32"/>
      <c r="PM121" s="33"/>
      <c r="PN121" s="26"/>
      <c r="PO121" s="26"/>
      <c r="PP121" s="32"/>
      <c r="PQ121" s="32"/>
      <c r="PR121" s="32"/>
      <c r="PS121" s="32"/>
      <c r="PT121" s="33"/>
      <c r="PU121" s="26"/>
      <c r="PV121" s="26"/>
      <c r="PW121" s="32"/>
      <c r="PX121" s="32"/>
      <c r="PY121" s="32"/>
      <c r="PZ121" s="32"/>
      <c r="QA121" s="33"/>
      <c r="QB121" s="26"/>
      <c r="QC121" s="26"/>
      <c r="QD121" s="32"/>
      <c r="QE121" s="32"/>
      <c r="QF121" s="32"/>
      <c r="QG121" s="32"/>
      <c r="QH121" s="33"/>
      <c r="QI121" s="26"/>
      <c r="QJ121" s="26"/>
      <c r="QK121" s="32"/>
      <c r="QL121" s="32"/>
      <c r="QM121" s="32"/>
      <c r="QN121" s="32"/>
      <c r="QO121" s="33"/>
      <c r="QP121" s="26"/>
      <c r="QQ121" s="26"/>
      <c r="QR121" s="32"/>
      <c r="QS121" s="32"/>
      <c r="QT121" s="32"/>
      <c r="QU121" s="32"/>
      <c r="QV121" s="33"/>
      <c r="QW121" s="26"/>
      <c r="QX121" s="26"/>
      <c r="QY121" s="32"/>
      <c r="QZ121" s="32"/>
      <c r="RA121" s="32"/>
      <c r="RB121" s="32"/>
      <c r="RC121" s="33"/>
      <c r="RD121" s="26"/>
      <c r="RE121" s="26"/>
      <c r="RF121" s="32"/>
      <c r="RG121" s="32"/>
      <c r="RH121" s="32"/>
      <c r="RI121" s="32"/>
      <c r="RJ121" s="33"/>
      <c r="RK121" s="26"/>
      <c r="RL121" s="26"/>
      <c r="RM121" s="32"/>
      <c r="RN121" s="32"/>
      <c r="RO121" s="32"/>
      <c r="RP121" s="32"/>
      <c r="RQ121" s="33"/>
      <c r="RR121" s="26"/>
      <c r="RS121" s="26"/>
      <c r="RT121" s="32"/>
      <c r="RU121" s="32"/>
      <c r="RV121" s="32"/>
      <c r="RW121" s="32"/>
      <c r="RX121" s="33"/>
      <c r="RY121" s="26"/>
      <c r="RZ121" s="26"/>
      <c r="SA121" s="32"/>
      <c r="SB121" s="32"/>
      <c r="SC121" s="32"/>
      <c r="SD121" s="32"/>
      <c r="SE121" s="33"/>
      <c r="SF121" s="26"/>
      <c r="SG121" s="26"/>
      <c r="SH121" s="32"/>
      <c r="SI121" s="32"/>
      <c r="SJ121" s="32"/>
      <c r="SK121" s="32"/>
      <c r="SL121" s="33"/>
      <c r="SM121" s="26"/>
      <c r="SN121" s="26"/>
      <c r="SO121" s="32"/>
      <c r="SP121" s="32"/>
      <c r="SQ121" s="32"/>
      <c r="SR121" s="32"/>
      <c r="SS121" s="33"/>
      <c r="ST121" s="26"/>
      <c r="SU121" s="26"/>
      <c r="SV121" s="32"/>
      <c r="SW121" s="32"/>
      <c r="SX121" s="32"/>
      <c r="SY121" s="32"/>
      <c r="SZ121" s="33"/>
      <c r="TA121" s="26"/>
      <c r="TB121" s="26"/>
      <c r="TC121" s="32"/>
      <c r="TD121" s="32"/>
      <c r="TE121" s="32"/>
      <c r="TF121" s="32"/>
      <c r="TG121" s="33"/>
      <c r="TH121" s="26"/>
      <c r="TI121" s="26"/>
      <c r="TJ121" s="32"/>
      <c r="TK121" s="32"/>
      <c r="TL121" s="32"/>
      <c r="TM121" s="32"/>
      <c r="TN121" s="33"/>
      <c r="TO121" s="26"/>
      <c r="TP121" s="26"/>
      <c r="TQ121" s="32"/>
      <c r="TR121" s="32"/>
      <c r="TS121" s="32"/>
      <c r="TT121" s="32"/>
      <c r="TU121" s="33"/>
      <c r="TV121" s="26"/>
      <c r="TW121" s="26"/>
      <c r="TX121" s="32"/>
      <c r="TY121" s="32"/>
      <c r="TZ121" s="32"/>
      <c r="UA121" s="32"/>
      <c r="UB121" s="33"/>
      <c r="UC121" s="26"/>
      <c r="UD121" s="26"/>
      <c r="UE121" s="32"/>
      <c r="UF121" s="32"/>
      <c r="UG121" s="32"/>
      <c r="UH121" s="32"/>
      <c r="UI121" s="33"/>
      <c r="UJ121" s="26"/>
      <c r="UK121" s="26"/>
      <c r="UL121" s="32"/>
      <c r="UM121" s="32"/>
      <c r="UN121" s="32"/>
      <c r="UO121" s="32"/>
      <c r="UP121" s="33"/>
      <c r="UQ121" s="26"/>
      <c r="UR121" s="26"/>
      <c r="US121" s="32"/>
      <c r="UT121" s="32"/>
      <c r="UU121" s="32"/>
      <c r="UV121" s="32"/>
      <c r="UW121" s="33"/>
      <c r="UX121" s="26"/>
      <c r="UY121" s="26"/>
      <c r="UZ121" s="32"/>
      <c r="VA121" s="32"/>
      <c r="VB121" s="32"/>
      <c r="VC121" s="32"/>
      <c r="VD121" s="33"/>
      <c r="VE121" s="26"/>
      <c r="VF121" s="26"/>
      <c r="VG121" s="32"/>
      <c r="VH121" s="32"/>
      <c r="VI121" s="32"/>
      <c r="VJ121" s="32"/>
      <c r="VK121" s="33"/>
      <c r="VL121" s="26"/>
      <c r="VM121" s="26"/>
      <c r="VN121" s="32"/>
      <c r="VO121" s="32"/>
      <c r="VP121" s="32"/>
      <c r="VQ121" s="32"/>
      <c r="VR121" s="33"/>
      <c r="VS121" s="26"/>
      <c r="VT121" s="26"/>
      <c r="VU121" s="32"/>
      <c r="VV121" s="32"/>
      <c r="VW121" s="32"/>
      <c r="VX121" s="32"/>
      <c r="VY121" s="33"/>
      <c r="VZ121" s="26"/>
      <c r="WA121" s="26"/>
      <c r="WB121" s="32"/>
      <c r="WC121" s="32"/>
      <c r="WD121" s="32"/>
      <c r="WE121" s="32"/>
      <c r="WF121" s="33"/>
      <c r="WG121" s="26"/>
      <c r="WH121" s="26"/>
      <c r="WI121" s="32"/>
      <c r="WJ121" s="32"/>
      <c r="WK121" s="32"/>
      <c r="WL121" s="32"/>
      <c r="WM121" s="33"/>
      <c r="WN121" s="26"/>
      <c r="WO121" s="26"/>
      <c r="WP121" s="32"/>
      <c r="WQ121" s="32"/>
      <c r="WR121" s="32"/>
      <c r="WS121" s="32"/>
      <c r="WT121" s="33"/>
      <c r="WU121" s="26"/>
      <c r="WV121" s="26"/>
      <c r="WW121" s="32"/>
      <c r="WX121" s="32"/>
      <c r="WY121" s="32"/>
      <c r="WZ121" s="32"/>
      <c r="XA121" s="33"/>
      <c r="XB121" s="26"/>
      <c r="XC121" s="26"/>
      <c r="XD121" s="32"/>
      <c r="XE121" s="32"/>
      <c r="XF121" s="32"/>
      <c r="XG121" s="32"/>
      <c r="XH121" s="33"/>
      <c r="XI121" s="26"/>
      <c r="XJ121" s="26"/>
      <c r="XK121" s="32"/>
      <c r="XL121" s="32"/>
      <c r="XM121" s="32"/>
      <c r="XN121" s="32"/>
      <c r="XO121" s="33"/>
      <c r="XP121" s="26"/>
      <c r="XQ121" s="26"/>
      <c r="XR121" s="32"/>
      <c r="XS121" s="32"/>
      <c r="XT121" s="32"/>
      <c r="XU121" s="32"/>
      <c r="XV121" s="33"/>
      <c r="XW121" s="26"/>
      <c r="XX121" s="26"/>
      <c r="XY121" s="32"/>
      <c r="XZ121" s="32"/>
      <c r="YA121" s="32"/>
      <c r="YB121" s="32"/>
      <c r="YC121" s="33"/>
      <c r="YD121" s="26"/>
      <c r="YE121" s="26"/>
      <c r="YF121" s="32"/>
      <c r="YG121" s="32"/>
      <c r="YH121" s="32"/>
      <c r="YI121" s="32"/>
      <c r="YJ121" s="33"/>
      <c r="YK121" s="26"/>
      <c r="YL121" s="26"/>
      <c r="YM121" s="32"/>
      <c r="YN121" s="32"/>
      <c r="YO121" s="32"/>
      <c r="YP121" s="32"/>
      <c r="YQ121" s="33"/>
      <c r="YR121" s="26"/>
      <c r="YS121" s="26"/>
      <c r="YT121" s="32"/>
      <c r="YU121" s="32"/>
      <c r="YV121" s="32"/>
      <c r="YW121" s="32"/>
      <c r="YX121" s="33"/>
      <c r="YY121" s="26"/>
      <c r="YZ121" s="26"/>
      <c r="ZA121" s="32"/>
      <c r="ZB121" s="32"/>
      <c r="ZC121" s="32"/>
      <c r="ZD121" s="32"/>
      <c r="ZE121" s="33"/>
      <c r="ZF121" s="26"/>
      <c r="ZG121" s="26"/>
      <c r="ZH121" s="32"/>
      <c r="ZI121" s="32"/>
      <c r="ZJ121" s="32"/>
      <c r="ZK121" s="32"/>
      <c r="ZL121" s="33"/>
      <c r="ZM121" s="26"/>
      <c r="ZN121" s="26"/>
      <c r="ZO121" s="32"/>
      <c r="ZP121" s="32"/>
      <c r="ZQ121" s="32"/>
      <c r="ZR121" s="32"/>
      <c r="ZS121" s="33"/>
      <c r="ZT121" s="26"/>
      <c r="ZU121" s="26"/>
      <c r="ZV121" s="32"/>
      <c r="ZW121" s="32"/>
      <c r="ZX121" s="32"/>
      <c r="ZY121" s="32"/>
      <c r="ZZ121" s="33"/>
      <c r="AAA121" s="26"/>
      <c r="AAB121" s="26"/>
      <c r="AAC121" s="32"/>
      <c r="AAD121" s="32"/>
      <c r="AAE121" s="32"/>
      <c r="AAF121" s="32"/>
      <c r="AAG121" s="33"/>
      <c r="AAH121" s="26"/>
      <c r="AAI121" s="26"/>
      <c r="AAJ121" s="32"/>
      <c r="AAK121" s="32"/>
      <c r="AAL121" s="32"/>
      <c r="AAM121" s="32"/>
      <c r="AAN121" s="33"/>
      <c r="AAO121" s="26"/>
      <c r="AAP121" s="26"/>
      <c r="AAQ121" s="32"/>
      <c r="AAR121" s="32"/>
      <c r="AAS121" s="32"/>
      <c r="AAT121" s="32"/>
      <c r="AAU121" s="33"/>
      <c r="AAV121" s="26"/>
      <c r="AAW121" s="26"/>
      <c r="AAX121" s="32"/>
      <c r="AAY121" s="32"/>
      <c r="AAZ121" s="32"/>
      <c r="ABA121" s="32"/>
      <c r="ABB121" s="33"/>
      <c r="ABC121" s="26"/>
      <c r="ABD121" s="26"/>
      <c r="ABE121" s="32"/>
      <c r="ABF121" s="32"/>
      <c r="ABG121" s="32"/>
      <c r="ABH121" s="32"/>
      <c r="ABI121" s="33"/>
      <c r="ABJ121" s="37"/>
      <c r="ABK121" s="37"/>
      <c r="ABL121" s="36"/>
      <c r="ABM121" s="36"/>
      <c r="ABN121" s="36"/>
      <c r="ABO121" s="36"/>
    </row>
    <row r="122" spans="1:745" x14ac:dyDescent="0.2">
      <c r="A122" s="92">
        <f>'Equação de bombas'!C31</f>
        <v>175.2</v>
      </c>
      <c r="B122" s="1">
        <f>'Equação de bombas'!C33</f>
        <v>-530.86680486868977</v>
      </c>
      <c r="C122" s="1">
        <f>'Equação de bombas'!C32</f>
        <v>-2564065.8939724509</v>
      </c>
      <c r="D122" s="38">
        <v>119.74</v>
      </c>
      <c r="E122" s="41">
        <v>2.8300000000000001E-3</v>
      </c>
      <c r="F122" s="1">
        <f>'Momento Inercia '!G21</f>
        <v>6.2352202539999999E-2</v>
      </c>
      <c r="G122" s="38">
        <v>3500</v>
      </c>
      <c r="H122" s="3">
        <f t="shared" ref="H122:H152" si="500">G122/60</f>
        <v>58.333333333333336</v>
      </c>
      <c r="I122" s="3">
        <f t="shared" ref="I122:I152" si="501">2*3.1416*H122</f>
        <v>366.52</v>
      </c>
      <c r="J122" s="4">
        <v>0.77</v>
      </c>
      <c r="K122" s="4">
        <v>0.65</v>
      </c>
      <c r="L122" s="1">
        <f>J122*K122</f>
        <v>0.50050000000000006</v>
      </c>
      <c r="M122" s="40">
        <f>1000*E122*D122/(75*L122)</f>
        <v>9.0273513153513143</v>
      </c>
      <c r="N122" s="40">
        <f t="shared" ref="N122:N152" si="502">M122*75.9</f>
        <v>685.17596483516479</v>
      </c>
      <c r="O122" s="4">
        <v>22.01</v>
      </c>
      <c r="P122" s="4">
        <v>101</v>
      </c>
      <c r="Q122" s="38">
        <v>9568.08</v>
      </c>
      <c r="R122" s="1">
        <f>Q122/(P122-1)</f>
        <v>95.680800000000005</v>
      </c>
      <c r="S122" s="41">
        <v>0.1084</v>
      </c>
      <c r="T122" s="7">
        <f t="shared" ref="T122:T152" si="503">3.1416*S122^2/4</f>
        <v>9.228889823999999E-3</v>
      </c>
      <c r="U122" s="7">
        <f>(2*9.81*T122^2*S122*O122)/(Q122*E122^2)</f>
        <v>5.2029491518009133E-2</v>
      </c>
      <c r="V122" s="40">
        <f t="shared" ref="V122:V135" si="504">AA122/(9.81*T122)</f>
        <v>5127.2756619537149</v>
      </c>
      <c r="W122" s="4">
        <v>0</v>
      </c>
      <c r="X122" s="4">
        <f>D122</f>
        <v>119.74</v>
      </c>
      <c r="Y122" s="4">
        <f>D122-O122</f>
        <v>97.72999999999999</v>
      </c>
      <c r="Z122" s="6">
        <f t="shared" ref="Z122:Z152" si="505">(9.81*N122)/(I122^2*F122)</f>
        <v>0.80246106979523479</v>
      </c>
      <c r="AA122" s="38">
        <v>464.2</v>
      </c>
      <c r="AB122" s="40">
        <f t="shared" ref="AB122:AB135" si="506">(U122*R122)/(2*9.81*S122*T122^2)</f>
        <v>27481.926356927921</v>
      </c>
      <c r="AC122" s="1">
        <f t="shared" ref="AC122:AC135" si="507">R122/AA122</f>
        <v>0.20611977595863853</v>
      </c>
      <c r="AD122" s="2">
        <v>0</v>
      </c>
      <c r="AE122" s="10">
        <f t="shared" ref="AE122:AE135" si="508">AD122*AC122</f>
        <v>0</v>
      </c>
      <c r="AF122" s="12">
        <f t="shared" ref="AF122:AF135" si="509">1/(Z122*AE122+1)</f>
        <v>1</v>
      </c>
      <c r="AG122" s="43">
        <f t="shared" ref="AG122:AG152" si="510">AJ122^2-4*AH122</f>
        <v>1.1402461397482414E-4</v>
      </c>
      <c r="AH122" s="97">
        <f t="shared" ref="AH122:AH152" si="511">(AF122^2*CoefA-AO122)/CoefC</f>
        <v>-2.7288764414289575E-5</v>
      </c>
      <c r="AI122" s="45">
        <f>$E$122</f>
        <v>2.8300000000000001E-3</v>
      </c>
      <c r="AJ122" s="43">
        <f t="shared" ref="AJ122:AJ152" si="512">(AF122*CoefB-B)/CoefC</f>
        <v>2.2067071209532639E-3</v>
      </c>
      <c r="AK122" s="43"/>
      <c r="AL122" s="48">
        <f>$E$122</f>
        <v>2.8300000000000001E-3</v>
      </c>
      <c r="AM122" s="99">
        <f>$X$122</f>
        <v>119.74</v>
      </c>
      <c r="AN122" s="9"/>
      <c r="AO122" s="9">
        <f t="shared" ref="AO122:AO135" si="513">AT122-AS122*(B-_R*ABS(AS122))</f>
        <v>105.22980987667098</v>
      </c>
      <c r="AP122" s="127">
        <f>$X$122</f>
        <v>119.74</v>
      </c>
      <c r="AQ122" s="48">
        <f>$E$122</f>
        <v>2.8300000000000001E-3</v>
      </c>
      <c r="AR122" s="49"/>
      <c r="AS122" s="48">
        <f>$E$122</f>
        <v>2.8300000000000001E-3</v>
      </c>
      <c r="AT122" s="99">
        <f>ZG+99*(Hm-ZG)/100</f>
        <v>119.51989999999999</v>
      </c>
      <c r="AU122" s="9">
        <f t="shared" ref="AU122:AU135" si="514">AP122+AQ122*(B-_R*ABS(AQ122))</f>
        <v>134.03009012332902</v>
      </c>
      <c r="AV122" s="9">
        <f t="shared" ref="AV122:AV135" si="515">BA122-AZ122*(B-_R*ABS(AZ122))</f>
        <v>105.00970987667098</v>
      </c>
      <c r="AW122" s="127">
        <f>AT122</f>
        <v>119.51989999999999</v>
      </c>
      <c r="AX122" s="48">
        <f>$E$122</f>
        <v>2.8300000000000001E-3</v>
      </c>
      <c r="AY122" s="49"/>
      <c r="AZ122" s="48">
        <f>$E$122</f>
        <v>2.8300000000000001E-3</v>
      </c>
      <c r="BA122" s="99">
        <f>ZG+98*(Hm-ZG)/100</f>
        <v>119.29979999999999</v>
      </c>
      <c r="BB122" s="9">
        <f t="shared" ref="BB122:BB135" si="516">AW122+AX122*(B-_R*ABS(AX122))</f>
        <v>133.80999012332902</v>
      </c>
      <c r="BC122" s="9">
        <f t="shared" ref="BC122:BC152" si="517">BH122-BG122*(B-_R*ABS(BG122))</f>
        <v>104.78960987667099</v>
      </c>
      <c r="BD122" s="127">
        <f>BA122</f>
        <v>119.29979999999999</v>
      </c>
      <c r="BE122" s="48">
        <f>$E$122</f>
        <v>2.8300000000000001E-3</v>
      </c>
      <c r="BF122" s="49"/>
      <c r="BG122" s="48">
        <f>$E$122</f>
        <v>2.8300000000000001E-3</v>
      </c>
      <c r="BH122" s="99">
        <f>ZG+97*(Hm-ZG)/100</f>
        <v>119.0797</v>
      </c>
      <c r="BI122" s="9">
        <f t="shared" ref="BI122:BI152" si="518">BD122+BE122*(B-_R*ABS(BE122))</f>
        <v>133.58989012332901</v>
      </c>
      <c r="BJ122" s="9">
        <f>BO122-BN122*(B-_R*ABS(BN122))</f>
        <v>104.56950987667099</v>
      </c>
      <c r="BK122" s="127">
        <f>BH122</f>
        <v>119.0797</v>
      </c>
      <c r="BL122" s="48">
        <f>$E$122</f>
        <v>2.8300000000000001E-3</v>
      </c>
      <c r="BM122" s="49"/>
      <c r="BN122" s="48">
        <f>$E$122</f>
        <v>2.8300000000000001E-3</v>
      </c>
      <c r="BO122" s="99">
        <f>ZG+96*(Hm-ZG)/100</f>
        <v>118.8596</v>
      </c>
      <c r="BP122" s="9">
        <f t="shared" ref="BP122:BP152" si="519">BK122+BL122*(B-_R*ABS(BL122))</f>
        <v>133.36979012332901</v>
      </c>
      <c r="BQ122" s="9">
        <f>BV122-BU122*(B-_R*ABS(BU122))</f>
        <v>104.34940987667099</v>
      </c>
      <c r="BR122" s="127">
        <f>BO122</f>
        <v>118.8596</v>
      </c>
      <c r="BS122" s="48">
        <f>$E$122</f>
        <v>2.8300000000000001E-3</v>
      </c>
      <c r="BT122" s="12"/>
      <c r="BU122" s="48">
        <f>$E$122</f>
        <v>2.8300000000000001E-3</v>
      </c>
      <c r="BV122" s="99">
        <f>ZG+95*(Hm-ZG)/100</f>
        <v>118.6395</v>
      </c>
      <c r="BW122" s="9">
        <f t="shared" ref="BW122:BW152" si="520">BR122+BS122*(B-_R*ABS(BS122))</f>
        <v>133.14969012332901</v>
      </c>
      <c r="BX122" s="9">
        <f>CC122-CB122*(B-_R*ABS(CB122))</f>
        <v>104.12930987667099</v>
      </c>
      <c r="BY122" s="127">
        <f>BV122</f>
        <v>118.6395</v>
      </c>
      <c r="BZ122" s="48">
        <f>$E$122</f>
        <v>2.8300000000000001E-3</v>
      </c>
      <c r="CA122" s="12"/>
      <c r="CB122" s="48">
        <f>$E$122</f>
        <v>2.8300000000000001E-3</v>
      </c>
      <c r="CC122" s="99">
        <f>ZG+94*(Hm-ZG)/100</f>
        <v>118.4194</v>
      </c>
      <c r="CD122" s="9">
        <f t="shared" ref="CD122:CD152" si="521">BY122+BZ122*(B-_R*ABS(BZ122))</f>
        <v>132.92959012332901</v>
      </c>
      <c r="CE122" s="9">
        <f>CJ122-CI122*(B-_R*ABS(CI122))</f>
        <v>103.90920987667099</v>
      </c>
      <c r="CF122" s="127">
        <f>CC122</f>
        <v>118.4194</v>
      </c>
      <c r="CG122" s="48">
        <f>$E$122</f>
        <v>2.8300000000000001E-3</v>
      </c>
      <c r="CH122" s="12"/>
      <c r="CI122" s="48">
        <f>$E$122</f>
        <v>2.8300000000000001E-3</v>
      </c>
      <c r="CJ122" s="99">
        <f>ZG+93*(Hm-ZG)/100</f>
        <v>118.19929999999999</v>
      </c>
      <c r="CK122" s="9">
        <f t="shared" ref="CK122:CK152" si="522">CF122+CG122*(B-_R*ABS(CG122))</f>
        <v>132.709490123329</v>
      </c>
      <c r="CL122" s="9">
        <f>CQ122-CP122*(B-_R*ABS(CP122))</f>
        <v>103.68910987667098</v>
      </c>
      <c r="CM122" s="127">
        <f>CJ122</f>
        <v>118.19929999999999</v>
      </c>
      <c r="CN122" s="48">
        <f>$E$122</f>
        <v>2.8300000000000001E-3</v>
      </c>
      <c r="CO122" s="12"/>
      <c r="CP122" s="48">
        <f>$E$122</f>
        <v>2.8300000000000001E-3</v>
      </c>
      <c r="CQ122" s="99">
        <f>ZG+92*(Hm-ZG)/100</f>
        <v>117.97919999999999</v>
      </c>
      <c r="CR122" s="9">
        <f t="shared" ref="CR122:CR152" si="523">CM122+CN122*(B-_R*ABS(CN122))</f>
        <v>132.489390123329</v>
      </c>
      <c r="CS122" s="9">
        <f t="shared" ref="CS122:CS185" si="524">CX122-CW122*(B-_R*ABS(CW122))</f>
        <v>103.46900987667098</v>
      </c>
      <c r="CT122" s="127">
        <f>CQ122</f>
        <v>117.97919999999999</v>
      </c>
      <c r="CU122" s="48">
        <f>$E$122</f>
        <v>2.8300000000000001E-3</v>
      </c>
      <c r="CV122" s="12"/>
      <c r="CW122" s="48">
        <f>$E$122</f>
        <v>2.8300000000000001E-3</v>
      </c>
      <c r="CX122" s="99">
        <f>ZG+91*(Hm-ZG)/100</f>
        <v>117.75909999999999</v>
      </c>
      <c r="CY122" s="9">
        <f t="shared" ref="CY122:CY185" si="525">CT122+CU122*(B-_R*ABS(CU122))</f>
        <v>132.269290123329</v>
      </c>
      <c r="CZ122" s="9">
        <f t="shared" ref="CZ122:CZ185" si="526">DE122-DD122*(B-_R*ABS(DD122))</f>
        <v>103.24890987667098</v>
      </c>
      <c r="DA122" s="127">
        <f>CX122</f>
        <v>117.75909999999999</v>
      </c>
      <c r="DB122" s="48">
        <f>$E$122</f>
        <v>2.8300000000000001E-3</v>
      </c>
      <c r="DC122" s="12"/>
      <c r="DD122" s="48">
        <f>$E$122</f>
        <v>2.8300000000000001E-3</v>
      </c>
      <c r="DE122" s="99">
        <f>ZG+90*(Hm-ZG)/100</f>
        <v>117.53899999999999</v>
      </c>
      <c r="DF122" s="9">
        <f t="shared" ref="DF122:DF185" si="527">DA122+DB122*(B-_R*ABS(DB122))</f>
        <v>132.049190123329</v>
      </c>
      <c r="DG122" s="9">
        <f t="shared" ref="DG122:DG185" si="528">DL122-DK122*(B-_R*ABS(DK122))</f>
        <v>103.02880987667099</v>
      </c>
      <c r="DH122" s="127">
        <f>DE122</f>
        <v>117.53899999999999</v>
      </c>
      <c r="DI122" s="48">
        <f>$E$122</f>
        <v>2.8300000000000001E-3</v>
      </c>
      <c r="DJ122" s="12"/>
      <c r="DK122" s="48">
        <f>$E$122</f>
        <v>2.8300000000000001E-3</v>
      </c>
      <c r="DL122" s="99">
        <f>ZG+89*(Hm-ZG)/100</f>
        <v>117.3189</v>
      </c>
      <c r="DM122" s="9">
        <f t="shared" ref="DM122:DM185" si="529">DH122+DI122*(B-_R*ABS(DI122))</f>
        <v>131.829090123329</v>
      </c>
      <c r="DN122" s="9">
        <f t="shared" ref="DN122:DN185" si="530">DS122-DR122*(B-_R*ABS(DR122))</f>
        <v>102.80870987667099</v>
      </c>
      <c r="DO122" s="127">
        <f>DL122</f>
        <v>117.3189</v>
      </c>
      <c r="DP122" s="48">
        <f>$E$122</f>
        <v>2.8300000000000001E-3</v>
      </c>
      <c r="DQ122" s="12"/>
      <c r="DR122" s="48">
        <f>$E$122</f>
        <v>2.8300000000000001E-3</v>
      </c>
      <c r="DS122" s="99">
        <f>ZG+88*(Hm-ZG)/100</f>
        <v>117.0988</v>
      </c>
      <c r="DT122" s="9">
        <f t="shared" ref="DT122:DT185" si="531">DO122+DP122*(B-_R*ABS(DP122))</f>
        <v>131.60899012332902</v>
      </c>
      <c r="DU122" s="9">
        <f t="shared" ref="DU122:DU185" si="532">DZ122-DY122*(B-_R*ABS(DY122))</f>
        <v>102.58860987667099</v>
      </c>
      <c r="DV122" s="127">
        <f>DS122</f>
        <v>117.0988</v>
      </c>
      <c r="DW122" s="48">
        <f>$E$122</f>
        <v>2.8300000000000001E-3</v>
      </c>
      <c r="DX122" s="12"/>
      <c r="DY122" s="48">
        <f>$E$122</f>
        <v>2.8300000000000001E-3</v>
      </c>
      <c r="DZ122" s="99">
        <f>ZG+87*(Hm-ZG)/100</f>
        <v>116.87869999999999</v>
      </c>
      <c r="EA122" s="9">
        <f t="shared" ref="EA122:EA185" si="533">DV122+DW122*(B-_R*ABS(DW122))</f>
        <v>131.38889012332902</v>
      </c>
      <c r="EB122" s="9">
        <f t="shared" ref="EB122:EB185" si="534">EG122-EF122*(B-_R*ABS(EF122))</f>
        <v>102.36850987667098</v>
      </c>
      <c r="EC122" s="127">
        <f>DZ122</f>
        <v>116.87869999999999</v>
      </c>
      <c r="ED122" s="48">
        <f>$E$122</f>
        <v>2.8300000000000001E-3</v>
      </c>
      <c r="EE122" s="12"/>
      <c r="EF122" s="48">
        <f>$E$122</f>
        <v>2.8300000000000001E-3</v>
      </c>
      <c r="EG122" s="99">
        <f>ZG+86*(Hm-ZG)/100</f>
        <v>116.65859999999999</v>
      </c>
      <c r="EH122" s="9">
        <f t="shared" ref="EH122:EH185" si="535">EC122+ED122*(B-_R*ABS(ED122))</f>
        <v>131.16879012332902</v>
      </c>
      <c r="EI122" s="9">
        <f t="shared" ref="EI122:EI185" si="536">EN122-EM122*(B-_R*ABS(EM122))</f>
        <v>102.14840987667098</v>
      </c>
      <c r="EJ122" s="127">
        <f>EG122</f>
        <v>116.65859999999999</v>
      </c>
      <c r="EK122" s="48">
        <f>$E$122</f>
        <v>2.8300000000000001E-3</v>
      </c>
      <c r="EL122" s="12"/>
      <c r="EM122" s="48">
        <f>$E$122</f>
        <v>2.8300000000000001E-3</v>
      </c>
      <c r="EN122" s="99">
        <f>ZG+85*(Hm-ZG)/100</f>
        <v>116.43849999999999</v>
      </c>
      <c r="EO122" s="9">
        <f t="shared" ref="EO122:EO185" si="537">EJ122+EK122*(B-_R*ABS(EK122))</f>
        <v>130.94869012332902</v>
      </c>
      <c r="EP122" s="9">
        <f t="shared" ref="EP122:EP185" si="538">EU122-ET122*(B-_R*ABS(ET122))</f>
        <v>101.92830987667098</v>
      </c>
      <c r="EQ122" s="127">
        <f>EN122</f>
        <v>116.43849999999999</v>
      </c>
      <c r="ER122" s="48">
        <f>$E$122</f>
        <v>2.8300000000000001E-3</v>
      </c>
      <c r="ES122" s="12"/>
      <c r="ET122" s="48">
        <f>$E$122</f>
        <v>2.8300000000000001E-3</v>
      </c>
      <c r="EU122" s="99">
        <f>ZG+84*(Hm-ZG)/100</f>
        <v>116.21839999999999</v>
      </c>
      <c r="EV122" s="9">
        <f t="shared" ref="EV122:EV185" si="539">EQ122+ER122*(B-_R*ABS(ER122))</f>
        <v>130.72859012332901</v>
      </c>
      <c r="EW122" s="9">
        <f t="shared" ref="EW122:EW185" si="540">FB122-FA122*(B-_R*ABS(FA122))</f>
        <v>101.70820987667099</v>
      </c>
      <c r="EX122" s="127">
        <f>EU122</f>
        <v>116.21839999999999</v>
      </c>
      <c r="EY122" s="48">
        <f>$E$122</f>
        <v>2.8300000000000001E-3</v>
      </c>
      <c r="EZ122" s="12"/>
      <c r="FA122" s="48">
        <f>$E$122</f>
        <v>2.8300000000000001E-3</v>
      </c>
      <c r="FB122" s="99">
        <f>ZG+83*(Hm-ZG)/100</f>
        <v>115.9983</v>
      </c>
      <c r="FC122" s="9">
        <f t="shared" ref="FC122:FC185" si="541">EX122+EY122*(B-_R*ABS(EY122))</f>
        <v>130.50849012332901</v>
      </c>
      <c r="FD122" s="9">
        <f t="shared" ref="FD122:FD185" si="542">FI122-FH122*(B-_R*ABS(FH122))</f>
        <v>101.48810987667099</v>
      </c>
      <c r="FE122" s="127">
        <f>FB122</f>
        <v>115.9983</v>
      </c>
      <c r="FF122" s="48">
        <f>$E$122</f>
        <v>2.8300000000000001E-3</v>
      </c>
      <c r="FG122" s="12"/>
      <c r="FH122" s="48">
        <f>$E$122</f>
        <v>2.8300000000000001E-3</v>
      </c>
      <c r="FI122" s="99">
        <f>ZG+82*(Hm-ZG)/100</f>
        <v>115.7782</v>
      </c>
      <c r="FJ122" s="9">
        <f t="shared" ref="FJ122:FJ185" si="543">FE122+FF122*(B-_R*ABS(FF122))</f>
        <v>130.28839012332901</v>
      </c>
      <c r="FK122" s="9">
        <f t="shared" ref="FK122:FK185" si="544">FP122-FO122*(B-_R*ABS(FO122))</f>
        <v>101.26800987667099</v>
      </c>
      <c r="FL122" s="127">
        <f>FI122</f>
        <v>115.7782</v>
      </c>
      <c r="FM122" s="48">
        <f>$E$122</f>
        <v>2.8300000000000001E-3</v>
      </c>
      <c r="FN122" s="12"/>
      <c r="FO122" s="48">
        <f>$E$122</f>
        <v>2.8300000000000001E-3</v>
      </c>
      <c r="FP122" s="99">
        <f>ZG+81*(Hm-ZG)/100</f>
        <v>115.5581</v>
      </c>
      <c r="FQ122" s="9">
        <f t="shared" ref="FQ122:FQ185" si="545">FL122+FM122*(B-_R*ABS(FM122))</f>
        <v>130.06829012332901</v>
      </c>
      <c r="FR122" s="9">
        <f t="shared" ref="FR122:FR185" si="546">FW122-FV122*(B-_R*ABS(FV122))</f>
        <v>101.04790987667099</v>
      </c>
      <c r="FS122" s="127">
        <f>FP122</f>
        <v>115.5581</v>
      </c>
      <c r="FT122" s="48">
        <f>$E$122</f>
        <v>2.8300000000000001E-3</v>
      </c>
      <c r="FU122" s="12"/>
      <c r="FV122" s="48">
        <f>$E$122</f>
        <v>2.8300000000000001E-3</v>
      </c>
      <c r="FW122" s="99">
        <f>ZG+80*(Hm-ZG)/100</f>
        <v>115.33799999999999</v>
      </c>
      <c r="FX122" s="9">
        <f t="shared" ref="FX122:FX185" si="547">FS122+FT122*(B-_R*ABS(FT122))</f>
        <v>129.848190123329</v>
      </c>
      <c r="FY122" s="9">
        <f t="shared" ref="FY122:FY185" si="548">GD122-GC122*(B-_R*ABS(GC122))</f>
        <v>100.82780987667098</v>
      </c>
      <c r="FZ122" s="127">
        <f>FW122</f>
        <v>115.33799999999999</v>
      </c>
      <c r="GA122" s="48">
        <f>$E$122</f>
        <v>2.8300000000000001E-3</v>
      </c>
      <c r="GB122" s="12"/>
      <c r="GC122" s="48">
        <f>$E$122</f>
        <v>2.8300000000000001E-3</v>
      </c>
      <c r="GD122" s="99">
        <f>ZG+79*(Hm-ZG)/100</f>
        <v>115.11789999999999</v>
      </c>
      <c r="GE122" s="9">
        <f t="shared" ref="GE122:GE185" si="549">FZ122+GA122*(B-_R*ABS(GA122))</f>
        <v>129.628090123329</v>
      </c>
      <c r="GF122" s="9">
        <f t="shared" ref="GF122:GF185" si="550">GK122-GJ122*(B-_R*ABS(GJ122))</f>
        <v>100.60770987667098</v>
      </c>
      <c r="GG122" s="127">
        <f>GD122</f>
        <v>115.11789999999999</v>
      </c>
      <c r="GH122" s="48">
        <f>$E$122</f>
        <v>2.8300000000000001E-3</v>
      </c>
      <c r="GI122" s="12"/>
      <c r="GJ122" s="48">
        <f>$E$122</f>
        <v>2.8300000000000001E-3</v>
      </c>
      <c r="GK122" s="99">
        <f>ZG+78*(Hm-ZG)/100</f>
        <v>114.89779999999999</v>
      </c>
      <c r="GL122" s="9">
        <f t="shared" ref="GL122:GL185" si="551">GG122+GH122*(B-_R*ABS(GH122))</f>
        <v>129.407990123329</v>
      </c>
      <c r="GM122" s="9">
        <f t="shared" ref="GM122:GM153" si="552">GR122-GQ122*(B-_R*ABS(GQ122))</f>
        <v>100.38760987667098</v>
      </c>
      <c r="GN122" s="127">
        <f>GK122</f>
        <v>114.89779999999999</v>
      </c>
      <c r="GO122" s="48">
        <f>$E$122</f>
        <v>2.8300000000000001E-3</v>
      </c>
      <c r="GP122" s="12"/>
      <c r="GQ122" s="48">
        <f>$E$122</f>
        <v>2.8300000000000001E-3</v>
      </c>
      <c r="GR122" s="99">
        <f>ZG+77*(Hm-ZG)/100</f>
        <v>114.67769999999999</v>
      </c>
      <c r="GS122" s="9">
        <f t="shared" ref="GS122:GS185" si="553">GN122+GO122*(B-_R*ABS(GO122))</f>
        <v>129.187890123329</v>
      </c>
      <c r="GT122" s="9">
        <f t="shared" ref="GT122:GT153" si="554">GY122-GX122*(B-_R*ABS(GX122))</f>
        <v>100.16750987667099</v>
      </c>
      <c r="GU122" s="127">
        <f>GR122</f>
        <v>114.67769999999999</v>
      </c>
      <c r="GV122" s="48">
        <f>$E$122</f>
        <v>2.8300000000000001E-3</v>
      </c>
      <c r="GW122" s="12"/>
      <c r="GX122" s="48">
        <f>$E$122</f>
        <v>2.8300000000000001E-3</v>
      </c>
      <c r="GY122" s="99">
        <f>ZG+76*(Hm-ZG)/100</f>
        <v>114.4576</v>
      </c>
      <c r="GZ122" s="9">
        <f t="shared" ref="GZ122:GZ185" si="555">GU122+GV122*(B-_R*ABS(GV122))</f>
        <v>128.967790123329</v>
      </c>
      <c r="HA122" s="9">
        <f t="shared" ref="HA122:HA185" si="556">HF122-HE122*(B-_R*ABS(HE122))</f>
        <v>99.947409876670989</v>
      </c>
      <c r="HB122" s="127">
        <f>GY122</f>
        <v>114.4576</v>
      </c>
      <c r="HC122" s="48">
        <f>$E$122</f>
        <v>2.8300000000000001E-3</v>
      </c>
      <c r="HD122" s="12"/>
      <c r="HE122" s="48">
        <f>$E$122</f>
        <v>2.8300000000000001E-3</v>
      </c>
      <c r="HF122" s="99">
        <f>ZG+75*(Hm-ZG)/100</f>
        <v>114.2375</v>
      </c>
      <c r="HG122" s="9">
        <f t="shared" ref="HG122:HG185" si="557">HB122+HC122*(B-_R*ABS(HC122))</f>
        <v>128.74769012332902</v>
      </c>
      <c r="HH122" s="9">
        <f t="shared" ref="HH122:HH185" si="558">HM122-HL122*(B-_R*ABS(HL122))</f>
        <v>99.727309876670986</v>
      </c>
      <c r="HI122" s="127">
        <f>HF122</f>
        <v>114.2375</v>
      </c>
      <c r="HJ122" s="48">
        <f>$E$122</f>
        <v>2.8300000000000001E-3</v>
      </c>
      <c r="HK122" s="12"/>
      <c r="HL122" s="48">
        <f>$E$122</f>
        <v>2.8300000000000001E-3</v>
      </c>
      <c r="HM122" s="99">
        <f>ZG+74*(Hm-ZG)/100</f>
        <v>114.01739999999999</v>
      </c>
      <c r="HN122" s="9">
        <f t="shared" ref="HN122:HN185" si="559">HI122+HJ122*(B-_R*ABS(HJ122))</f>
        <v>128.52759012332902</v>
      </c>
      <c r="HO122" s="9">
        <f t="shared" ref="HO122:HO153" si="560">HT122-HS122*(B-_R*ABS(HS122))</f>
        <v>99.507209876670984</v>
      </c>
      <c r="HP122" s="127">
        <f>HM122</f>
        <v>114.01739999999999</v>
      </c>
      <c r="HQ122" s="48">
        <f>$E$122</f>
        <v>2.8300000000000001E-3</v>
      </c>
      <c r="HR122" s="12"/>
      <c r="HS122" s="48">
        <f>$E$122</f>
        <v>2.8300000000000001E-3</v>
      </c>
      <c r="HT122" s="99">
        <f>ZG+73*(Hm-ZG)/100</f>
        <v>113.79729999999999</v>
      </c>
      <c r="HU122" s="9">
        <f t="shared" ref="HU122:HU153" si="561">HP122+HQ122*(B-_R*ABS(HQ122))</f>
        <v>128.30749012332902</v>
      </c>
      <c r="HV122" s="9">
        <f t="shared" ref="HV122:HV185" si="562">IA122-HZ122*(B-_R*ABS(HZ122))</f>
        <v>99.287109876670982</v>
      </c>
      <c r="HW122" s="127">
        <f>HT122</f>
        <v>113.79729999999999</v>
      </c>
      <c r="HX122" s="48">
        <f>$E$122</f>
        <v>2.8300000000000001E-3</v>
      </c>
      <c r="HY122" s="12"/>
      <c r="HZ122" s="48">
        <f>$E$122</f>
        <v>2.8300000000000001E-3</v>
      </c>
      <c r="IA122" s="99">
        <f>ZG+72*(Hm-ZG)/100</f>
        <v>113.57719999999999</v>
      </c>
      <c r="IB122" s="9">
        <f t="shared" ref="IB122:IB153" si="563">HW122+HX122*(B-_R*ABS(HX122))</f>
        <v>128.08739012332902</v>
      </c>
      <c r="IC122" s="9">
        <f t="shared" ref="IC122:IC185" si="564">IH122-IG122*(B-_R*ABS(IG122))</f>
        <v>99.06700987667098</v>
      </c>
      <c r="ID122" s="127">
        <f>IA122</f>
        <v>113.57719999999999</v>
      </c>
      <c r="IE122" s="48">
        <f>$E$122</f>
        <v>2.8300000000000001E-3</v>
      </c>
      <c r="IF122" s="12"/>
      <c r="IG122" s="48">
        <f>$E$122</f>
        <v>2.8300000000000001E-3</v>
      </c>
      <c r="IH122" s="99">
        <f>ZG+71*(Hm-ZG)/100</f>
        <v>113.35709999999999</v>
      </c>
      <c r="II122" s="9">
        <f t="shared" ref="II122:II153" si="565">ID122+IE122*(B-_R*ABS(IE122))</f>
        <v>127.867290123329</v>
      </c>
      <c r="IJ122" s="9">
        <f t="shared" ref="IJ122:IJ185" si="566">IO122-IN122*(B-_R*ABS(IN122))</f>
        <v>98.846909876670992</v>
      </c>
      <c r="IK122" s="127">
        <f>IH122</f>
        <v>113.35709999999999</v>
      </c>
      <c r="IL122" s="48">
        <f>$E$122</f>
        <v>2.8300000000000001E-3</v>
      </c>
      <c r="IM122" s="12"/>
      <c r="IN122" s="48">
        <f>$E$122</f>
        <v>2.8300000000000001E-3</v>
      </c>
      <c r="IO122" s="99">
        <f>ZG+70*(Hm-ZG)/100</f>
        <v>113.137</v>
      </c>
      <c r="IP122" s="9">
        <f t="shared" ref="IP122:IP153" si="567">IK122+IL122*(B-_R*ABS(IL122))</f>
        <v>127.647190123329</v>
      </c>
      <c r="IQ122" s="9">
        <f t="shared" ref="IQ122:IQ185" si="568">IV122-IU122*(B-_R*ABS(IU122))</f>
        <v>98.62680987667099</v>
      </c>
      <c r="IR122" s="127">
        <f>IO122</f>
        <v>113.137</v>
      </c>
      <c r="IS122" s="48">
        <f>$E$122</f>
        <v>2.8300000000000001E-3</v>
      </c>
      <c r="IT122" s="12"/>
      <c r="IU122" s="48">
        <f>$E$122</f>
        <v>2.8300000000000001E-3</v>
      </c>
      <c r="IV122" s="99">
        <f>ZG+69*(Hm-ZG)/100</f>
        <v>112.9169</v>
      </c>
      <c r="IW122" s="9">
        <f t="shared" ref="IW122:IW153" si="569">IR122+IS122*(B-_R*ABS(IS122))</f>
        <v>127.42709012332901</v>
      </c>
      <c r="IX122" s="9">
        <f t="shared" ref="IX122:IX185" si="570">JC122-JB122*(B-_R*ABS(JB122))</f>
        <v>98.406709876670988</v>
      </c>
      <c r="IY122" s="127">
        <f>IV122</f>
        <v>112.9169</v>
      </c>
      <c r="IZ122" s="48">
        <f>$E$122</f>
        <v>2.8300000000000001E-3</v>
      </c>
      <c r="JA122" s="12"/>
      <c r="JB122" s="48">
        <f>$E$122</f>
        <v>2.8300000000000001E-3</v>
      </c>
      <c r="JC122" s="99">
        <f>ZG+68*(Hm-ZG)/100</f>
        <v>112.6968</v>
      </c>
      <c r="JD122" s="9">
        <f t="shared" ref="JD122:JD153" si="571">IY122+IZ122*(B-_R*ABS(IZ122))</f>
        <v>127.20699012332901</v>
      </c>
      <c r="JE122" s="9">
        <f t="shared" ref="JE122:JE185" si="572">JJ122-JI122*(B-_R*ABS(JI122))</f>
        <v>98.186609876670985</v>
      </c>
      <c r="JF122" s="127">
        <f>JC122</f>
        <v>112.6968</v>
      </c>
      <c r="JG122" s="48">
        <f>$E$122</f>
        <v>2.8300000000000001E-3</v>
      </c>
      <c r="JH122" s="12"/>
      <c r="JI122" s="48">
        <f>$E$122</f>
        <v>2.8300000000000001E-3</v>
      </c>
      <c r="JJ122" s="99">
        <f>ZG+67*(Hm-ZG)/100</f>
        <v>112.47669999999999</v>
      </c>
      <c r="JK122" s="9">
        <f t="shared" ref="JK122:JK153" si="573">JF122+JG122*(B-_R*ABS(JG122))</f>
        <v>126.986890123329</v>
      </c>
      <c r="JL122" s="9">
        <f t="shared" ref="JL122:JL185" si="574">JQ122-JP122*(B-_R*ABS(JP122))</f>
        <v>97.966509876670983</v>
      </c>
      <c r="JM122" s="127">
        <f>JJ122</f>
        <v>112.47669999999999</v>
      </c>
      <c r="JN122" s="48">
        <f>$E$122</f>
        <v>2.8300000000000001E-3</v>
      </c>
      <c r="JO122" s="12"/>
      <c r="JP122" s="48">
        <f>$E$122</f>
        <v>2.8300000000000001E-3</v>
      </c>
      <c r="JQ122" s="99">
        <f>ZG+66*(Hm-ZG)/100</f>
        <v>112.25659999999999</v>
      </c>
      <c r="JR122" s="9">
        <f t="shared" ref="JR122:JR153" si="575">JM122+JN122*(B-_R*ABS(JN122))</f>
        <v>126.766790123329</v>
      </c>
      <c r="JS122" s="9">
        <f t="shared" ref="JS122:JS185" si="576">JX122-JW122*(B-_R*ABS(JW122))</f>
        <v>97.746409876670981</v>
      </c>
      <c r="JT122" s="127">
        <f>JQ122</f>
        <v>112.25659999999999</v>
      </c>
      <c r="JU122" s="48">
        <f>$E$122</f>
        <v>2.8300000000000001E-3</v>
      </c>
      <c r="JV122" s="12"/>
      <c r="JW122" s="48">
        <f>$E$122</f>
        <v>2.8300000000000001E-3</v>
      </c>
      <c r="JX122" s="99">
        <f>ZG+65*(Hm-ZG)/100</f>
        <v>112.03649999999999</v>
      </c>
      <c r="JY122" s="9">
        <f t="shared" ref="JY122:JY153" si="577">JT122+JU122*(B-_R*ABS(JU122))</f>
        <v>126.546690123329</v>
      </c>
      <c r="JZ122" s="9">
        <f t="shared" ref="JZ122:JZ185" si="578">KE122-KD122*(B-_R*ABS(KD122))</f>
        <v>97.526309876670979</v>
      </c>
      <c r="KA122" s="127">
        <f>JX122</f>
        <v>112.03649999999999</v>
      </c>
      <c r="KB122" s="48">
        <f>$E$122</f>
        <v>2.8300000000000001E-3</v>
      </c>
      <c r="KC122" s="12"/>
      <c r="KD122" s="48">
        <f>$E$122</f>
        <v>2.8300000000000001E-3</v>
      </c>
      <c r="KE122" s="99">
        <f>ZG+64*(Hm-ZG)/100</f>
        <v>111.81639999999999</v>
      </c>
      <c r="KF122" s="9">
        <f t="shared" ref="KF122:KF153" si="579">KA122+KB122*(B-_R*ABS(KB122))</f>
        <v>126.326590123329</v>
      </c>
      <c r="KG122" s="9">
        <f t="shared" ref="KG122:KG185" si="580">KL122-KK122*(B-_R*ABS(KK122))</f>
        <v>97.306209876670977</v>
      </c>
      <c r="KH122" s="127">
        <f>KE122</f>
        <v>111.81639999999999</v>
      </c>
      <c r="KI122" s="48">
        <f>$E$122</f>
        <v>2.8300000000000001E-3</v>
      </c>
      <c r="KJ122" s="12"/>
      <c r="KK122" s="48">
        <f>$E$122</f>
        <v>2.8300000000000001E-3</v>
      </c>
      <c r="KL122" s="99">
        <f>ZG+63*(Hm-ZG)/100</f>
        <v>111.59629999999999</v>
      </c>
      <c r="KM122" s="9">
        <f t="shared" ref="KM122:KM153" si="581">KH122+KI122*(B-_R*ABS(KI122))</f>
        <v>126.106490123329</v>
      </c>
      <c r="KN122" s="9">
        <f t="shared" ref="KN122:KN185" si="582">KS122-KR122*(B-_R*ABS(KR122))</f>
        <v>97.086109876670989</v>
      </c>
      <c r="KO122" s="127">
        <f>KL122</f>
        <v>111.59629999999999</v>
      </c>
      <c r="KP122" s="48">
        <f>$E$122</f>
        <v>2.8300000000000001E-3</v>
      </c>
      <c r="KQ122" s="12"/>
      <c r="KR122" s="48">
        <f>$E$122</f>
        <v>2.8300000000000001E-3</v>
      </c>
      <c r="KS122" s="99">
        <f>ZG+62*(Hm-ZG)/100</f>
        <v>111.3762</v>
      </c>
      <c r="KT122" s="9">
        <f t="shared" ref="KT122:KT153" si="583">KO122+KP122*(B-_R*ABS(KP122))</f>
        <v>125.88639012332899</v>
      </c>
      <c r="KU122" s="9">
        <f t="shared" ref="KU122:KU185" si="584">KZ122-KY122*(B-_R*ABS(KY122))</f>
        <v>96.866009876670987</v>
      </c>
      <c r="KV122" s="127">
        <f>KS122</f>
        <v>111.3762</v>
      </c>
      <c r="KW122" s="48">
        <f>$E$122</f>
        <v>2.8300000000000001E-3</v>
      </c>
      <c r="KX122" s="12"/>
      <c r="KY122" s="48">
        <f>$E$122</f>
        <v>2.8300000000000001E-3</v>
      </c>
      <c r="KZ122" s="99">
        <f>ZG+61*(Hm-ZG)/100</f>
        <v>111.1561</v>
      </c>
      <c r="LA122" s="9">
        <f t="shared" ref="LA122:LA153" si="585">KV122+KW122*(B-_R*ABS(KW122))</f>
        <v>125.66629012332901</v>
      </c>
      <c r="LB122" s="9">
        <f t="shared" ref="LB122:LB185" si="586">LG122-LF122*(B-_R*ABS(LF122))</f>
        <v>96.645909876670984</v>
      </c>
      <c r="LC122" s="127">
        <f>KZ122</f>
        <v>111.1561</v>
      </c>
      <c r="LD122" s="48">
        <f>$E$122</f>
        <v>2.8300000000000001E-3</v>
      </c>
      <c r="LE122" s="12"/>
      <c r="LF122" s="48">
        <f>$E$122</f>
        <v>2.8300000000000001E-3</v>
      </c>
      <c r="LG122" s="99">
        <f>ZG+60*(Hm-ZG)/100</f>
        <v>110.93599999999999</v>
      </c>
      <c r="LH122" s="9">
        <f t="shared" ref="LH122:LH153" si="587">LC122+LD122*(B-_R*ABS(LD122))</f>
        <v>125.446190123329</v>
      </c>
      <c r="LI122" s="9">
        <f t="shared" ref="LI122:LI185" si="588">LN122-LM122*(B-_R*ABS(LM122))</f>
        <v>96.425809876670982</v>
      </c>
      <c r="LJ122" s="127">
        <f>LG122</f>
        <v>110.93599999999999</v>
      </c>
      <c r="LK122" s="48">
        <f>$E$122</f>
        <v>2.8300000000000001E-3</v>
      </c>
      <c r="LL122" s="12"/>
      <c r="LM122" s="48">
        <f>$E$122</f>
        <v>2.8300000000000001E-3</v>
      </c>
      <c r="LN122" s="99">
        <f>ZG+59*(Hm-ZG)/100</f>
        <v>110.71589999999999</v>
      </c>
      <c r="LO122" s="9">
        <f t="shared" ref="LO122:LO153" si="589">LJ122+LK122*(B-_R*ABS(LK122))</f>
        <v>125.226090123329</v>
      </c>
      <c r="LP122" s="9">
        <f t="shared" ref="LP122:LP185" si="590">LU122-LT122*(B-_R*ABS(LT122))</f>
        <v>96.20570987667098</v>
      </c>
      <c r="LQ122" s="127">
        <f>LN122</f>
        <v>110.71589999999999</v>
      </c>
      <c r="LR122" s="48">
        <f>$E$122</f>
        <v>2.8300000000000001E-3</v>
      </c>
      <c r="LS122" s="12"/>
      <c r="LT122" s="48">
        <f>$E$122</f>
        <v>2.8300000000000001E-3</v>
      </c>
      <c r="LU122" s="99">
        <f>ZG+58*(Hm-ZG)/100</f>
        <v>110.49579999999999</v>
      </c>
      <c r="LV122" s="9">
        <f t="shared" ref="LV122:LV153" si="591">LQ122+LR122*(B-_R*ABS(LR122))</f>
        <v>125.005990123329</v>
      </c>
      <c r="LW122" s="9">
        <f t="shared" ref="LW122:LW185" si="592">MB122-MA122*(B-_R*ABS(MA122))</f>
        <v>95.985609876670992</v>
      </c>
      <c r="LX122" s="127">
        <f>LU122</f>
        <v>110.49579999999999</v>
      </c>
      <c r="LY122" s="48">
        <f>$E$122</f>
        <v>2.8300000000000001E-3</v>
      </c>
      <c r="LZ122" s="12"/>
      <c r="MA122" s="48">
        <f>$E$122</f>
        <v>2.8300000000000001E-3</v>
      </c>
      <c r="MB122" s="99">
        <f>ZG+57*(Hm-ZG)/100</f>
        <v>110.2757</v>
      </c>
      <c r="MC122" s="9">
        <f t="shared" ref="MC122:MC153" si="593">LX122+LY122*(B-_R*ABS(LY122))</f>
        <v>124.785890123329</v>
      </c>
      <c r="MD122" s="9">
        <f t="shared" ref="MD122:MD185" si="594">MI122-MH122*(B-_R*ABS(MH122))</f>
        <v>95.76550987667099</v>
      </c>
      <c r="ME122" s="127">
        <f>MB122</f>
        <v>110.2757</v>
      </c>
      <c r="MF122" s="48">
        <f>$E$122</f>
        <v>2.8300000000000001E-3</v>
      </c>
      <c r="MG122" s="12"/>
      <c r="MH122" s="48">
        <f>$E$122</f>
        <v>2.8300000000000001E-3</v>
      </c>
      <c r="MI122" s="99">
        <f>ZG+56*(Hm-ZG)/100</f>
        <v>110.0556</v>
      </c>
      <c r="MJ122" s="9">
        <f t="shared" ref="MJ122:MJ153" si="595">ME122+MF122*(B-_R*ABS(MF122))</f>
        <v>124.56579012332901</v>
      </c>
      <c r="MK122" s="9">
        <f t="shared" ref="MK122:MK185" si="596">MP122-MO122*(B-_R*ABS(MO122))</f>
        <v>95.545409876670988</v>
      </c>
      <c r="ML122" s="127">
        <f>MI122</f>
        <v>110.0556</v>
      </c>
      <c r="MM122" s="48">
        <f>$E$122</f>
        <v>2.8300000000000001E-3</v>
      </c>
      <c r="MN122" s="12"/>
      <c r="MO122" s="48">
        <f>$E$122</f>
        <v>2.8300000000000001E-3</v>
      </c>
      <c r="MP122" s="99">
        <f>ZG+55*(Hm-ZG)/100</f>
        <v>109.8355</v>
      </c>
      <c r="MQ122" s="9">
        <f t="shared" ref="MQ122:MQ153" si="597">ML122+MM122*(B-_R*ABS(MM122))</f>
        <v>124.34569012332901</v>
      </c>
      <c r="MR122" s="9">
        <f t="shared" ref="MR122:MR185" si="598">MW122-MV122*(B-_R*ABS(MV122))</f>
        <v>95.325309876670985</v>
      </c>
      <c r="MS122" s="127">
        <f>MP122</f>
        <v>109.8355</v>
      </c>
      <c r="MT122" s="48">
        <f>$E$122</f>
        <v>2.8300000000000001E-3</v>
      </c>
      <c r="MU122" s="12"/>
      <c r="MV122" s="48">
        <f>$E$122</f>
        <v>2.8300000000000001E-3</v>
      </c>
      <c r="MW122" s="99">
        <f>ZG+54*(Hm-ZG)/100</f>
        <v>109.61539999999999</v>
      </c>
      <c r="MX122" s="9">
        <f t="shared" ref="MX122:MX153" si="599">MS122+MT122*(B-_R*ABS(MT122))</f>
        <v>124.125590123329</v>
      </c>
      <c r="MY122" s="9">
        <f t="shared" ref="MY122:MY153" si="600">ND122-NC122*(B-_R*ABS(NC122))</f>
        <v>95.105209876670983</v>
      </c>
      <c r="MZ122" s="127">
        <f>MW122</f>
        <v>109.61539999999999</v>
      </c>
      <c r="NA122" s="48">
        <f>$E$122</f>
        <v>2.8300000000000001E-3</v>
      </c>
      <c r="NB122" s="12"/>
      <c r="NC122" s="48">
        <f>$E$122</f>
        <v>2.8300000000000001E-3</v>
      </c>
      <c r="ND122" s="99">
        <f>ZG+53*(Hm-ZG)/100</f>
        <v>109.39529999999999</v>
      </c>
      <c r="NE122" s="9">
        <f t="shared" ref="NE122:NE185" si="601">MZ122+NA122*(B-_R*ABS(NA122))</f>
        <v>123.905490123329</v>
      </c>
      <c r="NF122" s="9">
        <f t="shared" ref="NF122:NF153" si="602">NK122-NJ122*(B-_R*ABS(NJ122))</f>
        <v>94.885109876670981</v>
      </c>
      <c r="NG122" s="127">
        <f>ND122</f>
        <v>109.39529999999999</v>
      </c>
      <c r="NH122" s="48">
        <f>$E$122</f>
        <v>2.8300000000000001E-3</v>
      </c>
      <c r="NI122" s="12"/>
      <c r="NJ122" s="48">
        <f>$E$122</f>
        <v>2.8300000000000001E-3</v>
      </c>
      <c r="NK122" s="99">
        <f>ZG+52*(Hm-ZG)/100</f>
        <v>109.17519999999999</v>
      </c>
      <c r="NL122" s="9">
        <f t="shared" ref="NL122:NL185" si="603">NG122+NH122*(B-_R*ABS(NH122))</f>
        <v>123.685390123329</v>
      </c>
      <c r="NM122" s="9">
        <f t="shared" ref="NM122:NM153" si="604">NR122-NQ122*(B-_R*ABS(NQ122))</f>
        <v>94.665009876670979</v>
      </c>
      <c r="NN122" s="127">
        <f>NK122</f>
        <v>109.17519999999999</v>
      </c>
      <c r="NO122" s="48">
        <f>$E$122</f>
        <v>2.8300000000000001E-3</v>
      </c>
      <c r="NP122" s="12"/>
      <c r="NQ122" s="48">
        <f>$E$122</f>
        <v>2.8300000000000001E-3</v>
      </c>
      <c r="NR122" s="99">
        <f>ZG+51*(Hm-ZG)/100</f>
        <v>108.95509999999999</v>
      </c>
      <c r="NS122" s="9">
        <f t="shared" ref="NS122:NS185" si="605">NN122+NO122*(B-_R*ABS(NO122))</f>
        <v>123.465290123329</v>
      </c>
      <c r="NT122" s="9">
        <f t="shared" ref="NT122:NT153" si="606">NY122-NX122*(B-_R*ABS(NX122))</f>
        <v>94.444909876670977</v>
      </c>
      <c r="NU122" s="127">
        <f>NR122</f>
        <v>108.95509999999999</v>
      </c>
      <c r="NV122" s="48">
        <f>$E$122</f>
        <v>2.8300000000000001E-3</v>
      </c>
      <c r="NW122" s="12"/>
      <c r="NX122" s="48">
        <f>$E$122</f>
        <v>2.8300000000000001E-3</v>
      </c>
      <c r="NY122" s="99">
        <f>ZG+50*(Hm-ZG)/100</f>
        <v>108.73499999999999</v>
      </c>
      <c r="NZ122" s="9">
        <f t="shared" ref="NZ122:NZ185" si="607">NU122+NV122*(B-_R*ABS(NV122))</f>
        <v>123.245190123329</v>
      </c>
      <c r="OA122" s="9">
        <f t="shared" ref="OA122:OA153" si="608">OF122-OE122*(B-_R*ABS(OE122))</f>
        <v>94.224809876670989</v>
      </c>
      <c r="OB122" s="127">
        <f>NY122</f>
        <v>108.73499999999999</v>
      </c>
      <c r="OC122" s="48">
        <f>$E$122</f>
        <v>2.8300000000000001E-3</v>
      </c>
      <c r="OD122" s="12"/>
      <c r="OE122" s="48">
        <f>$E$122</f>
        <v>2.8300000000000001E-3</v>
      </c>
      <c r="OF122" s="99">
        <f>ZG+49*(Hm-ZG)/100</f>
        <v>108.5149</v>
      </c>
      <c r="OG122" s="9">
        <f t="shared" ref="OG122:OG185" si="609">OB122+OC122*(B-_R*ABS(OC122))</f>
        <v>123.02509012332899</v>
      </c>
      <c r="OH122" s="9">
        <f t="shared" ref="OH122:OH153" si="610">OM122-OL122*(B-_R*ABS(OL122))</f>
        <v>94.004709876670987</v>
      </c>
      <c r="OI122" s="127">
        <f>OF122</f>
        <v>108.5149</v>
      </c>
      <c r="OJ122" s="48">
        <f>$E$122</f>
        <v>2.8300000000000001E-3</v>
      </c>
      <c r="OK122" s="12"/>
      <c r="OL122" s="48">
        <f>$E$122</f>
        <v>2.8300000000000001E-3</v>
      </c>
      <c r="OM122" s="99">
        <f>ZG+48*(Hm-ZG)/100</f>
        <v>108.2948</v>
      </c>
      <c r="ON122" s="9">
        <f t="shared" ref="ON122:ON185" si="611">OI122+OJ122*(B-_R*ABS(OJ122))</f>
        <v>122.80499012332901</v>
      </c>
      <c r="OO122" s="9">
        <f t="shared" ref="OO122:OO153" si="612">OT122-OS122*(B-_R*ABS(OS122))</f>
        <v>93.784609876670984</v>
      </c>
      <c r="OP122" s="127">
        <f>OM122</f>
        <v>108.2948</v>
      </c>
      <c r="OQ122" s="48">
        <f>$E$122</f>
        <v>2.8300000000000001E-3</v>
      </c>
      <c r="OR122" s="12"/>
      <c r="OS122" s="48">
        <f>$E$122</f>
        <v>2.8300000000000001E-3</v>
      </c>
      <c r="OT122" s="99">
        <f>ZG+47*(Hm-ZG)/100</f>
        <v>108.07469999999999</v>
      </c>
      <c r="OU122" s="9">
        <f t="shared" ref="OU122:OU185" si="613">OP122+OQ122*(B-_R*ABS(OQ122))</f>
        <v>122.584890123329</v>
      </c>
      <c r="OV122" s="9">
        <f t="shared" ref="OV122:OV153" si="614">PA122-OZ122*(B-_R*ABS(OZ122))</f>
        <v>93.564509876670982</v>
      </c>
      <c r="OW122" s="127">
        <f>OT122</f>
        <v>108.07469999999999</v>
      </c>
      <c r="OX122" s="48">
        <f>$E$122</f>
        <v>2.8300000000000001E-3</v>
      </c>
      <c r="OY122" s="12"/>
      <c r="OZ122" s="48">
        <f>$E$122</f>
        <v>2.8300000000000001E-3</v>
      </c>
      <c r="PA122" s="99">
        <f>ZG+46*(Hm-ZG)/100</f>
        <v>107.85459999999999</v>
      </c>
      <c r="PB122" s="9">
        <f t="shared" ref="PB122:PB185" si="615">OW122+OX122*(B-_R*ABS(OX122))</f>
        <v>122.364790123329</v>
      </c>
      <c r="PC122" s="9">
        <f t="shared" ref="PC122:PC153" si="616">PH122-PG122*(B-_R*ABS(PG122))</f>
        <v>93.34440987667098</v>
      </c>
      <c r="PD122" s="127">
        <f>PA122</f>
        <v>107.85459999999999</v>
      </c>
      <c r="PE122" s="48">
        <f>$E$122</f>
        <v>2.8300000000000001E-3</v>
      </c>
      <c r="PF122" s="12"/>
      <c r="PG122" s="48">
        <f>$E$122</f>
        <v>2.8300000000000001E-3</v>
      </c>
      <c r="PH122" s="99">
        <f>ZG+45*(Hm-ZG)/100</f>
        <v>107.63449999999999</v>
      </c>
      <c r="PI122" s="9">
        <f t="shared" ref="PI122:PI185" si="617">PD122+PE122*(B-_R*ABS(PE122))</f>
        <v>122.144690123329</v>
      </c>
      <c r="PJ122" s="9">
        <f t="shared" ref="PJ122:PJ153" si="618">PO122-PN122*(B-_R*ABS(PN122))</f>
        <v>93.124309876670992</v>
      </c>
      <c r="PK122" s="127">
        <f>PH122</f>
        <v>107.63449999999999</v>
      </c>
      <c r="PL122" s="48">
        <f>$E$122</f>
        <v>2.8300000000000001E-3</v>
      </c>
      <c r="PM122" s="12"/>
      <c r="PN122" s="48">
        <f>$E$122</f>
        <v>2.8300000000000001E-3</v>
      </c>
      <c r="PO122" s="99">
        <f>ZG+44*(Hm-ZG)/100</f>
        <v>107.4144</v>
      </c>
      <c r="PP122" s="9">
        <f t="shared" ref="PP122:PP185" si="619">PK122+PL122*(B-_R*ABS(PL122))</f>
        <v>121.924590123329</v>
      </c>
      <c r="PQ122" s="9">
        <f t="shared" ref="PQ122:PQ153" si="620">PV122-PU122*(B-_R*ABS(PU122))</f>
        <v>92.90420987667099</v>
      </c>
      <c r="PR122" s="127">
        <f>PO122</f>
        <v>107.4144</v>
      </c>
      <c r="PS122" s="48">
        <f>$E$122</f>
        <v>2.8300000000000001E-3</v>
      </c>
      <c r="PT122" s="12"/>
      <c r="PU122" s="48">
        <f>$E$122</f>
        <v>2.8300000000000001E-3</v>
      </c>
      <c r="PV122" s="99">
        <f>ZG+43*(Hm-ZG)/100</f>
        <v>107.1943</v>
      </c>
      <c r="PW122" s="9">
        <f t="shared" ref="PW122:PW185" si="621">PR122+PS122*(B-_R*ABS(PS122))</f>
        <v>121.70449012332901</v>
      </c>
      <c r="PX122" s="9">
        <f t="shared" ref="PX122:PX153" si="622">QC122-QB122*(B-_R*ABS(QB122))</f>
        <v>92.684109876670988</v>
      </c>
      <c r="PY122" s="127">
        <f>PV122</f>
        <v>107.1943</v>
      </c>
      <c r="PZ122" s="48">
        <f>$E$122</f>
        <v>2.8300000000000001E-3</v>
      </c>
      <c r="QA122" s="12"/>
      <c r="QB122" s="48">
        <f>$E$122</f>
        <v>2.8300000000000001E-3</v>
      </c>
      <c r="QC122" s="99">
        <f>ZG+42*(Hm-ZG)/100</f>
        <v>106.9742</v>
      </c>
      <c r="QD122" s="9">
        <f t="shared" ref="QD122:QD185" si="623">PY122+PZ122*(B-_R*ABS(PZ122))</f>
        <v>121.48439012332901</v>
      </c>
      <c r="QE122" s="9">
        <f t="shared" ref="QE122:QE153" si="624">QJ122-QI122*(B-_R*ABS(QI122))</f>
        <v>92.464009876670985</v>
      </c>
      <c r="QF122" s="127">
        <f>QC122</f>
        <v>106.9742</v>
      </c>
      <c r="QG122" s="48">
        <f>$E$122</f>
        <v>2.8300000000000001E-3</v>
      </c>
      <c r="QH122" s="12"/>
      <c r="QI122" s="48">
        <f>$E$122</f>
        <v>2.8300000000000001E-3</v>
      </c>
      <c r="QJ122" s="99">
        <f>ZG+41*(Hm-ZG)/100</f>
        <v>106.75409999999999</v>
      </c>
      <c r="QK122" s="9">
        <f t="shared" ref="QK122:QK185" si="625">QF122+QG122*(B-_R*ABS(QG122))</f>
        <v>121.264290123329</v>
      </c>
      <c r="QL122" s="9">
        <f t="shared" ref="QL122:QL153" si="626">QQ122-QP122*(B-_R*ABS(QP122))</f>
        <v>92.243909876670983</v>
      </c>
      <c r="QM122" s="127">
        <f>QJ122</f>
        <v>106.75409999999999</v>
      </c>
      <c r="QN122" s="48">
        <f>$E$122</f>
        <v>2.8300000000000001E-3</v>
      </c>
      <c r="QO122" s="12"/>
      <c r="QP122" s="48">
        <f>$E$122</f>
        <v>2.8300000000000001E-3</v>
      </c>
      <c r="QQ122" s="99">
        <f>ZG+40*(Hm-ZG)/100</f>
        <v>106.53399999999999</v>
      </c>
      <c r="QR122" s="9">
        <f t="shared" ref="QR122:QR185" si="627">QM122+QN122*(B-_R*ABS(QN122))</f>
        <v>121.044190123329</v>
      </c>
      <c r="QS122" s="9">
        <f t="shared" ref="QS122:QS153" si="628">QX122-QW122*(B-_R*ABS(QW122))</f>
        <v>92.023809876670981</v>
      </c>
      <c r="QT122" s="127">
        <f>QQ122</f>
        <v>106.53399999999999</v>
      </c>
      <c r="QU122" s="48">
        <f>$E$122</f>
        <v>2.8300000000000001E-3</v>
      </c>
      <c r="QV122" s="12"/>
      <c r="QW122" s="48">
        <f>$E$122</f>
        <v>2.8300000000000001E-3</v>
      </c>
      <c r="QX122" s="99">
        <f>ZG+39*(Hm-ZG)/100</f>
        <v>106.31389999999999</v>
      </c>
      <c r="QY122" s="9">
        <f t="shared" ref="QY122:QY185" si="629">QT122+QU122*(B-_R*ABS(QU122))</f>
        <v>120.824090123329</v>
      </c>
      <c r="QZ122" s="9">
        <f t="shared" ref="QZ122:QZ153" si="630">RE122-RD122*(B-_R*ABS(RD122))</f>
        <v>91.803709876670979</v>
      </c>
      <c r="RA122" s="127">
        <f>QX122</f>
        <v>106.31389999999999</v>
      </c>
      <c r="RB122" s="48">
        <f>$E$122</f>
        <v>2.8300000000000001E-3</v>
      </c>
      <c r="RC122" s="12"/>
      <c r="RD122" s="48">
        <f>$E$122</f>
        <v>2.8300000000000001E-3</v>
      </c>
      <c r="RE122" s="99">
        <f>ZG+38*(Hm-ZG)/100</f>
        <v>106.09379999999999</v>
      </c>
      <c r="RF122" s="9">
        <f t="shared" ref="RF122:RF185" si="631">RA122+RB122*(B-_R*ABS(RB122))</f>
        <v>120.603990123329</v>
      </c>
      <c r="RG122" s="9">
        <f t="shared" ref="RG122:RG153" si="632">RL122-RK122*(B-_R*ABS(RK122))</f>
        <v>91.583609876670977</v>
      </c>
      <c r="RH122" s="127">
        <f>RE122</f>
        <v>106.09379999999999</v>
      </c>
      <c r="RI122" s="48">
        <f>$E$122</f>
        <v>2.8300000000000001E-3</v>
      </c>
      <c r="RJ122" s="12"/>
      <c r="RK122" s="48">
        <f>$E$122</f>
        <v>2.8300000000000001E-3</v>
      </c>
      <c r="RL122" s="99">
        <f>ZG+37*(Hm-ZG)/100</f>
        <v>105.87369999999999</v>
      </c>
      <c r="RM122" s="9">
        <f t="shared" ref="RM122:RM185" si="633">RH122+RI122*(B-_R*ABS(RI122))</f>
        <v>120.383890123329</v>
      </c>
      <c r="RN122" s="9">
        <f t="shared" ref="RN122:RN153" si="634">RS122-RR122*(B-_R*ABS(RR122))</f>
        <v>91.363509876670989</v>
      </c>
      <c r="RO122" s="127">
        <f>RL122</f>
        <v>105.87369999999999</v>
      </c>
      <c r="RP122" s="48">
        <f>$E$122</f>
        <v>2.8300000000000001E-3</v>
      </c>
      <c r="RQ122" s="12"/>
      <c r="RR122" s="48">
        <f>$E$122</f>
        <v>2.8300000000000001E-3</v>
      </c>
      <c r="RS122" s="99">
        <f>ZG+36*(Hm-ZG)/100</f>
        <v>105.6536</v>
      </c>
      <c r="RT122" s="9">
        <f t="shared" ref="RT122:RT185" si="635">RO122+RP122*(B-_R*ABS(RP122))</f>
        <v>120.16379012332899</v>
      </c>
      <c r="RU122" s="9">
        <f t="shared" ref="RU122:RU153" si="636">RZ122-RY122*(B-_R*ABS(RY122))</f>
        <v>91.143409876670987</v>
      </c>
      <c r="RV122" s="127">
        <f>RS122</f>
        <v>105.6536</v>
      </c>
      <c r="RW122" s="48">
        <f>$E$122</f>
        <v>2.8300000000000001E-3</v>
      </c>
      <c r="RX122" s="12"/>
      <c r="RY122" s="48">
        <f>$E$122</f>
        <v>2.8300000000000001E-3</v>
      </c>
      <c r="RZ122" s="99">
        <f>ZG+35*(Hm-ZG)/100</f>
        <v>105.4335</v>
      </c>
      <c r="SA122" s="9">
        <f t="shared" ref="SA122:SA185" si="637">RV122+RW122*(B-_R*ABS(RW122))</f>
        <v>119.94369012332901</v>
      </c>
      <c r="SB122" s="9">
        <f t="shared" ref="SB122:SB153" si="638">SG122-SF122*(B-_R*ABS(SF122))</f>
        <v>90.923309876670984</v>
      </c>
      <c r="SC122" s="127">
        <f>RZ122</f>
        <v>105.4335</v>
      </c>
      <c r="SD122" s="48">
        <f>$E$122</f>
        <v>2.8300000000000001E-3</v>
      </c>
      <c r="SE122" s="12"/>
      <c r="SF122" s="48">
        <f>$E$122</f>
        <v>2.8300000000000001E-3</v>
      </c>
      <c r="SG122" s="99">
        <f>ZG+34*(Hm-ZG)/100</f>
        <v>105.21339999999999</v>
      </c>
      <c r="SH122" s="9">
        <f t="shared" ref="SH122:SH185" si="639">SC122+SD122*(B-_R*ABS(SD122))</f>
        <v>119.723590123329</v>
      </c>
      <c r="SI122" s="9">
        <f t="shared" ref="SI122:SI153" si="640">SN122-SM122*(B-_R*ABS(SM122))</f>
        <v>90.703209876670982</v>
      </c>
      <c r="SJ122" s="127">
        <f>SG122</f>
        <v>105.21339999999999</v>
      </c>
      <c r="SK122" s="48">
        <f>$E$122</f>
        <v>2.8300000000000001E-3</v>
      </c>
      <c r="SL122" s="12"/>
      <c r="SM122" s="48">
        <f>$E$122</f>
        <v>2.8300000000000001E-3</v>
      </c>
      <c r="SN122" s="99">
        <f>ZG+33*(Hm-ZG)/100</f>
        <v>104.99329999999999</v>
      </c>
      <c r="SO122" s="9">
        <f t="shared" ref="SO122:SO185" si="641">SJ122+SK122*(B-_R*ABS(SK122))</f>
        <v>119.503490123329</v>
      </c>
      <c r="SP122" s="9">
        <f t="shared" ref="SP122:SP153" si="642">SU122-ST122*(B-_R*ABS(ST122))</f>
        <v>90.48310987667098</v>
      </c>
      <c r="SQ122" s="127">
        <f>SN122</f>
        <v>104.99329999999999</v>
      </c>
      <c r="SR122" s="48">
        <f>$E$122</f>
        <v>2.8300000000000001E-3</v>
      </c>
      <c r="SS122" s="12"/>
      <c r="ST122" s="48">
        <f>$E$122</f>
        <v>2.8300000000000001E-3</v>
      </c>
      <c r="SU122" s="99">
        <f>ZG+32*(Hm-ZG)/100</f>
        <v>104.77319999999999</v>
      </c>
      <c r="SV122" s="9">
        <f t="shared" ref="SV122:SV185" si="643">SQ122+SR122*(B-_R*ABS(SR122))</f>
        <v>119.283390123329</v>
      </c>
      <c r="SW122" s="9">
        <f t="shared" ref="SW122:SW153" si="644">TB122-TA122*(B-_R*ABS(TA122))</f>
        <v>90.263009876670978</v>
      </c>
      <c r="SX122" s="127">
        <f>SU122</f>
        <v>104.77319999999999</v>
      </c>
      <c r="SY122" s="48">
        <f>$E$122</f>
        <v>2.8300000000000001E-3</v>
      </c>
      <c r="SZ122" s="12"/>
      <c r="TA122" s="48">
        <f>$E$122</f>
        <v>2.8300000000000001E-3</v>
      </c>
      <c r="TB122" s="99">
        <f>ZG+31*(Hm-ZG)/100</f>
        <v>104.55309999999999</v>
      </c>
      <c r="TC122" s="9">
        <f t="shared" ref="TC122:TC185" si="645">SX122+SY122*(B-_R*ABS(SY122))</f>
        <v>119.063290123329</v>
      </c>
      <c r="TD122" s="9">
        <f t="shared" ref="TD122:TD153" si="646">TI122-TH122*(B-_R*ABS(TH122))</f>
        <v>90.04290987667099</v>
      </c>
      <c r="TE122" s="127">
        <f>TB122</f>
        <v>104.55309999999999</v>
      </c>
      <c r="TF122" s="48">
        <f>$E$122</f>
        <v>2.8300000000000001E-3</v>
      </c>
      <c r="TG122" s="12"/>
      <c r="TH122" s="48">
        <f>$E$122</f>
        <v>2.8300000000000001E-3</v>
      </c>
      <c r="TI122" s="99">
        <f>ZG+30*(Hm-ZG)/100</f>
        <v>104.333</v>
      </c>
      <c r="TJ122" s="9">
        <f t="shared" ref="TJ122:TJ185" si="647">TE122+TF122*(B-_R*ABS(TF122))</f>
        <v>118.84319012332899</v>
      </c>
      <c r="TK122" s="9">
        <f t="shared" ref="TK122:TK153" si="648">TP122-TO122*(B-_R*ABS(TO122))</f>
        <v>89.822809876670988</v>
      </c>
      <c r="TL122" s="127">
        <f>TI122</f>
        <v>104.333</v>
      </c>
      <c r="TM122" s="48">
        <f>$E$122</f>
        <v>2.8300000000000001E-3</v>
      </c>
      <c r="TN122" s="12"/>
      <c r="TO122" s="48">
        <f>$E$122</f>
        <v>2.8300000000000001E-3</v>
      </c>
      <c r="TP122" s="99">
        <f>ZG+29*(Hm-ZG)/100</f>
        <v>104.1129</v>
      </c>
      <c r="TQ122" s="9">
        <f t="shared" ref="TQ122:TQ185" si="649">TL122+TM122*(B-_R*ABS(TM122))</f>
        <v>118.62309012332901</v>
      </c>
      <c r="TR122" s="9">
        <f t="shared" ref="TR122:TR153" si="650">TW122-TV122*(B-_R*ABS(TV122))</f>
        <v>89.602709876670986</v>
      </c>
      <c r="TS122" s="127">
        <f>TP122</f>
        <v>104.1129</v>
      </c>
      <c r="TT122" s="48">
        <f>$E$122</f>
        <v>2.8300000000000001E-3</v>
      </c>
      <c r="TU122" s="12"/>
      <c r="TV122" s="48">
        <f>$E$122</f>
        <v>2.8300000000000001E-3</v>
      </c>
      <c r="TW122" s="99">
        <f>ZG+28*(Hm-ZG)/100</f>
        <v>103.89279999999999</v>
      </c>
      <c r="TX122" s="9">
        <f t="shared" ref="TX122:TX185" si="651">TS122+TT122*(B-_R*ABS(TT122))</f>
        <v>118.402990123329</v>
      </c>
      <c r="TY122" s="9">
        <f t="shared" ref="TY122:TY153" si="652">UD122-UC122*(B-_R*ABS(UC122))</f>
        <v>89.382609876670983</v>
      </c>
      <c r="TZ122" s="127">
        <f>TW122</f>
        <v>103.89279999999999</v>
      </c>
      <c r="UA122" s="48">
        <f>$E$122</f>
        <v>2.8300000000000001E-3</v>
      </c>
      <c r="UB122" s="12"/>
      <c r="UC122" s="48">
        <f>$E$122</f>
        <v>2.8300000000000001E-3</v>
      </c>
      <c r="UD122" s="99">
        <f>ZG+27*(Hm-ZG)/100</f>
        <v>103.67269999999999</v>
      </c>
      <c r="UE122" s="9">
        <f t="shared" ref="UE122:UE185" si="653">TZ122+UA122*(B-_R*ABS(UA122))</f>
        <v>118.182890123329</v>
      </c>
      <c r="UF122" s="9">
        <f t="shared" ref="UF122:UF153" si="654">UK122-UJ122*(B-_R*ABS(UJ122))</f>
        <v>89.162509876670981</v>
      </c>
      <c r="UG122" s="127">
        <f>UD122</f>
        <v>103.67269999999999</v>
      </c>
      <c r="UH122" s="48">
        <f>$E$122</f>
        <v>2.8300000000000001E-3</v>
      </c>
      <c r="UI122" s="12"/>
      <c r="UJ122" s="48">
        <f>$E$122</f>
        <v>2.8300000000000001E-3</v>
      </c>
      <c r="UK122" s="99">
        <f>ZG+26*(Hm-ZG)/100</f>
        <v>103.45259999999999</v>
      </c>
      <c r="UL122" s="9">
        <f t="shared" ref="UL122:UL185" si="655">UG122+UH122*(B-_R*ABS(UH122))</f>
        <v>117.962790123329</v>
      </c>
      <c r="UM122" s="9">
        <f t="shared" ref="UM122:UM153" si="656">UR122-UQ122*(B-_R*ABS(UQ122))</f>
        <v>88.942409876670979</v>
      </c>
      <c r="UN122" s="127">
        <f>UK122</f>
        <v>103.45259999999999</v>
      </c>
      <c r="UO122" s="48">
        <f>$E$122</f>
        <v>2.8300000000000001E-3</v>
      </c>
      <c r="UP122" s="12"/>
      <c r="UQ122" s="48">
        <f>$E$122</f>
        <v>2.8300000000000001E-3</v>
      </c>
      <c r="UR122" s="99">
        <f>ZG+25*(Hm-ZG)/100</f>
        <v>103.23249999999999</v>
      </c>
      <c r="US122" s="9">
        <f t="shared" ref="US122:US185" si="657">UN122+UO122*(B-_R*ABS(UO122))</f>
        <v>117.742690123329</v>
      </c>
      <c r="UT122" s="9">
        <f t="shared" ref="UT122:UT153" si="658">UY122-UX122*(B-_R*ABS(UX122))</f>
        <v>88.722309876670977</v>
      </c>
      <c r="UU122" s="127">
        <f>UR122</f>
        <v>103.23249999999999</v>
      </c>
      <c r="UV122" s="48">
        <f>$E$122</f>
        <v>2.8300000000000001E-3</v>
      </c>
      <c r="UW122" s="12"/>
      <c r="UX122" s="48">
        <f>$E$122</f>
        <v>2.8300000000000001E-3</v>
      </c>
      <c r="UY122" s="99">
        <f>ZG+24*(Hm-ZG)/100</f>
        <v>103.01239999999999</v>
      </c>
      <c r="UZ122" s="9">
        <f t="shared" ref="UZ122:UZ185" si="659">UU122+UV122*(B-_R*ABS(UV122))</f>
        <v>117.522590123329</v>
      </c>
      <c r="VA122" s="9">
        <f t="shared" ref="VA122:VA153" si="660">VF122-VE122*(B-_R*ABS(VE122))</f>
        <v>88.502209876670989</v>
      </c>
      <c r="VB122" s="127">
        <f>UY122</f>
        <v>103.01239999999999</v>
      </c>
      <c r="VC122" s="48">
        <f>$E$122</f>
        <v>2.8300000000000001E-3</v>
      </c>
      <c r="VD122" s="12"/>
      <c r="VE122" s="48">
        <f>$E$122</f>
        <v>2.8300000000000001E-3</v>
      </c>
      <c r="VF122" s="99">
        <f>ZG+23*(Hm-ZG)/100</f>
        <v>102.7923</v>
      </c>
      <c r="VG122" s="9">
        <f t="shared" ref="VG122:VG185" si="661">VB122+VC122*(B-_R*ABS(VC122))</f>
        <v>117.30249012332899</v>
      </c>
      <c r="VH122" s="9">
        <f t="shared" ref="VH122:VH153" si="662">VM122-VL122*(B-_R*ABS(VL122))</f>
        <v>88.282109876670987</v>
      </c>
      <c r="VI122" s="127">
        <f>VF122</f>
        <v>102.7923</v>
      </c>
      <c r="VJ122" s="48">
        <f>$E$122</f>
        <v>2.8300000000000001E-3</v>
      </c>
      <c r="VK122" s="12"/>
      <c r="VL122" s="48">
        <f>$E$122</f>
        <v>2.8300000000000001E-3</v>
      </c>
      <c r="VM122" s="99">
        <f>ZG+22*(Hm-ZG)/100</f>
        <v>102.5722</v>
      </c>
      <c r="VN122" s="9">
        <f t="shared" ref="VN122:VN185" si="663">VI122+VJ122*(B-_R*ABS(VJ122))</f>
        <v>117.08239012332901</v>
      </c>
      <c r="VO122" s="9">
        <f t="shared" ref="VO122:VO153" si="664">VT122-VS122*(B-_R*ABS(VS122))</f>
        <v>88.062009876670984</v>
      </c>
      <c r="VP122" s="127">
        <f>VM122</f>
        <v>102.5722</v>
      </c>
      <c r="VQ122" s="48">
        <f>$E$122</f>
        <v>2.8300000000000001E-3</v>
      </c>
      <c r="VR122" s="12"/>
      <c r="VS122" s="48">
        <f>$E$122</f>
        <v>2.8300000000000001E-3</v>
      </c>
      <c r="VT122" s="99">
        <f>ZG+21*(Hm-ZG)/100</f>
        <v>102.35209999999999</v>
      </c>
      <c r="VU122" s="9">
        <f t="shared" ref="VU122:VU185" si="665">VP122+VQ122*(B-_R*ABS(VQ122))</f>
        <v>116.862290123329</v>
      </c>
      <c r="VV122" s="9">
        <f t="shared" ref="VV122:VV153" si="666">WA122-VZ122*(B-_R*ABS(VZ122))</f>
        <v>87.841909876670982</v>
      </c>
      <c r="VW122" s="127">
        <f>VT122</f>
        <v>102.35209999999999</v>
      </c>
      <c r="VX122" s="48">
        <f>$E$122</f>
        <v>2.8300000000000001E-3</v>
      </c>
      <c r="VY122" s="12"/>
      <c r="VZ122" s="48">
        <f>$E$122</f>
        <v>2.8300000000000001E-3</v>
      </c>
      <c r="WA122" s="99">
        <f>ZG+20*(Hm-ZG)/100</f>
        <v>102.13199999999999</v>
      </c>
      <c r="WB122" s="9">
        <f t="shared" ref="WB122:WB185" si="667">VW122+VX122*(B-_R*ABS(VX122))</f>
        <v>116.642190123329</v>
      </c>
      <c r="WC122" s="9">
        <f t="shared" ref="WC122:WC153" si="668">WH122-WG122*(B-_R*ABS(WG122))</f>
        <v>87.62180987667098</v>
      </c>
      <c r="WD122" s="127">
        <f>WA122</f>
        <v>102.13199999999999</v>
      </c>
      <c r="WE122" s="48">
        <f>$E$122</f>
        <v>2.8300000000000001E-3</v>
      </c>
      <c r="WF122" s="12"/>
      <c r="WG122" s="48">
        <f>$E$122</f>
        <v>2.8300000000000001E-3</v>
      </c>
      <c r="WH122" s="99">
        <f>ZG+19*(Hm-ZG)/100</f>
        <v>101.91189999999999</v>
      </c>
      <c r="WI122" s="9">
        <f t="shared" ref="WI122:WI185" si="669">WD122+WE122*(B-_R*ABS(WE122))</f>
        <v>116.422090123329</v>
      </c>
      <c r="WJ122" s="9">
        <f t="shared" ref="WJ122:WJ153" si="670">WO122-WN122*(B-_R*ABS(WN122))</f>
        <v>87.401709876670978</v>
      </c>
      <c r="WK122" s="127">
        <f>WH122</f>
        <v>101.91189999999999</v>
      </c>
      <c r="WL122" s="48">
        <f>$E$122</f>
        <v>2.8300000000000001E-3</v>
      </c>
      <c r="WM122" s="12"/>
      <c r="WN122" s="48">
        <f>$E$122</f>
        <v>2.8300000000000001E-3</v>
      </c>
      <c r="WO122" s="99">
        <f>ZG+18*(Hm-ZG)/100</f>
        <v>101.69179999999999</v>
      </c>
      <c r="WP122" s="9">
        <f t="shared" ref="WP122:WP185" si="671">WK122+WL122*(B-_R*ABS(WL122))</f>
        <v>116.201990123329</v>
      </c>
      <c r="WQ122" s="9">
        <f t="shared" ref="WQ122:WQ153" si="672">WV122-WU122*(B-_R*ABS(WU122))</f>
        <v>87.181609876670976</v>
      </c>
      <c r="WR122" s="127">
        <f>WO122</f>
        <v>101.69179999999999</v>
      </c>
      <c r="WS122" s="48">
        <f>$E$122</f>
        <v>2.8300000000000001E-3</v>
      </c>
      <c r="WT122" s="12"/>
      <c r="WU122" s="48">
        <f>$E$122</f>
        <v>2.8300000000000001E-3</v>
      </c>
      <c r="WV122" s="99">
        <f>ZG+17*(Hm-ZG)/100</f>
        <v>101.47169999999998</v>
      </c>
      <c r="WW122" s="9">
        <f t="shared" ref="WW122:WW185" si="673">WR122+WS122*(B-_R*ABS(WS122))</f>
        <v>115.98189012332899</v>
      </c>
      <c r="WX122" s="9">
        <f t="shared" ref="WX122:WX153" si="674">XC122-XB122*(B-_R*ABS(XB122))</f>
        <v>86.961509876670988</v>
      </c>
      <c r="WY122" s="127">
        <f>WV122</f>
        <v>101.47169999999998</v>
      </c>
      <c r="WZ122" s="48">
        <f>$E$122</f>
        <v>2.8300000000000001E-3</v>
      </c>
      <c r="XA122" s="12"/>
      <c r="XB122" s="48">
        <f>$E$122</f>
        <v>2.8300000000000001E-3</v>
      </c>
      <c r="XC122" s="99">
        <f>ZG+16*(Hm-ZG)/100</f>
        <v>101.2516</v>
      </c>
      <c r="XD122" s="9">
        <f t="shared" ref="XD122:XD185" si="675">WY122+WZ122*(B-_R*ABS(WZ122))</f>
        <v>115.76179012332899</v>
      </c>
      <c r="XE122" s="9">
        <f t="shared" ref="XE122:XE153" si="676">XJ122-XI122*(B-_R*ABS(XI122))</f>
        <v>86.741409876670986</v>
      </c>
      <c r="XF122" s="127">
        <f>XC122</f>
        <v>101.2516</v>
      </c>
      <c r="XG122" s="48">
        <f>$E$122</f>
        <v>2.8300000000000001E-3</v>
      </c>
      <c r="XH122" s="12"/>
      <c r="XI122" s="48">
        <f>$E$122</f>
        <v>2.8300000000000001E-3</v>
      </c>
      <c r="XJ122" s="99">
        <f>ZG+15*(Hm-ZG)/100</f>
        <v>101.03149999999999</v>
      </c>
      <c r="XK122" s="9">
        <f t="shared" ref="XK122:XK185" si="677">XF122+XG122*(B-_R*ABS(XG122))</f>
        <v>115.541690123329</v>
      </c>
      <c r="XL122" s="9">
        <f t="shared" ref="XL122:XL153" si="678">XQ122-XP122*(B-_R*ABS(XP122))</f>
        <v>86.521309876670983</v>
      </c>
      <c r="XM122" s="127">
        <f>XJ122</f>
        <v>101.03149999999999</v>
      </c>
      <c r="XN122" s="48">
        <f>$E$122</f>
        <v>2.8300000000000001E-3</v>
      </c>
      <c r="XO122" s="12"/>
      <c r="XP122" s="48">
        <f>$E$122</f>
        <v>2.8300000000000001E-3</v>
      </c>
      <c r="XQ122" s="99">
        <f>ZG+14*(Hm-ZG)/100</f>
        <v>100.81139999999999</v>
      </c>
      <c r="XR122" s="9">
        <f t="shared" ref="XR122:XR185" si="679">XM122+XN122*(B-_R*ABS(XN122))</f>
        <v>115.321590123329</v>
      </c>
      <c r="XS122" s="9">
        <f t="shared" ref="XS122:XS153" si="680">XX122-XW122*(B-_R*ABS(XW122))</f>
        <v>86.301209876670981</v>
      </c>
      <c r="XT122" s="127">
        <f>XQ122</f>
        <v>100.81139999999999</v>
      </c>
      <c r="XU122" s="48">
        <f>$E$122</f>
        <v>2.8300000000000001E-3</v>
      </c>
      <c r="XV122" s="12"/>
      <c r="XW122" s="48">
        <f>$E$122</f>
        <v>2.8300000000000001E-3</v>
      </c>
      <c r="XX122" s="99">
        <f>ZG+13*(Hm-ZG)/100</f>
        <v>100.59129999999999</v>
      </c>
      <c r="XY122" s="9">
        <f t="shared" ref="XY122:XY185" si="681">XT122+XU122*(B-_R*ABS(XU122))</f>
        <v>115.101490123329</v>
      </c>
      <c r="XZ122" s="9">
        <f t="shared" ref="XZ122:XZ153" si="682">YE122-YD122*(B-_R*ABS(YD122))</f>
        <v>86.081109876670979</v>
      </c>
      <c r="YA122" s="127">
        <f>XX122</f>
        <v>100.59129999999999</v>
      </c>
      <c r="YB122" s="48">
        <f>$E$122</f>
        <v>2.8300000000000001E-3</v>
      </c>
      <c r="YC122" s="12"/>
      <c r="YD122" s="48">
        <f>$E$122</f>
        <v>2.8300000000000001E-3</v>
      </c>
      <c r="YE122" s="99">
        <f>ZG+12*(Hm-ZG)/100</f>
        <v>100.37119999999999</v>
      </c>
      <c r="YF122" s="9">
        <f t="shared" ref="YF122:YF185" si="683">YA122+YB122*(B-_R*ABS(YB122))</f>
        <v>114.881390123329</v>
      </c>
      <c r="YG122" s="9">
        <f t="shared" ref="YG122:YG153" si="684">YL122-YK122*(B-_R*ABS(YK122))</f>
        <v>85.861009876670977</v>
      </c>
      <c r="YH122" s="127">
        <f>YE122</f>
        <v>100.37119999999999</v>
      </c>
      <c r="YI122" s="48">
        <f>$E$122</f>
        <v>2.8300000000000001E-3</v>
      </c>
      <c r="YJ122" s="12"/>
      <c r="YK122" s="48">
        <f>$E$122</f>
        <v>2.8300000000000001E-3</v>
      </c>
      <c r="YL122" s="99">
        <f>ZG+11*(Hm-ZG)/100</f>
        <v>100.15109999999999</v>
      </c>
      <c r="YM122" s="9">
        <f t="shared" ref="YM122:YM185" si="685">YH122+YI122*(B-_R*ABS(YI122))</f>
        <v>114.661290123329</v>
      </c>
      <c r="YN122" s="9">
        <f t="shared" ref="YN122:YN153" si="686">YS122-YR122*(B-_R*ABS(YR122))</f>
        <v>85.640909876670975</v>
      </c>
      <c r="YO122" s="127">
        <f>YL122</f>
        <v>100.15109999999999</v>
      </c>
      <c r="YP122" s="48">
        <f>$E$122</f>
        <v>2.8300000000000001E-3</v>
      </c>
      <c r="YQ122" s="12"/>
      <c r="YR122" s="48">
        <f>$E$122</f>
        <v>2.8300000000000001E-3</v>
      </c>
      <c r="YS122" s="99">
        <f>ZG+10*(Hm-ZG)/100</f>
        <v>99.930999999999983</v>
      </c>
      <c r="YT122" s="9">
        <f t="shared" ref="YT122:YT185" si="687">YO122+YP122*(B-_R*ABS(YP122))</f>
        <v>114.44119012332899</v>
      </c>
      <c r="YU122" s="9">
        <f t="shared" ref="YU122:YU153" si="688">YZ122-YY122*(B-_R*ABS(YY122))</f>
        <v>85.420809876670987</v>
      </c>
      <c r="YV122" s="127">
        <f>YS122</f>
        <v>99.930999999999983</v>
      </c>
      <c r="YW122" s="48">
        <f>$E$122</f>
        <v>2.8300000000000001E-3</v>
      </c>
      <c r="YX122" s="12"/>
      <c r="YY122" s="48">
        <f>$E$122</f>
        <v>2.8300000000000001E-3</v>
      </c>
      <c r="YZ122" s="99">
        <f>ZG+9*(Hm-ZG)/100</f>
        <v>99.710899999999995</v>
      </c>
      <c r="ZA122" s="9">
        <f t="shared" ref="ZA122:ZA185" si="689">YV122+YW122*(B-_R*ABS(YW122))</f>
        <v>114.22109012332899</v>
      </c>
      <c r="ZB122" s="9">
        <f t="shared" ref="ZB122:ZB153" si="690">ZG122-ZF122*(B-_R*ABS(ZF122))</f>
        <v>85.200709876670984</v>
      </c>
      <c r="ZC122" s="127">
        <f>YZ122</f>
        <v>99.710899999999995</v>
      </c>
      <c r="ZD122" s="48">
        <f>$E$122</f>
        <v>2.8300000000000001E-3</v>
      </c>
      <c r="ZE122" s="12"/>
      <c r="ZF122" s="48">
        <f>$E$122</f>
        <v>2.8300000000000001E-3</v>
      </c>
      <c r="ZG122" s="99">
        <f>ZG+8*(Hm-ZG)/100</f>
        <v>99.490799999999993</v>
      </c>
      <c r="ZH122" s="9">
        <f t="shared" ref="ZH122:ZH185" si="691">ZC122+ZD122*(B-_R*ABS(ZD122))</f>
        <v>114.000990123329</v>
      </c>
      <c r="ZI122" s="9">
        <f t="shared" ref="ZI122:ZI153" si="692">ZN122-ZM122*(B-_R*ABS(ZM122))</f>
        <v>84.980609876670982</v>
      </c>
      <c r="ZJ122" s="127">
        <f>ZG122</f>
        <v>99.490799999999993</v>
      </c>
      <c r="ZK122" s="48">
        <f>$E$122</f>
        <v>2.8300000000000001E-3</v>
      </c>
      <c r="ZL122" s="12"/>
      <c r="ZM122" s="48">
        <f>$E$122</f>
        <v>2.8300000000000001E-3</v>
      </c>
      <c r="ZN122" s="99">
        <f>ZG+7*(Hm-ZG)/100</f>
        <v>99.270699999999991</v>
      </c>
      <c r="ZO122" s="9">
        <f t="shared" ref="ZO122:ZO185" si="693">ZJ122+ZK122*(B-_R*ABS(ZK122))</f>
        <v>113.780890123329</v>
      </c>
      <c r="ZP122" s="9">
        <f t="shared" ref="ZP122:ZP153" si="694">ZU122-ZT122*(B-_R*ABS(ZT122))</f>
        <v>84.76050987667098</v>
      </c>
      <c r="ZQ122" s="127">
        <f>ZN122</f>
        <v>99.270699999999991</v>
      </c>
      <c r="ZR122" s="48">
        <f>$E$122</f>
        <v>2.8300000000000001E-3</v>
      </c>
      <c r="ZS122" s="12"/>
      <c r="ZT122" s="48">
        <f>$E$122</f>
        <v>2.8300000000000001E-3</v>
      </c>
      <c r="ZU122" s="99">
        <f>ZG+6*(Hm-ZG)/100</f>
        <v>99.050599999999989</v>
      </c>
      <c r="ZV122" s="9">
        <f t="shared" ref="ZV122:ZV185" si="695">ZQ122+ZR122*(B-_R*ABS(ZR122))</f>
        <v>113.560790123329</v>
      </c>
      <c r="ZW122" s="9">
        <f t="shared" ref="ZW122:ZW153" si="696">AAB122-AAA122*(B-_R*ABS(AAA122))</f>
        <v>84.540409876670978</v>
      </c>
      <c r="ZX122" s="127">
        <f>ZU122</f>
        <v>99.050599999999989</v>
      </c>
      <c r="ZY122" s="48">
        <f>$E$122</f>
        <v>2.8300000000000001E-3</v>
      </c>
      <c r="ZZ122" s="12"/>
      <c r="AAA122" s="48">
        <f>$E$122</f>
        <v>2.8300000000000001E-3</v>
      </c>
      <c r="AAB122" s="99">
        <f>ZG+5*(Hm-ZG)/100</f>
        <v>98.830499999999986</v>
      </c>
      <c r="AAC122" s="9">
        <f t="shared" ref="AAC122:AAC185" si="697">ZX122+ZY122*(B-_R*ABS(ZY122))</f>
        <v>113.340690123329</v>
      </c>
      <c r="AAD122" s="9">
        <f t="shared" ref="AAD122:AAD153" si="698">AAI122-AAH122*(B-_R*ABS(AAH122))</f>
        <v>84.320309876670976</v>
      </c>
      <c r="AAE122" s="127">
        <f>AAB122</f>
        <v>98.830499999999986</v>
      </c>
      <c r="AAF122" s="48">
        <f>$E$122</f>
        <v>2.8300000000000001E-3</v>
      </c>
      <c r="AAG122" s="12"/>
      <c r="AAH122" s="48">
        <f>$E$122</f>
        <v>2.8300000000000001E-3</v>
      </c>
      <c r="AAI122" s="99">
        <f>ZG+4*(Hm-ZG)/100</f>
        <v>98.610399999999984</v>
      </c>
      <c r="AAJ122" s="9">
        <f t="shared" ref="AAJ122:AAJ185" si="699">AAE122+AAF122*(B-_R*ABS(AAF122))</f>
        <v>113.12059012332899</v>
      </c>
      <c r="AAK122" s="9">
        <f t="shared" ref="AAK122:AAK153" si="700">AAP122-AAO122*(B-_R*ABS(AAO122))</f>
        <v>84.100209876670988</v>
      </c>
      <c r="AAL122" s="127">
        <f>AAI122</f>
        <v>98.610399999999984</v>
      </c>
      <c r="AAM122" s="48">
        <f>$E$122</f>
        <v>2.8300000000000001E-3</v>
      </c>
      <c r="AAN122" s="12"/>
      <c r="AAO122" s="48">
        <f>$E$122</f>
        <v>2.8300000000000001E-3</v>
      </c>
      <c r="AAP122" s="99">
        <f>ZG+3*(Hm-ZG)/100</f>
        <v>98.390299999999996</v>
      </c>
      <c r="AAQ122" s="9">
        <f t="shared" ref="AAQ122:AAQ185" si="701">AAL122+AAM122*(B-_R*ABS(AAM122))</f>
        <v>112.90049012332899</v>
      </c>
      <c r="AAR122" s="9">
        <f t="shared" ref="AAR122:AAR185" si="702">AAW122-AAV122*(B-_R*ABS(AAV122))</f>
        <v>83.880109876670986</v>
      </c>
      <c r="AAS122" s="127">
        <f>AAP122</f>
        <v>98.390299999999996</v>
      </c>
      <c r="AAT122" s="48">
        <f>$E$122</f>
        <v>2.8300000000000001E-3</v>
      </c>
      <c r="AAU122" s="12"/>
      <c r="AAV122" s="48">
        <f>$E$122</f>
        <v>2.8300000000000001E-3</v>
      </c>
      <c r="AAW122" s="99">
        <f>ZG+2*(Hm-ZG)/100</f>
        <v>98.170199999999994</v>
      </c>
      <c r="AAX122" s="9">
        <f t="shared" ref="AAX122:AAX185" si="703">AAS122+AAT122*(B-_R*ABS(AAT122))</f>
        <v>112.680390123329</v>
      </c>
      <c r="AAY122" s="9">
        <f t="shared" ref="AAY122:AAY185" si="704">ABD122-ABC122*(B-_R*ABS(ABC122))</f>
        <v>83.660009876670983</v>
      </c>
      <c r="AAZ122" s="127">
        <f>AAW122</f>
        <v>98.170199999999994</v>
      </c>
      <c r="ABA122" s="48">
        <f>$E$122</f>
        <v>2.8300000000000001E-3</v>
      </c>
      <c r="ABB122" s="12"/>
      <c r="ABC122" s="48">
        <f>$E$122</f>
        <v>2.8300000000000001E-3</v>
      </c>
      <c r="ABD122" s="99">
        <f>ZG+1*(Hm-ZG)/100</f>
        <v>97.950099999999992</v>
      </c>
      <c r="ABE122" s="9">
        <f t="shared" ref="ABE122:ABE153" si="705">AAZ122+ABA122*(B-_R*ABS(ABA122))</f>
        <v>112.460290123329</v>
      </c>
      <c r="ABF122" s="9">
        <f>ABK122-ABJ122*(B-_R*ABS(ABJ122))</f>
        <v>83.439909876670981</v>
      </c>
      <c r="ABG122" s="127">
        <f>ABD122</f>
        <v>97.950099999999992</v>
      </c>
      <c r="ABH122" s="48">
        <f>$E$122</f>
        <v>2.8300000000000001E-3</v>
      </c>
      <c r="ABI122" s="12"/>
      <c r="ABJ122" s="11">
        <f>$E$122</f>
        <v>2.8300000000000001E-3</v>
      </c>
      <c r="ABK122" s="99">
        <f>ZG+0*(Hm-ZG)/100</f>
        <v>97.72999999999999</v>
      </c>
      <c r="ABL122" s="9">
        <f t="shared" ref="ABL122:ABL185" si="706">ABG122+ABH122*(B-_R*ABS(ABH122))</f>
        <v>112.240190123329</v>
      </c>
      <c r="ABM122" s="9"/>
      <c r="ABN122" s="127">
        <f>ABK122</f>
        <v>97.72999999999999</v>
      </c>
      <c r="ABO122" s="48">
        <f>$E$122</f>
        <v>2.8300000000000001E-3</v>
      </c>
      <c r="ABP122" s="45"/>
      <c r="ABQ122" s="45"/>
    </row>
    <row r="123" spans="1:745" x14ac:dyDescent="0.2">
      <c r="A123" s="1">
        <f t="shared" ref="A123:A186" si="707">$A$122</f>
        <v>175.2</v>
      </c>
      <c r="B123" s="1">
        <f>$B$122</f>
        <v>-530.86680486868977</v>
      </c>
      <c r="C123" s="1">
        <f>$C$122</f>
        <v>-2564065.8939724509</v>
      </c>
      <c r="D123" s="2">
        <f>$D$122</f>
        <v>119.74</v>
      </c>
      <c r="E123" s="7">
        <f>$E$122</f>
        <v>2.8300000000000001E-3</v>
      </c>
      <c r="F123" s="1">
        <f>$F$122</f>
        <v>6.2352202539999999E-2</v>
      </c>
      <c r="G123" s="2">
        <f>$G$122</f>
        <v>3500</v>
      </c>
      <c r="H123" s="3">
        <f t="shared" si="500"/>
        <v>58.333333333333336</v>
      </c>
      <c r="I123" s="3">
        <f t="shared" si="501"/>
        <v>366.52</v>
      </c>
      <c r="J123" s="1">
        <f>$J$122</f>
        <v>0.77</v>
      </c>
      <c r="K123" s="1">
        <f>K122</f>
        <v>0.65</v>
      </c>
      <c r="L123" s="1">
        <f t="shared" ref="L123:L135" si="708">J123*K123</f>
        <v>0.50050000000000006</v>
      </c>
      <c r="M123" s="40">
        <f t="shared" ref="M123:M135" si="709">1000*E123*D123/(75*L123)</f>
        <v>9.0273513153513143</v>
      </c>
      <c r="N123" s="40">
        <f t="shared" si="502"/>
        <v>685.17596483516479</v>
      </c>
      <c r="O123" s="1">
        <f>$O$122</f>
        <v>22.01</v>
      </c>
      <c r="P123" s="1">
        <f>$P$122</f>
        <v>101</v>
      </c>
      <c r="Q123" s="2">
        <f>$Q$122</f>
        <v>9568.08</v>
      </c>
      <c r="R123" s="1">
        <f t="shared" ref="R123:R135" si="710">Q123/(P123-1)</f>
        <v>95.680800000000005</v>
      </c>
      <c r="S123" s="7">
        <f>$S$122</f>
        <v>0.1084</v>
      </c>
      <c r="T123" s="7">
        <f t="shared" si="503"/>
        <v>9.228889823999999E-3</v>
      </c>
      <c r="U123" s="7">
        <f t="shared" ref="U123:U135" si="711">(2*9.81*T123^2*S123*O123)/(Q123*E123^2)</f>
        <v>5.2029491518009133E-2</v>
      </c>
      <c r="V123" s="40">
        <f t="shared" si="504"/>
        <v>5127.2756619537149</v>
      </c>
      <c r="W123" s="1">
        <f>$W$122</f>
        <v>0</v>
      </c>
      <c r="X123" s="1">
        <f>X122</f>
        <v>119.74</v>
      </c>
      <c r="Y123" s="1">
        <f>$Y$122</f>
        <v>97.72999999999999</v>
      </c>
      <c r="Z123" s="6">
        <f t="shared" si="505"/>
        <v>0.80246106979523479</v>
      </c>
      <c r="AA123" s="2">
        <f>$AA$122</f>
        <v>464.2</v>
      </c>
      <c r="AB123" s="40">
        <f t="shared" si="506"/>
        <v>27481.926356927921</v>
      </c>
      <c r="AC123" s="1">
        <f t="shared" si="507"/>
        <v>0.20611977595863853</v>
      </c>
      <c r="AD123" s="2">
        <v>1</v>
      </c>
      <c r="AE123" s="10">
        <f t="shared" si="508"/>
        <v>0.20611977595863853</v>
      </c>
      <c r="AF123" s="12">
        <f t="shared" si="509"/>
        <v>0.85807220136917084</v>
      </c>
      <c r="AG123" s="43">
        <f t="shared" si="510"/>
        <v>4.1819078303353744E-5</v>
      </c>
      <c r="AH123" s="97">
        <f t="shared" si="511"/>
        <v>-9.2695865356650946E-6</v>
      </c>
      <c r="AI123" s="11">
        <f t="shared" ref="AI123:AI152" si="712">IF(AI122=0,0,IF(AG123&lt;0,0,IF(0.5*(-AJ123+AG123^0.5)&lt;0,0,0.5*(-AJ123+AG123^0.5))))</f>
        <v>2.1447224882494538E-3</v>
      </c>
      <c r="AJ123" s="43">
        <f t="shared" si="512"/>
        <v>2.1773222454871872E-3</v>
      </c>
      <c r="AK123" s="43"/>
      <c r="AL123" s="11">
        <f t="shared" ref="AL123:AL145" si="713">IF(AI123&lt;0,0,IF(AL122=0,0,AI123))</f>
        <v>2.1447224882494538E-3</v>
      </c>
      <c r="AM123" s="10">
        <f t="shared" ref="AM123:AM135" si="714">AP122</f>
        <v>119.74</v>
      </c>
      <c r="AN123" s="9"/>
      <c r="AO123" s="9">
        <f t="shared" si="513"/>
        <v>105.22980987667098</v>
      </c>
      <c r="AP123" s="108">
        <f t="shared" ref="AP123:AP186" si="715">AT123+B*(AQ123-AS123)+_R*AS123*ABS(AS123)</f>
        <v>119.74</v>
      </c>
      <c r="AQ123" s="107">
        <f t="shared" ref="AQ123:AQ135" si="716">AL122</f>
        <v>2.8300000000000001E-3</v>
      </c>
      <c r="AR123" s="49"/>
      <c r="AS123" s="11">
        <f t="shared" ref="AS123:AS135" si="717">AX122</f>
        <v>2.8300000000000001E-3</v>
      </c>
      <c r="AT123" s="10">
        <f t="shared" ref="AT123:AT135" si="718">AW122</f>
        <v>119.51989999999999</v>
      </c>
      <c r="AU123" s="9">
        <f t="shared" si="514"/>
        <v>134.03009012332902</v>
      </c>
      <c r="AV123" s="9">
        <f t="shared" si="515"/>
        <v>105.00970987667098</v>
      </c>
      <c r="AW123" s="101">
        <f t="shared" ref="AW123:AW186" si="719">(AU123+AV123)/2</f>
        <v>119.51990000000001</v>
      </c>
      <c r="AX123" s="15">
        <f t="shared" ref="AX123:AX186" si="720">(AU123-AW123)/B</f>
        <v>2.8299999999999996E-3</v>
      </c>
      <c r="AY123" s="49"/>
      <c r="AZ123" s="11">
        <f t="shared" ref="AZ123:AZ135" si="721">BE122</f>
        <v>2.8300000000000001E-3</v>
      </c>
      <c r="BA123" s="10">
        <f t="shared" ref="BA123:BA135" si="722">BD122</f>
        <v>119.29979999999999</v>
      </c>
      <c r="BB123" s="9">
        <f t="shared" si="516"/>
        <v>133.80999012332902</v>
      </c>
      <c r="BC123" s="9">
        <f t="shared" si="517"/>
        <v>104.78960987667099</v>
      </c>
      <c r="BD123" s="101">
        <f t="shared" ref="BD123:BD186" si="723">(BB123+BC123)/2</f>
        <v>119.2998</v>
      </c>
      <c r="BE123" s="15">
        <f t="shared" ref="BE123:BE135" si="724">(BB123-BD123)/B</f>
        <v>2.8299999999999996E-3</v>
      </c>
      <c r="BF123" s="49"/>
      <c r="BG123" s="11">
        <f t="shared" ref="BG123:BG152" si="725">BL122</f>
        <v>2.8300000000000001E-3</v>
      </c>
      <c r="BH123" s="10">
        <f t="shared" ref="BH123:BH152" si="726">BK122</f>
        <v>119.0797</v>
      </c>
      <c r="BI123" s="9">
        <f t="shared" si="518"/>
        <v>133.58989012332901</v>
      </c>
      <c r="BJ123" s="9">
        <f t="shared" ref="BJ123:BJ152" si="727">BO123-BN123*(B-_R*ABS(BN123))</f>
        <v>104.56950987667099</v>
      </c>
      <c r="BK123" s="101">
        <f t="shared" ref="BK123:BK186" si="728">(BI123+BJ123)/2</f>
        <v>119.0797</v>
      </c>
      <c r="BL123" s="15">
        <f t="shared" ref="BL123:BL152" si="729">(BI123-BK123)/B</f>
        <v>2.8299999999999996E-3</v>
      </c>
      <c r="BM123" s="49"/>
      <c r="BN123" s="11">
        <f t="shared" ref="BN123:BN152" si="730">BS122</f>
        <v>2.8300000000000001E-3</v>
      </c>
      <c r="BO123" s="10">
        <f t="shared" ref="BO123:BO152" si="731">BR122</f>
        <v>118.8596</v>
      </c>
      <c r="BP123" s="9">
        <f t="shared" si="519"/>
        <v>133.36979012332901</v>
      </c>
      <c r="BQ123" s="9">
        <f t="shared" ref="BQ123:BQ152" si="732">BV123-BU123*(B-_R*ABS(BU123))</f>
        <v>104.34940987667099</v>
      </c>
      <c r="BR123" s="101">
        <f t="shared" ref="BR123:BR186" si="733">(BP123+BQ123)/2</f>
        <v>118.8596</v>
      </c>
      <c r="BS123" s="15">
        <f t="shared" ref="BS123:BS152" si="734">(BP123-BR123)/B</f>
        <v>2.8299999999999996E-3</v>
      </c>
      <c r="BT123" s="12"/>
      <c r="BU123" s="11">
        <f t="shared" ref="BU123:BU152" si="735">BZ122</f>
        <v>2.8300000000000001E-3</v>
      </c>
      <c r="BV123" s="10">
        <f t="shared" ref="BV123:BV152" si="736">BY122</f>
        <v>118.6395</v>
      </c>
      <c r="BW123" s="9">
        <f t="shared" si="520"/>
        <v>133.14969012332901</v>
      </c>
      <c r="BX123" s="9">
        <f t="shared" ref="BX123:BX152" si="737">CC123-CB123*(B-_R*ABS(CB123))</f>
        <v>104.12930987667099</v>
      </c>
      <c r="BY123" s="101">
        <f t="shared" ref="BY123:BY186" si="738">(BW123+BX123)/2</f>
        <v>118.6395</v>
      </c>
      <c r="BZ123" s="15">
        <f t="shared" ref="BZ123:BZ152" si="739">(BW123-BY123)/B</f>
        <v>2.8299999999999996E-3</v>
      </c>
      <c r="CA123" s="12"/>
      <c r="CB123" s="11">
        <f t="shared" ref="CB123:CB152" si="740">CG122</f>
        <v>2.8300000000000001E-3</v>
      </c>
      <c r="CC123" s="10">
        <f t="shared" ref="CC123:CC152" si="741">CF122</f>
        <v>118.4194</v>
      </c>
      <c r="CD123" s="9">
        <f t="shared" si="521"/>
        <v>132.92959012332901</v>
      </c>
      <c r="CE123" s="9">
        <f t="shared" ref="CE123:CE152" si="742">CJ123-CI123*(B-_R*ABS(CI123))</f>
        <v>103.90920987667099</v>
      </c>
      <c r="CF123" s="101">
        <f t="shared" ref="CF123:CF186" si="743">(CD123+CE123)/2</f>
        <v>118.4194</v>
      </c>
      <c r="CG123" s="15">
        <f t="shared" ref="CG123:CG152" si="744">(CD123-CF123)/B</f>
        <v>2.8299999999999996E-3</v>
      </c>
      <c r="CH123" s="12"/>
      <c r="CI123" s="11">
        <f t="shared" ref="CI123:CI152" si="745">CN122</f>
        <v>2.8300000000000001E-3</v>
      </c>
      <c r="CJ123" s="10">
        <f t="shared" ref="CJ123:CJ152" si="746">CM122</f>
        <v>118.19929999999999</v>
      </c>
      <c r="CK123" s="9">
        <f t="shared" si="522"/>
        <v>132.709490123329</v>
      </c>
      <c r="CL123" s="9">
        <f t="shared" ref="CL123:CL152" si="747">CQ123-CP123*(B-_R*ABS(CP123))</f>
        <v>103.68910987667098</v>
      </c>
      <c r="CM123" s="101">
        <f t="shared" ref="CM123:CM186" si="748">(CK123+CL123)/2</f>
        <v>118.19929999999999</v>
      </c>
      <c r="CN123" s="15">
        <f t="shared" ref="CN123:CN152" si="749">(CK123-CM123)/B</f>
        <v>2.8299999999999996E-3</v>
      </c>
      <c r="CO123" s="12"/>
      <c r="CP123" s="11">
        <f t="shared" ref="CP123:CP152" si="750">CU122</f>
        <v>2.8300000000000001E-3</v>
      </c>
      <c r="CQ123" s="10">
        <f t="shared" ref="CQ123:CQ152" si="751">CT122</f>
        <v>117.97919999999999</v>
      </c>
      <c r="CR123" s="9">
        <f t="shared" si="523"/>
        <v>132.489390123329</v>
      </c>
      <c r="CS123" s="9">
        <f t="shared" si="524"/>
        <v>103.46900987667098</v>
      </c>
      <c r="CT123" s="101">
        <f t="shared" ref="CT123:CT186" si="752">(CR123+CS123)/2</f>
        <v>117.97919999999999</v>
      </c>
      <c r="CU123" s="15">
        <f t="shared" ref="CU123:CU152" si="753">(CR123-CT123)/B</f>
        <v>2.8299999999999996E-3</v>
      </c>
      <c r="CV123" s="12"/>
      <c r="CW123" s="11">
        <f t="shared" ref="CW123:CW186" si="754">DB122</f>
        <v>2.8300000000000001E-3</v>
      </c>
      <c r="CX123" s="10">
        <f t="shared" ref="CX123:CX186" si="755">DA122</f>
        <v>117.75909999999999</v>
      </c>
      <c r="CY123" s="9">
        <f t="shared" si="525"/>
        <v>132.269290123329</v>
      </c>
      <c r="CZ123" s="9">
        <f t="shared" si="526"/>
        <v>103.24890987667098</v>
      </c>
      <c r="DA123" s="101">
        <f t="shared" ref="DA123:DA186" si="756">(CY123+CZ123)/2</f>
        <v>117.75909999999999</v>
      </c>
      <c r="DB123" s="15">
        <f t="shared" ref="DB123:DB186" si="757">(CY123-DA123)/B</f>
        <v>2.8299999999999996E-3</v>
      </c>
      <c r="DC123" s="12"/>
      <c r="DD123" s="11">
        <f t="shared" ref="DD123:DD186" si="758">DI122</f>
        <v>2.8300000000000001E-3</v>
      </c>
      <c r="DE123" s="10">
        <f t="shared" ref="DE123:DE186" si="759">DH122</f>
        <v>117.53899999999999</v>
      </c>
      <c r="DF123" s="9">
        <f t="shared" si="527"/>
        <v>132.049190123329</v>
      </c>
      <c r="DG123" s="9">
        <f t="shared" si="528"/>
        <v>103.02880987667099</v>
      </c>
      <c r="DH123" s="101">
        <f t="shared" ref="DH123:DH186" si="760">(DF123+DG123)/2</f>
        <v>117.53899999999999</v>
      </c>
      <c r="DI123" s="15">
        <f t="shared" ref="DI123:DI186" si="761">(DF123-DH123)/B</f>
        <v>2.8299999999999996E-3</v>
      </c>
      <c r="DJ123" s="12"/>
      <c r="DK123" s="11">
        <f t="shared" ref="DK123:DK186" si="762">DP122</f>
        <v>2.8300000000000001E-3</v>
      </c>
      <c r="DL123" s="10">
        <f t="shared" ref="DL123:DL186" si="763">DO122</f>
        <v>117.3189</v>
      </c>
      <c r="DM123" s="9">
        <f t="shared" si="529"/>
        <v>131.829090123329</v>
      </c>
      <c r="DN123" s="9">
        <f t="shared" si="530"/>
        <v>102.80870987667099</v>
      </c>
      <c r="DO123" s="101">
        <f t="shared" ref="DO123:DO186" si="764">(DM123+DN123)/2</f>
        <v>117.31889999999999</v>
      </c>
      <c r="DP123" s="15">
        <f t="shared" ref="DP123:DP186" si="765">(DM123-DO123)/B</f>
        <v>2.8299999999999996E-3</v>
      </c>
      <c r="DQ123" s="12"/>
      <c r="DR123" s="11">
        <f t="shared" ref="DR123:DR186" si="766">DW122</f>
        <v>2.8300000000000001E-3</v>
      </c>
      <c r="DS123" s="10">
        <f t="shared" ref="DS123:DS186" si="767">DV122</f>
        <v>117.0988</v>
      </c>
      <c r="DT123" s="9">
        <f t="shared" si="531"/>
        <v>131.60899012332899</v>
      </c>
      <c r="DU123" s="9">
        <f t="shared" si="532"/>
        <v>102.58860987667099</v>
      </c>
      <c r="DV123" s="101">
        <f t="shared" ref="DV123:DV186" si="768">(DT123+DU123)/2</f>
        <v>117.09879999999998</v>
      </c>
      <c r="DW123" s="15">
        <f t="shared" ref="DW123:DW186" si="769">(DT123-DV123)/B</f>
        <v>2.8299999999999996E-3</v>
      </c>
      <c r="DX123" s="12"/>
      <c r="DY123" s="11">
        <f t="shared" ref="DY123:DY186" si="770">ED122</f>
        <v>2.8300000000000001E-3</v>
      </c>
      <c r="DZ123" s="10">
        <f t="shared" ref="DZ123:DZ186" si="771">EC122</f>
        <v>116.87869999999999</v>
      </c>
      <c r="EA123" s="9">
        <f t="shared" si="533"/>
        <v>131.38889012332899</v>
      </c>
      <c r="EB123" s="9">
        <f t="shared" si="534"/>
        <v>102.36850987667098</v>
      </c>
      <c r="EC123" s="101">
        <f t="shared" ref="EC123:EC186" si="772">(EA123+EB123)/2</f>
        <v>116.87869999999998</v>
      </c>
      <c r="ED123" s="15">
        <f t="shared" ref="ED123:ED186" si="773">(EA123-EC123)/B</f>
        <v>2.8299999999999996E-3</v>
      </c>
      <c r="EE123" s="12"/>
      <c r="EF123" s="11">
        <f t="shared" ref="EF123:EF186" si="774">EK122</f>
        <v>2.8300000000000001E-3</v>
      </c>
      <c r="EG123" s="10">
        <f t="shared" ref="EG123:EG186" si="775">EJ122</f>
        <v>116.65859999999999</v>
      </c>
      <c r="EH123" s="9">
        <f t="shared" si="535"/>
        <v>131.16879012332899</v>
      </c>
      <c r="EI123" s="9">
        <f t="shared" si="536"/>
        <v>102.14840987667098</v>
      </c>
      <c r="EJ123" s="101">
        <f t="shared" ref="EJ123:EJ186" si="776">(EH123+EI123)/2</f>
        <v>116.65859999999998</v>
      </c>
      <c r="EK123" s="15">
        <f t="shared" ref="EK123:EK186" si="777">(EH123-EJ123)/B</f>
        <v>2.8299999999999996E-3</v>
      </c>
      <c r="EL123" s="12"/>
      <c r="EM123" s="11">
        <f t="shared" ref="EM123:EM186" si="778">ER122</f>
        <v>2.8300000000000001E-3</v>
      </c>
      <c r="EN123" s="10">
        <f t="shared" ref="EN123:EN186" si="779">EQ122</f>
        <v>116.43849999999999</v>
      </c>
      <c r="EO123" s="9">
        <f t="shared" si="537"/>
        <v>130.94869012332899</v>
      </c>
      <c r="EP123" s="9">
        <f t="shared" si="538"/>
        <v>101.92830987667098</v>
      </c>
      <c r="EQ123" s="101">
        <f t="shared" ref="EQ123:EQ186" si="780">(EO123+EP123)/2</f>
        <v>116.43849999999998</v>
      </c>
      <c r="ER123" s="15">
        <f t="shared" ref="ER123:ER186" si="781">(EO123-EQ123)/B</f>
        <v>2.8299999999999996E-3</v>
      </c>
      <c r="ES123" s="12"/>
      <c r="ET123" s="11">
        <f t="shared" ref="ET123:ET186" si="782">EY122</f>
        <v>2.8300000000000001E-3</v>
      </c>
      <c r="EU123" s="10">
        <f t="shared" ref="EU123:EU186" si="783">EX122</f>
        <v>116.21839999999999</v>
      </c>
      <c r="EV123" s="9">
        <f t="shared" si="539"/>
        <v>130.72859012332898</v>
      </c>
      <c r="EW123" s="9">
        <f t="shared" si="540"/>
        <v>101.70820987667099</v>
      </c>
      <c r="EX123" s="101">
        <f t="shared" ref="EX123:EX186" si="784">(EV123+EW123)/2</f>
        <v>116.21839999999999</v>
      </c>
      <c r="EY123" s="15">
        <f t="shared" ref="EY123:EY186" si="785">(EV123-EX123)/B</f>
        <v>2.8299999999999966E-3</v>
      </c>
      <c r="EZ123" s="12"/>
      <c r="FA123" s="11">
        <f t="shared" ref="FA123:FA186" si="786">FF122</f>
        <v>2.8300000000000001E-3</v>
      </c>
      <c r="FB123" s="10">
        <f t="shared" ref="FB123:FB186" si="787">FE122</f>
        <v>115.9983</v>
      </c>
      <c r="FC123" s="9">
        <f t="shared" si="541"/>
        <v>130.50849012332898</v>
      </c>
      <c r="FD123" s="9">
        <f t="shared" si="542"/>
        <v>101.48810987667099</v>
      </c>
      <c r="FE123" s="101">
        <f t="shared" ref="FE123:FE186" si="788">(FC123+FD123)/2</f>
        <v>115.99829999999999</v>
      </c>
      <c r="FF123" s="15">
        <f t="shared" ref="FF123:FF186" si="789">(FC123-FE123)/B</f>
        <v>2.8299999999999966E-3</v>
      </c>
      <c r="FG123" s="12"/>
      <c r="FH123" s="11">
        <f t="shared" ref="FH123:FH186" si="790">FM122</f>
        <v>2.8300000000000001E-3</v>
      </c>
      <c r="FI123" s="10">
        <f t="shared" ref="FI123:FI186" si="791">FL122</f>
        <v>115.7782</v>
      </c>
      <c r="FJ123" s="9">
        <f t="shared" si="543"/>
        <v>130.28839012332898</v>
      </c>
      <c r="FK123" s="9">
        <f t="shared" si="544"/>
        <v>101.26800987667099</v>
      </c>
      <c r="FL123" s="101">
        <f t="shared" ref="FL123:FL186" si="792">(FJ123+FK123)/2</f>
        <v>115.77819999999998</v>
      </c>
      <c r="FM123" s="15">
        <f t="shared" ref="FM123:FM186" si="793">(FJ123-FL123)/B</f>
        <v>2.8299999999999966E-3</v>
      </c>
      <c r="FN123" s="12"/>
      <c r="FO123" s="11">
        <f t="shared" ref="FO123:FO186" si="794">FT122</f>
        <v>2.8300000000000001E-3</v>
      </c>
      <c r="FP123" s="10">
        <f t="shared" ref="FP123:FP186" si="795">FS122</f>
        <v>115.5581</v>
      </c>
      <c r="FQ123" s="9">
        <f t="shared" si="545"/>
        <v>130.06829012332898</v>
      </c>
      <c r="FR123" s="9">
        <f t="shared" si="546"/>
        <v>101.04790987667099</v>
      </c>
      <c r="FS123" s="101">
        <f t="shared" ref="FS123:FS186" si="796">(FQ123+FR123)/2</f>
        <v>115.55809999999998</v>
      </c>
      <c r="FT123" s="15">
        <f t="shared" ref="FT123:FT186" si="797">(FQ123-FS123)/B</f>
        <v>2.8299999999999966E-3</v>
      </c>
      <c r="FU123" s="12"/>
      <c r="FV123" s="11">
        <f t="shared" ref="FV123:FV186" si="798">GA122</f>
        <v>2.8300000000000001E-3</v>
      </c>
      <c r="FW123" s="10">
        <f t="shared" ref="FW123:FW186" si="799">FZ122</f>
        <v>115.33799999999999</v>
      </c>
      <c r="FX123" s="9">
        <f t="shared" si="547"/>
        <v>129.84819012332898</v>
      </c>
      <c r="FY123" s="9">
        <f t="shared" si="548"/>
        <v>100.82780987667098</v>
      </c>
      <c r="FZ123" s="101">
        <f t="shared" ref="FZ123:FZ186" si="800">(FX123+FY123)/2</f>
        <v>115.33799999999998</v>
      </c>
      <c r="GA123" s="15">
        <f t="shared" ref="GA123:GA186" si="801">(FX123-FZ123)/B</f>
        <v>2.8299999999999966E-3</v>
      </c>
      <c r="GB123" s="12"/>
      <c r="GC123" s="11">
        <f t="shared" ref="GC123:GC186" si="802">GH122</f>
        <v>2.8300000000000001E-3</v>
      </c>
      <c r="GD123" s="10">
        <f t="shared" ref="GD123:GD186" si="803">GG122</f>
        <v>115.11789999999999</v>
      </c>
      <c r="GE123" s="9">
        <f t="shared" si="549"/>
        <v>129.62809012332897</v>
      </c>
      <c r="GF123" s="9">
        <f t="shared" si="550"/>
        <v>100.60770987667098</v>
      </c>
      <c r="GG123" s="101">
        <f t="shared" ref="GG123:GG186" si="804">(GE123+GF123)/2</f>
        <v>115.11789999999998</v>
      </c>
      <c r="GH123" s="15">
        <f t="shared" ref="GH123:GH186" si="805">(GE123-GG123)/B</f>
        <v>2.8299999999999966E-3</v>
      </c>
      <c r="GI123" s="12"/>
      <c r="GJ123" s="11">
        <f t="shared" ref="GJ123:GJ152" si="806">GO122</f>
        <v>2.8300000000000001E-3</v>
      </c>
      <c r="GK123" s="10">
        <f t="shared" ref="GK123:GK152" si="807">GN122</f>
        <v>114.89779999999999</v>
      </c>
      <c r="GL123" s="9">
        <f t="shared" si="551"/>
        <v>129.40799012332897</v>
      </c>
      <c r="GM123" s="9">
        <f t="shared" si="552"/>
        <v>100.38760987667098</v>
      </c>
      <c r="GN123" s="120">
        <f t="shared" ref="GN123:GN186" si="808">(GL123+GM123)/2</f>
        <v>114.89779999999998</v>
      </c>
      <c r="GO123" s="15">
        <f t="shared" ref="GO123:GO152" si="809">(GL123-GN123)/B</f>
        <v>2.8299999999999966E-3</v>
      </c>
      <c r="GP123" s="12"/>
      <c r="GQ123" s="11">
        <f t="shared" ref="GQ123:GQ186" si="810">GV122</f>
        <v>2.8300000000000001E-3</v>
      </c>
      <c r="GR123" s="10">
        <f t="shared" ref="GR123:GR186" si="811">GU122</f>
        <v>114.67769999999999</v>
      </c>
      <c r="GS123" s="9">
        <f t="shared" si="553"/>
        <v>129.18789012332897</v>
      </c>
      <c r="GT123" s="9">
        <f t="shared" si="554"/>
        <v>100.16750987667099</v>
      </c>
      <c r="GU123" s="120">
        <f t="shared" ref="GU123:GU186" si="812">(GS123+GT123)/2</f>
        <v>114.67769999999999</v>
      </c>
      <c r="GV123" s="15">
        <f t="shared" ref="GV123:GV186" si="813">(GS123-GU123)/B</f>
        <v>2.829999999999994E-3</v>
      </c>
      <c r="GW123" s="12"/>
      <c r="GX123" s="11">
        <f t="shared" ref="GX123:GX186" si="814">HC122</f>
        <v>2.8300000000000001E-3</v>
      </c>
      <c r="GY123" s="10">
        <f t="shared" ref="GY123:GY186" si="815">HB122</f>
        <v>114.4576</v>
      </c>
      <c r="GZ123" s="9">
        <f t="shared" si="555"/>
        <v>128.96779012332897</v>
      </c>
      <c r="HA123" s="9">
        <f t="shared" si="556"/>
        <v>99.947409876670989</v>
      </c>
      <c r="HB123" s="101">
        <f t="shared" ref="HB123:HB186" si="816">(GZ123+HA123)/2</f>
        <v>114.45759999999999</v>
      </c>
      <c r="HC123" s="15">
        <f t="shared" ref="HC123:HC186" si="817">(GZ123-HB123)/B</f>
        <v>2.829999999999994E-3</v>
      </c>
      <c r="HD123" s="12"/>
      <c r="HE123" s="11">
        <f t="shared" ref="HE123:HE186" si="818">HJ122</f>
        <v>2.8300000000000001E-3</v>
      </c>
      <c r="HF123" s="10">
        <f t="shared" ref="HF123:HF186" si="819">HI122</f>
        <v>114.2375</v>
      </c>
      <c r="HG123" s="9">
        <f t="shared" si="557"/>
        <v>128.74769012332897</v>
      </c>
      <c r="HH123" s="9">
        <f t="shared" si="558"/>
        <v>99.727309876670986</v>
      </c>
      <c r="HI123" s="120">
        <f t="shared" ref="HI123:HI186" si="820">(HG123+HH123)/2</f>
        <v>114.23749999999998</v>
      </c>
      <c r="HJ123" s="15">
        <f t="shared" ref="HJ123:HJ186" si="821">(HG123-HI123)/B</f>
        <v>2.829999999999994E-3</v>
      </c>
      <c r="HK123" s="12"/>
      <c r="HL123" s="11">
        <f t="shared" ref="HL123:HL186" si="822">HQ122</f>
        <v>2.8300000000000001E-3</v>
      </c>
      <c r="HM123" s="10">
        <f t="shared" ref="HM123:HM186" si="823">HP122</f>
        <v>114.01739999999999</v>
      </c>
      <c r="HN123" s="9">
        <f t="shared" si="559"/>
        <v>128.52759012332896</v>
      </c>
      <c r="HO123" s="9">
        <f t="shared" si="560"/>
        <v>99.507209876670984</v>
      </c>
      <c r="HP123" s="120">
        <f t="shared" ref="HP123:HP186" si="824">(HN123+HO123)/2</f>
        <v>114.01739999999998</v>
      </c>
      <c r="HQ123" s="15">
        <f t="shared" ref="HQ123:HQ186" si="825">(HN123-HP123)/B</f>
        <v>2.829999999999994E-3</v>
      </c>
      <c r="HR123" s="12"/>
      <c r="HS123" s="11">
        <f>HX122</f>
        <v>2.8300000000000001E-3</v>
      </c>
      <c r="HT123" s="10">
        <f t="shared" ref="HT123:HT186" si="826">HW122</f>
        <v>113.79729999999999</v>
      </c>
      <c r="HU123" s="9">
        <f t="shared" si="561"/>
        <v>128.30749012332896</v>
      </c>
      <c r="HV123" s="9">
        <f t="shared" si="562"/>
        <v>99.287109876670982</v>
      </c>
      <c r="HW123" s="120">
        <f t="shared" ref="HW123:HW186" si="827">(HU123+HV123)/2</f>
        <v>113.79729999999998</v>
      </c>
      <c r="HX123" s="15">
        <f t="shared" ref="HX123:HX186" si="828">(HU123-HW123)/B</f>
        <v>2.829999999999994E-3</v>
      </c>
      <c r="HY123" s="12"/>
      <c r="HZ123" s="11">
        <f>IE122</f>
        <v>2.8300000000000001E-3</v>
      </c>
      <c r="IA123" s="10">
        <f t="shared" ref="IA123:IA186" si="829">ID122</f>
        <v>113.57719999999999</v>
      </c>
      <c r="IB123" s="9">
        <f t="shared" si="563"/>
        <v>128.08739012332896</v>
      </c>
      <c r="IC123" s="9">
        <f t="shared" si="564"/>
        <v>99.06700987667098</v>
      </c>
      <c r="ID123" s="120">
        <f t="shared" ref="ID123:ID186" si="830">(IB123+IC123)/2</f>
        <v>113.57719999999998</v>
      </c>
      <c r="IE123" s="15">
        <f t="shared" ref="IE123:IE186" si="831">(IB123-ID123)/B</f>
        <v>2.829999999999994E-3</v>
      </c>
      <c r="IF123" s="12"/>
      <c r="IG123" s="11">
        <f>IL122</f>
        <v>2.8300000000000001E-3</v>
      </c>
      <c r="IH123" s="10">
        <f t="shared" ref="IH123:IH186" si="832">IK122</f>
        <v>113.35709999999999</v>
      </c>
      <c r="II123" s="9">
        <f t="shared" si="565"/>
        <v>127.86729012332896</v>
      </c>
      <c r="IJ123" s="9">
        <f t="shared" si="566"/>
        <v>98.846909876670992</v>
      </c>
      <c r="IK123" s="120">
        <f t="shared" ref="IK123:IK186" si="833">(II123+IJ123)/2</f>
        <v>113.35709999999997</v>
      </c>
      <c r="IL123" s="15">
        <f t="shared" ref="IL123:IL186" si="834">(II123-IK123)/B</f>
        <v>2.829999999999994E-3</v>
      </c>
      <c r="IM123" s="12"/>
      <c r="IN123" s="11">
        <f>IS122</f>
        <v>2.8300000000000001E-3</v>
      </c>
      <c r="IO123" s="10">
        <f t="shared" ref="IO123:IO186" si="835">IR122</f>
        <v>113.137</v>
      </c>
      <c r="IP123" s="9">
        <f t="shared" si="567"/>
        <v>127.64719012332895</v>
      </c>
      <c r="IQ123" s="9">
        <f t="shared" si="568"/>
        <v>98.62680987667099</v>
      </c>
      <c r="IR123" s="120">
        <f t="shared" ref="IR123:IR186" si="836">(IP123+IQ123)/2</f>
        <v>113.13699999999997</v>
      </c>
      <c r="IS123" s="15">
        <f t="shared" ref="IS123:IS186" si="837">(IP123-IR123)/B</f>
        <v>2.829999999999994E-3</v>
      </c>
      <c r="IT123" s="12"/>
      <c r="IU123" s="11">
        <f>IZ122</f>
        <v>2.8300000000000001E-3</v>
      </c>
      <c r="IV123" s="10">
        <f t="shared" ref="IV123:IV186" si="838">IY122</f>
        <v>112.9169</v>
      </c>
      <c r="IW123" s="9">
        <f t="shared" si="569"/>
        <v>127.42709012332895</v>
      </c>
      <c r="IX123" s="9">
        <f t="shared" si="570"/>
        <v>98.406709876670988</v>
      </c>
      <c r="IY123" s="120">
        <f t="shared" ref="IY123:IY186" si="839">(IW123+IX123)/2</f>
        <v>112.91689999999997</v>
      </c>
      <c r="IZ123" s="15">
        <f t="shared" ref="IZ123:IZ186" si="840">(IW123-IY123)/B</f>
        <v>2.829999999999994E-3</v>
      </c>
      <c r="JA123" s="12"/>
      <c r="JB123" s="11">
        <f>JG122</f>
        <v>2.8300000000000001E-3</v>
      </c>
      <c r="JC123" s="10">
        <f t="shared" ref="JC123:JC186" si="841">JF122</f>
        <v>112.6968</v>
      </c>
      <c r="JD123" s="9">
        <f t="shared" si="571"/>
        <v>127.20699012332895</v>
      </c>
      <c r="JE123" s="9">
        <f t="shared" si="572"/>
        <v>98.186609876670985</v>
      </c>
      <c r="JF123" s="120">
        <f t="shared" ref="JF123:JF186" si="842">(JD123+JE123)/2</f>
        <v>112.69679999999997</v>
      </c>
      <c r="JG123" s="15">
        <f t="shared" ref="JG123:JG186" si="843">(JD123-JF123)/B</f>
        <v>2.829999999999994E-3</v>
      </c>
      <c r="JH123" s="12"/>
      <c r="JI123" s="11">
        <f>JN122</f>
        <v>2.8300000000000001E-3</v>
      </c>
      <c r="JJ123" s="10">
        <f t="shared" ref="JJ123:JJ186" si="844">JM122</f>
        <v>112.47669999999999</v>
      </c>
      <c r="JK123" s="9">
        <f t="shared" si="573"/>
        <v>126.98689012332895</v>
      </c>
      <c r="JL123" s="9">
        <f t="shared" si="574"/>
        <v>97.966509876670983</v>
      </c>
      <c r="JM123" s="120">
        <f t="shared" ref="JM123:JM186" si="845">(JK123+JL123)/2</f>
        <v>112.47669999999997</v>
      </c>
      <c r="JN123" s="15">
        <f t="shared" ref="JN123:JN186" si="846">(JK123-JM123)/B</f>
        <v>2.829999999999994E-3</v>
      </c>
      <c r="JO123" s="12"/>
      <c r="JP123" s="11">
        <f>JU122</f>
        <v>2.8300000000000001E-3</v>
      </c>
      <c r="JQ123" s="10">
        <f t="shared" ref="JQ123:JQ186" si="847">JT122</f>
        <v>112.25659999999999</v>
      </c>
      <c r="JR123" s="9">
        <f t="shared" si="575"/>
        <v>126.76679012332895</v>
      </c>
      <c r="JS123" s="9">
        <f t="shared" si="576"/>
        <v>97.746409876670981</v>
      </c>
      <c r="JT123" s="120">
        <f t="shared" ref="JT123:JT186" si="848">(JR123+JS123)/2</f>
        <v>112.25659999999996</v>
      </c>
      <c r="JU123" s="15">
        <f t="shared" ref="JU123:JU186" si="849">(JR123-JT123)/B</f>
        <v>2.829999999999994E-3</v>
      </c>
      <c r="JV123" s="12"/>
      <c r="JW123" s="11">
        <f>KB122</f>
        <v>2.8300000000000001E-3</v>
      </c>
      <c r="JX123" s="10">
        <f t="shared" ref="JX123:JX186" si="850">KA122</f>
        <v>112.03649999999999</v>
      </c>
      <c r="JY123" s="9">
        <f t="shared" si="577"/>
        <v>126.54669012332894</v>
      </c>
      <c r="JZ123" s="9">
        <f t="shared" si="578"/>
        <v>97.526309876670979</v>
      </c>
      <c r="KA123" s="120">
        <f t="shared" ref="KA123:KA186" si="851">(JY123+JZ123)/2</f>
        <v>112.03649999999996</v>
      </c>
      <c r="KB123" s="15">
        <f t="shared" ref="KB123:KB186" si="852">(JY123-KA123)/B</f>
        <v>2.829999999999994E-3</v>
      </c>
      <c r="KC123" s="12"/>
      <c r="KD123" s="11">
        <f>KI122</f>
        <v>2.8300000000000001E-3</v>
      </c>
      <c r="KE123" s="10">
        <f t="shared" ref="KE123:KE186" si="853">KH122</f>
        <v>111.81639999999999</v>
      </c>
      <c r="KF123" s="9">
        <f t="shared" si="579"/>
        <v>126.32659012332894</v>
      </c>
      <c r="KG123" s="9">
        <f t="shared" si="580"/>
        <v>97.306209876670977</v>
      </c>
      <c r="KH123" s="120">
        <f t="shared" ref="KH123:KH186" si="854">(KF123+KG123)/2</f>
        <v>111.81639999999996</v>
      </c>
      <c r="KI123" s="15">
        <f t="shared" ref="KI123:KI186" si="855">(KF123-KH123)/B</f>
        <v>2.829999999999994E-3</v>
      </c>
      <c r="KJ123" s="12"/>
      <c r="KK123" s="11">
        <f>KP122</f>
        <v>2.8300000000000001E-3</v>
      </c>
      <c r="KL123" s="10">
        <f t="shared" ref="KL123:KL186" si="856">KO122</f>
        <v>111.59629999999999</v>
      </c>
      <c r="KM123" s="9">
        <f t="shared" si="581"/>
        <v>126.10649012332894</v>
      </c>
      <c r="KN123" s="9">
        <f t="shared" si="582"/>
        <v>97.086109876670989</v>
      </c>
      <c r="KO123" s="120">
        <f t="shared" ref="KO123:KO186" si="857">(KM123+KN123)/2</f>
        <v>111.59629999999996</v>
      </c>
      <c r="KP123" s="15">
        <f t="shared" ref="KP123:KP186" si="858">(KM123-KO123)/B</f>
        <v>2.829999999999994E-3</v>
      </c>
      <c r="KQ123" s="12"/>
      <c r="KR123" s="11">
        <f>KW122</f>
        <v>2.8300000000000001E-3</v>
      </c>
      <c r="KS123" s="10">
        <f t="shared" ref="KS123:KS186" si="859">KV122</f>
        <v>111.3762</v>
      </c>
      <c r="KT123" s="9">
        <f t="shared" si="583"/>
        <v>125.88639012332894</v>
      </c>
      <c r="KU123" s="9">
        <f t="shared" si="584"/>
        <v>96.866009876670987</v>
      </c>
      <c r="KV123" s="120">
        <f t="shared" ref="KV123:KV186" si="860">(KT123+KU123)/2</f>
        <v>111.37619999999995</v>
      </c>
      <c r="KW123" s="15">
        <f t="shared" ref="KW123:KW186" si="861">(KT123-KV123)/B</f>
        <v>2.829999999999994E-3</v>
      </c>
      <c r="KX123" s="12"/>
      <c r="KY123" s="11">
        <f>LD122</f>
        <v>2.8300000000000001E-3</v>
      </c>
      <c r="KZ123" s="10">
        <f t="shared" ref="KZ123:KZ186" si="862">LC122</f>
        <v>111.1561</v>
      </c>
      <c r="LA123" s="9">
        <f t="shared" si="585"/>
        <v>125.66629012332893</v>
      </c>
      <c r="LB123" s="9">
        <f t="shared" si="586"/>
        <v>96.645909876670984</v>
      </c>
      <c r="LC123" s="120">
        <f t="shared" ref="LC123:LC186" si="863">(LA123+LB123)/2</f>
        <v>111.15609999999995</v>
      </c>
      <c r="LD123" s="15">
        <f t="shared" ref="LD123:LD186" si="864">(LA123-LC123)/B</f>
        <v>2.829999999999994E-3</v>
      </c>
      <c r="LE123" s="12"/>
      <c r="LF123" s="11">
        <f>LK122</f>
        <v>2.8300000000000001E-3</v>
      </c>
      <c r="LG123" s="10">
        <f t="shared" ref="LG123:LG186" si="865">LJ122</f>
        <v>110.93599999999999</v>
      </c>
      <c r="LH123" s="9">
        <f t="shared" si="587"/>
        <v>125.44619012332893</v>
      </c>
      <c r="LI123" s="9">
        <f t="shared" si="588"/>
        <v>96.425809876670982</v>
      </c>
      <c r="LJ123" s="120">
        <f t="shared" ref="LJ123:LJ186" si="866">(LH123+LI123)/2</f>
        <v>110.93599999999995</v>
      </c>
      <c r="LK123" s="15">
        <f t="shared" ref="LK123:LK186" si="867">(LH123-LJ123)/B</f>
        <v>2.829999999999994E-3</v>
      </c>
      <c r="LL123" s="12"/>
      <c r="LM123" s="11">
        <f>LR122</f>
        <v>2.8300000000000001E-3</v>
      </c>
      <c r="LN123" s="10">
        <f t="shared" ref="LN123:LN186" si="868">LQ122</f>
        <v>110.71589999999999</v>
      </c>
      <c r="LO123" s="9">
        <f t="shared" si="589"/>
        <v>125.22609012332893</v>
      </c>
      <c r="LP123" s="9">
        <f t="shared" si="590"/>
        <v>96.20570987667098</v>
      </c>
      <c r="LQ123" s="120">
        <f t="shared" ref="LQ123:LQ186" si="869">(LO123+LP123)/2</f>
        <v>110.71589999999995</v>
      </c>
      <c r="LR123" s="15">
        <f t="shared" ref="LR123:LR186" si="870">(LO123-LQ123)/B</f>
        <v>2.829999999999994E-3</v>
      </c>
      <c r="LS123" s="12"/>
      <c r="LT123" s="11">
        <f>LY122</f>
        <v>2.8300000000000001E-3</v>
      </c>
      <c r="LU123" s="10">
        <f t="shared" ref="LU123:LU186" si="871">LX122</f>
        <v>110.49579999999999</v>
      </c>
      <c r="LV123" s="9">
        <f t="shared" si="591"/>
        <v>125.00599012332893</v>
      </c>
      <c r="LW123" s="9">
        <f t="shared" si="592"/>
        <v>95.985609876670992</v>
      </c>
      <c r="LX123" s="120">
        <f t="shared" ref="LX123:LX186" si="872">(LV123+LW123)/2</f>
        <v>110.49579999999996</v>
      </c>
      <c r="LY123" s="15">
        <f t="shared" ref="LY123:LY186" si="873">(LV123-LX123)/B</f>
        <v>2.8299999999999914E-3</v>
      </c>
      <c r="LZ123" s="12"/>
      <c r="MA123" s="11">
        <f>MF122</f>
        <v>2.8300000000000001E-3</v>
      </c>
      <c r="MB123" s="10">
        <f t="shared" ref="MB123:MB186" si="874">ME122</f>
        <v>110.2757</v>
      </c>
      <c r="MC123" s="9">
        <f t="shared" si="593"/>
        <v>124.78589012332893</v>
      </c>
      <c r="MD123" s="9">
        <f t="shared" si="594"/>
        <v>95.76550987667099</v>
      </c>
      <c r="ME123" s="120">
        <f t="shared" ref="ME123:ME186" si="875">(MC123+MD123)/2</f>
        <v>110.27569999999996</v>
      </c>
      <c r="MF123" s="15">
        <f t="shared" ref="MF123:MF186" si="876">(MC123-ME123)/B</f>
        <v>2.8299999999999914E-3</v>
      </c>
      <c r="MG123" s="12"/>
      <c r="MH123" s="11">
        <f>MM122</f>
        <v>2.8300000000000001E-3</v>
      </c>
      <c r="MI123" s="10">
        <f t="shared" ref="MI123:MI186" si="877">ML122</f>
        <v>110.0556</v>
      </c>
      <c r="MJ123" s="9">
        <f t="shared" si="595"/>
        <v>124.56579012332892</v>
      </c>
      <c r="MK123" s="9">
        <f t="shared" si="596"/>
        <v>95.545409876670988</v>
      </c>
      <c r="ML123" s="120">
        <f t="shared" ref="ML123:ML186" si="878">(MJ123+MK123)/2</f>
        <v>110.05559999999996</v>
      </c>
      <c r="MM123" s="15">
        <f t="shared" ref="MM123:MM186" si="879">(MJ123-ML123)/B</f>
        <v>2.8299999999999914E-3</v>
      </c>
      <c r="MN123" s="12"/>
      <c r="MO123" s="11">
        <f>MT122</f>
        <v>2.8300000000000001E-3</v>
      </c>
      <c r="MP123" s="10">
        <f t="shared" ref="MP123:MP186" si="880">MS122</f>
        <v>109.8355</v>
      </c>
      <c r="MQ123" s="9">
        <f t="shared" si="597"/>
        <v>124.34569012332892</v>
      </c>
      <c r="MR123" s="9">
        <f t="shared" si="598"/>
        <v>95.325309876670985</v>
      </c>
      <c r="MS123" s="120">
        <f t="shared" ref="MS123:MS186" si="881">(MQ123+MR123)/2</f>
        <v>109.83549999999995</v>
      </c>
      <c r="MT123" s="15">
        <f t="shared" ref="MT123:MT186" si="882">(MQ123-MS123)/B</f>
        <v>2.8299999999999914E-3</v>
      </c>
      <c r="MU123" s="12"/>
      <c r="MV123" s="11">
        <f>NA122</f>
        <v>2.8300000000000001E-3</v>
      </c>
      <c r="MW123" s="10">
        <f t="shared" ref="MW123:MW186" si="883">MZ122</f>
        <v>109.61539999999999</v>
      </c>
      <c r="MX123" s="9">
        <f t="shared" si="599"/>
        <v>124.12559012332892</v>
      </c>
      <c r="MY123" s="9">
        <f t="shared" si="600"/>
        <v>95.105209876670983</v>
      </c>
      <c r="MZ123" s="120">
        <f t="shared" ref="MZ123:MZ186" si="884">(MX123+MY123)/2</f>
        <v>109.61539999999995</v>
      </c>
      <c r="NA123" s="15">
        <f t="shared" ref="NA123:NA186" si="885">(MX123-MZ123)/B</f>
        <v>2.8299999999999914E-3</v>
      </c>
      <c r="NB123" s="12"/>
      <c r="NC123" s="11">
        <f>NH122</f>
        <v>2.8300000000000001E-3</v>
      </c>
      <c r="ND123" s="10">
        <f t="shared" ref="ND123:ND186" si="886">NG122</f>
        <v>109.39529999999999</v>
      </c>
      <c r="NE123" s="9">
        <f t="shared" si="601"/>
        <v>123.90549012332892</v>
      </c>
      <c r="NF123" s="9">
        <f t="shared" si="602"/>
        <v>94.885109876670981</v>
      </c>
      <c r="NG123" s="120">
        <f t="shared" ref="NG123:NG186" si="887">(NE123+NF123)/2</f>
        <v>109.39529999999995</v>
      </c>
      <c r="NH123" s="15">
        <f t="shared" ref="NH123:NH186" si="888">(NE123-NG123)/B</f>
        <v>2.8299999999999914E-3</v>
      </c>
      <c r="NI123" s="12"/>
      <c r="NJ123" s="11">
        <f>NO122</f>
        <v>2.8300000000000001E-3</v>
      </c>
      <c r="NK123" s="10">
        <f t="shared" ref="NK123:NK186" si="889">NN122</f>
        <v>109.17519999999999</v>
      </c>
      <c r="NL123" s="9">
        <f t="shared" si="603"/>
        <v>123.68539012332892</v>
      </c>
      <c r="NM123" s="9">
        <f t="shared" si="604"/>
        <v>94.665009876670979</v>
      </c>
      <c r="NN123" s="120">
        <f t="shared" ref="NN123:NN186" si="890">(NL123+NM123)/2</f>
        <v>109.17519999999995</v>
      </c>
      <c r="NO123" s="15">
        <f t="shared" ref="NO123:NO186" si="891">(NL123-NN123)/B</f>
        <v>2.8299999999999914E-3</v>
      </c>
      <c r="NP123" s="12"/>
      <c r="NQ123" s="11">
        <f>NV122</f>
        <v>2.8300000000000001E-3</v>
      </c>
      <c r="NR123" s="10">
        <f t="shared" ref="NR123:NR186" si="892">NU122</f>
        <v>108.95509999999999</v>
      </c>
      <c r="NS123" s="9">
        <f t="shared" si="605"/>
        <v>123.46529012332891</v>
      </c>
      <c r="NT123" s="9">
        <f t="shared" si="606"/>
        <v>94.444909876670977</v>
      </c>
      <c r="NU123" s="120">
        <f t="shared" ref="NU123:NU186" si="893">(NS123+NT123)/2</f>
        <v>108.95509999999994</v>
      </c>
      <c r="NV123" s="15">
        <f t="shared" ref="NV123:NV186" si="894">(NS123-NU123)/B</f>
        <v>2.8299999999999914E-3</v>
      </c>
      <c r="NW123" s="12"/>
      <c r="NX123" s="11">
        <f>OC122</f>
        <v>2.8300000000000001E-3</v>
      </c>
      <c r="NY123" s="10">
        <f t="shared" ref="NY123:NY186" si="895">OB122</f>
        <v>108.73499999999999</v>
      </c>
      <c r="NZ123" s="9">
        <f t="shared" si="607"/>
        <v>123.24519012332891</v>
      </c>
      <c r="OA123" s="9">
        <f t="shared" si="608"/>
        <v>94.224809876670989</v>
      </c>
      <c r="OB123" s="120">
        <f t="shared" ref="OB123:OB186" si="896">(NZ123+OA123)/2</f>
        <v>108.73499999999996</v>
      </c>
      <c r="OC123" s="15">
        <f t="shared" ref="OC123:OC186" si="897">(NZ123-OB123)/B</f>
        <v>2.8299999999999883E-3</v>
      </c>
      <c r="OD123" s="12"/>
      <c r="OE123" s="11">
        <f>OJ122</f>
        <v>2.8300000000000001E-3</v>
      </c>
      <c r="OF123" s="10">
        <f t="shared" ref="OF123:OF186" si="898">OI122</f>
        <v>108.5149</v>
      </c>
      <c r="OG123" s="9">
        <f t="shared" si="609"/>
        <v>123.02509012332891</v>
      </c>
      <c r="OH123" s="9">
        <f t="shared" si="610"/>
        <v>94.004709876670987</v>
      </c>
      <c r="OI123" s="120">
        <f t="shared" ref="OI123:OI186" si="899">(OG123+OH123)/2</f>
        <v>108.51489999999995</v>
      </c>
      <c r="OJ123" s="15">
        <f t="shared" ref="OJ123:OJ186" si="900">(OG123-OI123)/B</f>
        <v>2.8299999999999883E-3</v>
      </c>
      <c r="OK123" s="12"/>
      <c r="OL123" s="11">
        <f>OQ122</f>
        <v>2.8300000000000001E-3</v>
      </c>
      <c r="OM123" s="10">
        <f t="shared" ref="OM123:OM186" si="901">OP122</f>
        <v>108.2948</v>
      </c>
      <c r="ON123" s="9">
        <f t="shared" si="611"/>
        <v>122.80499012332891</v>
      </c>
      <c r="OO123" s="9">
        <f t="shared" si="612"/>
        <v>93.784609876670984</v>
      </c>
      <c r="OP123" s="120">
        <f t="shared" ref="OP123:OP186" si="902">(ON123+OO123)/2</f>
        <v>108.29479999999995</v>
      </c>
      <c r="OQ123" s="15">
        <f t="shared" ref="OQ123:OQ186" si="903">(ON123-OP123)/B</f>
        <v>2.8299999999999883E-3</v>
      </c>
      <c r="OR123" s="12"/>
      <c r="OS123" s="11">
        <f>OX122</f>
        <v>2.8300000000000001E-3</v>
      </c>
      <c r="OT123" s="10">
        <f t="shared" ref="OT123:OT186" si="904">OW122</f>
        <v>108.07469999999999</v>
      </c>
      <c r="OU123" s="9">
        <f t="shared" si="613"/>
        <v>122.5848901233289</v>
      </c>
      <c r="OV123" s="9">
        <f t="shared" si="614"/>
        <v>93.564509876670982</v>
      </c>
      <c r="OW123" s="120">
        <f t="shared" ref="OW123:OW186" si="905">(OU123+OV123)/2</f>
        <v>108.07469999999995</v>
      </c>
      <c r="OX123" s="15">
        <f t="shared" ref="OX123:OX186" si="906">(OU123-OW123)/B</f>
        <v>2.8299999999999883E-3</v>
      </c>
      <c r="OY123" s="12"/>
      <c r="OZ123" s="11">
        <f>PE122</f>
        <v>2.8300000000000001E-3</v>
      </c>
      <c r="PA123" s="10">
        <f t="shared" ref="PA123:PA186" si="907">PD122</f>
        <v>107.85459999999999</v>
      </c>
      <c r="PB123" s="9">
        <f t="shared" si="615"/>
        <v>122.3647901233289</v>
      </c>
      <c r="PC123" s="9">
        <f t="shared" si="616"/>
        <v>93.34440987667098</v>
      </c>
      <c r="PD123" s="120">
        <f t="shared" ref="PD123:PD186" si="908">(PB123+PC123)/2</f>
        <v>107.85459999999995</v>
      </c>
      <c r="PE123" s="15">
        <f t="shared" ref="PE123:PE186" si="909">(PB123-PD123)/B</f>
        <v>2.8299999999999883E-3</v>
      </c>
      <c r="PF123" s="12"/>
      <c r="PG123" s="11">
        <f>PL122</f>
        <v>2.8300000000000001E-3</v>
      </c>
      <c r="PH123" s="10">
        <f t="shared" ref="PH123:PH186" si="910">PK122</f>
        <v>107.63449999999999</v>
      </c>
      <c r="PI123" s="9">
        <f t="shared" si="617"/>
        <v>122.1446901233289</v>
      </c>
      <c r="PJ123" s="9">
        <f t="shared" si="618"/>
        <v>93.124309876670992</v>
      </c>
      <c r="PK123" s="120">
        <f t="shared" ref="PK123:PK186" si="911">(PI123+PJ123)/2</f>
        <v>107.63449999999995</v>
      </c>
      <c r="PL123" s="15">
        <f t="shared" ref="PL123:PL186" si="912">(PI123-PK123)/B</f>
        <v>2.8299999999999883E-3</v>
      </c>
      <c r="PM123" s="12"/>
      <c r="PN123" s="11">
        <f>PS122</f>
        <v>2.8300000000000001E-3</v>
      </c>
      <c r="PO123" s="10">
        <f t="shared" ref="PO123:PO186" si="913">PR122</f>
        <v>107.4144</v>
      </c>
      <c r="PP123" s="9">
        <f t="shared" si="619"/>
        <v>121.9245901233289</v>
      </c>
      <c r="PQ123" s="9">
        <f t="shared" si="620"/>
        <v>92.90420987667099</v>
      </c>
      <c r="PR123" s="120">
        <f t="shared" ref="PR123:PR186" si="914">(PP123+PQ123)/2</f>
        <v>107.41439999999994</v>
      </c>
      <c r="PS123" s="15">
        <f t="shared" ref="PS123:PS186" si="915">(PP123-PR123)/B</f>
        <v>2.8299999999999883E-3</v>
      </c>
      <c r="PT123" s="12"/>
      <c r="PU123" s="11">
        <f>PZ122</f>
        <v>2.8300000000000001E-3</v>
      </c>
      <c r="PV123" s="10">
        <f t="shared" ref="PV123:PV186" si="916">PY122</f>
        <v>107.1943</v>
      </c>
      <c r="PW123" s="9">
        <f t="shared" si="621"/>
        <v>121.7044901233289</v>
      </c>
      <c r="PX123" s="9">
        <f t="shared" si="622"/>
        <v>92.684109876670988</v>
      </c>
      <c r="PY123" s="120">
        <f t="shared" ref="PY123:PY186" si="917">(PW123+PX123)/2</f>
        <v>107.19429999999994</v>
      </c>
      <c r="PZ123" s="15">
        <f t="shared" ref="PZ123:PZ186" si="918">(PW123-PY123)/B</f>
        <v>2.8299999999999883E-3</v>
      </c>
      <c r="QA123" s="12"/>
      <c r="QB123" s="11">
        <f>QG122</f>
        <v>2.8300000000000001E-3</v>
      </c>
      <c r="QC123" s="10">
        <f t="shared" ref="QC123:QC186" si="919">QF122</f>
        <v>106.9742</v>
      </c>
      <c r="QD123" s="9">
        <f t="shared" si="623"/>
        <v>121.48439012332889</v>
      </c>
      <c r="QE123" s="9">
        <f t="shared" si="624"/>
        <v>92.464009876670985</v>
      </c>
      <c r="QF123" s="120">
        <f t="shared" ref="QF123:QF186" si="920">(QD123+QE123)/2</f>
        <v>106.97419999999994</v>
      </c>
      <c r="QG123" s="15">
        <f t="shared" ref="QG123:QG186" si="921">(QD123-QF123)/B</f>
        <v>2.8299999999999883E-3</v>
      </c>
      <c r="QH123" s="12"/>
      <c r="QI123" s="11">
        <f>QN122</f>
        <v>2.8300000000000001E-3</v>
      </c>
      <c r="QJ123" s="10">
        <f t="shared" ref="QJ123:QJ186" si="922">QM122</f>
        <v>106.75409999999999</v>
      </c>
      <c r="QK123" s="9">
        <f t="shared" si="625"/>
        <v>121.26429012332889</v>
      </c>
      <c r="QL123" s="9">
        <f t="shared" si="626"/>
        <v>92.243909876670983</v>
      </c>
      <c r="QM123" s="120">
        <f t="shared" ref="QM123:QM186" si="923">(QK123+QL123)/2</f>
        <v>106.75409999999994</v>
      </c>
      <c r="QN123" s="15">
        <f t="shared" ref="QN123:QN186" si="924">(QK123-QM123)/B</f>
        <v>2.8299999999999883E-3</v>
      </c>
      <c r="QO123" s="12"/>
      <c r="QP123" s="11">
        <f>QU122</f>
        <v>2.8300000000000001E-3</v>
      </c>
      <c r="QQ123" s="10">
        <f t="shared" ref="QQ123:QQ186" si="925">QT122</f>
        <v>106.53399999999999</v>
      </c>
      <c r="QR123" s="9">
        <f t="shared" si="627"/>
        <v>121.04419012332889</v>
      </c>
      <c r="QS123" s="9">
        <f t="shared" si="628"/>
        <v>92.023809876670981</v>
      </c>
      <c r="QT123" s="120">
        <f t="shared" ref="QT123:QT186" si="926">(QR123+QS123)/2</f>
        <v>106.53399999999993</v>
      </c>
      <c r="QU123" s="15">
        <f t="shared" ref="QU123:QU186" si="927">(QR123-QT123)/B</f>
        <v>2.8299999999999883E-3</v>
      </c>
      <c r="QV123" s="12"/>
      <c r="QW123" s="11">
        <f>RB122</f>
        <v>2.8300000000000001E-3</v>
      </c>
      <c r="QX123" s="10">
        <f t="shared" ref="QX123:QX186" si="928">RA122</f>
        <v>106.31389999999999</v>
      </c>
      <c r="QY123" s="9">
        <f t="shared" si="629"/>
        <v>120.82409012332889</v>
      </c>
      <c r="QZ123" s="9">
        <f t="shared" si="630"/>
        <v>91.803709876670979</v>
      </c>
      <c r="RA123" s="120">
        <f t="shared" ref="RA123:RA186" si="929">(QY123+QZ123)/2</f>
        <v>106.31389999999993</v>
      </c>
      <c r="RB123" s="15">
        <f t="shared" ref="RB123:RB186" si="930">(QY123-RA123)/B</f>
        <v>2.8299999999999883E-3</v>
      </c>
      <c r="RC123" s="12"/>
      <c r="RD123" s="11">
        <f>RI122</f>
        <v>2.8300000000000001E-3</v>
      </c>
      <c r="RE123" s="10">
        <f t="shared" ref="RE123:RE186" si="931">RH122</f>
        <v>106.09379999999999</v>
      </c>
      <c r="RF123" s="9">
        <f t="shared" si="631"/>
        <v>120.60399012332888</v>
      </c>
      <c r="RG123" s="9">
        <f t="shared" si="632"/>
        <v>91.583609876670977</v>
      </c>
      <c r="RH123" s="120">
        <f t="shared" ref="RH123:RH186" si="932">(RF123+RG123)/2</f>
        <v>106.09379999999993</v>
      </c>
      <c r="RI123" s="15">
        <f t="shared" ref="RI123:RI186" si="933">(RF123-RH123)/B</f>
        <v>2.8299999999999883E-3</v>
      </c>
      <c r="RJ123" s="12"/>
      <c r="RK123" s="11">
        <f>RP122</f>
        <v>2.8300000000000001E-3</v>
      </c>
      <c r="RL123" s="10">
        <f t="shared" ref="RL123:RL186" si="934">RO122</f>
        <v>105.87369999999999</v>
      </c>
      <c r="RM123" s="9">
        <f t="shared" si="633"/>
        <v>120.38389012332888</v>
      </c>
      <c r="RN123" s="9">
        <f t="shared" si="634"/>
        <v>91.363509876670989</v>
      </c>
      <c r="RO123" s="120">
        <f t="shared" ref="RO123:RO186" si="935">(RM123+RN123)/2</f>
        <v>105.87369999999993</v>
      </c>
      <c r="RP123" s="15">
        <f t="shared" ref="RP123:RP186" si="936">(RM123-RO123)/B</f>
        <v>2.8299999999999883E-3</v>
      </c>
      <c r="RQ123" s="12"/>
      <c r="RR123" s="11">
        <f>RW122</f>
        <v>2.8300000000000001E-3</v>
      </c>
      <c r="RS123" s="10">
        <f t="shared" ref="RS123:RS186" si="937">RV122</f>
        <v>105.6536</v>
      </c>
      <c r="RT123" s="9">
        <f t="shared" si="635"/>
        <v>120.16379012332888</v>
      </c>
      <c r="RU123" s="9">
        <f t="shared" si="636"/>
        <v>91.143409876670987</v>
      </c>
      <c r="RV123" s="120">
        <f t="shared" ref="RV123:RV186" si="938">(RT123+RU123)/2</f>
        <v>105.65359999999993</v>
      </c>
      <c r="RW123" s="15">
        <f t="shared" ref="RW123:RW186" si="939">(RT123-RV123)/B</f>
        <v>2.8299999999999883E-3</v>
      </c>
      <c r="RX123" s="12"/>
      <c r="RY123" s="11">
        <f>SD122</f>
        <v>2.8300000000000001E-3</v>
      </c>
      <c r="RZ123" s="10">
        <f t="shared" ref="RZ123:RZ186" si="940">SC122</f>
        <v>105.4335</v>
      </c>
      <c r="SA123" s="9">
        <f t="shared" si="637"/>
        <v>119.94369012332888</v>
      </c>
      <c r="SB123" s="9">
        <f t="shared" si="638"/>
        <v>90.923309876670984</v>
      </c>
      <c r="SC123" s="120">
        <f t="shared" ref="SC123:SC186" si="941">(SA123+SB123)/2</f>
        <v>105.43349999999992</v>
      </c>
      <c r="SD123" s="15">
        <f t="shared" ref="SD123:SD186" si="942">(SA123-SC123)/B</f>
        <v>2.8299999999999883E-3</v>
      </c>
      <c r="SE123" s="12"/>
      <c r="SF123" s="11">
        <f>SK122</f>
        <v>2.8300000000000001E-3</v>
      </c>
      <c r="SG123" s="10">
        <f t="shared" ref="SG123:SG186" si="943">SJ122</f>
        <v>105.21339999999999</v>
      </c>
      <c r="SH123" s="9">
        <f t="shared" si="639"/>
        <v>119.72359012332888</v>
      </c>
      <c r="SI123" s="9">
        <f t="shared" si="640"/>
        <v>90.703209876670982</v>
      </c>
      <c r="SJ123" s="120">
        <f t="shared" ref="SJ123:SJ186" si="944">(SH123+SI123)/2</f>
        <v>105.21339999999992</v>
      </c>
      <c r="SK123" s="15">
        <f t="shared" ref="SK123:SK186" si="945">(SH123-SJ123)/B</f>
        <v>2.8299999999999883E-3</v>
      </c>
      <c r="SL123" s="12"/>
      <c r="SM123" s="11">
        <f>SR122</f>
        <v>2.8300000000000001E-3</v>
      </c>
      <c r="SN123" s="10">
        <f t="shared" ref="SN123:SN186" si="946">SQ122</f>
        <v>104.99329999999999</v>
      </c>
      <c r="SO123" s="9">
        <f t="shared" si="641"/>
        <v>119.50349012332887</v>
      </c>
      <c r="SP123" s="9">
        <f t="shared" si="642"/>
        <v>90.48310987667098</v>
      </c>
      <c r="SQ123" s="120">
        <f t="shared" ref="SQ123:SQ186" si="947">(SO123+SP123)/2</f>
        <v>104.99329999999992</v>
      </c>
      <c r="SR123" s="15">
        <f t="shared" ref="SR123:SR186" si="948">(SO123-SQ123)/B</f>
        <v>2.8299999999999883E-3</v>
      </c>
      <c r="SS123" s="12"/>
      <c r="ST123" s="11">
        <f>SY122</f>
        <v>2.8300000000000001E-3</v>
      </c>
      <c r="SU123" s="10">
        <f t="shared" ref="SU123:SU186" si="949">SX122</f>
        <v>104.77319999999999</v>
      </c>
      <c r="SV123" s="9">
        <f t="shared" si="643"/>
        <v>119.28339012332887</v>
      </c>
      <c r="SW123" s="9">
        <f t="shared" si="644"/>
        <v>90.263009876670978</v>
      </c>
      <c r="SX123" s="120">
        <f t="shared" ref="SX123:SX186" si="950">(SV123+SW123)/2</f>
        <v>104.77319999999992</v>
      </c>
      <c r="SY123" s="15">
        <f t="shared" ref="SY123:SY186" si="951">(SV123-SX123)/B</f>
        <v>2.8299999999999883E-3</v>
      </c>
      <c r="SZ123" s="12"/>
      <c r="TA123" s="11">
        <f>TF122</f>
        <v>2.8300000000000001E-3</v>
      </c>
      <c r="TB123" s="10">
        <f t="shared" ref="TB123:TB186" si="952">TE122</f>
        <v>104.55309999999999</v>
      </c>
      <c r="TC123" s="9">
        <f t="shared" si="645"/>
        <v>119.06329012332887</v>
      </c>
      <c r="TD123" s="9">
        <f t="shared" si="646"/>
        <v>90.04290987667099</v>
      </c>
      <c r="TE123" s="120">
        <f t="shared" ref="TE123:TE186" si="953">(TC123+TD123)/2</f>
        <v>104.55309999999993</v>
      </c>
      <c r="TF123" s="15">
        <f t="shared" ref="TF123:TF186" si="954">(TC123-TE123)/B</f>
        <v>2.8299999999999857E-3</v>
      </c>
      <c r="TG123" s="12"/>
      <c r="TH123" s="11">
        <f>TM122</f>
        <v>2.8300000000000001E-3</v>
      </c>
      <c r="TI123" s="10">
        <f t="shared" ref="TI123:TI186" si="955">TL122</f>
        <v>104.333</v>
      </c>
      <c r="TJ123" s="9">
        <f t="shared" si="647"/>
        <v>118.84319012332887</v>
      </c>
      <c r="TK123" s="9">
        <f t="shared" si="648"/>
        <v>89.822809876670988</v>
      </c>
      <c r="TL123" s="120">
        <f t="shared" ref="TL123:TL186" si="956">(TJ123+TK123)/2</f>
        <v>104.33299999999993</v>
      </c>
      <c r="TM123" s="15">
        <f t="shared" ref="TM123:TM186" si="957">(TJ123-TL123)/B</f>
        <v>2.8299999999999857E-3</v>
      </c>
      <c r="TN123" s="12"/>
      <c r="TO123" s="11">
        <f>TT122</f>
        <v>2.8300000000000001E-3</v>
      </c>
      <c r="TP123" s="10">
        <f t="shared" ref="TP123:TP186" si="958">TS122</f>
        <v>104.1129</v>
      </c>
      <c r="TQ123" s="9">
        <f t="shared" si="649"/>
        <v>118.62309012332886</v>
      </c>
      <c r="TR123" s="9">
        <f t="shared" si="650"/>
        <v>89.602709876670986</v>
      </c>
      <c r="TS123" s="120">
        <f t="shared" ref="TS123:TS186" si="959">(TQ123+TR123)/2</f>
        <v>104.11289999999993</v>
      </c>
      <c r="TT123" s="15">
        <f t="shared" ref="TT123:TT186" si="960">(TQ123-TS123)/B</f>
        <v>2.8299999999999857E-3</v>
      </c>
      <c r="TU123" s="12"/>
      <c r="TV123" s="11">
        <f>UA122</f>
        <v>2.8300000000000001E-3</v>
      </c>
      <c r="TW123" s="10">
        <f t="shared" ref="TW123:TW186" si="961">TZ122</f>
        <v>103.89279999999999</v>
      </c>
      <c r="TX123" s="9">
        <f t="shared" si="651"/>
        <v>118.40299012332886</v>
      </c>
      <c r="TY123" s="9">
        <f t="shared" si="652"/>
        <v>89.382609876670983</v>
      </c>
      <c r="TZ123" s="120">
        <f t="shared" ref="TZ123:TZ186" si="962">(TX123+TY123)/2</f>
        <v>103.89279999999992</v>
      </c>
      <c r="UA123" s="15">
        <f t="shared" ref="UA123:UA186" si="963">(TX123-TZ123)/B</f>
        <v>2.8299999999999857E-3</v>
      </c>
      <c r="UB123" s="12"/>
      <c r="UC123" s="11">
        <f>UH122</f>
        <v>2.8300000000000001E-3</v>
      </c>
      <c r="UD123" s="10">
        <f t="shared" ref="UD123:UD186" si="964">UG122</f>
        <v>103.67269999999999</v>
      </c>
      <c r="UE123" s="9">
        <f t="shared" si="653"/>
        <v>118.18289012332886</v>
      </c>
      <c r="UF123" s="9">
        <f t="shared" si="654"/>
        <v>89.162509876670981</v>
      </c>
      <c r="UG123" s="120">
        <f t="shared" ref="UG123:UG186" si="965">(UE123+UF123)/2</f>
        <v>103.67269999999992</v>
      </c>
      <c r="UH123" s="15">
        <f t="shared" ref="UH123:UH186" si="966">(UE123-UG123)/B</f>
        <v>2.8299999999999857E-3</v>
      </c>
      <c r="UI123" s="12"/>
      <c r="UJ123" s="11">
        <f>UO122</f>
        <v>2.8300000000000001E-3</v>
      </c>
      <c r="UK123" s="10">
        <f t="shared" ref="UK123:UK186" si="967">UN122</f>
        <v>103.45259999999999</v>
      </c>
      <c r="UL123" s="9">
        <f t="shared" si="655"/>
        <v>117.96279012332886</v>
      </c>
      <c r="UM123" s="9">
        <f t="shared" si="656"/>
        <v>88.942409876670979</v>
      </c>
      <c r="UN123" s="120">
        <f t="shared" ref="UN123:UN186" si="968">(UL123+UM123)/2</f>
        <v>103.45259999999992</v>
      </c>
      <c r="UO123" s="15">
        <f t="shared" ref="UO123:UO186" si="969">(UL123-UN123)/B</f>
        <v>2.8299999999999857E-3</v>
      </c>
      <c r="UP123" s="12"/>
      <c r="UQ123" s="11">
        <f>UV122</f>
        <v>2.8300000000000001E-3</v>
      </c>
      <c r="UR123" s="10">
        <f t="shared" ref="UR123:UR186" si="970">UU122</f>
        <v>103.23249999999999</v>
      </c>
      <c r="US123" s="9">
        <f t="shared" si="657"/>
        <v>117.74269012332886</v>
      </c>
      <c r="UT123" s="9">
        <f t="shared" si="658"/>
        <v>88.722309876670977</v>
      </c>
      <c r="UU123" s="120">
        <f t="shared" ref="UU123:UU186" si="971">(US123+UT123)/2</f>
        <v>103.23249999999992</v>
      </c>
      <c r="UV123" s="15">
        <f t="shared" ref="UV123:UV186" si="972">(US123-UU123)/B</f>
        <v>2.8299999999999857E-3</v>
      </c>
      <c r="UW123" s="12"/>
      <c r="UX123" s="11">
        <f>VC122</f>
        <v>2.8300000000000001E-3</v>
      </c>
      <c r="UY123" s="10">
        <f t="shared" ref="UY123:UY186" si="973">VB122</f>
        <v>103.01239999999999</v>
      </c>
      <c r="UZ123" s="9">
        <f t="shared" si="659"/>
        <v>117.52259012332885</v>
      </c>
      <c r="VA123" s="9">
        <f t="shared" si="660"/>
        <v>88.502209876670989</v>
      </c>
      <c r="VB123" s="120">
        <f t="shared" ref="VB123:VB186" si="974">(UZ123+VA123)/2</f>
        <v>103.01239999999993</v>
      </c>
      <c r="VC123" s="15">
        <f t="shared" ref="VC123:VC186" si="975">(UZ123-VB123)/B</f>
        <v>2.8299999999999827E-3</v>
      </c>
      <c r="VD123" s="12"/>
      <c r="VE123" s="11">
        <f>VJ122</f>
        <v>2.8300000000000001E-3</v>
      </c>
      <c r="VF123" s="10">
        <f t="shared" ref="VF123:VF186" si="976">VI122</f>
        <v>102.7923</v>
      </c>
      <c r="VG123" s="9">
        <f t="shared" si="661"/>
        <v>117.30249012332885</v>
      </c>
      <c r="VH123" s="9">
        <f t="shared" si="662"/>
        <v>88.282109876670987</v>
      </c>
      <c r="VI123" s="120">
        <f t="shared" ref="VI123:VI186" si="977">(VG123+VH123)/2</f>
        <v>102.79229999999993</v>
      </c>
      <c r="VJ123" s="15">
        <f t="shared" ref="VJ123:VJ186" si="978">(VG123-VI123)/B</f>
        <v>2.8299999999999827E-3</v>
      </c>
      <c r="VK123" s="12"/>
      <c r="VL123" s="11">
        <f>VQ122</f>
        <v>2.8300000000000001E-3</v>
      </c>
      <c r="VM123" s="10">
        <f t="shared" ref="VM123:VM186" si="979">VP122</f>
        <v>102.5722</v>
      </c>
      <c r="VN123" s="9">
        <f t="shared" si="663"/>
        <v>117.08239012332885</v>
      </c>
      <c r="VO123" s="9">
        <f t="shared" si="664"/>
        <v>88.062009876670984</v>
      </c>
      <c r="VP123" s="120">
        <f t="shared" ref="VP123:VP186" si="980">(VN123+VO123)/2</f>
        <v>102.57219999999992</v>
      </c>
      <c r="VQ123" s="15">
        <f t="shared" ref="VQ123:VQ186" si="981">(VN123-VP123)/B</f>
        <v>2.8299999999999827E-3</v>
      </c>
      <c r="VR123" s="12"/>
      <c r="VS123" s="11">
        <f>VX122</f>
        <v>2.8300000000000001E-3</v>
      </c>
      <c r="VT123" s="10">
        <f t="shared" ref="VT123:VT186" si="982">VW122</f>
        <v>102.35209999999999</v>
      </c>
      <c r="VU123" s="9">
        <f t="shared" si="665"/>
        <v>116.86229012332885</v>
      </c>
      <c r="VV123" s="9">
        <f t="shared" si="666"/>
        <v>87.841909876670982</v>
      </c>
      <c r="VW123" s="120">
        <f t="shared" ref="VW123:VW186" si="983">(VU123+VV123)/2</f>
        <v>102.35209999999992</v>
      </c>
      <c r="VX123" s="15">
        <f t="shared" ref="VX123:VX186" si="984">(VU123-VW123)/B</f>
        <v>2.8299999999999827E-3</v>
      </c>
      <c r="VY123" s="12"/>
      <c r="VZ123" s="11">
        <f>WE122</f>
        <v>2.8300000000000001E-3</v>
      </c>
      <c r="WA123" s="10">
        <f t="shared" ref="WA123:WA186" si="985">WD122</f>
        <v>102.13199999999999</v>
      </c>
      <c r="WB123" s="9">
        <f t="shared" si="667"/>
        <v>116.64219012332885</v>
      </c>
      <c r="WC123" s="9">
        <f t="shared" si="668"/>
        <v>87.62180987667098</v>
      </c>
      <c r="WD123" s="120">
        <f t="shared" ref="WD123:WD186" si="986">(WB123+WC123)/2</f>
        <v>102.13199999999992</v>
      </c>
      <c r="WE123" s="15">
        <f t="shared" ref="WE123:WE186" si="987">(WB123-WD123)/B</f>
        <v>2.8299999999999827E-3</v>
      </c>
      <c r="WF123" s="12"/>
      <c r="WG123" s="11">
        <f>WL122</f>
        <v>2.8300000000000001E-3</v>
      </c>
      <c r="WH123" s="10">
        <f t="shared" ref="WH123:WH186" si="988">WK122</f>
        <v>101.91189999999999</v>
      </c>
      <c r="WI123" s="9">
        <f t="shared" si="669"/>
        <v>116.42209012332884</v>
      </c>
      <c r="WJ123" s="9">
        <f t="shared" si="670"/>
        <v>87.401709876670978</v>
      </c>
      <c r="WK123" s="120">
        <f t="shared" ref="WK123:WK186" si="989">(WI123+WJ123)/2</f>
        <v>101.91189999999992</v>
      </c>
      <c r="WL123" s="15">
        <f t="shared" ref="WL123:WL186" si="990">(WI123-WK123)/B</f>
        <v>2.8299999999999827E-3</v>
      </c>
      <c r="WM123" s="12"/>
      <c r="WN123" s="11">
        <f>WS122</f>
        <v>2.8300000000000001E-3</v>
      </c>
      <c r="WO123" s="10">
        <f t="shared" ref="WO123:WO186" si="991">WR122</f>
        <v>101.69179999999999</v>
      </c>
      <c r="WP123" s="9">
        <f t="shared" si="671"/>
        <v>116.20199012332884</v>
      </c>
      <c r="WQ123" s="9">
        <f t="shared" si="672"/>
        <v>87.181609876670976</v>
      </c>
      <c r="WR123" s="120">
        <f t="shared" ref="WR123:WR186" si="992">(WP123+WQ123)/2</f>
        <v>101.69179999999992</v>
      </c>
      <c r="WS123" s="15">
        <f t="shared" ref="WS123:WS186" si="993">(WP123-WR123)/B</f>
        <v>2.8299999999999827E-3</v>
      </c>
      <c r="WT123" s="12"/>
      <c r="WU123" s="11">
        <f>WZ122</f>
        <v>2.8300000000000001E-3</v>
      </c>
      <c r="WV123" s="10">
        <f t="shared" ref="WV123:WV186" si="994">WY122</f>
        <v>101.47169999999998</v>
      </c>
      <c r="WW123" s="9">
        <f t="shared" si="673"/>
        <v>115.98189012332884</v>
      </c>
      <c r="WX123" s="9">
        <f t="shared" si="674"/>
        <v>86.961509876670988</v>
      </c>
      <c r="WY123" s="120">
        <f t="shared" ref="WY123:WY186" si="995">(WW123+WX123)/2</f>
        <v>101.47169999999991</v>
      </c>
      <c r="WZ123" s="15">
        <f t="shared" ref="WZ123:WZ186" si="996">(WW123-WY123)/B</f>
        <v>2.8299999999999827E-3</v>
      </c>
      <c r="XA123" s="12"/>
      <c r="XB123" s="11">
        <f>XG122</f>
        <v>2.8300000000000001E-3</v>
      </c>
      <c r="XC123" s="10">
        <f t="shared" ref="XC123:XC186" si="997">XF122</f>
        <v>101.2516</v>
      </c>
      <c r="XD123" s="9">
        <f t="shared" si="675"/>
        <v>115.76179012332884</v>
      </c>
      <c r="XE123" s="9">
        <f t="shared" si="676"/>
        <v>86.741409876670986</v>
      </c>
      <c r="XF123" s="120">
        <f t="shared" ref="XF123:XF186" si="998">(XD123+XE123)/2</f>
        <v>101.25159999999991</v>
      </c>
      <c r="XG123" s="15">
        <f t="shared" ref="XG123:XG186" si="999">(XD123-XF123)/B</f>
        <v>2.8299999999999827E-3</v>
      </c>
      <c r="XH123" s="12"/>
      <c r="XI123" s="11">
        <f>XN122</f>
        <v>2.8300000000000001E-3</v>
      </c>
      <c r="XJ123" s="10">
        <f t="shared" ref="XJ123:XJ186" si="1000">XM122</f>
        <v>101.03149999999999</v>
      </c>
      <c r="XK123" s="9">
        <f t="shared" si="677"/>
        <v>115.54169012332883</v>
      </c>
      <c r="XL123" s="9">
        <f t="shared" si="678"/>
        <v>86.521309876670983</v>
      </c>
      <c r="XM123" s="120">
        <f t="shared" ref="XM123:XM186" si="1001">(XK123+XL123)/2</f>
        <v>101.03149999999991</v>
      </c>
      <c r="XN123" s="15">
        <f t="shared" ref="XN123:XN186" si="1002">(XK123-XM123)/B</f>
        <v>2.8299999999999827E-3</v>
      </c>
      <c r="XO123" s="12"/>
      <c r="XP123" s="11">
        <f>XU122</f>
        <v>2.8300000000000001E-3</v>
      </c>
      <c r="XQ123" s="10">
        <f t="shared" ref="XQ123:XQ186" si="1003">XT122</f>
        <v>100.81139999999999</v>
      </c>
      <c r="XR123" s="9">
        <f t="shared" si="679"/>
        <v>115.32159012332883</v>
      </c>
      <c r="XS123" s="9">
        <f t="shared" si="680"/>
        <v>86.301209876670981</v>
      </c>
      <c r="XT123" s="120">
        <f t="shared" ref="XT123:XT186" si="1004">(XR123+XS123)/2</f>
        <v>100.81139999999991</v>
      </c>
      <c r="XU123" s="15">
        <f t="shared" ref="XU123:XU186" si="1005">(XR123-XT123)/B</f>
        <v>2.8299999999999827E-3</v>
      </c>
      <c r="XV123" s="12"/>
      <c r="XW123" s="11">
        <f>YB122</f>
        <v>2.8300000000000001E-3</v>
      </c>
      <c r="XX123" s="10">
        <f t="shared" ref="XX123:XX186" si="1006">YA122</f>
        <v>100.59129999999999</v>
      </c>
      <c r="XY123" s="9">
        <f t="shared" si="681"/>
        <v>115.10149012332883</v>
      </c>
      <c r="XZ123" s="9">
        <f t="shared" si="682"/>
        <v>86.081109876670979</v>
      </c>
      <c r="YA123" s="120">
        <f t="shared" ref="YA123:YA186" si="1007">(XY123+XZ123)/2</f>
        <v>100.5912999999999</v>
      </c>
      <c r="YB123" s="15">
        <f t="shared" ref="YB123:YB186" si="1008">(XY123-YA123)/B</f>
        <v>2.8299999999999827E-3</v>
      </c>
      <c r="YC123" s="12"/>
      <c r="YD123" s="11">
        <f>YI122</f>
        <v>2.8300000000000001E-3</v>
      </c>
      <c r="YE123" s="10">
        <f t="shared" ref="YE123:YE186" si="1009">YH122</f>
        <v>100.37119999999999</v>
      </c>
      <c r="YF123" s="9">
        <f t="shared" si="683"/>
        <v>114.88139012332883</v>
      </c>
      <c r="YG123" s="9">
        <f t="shared" si="684"/>
        <v>85.861009876670977</v>
      </c>
      <c r="YH123" s="120">
        <f t="shared" ref="YH123:YH186" si="1010">(YF123+YG123)/2</f>
        <v>100.3711999999999</v>
      </c>
      <c r="YI123" s="15">
        <f t="shared" ref="YI123:YI186" si="1011">(YF123-YH123)/B</f>
        <v>2.8299999999999827E-3</v>
      </c>
      <c r="YJ123" s="12"/>
      <c r="YK123" s="11">
        <f>YP122</f>
        <v>2.8300000000000001E-3</v>
      </c>
      <c r="YL123" s="10">
        <f t="shared" ref="YL123:YL186" si="1012">YO122</f>
        <v>100.15109999999999</v>
      </c>
      <c r="YM123" s="9">
        <f t="shared" si="685"/>
        <v>114.66129012332883</v>
      </c>
      <c r="YN123" s="9">
        <f t="shared" si="686"/>
        <v>85.640909876670975</v>
      </c>
      <c r="YO123" s="120">
        <f t="shared" ref="YO123:YO186" si="1013">(YM123+YN123)/2</f>
        <v>100.1510999999999</v>
      </c>
      <c r="YP123" s="15">
        <f t="shared" ref="YP123:YP186" si="1014">(YM123-YO123)/B</f>
        <v>2.8299999999999827E-3</v>
      </c>
      <c r="YQ123" s="12"/>
      <c r="YR123" s="11">
        <f>YW122</f>
        <v>2.8300000000000001E-3</v>
      </c>
      <c r="YS123" s="10">
        <f t="shared" ref="YS123:YS186" si="1015">YV122</f>
        <v>99.930999999999983</v>
      </c>
      <c r="YT123" s="9">
        <f t="shared" si="687"/>
        <v>114.44119012332882</v>
      </c>
      <c r="YU123" s="9">
        <f t="shared" si="688"/>
        <v>85.420809876670987</v>
      </c>
      <c r="YV123" s="120">
        <f t="shared" ref="YV123:YV186" si="1016">(YT123+YU123)/2</f>
        <v>99.930999999999898</v>
      </c>
      <c r="YW123" s="15">
        <f t="shared" ref="YW123:YW186" si="1017">(YT123-YV123)/B</f>
        <v>2.8299999999999827E-3</v>
      </c>
      <c r="YX123" s="12"/>
      <c r="YY123" s="11">
        <f>ZD122</f>
        <v>2.8300000000000001E-3</v>
      </c>
      <c r="YZ123" s="10">
        <f t="shared" ref="YZ123:YZ186" si="1018">ZC122</f>
        <v>99.710899999999995</v>
      </c>
      <c r="ZA123" s="9">
        <f t="shared" si="689"/>
        <v>114.22109012332882</v>
      </c>
      <c r="ZB123" s="9">
        <f t="shared" si="690"/>
        <v>85.200709876670984</v>
      </c>
      <c r="ZC123" s="120">
        <f t="shared" ref="ZC123:ZC186" si="1019">(ZA123+ZB123)/2</f>
        <v>99.710899999999896</v>
      </c>
      <c r="ZD123" s="15">
        <f t="shared" ref="ZD123:ZD186" si="1020">(ZA123-ZC123)/B</f>
        <v>2.8299999999999827E-3</v>
      </c>
      <c r="ZE123" s="12"/>
      <c r="ZF123" s="11">
        <f>ZK122</f>
        <v>2.8300000000000001E-3</v>
      </c>
      <c r="ZG123" s="10">
        <f t="shared" ref="ZG123:ZG186" si="1021">ZJ122</f>
        <v>99.490799999999993</v>
      </c>
      <c r="ZH123" s="9">
        <f t="shared" si="691"/>
        <v>114.00099012332882</v>
      </c>
      <c r="ZI123" s="9">
        <f t="shared" si="692"/>
        <v>84.980609876670982</v>
      </c>
      <c r="ZJ123" s="120">
        <f t="shared" ref="ZJ123:ZJ186" si="1022">(ZH123+ZI123)/2</f>
        <v>99.490799999999894</v>
      </c>
      <c r="ZK123" s="15">
        <f t="shared" ref="ZK123:ZK186" si="1023">(ZH123-ZJ123)/B</f>
        <v>2.8299999999999827E-3</v>
      </c>
      <c r="ZL123" s="12"/>
      <c r="ZM123" s="11">
        <f>ZR122</f>
        <v>2.8300000000000001E-3</v>
      </c>
      <c r="ZN123" s="10">
        <f t="shared" ref="ZN123:ZN186" si="1024">ZQ122</f>
        <v>99.270699999999991</v>
      </c>
      <c r="ZO123" s="9">
        <f t="shared" si="693"/>
        <v>113.78089012332882</v>
      </c>
      <c r="ZP123" s="9">
        <f t="shared" si="694"/>
        <v>84.76050987667098</v>
      </c>
      <c r="ZQ123" s="120">
        <f t="shared" ref="ZQ123:ZQ186" si="1025">(ZO123+ZP123)/2</f>
        <v>99.270699999999891</v>
      </c>
      <c r="ZR123" s="15">
        <f t="shared" ref="ZR123:ZR186" si="1026">(ZO123-ZQ123)/B</f>
        <v>2.8299999999999827E-3</v>
      </c>
      <c r="ZS123" s="12"/>
      <c r="ZT123" s="11">
        <f>ZY122</f>
        <v>2.8300000000000001E-3</v>
      </c>
      <c r="ZU123" s="10">
        <f t="shared" ref="ZU123:ZU186" si="1027">ZX122</f>
        <v>99.050599999999989</v>
      </c>
      <c r="ZV123" s="9">
        <f t="shared" si="695"/>
        <v>113.56079012332881</v>
      </c>
      <c r="ZW123" s="9">
        <f t="shared" si="696"/>
        <v>84.540409876670978</v>
      </c>
      <c r="ZX123" s="120">
        <f t="shared" ref="ZX123:ZX186" si="1028">(ZV123+ZW123)/2</f>
        <v>99.050599999999889</v>
      </c>
      <c r="ZY123" s="15">
        <f t="shared" ref="ZY123:ZY186" si="1029">(ZV123-ZX123)/B</f>
        <v>2.8299999999999827E-3</v>
      </c>
      <c r="ZZ123" s="12"/>
      <c r="AAA123" s="11">
        <f>AAF122</f>
        <v>2.8300000000000001E-3</v>
      </c>
      <c r="AAB123" s="10">
        <f t="shared" ref="AAB123:AAB186" si="1030">AAE122</f>
        <v>98.830499999999986</v>
      </c>
      <c r="AAC123" s="9">
        <f t="shared" si="697"/>
        <v>113.34069012332881</v>
      </c>
      <c r="AAD123" s="9">
        <f t="shared" si="698"/>
        <v>84.320309876670976</v>
      </c>
      <c r="AAE123" s="120">
        <f t="shared" ref="AAE123:AAE186" si="1031">(AAC123+AAD123)/2</f>
        <v>98.830499999999887</v>
      </c>
      <c r="AAF123" s="15">
        <f t="shared" ref="AAF123:AAF186" si="1032">(AAC123-AAE123)/B</f>
        <v>2.8299999999999827E-3</v>
      </c>
      <c r="AAG123" s="12"/>
      <c r="AAH123" s="11">
        <f>AAM122</f>
        <v>2.8300000000000001E-3</v>
      </c>
      <c r="AAI123" s="10">
        <f t="shared" ref="AAI123:AAI186" si="1033">AAL122</f>
        <v>98.610399999999984</v>
      </c>
      <c r="AAJ123" s="9">
        <f t="shared" si="699"/>
        <v>113.12059012332881</v>
      </c>
      <c r="AAK123" s="9">
        <f t="shared" si="700"/>
        <v>84.100209876670988</v>
      </c>
      <c r="AAL123" s="120">
        <f t="shared" ref="AAL123:AAL186" si="1034">(AAJ123+AAK123)/2</f>
        <v>98.610399999999899</v>
      </c>
      <c r="AAM123" s="15">
        <f t="shared" ref="AAM123:AAM186" si="1035">(AAJ123-AAL123)/B</f>
        <v>2.8299999999999801E-3</v>
      </c>
      <c r="AAN123" s="12"/>
      <c r="AAO123" s="11">
        <f>AAT122</f>
        <v>2.8300000000000001E-3</v>
      </c>
      <c r="AAP123" s="10">
        <f t="shared" ref="AAP123:AAP186" si="1036">AAS122</f>
        <v>98.390299999999996</v>
      </c>
      <c r="AAQ123" s="9">
        <f t="shared" si="701"/>
        <v>112.90049012332881</v>
      </c>
      <c r="AAR123" s="9">
        <f t="shared" si="702"/>
        <v>83.880109876670986</v>
      </c>
      <c r="AAS123" s="120">
        <f t="shared" ref="AAS123:AAS186" si="1037">(AAQ123+AAR123)/2</f>
        <v>98.390299999999897</v>
      </c>
      <c r="AAT123" s="15">
        <f t="shared" ref="AAT123:AAT186" si="1038">(AAQ123-AAS123)/B</f>
        <v>2.8299999999999801E-3</v>
      </c>
      <c r="AAU123" s="12"/>
      <c r="AAV123" s="11">
        <f>ABA122</f>
        <v>2.8300000000000001E-3</v>
      </c>
      <c r="AAW123" s="10">
        <f t="shared" ref="AAW123:AAW186" si="1039">AAZ122</f>
        <v>98.170199999999994</v>
      </c>
      <c r="AAX123" s="9">
        <f t="shared" si="703"/>
        <v>112.68039012332881</v>
      </c>
      <c r="AAY123" s="9">
        <f t="shared" si="704"/>
        <v>83.660009876670983</v>
      </c>
      <c r="AAZ123" s="120">
        <f t="shared" ref="AAZ123:AAZ186" si="1040">(AAX123+AAY123)/2</f>
        <v>98.170199999999895</v>
      </c>
      <c r="ABA123" s="15">
        <f t="shared" ref="ABA123:ABA186" si="1041">(AAX123-AAZ123)/B</f>
        <v>2.8299999999999801E-3</v>
      </c>
      <c r="ABB123" s="12"/>
      <c r="ABC123" s="11">
        <f>ABH122</f>
        <v>2.8300000000000001E-3</v>
      </c>
      <c r="ABD123" s="10">
        <f t="shared" ref="ABD123:ABD152" si="1042">ABG122</f>
        <v>97.950099999999992</v>
      </c>
      <c r="ABE123" s="9">
        <f t="shared" si="705"/>
        <v>112.4602901233288</v>
      </c>
      <c r="ABF123" s="9">
        <f>ABK123-ABJ123*(B-_R*ABS(ABJ123))</f>
        <v>83.439909876670981</v>
      </c>
      <c r="ABG123" s="120">
        <f t="shared" ref="ABG123:ABG186" si="1043">(ABE123+ABF123)/2</f>
        <v>97.950099999999892</v>
      </c>
      <c r="ABH123" s="15">
        <f t="shared" ref="ABH123:ABH152" si="1044">(ABE123-ABG123)/B</f>
        <v>2.8299999999999801E-3</v>
      </c>
      <c r="ABI123" s="12"/>
      <c r="ABJ123" s="11">
        <f>ABO122</f>
        <v>2.8300000000000001E-3</v>
      </c>
      <c r="ABK123" s="10">
        <f t="shared" ref="ABK123:ABK135" si="1045">ABN122</f>
        <v>97.72999999999999</v>
      </c>
      <c r="ABL123" s="9">
        <f t="shared" si="706"/>
        <v>112.2401901233288</v>
      </c>
      <c r="ABM123" s="9"/>
      <c r="ABN123" s="101">
        <f t="shared" ref="ABN123:ABN186" si="1046">$Y$122</f>
        <v>97.72999999999999</v>
      </c>
      <c r="ABO123" s="15">
        <f t="shared" ref="ABO123:ABO135" si="1047">(ABL123-ABN123)/B</f>
        <v>2.8299999999999606E-3</v>
      </c>
      <c r="ABP123" s="11"/>
      <c r="ABQ123" s="11"/>
    </row>
    <row r="124" spans="1:745" x14ac:dyDescent="0.2">
      <c r="A124" s="1">
        <f t="shared" si="707"/>
        <v>175.2</v>
      </c>
      <c r="B124" s="1">
        <f t="shared" ref="B124:B187" si="1048">$B$122</f>
        <v>-530.86680486868977</v>
      </c>
      <c r="C124" s="1">
        <f t="shared" ref="C124:C187" si="1049">$C$122</f>
        <v>-2564065.8939724509</v>
      </c>
      <c r="D124" s="2">
        <f t="shared" ref="D124:D187" si="1050">$D$122</f>
        <v>119.74</v>
      </c>
      <c r="E124" s="7">
        <f t="shared" ref="E124:E187" si="1051">$E$122</f>
        <v>2.8300000000000001E-3</v>
      </c>
      <c r="F124" s="1">
        <f t="shared" ref="F124:F187" si="1052">$F$122</f>
        <v>6.2352202539999999E-2</v>
      </c>
      <c r="G124" s="2">
        <f t="shared" ref="G124:G187" si="1053">$G$122</f>
        <v>3500</v>
      </c>
      <c r="H124" s="3">
        <f t="shared" si="500"/>
        <v>58.333333333333336</v>
      </c>
      <c r="I124" s="3">
        <f t="shared" si="501"/>
        <v>366.52</v>
      </c>
      <c r="J124" s="1">
        <f t="shared" ref="J124:J187" si="1054">$J$122</f>
        <v>0.77</v>
      </c>
      <c r="K124" s="1">
        <f t="shared" ref="K124:K187" si="1055">K123</f>
        <v>0.65</v>
      </c>
      <c r="L124" s="1">
        <f t="shared" si="708"/>
        <v>0.50050000000000006</v>
      </c>
      <c r="M124" s="40">
        <f t="shared" si="709"/>
        <v>9.0273513153513143</v>
      </c>
      <c r="N124" s="40">
        <f t="shared" si="502"/>
        <v>685.17596483516479</v>
      </c>
      <c r="O124" s="1">
        <f t="shared" ref="O124:O187" si="1056">$O$122</f>
        <v>22.01</v>
      </c>
      <c r="P124" s="1">
        <f t="shared" ref="P124:P187" si="1057">$P$122</f>
        <v>101</v>
      </c>
      <c r="Q124" s="2">
        <f t="shared" ref="Q124:Q187" si="1058">$Q$122</f>
        <v>9568.08</v>
      </c>
      <c r="R124" s="1">
        <f t="shared" si="710"/>
        <v>95.680800000000005</v>
      </c>
      <c r="S124" s="7">
        <f t="shared" ref="S124:S187" si="1059">$S$122</f>
        <v>0.1084</v>
      </c>
      <c r="T124" s="7">
        <f t="shared" si="503"/>
        <v>9.228889823999999E-3</v>
      </c>
      <c r="U124" s="7">
        <f t="shared" si="711"/>
        <v>5.2029491518009133E-2</v>
      </c>
      <c r="V124" s="40">
        <f t="shared" si="504"/>
        <v>5127.2756619537149</v>
      </c>
      <c r="W124" s="1">
        <f t="shared" ref="W124:W187" si="1060">$W$122</f>
        <v>0</v>
      </c>
      <c r="X124" s="1">
        <f t="shared" ref="X124:X187" si="1061">X123</f>
        <v>119.74</v>
      </c>
      <c r="Y124" s="1">
        <f t="shared" ref="Y124:Y187" si="1062">$Y$122</f>
        <v>97.72999999999999</v>
      </c>
      <c r="Z124" s="6">
        <f t="shared" si="505"/>
        <v>0.80246106979523479</v>
      </c>
      <c r="AA124" s="2">
        <f t="shared" ref="AA124:AA187" si="1063">$AA$122</f>
        <v>464.2</v>
      </c>
      <c r="AB124" s="40">
        <f t="shared" si="506"/>
        <v>27481.926356927921</v>
      </c>
      <c r="AC124" s="1">
        <f t="shared" si="507"/>
        <v>0.20611977595863853</v>
      </c>
      <c r="AD124" s="2">
        <v>2</v>
      </c>
      <c r="AE124" s="10">
        <f t="shared" si="508"/>
        <v>0.41223955191727707</v>
      </c>
      <c r="AF124" s="12">
        <f t="shared" si="509"/>
        <v>0.75142421648548974</v>
      </c>
      <c r="AG124" s="43">
        <f t="shared" si="510"/>
        <v>-5.1911395592697463E-6</v>
      </c>
      <c r="AH124" s="97">
        <f t="shared" si="511"/>
        <v>2.4590516276213015E-6</v>
      </c>
      <c r="AI124" s="11">
        <f t="shared" si="712"/>
        <v>0</v>
      </c>
      <c r="AJ124" s="43">
        <f t="shared" si="512"/>
        <v>2.1552417384635672E-3</v>
      </c>
      <c r="AK124" s="43"/>
      <c r="AL124" s="11">
        <f t="shared" si="713"/>
        <v>0</v>
      </c>
      <c r="AM124" s="10">
        <f t="shared" si="714"/>
        <v>119.74</v>
      </c>
      <c r="AN124" s="9"/>
      <c r="AO124" s="9">
        <f t="shared" si="513"/>
        <v>105.229809876671</v>
      </c>
      <c r="AP124" s="108">
        <f t="shared" si="715"/>
        <v>116.22639329231724</v>
      </c>
      <c r="AQ124" s="15">
        <f t="shared" si="716"/>
        <v>2.1447224882494538E-3</v>
      </c>
      <c r="AR124" s="49"/>
      <c r="AS124" s="11">
        <f t="shared" si="717"/>
        <v>2.8299999999999996E-3</v>
      </c>
      <c r="AT124" s="10">
        <f t="shared" si="718"/>
        <v>119.51990000000001</v>
      </c>
      <c r="AU124" s="9">
        <f t="shared" si="514"/>
        <v>127.09656439356228</v>
      </c>
      <c r="AV124" s="9">
        <f t="shared" si="515"/>
        <v>105.009709876671</v>
      </c>
      <c r="AW124" s="101">
        <f t="shared" si="719"/>
        <v>116.05313713511663</v>
      </c>
      <c r="AX124" s="15">
        <f t="shared" si="720"/>
        <v>2.153858693495255E-3</v>
      </c>
      <c r="AY124" s="49"/>
      <c r="AZ124" s="11">
        <f t="shared" si="721"/>
        <v>2.8299999999999996E-3</v>
      </c>
      <c r="BA124" s="10">
        <f t="shared" si="722"/>
        <v>119.2998</v>
      </c>
      <c r="BB124" s="9">
        <f t="shared" si="516"/>
        <v>126.96907278916379</v>
      </c>
      <c r="BC124" s="9">
        <f t="shared" si="517"/>
        <v>104.78960987667099</v>
      </c>
      <c r="BD124" s="101">
        <f t="shared" si="723"/>
        <v>115.87934133291739</v>
      </c>
      <c r="BE124" s="15">
        <f t="shared" si="724"/>
        <v>2.1628896488902114E-3</v>
      </c>
      <c r="BF124" s="49"/>
      <c r="BG124" s="11">
        <f t="shared" si="725"/>
        <v>2.8299999999999996E-3</v>
      </c>
      <c r="BH124" s="10">
        <f t="shared" si="726"/>
        <v>119.0797</v>
      </c>
      <c r="BI124" s="9">
        <f t="shared" si="518"/>
        <v>126.84050981940712</v>
      </c>
      <c r="BJ124" s="9">
        <f t="shared" si="727"/>
        <v>104.56950987667099</v>
      </c>
      <c r="BK124" s="101">
        <f t="shared" si="728"/>
        <v>115.70500984803905</v>
      </c>
      <c r="BL124" s="15">
        <f t="shared" si="729"/>
        <v>2.1718161272267062E-3</v>
      </c>
      <c r="BM124" s="49"/>
      <c r="BN124" s="11">
        <f t="shared" si="730"/>
        <v>2.8299999999999996E-3</v>
      </c>
      <c r="BO124" s="10">
        <f t="shared" si="731"/>
        <v>118.8596</v>
      </c>
      <c r="BP124" s="9">
        <f t="shared" si="519"/>
        <v>126.71088347341265</v>
      </c>
      <c r="BQ124" s="9">
        <f t="shared" si="732"/>
        <v>104.34940987667099</v>
      </c>
      <c r="BR124" s="101">
        <f t="shared" si="733"/>
        <v>115.53014667504182</v>
      </c>
      <c r="BS124" s="15">
        <f t="shared" si="734"/>
        <v>2.1806389075851801E-3</v>
      </c>
      <c r="BT124" s="12"/>
      <c r="BU124" s="11">
        <f t="shared" si="735"/>
        <v>2.8299999999999996E-3</v>
      </c>
      <c r="BV124" s="10">
        <f t="shared" si="736"/>
        <v>118.6395</v>
      </c>
      <c r="BW124" s="9">
        <f t="shared" si="520"/>
        <v>126.58020180070292</v>
      </c>
      <c r="BX124" s="9">
        <f t="shared" si="737"/>
        <v>104.12930987667099</v>
      </c>
      <c r="BY124" s="101">
        <f t="shared" si="738"/>
        <v>115.35475583868696</v>
      </c>
      <c r="BZ124" s="15">
        <f t="shared" si="739"/>
        <v>2.189358774936354E-3</v>
      </c>
      <c r="CA124" s="12"/>
      <c r="CB124" s="11">
        <f t="shared" si="740"/>
        <v>2.8299999999999996E-3</v>
      </c>
      <c r="CC124" s="10">
        <f t="shared" si="741"/>
        <v>118.4194</v>
      </c>
      <c r="CD124" s="9">
        <f t="shared" si="521"/>
        <v>126.44847290720062</v>
      </c>
      <c r="CE124" s="9">
        <f t="shared" si="742"/>
        <v>103.90920987667099</v>
      </c>
      <c r="CF124" s="101">
        <f t="shared" si="743"/>
        <v>115.1788413919358</v>
      </c>
      <c r="CG124" s="15">
        <f t="shared" si="744"/>
        <v>2.1979765197509588E-3</v>
      </c>
      <c r="CH124" s="12"/>
      <c r="CI124" s="11">
        <f t="shared" si="745"/>
        <v>2.8299999999999996E-3</v>
      </c>
      <c r="CJ124" s="10">
        <f t="shared" si="746"/>
        <v>118.19929999999999</v>
      </c>
      <c r="CK124" s="9">
        <f t="shared" si="522"/>
        <v>126.31570495130394</v>
      </c>
      <c r="CL124" s="9">
        <f t="shared" si="747"/>
        <v>103.68910987667098</v>
      </c>
      <c r="CM124" s="101">
        <f t="shared" si="748"/>
        <v>115.00240741398747</v>
      </c>
      <c r="CN124" s="15">
        <f t="shared" si="749"/>
        <v>2.206492937617014E-3</v>
      </c>
      <c r="CO124" s="12"/>
      <c r="CP124" s="11">
        <f t="shared" si="750"/>
        <v>2.8299999999999996E-3</v>
      </c>
      <c r="CQ124" s="10">
        <f t="shared" si="751"/>
        <v>117.97919999999999</v>
      </c>
      <c r="CR124" s="9">
        <f t="shared" si="523"/>
        <v>126.1819061400397</v>
      </c>
      <c r="CS124" s="9">
        <f t="shared" si="524"/>
        <v>103.46900987667098</v>
      </c>
      <c r="CT124" s="101">
        <f t="shared" si="752"/>
        <v>114.82545800835534</v>
      </c>
      <c r="CU124" s="15">
        <f t="shared" si="753"/>
        <v>2.2149088288646954E-3</v>
      </c>
      <c r="CV124" s="12"/>
      <c r="CW124" s="11">
        <f t="shared" si="754"/>
        <v>2.8299999999999996E-3</v>
      </c>
      <c r="CX124" s="10">
        <f t="shared" si="755"/>
        <v>117.75909999999999</v>
      </c>
      <c r="CY124" s="9">
        <f t="shared" si="525"/>
        <v>126.04708472529458</v>
      </c>
      <c r="CZ124" s="9">
        <f t="shared" si="526"/>
        <v>103.24890987667098</v>
      </c>
      <c r="DA124" s="101">
        <f t="shared" si="756"/>
        <v>114.64799730098278</v>
      </c>
      <c r="DB124" s="15">
        <f t="shared" si="757"/>
        <v>2.2232249981988003E-3</v>
      </c>
      <c r="DC124" s="12"/>
      <c r="DD124" s="11">
        <f t="shared" si="758"/>
        <v>2.8299999999999996E-3</v>
      </c>
      <c r="DE124" s="10">
        <f t="shared" si="759"/>
        <v>117.53899999999999</v>
      </c>
      <c r="DF124" s="9">
        <f t="shared" si="527"/>
        <v>125.91124900012449</v>
      </c>
      <c r="DG124" s="9">
        <f t="shared" si="528"/>
        <v>103.02880987667098</v>
      </c>
      <c r="DH124" s="101">
        <f t="shared" si="760"/>
        <v>114.47002943839773</v>
      </c>
      <c r="DI124" s="15">
        <f t="shared" si="761"/>
        <v>2.2314422543388574E-3</v>
      </c>
      <c r="DJ124" s="12"/>
      <c r="DK124" s="11">
        <f t="shared" si="762"/>
        <v>2.8299999999999996E-3</v>
      </c>
      <c r="DL124" s="10">
        <f t="shared" si="763"/>
        <v>117.31889999999999</v>
      </c>
      <c r="DM124" s="9">
        <f t="shared" si="529"/>
        <v>125.77440729514225</v>
      </c>
      <c r="DN124" s="9">
        <f t="shared" si="530"/>
        <v>102.80870987667097</v>
      </c>
      <c r="DO124" s="101">
        <f t="shared" si="764"/>
        <v>114.29155858590661</v>
      </c>
      <c r="DP124" s="15">
        <f t="shared" si="765"/>
        <v>2.2395614096668592E-3</v>
      </c>
      <c r="DQ124" s="12"/>
      <c r="DR124" s="11">
        <f t="shared" si="766"/>
        <v>2.8299999999999996E-3</v>
      </c>
      <c r="DS124" s="10">
        <f t="shared" si="767"/>
        <v>117.09879999999998</v>
      </c>
      <c r="DT124" s="9">
        <f t="shared" si="531"/>
        <v>125.63656797498369</v>
      </c>
      <c r="DU124" s="9">
        <f t="shared" si="532"/>
        <v>102.58860987667097</v>
      </c>
      <c r="DV124" s="101">
        <f t="shared" si="768"/>
        <v>114.11258892582734</v>
      </c>
      <c r="DW124" s="15">
        <f t="shared" si="769"/>
        <v>2.2475832798826375E-3</v>
      </c>
      <c r="DX124" s="12"/>
      <c r="DY124" s="11">
        <f t="shared" si="770"/>
        <v>2.8299999999999996E-3</v>
      </c>
      <c r="DZ124" s="10">
        <f t="shared" si="771"/>
        <v>116.87869999999998</v>
      </c>
      <c r="EA124" s="9">
        <f t="shared" si="533"/>
        <v>125.49773943485187</v>
      </c>
      <c r="EB124" s="9">
        <f t="shared" si="534"/>
        <v>102.36850987667097</v>
      </c>
      <c r="EC124" s="101">
        <f t="shared" si="772"/>
        <v>113.93312465576142</v>
      </c>
      <c r="ED124" s="15">
        <f t="shared" si="773"/>
        <v>2.2555086836668786E-3</v>
      </c>
      <c r="EE124" s="12"/>
      <c r="EF124" s="11">
        <f t="shared" si="774"/>
        <v>2.8299999999999996E-3</v>
      </c>
      <c r="EG124" s="10">
        <f t="shared" si="775"/>
        <v>116.65859999999998</v>
      </c>
      <c r="EH124" s="9">
        <f t="shared" si="535"/>
        <v>125.35793009713963</v>
      </c>
      <c r="EI124" s="9">
        <f t="shared" si="536"/>
        <v>102.14840987667097</v>
      </c>
      <c r="EJ124" s="101">
        <f t="shared" si="776"/>
        <v>113.75316998690531</v>
      </c>
      <c r="EK124" s="15">
        <f t="shared" si="777"/>
        <v>2.2633384423517431E-3</v>
      </c>
      <c r="EL124" s="12"/>
      <c r="EM124" s="11">
        <f t="shared" si="778"/>
        <v>2.8299999999999996E-3</v>
      </c>
      <c r="EN124" s="10">
        <f t="shared" si="779"/>
        <v>116.43849999999998</v>
      </c>
      <c r="EO124" s="9">
        <f t="shared" si="537"/>
        <v>125.2171484081301</v>
      </c>
      <c r="EP124" s="9">
        <f t="shared" si="538"/>
        <v>101.92830987667099</v>
      </c>
      <c r="EQ124" s="101">
        <f t="shared" si="780"/>
        <v>113.57272914240055</v>
      </c>
      <c r="ER124" s="15">
        <f t="shared" si="781"/>
        <v>2.2710733795991227E-3</v>
      </c>
      <c r="ES124" s="12"/>
      <c r="ET124" s="11">
        <f t="shared" si="782"/>
        <v>2.8299999999999966E-3</v>
      </c>
      <c r="EU124" s="10">
        <f t="shared" si="783"/>
        <v>116.21839999999999</v>
      </c>
      <c r="EV124" s="9">
        <f t="shared" si="539"/>
        <v>125.07540283477486</v>
      </c>
      <c r="EW124" s="9">
        <f t="shared" si="540"/>
        <v>101.70820987667099</v>
      </c>
      <c r="EX124" s="101">
        <f t="shared" si="784"/>
        <v>113.39180635572293</v>
      </c>
      <c r="EY124" s="15">
        <f t="shared" si="785"/>
        <v>2.2787143210864481E-3</v>
      </c>
      <c r="EZ124" s="12"/>
      <c r="FA124" s="11">
        <f t="shared" si="786"/>
        <v>2.8299999999999966E-3</v>
      </c>
      <c r="FB124" s="10">
        <f t="shared" si="787"/>
        <v>115.99829999999999</v>
      </c>
      <c r="FC124" s="9">
        <f t="shared" si="541"/>
        <v>124.93270186154969</v>
      </c>
      <c r="FD124" s="9">
        <f t="shared" si="542"/>
        <v>101.48810987667099</v>
      </c>
      <c r="FE124" s="101">
        <f t="shared" si="788"/>
        <v>113.21040586911033</v>
      </c>
      <c r="FF124" s="15">
        <f t="shared" si="789"/>
        <v>2.2862620942000712E-3</v>
      </c>
      <c r="FG124" s="12"/>
      <c r="FH124" s="11">
        <f t="shared" si="790"/>
        <v>2.8299999999999966E-3</v>
      </c>
      <c r="FI124" s="10">
        <f t="shared" si="791"/>
        <v>115.77819999999998</v>
      </c>
      <c r="FJ124" s="9">
        <f t="shared" si="543"/>
        <v>124.78905398738731</v>
      </c>
      <c r="FK124" s="9">
        <f t="shared" si="544"/>
        <v>101.26800987667099</v>
      </c>
      <c r="FL124" s="101">
        <f t="shared" si="792"/>
        <v>113.02853193202915</v>
      </c>
      <c r="FM124" s="15">
        <f t="shared" si="793"/>
        <v>2.2937175277361393E-3</v>
      </c>
      <c r="FN124" s="12"/>
      <c r="FO124" s="11">
        <f t="shared" si="794"/>
        <v>2.8299999999999966E-3</v>
      </c>
      <c r="FP124" s="10">
        <f t="shared" si="795"/>
        <v>115.55809999999998</v>
      </c>
      <c r="FQ124" s="9">
        <f t="shared" si="545"/>
        <v>124.64446772268687</v>
      </c>
      <c r="FR124" s="9">
        <f t="shared" si="546"/>
        <v>101.04790987667099</v>
      </c>
      <c r="FS124" s="101">
        <f t="shared" si="796"/>
        <v>112.84618879967893</v>
      </c>
      <c r="FT124" s="15">
        <f t="shared" si="797"/>
        <v>2.3010814516089984E-3</v>
      </c>
      <c r="FU124" s="12"/>
      <c r="FV124" s="11">
        <f t="shared" si="798"/>
        <v>2.8299999999999966E-3</v>
      </c>
      <c r="FW124" s="10">
        <f t="shared" si="799"/>
        <v>115.33799999999998</v>
      </c>
      <c r="FX124" s="9">
        <f t="shared" si="547"/>
        <v>124.49895158639958</v>
      </c>
      <c r="FY124" s="9">
        <f t="shared" si="548"/>
        <v>100.82780987667098</v>
      </c>
      <c r="FZ124" s="101">
        <f t="shared" si="800"/>
        <v>112.66338073153528</v>
      </c>
      <c r="GA124" s="15">
        <f t="shared" si="801"/>
        <v>2.308354696566955E-3</v>
      </c>
      <c r="GB124" s="12"/>
      <c r="GC124" s="11">
        <f t="shared" si="802"/>
        <v>2.8299999999999966E-3</v>
      </c>
      <c r="GD124" s="10">
        <f t="shared" si="803"/>
        <v>115.11789999999998</v>
      </c>
      <c r="GE124" s="9">
        <f t="shared" si="549"/>
        <v>124.35251410319012</v>
      </c>
      <c r="GF124" s="9">
        <f t="shared" si="550"/>
        <v>100.60770987667098</v>
      </c>
      <c r="GG124" s="101">
        <f t="shared" si="804"/>
        <v>112.48011198993055</v>
      </c>
      <c r="GH124" s="15">
        <f t="shared" si="805"/>
        <v>2.3155380939154863E-3</v>
      </c>
      <c r="GI124" s="12"/>
      <c r="GJ124" s="11">
        <f t="shared" si="806"/>
        <v>2.8299999999999966E-3</v>
      </c>
      <c r="GK124" s="10">
        <f t="shared" si="807"/>
        <v>114.89779999999998</v>
      </c>
      <c r="GL124" s="9">
        <f t="shared" si="551"/>
        <v>124.20516380067309</v>
      </c>
      <c r="GM124" s="9">
        <f t="shared" si="552"/>
        <v>100.38760987667101</v>
      </c>
      <c r="GN124" s="120">
        <f t="shared" si="808"/>
        <v>112.29638683867205</v>
      </c>
      <c r="GO124" s="15">
        <f t="shared" si="809"/>
        <v>2.3226324752477381E-3</v>
      </c>
      <c r="GP124" s="12"/>
      <c r="GQ124" s="11">
        <f t="shared" si="810"/>
        <v>2.829999999999994E-3</v>
      </c>
      <c r="GR124" s="10">
        <f t="shared" si="811"/>
        <v>114.67769999999999</v>
      </c>
      <c r="GS124" s="9">
        <f t="shared" si="553"/>
        <v>124.0569092067241</v>
      </c>
      <c r="GT124" s="9">
        <f t="shared" si="554"/>
        <v>100.16750987667101</v>
      </c>
      <c r="GU124" s="120">
        <f t="shared" si="812"/>
        <v>112.11220954169755</v>
      </c>
      <c r="GV124" s="15">
        <f t="shared" si="813"/>
        <v>2.3296386721823139E-3</v>
      </c>
      <c r="GW124" s="12"/>
      <c r="GX124" s="11">
        <f t="shared" si="814"/>
        <v>2.829999999999994E-3</v>
      </c>
      <c r="GY124" s="10">
        <f t="shared" si="815"/>
        <v>114.45759999999999</v>
      </c>
      <c r="GZ124" s="9">
        <f t="shared" si="555"/>
        <v>123.90775884686465</v>
      </c>
      <c r="HA124" s="9">
        <f t="shared" si="556"/>
        <v>99.947409876671003</v>
      </c>
      <c r="HB124" s="101">
        <f t="shared" si="816"/>
        <v>111.92758436176783</v>
      </c>
      <c r="HC124" s="15">
        <f t="shared" si="817"/>
        <v>2.3365575161082442E-3</v>
      </c>
      <c r="HD124" s="12"/>
      <c r="HE124" s="11">
        <f t="shared" si="818"/>
        <v>2.829999999999994E-3</v>
      </c>
      <c r="HF124" s="10">
        <f t="shared" si="819"/>
        <v>114.23749999999998</v>
      </c>
      <c r="HG124" s="9">
        <f t="shared" si="557"/>
        <v>123.7577212417203</v>
      </c>
      <c r="HH124" s="9">
        <f t="shared" si="558"/>
        <v>99.727309876671001</v>
      </c>
      <c r="HI124" s="101">
        <f t="shared" si="820"/>
        <v>111.74251555919565</v>
      </c>
      <c r="HJ124" s="15">
        <f t="shared" si="821"/>
        <v>2.3433898379371194E-3</v>
      </c>
      <c r="HK124" s="12"/>
      <c r="HL124" s="11">
        <f t="shared" si="822"/>
        <v>2.829999999999994E-3</v>
      </c>
      <c r="HM124" s="10">
        <f t="shared" si="823"/>
        <v>114.01739999999998</v>
      </c>
      <c r="HN124" s="9">
        <f t="shared" si="559"/>
        <v>123.60680490455121</v>
      </c>
      <c r="HO124" s="9">
        <f t="shared" si="560"/>
        <v>99.507209876670998</v>
      </c>
      <c r="HP124" s="120">
        <f t="shared" si="824"/>
        <v>111.5570073906111</v>
      </c>
      <c r="HQ124" s="15">
        <f t="shared" si="825"/>
        <v>2.3501364678622742E-3</v>
      </c>
      <c r="HR124" s="12"/>
      <c r="HS124" s="11">
        <f t="shared" ref="HS124:HS187" si="1064">HX123</f>
        <v>2.829999999999994E-3</v>
      </c>
      <c r="HT124" s="10">
        <f t="shared" si="826"/>
        <v>113.79729999999998</v>
      </c>
      <c r="HU124" s="9">
        <f t="shared" si="561"/>
        <v>123.45501833885449</v>
      </c>
      <c r="HV124" s="9">
        <f t="shared" si="562"/>
        <v>99.287109876670996</v>
      </c>
      <c r="HW124" s="120">
        <f t="shared" si="827"/>
        <v>111.37106410776275</v>
      </c>
      <c r="HX124" s="15">
        <f t="shared" si="828"/>
        <v>2.3567982351249722E-3</v>
      </c>
      <c r="HY124" s="12"/>
      <c r="HZ124" s="11">
        <f t="shared" ref="HZ124:HZ187" si="1065">IE123</f>
        <v>2.829999999999994E-3</v>
      </c>
      <c r="IA124" s="10">
        <f t="shared" si="829"/>
        <v>113.57719999999998</v>
      </c>
      <c r="IB124" s="9">
        <f t="shared" si="563"/>
        <v>123.30237003603743</v>
      </c>
      <c r="IC124" s="9">
        <f t="shared" si="564"/>
        <v>99.067009876670994</v>
      </c>
      <c r="ID124" s="120">
        <f t="shared" si="830"/>
        <v>111.18468995635422</v>
      </c>
      <c r="IE124" s="15">
        <f t="shared" si="831"/>
        <v>2.3633759677875107E-3</v>
      </c>
      <c r="IF124" s="12"/>
      <c r="IG124" s="11">
        <f t="shared" ref="IG124:IG187" si="1066">IL123</f>
        <v>2.829999999999994E-3</v>
      </c>
      <c r="IH124" s="10">
        <f t="shared" si="832"/>
        <v>113.35709999999997</v>
      </c>
      <c r="II124" s="9">
        <f t="shared" si="565"/>
        <v>123.14886847316089</v>
      </c>
      <c r="IJ124" s="9">
        <f t="shared" si="566"/>
        <v>98.846909876670992</v>
      </c>
      <c r="IK124" s="120">
        <f t="shared" si="833"/>
        <v>110.99788917491594</v>
      </c>
      <c r="IL124" s="15">
        <f t="shared" si="834"/>
        <v>2.3698704925131523E-3</v>
      </c>
      <c r="IM124" s="12"/>
      <c r="IN124" s="11">
        <f t="shared" ref="IN124:IN187" si="1067">IS123</f>
        <v>2.829999999999994E-3</v>
      </c>
      <c r="IO124" s="10">
        <f t="shared" si="835"/>
        <v>113.13699999999997</v>
      </c>
      <c r="IP124" s="9">
        <f t="shared" si="567"/>
        <v>122.99452211075186</v>
      </c>
      <c r="IQ124" s="9">
        <f t="shared" si="568"/>
        <v>98.62680987667099</v>
      </c>
      <c r="IR124" s="120">
        <f t="shared" si="836"/>
        <v>110.81066599371142</v>
      </c>
      <c r="IS124" s="15">
        <f t="shared" si="837"/>
        <v>2.3762826343528124E-3</v>
      </c>
      <c r="IT124" s="12"/>
      <c r="IU124" s="11">
        <f t="shared" ref="IU124:IU187" si="1068">IZ123</f>
        <v>2.829999999999994E-3</v>
      </c>
      <c r="IV124" s="10">
        <f t="shared" si="838"/>
        <v>112.91689999999997</v>
      </c>
      <c r="IW124" s="9">
        <f t="shared" si="569"/>
        <v>122.83933939068447</v>
      </c>
      <c r="IX124" s="9">
        <f t="shared" si="570"/>
        <v>98.406709876670988</v>
      </c>
      <c r="IY124" s="120">
        <f t="shared" si="839"/>
        <v>110.62302463367773</v>
      </c>
      <c r="IZ124" s="15">
        <f t="shared" si="840"/>
        <v>2.3826132165384287E-3</v>
      </c>
      <c r="JA124" s="12"/>
      <c r="JB124" s="11">
        <f t="shared" ref="JB124:JB187" si="1069">JG123</f>
        <v>2.829999999999994E-3</v>
      </c>
      <c r="JC124" s="10">
        <f t="shared" si="841"/>
        <v>112.69679999999997</v>
      </c>
      <c r="JD124" s="9">
        <f t="shared" si="571"/>
        <v>122.68332873412849</v>
      </c>
      <c r="JE124" s="9">
        <f t="shared" si="572"/>
        <v>98.186609876670985</v>
      </c>
      <c r="JF124" s="120">
        <f t="shared" si="842"/>
        <v>110.43496930539973</v>
      </c>
      <c r="JG124" s="15">
        <f t="shared" si="843"/>
        <v>2.3888630602828956E-3</v>
      </c>
      <c r="JH124" s="12"/>
      <c r="JI124" s="11">
        <f t="shared" ref="JI124:JI187" si="1070">JN123</f>
        <v>2.829999999999994E-3</v>
      </c>
      <c r="JJ124" s="10">
        <f t="shared" si="844"/>
        <v>112.47669999999997</v>
      </c>
      <c r="JK124" s="9">
        <f t="shared" si="573"/>
        <v>122.52649853956437</v>
      </c>
      <c r="JL124" s="9">
        <f t="shared" si="574"/>
        <v>97.966509876670983</v>
      </c>
      <c r="JM124" s="120">
        <f t="shared" si="845"/>
        <v>110.24650420811767</v>
      </c>
      <c r="JN124" s="15">
        <f t="shared" si="846"/>
        <v>2.3950329845864949E-3</v>
      </c>
      <c r="JO124" s="12"/>
      <c r="JP124" s="11">
        <f t="shared" ref="JP124:JP187" si="1071">JU123</f>
        <v>2.829999999999994E-3</v>
      </c>
      <c r="JQ124" s="10">
        <f t="shared" si="847"/>
        <v>112.25659999999996</v>
      </c>
      <c r="JR124" s="9">
        <f t="shared" si="575"/>
        <v>122.36885718086388</v>
      </c>
      <c r="JS124" s="9">
        <f t="shared" si="576"/>
        <v>97.746409876670981</v>
      </c>
      <c r="JT124" s="120">
        <f t="shared" si="848"/>
        <v>110.05763352876744</v>
      </c>
      <c r="JU124" s="15">
        <f t="shared" si="849"/>
        <v>2.4011238060497285E-3</v>
      </c>
      <c r="JV124" s="12"/>
      <c r="JW124" s="11">
        <f t="shared" ref="JW124:JW187" si="1072">KB123</f>
        <v>2.829999999999994E-3</v>
      </c>
      <c r="JX124" s="10">
        <f t="shared" si="850"/>
        <v>112.03649999999996</v>
      </c>
      <c r="JY124" s="9">
        <f t="shared" si="577"/>
        <v>122.21041300543548</v>
      </c>
      <c r="JZ124" s="9">
        <f t="shared" si="578"/>
        <v>97.526309876670979</v>
      </c>
      <c r="KA124" s="120">
        <f t="shared" si="851"/>
        <v>109.86836144105322</v>
      </c>
      <c r="KB124" s="15">
        <f t="shared" si="852"/>
        <v>2.4071363386924667E-3</v>
      </c>
      <c r="KC124" s="12"/>
      <c r="KD124" s="11">
        <f t="shared" ref="KD124:KD187" si="1073">KI123</f>
        <v>2.829999999999994E-3</v>
      </c>
      <c r="KE124" s="10">
        <f t="shared" si="853"/>
        <v>111.81639999999996</v>
      </c>
      <c r="KF124" s="9">
        <f t="shared" si="579"/>
        <v>122.05117433243331</v>
      </c>
      <c r="KG124" s="9">
        <f t="shared" si="580"/>
        <v>97.306209876670977</v>
      </c>
      <c r="KH124" s="120">
        <f t="shared" si="854"/>
        <v>109.67869210455214</v>
      </c>
      <c r="KI124" s="15">
        <f t="shared" si="855"/>
        <v>2.4130713937792671E-3</v>
      </c>
      <c r="KJ124" s="12"/>
      <c r="KK124" s="11">
        <f t="shared" ref="KK124:KK187" si="1074">KP123</f>
        <v>2.829999999999994E-3</v>
      </c>
      <c r="KL124" s="10">
        <f t="shared" si="856"/>
        <v>111.59629999999996</v>
      </c>
      <c r="KM124" s="9">
        <f t="shared" si="581"/>
        <v>121.89114945102889</v>
      </c>
      <c r="KN124" s="9">
        <f t="shared" si="582"/>
        <v>97.086109876670974</v>
      </c>
      <c r="KO124" s="120">
        <f t="shared" si="857"/>
        <v>109.48862966384993</v>
      </c>
      <c r="KP124" s="15">
        <f t="shared" si="858"/>
        <v>2.4189297796508684E-3</v>
      </c>
      <c r="KQ124" s="12"/>
      <c r="KR124" s="11">
        <f t="shared" ref="KR124:KR187" si="1075">KW123</f>
        <v>2.829999999999994E-3</v>
      </c>
      <c r="KS124" s="10">
        <f t="shared" si="859"/>
        <v>111.37619999999995</v>
      </c>
      <c r="KT124" s="9">
        <f t="shared" si="583"/>
        <v>121.73034661874458</v>
      </c>
      <c r="KU124" s="9">
        <f t="shared" si="584"/>
        <v>96.866009876670972</v>
      </c>
      <c r="KV124" s="120">
        <f t="shared" si="860"/>
        <v>109.29817824770777</v>
      </c>
      <c r="KW124" s="15">
        <f t="shared" si="861"/>
        <v>2.4247123015616471E-3</v>
      </c>
      <c r="KX124" s="12"/>
      <c r="KY124" s="11">
        <f t="shared" ref="KY124:KY187" si="1076">LD123</f>
        <v>2.829999999999994E-3</v>
      </c>
      <c r="KZ124" s="10">
        <f t="shared" si="862"/>
        <v>111.15609999999995</v>
      </c>
      <c r="LA124" s="9">
        <f t="shared" si="585"/>
        <v>121.56877405984756</v>
      </c>
      <c r="LB124" s="9">
        <f t="shared" si="586"/>
        <v>96.64590987667097</v>
      </c>
      <c r="LC124" s="120">
        <f t="shared" si="863"/>
        <v>109.10734196825926</v>
      </c>
      <c r="LD124" s="15">
        <f t="shared" si="864"/>
        <v>2.4304197615230123E-3</v>
      </c>
      <c r="LE124" s="12"/>
      <c r="LF124" s="11">
        <f t="shared" ref="LF124:LF187" si="1077">LK123</f>
        <v>2.829999999999994E-3</v>
      </c>
      <c r="LG124" s="10">
        <f t="shared" si="865"/>
        <v>110.93599999999995</v>
      </c>
      <c r="LH124" s="9">
        <f t="shared" si="587"/>
        <v>121.40643996380365</v>
      </c>
      <c r="LI124" s="9">
        <f t="shared" si="588"/>
        <v>96.425809876670968</v>
      </c>
      <c r="LJ124" s="120">
        <f t="shared" si="866"/>
        <v>108.91612492023731</v>
      </c>
      <c r="LK124" s="15">
        <f t="shared" si="867"/>
        <v>2.4360529581526316E-3</v>
      </c>
      <c r="LL124" s="12"/>
      <c r="LM124" s="11">
        <f t="shared" ref="LM124:LM187" si="1078">LR123</f>
        <v>2.829999999999994E-3</v>
      </c>
      <c r="LN124" s="10">
        <f t="shared" si="868"/>
        <v>110.71589999999995</v>
      </c>
      <c r="LO124" s="9">
        <f t="shared" si="589"/>
        <v>121.24335248378956</v>
      </c>
      <c r="LP124" s="9">
        <f t="shared" si="590"/>
        <v>96.205709876670994</v>
      </c>
      <c r="LQ124" s="120">
        <f t="shared" si="869"/>
        <v>108.72453118023029</v>
      </c>
      <c r="LR124" s="15">
        <f t="shared" si="870"/>
        <v>2.4416126865293339E-3</v>
      </c>
      <c r="LS124" s="12"/>
      <c r="LT124" s="11">
        <f t="shared" ref="LT124:LT187" si="1079">LY123</f>
        <v>2.8299999999999914E-3</v>
      </c>
      <c r="LU124" s="10">
        <f t="shared" si="871"/>
        <v>110.49579999999996</v>
      </c>
      <c r="LV124" s="9">
        <f t="shared" si="591"/>
        <v>121.07951973526283</v>
      </c>
      <c r="LW124" s="9">
        <f t="shared" si="592"/>
        <v>95.985609876670992</v>
      </c>
      <c r="LX124" s="120">
        <f t="shared" si="872"/>
        <v>108.53256480596691</v>
      </c>
      <c r="LY124" s="15">
        <f t="shared" si="873"/>
        <v>2.4470997380536754E-3</v>
      </c>
      <c r="LZ124" s="12"/>
      <c r="MA124" s="11">
        <f t="shared" ref="MA124:MA187" si="1080">MF123</f>
        <v>2.8299999999999914E-3</v>
      </c>
      <c r="MB124" s="10">
        <f t="shared" si="874"/>
        <v>110.27569999999996</v>
      </c>
      <c r="MC124" s="9">
        <f t="shared" si="593"/>
        <v>120.91494979458822</v>
      </c>
      <c r="MD124" s="9">
        <f t="shared" si="594"/>
        <v>95.76550987667099</v>
      </c>
      <c r="ME124" s="120">
        <f t="shared" si="875"/>
        <v>108.3402298356296</v>
      </c>
      <c r="MF124" s="15">
        <f t="shared" si="876"/>
        <v>2.452514900313963E-3</v>
      </c>
      <c r="MG124" s="12"/>
      <c r="MH124" s="11">
        <f t="shared" ref="MH124:MH187" si="1081">MM123</f>
        <v>2.8299999999999914E-3</v>
      </c>
      <c r="MI124" s="10">
        <f t="shared" si="877"/>
        <v>110.05559999999996</v>
      </c>
      <c r="MJ124" s="9">
        <f t="shared" si="595"/>
        <v>120.74965069771959</v>
      </c>
      <c r="MK124" s="9">
        <f t="shared" si="596"/>
        <v>95.545409876670988</v>
      </c>
      <c r="ML124" s="120">
        <f t="shared" si="878"/>
        <v>108.14753028719528</v>
      </c>
      <c r="MM124" s="15">
        <f t="shared" si="879"/>
        <v>2.457858956957729E-3</v>
      </c>
      <c r="MN124" s="12"/>
      <c r="MO124" s="11">
        <f t="shared" ref="MO124:MO187" si="1082">MT123</f>
        <v>2.8299999999999914E-3</v>
      </c>
      <c r="MP124" s="10">
        <f t="shared" si="880"/>
        <v>109.83549999999995</v>
      </c>
      <c r="MQ124" s="9">
        <f t="shared" si="597"/>
        <v>120.58363043893615</v>
      </c>
      <c r="MR124" s="9">
        <f t="shared" si="598"/>
        <v>95.325309876670985</v>
      </c>
      <c r="MS124" s="120">
        <f t="shared" si="881"/>
        <v>107.95447015780357</v>
      </c>
      <c r="MT124" s="15">
        <f t="shared" si="882"/>
        <v>2.4631326875684941E-3</v>
      </c>
      <c r="MU124" s="12"/>
      <c r="MV124" s="11">
        <f t="shared" ref="MV124:MV187" si="1083">NA123</f>
        <v>2.8299999999999914E-3</v>
      </c>
      <c r="MW124" s="10">
        <f t="shared" si="883"/>
        <v>109.61539999999995</v>
      </c>
      <c r="MX124" s="9">
        <f t="shared" si="599"/>
        <v>120.41689696963216</v>
      </c>
      <c r="MY124" s="9">
        <f t="shared" si="600"/>
        <v>95.105209876670983</v>
      </c>
      <c r="MZ124" s="120">
        <f t="shared" si="884"/>
        <v>107.76105342315157</v>
      </c>
      <c r="NA124" s="15">
        <f t="shared" si="885"/>
        <v>2.4683368675477396E-3</v>
      </c>
      <c r="NB124" s="12"/>
      <c r="NC124" s="11">
        <f t="shared" ref="NC124:NC187" si="1084">NH123</f>
        <v>2.8299999999999914E-3</v>
      </c>
      <c r="ND124" s="10">
        <f t="shared" si="886"/>
        <v>109.39529999999995</v>
      </c>
      <c r="NE124" s="9">
        <f t="shared" si="601"/>
        <v>120.24945819715877</v>
      </c>
      <c r="NF124" s="9">
        <f t="shared" si="602"/>
        <v>94.885109876670981</v>
      </c>
      <c r="NG124" s="120">
        <f t="shared" si="887"/>
        <v>107.56728403691488</v>
      </c>
      <c r="NH124" s="15">
        <f t="shared" si="888"/>
        <v>2.4734722680019566E-3</v>
      </c>
      <c r="NI124" s="12"/>
      <c r="NJ124" s="11">
        <f t="shared" ref="NJ124:NJ187" si="1085">NO123</f>
        <v>2.8299999999999914E-3</v>
      </c>
      <c r="NK124" s="10">
        <f t="shared" si="889"/>
        <v>109.17519999999995</v>
      </c>
      <c r="NL124" s="9">
        <f t="shared" si="603"/>
        <v>120.08132198371716</v>
      </c>
      <c r="NM124" s="9">
        <f t="shared" si="604"/>
        <v>94.665009876670979</v>
      </c>
      <c r="NN124" s="120">
        <f t="shared" si="890"/>
        <v>107.37316593019406</v>
      </c>
      <c r="NO124" s="15">
        <f t="shared" si="891"/>
        <v>2.4785396556347311E-3</v>
      </c>
      <c r="NP124" s="12"/>
      <c r="NQ124" s="11">
        <f t="shared" ref="NQ124:NQ187" si="1086">NV123</f>
        <v>2.8299999999999914E-3</v>
      </c>
      <c r="NR124" s="10">
        <f t="shared" si="892"/>
        <v>108.95509999999994</v>
      </c>
      <c r="NS124" s="9">
        <f t="shared" si="605"/>
        <v>119.91249614530186</v>
      </c>
      <c r="NT124" s="9">
        <f t="shared" si="606"/>
        <v>94.444909876671005</v>
      </c>
      <c r="NU124" s="120">
        <f t="shared" si="893"/>
        <v>107.17870301098642</v>
      </c>
      <c r="NV124" s="15">
        <f t="shared" si="894"/>
        <v>2.4835397926436641E-3</v>
      </c>
      <c r="NW124" s="12"/>
      <c r="NX124" s="11">
        <f t="shared" ref="NX124:NX187" si="1087">OC123</f>
        <v>2.8299999999999883E-3</v>
      </c>
      <c r="NY124" s="10">
        <f t="shared" si="895"/>
        <v>108.73499999999996</v>
      </c>
      <c r="NZ124" s="9">
        <f t="shared" si="607"/>
        <v>119.74298845069312</v>
      </c>
      <c r="OA124" s="9">
        <f t="shared" si="608"/>
        <v>94.224809876671003</v>
      </c>
      <c r="OB124" s="120">
        <f t="shared" si="896"/>
        <v>106.98389916368205</v>
      </c>
      <c r="OC124" s="15">
        <f t="shared" si="897"/>
        <v>2.4884734366221492E-3</v>
      </c>
      <c r="OD124" s="12"/>
      <c r="OE124" s="11">
        <f t="shared" ref="OE124:OE187" si="1088">OJ123</f>
        <v>2.8299999999999883E-3</v>
      </c>
      <c r="OF124" s="10">
        <f t="shared" si="898"/>
        <v>108.51489999999995</v>
      </c>
      <c r="OG124" s="9">
        <f t="shared" si="609"/>
        <v>119.57280662049736</v>
      </c>
      <c r="OH124" s="9">
        <f t="shared" si="610"/>
        <v>94.004709876671001</v>
      </c>
      <c r="OI124" s="120">
        <f t="shared" si="899"/>
        <v>106.78875824858417</v>
      </c>
      <c r="OJ124" s="15">
        <f t="shared" si="900"/>
        <v>2.4933413404657685E-3</v>
      </c>
      <c r="OK124" s="12"/>
      <c r="OL124" s="11">
        <f t="shared" ref="OL124:OL187" si="1089">OQ123</f>
        <v>2.8299999999999883E-3</v>
      </c>
      <c r="OM124" s="10">
        <f t="shared" si="901"/>
        <v>108.29479999999995</v>
      </c>
      <c r="ON124" s="9">
        <f t="shared" si="611"/>
        <v>119.40195832623465</v>
      </c>
      <c r="OO124" s="9">
        <f t="shared" si="612"/>
        <v>93.784609876670999</v>
      </c>
      <c r="OP124" s="120">
        <f t="shared" si="902"/>
        <v>106.59328410145282</v>
      </c>
      <c r="OQ124" s="15">
        <f t="shared" si="903"/>
        <v>2.4981442522833196E-3</v>
      </c>
      <c r="OR124" s="12"/>
      <c r="OS124" s="11">
        <f t="shared" ref="OS124:OS187" si="1090">OX123</f>
        <v>2.8299999999999883E-3</v>
      </c>
      <c r="OT124" s="10">
        <f t="shared" si="904"/>
        <v>108.07469999999995</v>
      </c>
      <c r="OU124" s="9">
        <f t="shared" si="613"/>
        <v>119.23045118947203</v>
      </c>
      <c r="OV124" s="9">
        <f t="shared" si="614"/>
        <v>93.564509876670996</v>
      </c>
      <c r="OW124" s="120">
        <f t="shared" si="905"/>
        <v>106.39748053307152</v>
      </c>
      <c r="OX124" s="15">
        <f t="shared" si="906"/>
        <v>2.5028829153123005E-3</v>
      </c>
      <c r="OY124" s="12"/>
      <c r="OZ124" s="11">
        <f t="shared" ref="OZ124:OZ187" si="1091">PE123</f>
        <v>2.8299999999999883E-3</v>
      </c>
      <c r="PA124" s="10">
        <f t="shared" si="907"/>
        <v>107.85459999999995</v>
      </c>
      <c r="PB124" s="9">
        <f t="shared" si="615"/>
        <v>119.0582927810019</v>
      </c>
      <c r="PC124" s="9">
        <f t="shared" si="616"/>
        <v>93.344409876670994</v>
      </c>
      <c r="PD124" s="120">
        <f t="shared" si="908"/>
        <v>106.20135132883644</v>
      </c>
      <c r="PE124" s="15">
        <f t="shared" si="909"/>
        <v>2.5075580678387797E-3</v>
      </c>
      <c r="PF124" s="12"/>
      <c r="PG124" s="11">
        <f t="shared" ref="PG124:PG187" si="1092">PL123</f>
        <v>2.8299999999999883E-3</v>
      </c>
      <c r="PH124" s="10">
        <f t="shared" si="910"/>
        <v>107.63449999999995</v>
      </c>
      <c r="PI124" s="9">
        <f t="shared" si="617"/>
        <v>118.8854906200641</v>
      </c>
      <c r="PJ124" s="9">
        <f t="shared" si="618"/>
        <v>93.124309876670992</v>
      </c>
      <c r="PK124" s="120">
        <f t="shared" si="911"/>
        <v>106.00490024836755</v>
      </c>
      <c r="PL124" s="15">
        <f t="shared" si="912"/>
        <v>2.512170443121541E-3</v>
      </c>
      <c r="PM124" s="12"/>
      <c r="PN124" s="11">
        <f t="shared" ref="PN124:PN187" si="1093">PS123</f>
        <v>2.8299999999999883E-3</v>
      </c>
      <c r="PO124" s="10">
        <f t="shared" si="913"/>
        <v>107.41439999999994</v>
      </c>
      <c r="PP124" s="9">
        <f t="shared" si="619"/>
        <v>118.71205217361103</v>
      </c>
      <c r="PQ124" s="9">
        <f t="shared" si="620"/>
        <v>92.90420987667099</v>
      </c>
      <c r="PR124" s="120">
        <f t="shared" si="914"/>
        <v>105.80813102514101</v>
      </c>
      <c r="PS124" s="15">
        <f t="shared" si="915"/>
        <v>2.5167207693204199E-3</v>
      </c>
      <c r="PT124" s="12"/>
      <c r="PU124" s="11">
        <f t="shared" ref="PU124:PU187" si="1094">PZ123</f>
        <v>2.8299999999999883E-3</v>
      </c>
      <c r="PV124" s="10">
        <f t="shared" si="916"/>
        <v>107.19429999999994</v>
      </c>
      <c r="PW124" s="9">
        <f t="shared" si="621"/>
        <v>118.53798485561437</v>
      </c>
      <c r="PX124" s="9">
        <f t="shared" si="622"/>
        <v>92.684109876670988</v>
      </c>
      <c r="PY124" s="120">
        <f t="shared" si="917"/>
        <v>105.61104736614269</v>
      </c>
      <c r="PZ124" s="15">
        <f t="shared" si="918"/>
        <v>2.5212097694286948E-3</v>
      </c>
      <c r="QA124" s="12"/>
      <c r="QB124" s="11">
        <f t="shared" ref="QB124:QB187" si="1095">QG123</f>
        <v>2.8299999999999883E-3</v>
      </c>
      <c r="QC124" s="10">
        <f t="shared" si="919"/>
        <v>106.97419999999994</v>
      </c>
      <c r="QD124" s="9">
        <f t="shared" si="623"/>
        <v>118.36329602641287</v>
      </c>
      <c r="QE124" s="9">
        <f t="shared" si="624"/>
        <v>92.464009876670985</v>
      </c>
      <c r="QF124" s="120">
        <f t="shared" si="920"/>
        <v>105.41365295154193</v>
      </c>
      <c r="QG124" s="15">
        <f t="shared" si="921"/>
        <v>2.5256381612094869E-3</v>
      </c>
      <c r="QH124" s="12"/>
      <c r="QI124" s="11">
        <f t="shared" ref="QI124:QI187" si="1096">QN123</f>
        <v>2.8299999999999883E-3</v>
      </c>
      <c r="QJ124" s="10">
        <f t="shared" si="922"/>
        <v>106.75409999999994</v>
      </c>
      <c r="QK124" s="9">
        <f t="shared" si="625"/>
        <v>118.18799299209969</v>
      </c>
      <c r="QL124" s="9">
        <f t="shared" si="626"/>
        <v>92.243909876670983</v>
      </c>
      <c r="QM124" s="120">
        <f t="shared" si="923"/>
        <v>105.21595143438535</v>
      </c>
      <c r="QN124" s="15">
        <f t="shared" si="924"/>
        <v>2.5300066571360114E-3</v>
      </c>
      <c r="QO124" s="12"/>
      <c r="QP124" s="11">
        <f t="shared" ref="QP124:QP187" si="1097">QU123</f>
        <v>2.8299999999999883E-3</v>
      </c>
      <c r="QQ124" s="10">
        <f t="shared" si="925"/>
        <v>106.53399999999993</v>
      </c>
      <c r="QR124" s="9">
        <f t="shared" si="627"/>
        <v>118.01208300394876</v>
      </c>
      <c r="QS124" s="9">
        <f t="shared" si="628"/>
        <v>92.023809876670981</v>
      </c>
      <c r="QT124" s="120">
        <f t="shared" si="926"/>
        <v>105.01794644030987</v>
      </c>
      <c r="QU124" s="15">
        <f t="shared" si="927"/>
        <v>2.5343159643356405E-3</v>
      </c>
      <c r="QV124" s="12"/>
      <c r="QW124" s="11">
        <f t="shared" ref="QW124:QW187" si="1098">RB123</f>
        <v>2.8299999999999883E-3</v>
      </c>
      <c r="QX124" s="10">
        <f t="shared" si="928"/>
        <v>106.31389999999993</v>
      </c>
      <c r="QY124" s="9">
        <f t="shared" si="629"/>
        <v>117.83557325787879</v>
      </c>
      <c r="QZ124" s="9">
        <f t="shared" si="630"/>
        <v>91.803709876670979</v>
      </c>
      <c r="RA124" s="120">
        <f t="shared" si="929"/>
        <v>104.81964156727489</v>
      </c>
      <c r="RB124" s="15">
        <f t="shared" si="930"/>
        <v>2.5385667845376331E-3</v>
      </c>
      <c r="RC124" s="12"/>
      <c r="RD124" s="11">
        <f t="shared" ref="RD124:RD187" si="1099">RI123</f>
        <v>2.8299999999999883E-3</v>
      </c>
      <c r="RE124" s="10">
        <f t="shared" si="931"/>
        <v>106.09379999999993</v>
      </c>
      <c r="RF124" s="9">
        <f t="shared" si="631"/>
        <v>117.65847089395433</v>
      </c>
      <c r="RG124" s="9">
        <f t="shared" si="632"/>
        <v>91.583609876670977</v>
      </c>
      <c r="RH124" s="120">
        <f t="shared" si="932"/>
        <v>104.62104038531265</v>
      </c>
      <c r="RI124" s="15">
        <f t="shared" si="933"/>
        <v>2.5427598140244814E-3</v>
      </c>
      <c r="RJ124" s="12"/>
      <c r="RK124" s="11">
        <f t="shared" ref="RK124:RK187" si="1100">RP123</f>
        <v>2.8299999999999883E-3</v>
      </c>
      <c r="RL124" s="10">
        <f t="shared" si="934"/>
        <v>105.87369999999993</v>
      </c>
      <c r="RM124" s="9">
        <f t="shared" si="633"/>
        <v>117.48078299592251</v>
      </c>
      <c r="RN124" s="9">
        <f t="shared" si="634"/>
        <v>91.363509876670975</v>
      </c>
      <c r="RO124" s="120">
        <f t="shared" si="935"/>
        <v>104.42214643629674</v>
      </c>
      <c r="RP124" s="15">
        <f t="shared" si="936"/>
        <v>2.5468957435867334E-3</v>
      </c>
      <c r="RQ124" s="12"/>
      <c r="RR124" s="11">
        <f t="shared" ref="RR124:RR187" si="1101">RW123</f>
        <v>2.8299999999999883E-3</v>
      </c>
      <c r="RS124" s="10">
        <f t="shared" si="937"/>
        <v>105.65359999999993</v>
      </c>
      <c r="RT124" s="9">
        <f t="shared" si="635"/>
        <v>117.30251659078486</v>
      </c>
      <c r="RU124" s="9">
        <f t="shared" si="636"/>
        <v>91.143409876670972</v>
      </c>
      <c r="RV124" s="120">
        <f t="shared" si="938"/>
        <v>104.22296323372791</v>
      </c>
      <c r="RW124" s="15">
        <f t="shared" si="939"/>
        <v>2.5509752584812408E-3</v>
      </c>
      <c r="RX124" s="12"/>
      <c r="RY124" s="11">
        <f t="shared" ref="RY124:RY187" si="1102">SD123</f>
        <v>2.8299999999999883E-3</v>
      </c>
      <c r="RZ124" s="10">
        <f t="shared" si="940"/>
        <v>105.43349999999992</v>
      </c>
      <c r="SA124" s="9">
        <f t="shared" si="637"/>
        <v>117.1236786484031</v>
      </c>
      <c r="SB124" s="9">
        <f t="shared" si="638"/>
        <v>90.92330987667097</v>
      </c>
      <c r="SC124" s="120">
        <f t="shared" si="941"/>
        <v>104.02349426253704</v>
      </c>
      <c r="SD124" s="15">
        <f t="shared" si="942"/>
        <v>2.5549990383927045E-3</v>
      </c>
      <c r="SE124" s="12"/>
      <c r="SF124" s="11">
        <f t="shared" ref="SF124:SF187" si="1103">SK123</f>
        <v>2.8299999999999883E-3</v>
      </c>
      <c r="SG124" s="10">
        <f t="shared" si="943"/>
        <v>105.21339999999992</v>
      </c>
      <c r="SH124" s="9">
        <f t="shared" si="639"/>
        <v>116.94427608113794</v>
      </c>
      <c r="SI124" s="9">
        <f t="shared" si="640"/>
        <v>90.703209876670968</v>
      </c>
      <c r="SJ124" s="120">
        <f t="shared" si="944"/>
        <v>103.82374297890445</v>
      </c>
      <c r="SK124" s="15">
        <f t="shared" si="945"/>
        <v>2.5589677573984778E-3</v>
      </c>
      <c r="SL124" s="12"/>
      <c r="SM124" s="11">
        <f t="shared" ref="SM124:SM187" si="1104">SR123</f>
        <v>2.8299999999999883E-3</v>
      </c>
      <c r="SN124" s="10">
        <f t="shared" si="946"/>
        <v>104.99329999999992</v>
      </c>
      <c r="SO124" s="9">
        <f t="shared" si="641"/>
        <v>116.76431574352011</v>
      </c>
      <c r="SP124" s="9">
        <f t="shared" si="642"/>
        <v>90.483109876670966</v>
      </c>
      <c r="SQ124" s="120">
        <f t="shared" si="947"/>
        <v>103.62371281009554</v>
      </c>
      <c r="SR124" s="15">
        <f t="shared" si="948"/>
        <v>2.5628820839364492E-3</v>
      </c>
      <c r="SS124" s="12"/>
      <c r="ST124" s="11">
        <f t="shared" ref="ST124:ST187" si="1105">SY123</f>
        <v>2.8299999999999883E-3</v>
      </c>
      <c r="SU124" s="10">
        <f t="shared" si="949"/>
        <v>104.77319999999992</v>
      </c>
      <c r="SV124" s="9">
        <f t="shared" si="643"/>
        <v>116.58380443195256</v>
      </c>
      <c r="SW124" s="9">
        <f t="shared" si="644"/>
        <v>90.263009876670992</v>
      </c>
      <c r="SX124" s="120">
        <f t="shared" si="950"/>
        <v>103.42340715431178</v>
      </c>
      <c r="SY124" s="15">
        <f t="shared" si="951"/>
        <v>2.5667426807760322E-3</v>
      </c>
      <c r="SZ124" s="12"/>
      <c r="TA124" s="11">
        <f t="shared" ref="TA124:TA187" si="1106">TF123</f>
        <v>2.8299999999999857E-3</v>
      </c>
      <c r="TB124" s="10">
        <f t="shared" si="952"/>
        <v>104.55309999999993</v>
      </c>
      <c r="TC124" s="9">
        <f t="shared" si="645"/>
        <v>116.40274888444307</v>
      </c>
      <c r="TD124" s="9">
        <f t="shared" si="646"/>
        <v>90.04290987667099</v>
      </c>
      <c r="TE124" s="120">
        <f t="shared" si="953"/>
        <v>103.22282938055703</v>
      </c>
      <c r="TF124" s="15">
        <f t="shared" si="954"/>
        <v>2.5705502049920832E-3</v>
      </c>
      <c r="TG124" s="12"/>
      <c r="TH124" s="11">
        <f t="shared" ref="TH124:TH187" si="1107">TM123</f>
        <v>2.8299999999999857E-3</v>
      </c>
      <c r="TI124" s="10">
        <f t="shared" si="955"/>
        <v>104.33299999999993</v>
      </c>
      <c r="TJ124" s="9">
        <f t="shared" si="647"/>
        <v>116.22115578036632</v>
      </c>
      <c r="TK124" s="9">
        <f t="shared" si="648"/>
        <v>89.822809876670988</v>
      </c>
      <c r="TL124" s="120">
        <f t="shared" si="956"/>
        <v>103.02198282851865</v>
      </c>
      <c r="TM124" s="15">
        <f t="shared" si="957"/>
        <v>2.5743053079416863E-3</v>
      </c>
      <c r="TN124" s="12"/>
      <c r="TO124" s="11">
        <f t="shared" ref="TO124:TO187" si="1108">TT123</f>
        <v>2.8299999999999857E-3</v>
      </c>
      <c r="TP124" s="10">
        <f t="shared" si="958"/>
        <v>104.11289999999993</v>
      </c>
      <c r="TQ124" s="9">
        <f t="shared" si="649"/>
        <v>116.03903174025454</v>
      </c>
      <c r="TR124" s="9">
        <f t="shared" si="650"/>
        <v>89.602709876670986</v>
      </c>
      <c r="TS124" s="120">
        <f t="shared" si="959"/>
        <v>102.82087080846276</v>
      </c>
      <c r="TT124" s="15">
        <f t="shared" si="960"/>
        <v>2.5780086352437488E-3</v>
      </c>
      <c r="TU124" s="12"/>
      <c r="TV124" s="11">
        <f t="shared" ref="TV124:TV187" si="1109">UA123</f>
        <v>2.8299999999999857E-3</v>
      </c>
      <c r="TW124" s="10">
        <f t="shared" si="961"/>
        <v>103.89279999999992</v>
      </c>
      <c r="TX124" s="9">
        <f t="shared" si="651"/>
        <v>115.85638332561602</v>
      </c>
      <c r="TY124" s="9">
        <f t="shared" si="652"/>
        <v>89.382609876670983</v>
      </c>
      <c r="TZ124" s="120">
        <f t="shared" si="962"/>
        <v>102.61949660114351</v>
      </c>
      <c r="UA124" s="15">
        <f t="shared" si="963"/>
        <v>2.5816608267612987E-3</v>
      </c>
      <c r="UB124" s="12"/>
      <c r="UC124" s="11">
        <f t="shared" ref="UC124:UC187" si="1110">UH123</f>
        <v>2.8299999999999857E-3</v>
      </c>
      <c r="UD124" s="10">
        <f t="shared" si="964"/>
        <v>103.67269999999992</v>
      </c>
      <c r="UE124" s="9">
        <f t="shared" si="653"/>
        <v>115.67321703878039</v>
      </c>
      <c r="UF124" s="9">
        <f t="shared" si="654"/>
        <v>89.162509876670981</v>
      </c>
      <c r="UG124" s="120">
        <f t="shared" si="965"/>
        <v>102.41786345772569</v>
      </c>
      <c r="UH124" s="15">
        <f t="shared" si="966"/>
        <v>2.5852625165864087E-3</v>
      </c>
      <c r="UI124" s="12"/>
      <c r="UJ124" s="11">
        <f t="shared" ref="UJ124:UJ187" si="1111">UO123</f>
        <v>2.8299999999999857E-3</v>
      </c>
      <c r="UK124" s="10">
        <f t="shared" si="967"/>
        <v>103.45259999999992</v>
      </c>
      <c r="UL124" s="9">
        <f t="shared" si="655"/>
        <v>115.48953932277013</v>
      </c>
      <c r="UM124" s="9">
        <f t="shared" si="656"/>
        <v>88.942409876670979</v>
      </c>
      <c r="UN124" s="120">
        <f t="shared" si="968"/>
        <v>102.21597459972055</v>
      </c>
      <c r="UO124" s="15">
        <f t="shared" si="969"/>
        <v>2.5888143330276433E-3</v>
      </c>
      <c r="UP124" s="12"/>
      <c r="UQ124" s="11">
        <f t="shared" ref="UQ124:UQ187" si="1112">UV123</f>
        <v>2.8299999999999857E-3</v>
      </c>
      <c r="UR124" s="10">
        <f t="shared" si="970"/>
        <v>103.23249999999992</v>
      </c>
      <c r="US124" s="9">
        <f t="shared" si="657"/>
        <v>115.30535656119729</v>
      </c>
      <c r="UT124" s="9">
        <f t="shared" si="658"/>
        <v>88.722309876671005</v>
      </c>
      <c r="UU124" s="120">
        <f t="shared" si="971"/>
        <v>102.01383321893414</v>
      </c>
      <c r="UV124" s="15">
        <f t="shared" si="972"/>
        <v>2.5923168986000059E-3</v>
      </c>
      <c r="UW124" s="12"/>
      <c r="UX124" s="11">
        <f t="shared" ref="UX124:UX187" si="1113">VC123</f>
        <v>2.8299999999999827E-3</v>
      </c>
      <c r="UY124" s="10">
        <f t="shared" si="973"/>
        <v>103.01239999999993</v>
      </c>
      <c r="UZ124" s="9">
        <f t="shared" si="659"/>
        <v>115.12067507818476</v>
      </c>
      <c r="VA124" s="9">
        <f t="shared" si="660"/>
        <v>88.502209876671003</v>
      </c>
      <c r="VB124" s="120">
        <f t="shared" si="974"/>
        <v>101.81144247742787</v>
      </c>
      <c r="VC124" s="15">
        <f t="shared" si="975"/>
        <v>2.5957708300172592E-3</v>
      </c>
      <c r="VD124" s="12"/>
      <c r="VE124" s="11">
        <f t="shared" ref="VE124:VE187" si="1114">VJ123</f>
        <v>2.8299999999999827E-3</v>
      </c>
      <c r="VF124" s="10">
        <f t="shared" si="976"/>
        <v>102.79229999999993</v>
      </c>
      <c r="VG124" s="9">
        <f t="shared" si="661"/>
        <v>114.93550113831121</v>
      </c>
      <c r="VH124" s="9">
        <f t="shared" si="662"/>
        <v>88.282109876671001</v>
      </c>
      <c r="VI124" s="120">
        <f t="shared" si="977"/>
        <v>101.6088055074911</v>
      </c>
      <c r="VJ124" s="15">
        <f t="shared" si="978"/>
        <v>2.5991767381865444E-3</v>
      </c>
      <c r="VK124" s="12"/>
      <c r="VL124" s="11">
        <f t="shared" ref="VL124:VL187" si="1115">VQ123</f>
        <v>2.8299999999999827E-3</v>
      </c>
      <c r="VM124" s="10">
        <f t="shared" si="979"/>
        <v>102.57219999999992</v>
      </c>
      <c r="VN124" s="9">
        <f t="shared" si="663"/>
        <v>114.74984094657898</v>
      </c>
      <c r="VO124" s="9">
        <f t="shared" si="664"/>
        <v>88.062009876670999</v>
      </c>
      <c r="VP124" s="120">
        <f t="shared" si="980"/>
        <v>101.40592541162499</v>
      </c>
      <c r="VQ124" s="15">
        <f t="shared" si="981"/>
        <v>2.6025352282052611E-3</v>
      </c>
      <c r="VR124" s="12"/>
      <c r="VS124" s="11">
        <f t="shared" ref="VS124:VS187" si="1116">VX123</f>
        <v>2.8299999999999827E-3</v>
      </c>
      <c r="VT124" s="10">
        <f t="shared" si="982"/>
        <v>102.35209999999992</v>
      </c>
      <c r="VU124" s="9">
        <f t="shared" si="665"/>
        <v>114.56370064840416</v>
      </c>
      <c r="VV124" s="9">
        <f t="shared" si="666"/>
        <v>87.841909876670996</v>
      </c>
      <c r="VW124" s="120">
        <f t="shared" si="983"/>
        <v>101.20280526253758</v>
      </c>
      <c r="VX124" s="15">
        <f t="shared" si="984"/>
        <v>2.6058468993600983E-3</v>
      </c>
      <c r="VY124" s="12"/>
      <c r="VZ124" s="11">
        <f t="shared" ref="VZ124:VZ187" si="1117">WE123</f>
        <v>2.8299999999999827E-3</v>
      </c>
      <c r="WA124" s="10">
        <f t="shared" si="985"/>
        <v>102.13199999999992</v>
      </c>
      <c r="WB124" s="9">
        <f t="shared" si="667"/>
        <v>114.37708632962814</v>
      </c>
      <c r="WC124" s="9">
        <f t="shared" si="668"/>
        <v>87.621809876670994</v>
      </c>
      <c r="WD124" s="120">
        <f t="shared" si="986"/>
        <v>100.99944810314958</v>
      </c>
      <c r="WE124" s="15">
        <f t="shared" si="987"/>
        <v>2.6091123451281542E-3</v>
      </c>
      <c r="WF124" s="12"/>
      <c r="WG124" s="11">
        <f t="shared" ref="WG124:WG187" si="1118">WL123</f>
        <v>2.8299999999999827E-3</v>
      </c>
      <c r="WH124" s="10">
        <f t="shared" si="988"/>
        <v>101.91189999999992</v>
      </c>
      <c r="WI124" s="9">
        <f t="shared" si="669"/>
        <v>114.19000401654982</v>
      </c>
      <c r="WJ124" s="9">
        <f t="shared" si="670"/>
        <v>87.401709876670992</v>
      </c>
      <c r="WK124" s="120">
        <f t="shared" si="989"/>
        <v>100.7958569466104</v>
      </c>
      <c r="WL124" s="15">
        <f t="shared" si="990"/>
        <v>2.6123321531800903E-3</v>
      </c>
      <c r="WM124" s="12"/>
      <c r="WN124" s="11">
        <f t="shared" ref="WN124:WN187" si="1119">WS123</f>
        <v>2.8299999999999827E-3</v>
      </c>
      <c r="WO124" s="10">
        <f t="shared" si="991"/>
        <v>101.69179999999992</v>
      </c>
      <c r="WP124" s="9">
        <f t="shared" si="671"/>
        <v>114.00245967597792</v>
      </c>
      <c r="WQ124" s="9">
        <f t="shared" si="672"/>
        <v>87.18160987667099</v>
      </c>
      <c r="WR124" s="120">
        <f t="shared" si="992"/>
        <v>100.59203477632445</v>
      </c>
      <c r="WS124" s="15">
        <f t="shared" si="993"/>
        <v>2.6155069053852096E-3</v>
      </c>
      <c r="WT124" s="12"/>
      <c r="WU124" s="11">
        <f t="shared" ref="WU124:WU187" si="1120">WZ123</f>
        <v>2.8299999999999827E-3</v>
      </c>
      <c r="WV124" s="10">
        <f t="shared" si="994"/>
        <v>101.47169999999991</v>
      </c>
      <c r="WW124" s="9">
        <f t="shared" si="673"/>
        <v>113.81445921530253</v>
      </c>
      <c r="WX124" s="9">
        <f t="shared" si="674"/>
        <v>86.961509876670988</v>
      </c>
      <c r="WY124" s="120">
        <f t="shared" si="995"/>
        <v>100.38798454598677</v>
      </c>
      <c r="WZ124" s="15">
        <f t="shared" si="996"/>
        <v>2.6186371778184627E-3</v>
      </c>
      <c r="XA124" s="12"/>
      <c r="XB124" s="11">
        <f t="shared" ref="XB124:XB187" si="1121">XG123</f>
        <v>2.8299999999999827E-3</v>
      </c>
      <c r="XC124" s="10">
        <f t="shared" si="997"/>
        <v>101.25159999999991</v>
      </c>
      <c r="XD124" s="9">
        <f t="shared" si="675"/>
        <v>113.62600848258536</v>
      </c>
      <c r="XE124" s="9">
        <f t="shared" si="676"/>
        <v>86.741409876670986</v>
      </c>
      <c r="XF124" s="120">
        <f t="shared" si="998"/>
        <v>100.18370917962818</v>
      </c>
      <c r="XG124" s="15">
        <f t="shared" si="999"/>
        <v>2.6217235407692283E-3</v>
      </c>
      <c r="XH124" s="12"/>
      <c r="XI124" s="11">
        <f t="shared" ref="XI124:XI187" si="1122">XN123</f>
        <v>2.8299999999999827E-3</v>
      </c>
      <c r="XJ124" s="10">
        <f t="shared" si="1000"/>
        <v>101.03149999999991</v>
      </c>
      <c r="XK124" s="9">
        <f t="shared" si="677"/>
        <v>113.43711326666786</v>
      </c>
      <c r="XL124" s="9">
        <f t="shared" si="678"/>
        <v>86.521309876670983</v>
      </c>
      <c r="XM124" s="120">
        <f t="shared" si="1001"/>
        <v>99.979211571669424</v>
      </c>
      <c r="XN124" s="15">
        <f t="shared" si="1002"/>
        <v>2.6247665587518644E-3</v>
      </c>
      <c r="XO124" s="12"/>
      <c r="XP124" s="11">
        <f t="shared" ref="XP124:XP187" si="1123">XU123</f>
        <v>2.8299999999999827E-3</v>
      </c>
      <c r="XQ124" s="10">
        <f t="shared" si="1003"/>
        <v>100.81139999999991</v>
      </c>
      <c r="XR124" s="9">
        <f t="shared" si="679"/>
        <v>113.24777929729679</v>
      </c>
      <c r="XS124" s="9">
        <f t="shared" si="680"/>
        <v>86.301209876670981</v>
      </c>
      <c r="XT124" s="120">
        <f t="shared" si="1004"/>
        <v>99.774494586983877</v>
      </c>
      <c r="XU124" s="15">
        <f t="shared" si="1005"/>
        <v>2.6277667905179498E-3</v>
      </c>
      <c r="XV124" s="12"/>
      <c r="XW124" s="11">
        <f t="shared" ref="XW124:XW187" si="1124">YB123</f>
        <v>2.8299999999999827E-3</v>
      </c>
      <c r="XX124" s="10">
        <f t="shared" si="1006"/>
        <v>100.5912999999999</v>
      </c>
      <c r="XY124" s="9">
        <f t="shared" si="681"/>
        <v>113.05801224526626</v>
      </c>
      <c r="XZ124" s="9">
        <f t="shared" si="682"/>
        <v>86.081109876670979</v>
      </c>
      <c r="YA124" s="120">
        <f t="shared" si="1007"/>
        <v>99.569561060968624</v>
      </c>
      <c r="YB124" s="15">
        <f t="shared" si="1008"/>
        <v>2.6307247890701366E-3</v>
      </c>
      <c r="YC124" s="12"/>
      <c r="YD124" s="11">
        <f t="shared" ref="YD124:YD187" si="1125">YI123</f>
        <v>2.8299999999999827E-3</v>
      </c>
      <c r="YE124" s="10">
        <f t="shared" si="1009"/>
        <v>100.3711999999999</v>
      </c>
      <c r="YF124" s="9">
        <f t="shared" si="683"/>
        <v>112.86781772257604</v>
      </c>
      <c r="YG124" s="9">
        <f t="shared" si="684"/>
        <v>85.861009876670977</v>
      </c>
      <c r="YH124" s="120">
        <f t="shared" si="1010"/>
        <v>99.364413799623506</v>
      </c>
      <c r="YI124" s="15">
        <f t="shared" si="1011"/>
        <v>2.6336411016776003E-3</v>
      </c>
      <c r="YJ124" s="12"/>
      <c r="YK124" s="11">
        <f t="shared" ref="YK124:YK187" si="1126">YP123</f>
        <v>2.8299999999999827E-3</v>
      </c>
      <c r="YL124" s="10">
        <f t="shared" si="1012"/>
        <v>100.1510999999999</v>
      </c>
      <c r="YM124" s="9">
        <f t="shared" si="685"/>
        <v>112.6772012826051</v>
      </c>
      <c r="YN124" s="9">
        <f t="shared" si="686"/>
        <v>85.640909876670975</v>
      </c>
      <c r="YO124" s="120">
        <f t="shared" si="1013"/>
        <v>99.159055579638036</v>
      </c>
      <c r="YP124" s="15">
        <f t="shared" si="1014"/>
        <v>2.6365162698929394E-3</v>
      </c>
      <c r="YQ124" s="12"/>
      <c r="YR124" s="11">
        <f t="shared" ref="YR124:YR187" si="1127">YW123</f>
        <v>2.8299999999999827E-3</v>
      </c>
      <c r="YS124" s="10">
        <f t="shared" si="1015"/>
        <v>99.930999999999898</v>
      </c>
      <c r="YT124" s="9">
        <f t="shared" si="687"/>
        <v>112.48616842030012</v>
      </c>
      <c r="YU124" s="9">
        <f t="shared" si="688"/>
        <v>85.420809876670972</v>
      </c>
      <c r="YV124" s="120">
        <f t="shared" si="1016"/>
        <v>98.953489148485545</v>
      </c>
      <c r="YW124" s="15">
        <f t="shared" si="1017"/>
        <v>2.639350829570578E-3</v>
      </c>
      <c r="YX124" s="12"/>
      <c r="YY124" s="11">
        <f t="shared" ref="YY124:YY187" si="1128">ZD123</f>
        <v>2.8299999999999827E-3</v>
      </c>
      <c r="YZ124" s="10">
        <f t="shared" si="1018"/>
        <v>99.710899999999896</v>
      </c>
      <c r="ZA124" s="9">
        <f t="shared" si="689"/>
        <v>112.29472457237816</v>
      </c>
      <c r="ZB124" s="9">
        <f t="shared" si="690"/>
        <v>85.20070987667097</v>
      </c>
      <c r="ZC124" s="120">
        <f t="shared" si="1019"/>
        <v>98.747717224524564</v>
      </c>
      <c r="ZD124" s="15">
        <f t="shared" si="1020"/>
        <v>2.6421453108865216E-3</v>
      </c>
      <c r="ZE124" s="12"/>
      <c r="ZF124" s="11">
        <f t="shared" ref="ZF124:ZF187" si="1129">ZK123</f>
        <v>2.8299999999999827E-3</v>
      </c>
      <c r="ZG124" s="10">
        <f t="shared" si="1021"/>
        <v>99.490799999999894</v>
      </c>
      <c r="ZH124" s="9">
        <f t="shared" si="691"/>
        <v>112.10287511754302</v>
      </c>
      <c r="ZI124" s="9">
        <f t="shared" si="692"/>
        <v>84.980609876670968</v>
      </c>
      <c r="ZJ124" s="120">
        <f t="shared" si="1022"/>
        <v>98.541742497106995</v>
      </c>
      <c r="ZK124" s="15">
        <f t="shared" si="1023"/>
        <v>2.6449002383594575E-3</v>
      </c>
      <c r="ZL124" s="12"/>
      <c r="ZM124" s="11">
        <f t="shared" ref="ZM124:ZM187" si="1130">ZR123</f>
        <v>2.8299999999999827E-3</v>
      </c>
      <c r="ZN124" s="10">
        <f t="shared" si="1024"/>
        <v>99.270699999999891</v>
      </c>
      <c r="ZO124" s="9">
        <f t="shared" si="693"/>
        <v>111.91062537671478</v>
      </c>
      <c r="ZP124" s="9">
        <f t="shared" si="694"/>
        <v>84.760509876670966</v>
      </c>
      <c r="ZQ124" s="120">
        <f t="shared" si="1025"/>
        <v>98.335567626692864</v>
      </c>
      <c r="ZR124" s="15">
        <f t="shared" si="1026"/>
        <v>2.6476161308731398E-3</v>
      </c>
      <c r="ZS124" s="12"/>
      <c r="ZT124" s="11">
        <f t="shared" ref="ZT124:ZT187" si="1131">ZY123</f>
        <v>2.8299999999999827E-3</v>
      </c>
      <c r="ZU124" s="10">
        <f t="shared" si="1027"/>
        <v>99.050599999999889</v>
      </c>
      <c r="ZV124" s="9">
        <f t="shared" si="695"/>
        <v>111.71798061327176</v>
      </c>
      <c r="ZW124" s="9">
        <f t="shared" si="696"/>
        <v>84.540409876670964</v>
      </c>
      <c r="ZX124" s="120">
        <f t="shared" si="1028"/>
        <v>98.129195244971356</v>
      </c>
      <c r="ZY124" s="15">
        <f t="shared" si="1029"/>
        <v>2.6502935016999825E-3</v>
      </c>
      <c r="ZZ124" s="12"/>
      <c r="AAA124" s="11">
        <f t="shared" ref="AAA124:AAA187" si="1132">AAF123</f>
        <v>2.8299999999999827E-3</v>
      </c>
      <c r="AAB124" s="10">
        <f t="shared" si="1030"/>
        <v>98.830499999999887</v>
      </c>
      <c r="AAC124" s="9">
        <f t="shared" si="697"/>
        <v>111.5249460333047</v>
      </c>
      <c r="AAD124" s="9">
        <f t="shared" si="698"/>
        <v>84.32030987667099</v>
      </c>
      <c r="AAE124" s="120">
        <f t="shared" si="1031"/>
        <v>97.922627954987846</v>
      </c>
      <c r="AAF124" s="15">
        <f t="shared" si="1032"/>
        <v>2.6529328585258435E-3</v>
      </c>
      <c r="AAG124" s="12"/>
      <c r="AAH124" s="11">
        <f t="shared" ref="AAH124:AAH187" si="1133">AAM123</f>
        <v>2.8299999999999801E-3</v>
      </c>
      <c r="AAI124" s="10">
        <f t="shared" si="1033"/>
        <v>98.610399999999899</v>
      </c>
      <c r="AAJ124" s="9">
        <f t="shared" si="699"/>
        <v>111.33152678588229</v>
      </c>
      <c r="AAK124" s="9">
        <f t="shared" si="700"/>
        <v>84.100209876670988</v>
      </c>
      <c r="AAL124" s="120">
        <f t="shared" si="1034"/>
        <v>97.715868331276639</v>
      </c>
      <c r="AAM124" s="15">
        <f t="shared" si="1035"/>
        <v>2.6555347034759379E-3</v>
      </c>
      <c r="AAN124" s="12"/>
      <c r="AAO124" s="11">
        <f t="shared" ref="AAO124:AAO186" si="1134">AAT123</f>
        <v>2.8299999999999801E-3</v>
      </c>
      <c r="AAP124" s="10">
        <f t="shared" si="1036"/>
        <v>98.390299999999897</v>
      </c>
      <c r="AAQ124" s="9">
        <f t="shared" si="701"/>
        <v>111.13772796332782</v>
      </c>
      <c r="AAR124" s="9">
        <f t="shared" si="702"/>
        <v>83.880109876670986</v>
      </c>
      <c r="AAS124" s="120">
        <f t="shared" si="1037"/>
        <v>97.508918919999402</v>
      </c>
      <c r="AAT124" s="15">
        <f t="shared" si="1038"/>
        <v>2.6580995331417869E-3</v>
      </c>
      <c r="AAU124" s="12"/>
      <c r="AAV124" s="11">
        <f t="shared" ref="AAV124:AAV186" si="1135">ABA123</f>
        <v>2.8299999999999801E-3</v>
      </c>
      <c r="AAW124" s="10">
        <f t="shared" si="1039"/>
        <v>98.170199999999895</v>
      </c>
      <c r="AAX124" s="9">
        <f t="shared" si="703"/>
        <v>110.94355460150631</v>
      </c>
      <c r="AAY124" s="9">
        <f t="shared" si="704"/>
        <v>83.660009876670983</v>
      </c>
      <c r="AAZ124" s="120">
        <f t="shared" si="1040"/>
        <v>97.301782239088652</v>
      </c>
      <c r="ABA124" s="15">
        <f t="shared" si="1041"/>
        <v>2.6606278386092364E-3</v>
      </c>
      <c r="ABB124" s="12"/>
      <c r="ABC124" s="11">
        <f t="shared" ref="ABC124:ABC152" si="1136">ABH123</f>
        <v>2.8299999999999801E-3</v>
      </c>
      <c r="ABD124" s="10">
        <f t="shared" si="1042"/>
        <v>97.950099999999892</v>
      </c>
      <c r="ABE124" s="9">
        <f t="shared" si="705"/>
        <v>110.74901168012164</v>
      </c>
      <c r="ABF124" s="9">
        <f>ABK124-ABJ124*(B-_R*ABS(ABJ124))</f>
        <v>83.439909876671166</v>
      </c>
      <c r="ABG124" s="101">
        <f t="shared" si="1043"/>
        <v>97.09446077839641</v>
      </c>
      <c r="ABH124" s="15">
        <f t="shared" si="1044"/>
        <v>2.6631201054874145E-3</v>
      </c>
      <c r="ABI124" s="12"/>
      <c r="ABJ124" s="11">
        <f t="shared" ref="ABJ124:ABJ152" si="1137">ABO123</f>
        <v>2.8299999999999606E-3</v>
      </c>
      <c r="ABK124" s="10">
        <f t="shared" si="1045"/>
        <v>97.72999999999999</v>
      </c>
      <c r="ABL124" s="9">
        <f t="shared" si="706"/>
        <v>110.55410412302329</v>
      </c>
      <c r="ABM124" s="9"/>
      <c r="ABN124" s="101">
        <f t="shared" si="1046"/>
        <v>97.72999999999999</v>
      </c>
      <c r="ABO124" s="15">
        <f t="shared" si="1047"/>
        <v>2.501153627877453E-3</v>
      </c>
      <c r="ABP124" s="11"/>
      <c r="ABQ124" s="11"/>
    </row>
    <row r="125" spans="1:745" x14ac:dyDescent="0.2">
      <c r="A125" s="1">
        <f t="shared" si="707"/>
        <v>175.2</v>
      </c>
      <c r="B125" s="1">
        <f t="shared" si="1048"/>
        <v>-530.86680486868977</v>
      </c>
      <c r="C125" s="1">
        <f t="shared" si="1049"/>
        <v>-2564065.8939724509</v>
      </c>
      <c r="D125" s="2">
        <f t="shared" si="1050"/>
        <v>119.74</v>
      </c>
      <c r="E125" s="7">
        <f t="shared" si="1051"/>
        <v>2.8300000000000001E-3</v>
      </c>
      <c r="F125" s="1">
        <f t="shared" si="1052"/>
        <v>6.2352202539999999E-2</v>
      </c>
      <c r="G125" s="2">
        <f t="shared" si="1053"/>
        <v>3500</v>
      </c>
      <c r="H125" s="3">
        <f t="shared" si="500"/>
        <v>58.333333333333336</v>
      </c>
      <c r="I125" s="3">
        <f t="shared" si="501"/>
        <v>366.52</v>
      </c>
      <c r="J125" s="1">
        <f t="shared" si="1054"/>
        <v>0.77</v>
      </c>
      <c r="K125" s="1">
        <f t="shared" si="1055"/>
        <v>0.65</v>
      </c>
      <c r="L125" s="1">
        <f t="shared" si="708"/>
        <v>0.50050000000000006</v>
      </c>
      <c r="M125" s="40">
        <f t="shared" si="709"/>
        <v>9.0273513153513143</v>
      </c>
      <c r="N125" s="40">
        <f t="shared" si="502"/>
        <v>685.17596483516479</v>
      </c>
      <c r="O125" s="1">
        <f t="shared" si="1056"/>
        <v>22.01</v>
      </c>
      <c r="P125" s="1">
        <f t="shared" si="1057"/>
        <v>101</v>
      </c>
      <c r="Q125" s="2">
        <f t="shared" si="1058"/>
        <v>9568.08</v>
      </c>
      <c r="R125" s="1">
        <f t="shared" si="710"/>
        <v>95.680800000000005</v>
      </c>
      <c r="S125" s="7">
        <f t="shared" si="1059"/>
        <v>0.1084</v>
      </c>
      <c r="T125" s="7">
        <f t="shared" si="503"/>
        <v>9.228889823999999E-3</v>
      </c>
      <c r="U125" s="7">
        <f t="shared" si="711"/>
        <v>5.2029491518009133E-2</v>
      </c>
      <c r="V125" s="40">
        <f t="shared" si="504"/>
        <v>5127.2756619537149</v>
      </c>
      <c r="W125" s="1">
        <f t="shared" si="1060"/>
        <v>0</v>
      </c>
      <c r="X125" s="1">
        <f t="shared" si="1061"/>
        <v>119.74</v>
      </c>
      <c r="Y125" s="1">
        <f t="shared" si="1062"/>
        <v>97.72999999999999</v>
      </c>
      <c r="Z125" s="6">
        <f t="shared" si="505"/>
        <v>0.80246106979523479</v>
      </c>
      <c r="AA125" s="2">
        <f t="shared" si="1063"/>
        <v>464.2</v>
      </c>
      <c r="AB125" s="40">
        <f t="shared" si="506"/>
        <v>27481.926356927921</v>
      </c>
      <c r="AC125" s="1">
        <f t="shared" si="507"/>
        <v>0.20611977595863853</v>
      </c>
      <c r="AD125" s="2">
        <f t="shared" ref="AD125:AD135" si="1138">1+AD124</f>
        <v>3</v>
      </c>
      <c r="AE125" s="10">
        <f t="shared" si="508"/>
        <v>0.61835932787591563</v>
      </c>
      <c r="AF125" s="12">
        <f t="shared" si="509"/>
        <v>0.66835569607622314</v>
      </c>
      <c r="AG125" s="43">
        <f t="shared" si="510"/>
        <v>-3.7355116361079969E-5</v>
      </c>
      <c r="AH125" s="97">
        <f t="shared" si="511"/>
        <v>1.0481586215621059E-5</v>
      </c>
      <c r="AI125" s="11">
        <f t="shared" si="712"/>
        <v>0</v>
      </c>
      <c r="AJ125" s="43">
        <f t="shared" si="512"/>
        <v>2.138043147694702E-3</v>
      </c>
      <c r="AK125" s="43"/>
      <c r="AL125" s="11">
        <f t="shared" si="713"/>
        <v>0</v>
      </c>
      <c r="AM125" s="10">
        <f t="shared" si="714"/>
        <v>116.22639329231724</v>
      </c>
      <c r="AN125" s="9"/>
      <c r="AO125" s="9">
        <f t="shared" si="513"/>
        <v>105.13720148106947</v>
      </c>
      <c r="AP125" s="108">
        <f t="shared" si="715"/>
        <v>105.13720148106947</v>
      </c>
      <c r="AQ125" s="15">
        <f t="shared" si="716"/>
        <v>0</v>
      </c>
      <c r="AR125" s="49"/>
      <c r="AS125" s="11">
        <f t="shared" si="717"/>
        <v>2.153858693495255E-3</v>
      </c>
      <c r="AT125" s="10">
        <f t="shared" si="718"/>
        <v>116.05313713511663</v>
      </c>
      <c r="AU125" s="9">
        <f t="shared" si="514"/>
        <v>105.13720148106947</v>
      </c>
      <c r="AV125" s="9">
        <f t="shared" si="515"/>
        <v>104.91817284642767</v>
      </c>
      <c r="AW125" s="101">
        <f t="shared" si="719"/>
        <v>105.02768716374857</v>
      </c>
      <c r="AX125" s="15">
        <f t="shared" si="720"/>
        <v>2.135916313872839E-5</v>
      </c>
      <c r="AY125" s="49"/>
      <c r="AZ125" s="11">
        <f t="shared" si="721"/>
        <v>2.1628896488902114E-3</v>
      </c>
      <c r="BA125" s="10">
        <f t="shared" si="722"/>
        <v>115.87934133291739</v>
      </c>
      <c r="BB125" s="9">
        <f t="shared" si="516"/>
        <v>105.13718894343404</v>
      </c>
      <c r="BC125" s="9">
        <f t="shared" si="517"/>
        <v>104.69913622266546</v>
      </c>
      <c r="BD125" s="101">
        <f t="shared" si="723"/>
        <v>104.91816258304975</v>
      </c>
      <c r="BE125" s="15">
        <f t="shared" si="724"/>
        <v>4.2717882716848548E-5</v>
      </c>
      <c r="BF125" s="49"/>
      <c r="BG125" s="11">
        <f t="shared" si="725"/>
        <v>2.1718161272267062E-3</v>
      </c>
      <c r="BH125" s="10">
        <f t="shared" si="726"/>
        <v>115.70500984803905</v>
      </c>
      <c r="BI125" s="9">
        <f t="shared" si="518"/>
        <v>105.13713879393379</v>
      </c>
      <c r="BJ125" s="9">
        <f t="shared" si="727"/>
        <v>104.48009154938072</v>
      </c>
      <c r="BK125" s="101">
        <f t="shared" si="728"/>
        <v>104.80861517165725</v>
      </c>
      <c r="BL125" s="15">
        <f t="shared" si="729"/>
        <v>6.4073719444090329E-5</v>
      </c>
      <c r="BM125" s="49"/>
      <c r="BN125" s="11">
        <f t="shared" si="730"/>
        <v>2.1806389075851801E-3</v>
      </c>
      <c r="BO125" s="10">
        <f t="shared" si="731"/>
        <v>115.53014667504182</v>
      </c>
      <c r="BP125" s="9">
        <f t="shared" si="519"/>
        <v>105.13702596849218</v>
      </c>
      <c r="BQ125" s="9">
        <f t="shared" si="732"/>
        <v>104.26103877017329</v>
      </c>
      <c r="BR125" s="101">
        <f t="shared" si="733"/>
        <v>104.69903236933274</v>
      </c>
      <c r="BS125" s="15">
        <f t="shared" si="734"/>
        <v>8.5424234630003524E-5</v>
      </c>
      <c r="BT125" s="12"/>
      <c r="BU125" s="11">
        <f t="shared" si="735"/>
        <v>2.189358774936354E-3</v>
      </c>
      <c r="BV125" s="10">
        <f t="shared" si="736"/>
        <v>115.35475583868696</v>
      </c>
      <c r="BW125" s="9">
        <f t="shared" si="520"/>
        <v>105.13682542463476</v>
      </c>
      <c r="BX125" s="9">
        <f t="shared" si="737"/>
        <v>104.04197783256767</v>
      </c>
      <c r="BY125" s="101">
        <f t="shared" si="738"/>
        <v>104.58940162860122</v>
      </c>
      <c r="BZ125" s="15">
        <f t="shared" si="739"/>
        <v>1.0676699130800182E-4</v>
      </c>
      <c r="CA125" s="12"/>
      <c r="CB125" s="11">
        <f t="shared" si="740"/>
        <v>2.1979765197509588E-3</v>
      </c>
      <c r="CC125" s="10">
        <f t="shared" si="741"/>
        <v>115.1788413919358</v>
      </c>
      <c r="CD125" s="9">
        <f t="shared" si="521"/>
        <v>105.13651215292276</v>
      </c>
      <c r="CE125" s="9">
        <f t="shared" si="742"/>
        <v>103.82290868793524</v>
      </c>
      <c r="CF125" s="101">
        <f t="shared" si="743"/>
        <v>104.479710420429</v>
      </c>
      <c r="CG125" s="15">
        <f t="shared" si="744"/>
        <v>1.2809955535792109E-4</v>
      </c>
      <c r="CH125" s="12"/>
      <c r="CI125" s="11">
        <f t="shared" si="745"/>
        <v>2.206492937617014E-3</v>
      </c>
      <c r="CJ125" s="10">
        <f t="shared" si="746"/>
        <v>115.00240741398747</v>
      </c>
      <c r="CK125" s="9">
        <f t="shared" si="522"/>
        <v>105.13606118835986</v>
      </c>
      <c r="CL125" s="9">
        <f t="shared" si="747"/>
        <v>103.6038312914161</v>
      </c>
      <c r="CM125" s="101">
        <f t="shared" si="748"/>
        <v>104.36994623988798</v>
      </c>
      <c r="CN125" s="15">
        <f t="shared" si="749"/>
        <v>1.4941949662600302E-4</v>
      </c>
      <c r="CO125" s="12"/>
      <c r="CP125" s="11">
        <f t="shared" si="750"/>
        <v>2.2149088288646954E-3</v>
      </c>
      <c r="CQ125" s="10">
        <f t="shared" si="751"/>
        <v>114.82545800835534</v>
      </c>
      <c r="CR125" s="9">
        <f t="shared" si="523"/>
        <v>105.13544762176114</v>
      </c>
      <c r="CS125" s="9">
        <f t="shared" si="524"/>
        <v>103.38474560184108</v>
      </c>
      <c r="CT125" s="101">
        <f t="shared" si="752"/>
        <v>104.26009661180112</v>
      </c>
      <c r="CU125" s="15">
        <f t="shared" si="753"/>
        <v>1.707243900411785E-4</v>
      </c>
      <c r="CV125" s="12"/>
      <c r="CW125" s="11">
        <f t="shared" si="754"/>
        <v>2.2232249981988003E-3</v>
      </c>
      <c r="CX125" s="10">
        <f t="shared" si="755"/>
        <v>114.64799730098278</v>
      </c>
      <c r="CY125" s="9">
        <f t="shared" si="525"/>
        <v>105.13464661107305</v>
      </c>
      <c r="CZ125" s="9">
        <f t="shared" si="526"/>
        <v>103.16565158165321</v>
      </c>
      <c r="DA125" s="101">
        <f t="shared" si="756"/>
        <v>104.15014909636312</v>
      </c>
      <c r="DB125" s="15">
        <f t="shared" si="757"/>
        <v>1.9201181672662257E-4</v>
      </c>
      <c r="DC125" s="12"/>
      <c r="DD125" s="11">
        <f t="shared" si="758"/>
        <v>2.2314422543388574E-3</v>
      </c>
      <c r="DE125" s="10">
        <f t="shared" si="759"/>
        <v>114.47002943839773</v>
      </c>
      <c r="DF125" s="9">
        <f t="shared" si="527"/>
        <v>105.13363339263337</v>
      </c>
      <c r="DG125" s="9">
        <f t="shared" si="528"/>
        <v>102.94654919682954</v>
      </c>
      <c r="DH125" s="101">
        <f t="shared" si="760"/>
        <v>104.04009129473145</v>
      </c>
      <c r="DI125" s="15">
        <f t="shared" si="761"/>
        <v>2.1327936510541154E-4</v>
      </c>
      <c r="DJ125" s="12"/>
      <c r="DK125" s="11">
        <f t="shared" si="762"/>
        <v>2.2395614096668592E-3</v>
      </c>
      <c r="DL125" s="10">
        <f t="shared" si="763"/>
        <v>114.29155858590661</v>
      </c>
      <c r="DM125" s="9">
        <f t="shared" si="529"/>
        <v>105.13238329236039</v>
      </c>
      <c r="DN125" s="9">
        <f t="shared" si="530"/>
        <v>102.72743841680281</v>
      </c>
      <c r="DO125" s="101">
        <f t="shared" si="764"/>
        <v>103.92991085458161</v>
      </c>
      <c r="DP125" s="15">
        <f t="shared" si="765"/>
        <v>2.3452463199932305E-4</v>
      </c>
      <c r="DQ125" s="12"/>
      <c r="DR125" s="11">
        <f t="shared" si="766"/>
        <v>2.2475832798826375E-3</v>
      </c>
      <c r="DS125" s="10">
        <f t="shared" si="767"/>
        <v>114.11258892582734</v>
      </c>
      <c r="DT125" s="9">
        <f t="shared" si="531"/>
        <v>105.13087173686044</v>
      </c>
      <c r="DU125" s="9">
        <f t="shared" si="532"/>
        <v>102.50831921438321</v>
      </c>
      <c r="DV125" s="101">
        <f t="shared" si="768"/>
        <v>103.81959547562182</v>
      </c>
      <c r="DW125" s="15">
        <f t="shared" si="769"/>
        <v>2.5574522371963991E-4</v>
      </c>
      <c r="DX125" s="12"/>
      <c r="DY125" s="11">
        <f t="shared" si="770"/>
        <v>2.2555086836668786E-3</v>
      </c>
      <c r="DZ125" s="10">
        <f t="shared" si="771"/>
        <v>113.93312465576142</v>
      </c>
      <c r="EA125" s="9">
        <f t="shared" si="533"/>
        <v>105.12907426444323</v>
      </c>
      <c r="EB125" s="9">
        <f t="shared" si="534"/>
        <v>102.28919156568051</v>
      </c>
      <c r="EC125" s="101">
        <f t="shared" si="772"/>
        <v>103.70913291506187</v>
      </c>
      <c r="ED125" s="15">
        <f t="shared" si="773"/>
        <v>2.7693875714891861E-4</v>
      </c>
      <c r="EE125" s="12"/>
      <c r="EF125" s="11">
        <f t="shared" si="774"/>
        <v>2.2633384423517431E-3</v>
      </c>
      <c r="EG125" s="10">
        <f t="shared" si="775"/>
        <v>113.75316998690531</v>
      </c>
      <c r="EH125" s="9">
        <f t="shared" si="535"/>
        <v>105.12696653603435</v>
      </c>
      <c r="EI125" s="9">
        <f t="shared" si="536"/>
        <v>102.07005545002623</v>
      </c>
      <c r="EJ125" s="101">
        <f t="shared" si="776"/>
        <v>103.59851099303029</v>
      </c>
      <c r="EK125" s="15">
        <f t="shared" si="777"/>
        <v>2.9810286081276326E-4</v>
      </c>
      <c r="EL125" s="12"/>
      <c r="EM125" s="11">
        <f t="shared" si="778"/>
        <v>2.2710733795991227E-3</v>
      </c>
      <c r="EN125" s="10">
        <f t="shared" si="779"/>
        <v>113.57272914240055</v>
      </c>
      <c r="EO125" s="9">
        <f t="shared" si="537"/>
        <v>105.12452434597466</v>
      </c>
      <c r="EP125" s="9">
        <f t="shared" si="538"/>
        <v>101.85091084989618</v>
      </c>
      <c r="EQ125" s="101">
        <f t="shared" si="780"/>
        <v>103.48771759793541</v>
      </c>
      <c r="ER125" s="15">
        <f t="shared" si="781"/>
        <v>3.1923517594050204E-4</v>
      </c>
      <c r="ES125" s="12"/>
      <c r="ET125" s="11">
        <f t="shared" si="782"/>
        <v>2.2787143210864481E-3</v>
      </c>
      <c r="EU125" s="10">
        <f t="shared" si="783"/>
        <v>113.39180635572293</v>
      </c>
      <c r="EV125" s="9">
        <f t="shared" si="539"/>
        <v>105.12172363269663</v>
      </c>
      <c r="EW125" s="9">
        <f t="shared" si="540"/>
        <v>101.63175775083336</v>
      </c>
      <c r="EX125" s="101">
        <f t="shared" si="784"/>
        <v>103.37674069176499</v>
      </c>
      <c r="EY125" s="15">
        <f t="shared" si="785"/>
        <v>3.403333575138265E-4</v>
      </c>
      <c r="EZ125" s="12"/>
      <c r="FA125" s="11">
        <f t="shared" si="786"/>
        <v>2.2862620942000712E-3</v>
      </c>
      <c r="FB125" s="10">
        <f t="shared" si="787"/>
        <v>113.21040586911033</v>
      </c>
      <c r="FC125" s="9">
        <f t="shared" si="541"/>
        <v>105.11854048926726</v>
      </c>
      <c r="FD125" s="9">
        <f t="shared" si="542"/>
        <v>101.41259614137144</v>
      </c>
      <c r="FE125" s="101">
        <f t="shared" si="788"/>
        <v>103.26556831531934</v>
      </c>
      <c r="FF125" s="15">
        <f t="shared" si="789"/>
        <v>3.6139507530239863E-4</v>
      </c>
      <c r="FG125" s="12"/>
      <c r="FH125" s="11">
        <f t="shared" si="790"/>
        <v>2.2937175277361393E-3</v>
      </c>
      <c r="FI125" s="10">
        <f t="shared" si="791"/>
        <v>113.02853193202915</v>
      </c>
      <c r="FJ125" s="9">
        <f t="shared" si="543"/>
        <v>105.11495117378827</v>
      </c>
      <c r="FK125" s="9">
        <f t="shared" si="544"/>
        <v>101.19342601295827</v>
      </c>
      <c r="FL125" s="101">
        <f t="shared" si="792"/>
        <v>103.15418859337328</v>
      </c>
      <c r="FM125" s="15">
        <f t="shared" si="793"/>
        <v>3.8241801488548356E-4</v>
      </c>
      <c r="FN125" s="12"/>
      <c r="FO125" s="11">
        <f t="shared" si="794"/>
        <v>2.3010814516089984E-3</v>
      </c>
      <c r="FP125" s="10">
        <f t="shared" si="795"/>
        <v>112.84618879967893</v>
      </c>
      <c r="FQ125" s="9">
        <f t="shared" si="545"/>
        <v>105.11093211964378</v>
      </c>
      <c r="FR125" s="9">
        <f t="shared" si="546"/>
        <v>100.97424735988045</v>
      </c>
      <c r="FS125" s="101">
        <f t="shared" si="796"/>
        <v>103.04258973976212</v>
      </c>
      <c r="FT125" s="15">
        <f t="shared" si="797"/>
        <v>4.0339987865866528E-4</v>
      </c>
      <c r="FU125" s="12"/>
      <c r="FV125" s="11">
        <f t="shared" si="798"/>
        <v>2.308354696566955E-3</v>
      </c>
      <c r="FW125" s="10">
        <f t="shared" si="799"/>
        <v>112.66338073153528</v>
      </c>
      <c r="FX125" s="9">
        <f t="shared" si="547"/>
        <v>105.10645994558634</v>
      </c>
      <c r="FY125" s="9">
        <f t="shared" si="548"/>
        <v>100.75506017918801</v>
      </c>
      <c r="FZ125" s="101">
        <f t="shared" si="800"/>
        <v>102.93076006238718</v>
      </c>
      <c r="GA125" s="15">
        <f t="shared" si="801"/>
        <v>4.2433838682473372E-4</v>
      </c>
      <c r="GB125" s="12"/>
      <c r="GC125" s="11">
        <f t="shared" si="802"/>
        <v>2.3155380939154863E-3</v>
      </c>
      <c r="GD125" s="10">
        <f t="shared" si="803"/>
        <v>112.48011198993055</v>
      </c>
      <c r="GE125" s="9">
        <f t="shared" si="549"/>
        <v>105.10151146565228</v>
      </c>
      <c r="GF125" s="9">
        <f t="shared" si="550"/>
        <v>100.53586447062</v>
      </c>
      <c r="GG125" s="101">
        <f t="shared" si="804"/>
        <v>102.81868796813615</v>
      </c>
      <c r="GH125" s="15">
        <f t="shared" si="805"/>
        <v>4.4523127836787279E-4</v>
      </c>
      <c r="GI125" s="12"/>
      <c r="GJ125" s="11">
        <f t="shared" si="806"/>
        <v>2.3226324752477381E-3</v>
      </c>
      <c r="GK125" s="10">
        <f t="shared" si="807"/>
        <v>112.29638683867205</v>
      </c>
      <c r="GL125" s="9">
        <f t="shared" si="551"/>
        <v>105.09606369889764</v>
      </c>
      <c r="GM125" s="9">
        <f t="shared" si="552"/>
        <v>100.31666023653045</v>
      </c>
      <c r="GN125" s="120">
        <f t="shared" si="808"/>
        <v>102.70636196771405</v>
      </c>
      <c r="GO125" s="15">
        <f t="shared" si="809"/>
        <v>4.6607631201030686E-4</v>
      </c>
      <c r="GP125" s="12"/>
      <c r="GQ125" s="11">
        <f t="shared" si="810"/>
        <v>2.3296386721823139E-3</v>
      </c>
      <c r="GR125" s="10">
        <f t="shared" si="811"/>
        <v>112.11220954169755</v>
      </c>
      <c r="GS125" s="9">
        <f t="shared" si="553"/>
        <v>105.09009387894625</v>
      </c>
      <c r="GT125" s="9">
        <f t="shared" si="554"/>
        <v>100.09744748181535</v>
      </c>
      <c r="GU125" s="101">
        <f t="shared" si="812"/>
        <v>102.5937706803808</v>
      </c>
      <c r="GV125" s="15">
        <f t="shared" si="813"/>
        <v>4.8687126715052435E-4</v>
      </c>
      <c r="GW125" s="12"/>
      <c r="GX125" s="11">
        <f t="shared" si="814"/>
        <v>2.3365575161082442E-3</v>
      </c>
      <c r="GY125" s="10">
        <f t="shared" si="815"/>
        <v>111.92758436176783</v>
      </c>
      <c r="GZ125" s="9">
        <f t="shared" si="555"/>
        <v>105.08357946334186</v>
      </c>
      <c r="HA125" s="9">
        <f t="shared" si="556"/>
        <v>99.878226213840094</v>
      </c>
      <c r="HB125" s="101">
        <f t="shared" si="816"/>
        <v>102.48090283859098</v>
      </c>
      <c r="HC125" s="15">
        <f t="shared" si="817"/>
        <v>5.0761394478235475E-4</v>
      </c>
      <c r="HD125" s="12"/>
      <c r="HE125" s="11">
        <f t="shared" si="818"/>
        <v>2.3433898379371194E-3</v>
      </c>
      <c r="HF125" s="10">
        <f t="shared" si="819"/>
        <v>111.74251555919565</v>
      </c>
      <c r="HG125" s="9">
        <f t="shared" si="557"/>
        <v>105.07649814269634</v>
      </c>
      <c r="HH125" s="9">
        <f t="shared" si="558"/>
        <v>99.658996442367723</v>
      </c>
      <c r="HI125" s="101">
        <f t="shared" si="820"/>
        <v>102.36774729253203</v>
      </c>
      <c r="HJ125" s="15">
        <f t="shared" si="821"/>
        <v>5.2830216839407367E-4</v>
      </c>
      <c r="HK125" s="12"/>
      <c r="HL125" s="11">
        <f t="shared" si="822"/>
        <v>2.3501364678622742E-3</v>
      </c>
      <c r="HM125" s="10">
        <f t="shared" si="823"/>
        <v>111.5570073906111</v>
      </c>
      <c r="HN125" s="9">
        <f t="shared" si="559"/>
        <v>105.06882784962654</v>
      </c>
      <c r="HO125" s="9">
        <f t="shared" si="560"/>
        <v>99.439758179488067</v>
      </c>
      <c r="HP125" s="120">
        <f t="shared" si="824"/>
        <v>102.25429301455731</v>
      </c>
      <c r="HQ125" s="15">
        <f t="shared" si="825"/>
        <v>5.4893378484682028E-4</v>
      </c>
      <c r="HR125" s="12"/>
      <c r="HS125" s="11">
        <f t="shared" si="1064"/>
        <v>2.3567982351249722E-3</v>
      </c>
      <c r="HT125" s="10">
        <f t="shared" si="826"/>
        <v>111.37106410776275</v>
      </c>
      <c r="HU125" s="9">
        <f t="shared" si="561"/>
        <v>105.06054676747267</v>
      </c>
      <c r="HV125" s="9">
        <f t="shared" si="562"/>
        <v>99.22051143954755</v>
      </c>
      <c r="HW125" s="120">
        <f t="shared" si="827"/>
        <v>102.14052910351012</v>
      </c>
      <c r="HX125" s="15">
        <f t="shared" si="828"/>
        <v>5.6950666523162912E-4</v>
      </c>
      <c r="HY125" s="12"/>
      <c r="HZ125" s="11">
        <f t="shared" si="1065"/>
        <v>2.3633759677875107E-3</v>
      </c>
      <c r="IA125" s="10">
        <f t="shared" si="829"/>
        <v>111.18468995635422</v>
      </c>
      <c r="IB125" s="9">
        <f t="shared" si="563"/>
        <v>105.05163333879112</v>
      </c>
      <c r="IC125" s="9">
        <f t="shared" si="564"/>
        <v>99.001256239080021</v>
      </c>
      <c r="ID125" s="120">
        <f t="shared" si="830"/>
        <v>102.02644478893558</v>
      </c>
      <c r="IE125" s="15">
        <f t="shared" si="831"/>
        <v>5.9001870570438847E-4</v>
      </c>
      <c r="IF125" s="12"/>
      <c r="IG125" s="11">
        <f t="shared" si="1066"/>
        <v>2.3698704925131523E-3</v>
      </c>
      <c r="IH125" s="10">
        <f t="shared" si="832"/>
        <v>110.99788917491594</v>
      </c>
      <c r="II125" s="9">
        <f t="shared" si="565"/>
        <v>105.04206627361549</v>
      </c>
      <c r="IJ125" s="9">
        <f t="shared" si="566"/>
        <v>98.781992596738377</v>
      </c>
      <c r="IK125" s="120">
        <f t="shared" si="833"/>
        <v>101.91202943517693</v>
      </c>
      <c r="IL125" s="15">
        <f t="shared" si="834"/>
        <v>6.1046782829809391E-4</v>
      </c>
      <c r="IM125" s="12"/>
      <c r="IN125" s="11">
        <f t="shared" si="1067"/>
        <v>2.3762826343528124E-3</v>
      </c>
      <c r="IO125" s="10">
        <f t="shared" si="835"/>
        <v>110.81066599371142</v>
      </c>
      <c r="IP125" s="9">
        <f t="shared" si="567"/>
        <v>105.03182455747942</v>
      </c>
      <c r="IQ125" s="9">
        <f t="shared" si="568"/>
        <v>98.562720533226965</v>
      </c>
      <c r="IR125" s="120">
        <f t="shared" si="836"/>
        <v>101.7972725453532</v>
      </c>
      <c r="IS125" s="15">
        <f t="shared" si="837"/>
        <v>6.3085198171180927E-4</v>
      </c>
      <c r="IT125" s="12"/>
      <c r="IU125" s="11">
        <f t="shared" si="1068"/>
        <v>2.3826132165384287E-3</v>
      </c>
      <c r="IV125" s="10">
        <f t="shared" si="838"/>
        <v>110.62302463367773</v>
      </c>
      <c r="IW125" s="9">
        <f t="shared" si="569"/>
        <v>105.02088745919566</v>
      </c>
      <c r="IX125" s="9">
        <f t="shared" si="570"/>
        <v>98.343440071235094</v>
      </c>
      <c r="IY125" s="120">
        <f t="shared" si="839"/>
        <v>101.68216376521538</v>
      </c>
      <c r="IZ125" s="15">
        <f t="shared" si="840"/>
        <v>6.5116914207575215E-4</v>
      </c>
      <c r="JA125" s="12"/>
      <c r="JB125" s="11">
        <f t="shared" si="1069"/>
        <v>2.3888630602828956E-3</v>
      </c>
      <c r="JC125" s="10">
        <f t="shared" si="841"/>
        <v>110.43496930539973</v>
      </c>
      <c r="JD125" s="9">
        <f t="shared" si="571"/>
        <v>105.00923453838564</v>
      </c>
      <c r="JE125" s="9">
        <f t="shared" si="572"/>
        <v>98.124151235371457</v>
      </c>
      <c r="JF125" s="120">
        <f t="shared" si="842"/>
        <v>101.56669288687854</v>
      </c>
      <c r="JG125" s="15">
        <f t="shared" si="843"/>
        <v>6.7141731369195414E-4</v>
      </c>
      <c r="JH125" s="12"/>
      <c r="JI125" s="11">
        <f t="shared" si="1070"/>
        <v>2.3950329845864949E-3</v>
      </c>
      <c r="JJ125" s="10">
        <f t="shared" si="844"/>
        <v>110.24650420811767</v>
      </c>
      <c r="JK125" s="9">
        <f t="shared" si="573"/>
        <v>104.99684565275484</v>
      </c>
      <c r="JL125" s="9">
        <f t="shared" si="574"/>
        <v>97.904854052099395</v>
      </c>
      <c r="JM125" s="120">
        <f t="shared" si="845"/>
        <v>101.45084985242713</v>
      </c>
      <c r="JN125" s="15">
        <f t="shared" si="846"/>
        <v>6.9159452975004236E-4</v>
      </c>
      <c r="JO125" s="12"/>
      <c r="JP125" s="11">
        <f t="shared" si="1071"/>
        <v>2.4011238060497285E-3</v>
      </c>
      <c r="JQ125" s="10">
        <f t="shared" si="847"/>
        <v>110.05763352876744</v>
      </c>
      <c r="JR125" s="9">
        <f t="shared" si="575"/>
        <v>104.98370096510898</v>
      </c>
      <c r="JS125" s="9">
        <f t="shared" si="576"/>
        <v>97.685548549673143</v>
      </c>
      <c r="JT125" s="120">
        <f t="shared" si="848"/>
        <v>101.33462475739105</v>
      </c>
      <c r="JU125" s="15">
        <f t="shared" si="849"/>
        <v>7.1169885301768012E-4</v>
      </c>
      <c r="JV125" s="12"/>
      <c r="JW125" s="11">
        <f t="shared" si="1072"/>
        <v>2.4071363386924667E-3</v>
      </c>
      <c r="JX125" s="10">
        <f t="shared" si="850"/>
        <v>109.86836144105322</v>
      </c>
      <c r="JY125" s="9">
        <f t="shared" si="577"/>
        <v>104.96978095010682</v>
      </c>
      <c r="JZ125" s="9">
        <f t="shared" si="578"/>
        <v>97.466234758075387</v>
      </c>
      <c r="KA125" s="120">
        <f t="shared" si="851"/>
        <v>101.2180078540911</v>
      </c>
      <c r="KB125" s="15">
        <f t="shared" si="852"/>
        <v>7.3172837650514321E-4</v>
      </c>
      <c r="KC125" s="12"/>
      <c r="KD125" s="11">
        <f t="shared" si="1073"/>
        <v>2.4130713937792671E-3</v>
      </c>
      <c r="KE125" s="10">
        <f t="shared" si="853"/>
        <v>109.67869210455214</v>
      </c>
      <c r="KF125" s="9">
        <f t="shared" si="579"/>
        <v>104.95506640074575</v>
      </c>
      <c r="KG125" s="9">
        <f t="shared" si="580"/>
        <v>97.246912708955293</v>
      </c>
      <c r="KH125" s="120">
        <f t="shared" si="854"/>
        <v>101.10098955485051</v>
      </c>
      <c r="KI125" s="15">
        <f t="shared" si="855"/>
        <v>7.5168122410384792E-4</v>
      </c>
      <c r="KJ125" s="12"/>
      <c r="KK125" s="11">
        <f t="shared" si="1074"/>
        <v>2.4189297796508684E-3</v>
      </c>
      <c r="KL125" s="10">
        <f t="shared" si="856"/>
        <v>109.48862966384993</v>
      </c>
      <c r="KM125" s="9">
        <f t="shared" si="581"/>
        <v>104.93953843457639</v>
      </c>
      <c r="KN125" s="9">
        <f t="shared" si="582"/>
        <v>97.027582435567979</v>
      </c>
      <c r="KO125" s="120">
        <f t="shared" si="857"/>
        <v>100.98356043507218</v>
      </c>
      <c r="KP125" s="15">
        <f t="shared" si="858"/>
        <v>7.7155555119827782E-4</v>
      </c>
      <c r="KQ125" s="12"/>
      <c r="KR125" s="11">
        <f t="shared" si="1075"/>
        <v>2.4247123015616471E-3</v>
      </c>
      <c r="KS125" s="10">
        <f t="shared" si="859"/>
        <v>109.29817824770777</v>
      </c>
      <c r="KT125" s="9">
        <f t="shared" si="583"/>
        <v>104.92317849964331</v>
      </c>
      <c r="KU125" s="9">
        <f t="shared" si="584"/>
        <v>96.808243972714877</v>
      </c>
      <c r="KV125" s="120">
        <f t="shared" si="860"/>
        <v>100.8657112361791</v>
      </c>
      <c r="KW125" s="15">
        <f t="shared" si="861"/>
        <v>7.9134954525112214E-4</v>
      </c>
      <c r="KX125" s="12"/>
      <c r="KY125" s="11">
        <f t="shared" si="1076"/>
        <v>2.4304197615230123E-3</v>
      </c>
      <c r="KZ125" s="10">
        <f t="shared" si="862"/>
        <v>109.10734196825926</v>
      </c>
      <c r="LA125" s="9">
        <f t="shared" si="585"/>
        <v>104.90596838014882</v>
      </c>
      <c r="LB125" s="9">
        <f t="shared" si="586"/>
        <v>96.588897356685052</v>
      </c>
      <c r="LC125" s="120">
        <f t="shared" si="863"/>
        <v>100.74743286841694</v>
      </c>
      <c r="LD125" s="15">
        <f t="shared" si="864"/>
        <v>8.1106142636132447E-4</v>
      </c>
      <c r="LE125" s="12"/>
      <c r="LF125" s="11">
        <f t="shared" si="1077"/>
        <v>2.4360529581526316E-3</v>
      </c>
      <c r="LG125" s="10">
        <f t="shared" si="865"/>
        <v>108.91612492023731</v>
      </c>
      <c r="LH125" s="9">
        <f t="shared" si="587"/>
        <v>104.88789020183762</v>
      </c>
      <c r="LI125" s="9">
        <f t="shared" si="588"/>
        <v>96.369542625197738</v>
      </c>
      <c r="LJ125" s="120">
        <f t="shared" si="866"/>
        <v>100.62871641351768</v>
      </c>
      <c r="LK125" s="15">
        <f t="shared" si="867"/>
        <v>8.3068944779477903E-4</v>
      </c>
      <c r="LL125" s="12"/>
      <c r="LM125" s="11">
        <f t="shared" si="1078"/>
        <v>2.4416126865293339E-3</v>
      </c>
      <c r="LN125" s="10">
        <f t="shared" si="868"/>
        <v>108.72453118023029</v>
      </c>
      <c r="LO125" s="9">
        <f t="shared" si="589"/>
        <v>104.86892643710027</v>
      </c>
      <c r="LP125" s="9">
        <f t="shared" si="590"/>
        <v>96.150179817345602</v>
      </c>
      <c r="LQ125" s="120">
        <f t="shared" si="869"/>
        <v>100.50955312722294</v>
      </c>
      <c r="LR125" s="15">
        <f t="shared" si="870"/>
        <v>8.5023189648754252E-4</v>
      </c>
      <c r="LS125" s="12"/>
      <c r="LT125" s="11">
        <f t="shared" si="1079"/>
        <v>2.4470997380536754E-3</v>
      </c>
      <c r="LU125" s="10">
        <f t="shared" si="871"/>
        <v>108.53256480596691</v>
      </c>
      <c r="LV125" s="9">
        <f t="shared" si="591"/>
        <v>104.84905990979379</v>
      </c>
      <c r="LW125" s="9">
        <f t="shared" si="592"/>
        <v>95.930808973539612</v>
      </c>
      <c r="LX125" s="120">
        <f t="shared" si="872"/>
        <v>100.3899344416667</v>
      </c>
      <c r="LY125" s="15">
        <f t="shared" si="873"/>
        <v>8.6968709352131413E-4</v>
      </c>
      <c r="LZ125" s="12"/>
      <c r="MA125" s="11">
        <f t="shared" si="1080"/>
        <v>2.452514900313963E-3</v>
      </c>
      <c r="MB125" s="10">
        <f t="shared" si="874"/>
        <v>108.3402298356296</v>
      </c>
      <c r="MC125" s="9">
        <f t="shared" si="593"/>
        <v>104.82827379977815</v>
      </c>
      <c r="MD125" s="9">
        <f t="shared" si="594"/>
        <v>95.711430135454407</v>
      </c>
      <c r="ME125" s="120">
        <f t="shared" si="875"/>
        <v>100.26985196761628</v>
      </c>
      <c r="MF125" s="15">
        <f t="shared" si="876"/>
        <v>8.8905339457112631E-4</v>
      </c>
      <c r="MG125" s="12"/>
      <c r="MH125" s="11">
        <f t="shared" si="1081"/>
        <v>2.457858956957729E-3</v>
      </c>
      <c r="MI125" s="10">
        <f t="shared" si="877"/>
        <v>108.14753028719528</v>
      </c>
      <c r="MJ125" s="9">
        <f t="shared" si="595"/>
        <v>104.80655164716774</v>
      </c>
      <c r="MK125" s="9">
        <f t="shared" si="596"/>
        <v>95.492043345974977</v>
      </c>
      <c r="ML125" s="120">
        <f t="shared" si="878"/>
        <v>100.14929749657136</v>
      </c>
      <c r="MM125" s="15">
        <f t="shared" si="879"/>
        <v>9.0832919032517092E-4</v>
      </c>
      <c r="MN125" s="12"/>
      <c r="MO125" s="11">
        <f t="shared" si="1082"/>
        <v>2.4631326875684941E-3</v>
      </c>
      <c r="MP125" s="10">
        <f t="shared" si="880"/>
        <v>107.95447015780357</v>
      </c>
      <c r="MQ125" s="9">
        <f t="shared" si="597"/>
        <v>104.78387735629744</v>
      </c>
      <c r="MR125" s="9">
        <f t="shared" si="598"/>
        <v>95.272648649144358</v>
      </c>
      <c r="MS125" s="120">
        <f t="shared" si="881"/>
        <v>100.02826300272091</v>
      </c>
      <c r="MT125" s="15">
        <f t="shared" si="882"/>
        <v>9.2751290687663891E-4</v>
      </c>
      <c r="MU125" s="12"/>
      <c r="MV125" s="11">
        <f t="shared" si="1083"/>
        <v>2.4683368675477396E-3</v>
      </c>
      <c r="MW125" s="10">
        <f t="shared" si="883"/>
        <v>107.76105342315157</v>
      </c>
      <c r="MX125" s="9">
        <f t="shared" si="599"/>
        <v>104.76023519940296</v>
      </c>
      <c r="MY125" s="9">
        <f t="shared" si="600"/>
        <v>95.053246090112609</v>
      </c>
      <c r="MZ125" s="120">
        <f t="shared" si="884"/>
        <v>99.906740644757775</v>
      </c>
      <c r="NA125" s="15">
        <f t="shared" si="885"/>
        <v>9.4660300608760098E-4</v>
      </c>
      <c r="NB125" s="12"/>
      <c r="NC125" s="11">
        <f t="shared" si="1084"/>
        <v>2.4734722680019566E-3</v>
      </c>
      <c r="ND125" s="10">
        <f t="shared" si="886"/>
        <v>107.56728403691488</v>
      </c>
      <c r="NE125" s="9">
        <f t="shared" si="601"/>
        <v>104.7356098200157</v>
      </c>
      <c r="NF125" s="9">
        <f t="shared" si="602"/>
        <v>94.833835715086266</v>
      </c>
      <c r="NG125" s="120">
        <f t="shared" si="887"/>
        <v>99.784722767550988</v>
      </c>
      <c r="NH125" s="15">
        <f t="shared" si="888"/>
        <v>9.655979859249863E-4</v>
      </c>
      <c r="NI125" s="12"/>
      <c r="NJ125" s="11">
        <f t="shared" si="1085"/>
        <v>2.4785396556347311E-3</v>
      </c>
      <c r="NK125" s="10">
        <f t="shared" si="889"/>
        <v>107.37316593019406</v>
      </c>
      <c r="NL125" s="9">
        <f t="shared" si="603"/>
        <v>104.70998623607284</v>
      </c>
      <c r="NM125" s="9">
        <f t="shared" si="604"/>
        <v>94.614417571279731</v>
      </c>
      <c r="NN125" s="120">
        <f t="shared" si="890"/>
        <v>99.662201903676277</v>
      </c>
      <c r="NO125" s="15">
        <f t="shared" si="891"/>
        <v>9.8449638076863891E-4</v>
      </c>
      <c r="NP125" s="12"/>
      <c r="NQ125" s="11">
        <f t="shared" si="1086"/>
        <v>2.4835397926436641E-3</v>
      </c>
      <c r="NR125" s="10">
        <f t="shared" si="892"/>
        <v>107.17870301098642</v>
      </c>
      <c r="NS125" s="9">
        <f t="shared" si="605"/>
        <v>104.68334984274334</v>
      </c>
      <c r="NT125" s="9">
        <f t="shared" si="606"/>
        <v>94.394991706866747</v>
      </c>
      <c r="NU125" s="120">
        <f t="shared" si="893"/>
        <v>99.539170774805044</v>
      </c>
      <c r="NV125" s="15">
        <f t="shared" si="894"/>
        <v>1.003296761691596E-3</v>
      </c>
      <c r="NW125" s="12"/>
      <c r="NX125" s="11">
        <f t="shared" si="1087"/>
        <v>2.4884734366221492E-3</v>
      </c>
      <c r="NY125" s="10">
        <f t="shared" si="895"/>
        <v>106.98389916368205</v>
      </c>
      <c r="NZ125" s="9">
        <f t="shared" si="607"/>
        <v>104.65568641497126</v>
      </c>
      <c r="OA125" s="9">
        <f t="shared" si="608"/>
        <v>94.175558170933698</v>
      </c>
      <c r="OB125" s="120">
        <f t="shared" si="896"/>
        <v>99.415622292952477</v>
      </c>
      <c r="OC125" s="15">
        <f t="shared" si="897"/>
        <v>1.0219977367126945E-3</v>
      </c>
      <c r="OD125" s="12"/>
      <c r="OE125" s="11">
        <f t="shared" si="1088"/>
        <v>2.4933413404657685E-3</v>
      </c>
      <c r="OF125" s="10">
        <f t="shared" si="898"/>
        <v>106.78875824858417</v>
      </c>
      <c r="OG125" s="9">
        <f t="shared" si="609"/>
        <v>104.6269821097379</v>
      </c>
      <c r="OH125" s="9">
        <f t="shared" si="610"/>
        <v>93.956117013433612</v>
      </c>
      <c r="OI125" s="120">
        <f t="shared" si="899"/>
        <v>99.291549561585754</v>
      </c>
      <c r="OJ125" s="15">
        <f t="shared" si="900"/>
        <v>1.0405979510216365E-3</v>
      </c>
      <c r="OK125" s="12"/>
      <c r="OL125" s="11">
        <f t="shared" si="1089"/>
        <v>2.4981442522833196E-3</v>
      </c>
      <c r="OM125" s="10">
        <f t="shared" si="901"/>
        <v>106.59328410145282</v>
      </c>
      <c r="ON125" s="9">
        <f t="shared" si="611"/>
        <v>104.59722346804465</v>
      </c>
      <c r="OO125" s="9">
        <f t="shared" si="612"/>
        <v>93.736668285141135</v>
      </c>
      <c r="OP125" s="120">
        <f t="shared" si="902"/>
        <v>99.166945876592891</v>
      </c>
      <c r="OQ125" s="15">
        <f t="shared" si="903"/>
        <v>1.0590960871767491E-3</v>
      </c>
      <c r="OR125" s="12"/>
      <c r="OS125" s="11">
        <f t="shared" si="1090"/>
        <v>2.5028829153123005E-3</v>
      </c>
      <c r="OT125" s="10">
        <f t="shared" si="904"/>
        <v>106.39748053307152</v>
      </c>
      <c r="OU125" s="9">
        <f t="shared" si="613"/>
        <v>104.56639741661883</v>
      </c>
      <c r="OV125" s="9">
        <f t="shared" si="614"/>
        <v>93.517212037608772</v>
      </c>
      <c r="OW125" s="120">
        <f t="shared" si="905"/>
        <v>99.041804727113799</v>
      </c>
      <c r="OX125" s="15">
        <f t="shared" si="906"/>
        <v>1.077490865275599E-3</v>
      </c>
      <c r="OY125" s="12"/>
      <c r="OZ125" s="11">
        <f t="shared" si="1091"/>
        <v>2.5075580678387797E-3</v>
      </c>
      <c r="PA125" s="10">
        <f t="shared" si="907"/>
        <v>106.20135132883644</v>
      </c>
      <c r="PB125" s="9">
        <f t="shared" si="615"/>
        <v>104.53449126934493</v>
      </c>
      <c r="PC125" s="9">
        <f t="shared" si="616"/>
        <v>93.297748323124068</v>
      </c>
      <c r="PD125" s="120">
        <f t="shared" si="908"/>
        <v>98.916119796234497</v>
      </c>
      <c r="PE125" s="15">
        <f t="shared" si="909"/>
        <v>1.0957810430987408E-3</v>
      </c>
      <c r="PF125" s="12"/>
      <c r="PG125" s="11">
        <f t="shared" si="1092"/>
        <v>2.512170443121541E-3</v>
      </c>
      <c r="PH125" s="10">
        <f t="shared" si="910"/>
        <v>106.00490024836755</v>
      </c>
      <c r="PI125" s="9">
        <f t="shared" si="617"/>
        <v>104.50149272842413</v>
      </c>
      <c r="PJ125" s="9">
        <f t="shared" si="618"/>
        <v>93.078277194667649</v>
      </c>
      <c r="PK125" s="120">
        <f t="shared" si="911"/>
        <v>98.78988496154588</v>
      </c>
      <c r="PL125" s="15">
        <f t="shared" si="912"/>
        <v>1.1139654162268845E-3</v>
      </c>
      <c r="PM125" s="12"/>
      <c r="PN125" s="11">
        <f t="shared" si="1093"/>
        <v>2.5167207693204199E-3</v>
      </c>
      <c r="PO125" s="10">
        <f t="shared" si="913"/>
        <v>105.80813102514101</v>
      </c>
      <c r="PP125" s="9">
        <f t="shared" si="619"/>
        <v>104.46738988526516</v>
      </c>
      <c r="PQ125" s="9">
        <f t="shared" si="620"/>
        <v>92.858798705872502</v>
      </c>
      <c r="PR125" s="120">
        <f t="shared" si="914"/>
        <v>98.66309429556884</v>
      </c>
      <c r="PS125" s="15">
        <f t="shared" si="915"/>
        <v>1.1320428181317316E-3</v>
      </c>
      <c r="PT125" s="12"/>
      <c r="PU125" s="11">
        <f t="shared" si="1094"/>
        <v>2.5212097694286948E-3</v>
      </c>
      <c r="PV125" s="10">
        <f t="shared" si="916"/>
        <v>105.61104736614269</v>
      </c>
      <c r="PW125" s="9">
        <f t="shared" si="621"/>
        <v>104.43217122110995</v>
      </c>
      <c r="PX125" s="9">
        <f t="shared" si="622"/>
        <v>92.639312910984174</v>
      </c>
      <c r="PY125" s="120">
        <f t="shared" si="917"/>
        <v>98.535742066047064</v>
      </c>
      <c r="PZ125" s="15">
        <f t="shared" si="918"/>
        <v>1.1500121202408871E-3</v>
      </c>
      <c r="QA125" s="12"/>
      <c r="QB125" s="11">
        <f t="shared" si="1095"/>
        <v>2.5256381612094869E-3</v>
      </c>
      <c r="QC125" s="10">
        <f t="shared" si="919"/>
        <v>105.41365295154193</v>
      </c>
      <c r="QD125" s="9">
        <f t="shared" si="623"/>
        <v>104.39582560739747</v>
      </c>
      <c r="QE125" s="9">
        <f t="shared" si="624"/>
        <v>92.419819864821932</v>
      </c>
      <c r="QF125" s="120">
        <f t="shared" si="920"/>
        <v>98.407822736109694</v>
      </c>
      <c r="QG125" s="15">
        <f t="shared" si="921"/>
        <v>1.1678722319771054E-3</v>
      </c>
      <c r="QH125" s="12"/>
      <c r="QI125" s="11">
        <f t="shared" si="1096"/>
        <v>2.5300066571360114E-3</v>
      </c>
      <c r="QJ125" s="10">
        <f t="shared" si="922"/>
        <v>105.21595143438535</v>
      </c>
      <c r="QK125" s="9">
        <f t="shared" si="625"/>
        <v>104.3583423058699</v>
      </c>
      <c r="QL125" s="9">
        <f t="shared" si="626"/>
        <v>92.200319622740949</v>
      </c>
      <c r="QM125" s="120">
        <f t="shared" si="923"/>
        <v>98.279330964305416</v>
      </c>
      <c r="QN125" s="15">
        <f t="shared" si="924"/>
        <v>1.1856221007723454E-3</v>
      </c>
      <c r="QO125" s="12"/>
      <c r="QP125" s="11">
        <f t="shared" si="1097"/>
        <v>2.5343159643356405E-3</v>
      </c>
      <c r="QQ125" s="10">
        <f t="shared" si="925"/>
        <v>105.01794644030987</v>
      </c>
      <c r="QR125" s="9">
        <f t="shared" si="627"/>
        <v>104.31971096842514</v>
      </c>
      <c r="QS125" s="9">
        <f t="shared" si="628"/>
        <v>91.980812240595441</v>
      </c>
      <c r="QT125" s="120">
        <f t="shared" si="926"/>
        <v>98.150261604510291</v>
      </c>
      <c r="QU125" s="15">
        <f t="shared" si="927"/>
        <v>1.2032607120569801E-3</v>
      </c>
      <c r="QV125" s="12"/>
      <c r="QW125" s="11">
        <f t="shared" si="1098"/>
        <v>2.5385667845376331E-3</v>
      </c>
      <c r="QX125" s="10">
        <f t="shared" si="928"/>
        <v>104.81964156727489</v>
      </c>
      <c r="QY125" s="9">
        <f t="shared" si="629"/>
        <v>104.27992163671995</v>
      </c>
      <c r="QZ125" s="9">
        <f t="shared" si="630"/>
        <v>91.761297774702797</v>
      </c>
      <c r="RA125" s="120">
        <f t="shared" si="929"/>
        <v>98.020609705711365</v>
      </c>
      <c r="RB125" s="15">
        <f t="shared" si="930"/>
        <v>1.2207870892245946E-3</v>
      </c>
      <c r="RC125" s="12"/>
      <c r="RD125" s="11">
        <f t="shared" si="1099"/>
        <v>2.5427598140244814E-3</v>
      </c>
      <c r="RE125" s="10">
        <f t="shared" si="931"/>
        <v>104.62104038531265</v>
      </c>
      <c r="RF125" s="9">
        <f t="shared" si="631"/>
        <v>104.23896474152841</v>
      </c>
      <c r="RG125" s="9">
        <f t="shared" si="632"/>
        <v>91.541776281808623</v>
      </c>
      <c r="RH125" s="120">
        <f t="shared" si="932"/>
        <v>97.890370511668522</v>
      </c>
      <c r="RI125" s="15">
        <f t="shared" si="933"/>
        <v>1.2382002935728239E-3</v>
      </c>
      <c r="RJ125" s="12"/>
      <c r="RK125" s="11">
        <f t="shared" si="1100"/>
        <v>2.5468957435867334E-3</v>
      </c>
      <c r="RL125" s="10">
        <f t="shared" si="934"/>
        <v>104.42214643629674</v>
      </c>
      <c r="RM125" s="9">
        <f t="shared" si="633"/>
        <v>104.19683110186034</v>
      </c>
      <c r="RN125" s="9">
        <f t="shared" si="634"/>
        <v>91.32224781905272</v>
      </c>
      <c r="RO125" s="120">
        <f t="shared" si="935"/>
        <v>97.759539460456523</v>
      </c>
      <c r="RP125" s="15">
        <f t="shared" si="936"/>
        <v>1.2554994242207234E-3</v>
      </c>
      <c r="RQ125" s="12"/>
      <c r="RR125" s="11">
        <f t="shared" si="1101"/>
        <v>2.5509752584812408E-3</v>
      </c>
      <c r="RS125" s="10">
        <f t="shared" si="937"/>
        <v>104.22296323372791</v>
      </c>
      <c r="RT125" s="9">
        <f t="shared" si="635"/>
        <v>104.15351192384482</v>
      </c>
      <c r="RU125" s="9">
        <f t="shared" si="636"/>
        <v>91.102712443936142</v>
      </c>
      <c r="RV125" s="120">
        <f t="shared" si="938"/>
        <v>97.62811218389048</v>
      </c>
      <c r="RW125" s="15">
        <f t="shared" si="939"/>
        <v>1.2726836180030697E-3</v>
      </c>
      <c r="RX125" s="12"/>
      <c r="RY125" s="11">
        <f t="shared" si="1102"/>
        <v>2.5549990383927045E-3</v>
      </c>
      <c r="RZ125" s="10">
        <f t="shared" si="940"/>
        <v>104.02349426253704</v>
      </c>
      <c r="SA125" s="9">
        <f t="shared" si="637"/>
        <v>104.10899879938371</v>
      </c>
      <c r="SB125" s="9">
        <f t="shared" si="638"/>
        <v>90.883170214288782</v>
      </c>
      <c r="SC125" s="120">
        <f t="shared" si="941"/>
        <v>97.49608450683624</v>
      </c>
      <c r="SD125" s="15">
        <f t="shared" si="942"/>
        <v>1.2897520493422552E-3</v>
      </c>
      <c r="SE125" s="12"/>
      <c r="SF125" s="11">
        <f t="shared" si="1103"/>
        <v>2.5589677573984778E-3</v>
      </c>
      <c r="SG125" s="10">
        <f t="shared" si="943"/>
        <v>103.82374297890445</v>
      </c>
      <c r="SH125" s="9">
        <f t="shared" si="639"/>
        <v>104.0632837045808</v>
      </c>
      <c r="SI125" s="9">
        <f t="shared" si="640"/>
        <v>90.663621188238523</v>
      </c>
      <c r="SJ125" s="120">
        <f t="shared" si="944"/>
        <v>97.363452446409667</v>
      </c>
      <c r="SK125" s="15">
        <f t="shared" si="945"/>
        <v>1.3067039300980754E-3</v>
      </c>
      <c r="SL125" s="12"/>
      <c r="SM125" s="11">
        <f t="shared" si="1104"/>
        <v>2.5628820839364492E-3</v>
      </c>
      <c r="SN125" s="10">
        <f t="shared" si="946"/>
        <v>103.62371281009554</v>
      </c>
      <c r="SO125" s="9">
        <f t="shared" si="641"/>
        <v>104.01635899795173</v>
      </c>
      <c r="SP125" s="9">
        <f t="shared" si="642"/>
        <v>90.444065424180479</v>
      </c>
      <c r="SQ125" s="120">
        <f t="shared" si="947"/>
        <v>97.230212211066103</v>
      </c>
      <c r="SR125" s="15">
        <f t="shared" si="948"/>
        <v>1.3235385093961979E-3</v>
      </c>
      <c r="SS125" s="12"/>
      <c r="ST125" s="11">
        <f t="shared" si="1105"/>
        <v>2.5667426807760322E-3</v>
      </c>
      <c r="SU125" s="10">
        <f t="shared" si="949"/>
        <v>103.42340715431178</v>
      </c>
      <c r="SV125" s="9">
        <f t="shared" si="643"/>
        <v>103.96821741842062</v>
      </c>
      <c r="SW125" s="9">
        <f t="shared" si="644"/>
        <v>90.224502980747744</v>
      </c>
      <c r="SX125" s="120">
        <f t="shared" si="950"/>
        <v>97.096360199584183</v>
      </c>
      <c r="SY125" s="15">
        <f t="shared" si="951"/>
        <v>1.3402550734356192E-3</v>
      </c>
      <c r="SZ125" s="12"/>
      <c r="TA125" s="11">
        <f t="shared" si="1106"/>
        <v>2.5705502049920832E-3</v>
      </c>
      <c r="TB125" s="10">
        <f t="shared" si="952"/>
        <v>103.22282938055703</v>
      </c>
      <c r="TC125" s="9">
        <f t="shared" si="645"/>
        <v>103.91885208310896</v>
      </c>
      <c r="TD125" s="9">
        <f t="shared" si="646"/>
        <v>90.004933916782747</v>
      </c>
      <c r="TE125" s="120">
        <f t="shared" si="953"/>
        <v>96.96189299994586</v>
      </c>
      <c r="TF125" s="15">
        <f t="shared" si="954"/>
        <v>1.3568529452758534E-3</v>
      </c>
      <c r="TG125" s="12"/>
      <c r="TH125" s="11">
        <f t="shared" si="1107"/>
        <v>2.5743053079416863E-3</v>
      </c>
      <c r="TI125" s="10">
        <f t="shared" si="955"/>
        <v>103.02198282851865</v>
      </c>
      <c r="TJ125" s="9">
        <f t="shared" si="647"/>
        <v>103.86825648492265</v>
      </c>
      <c r="TK125" s="9">
        <f t="shared" si="648"/>
        <v>89.785358291309493</v>
      </c>
      <c r="TL125" s="120">
        <f t="shared" si="956"/>
        <v>96.826807388116066</v>
      </c>
      <c r="TM125" s="15">
        <f t="shared" si="957"/>
        <v>1.3733314846043384E-3</v>
      </c>
      <c r="TN125" s="12"/>
      <c r="TO125" s="11">
        <f t="shared" si="1108"/>
        <v>2.5780086352437488E-3</v>
      </c>
      <c r="TP125" s="10">
        <f t="shared" si="958"/>
        <v>102.82087080846276</v>
      </c>
      <c r="TQ125" s="9">
        <f t="shared" si="649"/>
        <v>103.81642448994333</v>
      </c>
      <c r="TR125" s="9">
        <f t="shared" si="650"/>
        <v>89.565776163506627</v>
      </c>
      <c r="TS125" s="120">
        <f t="shared" si="959"/>
        <v>96.691100326724978</v>
      </c>
      <c r="TT125" s="15">
        <f t="shared" si="960"/>
        <v>1.3896900874846455E-3</v>
      </c>
      <c r="TU125" s="12"/>
      <c r="TV125" s="11">
        <f t="shared" si="1109"/>
        <v>2.5816608267612987E-3</v>
      </c>
      <c r="TW125" s="10">
        <f t="shared" si="961"/>
        <v>102.61949660114351</v>
      </c>
      <c r="TX125" s="9">
        <f t="shared" si="651"/>
        <v>103.76335033462992</v>
      </c>
      <c r="TY125" s="9">
        <f t="shared" si="652"/>
        <v>89.346187592681247</v>
      </c>
      <c r="TZ125" s="120">
        <f t="shared" si="962"/>
        <v>96.55476896365559</v>
      </c>
      <c r="UA125" s="15">
        <f t="shared" si="963"/>
        <v>1.4059281860861654E-3</v>
      </c>
      <c r="UB125" s="12"/>
      <c r="UC125" s="11">
        <f t="shared" si="1110"/>
        <v>2.5852625165864087E-3</v>
      </c>
      <c r="UD125" s="10">
        <f t="shared" si="964"/>
        <v>102.41786345772569</v>
      </c>
      <c r="UE125" s="9">
        <f t="shared" si="653"/>
        <v>103.70902862283661</v>
      </c>
      <c r="UF125" s="9">
        <f t="shared" si="654"/>
        <v>89.126592638243821</v>
      </c>
      <c r="UG125" s="120">
        <f t="shared" si="965"/>
        <v>96.417810630540217</v>
      </c>
      <c r="UH125" s="15">
        <f t="shared" si="966"/>
        <v>1.4220452483957387E-3</v>
      </c>
      <c r="UI125" s="12"/>
      <c r="UJ125" s="11">
        <f t="shared" si="1111"/>
        <v>2.5888143330276433E-3</v>
      </c>
      <c r="UK125" s="10">
        <f t="shared" si="967"/>
        <v>102.21597459972055</v>
      </c>
      <c r="UL125" s="9">
        <f t="shared" si="655"/>
        <v>103.65345432265363</v>
      </c>
      <c r="UM125" s="9">
        <f t="shared" si="656"/>
        <v>88.906991359683516</v>
      </c>
      <c r="UN125" s="120">
        <f t="shared" si="968"/>
        <v>96.28022284116858</v>
      </c>
      <c r="UO125" s="15">
        <f t="shared" si="969"/>
        <v>1.4380407779119736E-3</v>
      </c>
      <c r="UP125" s="12"/>
      <c r="UQ125" s="11">
        <f t="shared" si="1112"/>
        <v>2.5923168986000059E-3</v>
      </c>
      <c r="UR125" s="10">
        <f t="shared" si="970"/>
        <v>102.01383321893414</v>
      </c>
      <c r="US125" s="9">
        <f t="shared" si="657"/>
        <v>103.59662276307688</v>
      </c>
      <c r="UT125" s="9">
        <f t="shared" si="658"/>
        <v>88.687383816544539</v>
      </c>
      <c r="UU125" s="120">
        <f t="shared" si="971"/>
        <v>96.142003289810702</v>
      </c>
      <c r="UV125" s="15">
        <f t="shared" si="972"/>
        <v>1.4539143133228073E-3</v>
      </c>
      <c r="UW125" s="12"/>
      <c r="UX125" s="11">
        <f t="shared" si="1113"/>
        <v>2.5957708300172592E-3</v>
      </c>
      <c r="UY125" s="10">
        <f t="shared" si="973"/>
        <v>101.81144247742787</v>
      </c>
      <c r="UZ125" s="9">
        <f t="shared" si="659"/>
        <v>103.53852963051314</v>
      </c>
      <c r="VA125" s="9">
        <f t="shared" si="660"/>
        <v>88.467770068403212</v>
      </c>
      <c r="VB125" s="120">
        <f t="shared" si="974"/>
        <v>96.003149849458168</v>
      </c>
      <c r="VC125" s="15">
        <f t="shared" si="975"/>
        <v>1.4696654281669075E-3</v>
      </c>
      <c r="VD125" s="12"/>
      <c r="VE125" s="11">
        <f t="shared" si="1114"/>
        <v>2.5991767381865444E-3</v>
      </c>
      <c r="VF125" s="10">
        <f t="shared" si="976"/>
        <v>101.6088055074911</v>
      </c>
      <c r="VG125" s="9">
        <f t="shared" si="661"/>
        <v>103.4791709651269</v>
      </c>
      <c r="VH125" s="9">
        <f t="shared" si="662"/>
        <v>88.248150174845819</v>
      </c>
      <c r="VI125" s="120">
        <f t="shared" si="977"/>
        <v>95.863660569986365</v>
      </c>
      <c r="VJ125" s="15">
        <f t="shared" si="978"/>
        <v>1.4852937304796075E-3</v>
      </c>
      <c r="VK125" s="12"/>
      <c r="VL125" s="11">
        <f t="shared" si="1115"/>
        <v>2.6025352282052611E-3</v>
      </c>
      <c r="VM125" s="10">
        <f t="shared" si="979"/>
        <v>101.40592541162499</v>
      </c>
      <c r="VN125" s="9">
        <f t="shared" si="663"/>
        <v>103.41854315703551</v>
      </c>
      <c r="VO125" s="9">
        <f t="shared" si="664"/>
        <v>88.028524195447019</v>
      </c>
      <c r="VP125" s="120">
        <f t="shared" si="980"/>
        <v>95.72353367624126</v>
      </c>
      <c r="VQ125" s="15">
        <f t="shared" si="981"/>
        <v>1.5007988624239723E-3</v>
      </c>
      <c r="VR125" s="12"/>
      <c r="VS125" s="11">
        <f t="shared" si="1116"/>
        <v>2.6058468993600983E-3</v>
      </c>
      <c r="VT125" s="10">
        <f t="shared" si="982"/>
        <v>101.20280526253758</v>
      </c>
      <c r="VU125" s="9">
        <f t="shared" si="665"/>
        <v>103.35664294235906</v>
      </c>
      <c r="VV125" s="9">
        <f t="shared" si="666"/>
        <v>87.808892189749329</v>
      </c>
      <c r="VW125" s="120">
        <f t="shared" si="983"/>
        <v>95.582767566054201</v>
      </c>
      <c r="VX125" s="15">
        <f t="shared" si="984"/>
        <v>1.5161804999075617E-3</v>
      </c>
      <c r="VY125" s="12"/>
      <c r="VZ125" s="11">
        <f t="shared" si="1117"/>
        <v>2.6091123451281542E-3</v>
      </c>
      <c r="WA125" s="10">
        <f t="shared" si="985"/>
        <v>100.99944810314958</v>
      </c>
      <c r="WB125" s="9">
        <f t="shared" si="667"/>
        <v>103.2934673991313</v>
      </c>
      <c r="WC125" s="9">
        <f t="shared" si="668"/>
        <v>87.589254217242882</v>
      </c>
      <c r="WD125" s="120">
        <f t="shared" si="986"/>
        <v>95.441360808187085</v>
      </c>
      <c r="WE125" s="15">
        <f t="shared" si="987"/>
        <v>1.5314383521856953E-3</v>
      </c>
      <c r="WF125" s="12"/>
      <c r="WG125" s="11">
        <f t="shared" si="1118"/>
        <v>2.6123321531800903E-3</v>
      </c>
      <c r="WH125" s="10">
        <f t="shared" si="988"/>
        <v>100.7958569466104</v>
      </c>
      <c r="WI125" s="9">
        <f t="shared" si="669"/>
        <v>103.22901394307833</v>
      </c>
      <c r="WJ125" s="9">
        <f t="shared" si="670"/>
        <v>87.369610337346373</v>
      </c>
      <c r="WK125" s="120">
        <f t="shared" si="989"/>
        <v>95.299312140212351</v>
      </c>
      <c r="WL125" s="15">
        <f t="shared" si="990"/>
        <v>1.5465721614516075E-3</v>
      </c>
      <c r="WM125" s="12"/>
      <c r="WN125" s="11">
        <f t="shared" si="1119"/>
        <v>2.6155069053852096E-3</v>
      </c>
      <c r="WO125" s="10">
        <f t="shared" si="991"/>
        <v>100.59203477632445</v>
      </c>
      <c r="WP125" s="9">
        <f t="shared" si="671"/>
        <v>103.16328032327137</v>
      </c>
      <c r="WQ125" s="9">
        <f t="shared" si="672"/>
        <v>87.149960609388174</v>
      </c>
      <c r="WR125" s="120">
        <f t="shared" si="992"/>
        <v>95.15662046632977</v>
      </c>
      <c r="WS125" s="15">
        <f t="shared" si="993"/>
        <v>1.5615817024143988E-3</v>
      </c>
      <c r="WT125" s="12"/>
      <c r="WU125" s="11">
        <f t="shared" si="1120"/>
        <v>2.6186371778184627E-3</v>
      </c>
      <c r="WV125" s="10">
        <f t="shared" si="994"/>
        <v>100.38798454598677</v>
      </c>
      <c r="WW125" s="9">
        <f t="shared" si="673"/>
        <v>103.09626461766001</v>
      </c>
      <c r="WX125" s="9">
        <f t="shared" si="674"/>
        <v>86.930305092588497</v>
      </c>
      <c r="WY125" s="120">
        <f t="shared" si="995"/>
        <v>95.013284855124255</v>
      </c>
      <c r="WZ125" s="15">
        <f t="shared" si="996"/>
        <v>1.5764667818651652E-3</v>
      </c>
      <c r="XA125" s="12"/>
      <c r="XB125" s="11">
        <f t="shared" si="1121"/>
        <v>2.6217235407692283E-3</v>
      </c>
      <c r="XC125" s="10">
        <f t="shared" si="997"/>
        <v>100.18370917962818</v>
      </c>
      <c r="XD125" s="9">
        <f t="shared" si="675"/>
        <v>103.02796522849262</v>
      </c>
      <c r="XE125" s="9">
        <f t="shared" si="676"/>
        <v>86.710643846042061</v>
      </c>
      <c r="XF125" s="120">
        <f t="shared" si="998"/>
        <v>94.86930453726734</v>
      </c>
      <c r="XG125" s="15">
        <f t="shared" si="999"/>
        <v>1.5912272382321013E-3</v>
      </c>
      <c r="XH125" s="12"/>
      <c r="XI125" s="11">
        <f t="shared" si="1122"/>
        <v>2.6247665587518644E-3</v>
      </c>
      <c r="XJ125" s="10">
        <f t="shared" si="1000"/>
        <v>99.979211571669424</v>
      </c>
      <c r="XK125" s="9">
        <f t="shared" si="677"/>
        <v>102.95838087762988</v>
      </c>
      <c r="XL125" s="9">
        <f t="shared" si="678"/>
        <v>86.4909769287015</v>
      </c>
      <c r="XM125" s="120">
        <f t="shared" si="1001"/>
        <v>94.724678903165682</v>
      </c>
      <c r="XN125" s="15">
        <f t="shared" si="1002"/>
        <v>1.6058629411251117E-3</v>
      </c>
      <c r="XO125" s="12"/>
      <c r="XP125" s="11">
        <f t="shared" si="1123"/>
        <v>2.6277667905179498E-3</v>
      </c>
      <c r="XQ125" s="10">
        <f t="shared" si="1003"/>
        <v>99.774494586983877</v>
      </c>
      <c r="XR125" s="9">
        <f t="shared" si="679"/>
        <v>102.88751060175829</v>
      </c>
      <c r="XS125" s="9">
        <f t="shared" si="680"/>
        <v>86.271304399361213</v>
      </c>
      <c r="XT125" s="120">
        <f t="shared" si="1004"/>
        <v>94.579407500559753</v>
      </c>
      <c r="XU125" s="15">
        <f t="shared" si="1005"/>
        <v>1.6203737908706067E-3</v>
      </c>
      <c r="XV125" s="12"/>
      <c r="XW125" s="11">
        <f t="shared" si="1124"/>
        <v>2.6307247890701366E-3</v>
      </c>
      <c r="XX125" s="10">
        <f t="shared" si="1006"/>
        <v>99.569561060968624</v>
      </c>
      <c r="XY125" s="9">
        <f t="shared" si="681"/>
        <v>102.8153537475095</v>
      </c>
      <c r="XZ125" s="9">
        <f t="shared" si="682"/>
        <v>86.051626316641915</v>
      </c>
      <c r="YA125" s="120">
        <f t="shared" si="1007"/>
        <v>94.43349003207571</v>
      </c>
      <c r="YB125" s="15">
        <f t="shared" si="1008"/>
        <v>1.6347597180370716E-3</v>
      </c>
      <c r="YC125" s="12"/>
      <c r="YD125" s="11">
        <f t="shared" si="1125"/>
        <v>2.6336411016776003E-3</v>
      </c>
      <c r="YE125" s="10">
        <f t="shared" si="1009"/>
        <v>99.364413799623506</v>
      </c>
      <c r="YF125" s="9">
        <f t="shared" si="683"/>
        <v>102.74190996649199</v>
      </c>
      <c r="YG125" s="9">
        <f t="shared" si="684"/>
        <v>85.831942738975954</v>
      </c>
      <c r="YH125" s="120">
        <f t="shared" si="1010"/>
        <v>94.286926352733971</v>
      </c>
      <c r="YI125" s="15">
        <f t="shared" si="1011"/>
        <v>1.6490206829519872E-3</v>
      </c>
      <c r="YJ125" s="12"/>
      <c r="YK125" s="11">
        <f t="shared" si="1126"/>
        <v>2.6365162698929394E-3</v>
      </c>
      <c r="YL125" s="10">
        <f t="shared" si="1012"/>
        <v>99.159055579638036</v>
      </c>
      <c r="YM125" s="9">
        <f t="shared" si="685"/>
        <v>102.66717921024106</v>
      </c>
      <c r="YN125" s="9">
        <f t="shared" si="686"/>
        <v>85.612253724592932</v>
      </c>
      <c r="YO125" s="120">
        <f t="shared" si="1013"/>
        <v>94.139716467417003</v>
      </c>
      <c r="YP125" s="15">
        <f t="shared" si="1014"/>
        <v>1.6631566752107732E-3</v>
      </c>
      <c r="YQ125" s="12"/>
      <c r="YR125" s="11">
        <f t="shared" si="1127"/>
        <v>2.639350829570578E-3</v>
      </c>
      <c r="YS125" s="10">
        <f t="shared" si="1015"/>
        <v>98.953489148485545</v>
      </c>
      <c r="YT125" s="9">
        <f t="shared" si="687"/>
        <v>102.59116172509351</v>
      </c>
      <c r="YU125" s="9">
        <f t="shared" si="688"/>
        <v>85.392559331506106</v>
      </c>
      <c r="YV125" s="120">
        <f t="shared" si="1016"/>
        <v>93.99186052829981</v>
      </c>
      <c r="YW125" s="15">
        <f t="shared" si="1017"/>
        <v>1.6771677131783072E-3</v>
      </c>
      <c r="YX125" s="12"/>
      <c r="YY125" s="11">
        <f t="shared" si="1128"/>
        <v>2.6421453108865216E-3</v>
      </c>
      <c r="YZ125" s="10">
        <f t="shared" si="1018"/>
        <v>98.747717224524564</v>
      </c>
      <c r="ZA125" s="9">
        <f t="shared" si="689"/>
        <v>102.51385804699267</v>
      </c>
      <c r="ZB125" s="9">
        <f t="shared" si="690"/>
        <v>85.172859617499213</v>
      </c>
      <c r="ZC125" s="120">
        <f t="shared" si="1019"/>
        <v>93.84335883224594</v>
      </c>
      <c r="ZD125" s="15">
        <f t="shared" si="1020"/>
        <v>1.6910538434835956E-3</v>
      </c>
      <c r="ZE125" s="12"/>
      <c r="ZF125" s="11">
        <f t="shared" si="1129"/>
        <v>2.6449002383594575E-3</v>
      </c>
      <c r="ZG125" s="10">
        <f t="shared" si="1021"/>
        <v>98.541742497106995</v>
      </c>
      <c r="ZH125" s="9">
        <f t="shared" si="691"/>
        <v>102.43526899622995</v>
      </c>
      <c r="ZI125" s="9">
        <f t="shared" si="692"/>
        <v>84.953154640113965</v>
      </c>
      <c r="ZJ125" s="120">
        <f t="shared" si="1022"/>
        <v>93.694211818171965</v>
      </c>
      <c r="ZK125" s="15">
        <f t="shared" si="1023"/>
        <v>1.7048151405082174E-3</v>
      </c>
      <c r="ZL125" s="12"/>
      <c r="ZM125" s="11">
        <f t="shared" si="1130"/>
        <v>2.6476161308731398E-3</v>
      </c>
      <c r="ZN125" s="10">
        <f t="shared" si="1024"/>
        <v>98.335567626692864</v>
      </c>
      <c r="ZO125" s="9">
        <f t="shared" si="693"/>
        <v>102.35539567212881</v>
      </c>
      <c r="ZP125" s="9">
        <f t="shared" si="694"/>
        <v>84.733444456638011</v>
      </c>
      <c r="ZQ125" s="120">
        <f t="shared" si="1025"/>
        <v>93.544420064383417</v>
      </c>
      <c r="ZR125" s="15">
        <f t="shared" si="1026"/>
        <v>1.7184517058690825E-3</v>
      </c>
      <c r="ZS125" s="12"/>
      <c r="ZT125" s="11">
        <f t="shared" si="1131"/>
        <v>2.6502935016999825E-3</v>
      </c>
      <c r="ZU125" s="10">
        <f t="shared" si="1027"/>
        <v>98.129195244971356</v>
      </c>
      <c r="ZV125" s="9">
        <f t="shared" si="695"/>
        <v>102.27423944767658</v>
      </c>
      <c r="ZW125" s="9">
        <f t="shared" si="696"/>
        <v>84.513729124093402</v>
      </c>
      <c r="ZX125" s="120">
        <f t="shared" si="1028"/>
        <v>93.393984285884983</v>
      </c>
      <c r="ZY125" s="15">
        <f t="shared" si="1029"/>
        <v>1.7319636678960679E-3</v>
      </c>
      <c r="ZZ125" s="12"/>
      <c r="AAA125" s="11">
        <f t="shared" si="1132"/>
        <v>2.6529328585258435E-3</v>
      </c>
      <c r="AAB125" s="10">
        <f t="shared" si="1030"/>
        <v>97.922627954987846</v>
      </c>
      <c r="AAC125" s="9">
        <f t="shared" si="697"/>
        <v>102.19180196411013</v>
      </c>
      <c r="AAD125" s="9">
        <f t="shared" si="698"/>
        <v>84.294008699225458</v>
      </c>
      <c r="AAE125" s="120">
        <f t="shared" si="1031"/>
        <v>93.242905331667799</v>
      </c>
      <c r="AAF125" s="15">
        <f t="shared" si="1032"/>
        <v>1.7453511811050956E-3</v>
      </c>
      <c r="AAG125" s="12"/>
      <c r="AAH125" s="11">
        <f t="shared" si="1133"/>
        <v>2.6555347034759379E-3</v>
      </c>
      <c r="AAI125" s="10">
        <f t="shared" si="1033"/>
        <v>97.715868331276639</v>
      </c>
      <c r="AAJ125" s="9">
        <f t="shared" si="699"/>
        <v>102.10808512546072</v>
      </c>
      <c r="AAK125" s="9">
        <f t="shared" si="700"/>
        <v>84.074283238492498</v>
      </c>
      <c r="AAL125" s="120">
        <f t="shared" si="1034"/>
        <v>93.091184181976615</v>
      </c>
      <c r="AAM125" s="15">
        <f t="shared" si="1035"/>
        <v>1.7586144256671917E-3</v>
      </c>
      <c r="AAN125" s="12"/>
      <c r="AAO125" s="11">
        <f t="shared" si="1134"/>
        <v>2.6580995331417869E-3</v>
      </c>
      <c r="AAP125" s="10">
        <f t="shared" si="1036"/>
        <v>97.508918919999402</v>
      </c>
      <c r="AAQ125" s="9">
        <f t="shared" si="701"/>
        <v>102.0230910930635</v>
      </c>
      <c r="AAR125" s="9">
        <f t="shared" si="702"/>
        <v>83.854552798055664</v>
      </c>
      <c r="AAS125" s="120">
        <f t="shared" si="1037"/>
        <v>92.938821945559582</v>
      </c>
      <c r="AAT125" s="15">
        <f t="shared" si="1038"/>
        <v>1.7717536068740287E-3</v>
      </c>
      <c r="AAU125" s="12"/>
      <c r="AAV125" s="11">
        <f t="shared" si="1135"/>
        <v>2.6606278386092364E-3</v>
      </c>
      <c r="AAW125" s="10">
        <f t="shared" si="1039"/>
        <v>97.301782239088652</v>
      </c>
      <c r="AAX125" s="9">
        <f t="shared" si="703"/>
        <v>101.93682228003699</v>
      </c>
      <c r="AAY125" s="9">
        <f t="shared" si="704"/>
        <v>83.634817433769527</v>
      </c>
      <c r="AAZ125" s="101">
        <f t="shared" si="1040"/>
        <v>92.78581985690326</v>
      </c>
      <c r="ABA125" s="15">
        <f t="shared" si="1041"/>
        <v>1.7847689546005028E-3</v>
      </c>
      <c r="ABB125" s="12"/>
      <c r="ABC125" s="11">
        <f t="shared" si="1136"/>
        <v>2.6631201054874145E-3</v>
      </c>
      <c r="ABD125" s="10">
        <f t="shared" si="1042"/>
        <v>97.09446077839641</v>
      </c>
      <c r="ABE125" s="9">
        <f t="shared" si="705"/>
        <v>101.84928134573772</v>
      </c>
      <c r="ABF125" s="9">
        <f>ABK125-ABJ125*(B-_R*ABS(ABJ125))</f>
        <v>85.077816472863859</v>
      </c>
      <c r="ABG125" s="120">
        <f t="shared" si="1043"/>
        <v>93.463548909300783</v>
      </c>
      <c r="ABH125" s="15">
        <f t="shared" si="1044"/>
        <v>1.6355142553895006E-3</v>
      </c>
      <c r="ABI125" s="12"/>
      <c r="ABJ125" s="11">
        <f t="shared" si="1137"/>
        <v>2.501153627877453E-3</v>
      </c>
      <c r="ABK125" s="10">
        <f t="shared" si="1045"/>
        <v>97.72999999999999</v>
      </c>
      <c r="ABL125" s="9">
        <f t="shared" si="706"/>
        <v>101.7757697518614</v>
      </c>
      <c r="ABM125" s="9"/>
      <c r="ABN125" s="101">
        <f t="shared" si="1046"/>
        <v>97.72999999999999</v>
      </c>
      <c r="ABO125" s="15">
        <f t="shared" si="1047"/>
        <v>7.8906811698901318E-4</v>
      </c>
      <c r="ABP125" s="11"/>
      <c r="ABQ125" s="11"/>
    </row>
    <row r="126" spans="1:745" x14ac:dyDescent="0.2">
      <c r="A126" s="1">
        <f t="shared" si="707"/>
        <v>175.2</v>
      </c>
      <c r="B126" s="1">
        <f t="shared" si="1048"/>
        <v>-530.86680486868977</v>
      </c>
      <c r="C126" s="1">
        <f t="shared" si="1049"/>
        <v>-2564065.8939724509</v>
      </c>
      <c r="D126" s="2">
        <f t="shared" si="1050"/>
        <v>119.74</v>
      </c>
      <c r="E126" s="7">
        <f t="shared" si="1051"/>
        <v>2.8300000000000001E-3</v>
      </c>
      <c r="F126" s="1">
        <f t="shared" si="1052"/>
        <v>6.2352202539999999E-2</v>
      </c>
      <c r="G126" s="2">
        <f t="shared" si="1053"/>
        <v>3500</v>
      </c>
      <c r="H126" s="3">
        <f t="shared" si="500"/>
        <v>58.333333333333336</v>
      </c>
      <c r="I126" s="3">
        <f t="shared" si="501"/>
        <v>366.52</v>
      </c>
      <c r="J126" s="1">
        <f t="shared" si="1054"/>
        <v>0.77</v>
      </c>
      <c r="K126" s="1">
        <f t="shared" si="1055"/>
        <v>0.65</v>
      </c>
      <c r="L126" s="1">
        <f t="shared" si="708"/>
        <v>0.50050000000000006</v>
      </c>
      <c r="M126" s="40">
        <f t="shared" si="709"/>
        <v>9.0273513153513143</v>
      </c>
      <c r="N126" s="40">
        <f t="shared" si="502"/>
        <v>685.17596483516479</v>
      </c>
      <c r="O126" s="1">
        <f t="shared" si="1056"/>
        <v>22.01</v>
      </c>
      <c r="P126" s="1">
        <f t="shared" si="1057"/>
        <v>101</v>
      </c>
      <c r="Q126" s="2">
        <f t="shared" si="1058"/>
        <v>9568.08</v>
      </c>
      <c r="R126" s="1">
        <f t="shared" si="710"/>
        <v>95.680800000000005</v>
      </c>
      <c r="S126" s="7">
        <f t="shared" si="1059"/>
        <v>0.1084</v>
      </c>
      <c r="T126" s="7">
        <f t="shared" si="503"/>
        <v>9.228889823999999E-3</v>
      </c>
      <c r="U126" s="7">
        <f t="shared" si="711"/>
        <v>5.2029491518009133E-2</v>
      </c>
      <c r="V126" s="40">
        <f t="shared" si="504"/>
        <v>5127.2756619537149</v>
      </c>
      <c r="W126" s="1">
        <f t="shared" si="1060"/>
        <v>0</v>
      </c>
      <c r="X126" s="1">
        <f t="shared" si="1061"/>
        <v>119.74</v>
      </c>
      <c r="Y126" s="1">
        <f t="shared" si="1062"/>
        <v>97.72999999999999</v>
      </c>
      <c r="Z126" s="6">
        <f t="shared" si="505"/>
        <v>0.80246106979523479</v>
      </c>
      <c r="AA126" s="2">
        <f t="shared" si="1063"/>
        <v>464.2</v>
      </c>
      <c r="AB126" s="40">
        <f t="shared" si="506"/>
        <v>27481.926356927921</v>
      </c>
      <c r="AC126" s="1">
        <f t="shared" si="507"/>
        <v>0.20611977595863853</v>
      </c>
      <c r="AD126" s="2">
        <f t="shared" si="1138"/>
        <v>4</v>
      </c>
      <c r="AE126" s="10">
        <f t="shared" si="508"/>
        <v>0.82447910383455414</v>
      </c>
      <c r="AF126" s="12">
        <f t="shared" si="509"/>
        <v>0.60182507654470863</v>
      </c>
      <c r="AG126" s="43">
        <f t="shared" si="510"/>
        <v>-6.0168968467921964E-5</v>
      </c>
      <c r="AH126" s="97">
        <f t="shared" si="511"/>
        <v>1.6170371367725545E-5</v>
      </c>
      <c r="AI126" s="11">
        <f t="shared" si="712"/>
        <v>0</v>
      </c>
      <c r="AJ126" s="43">
        <f t="shared" si="512"/>
        <v>2.1242685807073025E-3</v>
      </c>
      <c r="AK126" s="43"/>
      <c r="AL126" s="11">
        <f t="shared" si="713"/>
        <v>0</v>
      </c>
      <c r="AM126" s="10">
        <f t="shared" si="714"/>
        <v>105.13720148106947</v>
      </c>
      <c r="AN126" s="9"/>
      <c r="AO126" s="9">
        <f t="shared" si="513"/>
        <v>104.91818538406309</v>
      </c>
      <c r="AP126" s="108">
        <f t="shared" si="715"/>
        <v>104.91818538406309</v>
      </c>
      <c r="AQ126" s="15">
        <f t="shared" si="716"/>
        <v>0</v>
      </c>
      <c r="AR126" s="49"/>
      <c r="AS126" s="11">
        <f t="shared" si="717"/>
        <v>2.135916313872839E-5</v>
      </c>
      <c r="AT126" s="10">
        <f t="shared" si="718"/>
        <v>105.02768716374857</v>
      </c>
      <c r="AU126" s="9">
        <f t="shared" si="514"/>
        <v>104.91818538406309</v>
      </c>
      <c r="AV126" s="9">
        <f t="shared" si="515"/>
        <v>104.69918637216571</v>
      </c>
      <c r="AW126" s="101">
        <f t="shared" si="719"/>
        <v>104.8086858781144</v>
      </c>
      <c r="AX126" s="15">
        <f t="shared" si="720"/>
        <v>2.1356274397574802E-5</v>
      </c>
      <c r="AY126" s="49"/>
      <c r="AZ126" s="11">
        <f t="shared" si="721"/>
        <v>4.2717882716848548E-5</v>
      </c>
      <c r="BA126" s="10">
        <f t="shared" si="722"/>
        <v>104.91816258304975</v>
      </c>
      <c r="BB126" s="9">
        <f t="shared" si="516"/>
        <v>104.91817284981876</v>
      </c>
      <c r="BC126" s="9">
        <f t="shared" si="517"/>
        <v>104.48020437482232</v>
      </c>
      <c r="BD126" s="101">
        <f t="shared" si="723"/>
        <v>104.69918861232054</v>
      </c>
      <c r="BE126" s="15">
        <f t="shared" si="724"/>
        <v>4.270966726504747E-5</v>
      </c>
      <c r="BF126" s="49"/>
      <c r="BG126" s="11">
        <f t="shared" si="725"/>
        <v>6.4073719444090329E-5</v>
      </c>
      <c r="BH126" s="10">
        <f t="shared" si="726"/>
        <v>104.80861517165725</v>
      </c>
      <c r="BI126" s="9">
        <f t="shared" si="518"/>
        <v>104.91812271960603</v>
      </c>
      <c r="BJ126" s="9">
        <f t="shared" si="727"/>
        <v>104.26123931403072</v>
      </c>
      <c r="BK126" s="101">
        <f t="shared" si="728"/>
        <v>104.58968101681837</v>
      </c>
      <c r="BL126" s="15">
        <f t="shared" si="729"/>
        <v>6.4057742247957582E-5</v>
      </c>
      <c r="BM126" s="49"/>
      <c r="BN126" s="11">
        <f t="shared" si="730"/>
        <v>8.5424234630003524E-5</v>
      </c>
      <c r="BO126" s="10">
        <f t="shared" si="731"/>
        <v>104.69903236933274</v>
      </c>
      <c r="BP126" s="9">
        <f t="shared" si="519"/>
        <v>104.91800995042492</v>
      </c>
      <c r="BQ126" s="9">
        <f t="shared" si="732"/>
        <v>104.04229110427968</v>
      </c>
      <c r="BR126" s="101">
        <f t="shared" si="733"/>
        <v>104.48015052735229</v>
      </c>
      <c r="BS126" s="15">
        <f t="shared" si="734"/>
        <v>8.5398065550035219E-5</v>
      </c>
      <c r="BT126" s="12"/>
      <c r="BU126" s="11">
        <f t="shared" si="735"/>
        <v>1.0676699130800182E-4</v>
      </c>
      <c r="BV126" s="10">
        <f t="shared" si="736"/>
        <v>104.58940162860122</v>
      </c>
      <c r="BW126" s="9">
        <f t="shared" si="520"/>
        <v>104.91780952941892</v>
      </c>
      <c r="BX126" s="9">
        <f t="shared" si="737"/>
        <v>103.82335965249814</v>
      </c>
      <c r="BY126" s="101">
        <f t="shared" si="738"/>
        <v>104.37058459095853</v>
      </c>
      <c r="BZ126" s="15">
        <f t="shared" si="739"/>
        <v>1.0672820705174879E-4</v>
      </c>
      <c r="CA126" s="12"/>
      <c r="CB126" s="11">
        <f t="shared" si="740"/>
        <v>1.2809955535792109E-4</v>
      </c>
      <c r="CC126" s="10">
        <f t="shared" si="741"/>
        <v>104.479710420429</v>
      </c>
      <c r="CD126" s="9">
        <f t="shared" si="521"/>
        <v>104.91749648526419</v>
      </c>
      <c r="CE126" s="9">
        <f t="shared" si="742"/>
        <v>103.60444485801482</v>
      </c>
      <c r="CF126" s="101">
        <f t="shared" si="743"/>
        <v>104.26097067163951</v>
      </c>
      <c r="CG126" s="15">
        <f t="shared" si="744"/>
        <v>1.2804574142489497E-4</v>
      </c>
      <c r="CH126" s="12"/>
      <c r="CI126" s="11">
        <f t="shared" si="745"/>
        <v>1.4941949662600302E-4</v>
      </c>
      <c r="CJ126" s="10">
        <f t="shared" si="746"/>
        <v>104.36994623988798</v>
      </c>
      <c r="CK126" s="9">
        <f t="shared" si="522"/>
        <v>104.91704589951728</v>
      </c>
      <c r="CL126" s="9">
        <f t="shared" si="747"/>
        <v>103.38554661252918</v>
      </c>
      <c r="CM126" s="101">
        <f t="shared" si="748"/>
        <v>104.15129625602323</v>
      </c>
      <c r="CN126" s="15">
        <f t="shared" si="749"/>
        <v>1.4934824924202789E-4</v>
      </c>
      <c r="CO126" s="12"/>
      <c r="CP126" s="11">
        <f t="shared" si="750"/>
        <v>1.707243900411785E-4</v>
      </c>
      <c r="CQ126" s="10">
        <f t="shared" si="751"/>
        <v>104.26009661180112</v>
      </c>
      <c r="CR126" s="9">
        <f t="shared" si="523"/>
        <v>104.9164329179104</v>
      </c>
      <c r="CS126" s="9">
        <f t="shared" si="524"/>
        <v>103.16666480009287</v>
      </c>
      <c r="CT126" s="101">
        <f t="shared" si="752"/>
        <v>104.04154885900164</v>
      </c>
      <c r="CU126" s="15">
        <f t="shared" si="753"/>
        <v>1.7063331807976037E-4</v>
      </c>
      <c r="CV126" s="12"/>
      <c r="CW126" s="11">
        <f t="shared" si="754"/>
        <v>1.9201181672662257E-4</v>
      </c>
      <c r="CX126" s="10">
        <f t="shared" si="755"/>
        <v>104.15014909636312</v>
      </c>
      <c r="CY126" s="9">
        <f t="shared" si="525"/>
        <v>104.91563276158362</v>
      </c>
      <c r="CZ126" s="9">
        <f t="shared" si="526"/>
        <v>102.94779929710252</v>
      </c>
      <c r="DA126" s="101">
        <f t="shared" si="756"/>
        <v>103.93171602934308</v>
      </c>
      <c r="DB126" s="15">
        <f t="shared" si="757"/>
        <v>1.9189854361480329E-4</v>
      </c>
      <c r="DC126" s="12"/>
      <c r="DD126" s="11">
        <f t="shared" si="758"/>
        <v>2.1327936510541154E-4</v>
      </c>
      <c r="DE126" s="10">
        <f t="shared" si="759"/>
        <v>104.04009129473145</v>
      </c>
      <c r="DF126" s="9">
        <f t="shared" si="527"/>
        <v>104.91462073824282</v>
      </c>
      <c r="DG126" s="9">
        <f t="shared" si="528"/>
        <v>102.72894997230277</v>
      </c>
      <c r="DH126" s="101">
        <f t="shared" si="760"/>
        <v>103.82178535527279</v>
      </c>
      <c r="DI126" s="15">
        <f t="shared" si="761"/>
        <v>2.1314153071177083E-4</v>
      </c>
      <c r="DJ126" s="12"/>
      <c r="DK126" s="11">
        <f t="shared" si="762"/>
        <v>2.3452463199932305E-4</v>
      </c>
      <c r="DL126" s="10">
        <f t="shared" si="763"/>
        <v>103.92991085458161</v>
      </c>
      <c r="DM126" s="9">
        <f t="shared" si="529"/>
        <v>104.91337225323285</v>
      </c>
      <c r="DN126" s="9">
        <f t="shared" si="530"/>
        <v>102.51011668680042</v>
      </c>
      <c r="DO126" s="101">
        <f t="shared" si="764"/>
        <v>103.71174447001664</v>
      </c>
      <c r="DP126" s="15">
        <f t="shared" si="765"/>
        <v>2.3435989450162271E-4</v>
      </c>
      <c r="DQ126" s="12"/>
      <c r="DR126" s="11">
        <f t="shared" si="766"/>
        <v>2.5574522371963991E-4</v>
      </c>
      <c r="DS126" s="10">
        <f t="shared" si="767"/>
        <v>103.81959547562182</v>
      </c>
      <c r="DT126" s="9">
        <f t="shared" si="531"/>
        <v>104.91186282051559</v>
      </c>
      <c r="DU126" s="9">
        <f t="shared" si="532"/>
        <v>102.2912992940894</v>
      </c>
      <c r="DV126" s="101">
        <f t="shared" si="768"/>
        <v>103.6015810573025</v>
      </c>
      <c r="DW126" s="15">
        <f t="shared" si="769"/>
        <v>2.5555126144979369E-4</v>
      </c>
      <c r="DX126" s="12"/>
      <c r="DY126" s="11">
        <f t="shared" si="770"/>
        <v>2.7693875714891861E-4</v>
      </c>
      <c r="DZ126" s="10">
        <f t="shared" si="771"/>
        <v>103.70913291506187</v>
      </c>
      <c r="EA126" s="9">
        <f t="shared" si="533"/>
        <v>104.91006807354222</v>
      </c>
      <c r="EB126" s="9">
        <f t="shared" si="534"/>
        <v>102.07249764008591</v>
      </c>
      <c r="EC126" s="101">
        <f t="shared" si="772"/>
        <v>103.49128285681407</v>
      </c>
      <c r="ED126" s="15">
        <f t="shared" si="773"/>
        <v>2.767132704129925E-4</v>
      </c>
      <c r="EE126" s="12"/>
      <c r="EF126" s="11">
        <f t="shared" si="774"/>
        <v>2.9810286081276326E-4</v>
      </c>
      <c r="EG126" s="10">
        <f t="shared" si="775"/>
        <v>103.59851099303029</v>
      </c>
      <c r="EH126" s="9">
        <f t="shared" si="535"/>
        <v>104.90796377600968</v>
      </c>
      <c r="EI126" s="9">
        <f t="shared" si="536"/>
        <v>101.8537115631742</v>
      </c>
      <c r="EJ126" s="101">
        <f t="shared" si="776"/>
        <v>103.38083766959194</v>
      </c>
      <c r="EK126" s="15">
        <f t="shared" si="777"/>
        <v>2.9784357368369739E-4</v>
      </c>
      <c r="EL126" s="12"/>
      <c r="EM126" s="11">
        <f t="shared" si="778"/>
        <v>3.1923517594050204E-4</v>
      </c>
      <c r="EN126" s="10">
        <f t="shared" si="779"/>
        <v>103.48771759793541</v>
      </c>
      <c r="EO126" s="9">
        <f t="shared" si="537"/>
        <v>104.90552583249134</v>
      </c>
      <c r="EP126" s="9">
        <f t="shared" si="538"/>
        <v>101.63494089426273</v>
      </c>
      <c r="EQ126" s="101">
        <f t="shared" si="780"/>
        <v>103.27023336337703</v>
      </c>
      <c r="ER126" s="15">
        <f t="shared" si="781"/>
        <v>3.1893983802134542E-4</v>
      </c>
      <c r="ES126" s="12"/>
      <c r="ET126" s="11">
        <f t="shared" si="782"/>
        <v>3.403333575138265E-4</v>
      </c>
      <c r="EU126" s="10">
        <f t="shared" si="783"/>
        <v>103.37674069176499</v>
      </c>
      <c r="EV126" s="9">
        <f t="shared" si="539"/>
        <v>104.90273029893204</v>
      </c>
      <c r="EW126" s="9">
        <f t="shared" si="540"/>
        <v>101.41618545685041</v>
      </c>
      <c r="EX126" s="101">
        <f t="shared" si="784"/>
        <v>103.15945787789123</v>
      </c>
      <c r="EY126" s="15">
        <f t="shared" si="785"/>
        <v>3.3999974566933103E-4</v>
      </c>
      <c r="EZ126" s="12"/>
      <c r="FA126" s="11">
        <f t="shared" si="786"/>
        <v>3.6139507530239863E-4</v>
      </c>
      <c r="FB126" s="10">
        <f t="shared" si="787"/>
        <v>103.26556831531934</v>
      </c>
      <c r="FC126" s="9">
        <f t="shared" si="541"/>
        <v>104.89955339299804</v>
      </c>
      <c r="FD126" s="9">
        <f t="shared" si="542"/>
        <v>101.19744506710278</v>
      </c>
      <c r="FE126" s="101">
        <f t="shared" si="788"/>
        <v>103.04849923005041</v>
      </c>
      <c r="FF126" s="15">
        <f t="shared" si="789"/>
        <v>3.6102099535687953E-4</v>
      </c>
      <c r="FG126" s="12"/>
      <c r="FH126" s="11">
        <f t="shared" si="790"/>
        <v>3.8241801488548356E-4</v>
      </c>
      <c r="FI126" s="10">
        <f t="shared" si="791"/>
        <v>103.15418859337328</v>
      </c>
      <c r="FJ126" s="9">
        <f t="shared" si="543"/>
        <v>104.89597150427232</v>
      </c>
      <c r="FK126" s="9">
        <f t="shared" si="544"/>
        <v>100.97871953393791</v>
      </c>
      <c r="FL126" s="101">
        <f t="shared" si="792"/>
        <v>102.93734551910512</v>
      </c>
      <c r="FM126" s="15">
        <f t="shared" si="793"/>
        <v>3.8200130328488736E-4</v>
      </c>
      <c r="FN126" s="12"/>
      <c r="FO126" s="11">
        <f t="shared" si="794"/>
        <v>4.0339987865866528E-4</v>
      </c>
      <c r="FP126" s="10">
        <f t="shared" si="795"/>
        <v>103.04258973976212</v>
      </c>
      <c r="FQ126" s="9">
        <f t="shared" si="545"/>
        <v>104.89196120428655</v>
      </c>
      <c r="FR126" s="9">
        <f t="shared" si="546"/>
        <v>100.76000865912208</v>
      </c>
      <c r="FS126" s="101">
        <f t="shared" si="796"/>
        <v>102.82598493170431</v>
      </c>
      <c r="FT126" s="15">
        <f t="shared" si="797"/>
        <v>4.0293840409489636E-4</v>
      </c>
      <c r="FU126" s="12"/>
      <c r="FV126" s="11">
        <f t="shared" si="798"/>
        <v>4.2433838682473372E-4</v>
      </c>
      <c r="FW126" s="10">
        <f t="shared" si="799"/>
        <v>102.93076006238718</v>
      </c>
      <c r="FX126" s="9">
        <f t="shared" si="547"/>
        <v>104.88749925638052</v>
      </c>
      <c r="FY126" s="9">
        <f t="shared" si="548"/>
        <v>100.54131223737465</v>
      </c>
      <c r="FZ126" s="101">
        <f t="shared" si="800"/>
        <v>102.71440574687759</v>
      </c>
      <c r="GA126" s="15">
        <f t="shared" si="801"/>
        <v>4.2383005182032493E-4</v>
      </c>
      <c r="GB126" s="12"/>
      <c r="GC126" s="11">
        <f t="shared" si="802"/>
        <v>4.4523127836787279E-4</v>
      </c>
      <c r="GD126" s="10">
        <f t="shared" si="803"/>
        <v>102.81868796813615</v>
      </c>
      <c r="GE126" s="9">
        <f t="shared" si="549"/>
        <v>104.88256262538088</v>
      </c>
      <c r="GF126" s="9">
        <f t="shared" si="550"/>
        <v>100.32263005648184</v>
      </c>
      <c r="GG126" s="101">
        <f t="shared" si="804"/>
        <v>102.60259634093137</v>
      </c>
      <c r="GH126" s="15">
        <f t="shared" si="805"/>
        <v>4.4467402081922551E-4</v>
      </c>
      <c r="GI126" s="12"/>
      <c r="GJ126" s="11">
        <f t="shared" si="806"/>
        <v>4.6607631201030686E-4</v>
      </c>
      <c r="GK126" s="10">
        <f t="shared" si="807"/>
        <v>102.70636196771405</v>
      </c>
      <c r="GL126" s="9">
        <f t="shared" si="551"/>
        <v>104.87712848709066</v>
      </c>
      <c r="GM126" s="9">
        <f t="shared" si="552"/>
        <v>100.10396189741974</v>
      </c>
      <c r="GN126" s="120">
        <f t="shared" si="808"/>
        <v>102.4905451922552</v>
      </c>
      <c r="GO126" s="15">
        <f t="shared" si="809"/>
        <v>4.654681066876886E-4</v>
      </c>
      <c r="GP126" s="12"/>
      <c r="GQ126" s="11">
        <f t="shared" si="810"/>
        <v>4.8687126715052435E-4</v>
      </c>
      <c r="GR126" s="10">
        <f t="shared" si="811"/>
        <v>102.5937706803808</v>
      </c>
      <c r="GS126" s="9">
        <f t="shared" si="553"/>
        <v>104.87117423758181</v>
      </c>
      <c r="GT126" s="9">
        <f t="shared" si="554"/>
        <v>99.885307534485619</v>
      </c>
      <c r="GU126" s="120">
        <f t="shared" si="812"/>
        <v>102.37824088603372</v>
      </c>
      <c r="GV126" s="15">
        <f t="shared" si="813"/>
        <v>4.8621012715321281E-4</v>
      </c>
      <c r="GW126" s="12"/>
      <c r="GX126" s="11">
        <f t="shared" si="814"/>
        <v>5.0761394478235475E-4</v>
      </c>
      <c r="GY126" s="10">
        <f t="shared" si="815"/>
        <v>102.48090283859098</v>
      </c>
      <c r="GZ126" s="9">
        <f t="shared" si="555"/>
        <v>104.86467750228321</v>
      </c>
      <c r="HA126" s="9">
        <f t="shared" si="556"/>
        <v>99.666666735437516</v>
      </c>
      <c r="HB126" s="101">
        <f t="shared" si="816"/>
        <v>102.26567211886037</v>
      </c>
      <c r="HC126" s="15">
        <f t="shared" si="817"/>
        <v>5.068979229473523E-4</v>
      </c>
      <c r="HD126" s="12"/>
      <c r="HE126" s="11">
        <f t="shared" si="818"/>
        <v>5.2830216839407367E-4</v>
      </c>
      <c r="HF126" s="10">
        <f t="shared" si="819"/>
        <v>102.36774729253203</v>
      </c>
      <c r="HG126" s="9">
        <f t="shared" si="557"/>
        <v>104.85761614485662</v>
      </c>
      <c r="HH126" s="9">
        <f t="shared" si="558"/>
        <v>99.448039261641938</v>
      </c>
      <c r="HI126" s="101">
        <f t="shared" si="820"/>
        <v>102.15282770324927</v>
      </c>
      <c r="HJ126" s="15">
        <f t="shared" si="821"/>
        <v>5.2752935865685573E-4</v>
      </c>
      <c r="HK126" s="12"/>
      <c r="HL126" s="11">
        <f t="shared" si="822"/>
        <v>5.4893378484682028E-4</v>
      </c>
      <c r="HM126" s="10">
        <f t="shared" si="823"/>
        <v>102.25429301455731</v>
      </c>
      <c r="HN126" s="9">
        <f t="shared" si="559"/>
        <v>104.84996827585385</v>
      </c>
      <c r="HO126" s="9">
        <f t="shared" si="560"/>
        <v>99.229424868229117</v>
      </c>
      <c r="HP126" s="120">
        <f t="shared" si="824"/>
        <v>102.03969657204149</v>
      </c>
      <c r="HQ126" s="15">
        <f t="shared" si="825"/>
        <v>5.4810232355276289E-4</v>
      </c>
      <c r="HR126" s="12"/>
      <c r="HS126" s="11">
        <f t="shared" si="1064"/>
        <v>5.6950666523162912E-4</v>
      </c>
      <c r="HT126" s="10">
        <f t="shared" si="826"/>
        <v>102.14052910351012</v>
      </c>
      <c r="HU126" s="9">
        <f t="shared" si="561"/>
        <v>104.84171226114844</v>
      </c>
      <c r="HV126" s="9">
        <f t="shared" si="562"/>
        <v>99.010823304255666</v>
      </c>
      <c r="HW126" s="101">
        <f t="shared" si="827"/>
        <v>101.92626778270206</v>
      </c>
      <c r="HX126" s="15">
        <f t="shared" si="828"/>
        <v>5.6861473239679062E-4</v>
      </c>
      <c r="HY126" s="12"/>
      <c r="HZ126" s="11">
        <f t="shared" si="1065"/>
        <v>5.9001870570438847E-4</v>
      </c>
      <c r="IA126" s="10">
        <f t="shared" si="829"/>
        <v>102.02644478893558</v>
      </c>
      <c r="IB126" s="9">
        <f t="shared" si="563"/>
        <v>104.83282673013557</v>
      </c>
      <c r="IC126" s="9">
        <f t="shared" si="564"/>
        <v>98.792234312874442</v>
      </c>
      <c r="ID126" s="101">
        <f t="shared" si="830"/>
        <v>101.81253052150501</v>
      </c>
      <c r="IE126" s="15">
        <f t="shared" si="831"/>
        <v>5.890645262243791E-4</v>
      </c>
      <c r="IF126" s="12"/>
      <c r="IG126" s="11">
        <f t="shared" si="1066"/>
        <v>6.1046782829809391E-4</v>
      </c>
      <c r="IH126" s="10">
        <f t="shared" si="832"/>
        <v>101.91202943517693</v>
      </c>
      <c r="II126" s="9">
        <f t="shared" si="565"/>
        <v>104.82329058369425</v>
      </c>
      <c r="IJ126" s="9">
        <f t="shared" si="566"/>
        <v>98.573657631510727</v>
      </c>
      <c r="IK126" s="101">
        <f t="shared" si="833"/>
        <v>101.69847410760249</v>
      </c>
      <c r="IL126" s="15">
        <f t="shared" si="834"/>
        <v>6.094496731039932E-4</v>
      </c>
      <c r="IM126" s="12"/>
      <c r="IN126" s="11">
        <f t="shared" si="1067"/>
        <v>6.3085198171180927E-4</v>
      </c>
      <c r="IO126" s="10">
        <f t="shared" si="835"/>
        <v>101.7972725453532</v>
      </c>
      <c r="IP126" s="9">
        <f t="shared" si="567"/>
        <v>104.81308300190641</v>
      </c>
      <c r="IQ126" s="9">
        <f t="shared" si="568"/>
        <v>98.355092992045115</v>
      </c>
      <c r="IR126" s="101">
        <f t="shared" si="836"/>
        <v>101.58408799697577</v>
      </c>
      <c r="IS126" s="15">
        <f t="shared" si="837"/>
        <v>6.2976816887201474E-4</v>
      </c>
      <c r="IT126" s="12"/>
      <c r="IU126" s="11">
        <f t="shared" si="1068"/>
        <v>6.5116914207575215E-4</v>
      </c>
      <c r="IV126" s="10">
        <f t="shared" si="838"/>
        <v>101.68216376521538</v>
      </c>
      <c r="IW126" s="9">
        <f t="shared" si="569"/>
        <v>104.80218345152745</v>
      </c>
      <c r="IX126" s="9">
        <f t="shared" si="570"/>
        <v>98.136540121002241</v>
      </c>
      <c r="IY126" s="101">
        <f t="shared" si="839"/>
        <v>101.46936178626484</v>
      </c>
      <c r="IZ126" s="15">
        <f t="shared" si="840"/>
        <v>6.500180378428618E-4</v>
      </c>
      <c r="JA126" s="12"/>
      <c r="JB126" s="11">
        <f t="shared" si="1069"/>
        <v>6.7141731369195414E-4</v>
      </c>
      <c r="JC126" s="10">
        <f t="shared" si="841"/>
        <v>101.56669288687854</v>
      </c>
      <c r="JD126" s="9">
        <f t="shared" si="571"/>
        <v>104.79057169320365</v>
      </c>
      <c r="JE126" s="9">
        <f t="shared" si="572"/>
        <v>97.917998739745272</v>
      </c>
      <c r="JF126" s="101">
        <f t="shared" si="842"/>
        <v>101.35428521647447</v>
      </c>
      <c r="JG126" s="15">
        <f t="shared" si="843"/>
        <v>6.7019733349382759E-4</v>
      </c>
      <c r="JH126" s="12"/>
      <c r="JI126" s="11">
        <f t="shared" si="1070"/>
        <v>6.9159452975004236E-4</v>
      </c>
      <c r="JJ126" s="10">
        <f t="shared" si="844"/>
        <v>101.45084985242713</v>
      </c>
      <c r="JK126" s="9">
        <f t="shared" si="573"/>
        <v>104.77822778843176</v>
      </c>
      <c r="JL126" s="9">
        <f t="shared" si="574"/>
        <v>97.699468564675286</v>
      </c>
      <c r="JM126" s="101">
        <f t="shared" si="845"/>
        <v>101.23884817655352</v>
      </c>
      <c r="JN126" s="15">
        <f t="shared" si="846"/>
        <v>6.9030413912436078E-4</v>
      </c>
      <c r="JO126" s="12"/>
      <c r="JP126" s="11">
        <f t="shared" si="1071"/>
        <v>7.1169885301768012E-4</v>
      </c>
      <c r="JQ126" s="10">
        <f t="shared" si="847"/>
        <v>101.33462475739105</v>
      </c>
      <c r="JR126" s="9">
        <f t="shared" si="575"/>
        <v>104.76513210625708</v>
      </c>
      <c r="JS126" s="9">
        <f t="shared" si="576"/>
        <v>97.480949307436447</v>
      </c>
      <c r="JT126" s="101">
        <f t="shared" si="848"/>
        <v>101.12304070684677</v>
      </c>
      <c r="JU126" s="15">
        <f t="shared" si="849"/>
        <v>7.1033656848918552E-4</v>
      </c>
      <c r="JV126" s="12"/>
      <c r="JW126" s="11">
        <f t="shared" si="1072"/>
        <v>7.3172837650514321E-4</v>
      </c>
      <c r="JX126" s="10">
        <f t="shared" si="850"/>
        <v>101.2180078540911</v>
      </c>
      <c r="JY126" s="9">
        <f t="shared" si="577"/>
        <v>104.75126532970583</v>
      </c>
      <c r="JZ126" s="9">
        <f t="shared" si="578"/>
        <v>97.262440675124637</v>
      </c>
      <c r="KA126" s="101">
        <f t="shared" si="851"/>
        <v>101.00685300241523</v>
      </c>
      <c r="KB126" s="15">
        <f t="shared" si="852"/>
        <v>7.3029276640527269E-4</v>
      </c>
      <c r="KC126" s="12"/>
      <c r="KD126" s="11">
        <f t="shared" si="1073"/>
        <v>7.5168122410384792E-4</v>
      </c>
      <c r="KE126" s="10">
        <f t="shared" si="853"/>
        <v>101.10098955485051</v>
      </c>
      <c r="KF126" s="9">
        <f t="shared" si="579"/>
        <v>104.73660846194889</v>
      </c>
      <c r="KG126" s="9">
        <f t="shared" si="580"/>
        <v>97.043942370501043</v>
      </c>
      <c r="KH126" s="101">
        <f t="shared" si="854"/>
        <v>100.89027541622497</v>
      </c>
      <c r="KI126" s="15">
        <f t="shared" si="855"/>
        <v>7.5017090933205332E-4</v>
      </c>
      <c r="KJ126" s="12"/>
      <c r="KK126" s="11">
        <f t="shared" si="1074"/>
        <v>7.7155555119827782E-4</v>
      </c>
      <c r="KL126" s="10">
        <f t="shared" si="856"/>
        <v>100.98356043507218</v>
      </c>
      <c r="KM126" s="9">
        <f t="shared" si="581"/>
        <v>104.72114283219386</v>
      </c>
      <c r="KN126" s="9">
        <f t="shared" si="582"/>
        <v>96.82545409220937</v>
      </c>
      <c r="KO126" s="101">
        <f t="shared" si="857"/>
        <v>100.77329846220161</v>
      </c>
      <c r="KP126" s="15">
        <f t="shared" si="858"/>
        <v>7.6996920592483872E-4</v>
      </c>
      <c r="KQ126" s="12"/>
      <c r="KR126" s="11">
        <f t="shared" si="1075"/>
        <v>7.9134954525112214E-4</v>
      </c>
      <c r="KS126" s="10">
        <f t="shared" si="859"/>
        <v>100.8657112361791</v>
      </c>
      <c r="KT126" s="9">
        <f t="shared" si="583"/>
        <v>104.70485010130275</v>
      </c>
      <c r="KU126" s="9">
        <f t="shared" si="584"/>
        <v>96.606975534996252</v>
      </c>
      <c r="KV126" s="101">
        <f t="shared" si="860"/>
        <v>100.6559128181495</v>
      </c>
      <c r="KW126" s="15">
        <f t="shared" si="861"/>
        <v>7.8968589756112887E-4</v>
      </c>
      <c r="KX126" s="12"/>
      <c r="KY126" s="11">
        <f t="shared" si="1076"/>
        <v>8.1106142636132447E-4</v>
      </c>
      <c r="KZ126" s="10">
        <f t="shared" si="862"/>
        <v>100.74743286841694</v>
      </c>
      <c r="LA126" s="9">
        <f t="shared" si="585"/>
        <v>104.68771226713336</v>
      </c>
      <c r="LB126" s="9">
        <f t="shared" si="586"/>
        <v>96.388506389935088</v>
      </c>
      <c r="LC126" s="101">
        <f t="shared" si="863"/>
        <v>100.53810932853423</v>
      </c>
      <c r="LD126" s="15">
        <f t="shared" si="864"/>
        <v>8.0931925883968403E-4</v>
      </c>
      <c r="LE126" s="12"/>
      <c r="LF126" s="11">
        <f t="shared" si="1077"/>
        <v>8.3068944779477903E-4</v>
      </c>
      <c r="LG126" s="10">
        <f t="shared" si="865"/>
        <v>100.62871641351768</v>
      </c>
      <c r="LH126" s="9">
        <f t="shared" si="587"/>
        <v>104.66971166960229</v>
      </c>
      <c r="LI126" s="9">
        <f t="shared" si="588"/>
        <v>96.170046344652093</v>
      </c>
      <c r="LJ126" s="101">
        <f t="shared" si="866"/>
        <v>100.41987900712719</v>
      </c>
      <c r="LK126" s="15">
        <f t="shared" si="867"/>
        <v>8.2886759805220406E-4</v>
      </c>
      <c r="LL126" s="12"/>
      <c r="LM126" s="11">
        <f t="shared" si="1078"/>
        <v>8.5023189648754252E-4</v>
      </c>
      <c r="LN126" s="10">
        <f t="shared" si="868"/>
        <v>100.50955312722294</v>
      </c>
      <c r="LO126" s="9">
        <f t="shared" si="589"/>
        <v>104.65083099546831</v>
      </c>
      <c r="LP126" s="9">
        <f t="shared" si="590"/>
        <v>95.951595083555247</v>
      </c>
      <c r="LQ126" s="101">
        <f t="shared" si="869"/>
        <v>100.30121303951178</v>
      </c>
      <c r="LR126" s="15">
        <f t="shared" si="870"/>
        <v>8.4832925762745874E-4</v>
      </c>
      <c r="LS126" s="12"/>
      <c r="LT126" s="11">
        <f t="shared" si="1079"/>
        <v>8.6968709352131413E-4</v>
      </c>
      <c r="LU126" s="10">
        <f t="shared" si="871"/>
        <v>100.3899344416667</v>
      </c>
      <c r="LV126" s="9">
        <f t="shared" si="591"/>
        <v>104.63105328283497</v>
      </c>
      <c r="LW126" s="9">
        <f t="shared" si="592"/>
        <v>95.733152288064815</v>
      </c>
      <c r="LX126" s="101">
        <f t="shared" si="872"/>
        <v>100.1821027854499</v>
      </c>
      <c r="LY126" s="15">
        <f t="shared" si="873"/>
        <v>8.6770261454790327E-4</v>
      </c>
      <c r="LZ126" s="12"/>
      <c r="MA126" s="11">
        <f t="shared" si="1080"/>
        <v>8.8905339457112631E-4</v>
      </c>
      <c r="MB126" s="10">
        <f t="shared" si="874"/>
        <v>100.26985196761628</v>
      </c>
      <c r="MC126" s="9">
        <f t="shared" si="593"/>
        <v>104.61036192537173</v>
      </c>
      <c r="MD126" s="9">
        <f t="shared" si="594"/>
        <v>95.51471763684529</v>
      </c>
      <c r="ME126" s="101">
        <f t="shared" si="875"/>
        <v>100.06253978110851</v>
      </c>
      <c r="MF126" s="15">
        <f t="shared" si="876"/>
        <v>8.8698608073869468E-4</v>
      </c>
      <c r="MG126" s="12"/>
      <c r="MH126" s="11">
        <f t="shared" si="1081"/>
        <v>9.0832919032517092E-4</v>
      </c>
      <c r="MI126" s="10">
        <f t="shared" si="877"/>
        <v>100.14929749657136</v>
      </c>
      <c r="MJ126" s="9">
        <f t="shared" si="595"/>
        <v>104.58874067625337</v>
      </c>
      <c r="MK126" s="9">
        <f t="shared" si="596"/>
        <v>95.296290806038854</v>
      </c>
      <c r="ML126" s="101">
        <f t="shared" si="878"/>
        <v>99.94251574114611</v>
      </c>
      <c r="MM126" s="15">
        <f t="shared" si="879"/>
        <v>9.0617810342907173E-4</v>
      </c>
      <c r="MN126" s="12"/>
      <c r="MO126" s="11">
        <f t="shared" si="1082"/>
        <v>9.2751290687663891E-4</v>
      </c>
      <c r="MP126" s="10">
        <f t="shared" si="880"/>
        <v>100.02826300272091</v>
      </c>
      <c r="MQ126" s="9">
        <f t="shared" si="597"/>
        <v>104.56617365181742</v>
      </c>
      <c r="MR126" s="9">
        <f t="shared" si="598"/>
        <v>95.077871469499854</v>
      </c>
      <c r="MS126" s="101">
        <f t="shared" si="881"/>
        <v>99.822022560658638</v>
      </c>
      <c r="MT126" s="15">
        <f t="shared" si="882"/>
        <v>9.2527716548617485E-4</v>
      </c>
      <c r="MU126" s="12"/>
      <c r="MV126" s="11">
        <f t="shared" si="1083"/>
        <v>9.4660300608760098E-4</v>
      </c>
      <c r="MW126" s="10">
        <f t="shared" si="883"/>
        <v>99.906740644757775</v>
      </c>
      <c r="MX126" s="9">
        <f t="shared" si="599"/>
        <v>104.54264533494036</v>
      </c>
      <c r="MY126" s="9">
        <f t="shared" si="600"/>
        <v>94.85945929902914</v>
      </c>
      <c r="MZ126" s="101">
        <f t="shared" si="884"/>
        <v>99.701052316984743</v>
      </c>
      <c r="NA126" s="15">
        <f t="shared" si="885"/>
        <v>9.4428178572141756E-4</v>
      </c>
      <c r="NB126" s="12"/>
      <c r="NC126" s="11">
        <f t="shared" si="1084"/>
        <v>9.655979859249863E-4</v>
      </c>
      <c r="ND126" s="10">
        <f t="shared" si="886"/>
        <v>99.784722767550988</v>
      </c>
      <c r="NE126" s="9">
        <f t="shared" si="601"/>
        <v>104.51814057813293</v>
      </c>
      <c r="NF126" s="9">
        <f t="shared" si="602"/>
        <v>94.641053964609213</v>
      </c>
      <c r="NG126" s="101">
        <f t="shared" si="887"/>
        <v>99.579597271371071</v>
      </c>
      <c r="NH126" s="15">
        <f t="shared" si="888"/>
        <v>9.6319051916940587E-4</v>
      </c>
      <c r="NI126" s="12"/>
      <c r="NJ126" s="11">
        <f t="shared" si="1085"/>
        <v>9.8449638076863891E-4</v>
      </c>
      <c r="NK126" s="10">
        <f t="shared" si="889"/>
        <v>99.662201903676277</v>
      </c>
      <c r="NL126" s="9">
        <f t="shared" si="603"/>
        <v>104.49264460635584</v>
      </c>
      <c r="NM126" s="9">
        <f t="shared" si="604"/>
        <v>94.422655134638831</v>
      </c>
      <c r="NN126" s="101">
        <f t="shared" si="890"/>
        <v>99.457649870497335</v>
      </c>
      <c r="NO126" s="15">
        <f t="shared" si="891"/>
        <v>9.8200195733965127E-4</v>
      </c>
      <c r="NP126" s="12"/>
      <c r="NQ126" s="11">
        <f t="shared" si="1086"/>
        <v>1.003296761691596E-3</v>
      </c>
      <c r="NR126" s="10">
        <f t="shared" si="892"/>
        <v>99.539170774805044</v>
      </c>
      <c r="NS126" s="9">
        <f t="shared" si="605"/>
        <v>104.46614301955708</v>
      </c>
      <c r="NT126" s="9">
        <f t="shared" si="606"/>
        <v>94.20426247616706</v>
      </c>
      <c r="NU126" s="101">
        <f t="shared" si="893"/>
        <v>99.33520274786207</v>
      </c>
      <c r="NV126" s="15">
        <f t="shared" si="894"/>
        <v>1.0007147284411659E-3</v>
      </c>
      <c r="NW126" s="12"/>
      <c r="NX126" s="11">
        <f t="shared" si="1087"/>
        <v>1.0219977367126945E-3</v>
      </c>
      <c r="NY126" s="10">
        <f t="shared" si="895"/>
        <v>99.415622292952477</v>
      </c>
      <c r="NZ126" s="9">
        <f t="shared" si="607"/>
        <v>104.4386217949326</v>
      </c>
      <c r="OA126" s="9">
        <f t="shared" si="608"/>
        <v>93.985875655126861</v>
      </c>
      <c r="OB126" s="101">
        <f t="shared" si="896"/>
        <v>99.212248725029724</v>
      </c>
      <c r="OC126" s="15">
        <f t="shared" si="897"/>
        <v>1.0193274975801481E-3</v>
      </c>
      <c r="OD126" s="12"/>
      <c r="OE126" s="11">
        <f t="shared" si="1088"/>
        <v>1.0405979510216365E-3</v>
      </c>
      <c r="OF126" s="10">
        <f t="shared" si="898"/>
        <v>99.291549561585754</v>
      </c>
      <c r="OG126" s="9">
        <f t="shared" si="609"/>
        <v>104.41006728891233</v>
      </c>
      <c r="OH126" s="9">
        <f t="shared" si="610"/>
        <v>93.767494336566955</v>
      </c>
      <c r="OI126" s="101">
        <f t="shared" si="899"/>
        <v>99.088780812739643</v>
      </c>
      <c r="OJ126" s="15">
        <f t="shared" si="900"/>
        <v>1.037838966931036E-3</v>
      </c>
      <c r="OK126" s="12"/>
      <c r="OL126" s="11">
        <f t="shared" si="1089"/>
        <v>1.0590960871767491E-3</v>
      </c>
      <c r="OM126" s="10">
        <f t="shared" si="901"/>
        <v>99.166945876592891</v>
      </c>
      <c r="ON126" s="9">
        <f t="shared" si="611"/>
        <v>104.38046623887377</v>
      </c>
      <c r="OO126" s="9">
        <f t="shared" si="612"/>
        <v>93.549118184882673</v>
      </c>
      <c r="OP126" s="101">
        <f t="shared" si="902"/>
        <v>98.964792211878219</v>
      </c>
      <c r="OQ126" s="15">
        <f t="shared" si="903"/>
        <v>1.0562478758811143E-3</v>
      </c>
      <c r="OR126" s="12"/>
      <c r="OS126" s="11">
        <f t="shared" si="1090"/>
        <v>1.077490865275599E-3</v>
      </c>
      <c r="OT126" s="10">
        <f t="shared" si="904"/>
        <v>99.041804727113799</v>
      </c>
      <c r="OU126" s="9">
        <f t="shared" si="613"/>
        <v>104.34980576458588</v>
      </c>
      <c r="OV126" s="9">
        <f t="shared" si="614"/>
        <v>93.330746864044869</v>
      </c>
      <c r="OW126" s="101">
        <f t="shared" si="905"/>
        <v>98.840276314315375</v>
      </c>
      <c r="OX126" s="15">
        <f t="shared" si="906"/>
        <v>1.0745530011489837E-3</v>
      </c>
      <c r="OY126" s="12"/>
      <c r="OZ126" s="11">
        <f t="shared" si="1091"/>
        <v>1.0957810430987408E-3</v>
      </c>
      <c r="PA126" s="10">
        <f t="shared" si="907"/>
        <v>98.916119796234497</v>
      </c>
      <c r="PB126" s="9">
        <f t="shared" si="615"/>
        <v>104.31807336938598</v>
      </c>
      <c r="PC126" s="9">
        <f t="shared" si="616"/>
        <v>93.112380037826597</v>
      </c>
      <c r="PD126" s="101">
        <f t="shared" si="908"/>
        <v>98.715226703606291</v>
      </c>
      <c r="PE126" s="15">
        <f t="shared" si="909"/>
        <v>1.0927531568772266E-3</v>
      </c>
      <c r="PF126" s="12"/>
      <c r="PG126" s="11">
        <f t="shared" si="1092"/>
        <v>1.1139654162268845E-3</v>
      </c>
      <c r="PH126" s="10">
        <f t="shared" si="910"/>
        <v>98.78988496154588</v>
      </c>
      <c r="PI126" s="9">
        <f t="shared" si="617"/>
        <v>104.2852569410929</v>
      </c>
      <c r="PJ126" s="9">
        <f t="shared" si="618"/>
        <v>92.894017370027726</v>
      </c>
      <c r="PK126" s="101">
        <f t="shared" si="911"/>
        <v>98.589637155560311</v>
      </c>
      <c r="PL126" s="15">
        <f t="shared" si="912"/>
        <v>1.1108471946995545E-3</v>
      </c>
      <c r="PM126" s="12"/>
      <c r="PN126" s="11">
        <f t="shared" si="1093"/>
        <v>1.1320428181317316E-3</v>
      </c>
      <c r="PO126" s="10">
        <f t="shared" si="913"/>
        <v>98.66309429556884</v>
      </c>
      <c r="PP126" s="9">
        <f t="shared" si="619"/>
        <v>104.25134475265968</v>
      </c>
      <c r="PQ126" s="9">
        <f t="shared" si="620"/>
        <v>92.675658524696658</v>
      </c>
      <c r="PR126" s="101">
        <f t="shared" si="914"/>
        <v>98.463501638678167</v>
      </c>
      <c r="PS126" s="15">
        <f t="shared" si="915"/>
        <v>1.1288340037828373E-3</v>
      </c>
      <c r="PT126" s="12"/>
      <c r="PU126" s="11">
        <f t="shared" si="1094"/>
        <v>1.1500121202408871E-3</v>
      </c>
      <c r="PV126" s="10">
        <f t="shared" si="916"/>
        <v>98.535742066047064</v>
      </c>
      <c r="PW126" s="9">
        <f t="shared" si="621"/>
        <v>104.21632546256966</v>
      </c>
      <c r="PX126" s="9">
        <f t="shared" si="622"/>
        <v>92.45730316634949</v>
      </c>
      <c r="PY126" s="101">
        <f t="shared" si="917"/>
        <v>98.336814314459573</v>
      </c>
      <c r="PZ126" s="15">
        <f t="shared" si="918"/>
        <v>1.1467125108443523E-3</v>
      </c>
      <c r="QA126" s="12"/>
      <c r="QB126" s="11">
        <f t="shared" si="1095"/>
        <v>1.1678722319771054E-3</v>
      </c>
      <c r="QC126" s="10">
        <f t="shared" si="919"/>
        <v>98.407822736109694</v>
      </c>
      <c r="QD126" s="9">
        <f t="shared" si="623"/>
        <v>104.18018811497957</v>
      </c>
      <c r="QE126" s="9">
        <f t="shared" si="624"/>
        <v>92.23895096018569</v>
      </c>
      <c r="QF126" s="101">
        <f t="shared" si="920"/>
        <v>98.209569537582638</v>
      </c>
      <c r="QG126" s="15">
        <f t="shared" si="921"/>
        <v>1.1644816801447083E-3</v>
      </c>
      <c r="QH126" s="12"/>
      <c r="QI126" s="11">
        <f t="shared" si="1096"/>
        <v>1.1856221007723454E-3</v>
      </c>
      <c r="QJ126" s="10">
        <f t="shared" si="922"/>
        <v>98.279330964305416</v>
      </c>
      <c r="QK126" s="9">
        <f t="shared" si="625"/>
        <v>104.14292213961407</v>
      </c>
      <c r="QL126" s="9">
        <f t="shared" si="626"/>
        <v>92.020601572300635</v>
      </c>
      <c r="QM126" s="101">
        <f t="shared" si="923"/>
        <v>98.081761855957353</v>
      </c>
      <c r="QN126" s="15">
        <f t="shared" si="924"/>
        <v>1.182140513456839E-3</v>
      </c>
      <c r="QO126" s="12"/>
      <c r="QP126" s="11">
        <f t="shared" si="1097"/>
        <v>1.2032607120569801E-3</v>
      </c>
      <c r="QQ126" s="10">
        <f t="shared" si="925"/>
        <v>98.150261604510291</v>
      </c>
      <c r="QR126" s="9">
        <f t="shared" si="627"/>
        <v>104.10451735141574</v>
      </c>
      <c r="QS126" s="9">
        <f t="shared" si="628"/>
        <v>91.802254669894324</v>
      </c>
      <c r="QT126" s="101">
        <f t="shared" si="926"/>
        <v>97.953386010655038</v>
      </c>
      <c r="QU126" s="15">
        <f t="shared" si="927"/>
        <v>1.1996880500115047E-3</v>
      </c>
      <c r="QV126" s="12"/>
      <c r="QW126" s="11">
        <f t="shared" si="1098"/>
        <v>1.2207870892245946E-3</v>
      </c>
      <c r="QX126" s="10">
        <f t="shared" si="928"/>
        <v>98.020609705711365</v>
      </c>
      <c r="QY126" s="9">
        <f t="shared" si="629"/>
        <v>104.06496394995528</v>
      </c>
      <c r="QZ126" s="9">
        <f t="shared" si="630"/>
        <v>91.583909921476703</v>
      </c>
      <c r="RA126" s="101">
        <f t="shared" si="929"/>
        <v>97.824436935715994</v>
      </c>
      <c r="RB126" s="15">
        <f t="shared" si="930"/>
        <v>1.2171233664197759E-3</v>
      </c>
      <c r="RC126" s="12"/>
      <c r="RD126" s="11">
        <f t="shared" si="1099"/>
        <v>1.2382002935728239E-3</v>
      </c>
      <c r="RE126" s="10">
        <f t="shared" si="931"/>
        <v>97.890370511668522</v>
      </c>
      <c r="RF126" s="9">
        <f t="shared" si="631"/>
        <v>104.0242525186067</v>
      </c>
      <c r="RG126" s="9">
        <f t="shared" si="632"/>
        <v>91.365566997068228</v>
      </c>
      <c r="RH126" s="101">
        <f t="shared" si="932"/>
        <v>97.694909757837465</v>
      </c>
      <c r="RI126" s="15">
        <f t="shared" si="933"/>
        <v>1.2344455765730142E-3</v>
      </c>
      <c r="RJ126" s="12"/>
      <c r="RK126" s="11">
        <f t="shared" si="1100"/>
        <v>1.2554994242207234E-3</v>
      </c>
      <c r="RL126" s="10">
        <f t="shared" si="934"/>
        <v>97.759539460456523</v>
      </c>
      <c r="RM126" s="9">
        <f t="shared" si="633"/>
        <v>103.98237402349218</v>
      </c>
      <c r="RN126" s="9">
        <f t="shared" si="634"/>
        <v>91.147225568397246</v>
      </c>
      <c r="RO126" s="101">
        <f t="shared" si="935"/>
        <v>97.564799795944708</v>
      </c>
      <c r="RP126" s="15">
        <f t="shared" si="936"/>
        <v>1.2516538315207537E-3</v>
      </c>
      <c r="RQ126" s="12"/>
      <c r="RR126" s="11">
        <f t="shared" si="1101"/>
        <v>1.2726836180030697E-3</v>
      </c>
      <c r="RS126" s="10">
        <f t="shared" si="937"/>
        <v>97.62811218389048</v>
      </c>
      <c r="RT126" s="9">
        <f t="shared" si="635"/>
        <v>103.9393198122019</v>
      </c>
      <c r="RU126" s="9">
        <f t="shared" si="636"/>
        <v>90.928885309091683</v>
      </c>
      <c r="RV126" s="101">
        <f t="shared" si="938"/>
        <v>97.434102560646792</v>
      </c>
      <c r="RW126" s="15">
        <f t="shared" si="939"/>
        <v>1.2687473193271489E-3</v>
      </c>
      <c r="RX126" s="12"/>
      <c r="RY126" s="11">
        <f t="shared" si="1102"/>
        <v>1.2897520493422552E-3</v>
      </c>
      <c r="RZ126" s="10">
        <f t="shared" si="940"/>
        <v>97.49608450683624</v>
      </c>
      <c r="SA126" s="9">
        <f t="shared" si="637"/>
        <v>103.89508161229405</v>
      </c>
      <c r="SB126" s="9">
        <f t="shared" si="638"/>
        <v>90.710545894867607</v>
      </c>
      <c r="SC126" s="101">
        <f t="shared" si="941"/>
        <v>97.302813753580836</v>
      </c>
      <c r="SD126" s="15">
        <f t="shared" si="942"/>
        <v>1.285725264906329E-3</v>
      </c>
      <c r="SE126" s="12"/>
      <c r="SF126" s="11">
        <f t="shared" si="1103"/>
        <v>1.3067039300980754E-3</v>
      </c>
      <c r="SG126" s="10">
        <f t="shared" si="943"/>
        <v>97.363452446409667</v>
      </c>
      <c r="SH126" s="9">
        <f t="shared" si="639"/>
        <v>103.84965152958036</v>
      </c>
      <c r="SI126" s="9">
        <f t="shared" si="640"/>
        <v>90.492207003711584</v>
      </c>
      <c r="SJ126" s="101">
        <f t="shared" si="944"/>
        <v>97.17092926664597</v>
      </c>
      <c r="SK126" s="15">
        <f t="shared" si="945"/>
        <v>1.3025869298374144E-3</v>
      </c>
      <c r="SL126" s="12"/>
      <c r="SM126" s="11">
        <f t="shared" si="1104"/>
        <v>1.3235385093961979E-3</v>
      </c>
      <c r="SN126" s="10">
        <f t="shared" si="946"/>
        <v>97.230212211066103</v>
      </c>
      <c r="SO126" s="9">
        <f t="shared" si="641"/>
        <v>103.8030220462027</v>
      </c>
      <c r="SP126" s="9">
        <f t="shared" si="642"/>
        <v>90.273868316059406</v>
      </c>
      <c r="SQ126" s="101">
        <f t="shared" si="947"/>
        <v>97.038445181131053</v>
      </c>
      <c r="SR126" s="15">
        <f t="shared" si="948"/>
        <v>1.3193316121595164E-3</v>
      </c>
      <c r="SS126" s="12"/>
      <c r="ST126" s="11">
        <f t="shared" si="1105"/>
        <v>1.3402550734356192E-3</v>
      </c>
      <c r="SU126" s="10">
        <f t="shared" si="949"/>
        <v>97.096360199584183</v>
      </c>
      <c r="SV126" s="9">
        <f t="shared" si="643"/>
        <v>103.75518601850654</v>
      </c>
      <c r="SW126" s="9">
        <f t="shared" si="644"/>
        <v>90.055529514969066</v>
      </c>
      <c r="SX126" s="101">
        <f t="shared" si="950"/>
        <v>96.905357766737808</v>
      </c>
      <c r="SY126" s="15">
        <f t="shared" si="951"/>
        <v>1.3359586461475031E-3</v>
      </c>
      <c r="SZ126" s="12"/>
      <c r="TA126" s="11">
        <f t="shared" si="1106"/>
        <v>1.3568529452758534E-3</v>
      </c>
      <c r="TB126" s="10">
        <f t="shared" si="952"/>
        <v>96.96189299994586</v>
      </c>
      <c r="TC126" s="9">
        <f t="shared" si="645"/>
        <v>103.70613667471675</v>
      </c>
      <c r="TD126" s="9">
        <f t="shared" si="646"/>
        <v>89.837190286288802</v>
      </c>
      <c r="TE126" s="101">
        <f t="shared" si="953"/>
        <v>96.771663480502781</v>
      </c>
      <c r="TF126" s="15">
        <f t="shared" si="954"/>
        <v>1.3524674020689632E-3</v>
      </c>
      <c r="TG126" s="12"/>
      <c r="TH126" s="11">
        <f t="shared" si="1107"/>
        <v>1.3733314846043384E-3</v>
      </c>
      <c r="TI126" s="10">
        <f t="shared" si="955"/>
        <v>96.826807388116066</v>
      </c>
      <c r="TJ126" s="9">
        <f t="shared" si="647"/>
        <v>103.655867612422</v>
      </c>
      <c r="TK126" s="9">
        <f t="shared" si="648"/>
        <v>89.618850318820037</v>
      </c>
      <c r="TL126" s="101">
        <f t="shared" si="956"/>
        <v>96.637358965621019</v>
      </c>
      <c r="TM126" s="15">
        <f t="shared" si="957"/>
        <v>1.3688572859229934E-3</v>
      </c>
      <c r="TN126" s="12"/>
      <c r="TO126" s="11">
        <f t="shared" si="1108"/>
        <v>1.3896900874846455E-3</v>
      </c>
      <c r="TP126" s="10">
        <f t="shared" si="958"/>
        <v>96.691100326724978</v>
      </c>
      <c r="TQ126" s="9">
        <f t="shared" si="649"/>
        <v>103.60437279587337</v>
      </c>
      <c r="TR126" s="9">
        <f t="shared" si="650"/>
        <v>89.400509304474568</v>
      </c>
      <c r="TS126" s="101">
        <f t="shared" si="959"/>
        <v>96.502441050173971</v>
      </c>
      <c r="TT126" s="15">
        <f t="shared" si="960"/>
        <v>1.3851277391614357E-3</v>
      </c>
      <c r="TU126" s="12"/>
      <c r="TV126" s="11">
        <f t="shared" si="1109"/>
        <v>1.4059281860861654E-3</v>
      </c>
      <c r="TW126" s="10">
        <f t="shared" si="961"/>
        <v>96.55476896365559</v>
      </c>
      <c r="TX126" s="9">
        <f t="shared" si="651"/>
        <v>103.55164655310344</v>
      </c>
      <c r="TY126" s="9">
        <f t="shared" si="652"/>
        <v>89.182166938426803</v>
      </c>
      <c r="TZ126" s="101">
        <f t="shared" si="962"/>
        <v>96.366906745765121</v>
      </c>
      <c r="UA126" s="15">
        <f t="shared" si="963"/>
        <v>1.4012782383931001E-3</v>
      </c>
      <c r="UB126" s="12"/>
      <c r="UC126" s="11">
        <f t="shared" si="1110"/>
        <v>1.4220452483957387E-3</v>
      </c>
      <c r="UD126" s="10">
        <f t="shared" si="964"/>
        <v>96.417810630540217</v>
      </c>
      <c r="UE126" s="9">
        <f t="shared" si="653"/>
        <v>103.49768357287184</v>
      </c>
      <c r="UF126" s="9">
        <f t="shared" si="654"/>
        <v>88.963822919260281</v>
      </c>
      <c r="UG126" s="101">
        <f t="shared" si="965"/>
        <v>96.230753246066058</v>
      </c>
      <c r="UH126" s="15">
        <f t="shared" si="966"/>
        <v>1.4173082950716094E-3</v>
      </c>
      <c r="UI126" s="12"/>
      <c r="UJ126" s="11">
        <f t="shared" si="1111"/>
        <v>1.4380407779119736E-3</v>
      </c>
      <c r="UK126" s="10">
        <f t="shared" si="967"/>
        <v>96.28022284116858</v>
      </c>
      <c r="UL126" s="9">
        <f t="shared" si="655"/>
        <v>103.44247890144359</v>
      </c>
      <c r="UM126" s="9">
        <f t="shared" si="656"/>
        <v>88.745476949108266</v>
      </c>
      <c r="UN126" s="101">
        <f t="shared" si="968"/>
        <v>96.093977925275937</v>
      </c>
      <c r="UO126" s="15">
        <f t="shared" si="969"/>
        <v>1.4332174551675183E-3</v>
      </c>
      <c r="UP126" s="12"/>
      <c r="UQ126" s="11">
        <f t="shared" si="1112"/>
        <v>1.4539143133228073E-3</v>
      </c>
      <c r="UR126" s="10">
        <f t="shared" si="970"/>
        <v>96.142003289810702</v>
      </c>
      <c r="US126" s="9">
        <f t="shared" si="657"/>
        <v>103.38602793920624</v>
      </c>
      <c r="UT126" s="9">
        <f t="shared" si="658"/>
        <v>88.527128733789439</v>
      </c>
      <c r="UU126" s="101">
        <f t="shared" si="971"/>
        <v>95.956578336497842</v>
      </c>
      <c r="UV126" s="15">
        <f t="shared" si="972"/>
        <v>1.449005298825197E-3</v>
      </c>
      <c r="UW126" s="12"/>
      <c r="UX126" s="11">
        <f t="shared" si="1113"/>
        <v>1.4696654281669075E-3</v>
      </c>
      <c r="UY126" s="10">
        <f t="shared" si="973"/>
        <v>96.003149849458168</v>
      </c>
      <c r="UZ126" s="9">
        <f t="shared" si="659"/>
        <v>103.3283264371322</v>
      </c>
      <c r="VA126" s="9">
        <f t="shared" si="660"/>
        <v>88.308777982937215</v>
      </c>
      <c r="VB126" s="101">
        <f t="shared" si="974"/>
        <v>95.81855221003471</v>
      </c>
      <c r="VC126" s="15">
        <f t="shared" si="975"/>
        <v>1.4646714400052257E-3</v>
      </c>
      <c r="VD126" s="12"/>
      <c r="VE126" s="11">
        <f t="shared" si="1114"/>
        <v>1.4852937304796075E-3</v>
      </c>
      <c r="VF126" s="10">
        <f t="shared" si="976"/>
        <v>95.863660569986365</v>
      </c>
      <c r="VG126" s="9">
        <f t="shared" si="661"/>
        <v>103.26937049309251</v>
      </c>
      <c r="VH126" s="9">
        <f t="shared" si="662"/>
        <v>88.090424410123461</v>
      </c>
      <c r="VI126" s="101">
        <f t="shared" si="977"/>
        <v>95.679897451607985</v>
      </c>
      <c r="VJ126" s="15">
        <f t="shared" si="978"/>
        <v>1.4802155261128686E-3</v>
      </c>
      <c r="VK126" s="12"/>
      <c r="VL126" s="11">
        <f t="shared" si="1115"/>
        <v>1.5007988624239723E-3</v>
      </c>
      <c r="VM126" s="10">
        <f t="shared" si="979"/>
        <v>95.72353367624126</v>
      </c>
      <c r="VN126" s="9">
        <f t="shared" si="663"/>
        <v>103.20915654802835</v>
      </c>
      <c r="VO126" s="9">
        <f t="shared" si="664"/>
        <v>87.872067732977101</v>
      </c>
      <c r="VP126" s="101">
        <f t="shared" si="980"/>
        <v>95.540612140502731</v>
      </c>
      <c r="VQ126" s="15">
        <f t="shared" si="981"/>
        <v>1.4956372376131552E-3</v>
      </c>
      <c r="VR126" s="12"/>
      <c r="VS126" s="11">
        <f t="shared" si="1116"/>
        <v>1.5161804999075617E-3</v>
      </c>
      <c r="VT126" s="10">
        <f t="shared" si="982"/>
        <v>95.582767566054201</v>
      </c>
      <c r="VU126" s="9">
        <f t="shared" si="665"/>
        <v>103.14768138198652</v>
      </c>
      <c r="VV126" s="9">
        <f t="shared" si="666"/>
        <v>87.653707673295841</v>
      </c>
      <c r="VW126" s="101">
        <f t="shared" si="983"/>
        <v>95.400694527641178</v>
      </c>
      <c r="VX126" s="15">
        <f t="shared" si="984"/>
        <v>1.510936287633382E-3</v>
      </c>
      <c r="VY126" s="12"/>
      <c r="VZ126" s="11">
        <f t="shared" si="1117"/>
        <v>1.5314383521856953E-3</v>
      </c>
      <c r="WA126" s="10">
        <f t="shared" si="985"/>
        <v>95.441360808187085</v>
      </c>
      <c r="WB126" s="9">
        <f t="shared" si="667"/>
        <v>103.08494211002535</v>
      </c>
      <c r="WC126" s="9">
        <f t="shared" si="668"/>
        <v>87.435343957153336</v>
      </c>
      <c r="WD126" s="101">
        <f t="shared" si="986"/>
        <v>95.260143033589344</v>
      </c>
      <c r="WE126" s="15">
        <f t="shared" si="987"/>
        <v>1.5261124215534025E-3</v>
      </c>
      <c r="WF126" s="12"/>
      <c r="WG126" s="11">
        <f t="shared" si="1118"/>
        <v>1.5465721614516075E-3</v>
      </c>
      <c r="WH126" s="10">
        <f t="shared" si="988"/>
        <v>95.299312140212351</v>
      </c>
      <c r="WI126" s="9">
        <f t="shared" si="669"/>
        <v>103.02093617799716</v>
      </c>
      <c r="WJ126" s="9">
        <f t="shared" si="670"/>
        <v>87.216976314999528</v>
      </c>
      <c r="WK126" s="101">
        <f t="shared" si="989"/>
        <v>95.118956246498342</v>
      </c>
      <c r="WL126" s="15">
        <f t="shared" si="990"/>
        <v>1.5411654165845682E-3</v>
      </c>
      <c r="WM126" s="12"/>
      <c r="WN126" s="11">
        <f t="shared" si="1119"/>
        <v>1.5615817024143988E-3</v>
      </c>
      <c r="WO126" s="10">
        <f t="shared" si="991"/>
        <v>95.15662046632977</v>
      </c>
      <c r="WP126" s="9">
        <f t="shared" si="671"/>
        <v>102.95566135821355</v>
      </c>
      <c r="WQ126" s="9">
        <f t="shared" si="672"/>
        <v>86.998604481755891</v>
      </c>
      <c r="WR126" s="101">
        <f t="shared" si="992"/>
        <v>94.977132919984712</v>
      </c>
      <c r="WS126" s="15">
        <f t="shared" si="993"/>
        <v>1.5560950813377312E-3</v>
      </c>
      <c r="WT126" s="12"/>
      <c r="WU126" s="11">
        <f t="shared" si="1120"/>
        <v>1.5764667818651652E-3</v>
      </c>
      <c r="WV126" s="10">
        <f t="shared" si="994"/>
        <v>95.013284855124255</v>
      </c>
      <c r="WW126" s="9">
        <f t="shared" si="673"/>
        <v>102.88911574499997</v>
      </c>
      <c r="WX126" s="9">
        <f t="shared" si="674"/>
        <v>86.780228196904801</v>
      </c>
      <c r="WY126" s="101">
        <f t="shared" si="995"/>
        <v>94.834671970952385</v>
      </c>
      <c r="WZ126" s="15">
        <f t="shared" si="996"/>
        <v>1.5709012553810089E-3</v>
      </c>
      <c r="XA126" s="12"/>
      <c r="XB126" s="11">
        <f t="shared" si="1121"/>
        <v>1.5912272382321013E-3</v>
      </c>
      <c r="XC126" s="10">
        <f t="shared" si="997"/>
        <v>94.86930453726734</v>
      </c>
      <c r="XD126" s="9">
        <f t="shared" si="675"/>
        <v>102.82129775014548</v>
      </c>
      <c r="XE126" s="9">
        <f t="shared" si="676"/>
        <v>86.56184720457307</v>
      </c>
      <c r="XF126" s="101">
        <f t="shared" si="998"/>
        <v>94.691572477359273</v>
      </c>
      <c r="XG126" s="15">
        <f t="shared" si="999"/>
        <v>1.5855838087879255E-3</v>
      </c>
      <c r="XH126" s="12"/>
      <c r="XI126" s="11">
        <f t="shared" si="1122"/>
        <v>1.6058629411251117E-3</v>
      </c>
      <c r="XJ126" s="10">
        <f t="shared" si="1000"/>
        <v>94.724678903165682</v>
      </c>
      <c r="XK126" s="9">
        <f t="shared" si="677"/>
        <v>102.75220609825404</v>
      </c>
      <c r="XL126" s="9">
        <f t="shared" si="678"/>
        <v>86.343461253610002</v>
      </c>
      <c r="XM126" s="101">
        <f t="shared" si="1001"/>
        <v>94.547833675932026</v>
      </c>
      <c r="XN126" s="15">
        <f t="shared" si="1002"/>
        <v>1.6001426416764545E-3</v>
      </c>
      <c r="XO126" s="12"/>
      <c r="XP126" s="11">
        <f t="shared" si="1123"/>
        <v>1.6203737908706067E-3</v>
      </c>
      <c r="XQ126" s="10">
        <f t="shared" si="1003"/>
        <v>94.579407500559753</v>
      </c>
      <c r="XR126" s="9">
        <f t="shared" si="679"/>
        <v>102.68183982200338</v>
      </c>
      <c r="XS126" s="9">
        <f t="shared" si="680"/>
        <v>86.125070097659432</v>
      </c>
      <c r="XT126" s="101">
        <f t="shared" si="1004"/>
        <v>94.403454959831407</v>
      </c>
      <c r="XU126" s="15">
        <f t="shared" si="1005"/>
        <v>1.6145776837396628E-3</v>
      </c>
      <c r="XV126" s="12"/>
      <c r="XW126" s="11">
        <f t="shared" si="1124"/>
        <v>1.6347597180370716E-3</v>
      </c>
      <c r="XX126" s="10">
        <f t="shared" si="1006"/>
        <v>94.43349003207571</v>
      </c>
      <c r="XY126" s="9">
        <f t="shared" si="681"/>
        <v>102.61019825731756</v>
      </c>
      <c r="XZ126" s="9">
        <f t="shared" si="682"/>
        <v>85.906673495226883</v>
      </c>
      <c r="YA126" s="101">
        <f t="shared" si="1007"/>
        <v>94.258435876272216</v>
      </c>
      <c r="YB126" s="15">
        <f t="shared" si="1008"/>
        <v>1.6288888937683844E-3</v>
      </c>
      <c r="YC126" s="12"/>
      <c r="YD126" s="11">
        <f t="shared" si="1125"/>
        <v>1.6490206829519872E-3</v>
      </c>
      <c r="YE126" s="10">
        <f t="shared" si="1009"/>
        <v>94.286926352733971</v>
      </c>
      <c r="YF126" s="9">
        <f t="shared" si="683"/>
        <v>102.53728103845904</v>
      </c>
      <c r="YG126" s="9">
        <f t="shared" si="684"/>
        <v>85.688271209740492</v>
      </c>
      <c r="YH126" s="101">
        <f t="shared" si="1010"/>
        <v>94.112776124099767</v>
      </c>
      <c r="YI126" s="15">
        <f t="shared" si="1011"/>
        <v>1.6430762591666806E-3</v>
      </c>
      <c r="YJ126" s="12"/>
      <c r="YK126" s="11">
        <f t="shared" si="1126"/>
        <v>1.6631566752107732E-3</v>
      </c>
      <c r="YL126" s="10">
        <f t="shared" si="1012"/>
        <v>94.139716467417003</v>
      </c>
      <c r="YM126" s="9">
        <f t="shared" si="685"/>
        <v>102.46308809304637</v>
      </c>
      <c r="YN126" s="9">
        <f t="shared" si="686"/>
        <v>85.469863009606954</v>
      </c>
      <c r="YO126" s="101">
        <f t="shared" si="1013"/>
        <v>93.966475551326653</v>
      </c>
      <c r="YP126" s="15">
        <f t="shared" si="1014"/>
        <v>1.6571397954605262E-3</v>
      </c>
      <c r="YQ126" s="12"/>
      <c r="YR126" s="11">
        <f t="shared" si="1127"/>
        <v>1.6771677131783072E-3</v>
      </c>
      <c r="YS126" s="10">
        <f t="shared" si="1015"/>
        <v>93.99186052829981</v>
      </c>
      <c r="YT126" s="9">
        <f t="shared" si="687"/>
        <v>102.38761963700323</v>
      </c>
      <c r="YU126" s="9">
        <f t="shared" si="688"/>
        <v>85.251448668261929</v>
      </c>
      <c r="YV126" s="101">
        <f t="shared" si="1016"/>
        <v>93.819534152632571</v>
      </c>
      <c r="YW126" s="15">
        <f t="shared" si="1017"/>
        <v>1.6710795458003212E-3</v>
      </c>
      <c r="YX126" s="12"/>
      <c r="YY126" s="11">
        <f t="shared" si="1128"/>
        <v>1.6910538434835956E-3</v>
      </c>
      <c r="YZ126" s="10">
        <f t="shared" si="1018"/>
        <v>93.84335883224594</v>
      </c>
      <c r="ZA126" s="9">
        <f t="shared" si="689"/>
        <v>102.3108761694445</v>
      </c>
      <c r="ZB126" s="9">
        <f t="shared" si="690"/>
        <v>85.033027964215123</v>
      </c>
      <c r="ZC126" s="101">
        <f t="shared" si="1019"/>
        <v>93.671952066829817</v>
      </c>
      <c r="ZD126" s="15">
        <f t="shared" si="1020"/>
        <v>1.6848955804578049E-3</v>
      </c>
      <c r="ZE126" s="12"/>
      <c r="ZF126" s="11">
        <f t="shared" si="1129"/>
        <v>1.7048151405082174E-3</v>
      </c>
      <c r="ZG126" s="10">
        <f t="shared" si="1021"/>
        <v>93.694211818171965</v>
      </c>
      <c r="ZH126" s="9">
        <f t="shared" si="691"/>
        <v>102.23285846750517</v>
      </c>
      <c r="ZI126" s="9">
        <f t="shared" si="692"/>
        <v>84.814600681090255</v>
      </c>
      <c r="ZJ126" s="101">
        <f t="shared" si="1022"/>
        <v>93.523729574297704</v>
      </c>
      <c r="ZK126" s="15">
        <f t="shared" si="1023"/>
        <v>1.6985879963178937E-3</v>
      </c>
      <c r="ZL126" s="12"/>
      <c r="ZM126" s="11">
        <f t="shared" si="1130"/>
        <v>1.7184517058690825E-3</v>
      </c>
      <c r="ZN126" s="10">
        <f t="shared" si="1024"/>
        <v>93.544420064383417</v>
      </c>
      <c r="ZO126" s="9">
        <f t="shared" si="693"/>
        <v>102.15356758111754</v>
      </c>
      <c r="ZP126" s="9">
        <f t="shared" si="694"/>
        <v>84.596166607659839</v>
      </c>
      <c r="ZQ126" s="101">
        <f t="shared" si="1025"/>
        <v>93.374867094388691</v>
      </c>
      <c r="ZR126" s="15">
        <f t="shared" si="1026"/>
        <v>1.7121569163659489E-3</v>
      </c>
      <c r="ZS126" s="12"/>
      <c r="ZT126" s="11">
        <f t="shared" si="1131"/>
        <v>1.7319636678960679E-3</v>
      </c>
      <c r="ZU126" s="10">
        <f t="shared" si="1027"/>
        <v>93.393984285884983</v>
      </c>
      <c r="ZV126" s="9">
        <f t="shared" si="695"/>
        <v>102.0730048277422</v>
      </c>
      <c r="ZW126" s="9">
        <f t="shared" si="696"/>
        <v>84.377725537874881</v>
      </c>
      <c r="ZX126" s="101">
        <f t="shared" si="1028"/>
        <v>93.225365182808531</v>
      </c>
      <c r="ZY126" s="15">
        <f t="shared" si="1029"/>
        <v>1.7256024891710872E-3</v>
      </c>
      <c r="ZZ126" s="12"/>
      <c r="AAA126" s="11">
        <f t="shared" si="1132"/>
        <v>1.7453511811050956E-3</v>
      </c>
      <c r="AAB126" s="10">
        <f t="shared" si="1030"/>
        <v>93.242905331667799</v>
      </c>
      <c r="AAC126" s="9">
        <f t="shared" si="697"/>
        <v>101.99117178705815</v>
      </c>
      <c r="AAD126" s="9">
        <f t="shared" si="698"/>
        <v>84.159277270889731</v>
      </c>
      <c r="AAE126" s="101">
        <f t="shared" si="1031"/>
        <v>93.075224528973934</v>
      </c>
      <c r="AAF126" s="15">
        <f t="shared" si="1032"/>
        <v>1.7389248883659305E-3</v>
      </c>
      <c r="AAG126" s="12"/>
      <c r="AAH126" s="11">
        <f t="shared" si="1133"/>
        <v>1.7586144256671917E-3</v>
      </c>
      <c r="AAI126" s="10">
        <f t="shared" si="1033"/>
        <v>93.091184181976615</v>
      </c>
      <c r="AAJ126" s="9">
        <f t="shared" si="699"/>
        <v>101.90807029561738</v>
      </c>
      <c r="AAK126" s="9">
        <f t="shared" si="700"/>
        <v>83.940821611082171</v>
      </c>
      <c r="AAL126" s="101">
        <f t="shared" si="1034"/>
        <v>92.924445953349775</v>
      </c>
      <c r="AAM126" s="15">
        <f t="shared" si="1035"/>
        <v>1.7521243121233806E-3</v>
      </c>
      <c r="AAN126" s="12"/>
      <c r="AAO126" s="11">
        <f t="shared" si="1134"/>
        <v>1.7717536068740287E-3</v>
      </c>
      <c r="AAP126" s="10">
        <f t="shared" si="1036"/>
        <v>92.938821945559582</v>
      </c>
      <c r="AAQ126" s="9">
        <f t="shared" si="701"/>
        <v>101.82370244146887</v>
      </c>
      <c r="AAR126" s="9">
        <f t="shared" si="702"/>
        <v>83.722358368068797</v>
      </c>
      <c r="AAS126" s="101">
        <f t="shared" si="1037"/>
        <v>92.773030404768832</v>
      </c>
      <c r="AAT126" s="15">
        <f t="shared" si="1038"/>
        <v>1.7652009826308688E-3</v>
      </c>
      <c r="AAU126" s="12"/>
      <c r="AAV126" s="11">
        <f t="shared" si="1135"/>
        <v>1.7847689546005028E-3</v>
      </c>
      <c r="AAW126" s="10">
        <f t="shared" si="1039"/>
        <v>92.78581985690326</v>
      </c>
      <c r="AAX126" s="9">
        <f t="shared" si="703"/>
        <v>101.7380705587573</v>
      </c>
      <c r="AAY126" s="9">
        <f t="shared" si="704"/>
        <v>85.151328066740163</v>
      </c>
      <c r="AAZ126" s="120">
        <f t="shared" si="1040"/>
        <v>93.444699312748725</v>
      </c>
      <c r="ABA126" s="15">
        <f t="shared" si="1041"/>
        <v>1.6175005583468943E-3</v>
      </c>
      <c r="ABB126" s="12"/>
      <c r="ABC126" s="11">
        <f t="shared" si="1136"/>
        <v>1.6355142553895006E-3</v>
      </c>
      <c r="ABD126" s="10">
        <f t="shared" si="1042"/>
        <v>93.463548909300783</v>
      </c>
      <c r="ABE126" s="9">
        <f t="shared" si="705"/>
        <v>101.66616937342833</v>
      </c>
      <c r="ABF126" s="9">
        <f t="shared" ref="ABF126:ABF152" si="1139">ABK126-ABJ126*(B-_R*ABS(ABJ126))</f>
        <v>93.701341278537754</v>
      </c>
      <c r="ABG126" s="120">
        <f t="shared" si="1043"/>
        <v>97.683755325983043</v>
      </c>
      <c r="ABH126" s="15">
        <f t="shared" si="1044"/>
        <v>7.767115150441933E-4</v>
      </c>
      <c r="ABI126" s="12"/>
      <c r="ABJ126" s="11">
        <f t="shared" si="1137"/>
        <v>7.8906811698901318E-4</v>
      </c>
      <c r="ABK126" s="10">
        <f t="shared" si="1045"/>
        <v>97.72999999999999</v>
      </c>
      <c r="ABL126" s="9">
        <f t="shared" si="706"/>
        <v>101.64959005552572</v>
      </c>
      <c r="ABM126" s="9"/>
      <c r="ABN126" s="101">
        <f t="shared" si="1046"/>
        <v>97.72999999999999</v>
      </c>
      <c r="ABO126" s="15">
        <f t="shared" si="1047"/>
        <v>7.6445861583190108E-4</v>
      </c>
      <c r="ABP126" s="11"/>
      <c r="ABQ126" s="11"/>
    </row>
    <row r="127" spans="1:745" x14ac:dyDescent="0.2">
      <c r="A127" s="1">
        <f t="shared" si="707"/>
        <v>175.2</v>
      </c>
      <c r="B127" s="1">
        <f t="shared" si="1048"/>
        <v>-530.86680486868977</v>
      </c>
      <c r="C127" s="1">
        <f t="shared" si="1049"/>
        <v>-2564065.8939724509</v>
      </c>
      <c r="D127" s="2">
        <f t="shared" si="1050"/>
        <v>119.74</v>
      </c>
      <c r="E127" s="7">
        <f t="shared" si="1051"/>
        <v>2.8300000000000001E-3</v>
      </c>
      <c r="F127" s="1">
        <f t="shared" si="1052"/>
        <v>6.2352202539999999E-2</v>
      </c>
      <c r="G127" s="2">
        <f t="shared" si="1053"/>
        <v>3500</v>
      </c>
      <c r="H127" s="3">
        <f t="shared" si="500"/>
        <v>58.333333333333336</v>
      </c>
      <c r="I127" s="3">
        <f t="shared" si="501"/>
        <v>366.52</v>
      </c>
      <c r="J127" s="1">
        <f t="shared" si="1054"/>
        <v>0.77</v>
      </c>
      <c r="K127" s="1">
        <f t="shared" si="1055"/>
        <v>0.65</v>
      </c>
      <c r="L127" s="1">
        <f t="shared" si="708"/>
        <v>0.50050000000000006</v>
      </c>
      <c r="M127" s="40">
        <f t="shared" si="709"/>
        <v>9.0273513153513143</v>
      </c>
      <c r="N127" s="40">
        <f t="shared" si="502"/>
        <v>685.17596483516479</v>
      </c>
      <c r="O127" s="1">
        <f t="shared" si="1056"/>
        <v>22.01</v>
      </c>
      <c r="P127" s="1">
        <f t="shared" si="1057"/>
        <v>101</v>
      </c>
      <c r="Q127" s="2">
        <f t="shared" si="1058"/>
        <v>9568.08</v>
      </c>
      <c r="R127" s="1">
        <f t="shared" si="710"/>
        <v>95.680800000000005</v>
      </c>
      <c r="S127" s="7">
        <f t="shared" si="1059"/>
        <v>0.1084</v>
      </c>
      <c r="T127" s="7">
        <f t="shared" si="503"/>
        <v>9.228889823999999E-3</v>
      </c>
      <c r="U127" s="7">
        <f t="shared" si="711"/>
        <v>5.2029491518009133E-2</v>
      </c>
      <c r="V127" s="40">
        <f t="shared" si="504"/>
        <v>5127.2756619537149</v>
      </c>
      <c r="W127" s="1">
        <f t="shared" si="1060"/>
        <v>0</v>
      </c>
      <c r="X127" s="1">
        <f t="shared" si="1061"/>
        <v>119.74</v>
      </c>
      <c r="Y127" s="1">
        <f t="shared" si="1062"/>
        <v>97.72999999999999</v>
      </c>
      <c r="Z127" s="6">
        <f t="shared" si="505"/>
        <v>0.80246106979523479</v>
      </c>
      <c r="AA127" s="2">
        <f t="shared" si="1063"/>
        <v>464.2</v>
      </c>
      <c r="AB127" s="40">
        <f t="shared" si="506"/>
        <v>27481.926356927921</v>
      </c>
      <c r="AC127" s="1">
        <f t="shared" si="507"/>
        <v>0.20611977595863853</v>
      </c>
      <c r="AD127" s="2">
        <f t="shared" si="1138"/>
        <v>5</v>
      </c>
      <c r="AE127" s="10">
        <f t="shared" si="508"/>
        <v>1.0305988797931926</v>
      </c>
      <c r="AF127" s="12">
        <f t="shared" si="509"/>
        <v>0.54734073748199463</v>
      </c>
      <c r="AG127" s="43">
        <f t="shared" si="510"/>
        <v>-7.6987872935501051E-5</v>
      </c>
      <c r="AH127" s="97">
        <f t="shared" si="511"/>
        <v>2.0363147898727971E-5</v>
      </c>
      <c r="AI127" s="11">
        <f t="shared" si="712"/>
        <v>0</v>
      </c>
      <c r="AJ127" s="43">
        <f t="shared" si="512"/>
        <v>2.1129880878535119E-3</v>
      </c>
      <c r="AK127" s="43"/>
      <c r="AL127" s="11">
        <f t="shared" si="713"/>
        <v>0</v>
      </c>
      <c r="AM127" s="10">
        <f t="shared" si="714"/>
        <v>104.91818538406309</v>
      </c>
      <c r="AN127" s="9"/>
      <c r="AO127" s="9">
        <f t="shared" si="513"/>
        <v>104.69919890641005</v>
      </c>
      <c r="AP127" s="108">
        <f t="shared" si="715"/>
        <v>104.69919890641005</v>
      </c>
      <c r="AQ127" s="15">
        <f t="shared" si="716"/>
        <v>0</v>
      </c>
      <c r="AR127" s="49"/>
      <c r="AS127" s="11">
        <f t="shared" si="717"/>
        <v>2.1356274397574802E-5</v>
      </c>
      <c r="AT127" s="10">
        <f t="shared" si="718"/>
        <v>104.8086858781144</v>
      </c>
      <c r="AU127" s="9">
        <f t="shared" si="514"/>
        <v>104.69919890641005</v>
      </c>
      <c r="AV127" s="9">
        <f t="shared" si="515"/>
        <v>104.48025450503505</v>
      </c>
      <c r="AW127" s="101">
        <f t="shared" si="719"/>
        <v>104.58972670572254</v>
      </c>
      <c r="AX127" s="15">
        <f t="shared" si="720"/>
        <v>2.1350948906420274E-5</v>
      </c>
      <c r="AY127" s="49"/>
      <c r="AZ127" s="11">
        <f t="shared" si="721"/>
        <v>4.270966726504747E-5</v>
      </c>
      <c r="BA127" s="10">
        <f t="shared" si="722"/>
        <v>104.69918861232054</v>
      </c>
      <c r="BB127" s="9">
        <f t="shared" si="516"/>
        <v>104.69918637841613</v>
      </c>
      <c r="BC127" s="9">
        <f t="shared" si="517"/>
        <v>104.26135208321183</v>
      </c>
      <c r="BD127" s="101">
        <f t="shared" si="723"/>
        <v>104.48026923081397</v>
      </c>
      <c r="BE127" s="15">
        <f t="shared" si="724"/>
        <v>4.2696582363730115E-5</v>
      </c>
      <c r="BF127" s="49"/>
      <c r="BG127" s="11">
        <f t="shared" si="725"/>
        <v>6.4057742247957582E-5</v>
      </c>
      <c r="BH127" s="10">
        <f t="shared" si="726"/>
        <v>104.58968101681837</v>
      </c>
      <c r="BI127" s="9">
        <f t="shared" si="518"/>
        <v>104.69913627891535</v>
      </c>
      <c r="BJ127" s="9">
        <f t="shared" si="727"/>
        <v>104.04249152528567</v>
      </c>
      <c r="BK127" s="101">
        <f t="shared" si="728"/>
        <v>104.37081390210051</v>
      </c>
      <c r="BL127" s="15">
        <f t="shared" si="729"/>
        <v>6.4034469465161113E-5</v>
      </c>
      <c r="BM127" s="49"/>
      <c r="BN127" s="11">
        <f t="shared" si="730"/>
        <v>8.5398065550035219E-5</v>
      </c>
      <c r="BO127" s="10">
        <f t="shared" si="731"/>
        <v>104.48015052735229</v>
      </c>
      <c r="BP127" s="9">
        <f t="shared" si="519"/>
        <v>104.69902359165957</v>
      </c>
      <c r="BQ127" s="9">
        <f t="shared" si="732"/>
        <v>103.82367269665286</v>
      </c>
      <c r="BR127" s="101">
        <f t="shared" si="733"/>
        <v>104.26134814415622</v>
      </c>
      <c r="BS127" s="15">
        <f t="shared" si="734"/>
        <v>8.5362183810608458E-5</v>
      </c>
      <c r="BT127" s="12"/>
      <c r="BU127" s="11">
        <f t="shared" si="735"/>
        <v>1.0672820705174879E-4</v>
      </c>
      <c r="BV127" s="10">
        <f t="shared" si="736"/>
        <v>104.37058459095853</v>
      </c>
      <c r="BW127" s="9">
        <f t="shared" si="520"/>
        <v>104.69882333904015</v>
      </c>
      <c r="BX127" s="9">
        <f t="shared" si="737"/>
        <v>103.60489544376175</v>
      </c>
      <c r="BY127" s="101">
        <f t="shared" si="738"/>
        <v>104.15185939140095</v>
      </c>
      <c r="BZ127" s="15">
        <f t="shared" si="739"/>
        <v>1.0667730461575806E-4</v>
      </c>
      <c r="CA127" s="12"/>
      <c r="CB127" s="11">
        <f t="shared" si="740"/>
        <v>1.2804574142489497E-4</v>
      </c>
      <c r="CC127" s="10">
        <f t="shared" si="741"/>
        <v>104.26097067163951</v>
      </c>
      <c r="CD127" s="9">
        <f t="shared" si="521"/>
        <v>104.69851059341775</v>
      </c>
      <c r="CE127" s="9">
        <f t="shared" si="742"/>
        <v>103.38615959413606</v>
      </c>
      <c r="CF127" s="101">
        <f t="shared" si="743"/>
        <v>104.0423350937769</v>
      </c>
      <c r="CG127" s="15">
        <f t="shared" si="744"/>
        <v>1.2797741781467257E-4</v>
      </c>
      <c r="CH127" s="12"/>
      <c r="CI127" s="11">
        <f t="shared" si="745"/>
        <v>1.4934824924202789E-4</v>
      </c>
      <c r="CJ127" s="10">
        <f t="shared" si="746"/>
        <v>104.15129625602323</v>
      </c>
      <c r="CK127" s="9">
        <f t="shared" si="522"/>
        <v>104.69806048839641</v>
      </c>
      <c r="CL127" s="9">
        <f t="shared" si="747"/>
        <v>103.16746495641965</v>
      </c>
      <c r="CM127" s="101">
        <f t="shared" si="748"/>
        <v>103.93276272240803</v>
      </c>
      <c r="CN127" s="15">
        <f t="shared" si="749"/>
        <v>1.4926011715484148E-4</v>
      </c>
      <c r="CO127" s="12"/>
      <c r="CP127" s="11">
        <f t="shared" si="750"/>
        <v>1.7063331807976037E-4</v>
      </c>
      <c r="CQ127" s="10">
        <f t="shared" si="751"/>
        <v>104.04154885900164</v>
      </c>
      <c r="CR127" s="9">
        <f t="shared" si="523"/>
        <v>104.6974482300308</v>
      </c>
      <c r="CS127" s="9">
        <f t="shared" si="524"/>
        <v>102.94881132044334</v>
      </c>
      <c r="CT127" s="101">
        <f t="shared" si="752"/>
        <v>103.82312977523708</v>
      </c>
      <c r="CU127" s="15">
        <f t="shared" si="753"/>
        <v>1.7052300528358366E-4</v>
      </c>
      <c r="CV127" s="12"/>
      <c r="CW127" s="11">
        <f t="shared" si="754"/>
        <v>1.9189854361480329E-4</v>
      </c>
      <c r="CX127" s="10">
        <f t="shared" si="755"/>
        <v>103.93171602934308</v>
      </c>
      <c r="CY127" s="9">
        <f t="shared" si="525"/>
        <v>104.69664910795632</v>
      </c>
      <c r="CZ127" s="9">
        <f t="shared" si="526"/>
        <v>102.73019845731274</v>
      </c>
      <c r="DA127" s="101">
        <f t="shared" si="756"/>
        <v>103.71342378263452</v>
      </c>
      <c r="DB127" s="15">
        <f t="shared" si="757"/>
        <v>1.917636948248547E-4</v>
      </c>
      <c r="DC127" s="12"/>
      <c r="DD127" s="11">
        <f t="shared" si="758"/>
        <v>2.1314153071177083E-4</v>
      </c>
      <c r="DE127" s="10">
        <f t="shared" si="759"/>
        <v>103.82178535527279</v>
      </c>
      <c r="DF127" s="9">
        <f t="shared" si="527"/>
        <v>104.69563850643112</v>
      </c>
      <c r="DG127" s="9">
        <f t="shared" si="528"/>
        <v>102.51162611951769</v>
      </c>
      <c r="DH127" s="101">
        <f t="shared" si="760"/>
        <v>103.60363231297441</v>
      </c>
      <c r="DI127" s="15">
        <f t="shared" si="761"/>
        <v>2.1297980944535557E-4</v>
      </c>
      <c r="DJ127" s="12"/>
      <c r="DK127" s="11">
        <f t="shared" si="762"/>
        <v>2.3435989450162271E-4</v>
      </c>
      <c r="DL127" s="10">
        <f t="shared" si="763"/>
        <v>103.71174447001664</v>
      </c>
      <c r="DM127" s="9">
        <f t="shared" si="529"/>
        <v>104.69439191527992</v>
      </c>
      <c r="DN127" s="9">
        <f t="shared" si="530"/>
        <v>102.29309404106277</v>
      </c>
      <c r="DO127" s="101">
        <f t="shared" si="764"/>
        <v>103.49374297817135</v>
      </c>
      <c r="DP127" s="15">
        <f t="shared" si="765"/>
        <v>2.3416898490904786E-4</v>
      </c>
      <c r="DQ127" s="12"/>
      <c r="DR127" s="11">
        <f t="shared" si="766"/>
        <v>2.5555126144979369E-4</v>
      </c>
      <c r="DS127" s="10">
        <f t="shared" si="767"/>
        <v>103.6015810573025</v>
      </c>
      <c r="DT127" s="9">
        <f t="shared" si="531"/>
        <v>104.69288494072913</v>
      </c>
      <c r="DU127" s="9">
        <f t="shared" si="532"/>
        <v>102.07460193761845</v>
      </c>
      <c r="DV127" s="101">
        <f t="shared" si="768"/>
        <v>103.3837434391738</v>
      </c>
      <c r="DW127" s="15">
        <f t="shared" si="769"/>
        <v>2.5532887011900802E-4</v>
      </c>
      <c r="DX127" s="12"/>
      <c r="DY127" s="11">
        <f t="shared" si="770"/>
        <v>2.767132704129925E-4</v>
      </c>
      <c r="DZ127" s="10">
        <f t="shared" si="771"/>
        <v>103.49128285681407</v>
      </c>
      <c r="EA127" s="9">
        <f t="shared" si="533"/>
        <v>104.69109331612341</v>
      </c>
      <c r="EB127" s="9">
        <f t="shared" si="534"/>
        <v>101.85614950669255</v>
      </c>
      <c r="EC127" s="101">
        <f t="shared" si="772"/>
        <v>103.27362141140799</v>
      </c>
      <c r="ED127" s="15">
        <f t="shared" si="773"/>
        <v>2.7645712814577023E-4</v>
      </c>
      <c r="EE127" s="12"/>
      <c r="EF127" s="11">
        <f t="shared" si="774"/>
        <v>2.9784357368369739E-4</v>
      </c>
      <c r="EG127" s="10">
        <f t="shared" si="775"/>
        <v>103.38083766959194</v>
      </c>
      <c r="EH127" s="9">
        <f t="shared" si="535"/>
        <v>104.68899291251381</v>
      </c>
      <c r="EI127" s="9">
        <f t="shared" si="536"/>
        <v>101.63773642782202</v>
      </c>
      <c r="EJ127" s="101">
        <f t="shared" si="776"/>
        <v>103.16336467016791</v>
      </c>
      <c r="EK127" s="15">
        <f t="shared" si="777"/>
        <v>2.9755143724115117E-4</v>
      </c>
      <c r="EL127" s="12"/>
      <c r="EM127" s="11">
        <f t="shared" si="778"/>
        <v>3.1893983802134542E-4</v>
      </c>
      <c r="EN127" s="10">
        <f t="shared" si="779"/>
        <v>103.27023336337703</v>
      </c>
      <c r="EO127" s="9">
        <f t="shared" si="537"/>
        <v>104.68655974910776</v>
      </c>
      <c r="EP127" s="9">
        <f t="shared" si="538"/>
        <v>101.41936236278441</v>
      </c>
      <c r="EQ127" s="101">
        <f t="shared" si="780"/>
        <v>103.05296105594608</v>
      </c>
      <c r="ER127" s="15">
        <f t="shared" si="781"/>
        <v>3.1860949183668447E-4</v>
      </c>
      <c r="ES127" s="12"/>
      <c r="ET127" s="11">
        <f t="shared" si="782"/>
        <v>3.3999974566933103E-4</v>
      </c>
      <c r="EU127" s="10">
        <f t="shared" si="783"/>
        <v>103.15945787789123</v>
      </c>
      <c r="EV127" s="9">
        <f t="shared" si="539"/>
        <v>104.68377000357164</v>
      </c>
      <c r="EW127" s="9">
        <f t="shared" si="540"/>
        <v>101.2010269558285</v>
      </c>
      <c r="EX127" s="101">
        <f t="shared" si="784"/>
        <v>102.94239847970007</v>
      </c>
      <c r="EY127" s="15">
        <f t="shared" si="785"/>
        <v>3.3962900352582675E-4</v>
      </c>
      <c r="EZ127" s="12"/>
      <c r="FA127" s="11">
        <f t="shared" si="786"/>
        <v>3.6102099535687953E-4</v>
      </c>
      <c r="FB127" s="10">
        <f t="shared" si="787"/>
        <v>103.04849923005041</v>
      </c>
      <c r="FC127" s="9">
        <f t="shared" si="541"/>
        <v>104.68060002217671</v>
      </c>
      <c r="FD127" s="9">
        <f t="shared" si="542"/>
        <v>100.9827298339237</v>
      </c>
      <c r="FE127" s="101">
        <f t="shared" si="788"/>
        <v>102.8316649280502</v>
      </c>
      <c r="FF127" s="15">
        <f t="shared" si="789"/>
        <v>3.6060770202903005E-4</v>
      </c>
      <c r="FG127" s="12"/>
      <c r="FH127" s="11">
        <f t="shared" si="790"/>
        <v>3.8200130328488736E-4</v>
      </c>
      <c r="FI127" s="10">
        <f t="shared" si="791"/>
        <v>102.93734551910512</v>
      </c>
      <c r="FJ127" s="9">
        <f t="shared" si="543"/>
        <v>104.67702632977959</v>
      </c>
      <c r="FK127" s="9">
        <f t="shared" si="544"/>
        <v>100.7644706070281</v>
      </c>
      <c r="FL127" s="101">
        <f t="shared" si="792"/>
        <v>102.72074846840385</v>
      </c>
      <c r="FM127" s="15">
        <f t="shared" si="793"/>
        <v>3.8154333614087601E-4</v>
      </c>
      <c r="FN127" s="12"/>
      <c r="FO127" s="11">
        <f t="shared" si="794"/>
        <v>4.0293840409489636E-4</v>
      </c>
      <c r="FP127" s="10">
        <f t="shared" si="795"/>
        <v>102.82598493170431</v>
      </c>
      <c r="FQ127" s="9">
        <f t="shared" si="545"/>
        <v>104.6730256396287</v>
      </c>
      <c r="FR127" s="9">
        <f t="shared" si="546"/>
        <v>100.54624886837429</v>
      </c>
      <c r="FS127" s="101">
        <f t="shared" si="796"/>
        <v>102.6096372540015</v>
      </c>
      <c r="FT127" s="15">
        <f t="shared" si="797"/>
        <v>4.0243367465851558E-4</v>
      </c>
      <c r="FU127" s="12"/>
      <c r="FV127" s="11">
        <f t="shared" si="798"/>
        <v>4.2383005182032493E-4</v>
      </c>
      <c r="FW127" s="10">
        <f t="shared" si="799"/>
        <v>102.71440574687759</v>
      </c>
      <c r="FX127" s="9">
        <f t="shared" si="547"/>
        <v>104.66857486298821</v>
      </c>
      <c r="FY127" s="9">
        <f t="shared" si="548"/>
        <v>100.32806419477208</v>
      </c>
      <c r="FZ127" s="101">
        <f t="shared" si="800"/>
        <v>102.49831952888015</v>
      </c>
      <c r="GA127" s="15">
        <f t="shared" si="801"/>
        <v>4.2327650729063814E-4</v>
      </c>
      <c r="GB127" s="12"/>
      <c r="GC127" s="11">
        <f t="shared" si="802"/>
        <v>4.4467402081922551E-4</v>
      </c>
      <c r="GD127" s="10">
        <f t="shared" si="803"/>
        <v>102.60259634093137</v>
      </c>
      <c r="GE127" s="9">
        <f t="shared" si="549"/>
        <v>104.66365111857169</v>
      </c>
      <c r="GF127" s="9">
        <f t="shared" si="550"/>
        <v>100.10991614692858</v>
      </c>
      <c r="GG127" s="101">
        <f t="shared" si="804"/>
        <v>102.38678363275014</v>
      </c>
      <c r="GH127" s="15">
        <f t="shared" si="805"/>
        <v>4.4406964554622157E-4</v>
      </c>
      <c r="GI127" s="12"/>
      <c r="GJ127" s="11">
        <f t="shared" si="806"/>
        <v>4.654681066876886E-4</v>
      </c>
      <c r="GK127" s="10">
        <f t="shared" si="807"/>
        <v>102.4905451922552</v>
      </c>
      <c r="GL127" s="9">
        <f t="shared" si="551"/>
        <v>104.65823174177763</v>
      </c>
      <c r="GM127" s="9">
        <f t="shared" si="552"/>
        <v>99.891804269784231</v>
      </c>
      <c r="GN127" s="120">
        <f t="shared" si="808"/>
        <v>102.27501800578094</v>
      </c>
      <c r="GO127" s="15">
        <f t="shared" si="809"/>
        <v>4.6481092360237613E-4</v>
      </c>
      <c r="GP127" s="12"/>
      <c r="GQ127" s="11">
        <f t="shared" si="810"/>
        <v>4.8621012715321281E-4</v>
      </c>
      <c r="GR127" s="10">
        <f t="shared" si="811"/>
        <v>102.37824088603372</v>
      </c>
      <c r="GS127" s="9">
        <f t="shared" si="553"/>
        <v>104.65229429371941</v>
      </c>
      <c r="GT127" s="9">
        <f t="shared" si="554"/>
        <v>99.67372809286411</v>
      </c>
      <c r="GU127" s="120">
        <f t="shared" si="812"/>
        <v>102.16301119329177</v>
      </c>
      <c r="GV127" s="15">
        <f t="shared" si="813"/>
        <v>4.8549819915068044E-4</v>
      </c>
      <c r="GW127" s="12"/>
      <c r="GX127" s="11">
        <f t="shared" si="814"/>
        <v>5.068979229473523E-4</v>
      </c>
      <c r="GY127" s="10">
        <f t="shared" si="815"/>
        <v>102.26567211886037</v>
      </c>
      <c r="GZ127" s="9">
        <f t="shared" si="555"/>
        <v>104.64581657004283</v>
      </c>
      <c r="HA127" s="9">
        <f t="shared" si="556"/>
        <v>99.455687130644691</v>
      </c>
      <c r="HB127" s="101">
        <f t="shared" si="816"/>
        <v>102.05075185034376</v>
      </c>
      <c r="HC127" s="15">
        <f t="shared" si="817"/>
        <v>5.0612935422126974E-4</v>
      </c>
      <c r="HD127" s="12"/>
      <c r="HE127" s="11">
        <f t="shared" si="818"/>
        <v>5.2752935865685573E-4</v>
      </c>
      <c r="HF127" s="10">
        <f t="shared" si="819"/>
        <v>102.15282770324927</v>
      </c>
      <c r="HG127" s="9">
        <f t="shared" si="557"/>
        <v>104.63877660952424</v>
      </c>
      <c r="HH127" s="9">
        <f t="shared" si="558"/>
        <v>99.237680882934541</v>
      </c>
      <c r="HI127" s="101">
        <f t="shared" si="820"/>
        <v>101.93822874622938</v>
      </c>
      <c r="HJ127" s="15">
        <f t="shared" si="821"/>
        <v>5.2670229598418582E-4</v>
      </c>
      <c r="HK127" s="12"/>
      <c r="HL127" s="11">
        <f t="shared" si="822"/>
        <v>5.4810232355276289E-4</v>
      </c>
      <c r="HM127" s="10">
        <f t="shared" si="823"/>
        <v>102.03969657204149</v>
      </c>
      <c r="HN127" s="9">
        <f t="shared" si="559"/>
        <v>104.63115270244315</v>
      </c>
      <c r="HO127" s="9">
        <f t="shared" si="560"/>
        <v>99.019708835268545</v>
      </c>
      <c r="HP127" s="120">
        <f t="shared" si="824"/>
        <v>101.82543076885585</v>
      </c>
      <c r="HQ127" s="15">
        <f t="shared" si="825"/>
        <v>5.4721495752740369E-4</v>
      </c>
      <c r="HR127" s="12"/>
      <c r="HS127" s="11">
        <f t="shared" si="1064"/>
        <v>5.6861473239679062E-4</v>
      </c>
      <c r="HT127" s="10">
        <f t="shared" si="826"/>
        <v>101.92626778270206</v>
      </c>
      <c r="HU127" s="9">
        <f t="shared" si="561"/>
        <v>104.62292339872302</v>
      </c>
      <c r="HV127" s="9">
        <f t="shared" si="562"/>
        <v>98.801770459315776</v>
      </c>
      <c r="HW127" s="120">
        <f t="shared" si="827"/>
        <v>101.71234692901939</v>
      </c>
      <c r="HX127" s="15">
        <f t="shared" si="828"/>
        <v>5.676652986109531E-4</v>
      </c>
      <c r="HY127" s="12"/>
      <c r="HZ127" s="11">
        <f t="shared" si="1065"/>
        <v>5.890645262243791E-4</v>
      </c>
      <c r="IA127" s="10">
        <f t="shared" si="829"/>
        <v>101.81253052150501</v>
      </c>
      <c r="IB127" s="9">
        <f t="shared" si="563"/>
        <v>104.61406751583479</v>
      </c>
      <c r="IC127" s="9">
        <f t="shared" si="564"/>
        <v>98.58386521329858</v>
      </c>
      <c r="ID127" s="120">
        <f t="shared" si="830"/>
        <v>101.59896636456668</v>
      </c>
      <c r="IE127" s="15">
        <f t="shared" si="831"/>
        <v>5.8805130639674394E-4</v>
      </c>
      <c r="IF127" s="12"/>
      <c r="IG127" s="11">
        <f t="shared" si="1066"/>
        <v>6.094496731039932E-4</v>
      </c>
      <c r="IH127" s="10">
        <f t="shared" si="832"/>
        <v>101.69847410760249</v>
      </c>
      <c r="II127" s="9">
        <f t="shared" si="565"/>
        <v>104.60456414645772</v>
      </c>
      <c r="IJ127" s="9">
        <f t="shared" si="566"/>
        <v>98.365992542424081</v>
      </c>
      <c r="IK127" s="120">
        <f t="shared" si="833"/>
        <v>101.4852783444409</v>
      </c>
      <c r="IL127" s="15">
        <f t="shared" si="834"/>
        <v>6.0837099615358606E-4</v>
      </c>
      <c r="IM127" s="12"/>
      <c r="IN127" s="11">
        <f t="shared" si="1067"/>
        <v>6.2976816887201474E-4</v>
      </c>
      <c r="IO127" s="10">
        <f t="shared" si="835"/>
        <v>101.58408799697577</v>
      </c>
      <c r="IP127" s="9">
        <f t="shared" si="567"/>
        <v>104.59439266589256</v>
      </c>
      <c r="IQ127" s="9">
        <f t="shared" si="568"/>
        <v>98.148151879326036</v>
      </c>
      <c r="IR127" s="120">
        <f t="shared" si="836"/>
        <v>101.3712722726093</v>
      </c>
      <c r="IS127" s="15">
        <f t="shared" si="837"/>
        <v>6.286224119370059E-4</v>
      </c>
      <c r="IT127" s="12"/>
      <c r="IU127" s="11">
        <f t="shared" si="1068"/>
        <v>6.500180378428618E-4</v>
      </c>
      <c r="IV127" s="10">
        <f t="shared" si="838"/>
        <v>101.46936178626484</v>
      </c>
      <c r="IW127" s="9">
        <f t="shared" si="569"/>
        <v>104.58353273922256</v>
      </c>
      <c r="IX127" s="9">
        <f t="shared" si="570"/>
        <v>97.930342644517168</v>
      </c>
      <c r="IY127" s="120">
        <f t="shared" si="839"/>
        <v>101.25693769186987</v>
      </c>
      <c r="IZ127" s="15">
        <f t="shared" si="840"/>
        <v>6.4880362724346278E-4</v>
      </c>
      <c r="JA127" s="12"/>
      <c r="JB127" s="11">
        <f t="shared" si="1069"/>
        <v>6.7019733349382759E-4</v>
      </c>
      <c r="JC127" s="10">
        <f t="shared" si="841"/>
        <v>101.35428521647447</v>
      </c>
      <c r="JD127" s="9">
        <f t="shared" si="571"/>
        <v>104.57196432821806</v>
      </c>
      <c r="JE127" s="9">
        <f t="shared" si="572"/>
        <v>97.712564246849951</v>
      </c>
      <c r="JF127" s="120">
        <f t="shared" si="842"/>
        <v>101.142264287534</v>
      </c>
      <c r="JG127" s="15">
        <f t="shared" si="843"/>
        <v>6.6891274563872169E-4</v>
      </c>
      <c r="JH127" s="12"/>
      <c r="JI127" s="11">
        <f t="shared" si="1070"/>
        <v>6.9030413912436078E-4</v>
      </c>
      <c r="JJ127" s="10">
        <f t="shared" si="844"/>
        <v>101.23884817655352</v>
      </c>
      <c r="JK127" s="9">
        <f t="shared" si="573"/>
        <v>104.55966769798079</v>
      </c>
      <c r="JL127" s="9">
        <f t="shared" si="574"/>
        <v>97.4948160839877</v>
      </c>
      <c r="JM127" s="120">
        <f t="shared" si="845"/>
        <v>101.02724189098424</v>
      </c>
      <c r="JN127" s="15">
        <f t="shared" si="846"/>
        <v>6.8894790135986845E-4</v>
      </c>
      <c r="JO127" s="12"/>
      <c r="JP127" s="11">
        <f t="shared" si="1071"/>
        <v>7.1033656848918552E-4</v>
      </c>
      <c r="JQ127" s="10">
        <f t="shared" si="847"/>
        <v>101.12304070684677</v>
      </c>
      <c r="JR127" s="9">
        <f t="shared" si="575"/>
        <v>104.54662342332453</v>
      </c>
      <c r="JS127" s="9">
        <f t="shared" si="576"/>
        <v>97.277097542881563</v>
      </c>
      <c r="JT127" s="120">
        <f t="shared" si="848"/>
        <v>100.91186048310306</v>
      </c>
      <c r="JU127" s="15">
        <f t="shared" si="849"/>
        <v>7.08907259891011E-4</v>
      </c>
      <c r="JV127" s="12"/>
      <c r="JW127" s="11">
        <f t="shared" si="1072"/>
        <v>7.3029276640527269E-4</v>
      </c>
      <c r="JX127" s="10">
        <f t="shared" si="850"/>
        <v>101.00685300241523</v>
      </c>
      <c r="JY127" s="9">
        <f t="shared" si="577"/>
        <v>104.53281239488891</v>
      </c>
      <c r="JZ127" s="9">
        <f t="shared" si="578"/>
        <v>97.05940800025607</v>
      </c>
      <c r="KA127" s="120">
        <f t="shared" si="851"/>
        <v>100.79611019757249</v>
      </c>
      <c r="KB127" s="15">
        <f t="shared" si="852"/>
        <v>7.2878901851213755E-4</v>
      </c>
      <c r="KC127" s="12"/>
      <c r="KD127" s="11">
        <f t="shared" si="1073"/>
        <v>7.5017090933205332E-4</v>
      </c>
      <c r="KE127" s="10">
        <f t="shared" si="853"/>
        <v>100.89027541622497</v>
      </c>
      <c r="KF127" s="9">
        <f t="shared" si="579"/>
        <v>104.51821582498366</v>
      </c>
      <c r="KG127" s="9">
        <f t="shared" si="580"/>
        <v>96.841746823100465</v>
      </c>
      <c r="KH127" s="120">
        <f t="shared" si="854"/>
        <v>100.67998132404206</v>
      </c>
      <c r="KI127" s="15">
        <f t="shared" si="855"/>
        <v>7.4859140682111516E-4</v>
      </c>
      <c r="KJ127" s="12"/>
      <c r="KK127" s="11">
        <f t="shared" si="1074"/>
        <v>7.6996920592483872E-4</v>
      </c>
      <c r="KL127" s="10">
        <f t="shared" si="856"/>
        <v>100.77329846220161</v>
      </c>
      <c r="KM127" s="9">
        <f t="shared" si="581"/>
        <v>104.50281525316106</v>
      </c>
      <c r="KN127" s="9">
        <f t="shared" si="582"/>
        <v>96.624113369165642</v>
      </c>
      <c r="KO127" s="120">
        <f t="shared" si="857"/>
        <v>100.56346431116336</v>
      </c>
      <c r="KP127" s="15">
        <f t="shared" si="858"/>
        <v>7.6831268722864774E-4</v>
      </c>
      <c r="KQ127" s="12"/>
      <c r="KR127" s="11">
        <f t="shared" si="1075"/>
        <v>7.8968589756112887E-4</v>
      </c>
      <c r="KS127" s="10">
        <f t="shared" si="859"/>
        <v>100.6559128181495</v>
      </c>
      <c r="KT127" s="9">
        <f t="shared" si="583"/>
        <v>104.48659255151452</v>
      </c>
      <c r="KU127" s="9">
        <f t="shared" si="584"/>
        <v>96.406506987466173</v>
      </c>
      <c r="KV127" s="120">
        <f t="shared" si="860"/>
        <v>100.44654976949035</v>
      </c>
      <c r="KW127" s="15">
        <f t="shared" si="861"/>
        <v>7.8795115542602628E-4</v>
      </c>
      <c r="KX127" s="12"/>
      <c r="KY127" s="11">
        <f t="shared" si="1076"/>
        <v>8.0931925883968403E-4</v>
      </c>
      <c r="KZ127" s="10">
        <f t="shared" si="862"/>
        <v>100.53810932853423</v>
      </c>
      <c r="LA127" s="9">
        <f t="shared" si="585"/>
        <v>104.46952992970172</v>
      </c>
      <c r="LB127" s="9">
        <f t="shared" si="586"/>
        <v>96.188927018786075</v>
      </c>
      <c r="LC127" s="120">
        <f t="shared" si="863"/>
        <v>100.32922847424391</v>
      </c>
      <c r="LD127" s="15">
        <f t="shared" si="864"/>
        <v>8.07505140825641E-4</v>
      </c>
      <c r="LE127" s="12"/>
      <c r="LF127" s="11">
        <f t="shared" si="1077"/>
        <v>8.2886759805220406E-4</v>
      </c>
      <c r="LG127" s="10">
        <f t="shared" si="865"/>
        <v>100.41987900712719</v>
      </c>
      <c r="LH127" s="9">
        <f t="shared" si="587"/>
        <v>104.45160993969105</v>
      </c>
      <c r="LI127" s="9">
        <f t="shared" si="588"/>
        <v>95.971372796188589</v>
      </c>
      <c r="LJ127" s="120">
        <f t="shared" si="866"/>
        <v>100.21149136793983</v>
      </c>
      <c r="LK127" s="15">
        <f t="shared" si="867"/>
        <v>8.2697300697414722E-4</v>
      </c>
      <c r="LL127" s="12"/>
      <c r="LM127" s="11">
        <f t="shared" si="1078"/>
        <v>8.4832925762745874E-4</v>
      </c>
      <c r="LN127" s="10">
        <f t="shared" si="868"/>
        <v>100.30121303951178</v>
      </c>
      <c r="LO127" s="9">
        <f t="shared" si="589"/>
        <v>104.43281548023052</v>
      </c>
      <c r="LP127" s="9">
        <f t="shared" si="590"/>
        <v>95.753843645528065</v>
      </c>
      <c r="LQ127" s="120">
        <f t="shared" si="869"/>
        <v>100.09332956287929</v>
      </c>
      <c r="LR127" s="15">
        <f t="shared" si="870"/>
        <v>8.4635315193833235E-4</v>
      </c>
      <c r="LS127" s="12"/>
      <c r="LT127" s="11">
        <f t="shared" si="1079"/>
        <v>8.6770261454790327E-4</v>
      </c>
      <c r="LU127" s="10">
        <f t="shared" si="871"/>
        <v>100.1821027854499</v>
      </c>
      <c r="LV127" s="9">
        <f t="shared" si="591"/>
        <v>104.41312980103851</v>
      </c>
      <c r="LW127" s="9">
        <f t="shared" si="592"/>
        <v>95.536338885963659</v>
      </c>
      <c r="LX127" s="120">
        <f t="shared" si="872"/>
        <v>99.974734343501083</v>
      </c>
      <c r="LY127" s="15">
        <f t="shared" si="873"/>
        <v>8.6564400866369709E-4</v>
      </c>
      <c r="LZ127" s="12"/>
      <c r="MA127" s="11">
        <f t="shared" si="1080"/>
        <v>8.8698608073869468E-4</v>
      </c>
      <c r="MB127" s="10">
        <f t="shared" si="874"/>
        <v>100.06253978110851</v>
      </c>
      <c r="MC127" s="9">
        <f t="shared" si="593"/>
        <v>104.39253650671635</v>
      </c>
      <c r="MD127" s="9">
        <f t="shared" si="594"/>
        <v>95.318857830474798</v>
      </c>
      <c r="ME127" s="120">
        <f t="shared" si="875"/>
        <v>99.855697168595583</v>
      </c>
      <c r="MF127" s="15">
        <f t="shared" si="876"/>
        <v>8.8484404530573613E-4</v>
      </c>
      <c r="MG127" s="12"/>
      <c r="MH127" s="11">
        <f t="shared" si="1081"/>
        <v>9.0617810342907173E-4</v>
      </c>
      <c r="MI127" s="10">
        <f t="shared" si="877"/>
        <v>99.94251574114611</v>
      </c>
      <c r="MJ127" s="9">
        <f t="shared" si="595"/>
        <v>104.37101956038273</v>
      </c>
      <c r="MK127" s="9">
        <f t="shared" si="596"/>
        <v>95.101399786376916</v>
      </c>
      <c r="ML127" s="120">
        <f t="shared" si="878"/>
        <v>99.736209673379818</v>
      </c>
      <c r="MM127" s="15">
        <f t="shared" si="879"/>
        <v>9.0395176553406773E-4</v>
      </c>
      <c r="MN127" s="12"/>
      <c r="MO127" s="11">
        <f t="shared" si="1082"/>
        <v>9.2527716548617485E-4</v>
      </c>
      <c r="MP127" s="10">
        <f t="shared" si="880"/>
        <v>99.822022560658638</v>
      </c>
      <c r="MQ127" s="9">
        <f t="shared" si="597"/>
        <v>104.34856328703057</v>
      </c>
      <c r="MR127" s="9">
        <f t="shared" si="598"/>
        <v>94.883964055836557</v>
      </c>
      <c r="MS127" s="120">
        <f t="shared" si="881"/>
        <v>99.616263671433558</v>
      </c>
      <c r="MT127" s="15">
        <f t="shared" si="882"/>
        <v>9.2296570880954013E-4</v>
      </c>
      <c r="MU127" s="12"/>
      <c r="MV127" s="11">
        <f t="shared" si="1083"/>
        <v>9.4428178572141756E-4</v>
      </c>
      <c r="MW127" s="10">
        <f t="shared" si="883"/>
        <v>99.701052316984743</v>
      </c>
      <c r="MX127" s="9">
        <f t="shared" si="599"/>
        <v>104.32515237660712</v>
      </c>
      <c r="MY127" s="9">
        <f t="shared" si="600"/>
        <v>94.666549936386303</v>
      </c>
      <c r="MZ127" s="120">
        <f t="shared" si="884"/>
        <v>99.495851156496713</v>
      </c>
      <c r="NA127" s="15">
        <f t="shared" si="885"/>
        <v>9.4188445063440093E-4</v>
      </c>
      <c r="NB127" s="12"/>
      <c r="NC127" s="11">
        <f t="shared" si="1084"/>
        <v>9.6319051916940587E-4</v>
      </c>
      <c r="ND127" s="10">
        <f t="shared" si="886"/>
        <v>99.579597271371071</v>
      </c>
      <c r="NE127" s="9">
        <f t="shared" si="601"/>
        <v>104.3007718868185</v>
      </c>
      <c r="NF127" s="9">
        <f t="shared" si="602"/>
        <v>94.449156721437589</v>
      </c>
      <c r="NG127" s="120">
        <f t="shared" si="887"/>
        <v>99.374964304128042</v>
      </c>
      <c r="NH127" s="15">
        <f t="shared" si="888"/>
        <v>9.6070660277577241E-4</v>
      </c>
      <c r="NI127" s="12"/>
      <c r="NJ127" s="11">
        <f t="shared" si="1085"/>
        <v>9.8200195733965127E-4</v>
      </c>
      <c r="NK127" s="10">
        <f t="shared" si="889"/>
        <v>99.457649870497335</v>
      </c>
      <c r="NL127" s="9">
        <f t="shared" si="603"/>
        <v>104.27540724566011</v>
      </c>
      <c r="NM127" s="9">
        <f t="shared" si="604"/>
        <v>94.231783700791539</v>
      </c>
      <c r="NN127" s="120">
        <f t="shared" si="890"/>
        <v>99.253595473225829</v>
      </c>
      <c r="NO127" s="15">
        <f t="shared" si="891"/>
        <v>9.7943081346259188E-4</v>
      </c>
      <c r="NP127" s="12"/>
      <c r="NQ127" s="11">
        <f t="shared" si="1086"/>
        <v>1.0007147284411659E-3</v>
      </c>
      <c r="NR127" s="10">
        <f t="shared" si="892"/>
        <v>99.33520274786207</v>
      </c>
      <c r="NS127" s="9">
        <f t="shared" si="605"/>
        <v>104.24904425367481</v>
      </c>
      <c r="NT127" s="9">
        <f t="shared" si="606"/>
        <v>94.014430161147118</v>
      </c>
      <c r="NU127" s="120">
        <f t="shared" si="893"/>
        <v>99.131737207410964</v>
      </c>
      <c r="NV127" s="15">
        <f t="shared" si="894"/>
        <v>9.9805576755627947E-4</v>
      </c>
      <c r="NW127" s="12"/>
      <c r="NX127" s="11">
        <f t="shared" si="1087"/>
        <v>1.0193274975801481E-3</v>
      </c>
      <c r="NY127" s="10">
        <f t="shared" si="895"/>
        <v>99.212248725029724</v>
      </c>
      <c r="NZ127" s="9">
        <f t="shared" si="607"/>
        <v>104.22166908594079</v>
      </c>
      <c r="OA127" s="9">
        <f t="shared" si="608"/>
        <v>93.79709538660552</v>
      </c>
      <c r="OB127" s="120">
        <f t="shared" si="896"/>
        <v>99.009382236273154</v>
      </c>
      <c r="OC127" s="15">
        <f t="shared" si="897"/>
        <v>1.0165801866953896E-3</v>
      </c>
      <c r="OD127" s="12"/>
      <c r="OE127" s="11">
        <f t="shared" si="1088"/>
        <v>1.037838966931036E-3</v>
      </c>
      <c r="OF127" s="10">
        <f t="shared" si="898"/>
        <v>99.088780812739643</v>
      </c>
      <c r="OG127" s="9">
        <f t="shared" si="609"/>
        <v>104.19326829379162</v>
      </c>
      <c r="OH127" s="9">
        <f t="shared" si="610"/>
        <v>93.579778659170557</v>
      </c>
      <c r="OI127" s="120">
        <f t="shared" si="899"/>
        <v>98.886523476481088</v>
      </c>
      <c r="OJ127" s="15">
        <f t="shared" si="900"/>
        <v>1.0350028294145647E-3</v>
      </c>
      <c r="OK127" s="12"/>
      <c r="OL127" s="11">
        <f t="shared" si="1089"/>
        <v>1.0562478758811143E-3</v>
      </c>
      <c r="OM127" s="10">
        <f t="shared" si="901"/>
        <v>98.964792211878219</v>
      </c>
      <c r="ON127" s="9">
        <f t="shared" si="611"/>
        <v>104.16382880627113</v>
      </c>
      <c r="OO127" s="9">
        <f t="shared" si="612"/>
        <v>93.362479259244765</v>
      </c>
      <c r="OP127" s="120">
        <f t="shared" si="902"/>
        <v>98.763154032757939</v>
      </c>
      <c r="OQ127" s="15">
        <f t="shared" si="903"/>
        <v>1.0533224912380264E-3</v>
      </c>
      <c r="OR127" s="12"/>
      <c r="OS127" s="11">
        <f t="shared" si="1090"/>
        <v>1.0745530011489837E-3</v>
      </c>
      <c r="OT127" s="10">
        <f t="shared" si="904"/>
        <v>98.840276314315375</v>
      </c>
      <c r="OU127" s="9">
        <f t="shared" si="613"/>
        <v>104.13333793132605</v>
      </c>
      <c r="OV127" s="9">
        <f t="shared" si="614"/>
        <v>93.145196466119685</v>
      </c>
      <c r="OW127" s="120">
        <f t="shared" si="905"/>
        <v>98.639267198722877</v>
      </c>
      <c r="OX127" s="15">
        <f t="shared" si="906"/>
        <v>1.071538004748061E-3</v>
      </c>
      <c r="OY127" s="12"/>
      <c r="OZ127" s="11">
        <f t="shared" si="1091"/>
        <v>1.0927531568772266E-3</v>
      </c>
      <c r="PA127" s="10">
        <f t="shared" si="907"/>
        <v>98.715226703606291</v>
      </c>
      <c r="PB127" s="9">
        <f t="shared" si="615"/>
        <v>104.10178335673955</v>
      </c>
      <c r="PC127" s="9">
        <f t="shared" si="616"/>
        <v>92.927929558460946</v>
      </c>
      <c r="PD127" s="120">
        <f t="shared" si="908"/>
        <v>98.514856457600246</v>
      </c>
      <c r="PE127" s="15">
        <f t="shared" si="909"/>
        <v>1.0896482396287697E-3</v>
      </c>
      <c r="PF127" s="12"/>
      <c r="PG127" s="11">
        <f t="shared" si="1092"/>
        <v>1.1108471946995545E-3</v>
      </c>
      <c r="PH127" s="10">
        <f t="shared" si="910"/>
        <v>98.589637155560311</v>
      </c>
      <c r="PI127" s="9">
        <f t="shared" si="617"/>
        <v>104.0691531508091</v>
      </c>
      <c r="PJ127" s="9">
        <f t="shared" si="618"/>
        <v>92.710677814786678</v>
      </c>
      <c r="PK127" s="120">
        <f t="shared" si="911"/>
        <v>98.389915482797889</v>
      </c>
      <c r="PL127" s="15">
        <f t="shared" si="912"/>
        <v>1.1076521026854981E-3</v>
      </c>
      <c r="PM127" s="12"/>
      <c r="PN127" s="11">
        <f t="shared" si="1093"/>
        <v>1.1288340037828373E-3</v>
      </c>
      <c r="PO127" s="10">
        <f t="shared" si="913"/>
        <v>98.463501638678167</v>
      </c>
      <c r="PP127" s="9">
        <f t="shared" si="619"/>
        <v>104.03543576277248</v>
      </c>
      <c r="PQ127" s="9">
        <f t="shared" si="620"/>
        <v>92.493440513939575</v>
      </c>
      <c r="PR127" s="120">
        <f t="shared" si="914"/>
        <v>98.264438138356027</v>
      </c>
      <c r="PS127" s="15">
        <f t="shared" si="915"/>
        <v>1.125548537840357E-3</v>
      </c>
      <c r="PT127" s="12"/>
      <c r="PU127" s="11">
        <f t="shared" si="1094"/>
        <v>1.1467125108443523E-3</v>
      </c>
      <c r="PV127" s="10">
        <f t="shared" si="916"/>
        <v>98.336814314459573</v>
      </c>
      <c r="PW127" s="9">
        <f t="shared" si="621"/>
        <v>104.00062002298566</v>
      </c>
      <c r="PX127" s="9">
        <f t="shared" si="622"/>
        <v>92.276216935551204</v>
      </c>
      <c r="PY127" s="120">
        <f t="shared" si="917"/>
        <v>98.138418479268438</v>
      </c>
      <c r="PZ127" s="15">
        <f t="shared" si="918"/>
        <v>1.1433365261042871E-3</v>
      </c>
      <c r="QA127" s="12"/>
      <c r="QB127" s="11">
        <f t="shared" si="1095"/>
        <v>1.1644816801447083E-3</v>
      </c>
      <c r="QC127" s="10">
        <f t="shared" si="919"/>
        <v>98.209569537582638</v>
      </c>
      <c r="QD127" s="9">
        <f t="shared" si="623"/>
        <v>103.96469514285674</v>
      </c>
      <c r="QE127" s="9">
        <f t="shared" si="624"/>
        <v>92.059006360498969</v>
      </c>
      <c r="QF127" s="120">
        <f t="shared" si="920"/>
        <v>98.011850751677855</v>
      </c>
      <c r="QG127" s="15">
        <f t="shared" si="921"/>
        <v>1.1610150855260613E-3</v>
      </c>
      <c r="QH127" s="12"/>
      <c r="QI127" s="11">
        <f t="shared" si="1096"/>
        <v>1.182140513456839E-3</v>
      </c>
      <c r="QJ127" s="10">
        <f t="shared" si="922"/>
        <v>98.081761855957353</v>
      </c>
      <c r="QK127" s="9">
        <f t="shared" si="625"/>
        <v>103.92765071454036</v>
      </c>
      <c r="QL127" s="9">
        <f t="shared" si="626"/>
        <v>91.841808071354791</v>
      </c>
      <c r="QM127" s="120">
        <f t="shared" si="923"/>
        <v>97.884729392947577</v>
      </c>
      <c r="QN127" s="15">
        <f t="shared" si="924"/>
        <v>1.1785832711187153E-3</v>
      </c>
      <c r="QO127" s="12"/>
      <c r="QP127" s="11">
        <f t="shared" si="1097"/>
        <v>1.1996880500115047E-3</v>
      </c>
      <c r="QQ127" s="10">
        <f t="shared" si="925"/>
        <v>97.953386010655038</v>
      </c>
      <c r="QR127" s="9">
        <f t="shared" si="627"/>
        <v>103.88947671039696</v>
      </c>
      <c r="QS127" s="9">
        <f t="shared" si="628"/>
        <v>91.624621352825287</v>
      </c>
      <c r="QT127" s="120">
        <f t="shared" si="926"/>
        <v>97.757049031611132</v>
      </c>
      <c r="QU127" s="15">
        <f t="shared" si="927"/>
        <v>1.1960401747639036E-3</v>
      </c>
      <c r="QV127" s="12"/>
      <c r="QW127" s="11">
        <f t="shared" si="1098"/>
        <v>1.2171233664197759E-3</v>
      </c>
      <c r="QX127" s="10">
        <f t="shared" si="928"/>
        <v>97.824436935715994</v>
      </c>
      <c r="QY127" s="9">
        <f t="shared" si="629"/>
        <v>103.8501634822217</v>
      </c>
      <c r="QZ127" s="9">
        <f t="shared" si="630"/>
        <v>91.407445492182745</v>
      </c>
      <c r="RA127" s="120">
        <f t="shared" si="929"/>
        <v>97.628804487202217</v>
      </c>
      <c r="RB127" s="15">
        <f t="shared" si="930"/>
        <v>1.2133849250946804E-3</v>
      </c>
      <c r="RC127" s="12"/>
      <c r="RD127" s="11">
        <f t="shared" si="1099"/>
        <v>1.2344455765730142E-3</v>
      </c>
      <c r="RE127" s="10">
        <f t="shared" si="931"/>
        <v>97.694909757837465</v>
      </c>
      <c r="RF127" s="9">
        <f t="shared" si="631"/>
        <v>103.8097017602479</v>
      </c>
      <c r="RG127" s="9">
        <f t="shared" si="632"/>
        <v>91.190279779687515</v>
      </c>
      <c r="RH127" s="120">
        <f t="shared" si="932"/>
        <v>97.49999076996771</v>
      </c>
      <c r="RI127" s="15">
        <f t="shared" si="933"/>
        <v>1.2306166873571063E-3</v>
      </c>
      <c r="RJ127" s="12"/>
      <c r="RK127" s="11">
        <f t="shared" si="1100"/>
        <v>1.2516538315207537E-3</v>
      </c>
      <c r="RL127" s="10">
        <f t="shared" si="934"/>
        <v>97.564799795944708</v>
      </c>
      <c r="RM127" s="9">
        <f t="shared" si="633"/>
        <v>103.76808265192997</v>
      </c>
      <c r="RN127" s="9">
        <f t="shared" si="634"/>
        <v>90.973123508999535</v>
      </c>
      <c r="RO127" s="120">
        <f t="shared" si="935"/>
        <v>97.370603080464747</v>
      </c>
      <c r="RP127" s="15">
        <f t="shared" si="936"/>
        <v>1.2477346632514602E-3</v>
      </c>
      <c r="RQ127" s="12"/>
      <c r="RR127" s="11">
        <f t="shared" si="1101"/>
        <v>1.2687473193271489E-3</v>
      </c>
      <c r="RS127" s="10">
        <f t="shared" si="937"/>
        <v>97.434102560646792</v>
      </c>
      <c r="RT127" s="9">
        <f t="shared" si="635"/>
        <v>103.72529764051113</v>
      </c>
      <c r="RU127" s="9">
        <f t="shared" si="636"/>
        <v>90.755975977581315</v>
      </c>
      <c r="RV127" s="120">
        <f t="shared" si="938"/>
        <v>97.240636809046222</v>
      </c>
      <c r="RW127" s="15">
        <f t="shared" si="939"/>
        <v>1.2647380907532422E-3</v>
      </c>
      <c r="RX127" s="12"/>
      <c r="RY127" s="11">
        <f t="shared" si="1102"/>
        <v>1.285725264906329E-3</v>
      </c>
      <c r="RZ127" s="10">
        <f t="shared" si="940"/>
        <v>97.302813753580836</v>
      </c>
      <c r="SA127" s="9">
        <f t="shared" si="637"/>
        <v>103.68133858338115</v>
      </c>
      <c r="SB127" s="9">
        <f t="shared" si="638"/>
        <v>90.538836487089242</v>
      </c>
      <c r="SC127" s="120">
        <f t="shared" si="941"/>
        <v>97.110087535235195</v>
      </c>
      <c r="SD127" s="15">
        <f t="shared" si="942"/>
        <v>1.2816262439148865E-3</v>
      </c>
      <c r="SE127" s="12"/>
      <c r="SF127" s="11">
        <f t="shared" si="1103"/>
        <v>1.3025869298374144E-3</v>
      </c>
      <c r="SG127" s="10">
        <f t="shared" si="943"/>
        <v>97.17092926664597</v>
      </c>
      <c r="SH127" s="9">
        <f t="shared" si="639"/>
        <v>103.63619771022965</v>
      </c>
      <c r="SI127" s="9">
        <f t="shared" si="640"/>
        <v>90.32170434375557</v>
      </c>
      <c r="SJ127" s="120">
        <f t="shared" si="944"/>
        <v>96.978951026992604</v>
      </c>
      <c r="SK127" s="15">
        <f t="shared" si="945"/>
        <v>1.2983984326484111E-3</v>
      </c>
      <c r="SL127" s="12"/>
      <c r="SM127" s="11">
        <f t="shared" si="1104"/>
        <v>1.3193316121595164E-3</v>
      </c>
      <c r="SN127" s="10">
        <f t="shared" si="946"/>
        <v>97.038445181131053</v>
      </c>
      <c r="SO127" s="9">
        <f t="shared" si="641"/>
        <v>103.58986762100044</v>
      </c>
      <c r="SP127" s="9">
        <f t="shared" si="642"/>
        <v>90.10457885875887</v>
      </c>
      <c r="SQ127" s="120">
        <f t="shared" si="947"/>
        <v>96.847223239879654</v>
      </c>
      <c r="SR127" s="15">
        <f t="shared" si="948"/>
        <v>1.3150540024898024E-3</v>
      </c>
      <c r="SS127" s="12"/>
      <c r="ST127" s="11">
        <f t="shared" si="1105"/>
        <v>1.3359586461475031E-3</v>
      </c>
      <c r="SU127" s="10">
        <f t="shared" si="949"/>
        <v>96.905357766737808</v>
      </c>
      <c r="SV127" s="9">
        <f t="shared" si="643"/>
        <v>103.54234128365259</v>
      </c>
      <c r="SW127" s="9">
        <f t="shared" si="644"/>
        <v>89.887459348583562</v>
      </c>
      <c r="SX127" s="120">
        <f t="shared" si="950"/>
        <v>96.714900316118076</v>
      </c>
      <c r="SY127" s="15">
        <f t="shared" si="951"/>
        <v>1.3315923343456362E-3</v>
      </c>
      <c r="SZ127" s="12"/>
      <c r="TA127" s="11">
        <f t="shared" si="1106"/>
        <v>1.3524674020689632E-3</v>
      </c>
      <c r="TB127" s="10">
        <f t="shared" si="952"/>
        <v>96.771663480502781</v>
      </c>
      <c r="TC127" s="9">
        <f t="shared" si="645"/>
        <v>103.49361203173412</v>
      </c>
      <c r="TD127" s="9">
        <f t="shared" si="646"/>
        <v>89.670345135368663</v>
      </c>
      <c r="TE127" s="120">
        <f t="shared" si="953"/>
        <v>96.58197858355139</v>
      </c>
      <c r="TF127" s="15">
        <f t="shared" si="954"/>
        <v>1.3480128442224411E-3</v>
      </c>
      <c r="TG127" s="12"/>
      <c r="TH127" s="11">
        <f t="shared" si="1107"/>
        <v>1.3688572859229934E-3</v>
      </c>
      <c r="TI127" s="10">
        <f t="shared" si="955"/>
        <v>96.637358965621019</v>
      </c>
      <c r="TJ127" s="9">
        <f t="shared" si="647"/>
        <v>103.44367356177391</v>
      </c>
      <c r="TK127" s="9">
        <f t="shared" si="648"/>
        <v>89.453235547244503</v>
      </c>
      <c r="TL127" s="120">
        <f t="shared" si="956"/>
        <v>96.448454554509198</v>
      </c>
      <c r="TM127" s="15">
        <f t="shared" si="957"/>
        <v>1.3643149829395413E-3</v>
      </c>
      <c r="TN127" s="12"/>
      <c r="TO127" s="11">
        <f t="shared" si="1108"/>
        <v>1.3851277391614357E-3</v>
      </c>
      <c r="TP127" s="10">
        <f t="shared" si="958"/>
        <v>96.502441050173971</v>
      </c>
      <c r="TQ127" s="9">
        <f t="shared" si="649"/>
        <v>103.39251993049803</v>
      </c>
      <c r="TR127" s="9">
        <f t="shared" si="650"/>
        <v>89.236129918658406</v>
      </c>
      <c r="TS127" s="120">
        <f t="shared" si="959"/>
        <v>96.314324924578216</v>
      </c>
      <c r="TT127" s="15">
        <f t="shared" si="960"/>
        <v>1.3804982358258282E-3</v>
      </c>
      <c r="TU127" s="12"/>
      <c r="TV127" s="11">
        <f t="shared" si="1109"/>
        <v>1.4012782383931001E-3</v>
      </c>
      <c r="TW127" s="10">
        <f t="shared" si="961"/>
        <v>96.366906745765121</v>
      </c>
      <c r="TX127" s="9">
        <f t="shared" si="651"/>
        <v>103.34014555187625</v>
      </c>
      <c r="TY127" s="9">
        <f t="shared" si="652"/>
        <v>89.019027590688523</v>
      </c>
      <c r="TZ127" s="120">
        <f t="shared" si="962"/>
        <v>96.179586571282385</v>
      </c>
      <c r="UA127" s="15">
        <f t="shared" si="963"/>
        <v>1.3965621224011539E-3</v>
      </c>
      <c r="UB127" s="12"/>
      <c r="UC127" s="11">
        <f t="shared" si="1110"/>
        <v>1.4173082950716094E-3</v>
      </c>
      <c r="UD127" s="10">
        <f t="shared" si="964"/>
        <v>96.230753246066058</v>
      </c>
      <c r="UE127" s="9">
        <f t="shared" si="653"/>
        <v>103.2865451940049</v>
      </c>
      <c r="UF127" s="9">
        <f t="shared" si="654"/>
        <v>88.801927911345629</v>
      </c>
      <c r="UG127" s="120">
        <f t="shared" si="965"/>
        <v>96.044236552675272</v>
      </c>
      <c r="UH127" s="15">
        <f t="shared" si="966"/>
        <v>1.4125061960429087E-3</v>
      </c>
      <c r="UI127" s="12"/>
      <c r="UJ127" s="11">
        <f t="shared" si="1111"/>
        <v>1.4332174551675183E-3</v>
      </c>
      <c r="UK127" s="10">
        <f t="shared" si="967"/>
        <v>96.093977925275937</v>
      </c>
      <c r="UL127" s="9">
        <f t="shared" si="655"/>
        <v>103.23171397583205</v>
      </c>
      <c r="UM127" s="9">
        <f t="shared" si="656"/>
        <v>88.584830235863478</v>
      </c>
      <c r="UN127" s="120">
        <f t="shared" si="968"/>
        <v>95.908272105847772</v>
      </c>
      <c r="UO127" s="15">
        <f t="shared" si="969"/>
        <v>1.4283300436383655E-3</v>
      </c>
      <c r="UP127" s="12"/>
      <c r="UQ127" s="11">
        <f t="shared" si="1112"/>
        <v>1.449005298825197E-3</v>
      </c>
      <c r="UR127" s="10">
        <f t="shared" si="970"/>
        <v>95.956578336497842</v>
      </c>
      <c r="US127" s="9">
        <f t="shared" si="657"/>
        <v>103.17564736373119</v>
      </c>
      <c r="UT127" s="9">
        <f t="shared" si="658"/>
        <v>88.367733926976911</v>
      </c>
      <c r="UU127" s="120">
        <f t="shared" si="971"/>
        <v>95.771690645354056</v>
      </c>
      <c r="UV127" s="15">
        <f t="shared" si="972"/>
        <v>1.4440332852234245E-3</v>
      </c>
      <c r="UW127" s="12"/>
      <c r="UX127" s="11">
        <f t="shared" si="1113"/>
        <v>1.4646714400052257E-3</v>
      </c>
      <c r="UY127" s="10">
        <f t="shared" si="973"/>
        <v>95.81855221003471</v>
      </c>
      <c r="UZ127" s="9">
        <f t="shared" si="659"/>
        <v>103.1183411679295</v>
      </c>
      <c r="VA127" s="9">
        <f t="shared" si="660"/>
        <v>88.150638355187624</v>
      </c>
      <c r="VB127" s="120">
        <f t="shared" si="974"/>
        <v>95.634489761558569</v>
      </c>
      <c r="VC127" s="15">
        <f t="shared" si="975"/>
        <v>1.4596155736083943E-3</v>
      </c>
      <c r="VD127" s="12"/>
      <c r="VE127" s="11">
        <f t="shared" si="1114"/>
        <v>1.4802155261128686E-3</v>
      </c>
      <c r="VF127" s="10">
        <f t="shared" si="976"/>
        <v>95.679897451607985</v>
      </c>
      <c r="VG127" s="9">
        <f t="shared" si="661"/>
        <v>103.05979153879682</v>
      </c>
      <c r="VH127" s="9">
        <f t="shared" si="662"/>
        <v>87.933542899018946</v>
      </c>
      <c r="VI127" s="120">
        <f t="shared" si="977"/>
        <v>95.496667218907874</v>
      </c>
      <c r="VJ127" s="15">
        <f t="shared" si="978"/>
        <v>1.4750765939912549E-3</v>
      </c>
      <c r="VK127" s="12"/>
      <c r="VL127" s="11">
        <f t="shared" si="1115"/>
        <v>1.4956372376131552E-3</v>
      </c>
      <c r="VM127" s="10">
        <f t="shared" si="979"/>
        <v>95.540612140502731</v>
      </c>
      <c r="VN127" s="9">
        <f t="shared" si="663"/>
        <v>102.99999496300154</v>
      </c>
      <c r="VO127" s="9">
        <f t="shared" si="664"/>
        <v>87.716446945257005</v>
      </c>
      <c r="VP127" s="120">
        <f t="shared" si="980"/>
        <v>95.35822095412928</v>
      </c>
      <c r="VQ127" s="15">
        <f t="shared" si="981"/>
        <v>1.4904160635592612E-3</v>
      </c>
      <c r="VR127" s="12"/>
      <c r="VS127" s="11">
        <f t="shared" si="1116"/>
        <v>1.510936287633382E-3</v>
      </c>
      <c r="VT127" s="10">
        <f t="shared" si="982"/>
        <v>95.400694527641178</v>
      </c>
      <c r="VU127" s="9">
        <f t="shared" si="665"/>
        <v>102.93894825953943</v>
      </c>
      <c r="VV127" s="9">
        <f t="shared" si="666"/>
        <v>87.499349889181531</v>
      </c>
      <c r="VW127" s="120">
        <f t="shared" si="983"/>
        <v>95.219149074360473</v>
      </c>
      <c r="VX127" s="15">
        <f t="shared" si="984"/>
        <v>1.5056337310792019E-3</v>
      </c>
      <c r="VY127" s="12"/>
      <c r="VZ127" s="11">
        <f t="shared" si="1117"/>
        <v>1.5261124215534025E-3</v>
      </c>
      <c r="WA127" s="10">
        <f t="shared" si="985"/>
        <v>95.260143033589344</v>
      </c>
      <c r="WB127" s="9">
        <f t="shared" si="667"/>
        <v>102.87664857564162</v>
      </c>
      <c r="WC127" s="9">
        <f t="shared" si="668"/>
        <v>87.282251134783138</v>
      </c>
      <c r="WD127" s="120">
        <f t="shared" si="986"/>
        <v>95.079449855212374</v>
      </c>
      <c r="WE127" s="15">
        <f t="shared" si="987"/>
        <v>1.5207293764771326E-3</v>
      </c>
      <c r="WF127" s="12"/>
      <c r="WG127" s="11">
        <f t="shared" si="1118"/>
        <v>1.5411654165845682E-3</v>
      </c>
      <c r="WH127" s="10">
        <f t="shared" si="988"/>
        <v>95.118956246498342</v>
      </c>
      <c r="WI127" s="9">
        <f t="shared" si="669"/>
        <v>102.81309338256774</v>
      </c>
      <c r="WJ127" s="9">
        <f t="shared" si="670"/>
        <v>87.065150094969454</v>
      </c>
      <c r="WK127" s="120">
        <f t="shared" si="989"/>
        <v>94.939121738768591</v>
      </c>
      <c r="WL127" s="15">
        <f t="shared" si="990"/>
        <v>1.5357028104080572E-3</v>
      </c>
      <c r="WM127" s="12"/>
      <c r="WN127" s="11">
        <f t="shared" si="1119"/>
        <v>1.5560950813377312E-3</v>
      </c>
      <c r="WO127" s="10">
        <f t="shared" si="991"/>
        <v>94.977132919984712</v>
      </c>
      <c r="WP127" s="9">
        <f t="shared" si="671"/>
        <v>102.7482804712904</v>
      </c>
      <c r="WQ127" s="9">
        <f t="shared" si="672"/>
        <v>86.848046191759295</v>
      </c>
      <c r="WR127" s="120">
        <f t="shared" si="992"/>
        <v>94.798163331524847</v>
      </c>
      <c r="WS127" s="15">
        <f t="shared" si="993"/>
        <v>1.5505538738161413E-3</v>
      </c>
      <c r="WT127" s="12"/>
      <c r="WU127" s="11">
        <f t="shared" si="1120"/>
        <v>1.5709012553810089E-3</v>
      </c>
      <c r="WV127" s="10">
        <f t="shared" si="994"/>
        <v>94.834671970952385</v>
      </c>
      <c r="WW127" s="9">
        <f t="shared" si="673"/>
        <v>102.68220794807687</v>
      </c>
      <c r="WX127" s="9">
        <f t="shared" si="674"/>
        <v>86.63093885646451</v>
      </c>
      <c r="WY127" s="120">
        <f t="shared" si="995"/>
        <v>94.656573402270681</v>
      </c>
      <c r="WZ127" s="15">
        <f t="shared" si="996"/>
        <v>1.5652824374861227E-3</v>
      </c>
      <c r="XA127" s="12"/>
      <c r="XB127" s="11">
        <f t="shared" si="1121"/>
        <v>1.5855838087879255E-3</v>
      </c>
      <c r="XC127" s="10">
        <f t="shared" si="997"/>
        <v>94.691572477359273</v>
      </c>
      <c r="XD127" s="9">
        <f t="shared" si="675"/>
        <v>102.61487422997408</v>
      </c>
      <c r="XE127" s="9">
        <f t="shared" si="676"/>
        <v>86.413827529860669</v>
      </c>
      <c r="XF127" s="120">
        <f t="shared" si="998"/>
        <v>94.514350879917373</v>
      </c>
      <c r="XG127" s="15">
        <f t="shared" si="999"/>
        <v>1.5798884015863607E-3</v>
      </c>
      <c r="XH127" s="12"/>
      <c r="XI127" s="11">
        <f t="shared" si="1122"/>
        <v>1.6001426416764545E-3</v>
      </c>
      <c r="XJ127" s="10">
        <f t="shared" si="1000"/>
        <v>94.547833675932026</v>
      </c>
      <c r="XK127" s="9">
        <f t="shared" si="677"/>
        <v>102.54627804020284</v>
      </c>
      <c r="XL127" s="9">
        <f t="shared" si="678"/>
        <v>86.196711662345251</v>
      </c>
      <c r="XM127" s="120">
        <f t="shared" si="1001"/>
        <v>94.371494851274036</v>
      </c>
      <c r="XN127" s="15">
        <f t="shared" si="1002"/>
        <v>1.5943716952042815E-3</v>
      </c>
      <c r="XO127" s="12"/>
      <c r="XP127" s="11">
        <f t="shared" si="1123"/>
        <v>1.6145776837396628E-3</v>
      </c>
      <c r="XQ127" s="10">
        <f t="shared" si="1003"/>
        <v>94.403454959831407</v>
      </c>
      <c r="XR127" s="9">
        <f t="shared" si="679"/>
        <v>102.47641840346704</v>
      </c>
      <c r="XS127" s="9">
        <f t="shared" si="680"/>
        <v>85.97959071408539</v>
      </c>
      <c r="XT127" s="120">
        <f t="shared" si="1004"/>
        <v>94.228004558776206</v>
      </c>
      <c r="XU127" s="15">
        <f t="shared" si="1005"/>
        <v>1.6087322758745188E-3</v>
      </c>
      <c r="XV127" s="12"/>
      <c r="XW127" s="11">
        <f t="shared" si="1124"/>
        <v>1.6288888937683844E-3</v>
      </c>
      <c r="XX127" s="10">
        <f t="shared" si="1006"/>
        <v>94.258435876272216</v>
      </c>
      <c r="XY127" s="9">
        <f t="shared" si="681"/>
        <v>102.40529464118377</v>
      </c>
      <c r="XZ127" s="9">
        <f t="shared" si="682"/>
        <v>85.762464155153168</v>
      </c>
      <c r="YA127" s="120">
        <f t="shared" si="1007"/>
        <v>94.083879398168477</v>
      </c>
      <c r="YB127" s="15">
        <f t="shared" si="1008"/>
        <v>1.6229701291005825E-3</v>
      </c>
      <c r="YC127" s="12"/>
      <c r="YD127" s="11">
        <f t="shared" si="1125"/>
        <v>1.6430762591666806E-3</v>
      </c>
      <c r="YE127" s="10">
        <f t="shared" si="1009"/>
        <v>94.112776124099767</v>
      </c>
      <c r="YF127" s="9">
        <f t="shared" si="683"/>
        <v>102.33290636664</v>
      </c>
      <c r="YG127" s="9">
        <f t="shared" si="684"/>
        <v>85.545331465650079</v>
      </c>
      <c r="YH127" s="120">
        <f t="shared" si="1010"/>
        <v>93.939118916145048</v>
      </c>
      <c r="YI127" s="15">
        <f t="shared" si="1011"/>
        <v>1.6370852678704146E-3</v>
      </c>
      <c r="YJ127" s="12"/>
      <c r="YK127" s="11">
        <f t="shared" si="1126"/>
        <v>1.6571397954605262E-3</v>
      </c>
      <c r="YL127" s="10">
        <f t="shared" si="1012"/>
        <v>93.966475551326653</v>
      </c>
      <c r="YM127" s="9">
        <f t="shared" si="685"/>
        <v>102.25925348008147</v>
      </c>
      <c r="YN127" s="9">
        <f t="shared" si="686"/>
        <v>85.328192135820643</v>
      </c>
      <c r="YO127" s="120">
        <f t="shared" si="1013"/>
        <v>93.793722807951056</v>
      </c>
      <c r="YP127" s="15">
        <f t="shared" si="1014"/>
        <v>1.6510777321663798E-3</v>
      </c>
      <c r="YQ127" s="12"/>
      <c r="YR127" s="11">
        <f t="shared" si="1127"/>
        <v>1.6710795458003212E-3</v>
      </c>
      <c r="YS127" s="10">
        <f t="shared" si="1015"/>
        <v>93.819534152632571</v>
      </c>
      <c r="YT127" s="9">
        <f t="shared" si="687"/>
        <v>102.1843361637394</v>
      </c>
      <c r="YU127" s="9">
        <f t="shared" si="688"/>
        <v>85.111045666154467</v>
      </c>
      <c r="YV127" s="120">
        <f t="shared" si="1016"/>
        <v>93.647690914946935</v>
      </c>
      <c r="YW127" s="15">
        <f t="shared" si="1017"/>
        <v>1.664947588470333E-3</v>
      </c>
      <c r="YX127" s="12"/>
      <c r="YY127" s="11">
        <f t="shared" si="1128"/>
        <v>1.6848955804578049E-3</v>
      </c>
      <c r="YZ127" s="10">
        <f t="shared" si="1018"/>
        <v>93.671952066829817</v>
      </c>
      <c r="ZA127" s="9">
        <f t="shared" si="689"/>
        <v>102.10815487680051</v>
      </c>
      <c r="ZB127" s="9">
        <f t="shared" si="690"/>
        <v>84.893891567477866</v>
      </c>
      <c r="ZC127" s="120">
        <f t="shared" si="1019"/>
        <v>93.501023222139196</v>
      </c>
      <c r="ZD127" s="15">
        <f t="shared" si="1020"/>
        <v>1.6786949292641748E-3</v>
      </c>
      <c r="ZE127" s="12"/>
      <c r="ZF127" s="11">
        <f t="shared" si="1129"/>
        <v>1.6985879963178937E-3</v>
      </c>
      <c r="ZG127" s="10">
        <f t="shared" si="1021"/>
        <v>93.523729574297704</v>
      </c>
      <c r="ZH127" s="9">
        <f t="shared" si="691"/>
        <v>102.03071035032562</v>
      </c>
      <c r="ZI127" s="9">
        <f t="shared" si="692"/>
        <v>84.676729361035186</v>
      </c>
      <c r="ZJ127" s="120">
        <f t="shared" si="1022"/>
        <v>93.353719855680396</v>
      </c>
      <c r="ZK127" s="15">
        <f t="shared" si="1023"/>
        <v>1.6923198725264002E-3</v>
      </c>
      <c r="ZL127" s="12"/>
      <c r="ZM127" s="11">
        <f t="shared" si="1130"/>
        <v>1.7121569163659489E-3</v>
      </c>
      <c r="ZN127" s="10">
        <f t="shared" si="1024"/>
        <v>93.374867094388691</v>
      </c>
      <c r="ZO127" s="9">
        <f t="shared" si="693"/>
        <v>101.9520035821223</v>
      </c>
      <c r="ZP127" s="9">
        <f t="shared" si="694"/>
        <v>84.459558578558912</v>
      </c>
      <c r="ZQ127" s="120">
        <f t="shared" si="1025"/>
        <v>93.205781080340614</v>
      </c>
      <c r="ZR127" s="15">
        <f t="shared" si="1026"/>
        <v>1.705822561225233E-3</v>
      </c>
      <c r="ZS127" s="12"/>
      <c r="ZT127" s="11">
        <f t="shared" si="1131"/>
        <v>1.7256024891710872E-3</v>
      </c>
      <c r="ZU127" s="10">
        <f t="shared" si="1027"/>
        <v>93.225365182808531</v>
      </c>
      <c r="ZV127" s="9">
        <f t="shared" si="695"/>
        <v>101.87203583157657</v>
      </c>
      <c r="ZW127" s="9">
        <f t="shared" si="696"/>
        <v>84.242378762330489</v>
      </c>
      <c r="ZX127" s="120">
        <f t="shared" si="1028"/>
        <v>93.057207296953521</v>
      </c>
      <c r="ZY127" s="15">
        <f t="shared" si="1029"/>
        <v>1.719203162808729E-3</v>
      </c>
      <c r="ZZ127" s="12"/>
      <c r="AAA127" s="11">
        <f t="shared" si="1132"/>
        <v>1.7389248883659305E-3</v>
      </c>
      <c r="AAB127" s="10">
        <f t="shared" si="1030"/>
        <v>93.075224528973934</v>
      </c>
      <c r="AAC127" s="9">
        <f t="shared" si="697"/>
        <v>101.79080861444886</v>
      </c>
      <c r="AAD127" s="9">
        <f t="shared" si="698"/>
        <v>84.025189465230682</v>
      </c>
      <c r="AAE127" s="120">
        <f t="shared" si="1031"/>
        <v>92.90799903983978</v>
      </c>
      <c r="AAF127" s="15">
        <f t="shared" si="1032"/>
        <v>1.7324618686923392E-3</v>
      </c>
      <c r="AAG127" s="12"/>
      <c r="AAH127" s="11">
        <f t="shared" si="1133"/>
        <v>1.7521243121233806E-3</v>
      </c>
      <c r="AAI127" s="10">
        <f t="shared" si="1033"/>
        <v>92.924445953349775</v>
      </c>
      <c r="AAJ127" s="9">
        <f t="shared" si="699"/>
        <v>101.70832369763923</v>
      </c>
      <c r="AAK127" s="9">
        <f t="shared" si="700"/>
        <v>83.807990250780364</v>
      </c>
      <c r="AAL127" s="120">
        <f t="shared" si="1034"/>
        <v>92.758156974209797</v>
      </c>
      <c r="AAM127" s="15">
        <f t="shared" si="1035"/>
        <v>1.7455988937444863E-3</v>
      </c>
      <c r="AAN127" s="12"/>
      <c r="AAO127" s="11">
        <f t="shared" si="1134"/>
        <v>1.7652009826308688E-3</v>
      </c>
      <c r="AAP127" s="10">
        <f t="shared" si="1036"/>
        <v>92.773030404768832</v>
      </c>
      <c r="AAQ127" s="9">
        <f t="shared" si="701"/>
        <v>101.62458309392649</v>
      </c>
      <c r="AAR127" s="9">
        <f t="shared" si="702"/>
        <v>85.223229252069117</v>
      </c>
      <c r="AAS127" s="120">
        <f t="shared" si="1037"/>
        <v>93.423906172997803</v>
      </c>
      <c r="AAT127" s="15">
        <f t="shared" si="1038"/>
        <v>1.599421888271143E-3</v>
      </c>
      <c r="AAU127" s="12"/>
      <c r="AAV127" s="11">
        <f t="shared" si="1135"/>
        <v>1.6175005583468943E-3</v>
      </c>
      <c r="AAW127" s="10">
        <f t="shared" si="1039"/>
        <v>93.444699312748725</v>
      </c>
      <c r="AAX127" s="9">
        <f t="shared" si="703"/>
        <v>101.5542801936646</v>
      </c>
      <c r="AAY127" s="9">
        <f t="shared" si="704"/>
        <v>93.717920596440365</v>
      </c>
      <c r="AAZ127" s="120">
        <f t="shared" si="1040"/>
        <v>97.63610039505248</v>
      </c>
      <c r="ABA127" s="15">
        <f t="shared" si="1041"/>
        <v>7.6418356588206504E-4</v>
      </c>
      <c r="ABB127" s="12"/>
      <c r="ABC127" s="11">
        <f t="shared" si="1136"/>
        <v>7.767115150441933E-4</v>
      </c>
      <c r="ABD127" s="10">
        <f t="shared" si="1042"/>
        <v>97.683755325983043</v>
      </c>
      <c r="ABE127" s="9">
        <f t="shared" si="705"/>
        <v>101.53823139388281</v>
      </c>
      <c r="ABF127" s="9">
        <f t="shared" si="1139"/>
        <v>93.826470299113197</v>
      </c>
      <c r="ABG127" s="120">
        <f t="shared" si="1043"/>
        <v>97.682350846497997</v>
      </c>
      <c r="ABH127" s="15">
        <f t="shared" si="1044"/>
        <v>7.5203300965401103E-4</v>
      </c>
      <c r="ABI127" s="12"/>
      <c r="ABJ127" s="11">
        <f t="shared" si="1137"/>
        <v>7.6445861583190108E-4</v>
      </c>
      <c r="ABK127" s="10">
        <f t="shared" si="1045"/>
        <v>97.72999999999999</v>
      </c>
      <c r="ABL127" s="9">
        <f t="shared" si="706"/>
        <v>101.52268889018832</v>
      </c>
      <c r="ABM127" s="9"/>
      <c r="ABN127" s="101">
        <f t="shared" si="1046"/>
        <v>97.72999999999999</v>
      </c>
      <c r="ABO127" s="15">
        <f t="shared" si="1047"/>
        <v>7.3970840271598561E-4</v>
      </c>
      <c r="ABP127" s="11"/>
      <c r="ABQ127" s="11"/>
    </row>
    <row r="128" spans="1:745" x14ac:dyDescent="0.2">
      <c r="A128" s="1">
        <f t="shared" si="707"/>
        <v>175.2</v>
      </c>
      <c r="B128" s="1">
        <f t="shared" si="1048"/>
        <v>-530.86680486868977</v>
      </c>
      <c r="C128" s="1">
        <f t="shared" si="1049"/>
        <v>-2564065.8939724509</v>
      </c>
      <c r="D128" s="2">
        <f t="shared" si="1050"/>
        <v>119.74</v>
      </c>
      <c r="E128" s="7">
        <f t="shared" si="1051"/>
        <v>2.8300000000000001E-3</v>
      </c>
      <c r="F128" s="1">
        <f t="shared" si="1052"/>
        <v>6.2352202539999999E-2</v>
      </c>
      <c r="G128" s="2">
        <f t="shared" si="1053"/>
        <v>3500</v>
      </c>
      <c r="H128" s="3">
        <f t="shared" si="500"/>
        <v>58.333333333333336</v>
      </c>
      <c r="I128" s="3">
        <f t="shared" si="501"/>
        <v>366.52</v>
      </c>
      <c r="J128" s="1">
        <f t="shared" si="1054"/>
        <v>0.77</v>
      </c>
      <c r="K128" s="1">
        <f t="shared" si="1055"/>
        <v>0.65</v>
      </c>
      <c r="L128" s="1">
        <f t="shared" si="708"/>
        <v>0.50050000000000006</v>
      </c>
      <c r="M128" s="40">
        <f t="shared" si="709"/>
        <v>9.0273513153513143</v>
      </c>
      <c r="N128" s="40">
        <f t="shared" si="502"/>
        <v>685.17596483516479</v>
      </c>
      <c r="O128" s="1">
        <f t="shared" si="1056"/>
        <v>22.01</v>
      </c>
      <c r="P128" s="1">
        <f t="shared" si="1057"/>
        <v>101</v>
      </c>
      <c r="Q128" s="2">
        <f t="shared" si="1058"/>
        <v>9568.08</v>
      </c>
      <c r="R128" s="1">
        <f t="shared" si="710"/>
        <v>95.680800000000005</v>
      </c>
      <c r="S128" s="7">
        <f t="shared" si="1059"/>
        <v>0.1084</v>
      </c>
      <c r="T128" s="7">
        <f t="shared" si="503"/>
        <v>9.228889823999999E-3</v>
      </c>
      <c r="U128" s="7">
        <f t="shared" si="711"/>
        <v>5.2029491518009133E-2</v>
      </c>
      <c r="V128" s="40">
        <f t="shared" si="504"/>
        <v>5127.2756619537149</v>
      </c>
      <c r="W128" s="1">
        <f t="shared" si="1060"/>
        <v>0</v>
      </c>
      <c r="X128" s="1">
        <f t="shared" si="1061"/>
        <v>119.74</v>
      </c>
      <c r="Y128" s="1">
        <f t="shared" si="1062"/>
        <v>97.72999999999999</v>
      </c>
      <c r="Z128" s="6">
        <f t="shared" si="505"/>
        <v>0.80246106979523479</v>
      </c>
      <c r="AA128" s="2">
        <f t="shared" si="1063"/>
        <v>464.2</v>
      </c>
      <c r="AB128" s="40">
        <f t="shared" si="506"/>
        <v>27481.926356927921</v>
      </c>
      <c r="AC128" s="1">
        <f t="shared" si="507"/>
        <v>0.20611977595863853</v>
      </c>
      <c r="AD128" s="2">
        <f t="shared" si="1138"/>
        <v>6</v>
      </c>
      <c r="AE128" s="10">
        <f t="shared" si="508"/>
        <v>1.2367186557518313</v>
      </c>
      <c r="AF128" s="12">
        <f t="shared" si="509"/>
        <v>0.50190256820599122</v>
      </c>
      <c r="AG128" s="43">
        <f t="shared" si="510"/>
        <v>-8.9716527858851186E-5</v>
      </c>
      <c r="AH128" s="97">
        <f t="shared" si="511"/>
        <v>2.3535394719080996E-5</v>
      </c>
      <c r="AI128" s="11">
        <f t="shared" si="712"/>
        <v>0</v>
      </c>
      <c r="AJ128" s="43">
        <f t="shared" si="512"/>
        <v>2.1035805231730017E-3</v>
      </c>
      <c r="AK128" s="43"/>
      <c r="AL128" s="11">
        <f t="shared" si="713"/>
        <v>0</v>
      </c>
      <c r="AM128" s="10">
        <f t="shared" si="714"/>
        <v>104.69919890641005</v>
      </c>
      <c r="AN128" s="9"/>
      <c r="AO128" s="9">
        <f t="shared" si="513"/>
        <v>104.48026703302895</v>
      </c>
      <c r="AP128" s="108">
        <f t="shared" si="715"/>
        <v>104.48026703302895</v>
      </c>
      <c r="AQ128" s="15">
        <f t="shared" si="716"/>
        <v>0</v>
      </c>
      <c r="AR128" s="49"/>
      <c r="AS128" s="11">
        <f t="shared" si="717"/>
        <v>2.1350948906420274E-5</v>
      </c>
      <c r="AT128" s="10">
        <f t="shared" si="718"/>
        <v>104.58972670572254</v>
      </c>
      <c r="AU128" s="9">
        <f t="shared" si="514"/>
        <v>104.48026703302895</v>
      </c>
      <c r="AV128" s="9">
        <f t="shared" si="515"/>
        <v>104.2614021827126</v>
      </c>
      <c r="AW128" s="101">
        <f t="shared" si="719"/>
        <v>104.37083460787078</v>
      </c>
      <c r="AX128" s="15">
        <f t="shared" si="720"/>
        <v>2.1343191272161245E-5</v>
      </c>
      <c r="AY128" s="49"/>
      <c r="AZ128" s="11">
        <f t="shared" si="721"/>
        <v>4.2696582363730115E-5</v>
      </c>
      <c r="BA128" s="10">
        <f t="shared" si="722"/>
        <v>104.48026923081397</v>
      </c>
      <c r="BB128" s="9">
        <f t="shared" si="516"/>
        <v>104.4802545141372</v>
      </c>
      <c r="BC128" s="9">
        <f t="shared" si="517"/>
        <v>104.04260421254145</v>
      </c>
      <c r="BD128" s="101">
        <f t="shared" si="723"/>
        <v>104.26142936333932</v>
      </c>
      <c r="BE128" s="15">
        <f t="shared" si="724"/>
        <v>4.2678639734868758E-5</v>
      </c>
      <c r="BF128" s="49"/>
      <c r="BG128" s="11">
        <f t="shared" si="725"/>
        <v>6.4034469465161113E-5</v>
      </c>
      <c r="BH128" s="10">
        <f t="shared" si="726"/>
        <v>104.37081390210051</v>
      </c>
      <c r="BI128" s="9">
        <f t="shared" si="518"/>
        <v>104.48020445673477</v>
      </c>
      <c r="BJ128" s="9">
        <f t="shared" si="727"/>
        <v>103.82387294927229</v>
      </c>
      <c r="BK128" s="101">
        <f t="shared" si="728"/>
        <v>104.15203870300353</v>
      </c>
      <c r="BL128" s="15">
        <f t="shared" si="729"/>
        <v>6.400392242733363E-5</v>
      </c>
      <c r="BM128" s="49"/>
      <c r="BN128" s="11">
        <f t="shared" si="730"/>
        <v>8.5362183810608458E-5</v>
      </c>
      <c r="BO128" s="10">
        <f t="shared" si="731"/>
        <v>104.26134814415622</v>
      </c>
      <c r="BP128" s="9">
        <f t="shared" si="519"/>
        <v>104.48009187696611</v>
      </c>
      <c r="BQ128" s="9">
        <f t="shared" si="732"/>
        <v>103.60520818938414</v>
      </c>
      <c r="BR128" s="101">
        <f t="shared" si="733"/>
        <v>104.04265003317514</v>
      </c>
      <c r="BS128" s="15">
        <f t="shared" si="734"/>
        <v>8.531662282895354E-5</v>
      </c>
      <c r="BT128" s="12"/>
      <c r="BU128" s="11">
        <f t="shared" si="735"/>
        <v>1.0667730461575806E-4</v>
      </c>
      <c r="BV128" s="10">
        <f t="shared" si="736"/>
        <v>104.15185939140095</v>
      </c>
      <c r="BW128" s="9">
        <f t="shared" si="520"/>
        <v>104.47989183805423</v>
      </c>
      <c r="BX128" s="9">
        <f t="shared" si="737"/>
        <v>103.38660969915739</v>
      </c>
      <c r="BY128" s="101">
        <f t="shared" si="738"/>
        <v>103.9332507686058</v>
      </c>
      <c r="BZ128" s="15">
        <f t="shared" si="739"/>
        <v>1.066143319550197E-4</v>
      </c>
      <c r="CA128" s="12"/>
      <c r="CB128" s="11">
        <f t="shared" si="740"/>
        <v>1.2797741781467257E-4</v>
      </c>
      <c r="CC128" s="10">
        <f t="shared" si="741"/>
        <v>104.0423350937769</v>
      </c>
      <c r="CD128" s="9">
        <f t="shared" si="521"/>
        <v>104.47957946155648</v>
      </c>
      <c r="CE128" s="9">
        <f t="shared" si="742"/>
        <v>103.16807721478526</v>
      </c>
      <c r="CF128" s="101">
        <f t="shared" si="743"/>
        <v>103.82382833817087</v>
      </c>
      <c r="CG128" s="15">
        <f t="shared" si="744"/>
        <v>1.2789464944347142E-4</v>
      </c>
      <c r="CH128" s="12"/>
      <c r="CI128" s="11">
        <f t="shared" si="745"/>
        <v>1.4926011715484148E-4</v>
      </c>
      <c r="CJ128" s="10">
        <f t="shared" si="746"/>
        <v>103.93276272240803</v>
      </c>
      <c r="CK128" s="9">
        <f t="shared" si="522"/>
        <v>104.47912993855051</v>
      </c>
      <c r="CL128" s="9">
        <f t="shared" si="747"/>
        <v>102.94961044251784</v>
      </c>
      <c r="CM128" s="101">
        <f t="shared" si="748"/>
        <v>103.71437019053417</v>
      </c>
      <c r="CN128" s="15">
        <f t="shared" si="749"/>
        <v>1.4915518463170339E-4</v>
      </c>
      <c r="CO128" s="12"/>
      <c r="CP128" s="11">
        <f t="shared" si="750"/>
        <v>1.7052300528358366E-4</v>
      </c>
      <c r="CQ128" s="10">
        <f t="shared" si="751"/>
        <v>103.82312977523708</v>
      </c>
      <c r="CR128" s="9">
        <f t="shared" si="523"/>
        <v>104.4785185407394</v>
      </c>
      <c r="CS128" s="9">
        <f t="shared" si="524"/>
        <v>102.73120905883792</v>
      </c>
      <c r="CT128" s="101">
        <f t="shared" si="752"/>
        <v>103.60486379978866</v>
      </c>
      <c r="CU128" s="15">
        <f t="shared" si="753"/>
        <v>1.7039355762234177E-4</v>
      </c>
      <c r="CV128" s="12"/>
      <c r="CW128" s="11">
        <f t="shared" si="754"/>
        <v>1.917636948248547E-4</v>
      </c>
      <c r="CX128" s="10">
        <f t="shared" si="755"/>
        <v>103.71342378263452</v>
      </c>
      <c r="CY128" s="9">
        <f t="shared" si="525"/>
        <v>104.47772063146573</v>
      </c>
      <c r="CZ128" s="9">
        <f t="shared" si="526"/>
        <v>102.5128727106689</v>
      </c>
      <c r="DA128" s="101">
        <f t="shared" si="756"/>
        <v>103.49529667106731</v>
      </c>
      <c r="DB128" s="15">
        <f t="shared" si="757"/>
        <v>1.9160740033705831E-4</v>
      </c>
      <c r="DC128" s="12"/>
      <c r="DD128" s="11">
        <f t="shared" si="758"/>
        <v>2.1297980944535557E-4</v>
      </c>
      <c r="DE128" s="10">
        <f t="shared" si="759"/>
        <v>103.60363231297441</v>
      </c>
      <c r="DF128" s="9">
        <f t="shared" si="527"/>
        <v>104.47671167662429</v>
      </c>
      <c r="DG128" s="9">
        <f t="shared" si="528"/>
        <v>102.29460101561358</v>
      </c>
      <c r="DH128" s="101">
        <f t="shared" si="760"/>
        <v>103.38565634611894</v>
      </c>
      <c r="DI128" s="15">
        <f t="shared" si="761"/>
        <v>2.1279435755744327E-4</v>
      </c>
      <c r="DJ128" s="12"/>
      <c r="DK128" s="11">
        <f t="shared" si="762"/>
        <v>2.3416898490904786E-4</v>
      </c>
      <c r="DL128" s="10">
        <f t="shared" si="763"/>
        <v>103.49374297817135</v>
      </c>
      <c r="DM128" s="9">
        <f t="shared" si="529"/>
        <v>104.47546725546312</v>
      </c>
      <c r="DN128" s="9">
        <f t="shared" si="530"/>
        <v>102.07639356222418</v>
      </c>
      <c r="DO128" s="101">
        <f t="shared" si="764"/>
        <v>103.27593040884365</v>
      </c>
      <c r="DP128" s="15">
        <f t="shared" si="765"/>
        <v>2.3395208795198472E-4</v>
      </c>
      <c r="DQ128" s="12"/>
      <c r="DR128" s="11">
        <f t="shared" si="766"/>
        <v>2.5532887011900802E-4</v>
      </c>
      <c r="DS128" s="10">
        <f t="shared" si="767"/>
        <v>103.3837434391738</v>
      </c>
      <c r="DT128" s="9">
        <f t="shared" si="531"/>
        <v>104.47396307126323</v>
      </c>
      <c r="DU128" s="9">
        <f t="shared" si="532"/>
        <v>101.85824991030216</v>
      </c>
      <c r="DV128" s="101">
        <f t="shared" si="768"/>
        <v>103.1661064907827</v>
      </c>
      <c r="DW128" s="15">
        <f t="shared" si="769"/>
        <v>2.5507826508828314E-4</v>
      </c>
      <c r="DX128" s="12"/>
      <c r="DY128" s="11">
        <f t="shared" si="770"/>
        <v>2.7645712814577023E-4</v>
      </c>
      <c r="DZ128" s="10">
        <f t="shared" si="771"/>
        <v>103.27362141140799</v>
      </c>
      <c r="EA128" s="9">
        <f t="shared" si="533"/>
        <v>104.47217496188708</v>
      </c>
      <c r="EB128" s="9">
        <f t="shared" si="534"/>
        <v>101.64016959122806</v>
      </c>
      <c r="EC128" s="101">
        <f t="shared" si="772"/>
        <v>103.05617227655756</v>
      </c>
      <c r="ED128" s="15">
        <f t="shared" si="773"/>
        <v>2.7617057842955101E-4</v>
      </c>
      <c r="EE128" s="12"/>
      <c r="EF128" s="11">
        <f t="shared" si="774"/>
        <v>2.9755143724115117E-4</v>
      </c>
      <c r="EG128" s="10">
        <f t="shared" si="775"/>
        <v>103.16336467016791</v>
      </c>
      <c r="EH128" s="9">
        <f t="shared" si="535"/>
        <v>104.47007891018652</v>
      </c>
      <c r="EI128" s="9">
        <f t="shared" si="536"/>
        <v>101.42215210832053</v>
      </c>
      <c r="EJ128" s="101">
        <f t="shared" si="776"/>
        <v>102.94611550925353</v>
      </c>
      <c r="EK128" s="15">
        <f t="shared" si="777"/>
        <v>2.9722673431455186E-4</v>
      </c>
      <c r="EL128" s="12"/>
      <c r="EM128" s="11">
        <f t="shared" si="778"/>
        <v>3.1860949183668447E-4</v>
      </c>
      <c r="EN128" s="10">
        <f t="shared" si="779"/>
        <v>103.05296105594608</v>
      </c>
      <c r="EO128" s="9">
        <f t="shared" si="537"/>
        <v>104.46765105426083</v>
      </c>
      <c r="EP128" s="9">
        <f t="shared" si="538"/>
        <v>101.20419693722344</v>
      </c>
      <c r="EQ128" s="101">
        <f t="shared" si="780"/>
        <v>102.83592399574214</v>
      </c>
      <c r="ER128" s="15">
        <f t="shared" si="781"/>
        <v>3.182444569202142E-4</v>
      </c>
      <c r="ES128" s="12"/>
      <c r="ET128" s="11">
        <f t="shared" si="782"/>
        <v>3.3962900352582675E-4</v>
      </c>
      <c r="EU128" s="10">
        <f t="shared" si="783"/>
        <v>102.94239847970007</v>
      </c>
      <c r="EV128" s="9">
        <f t="shared" si="539"/>
        <v>104.46486769755607</v>
      </c>
      <c r="EW128" s="9">
        <f t="shared" si="540"/>
        <v>100.98630352632081</v>
      </c>
      <c r="EX128" s="101">
        <f t="shared" si="784"/>
        <v>102.72558561193844</v>
      </c>
      <c r="EY128" s="15">
        <f t="shared" si="785"/>
        <v>3.3922148920600249E-4</v>
      </c>
      <c r="EZ128" s="12"/>
      <c r="FA128" s="11">
        <f t="shared" si="786"/>
        <v>3.6060770202903005E-4</v>
      </c>
      <c r="FB128" s="10">
        <f t="shared" si="787"/>
        <v>102.8316649280502</v>
      </c>
      <c r="FC128" s="9">
        <f t="shared" si="541"/>
        <v>104.46170531879689</v>
      </c>
      <c r="FD128" s="9">
        <f t="shared" si="542"/>
        <v>100.768471297179</v>
      </c>
      <c r="FE128" s="101">
        <f t="shared" si="788"/>
        <v>102.61508830798795</v>
      </c>
      <c r="FF128" s="15">
        <f t="shared" si="789"/>
        <v>3.6015559383934122E-4</v>
      </c>
      <c r="FG128" s="12"/>
      <c r="FH128" s="11">
        <f t="shared" si="790"/>
        <v>3.8154333614087601E-4</v>
      </c>
      <c r="FI128" s="10">
        <f t="shared" si="791"/>
        <v>102.72074846840385</v>
      </c>
      <c r="FJ128" s="9">
        <f t="shared" si="543"/>
        <v>104.45814058174244</v>
      </c>
      <c r="FK128" s="9">
        <f t="shared" si="544"/>
        <v>100.55069964501479</v>
      </c>
      <c r="FL128" s="101">
        <f t="shared" si="792"/>
        <v>102.50442011337861</v>
      </c>
      <c r="FM128" s="15">
        <f t="shared" si="793"/>
        <v>3.8104455410134394E-4</v>
      </c>
      <c r="FN128" s="12"/>
      <c r="FO128" s="11">
        <f t="shared" si="794"/>
        <v>4.0243367465851558E-4</v>
      </c>
      <c r="FP128" s="10">
        <f t="shared" si="795"/>
        <v>102.6096372540015</v>
      </c>
      <c r="FQ128" s="9">
        <f t="shared" si="545"/>
        <v>104.4541503447584</v>
      </c>
      <c r="FR128" s="9">
        <f t="shared" si="546"/>
        <v>100.3329879391886</v>
      </c>
      <c r="FS128" s="101">
        <f t="shared" si="796"/>
        <v>102.3935691419735</v>
      </c>
      <c r="FT128" s="15">
        <f t="shared" si="797"/>
        <v>4.0188617477214625E-4</v>
      </c>
      <c r="FU128" s="12"/>
      <c r="FV128" s="11">
        <f t="shared" si="798"/>
        <v>4.2327650729063814E-4</v>
      </c>
      <c r="FW128" s="10">
        <f t="shared" si="799"/>
        <v>102.49831952888015</v>
      </c>
      <c r="FX128" s="9">
        <f t="shared" si="547"/>
        <v>104.44971167019713</v>
      </c>
      <c r="FY128" s="9">
        <f t="shared" si="548"/>
        <v>100.11533552372265</v>
      </c>
      <c r="FZ128" s="101">
        <f t="shared" si="800"/>
        <v>102.28252359695989</v>
      </c>
      <c r="GA128" s="15">
        <f t="shared" si="801"/>
        <v>4.2267828299511568E-4</v>
      </c>
      <c r="GB128" s="12"/>
      <c r="GC128" s="11">
        <f t="shared" si="802"/>
        <v>4.4406964554622157E-4</v>
      </c>
      <c r="GD128" s="10">
        <f t="shared" si="803"/>
        <v>102.38678363275014</v>
      </c>
      <c r="GE128" s="9">
        <f t="shared" si="549"/>
        <v>104.44480183357855</v>
      </c>
      <c r="GF128" s="9">
        <f t="shared" si="550"/>
        <v>99.897741717842464</v>
      </c>
      <c r="GG128" s="101">
        <f t="shared" si="804"/>
        <v>102.17127177571051</v>
      </c>
      <c r="GH128" s="15">
        <f t="shared" si="805"/>
        <v>4.4341872911934091E-4</v>
      </c>
      <c r="GI128" s="12"/>
      <c r="GJ128" s="11">
        <f t="shared" si="806"/>
        <v>4.6481092360237613E-4</v>
      </c>
      <c r="GK128" s="10">
        <f t="shared" si="807"/>
        <v>102.27501800578094</v>
      </c>
      <c r="GL128" s="9">
        <f t="shared" si="551"/>
        <v>104.43939833256464</v>
      </c>
      <c r="GM128" s="9">
        <f t="shared" si="552"/>
        <v>99.680205816540706</v>
      </c>
      <c r="GN128" s="120">
        <f t="shared" si="808"/>
        <v>102.05980207455266</v>
      </c>
      <c r="GO128" s="15">
        <f t="shared" si="809"/>
        <v>4.641053875198203E-4</v>
      </c>
      <c r="GP128" s="12"/>
      <c r="GQ128" s="11">
        <f t="shared" si="810"/>
        <v>4.8549819915068044E-4</v>
      </c>
      <c r="GR128" s="10">
        <f t="shared" si="811"/>
        <v>102.16301119329177</v>
      </c>
      <c r="GS128" s="9">
        <f t="shared" si="553"/>
        <v>104.43347889572055</v>
      </c>
      <c r="GT128" s="9">
        <f t="shared" si="554"/>
        <v>99.462727091163273</v>
      </c>
      <c r="GU128" s="120">
        <f t="shared" si="812"/>
        <v>101.94810299344192</v>
      </c>
      <c r="GV128" s="15">
        <f t="shared" si="813"/>
        <v>4.8473615739466543E-4</v>
      </c>
      <c r="GW128" s="12"/>
      <c r="GX128" s="11">
        <f t="shared" si="814"/>
        <v>5.0612935422126974E-4</v>
      </c>
      <c r="GY128" s="10">
        <f t="shared" si="815"/>
        <v>102.05075185034376</v>
      </c>
      <c r="GZ128" s="9">
        <f t="shared" si="555"/>
        <v>104.42702149105611</v>
      </c>
      <c r="HA128" s="9">
        <f t="shared" si="556"/>
        <v>99.245304790015624</v>
      </c>
      <c r="HB128" s="101">
        <f t="shared" si="816"/>
        <v>101.83616314053586</v>
      </c>
      <c r="HC128" s="15">
        <f t="shared" si="817"/>
        <v>5.0530896353893722E-4</v>
      </c>
      <c r="HD128" s="12"/>
      <c r="HE128" s="11">
        <f t="shared" si="818"/>
        <v>5.2670229598418582E-4</v>
      </c>
      <c r="HF128" s="10">
        <f t="shared" si="819"/>
        <v>101.93822874622938</v>
      </c>
      <c r="HG128" s="9">
        <f t="shared" si="557"/>
        <v>104.4200043343412</v>
      </c>
      <c r="HH128" s="9">
        <f t="shared" si="558"/>
        <v>99.027938138988688</v>
      </c>
      <c r="HI128" s="101">
        <f t="shared" si="820"/>
        <v>101.72397123666494</v>
      </c>
      <c r="HJ128" s="15">
        <f t="shared" si="821"/>
        <v>5.2582175709447966E-4</v>
      </c>
      <c r="HK128" s="12"/>
      <c r="HL128" s="11">
        <f t="shared" si="822"/>
        <v>5.4721495752740369E-4</v>
      </c>
      <c r="HM128" s="10">
        <f t="shared" si="823"/>
        <v>101.82543076885585</v>
      </c>
      <c r="HN128" s="9">
        <f t="shared" si="559"/>
        <v>104.4124058971896</v>
      </c>
      <c r="HO128" s="9">
        <f t="shared" si="560"/>
        <v>98.810626342203989</v>
      </c>
      <c r="HP128" s="120">
        <f t="shared" si="824"/>
        <v>101.6115161196968</v>
      </c>
      <c r="HQ128" s="15">
        <f t="shared" si="825"/>
        <v>5.4627251627534647E-4</v>
      </c>
      <c r="HR128" s="12"/>
      <c r="HS128" s="11">
        <f t="shared" si="1064"/>
        <v>5.676652986109531E-4</v>
      </c>
      <c r="HT128" s="10">
        <f t="shared" si="826"/>
        <v>101.71234692901939</v>
      </c>
      <c r="HU128" s="9">
        <f t="shared" si="561"/>
        <v>104.40420491490558</v>
      </c>
      <c r="HV128" s="9">
        <f t="shared" si="562"/>
        <v>98.593368582675637</v>
      </c>
      <c r="HW128" s="120">
        <f t="shared" si="827"/>
        <v>101.49878674879061</v>
      </c>
      <c r="HX128" s="15">
        <f t="shared" si="828"/>
        <v>5.6665924706842839E-4</v>
      </c>
      <c r="HY128" s="12"/>
      <c r="HZ128" s="11">
        <f t="shared" si="1065"/>
        <v>5.8805130639674394E-4</v>
      </c>
      <c r="IA128" s="10">
        <f t="shared" si="829"/>
        <v>101.59896636456668</v>
      </c>
      <c r="IB128" s="9">
        <f t="shared" si="563"/>
        <v>104.39538039408828</v>
      </c>
      <c r="IC128" s="9">
        <f t="shared" si="564"/>
        <v>98.376164022989244</v>
      </c>
      <c r="ID128" s="120">
        <f t="shared" si="830"/>
        <v>101.38577220853875</v>
      </c>
      <c r="IE128" s="15">
        <f t="shared" si="831"/>
        <v>5.8697998390879044E-4</v>
      </c>
      <c r="IF128" s="12"/>
      <c r="IG128" s="11">
        <f t="shared" si="1066"/>
        <v>6.0837099615358606E-4</v>
      </c>
      <c r="IH128" s="10">
        <f t="shared" si="832"/>
        <v>101.4852783444409</v>
      </c>
      <c r="II128" s="9">
        <f t="shared" si="565"/>
        <v>104.38591161998919</v>
      </c>
      <c r="IJ128" s="9">
        <f t="shared" si="566"/>
        <v>98.159011805996045</v>
      </c>
      <c r="IK128" s="120">
        <f t="shared" si="833"/>
        <v>101.27246171299262</v>
      </c>
      <c r="IL128" s="15">
        <f t="shared" si="834"/>
        <v>6.0723279032947578E-4</v>
      </c>
      <c r="IM128" s="12"/>
      <c r="IN128" s="11">
        <f t="shared" si="1067"/>
        <v>6.286224119370059E-4</v>
      </c>
      <c r="IO128" s="10">
        <f t="shared" si="835"/>
        <v>101.3712722726093</v>
      </c>
      <c r="IP128" s="9">
        <f t="shared" si="567"/>
        <v>104.37577816361822</v>
      </c>
      <c r="IQ128" s="9">
        <f t="shared" si="568"/>
        <v>97.941911055521672</v>
      </c>
      <c r="IR128" s="120">
        <f t="shared" si="836"/>
        <v>101.15884460956994</v>
      </c>
      <c r="IS128" s="15">
        <f t="shared" si="837"/>
        <v>6.2741575958537212E-4</v>
      </c>
      <c r="IT128" s="12"/>
      <c r="IU128" s="11">
        <f t="shared" si="1068"/>
        <v>6.4880362724346278E-4</v>
      </c>
      <c r="IV128" s="10">
        <f t="shared" si="838"/>
        <v>101.25693769186987</v>
      </c>
      <c r="IW128" s="9">
        <f t="shared" si="569"/>
        <v>104.36495988859465</v>
      </c>
      <c r="IX128" s="9">
        <f t="shared" si="570"/>
        <v>97.724860877087224</v>
      </c>
      <c r="IY128" s="120">
        <f t="shared" si="839"/>
        <v>101.04491038284094</v>
      </c>
      <c r="IZ128" s="15">
        <f t="shared" si="840"/>
        <v>6.475270152509476E-4</v>
      </c>
      <c r="JA128" s="12"/>
      <c r="JB128" s="11">
        <f t="shared" si="1069"/>
        <v>6.6891274563872169E-4</v>
      </c>
      <c r="JC128" s="10">
        <f t="shared" si="841"/>
        <v>101.142264287534</v>
      </c>
      <c r="JD128" s="9">
        <f t="shared" si="571"/>
        <v>104.35343695773909</v>
      </c>
      <c r="JE128" s="9">
        <f t="shared" si="572"/>
        <v>97.507860358643953</v>
      </c>
      <c r="JF128" s="120">
        <f t="shared" si="842"/>
        <v>100.93064865819153</v>
      </c>
      <c r="JG128" s="15">
        <f t="shared" si="843"/>
        <v>6.6756471179147238E-4</v>
      </c>
      <c r="JH128" s="12"/>
      <c r="JI128" s="11">
        <f t="shared" si="1070"/>
        <v>6.8894790135986845E-4</v>
      </c>
      <c r="JJ128" s="10">
        <f t="shared" si="844"/>
        <v>101.02724189098424</v>
      </c>
      <c r="JK128" s="9">
        <f t="shared" si="573"/>
        <v>104.34118983940338</v>
      </c>
      <c r="JL128" s="9">
        <f t="shared" si="574"/>
        <v>97.290908571317203</v>
      </c>
      <c r="JM128" s="120">
        <f t="shared" si="845"/>
        <v>100.81604920536029</v>
      </c>
      <c r="JN128" s="15">
        <f t="shared" si="846"/>
        <v>6.8752703510773709E-4</v>
      </c>
      <c r="JO128" s="12"/>
      <c r="JP128" s="11">
        <f t="shared" si="1071"/>
        <v>7.08907259891011E-4</v>
      </c>
      <c r="JQ128" s="10">
        <f t="shared" si="847"/>
        <v>100.91186048310306</v>
      </c>
      <c r="JR128" s="9">
        <f t="shared" si="575"/>
        <v>104.32819931353551</v>
      </c>
      <c r="JS128" s="9">
        <f t="shared" si="576"/>
        <v>97.074004570161321</v>
      </c>
      <c r="JT128" s="120">
        <f t="shared" si="848"/>
        <v>100.70110194184841</v>
      </c>
      <c r="JU128" s="15">
        <f t="shared" si="849"/>
        <v>7.0741220305385686E-4</v>
      </c>
      <c r="JV128" s="12"/>
      <c r="JW128" s="11">
        <f t="shared" si="1072"/>
        <v>7.2878901851213755E-4</v>
      </c>
      <c r="JX128" s="10">
        <f t="shared" si="850"/>
        <v>100.79611019757249</v>
      </c>
      <c r="JY128" s="9">
        <f t="shared" si="577"/>
        <v>104.31444647747699</v>
      </c>
      <c r="JZ128" s="9">
        <f t="shared" si="578"/>
        <v>96.857147394923061</v>
      </c>
      <c r="KA128" s="120">
        <f t="shared" si="851"/>
        <v>100.58579693620003</v>
      </c>
      <c r="KB128" s="15">
        <f t="shared" si="852"/>
        <v>7.2721846592819779E-4</v>
      </c>
      <c r="KC128" s="12"/>
      <c r="KD128" s="11">
        <f t="shared" si="1073"/>
        <v>7.4859140682111516E-4</v>
      </c>
      <c r="KE128" s="10">
        <f t="shared" si="853"/>
        <v>100.67998132404206</v>
      </c>
      <c r="KF128" s="9">
        <f t="shared" si="579"/>
        <v>104.29991275149079</v>
      </c>
      <c r="KG128" s="9">
        <f t="shared" si="580"/>
        <v>96.640336070812197</v>
      </c>
      <c r="KH128" s="120">
        <f t="shared" si="854"/>
        <v>100.47012441115149</v>
      </c>
      <c r="KI128" s="15">
        <f t="shared" si="855"/>
        <v>7.4694410693728719E-4</v>
      </c>
      <c r="KJ128" s="12"/>
      <c r="KK128" s="11">
        <f t="shared" si="1074"/>
        <v>7.6831268722864774E-4</v>
      </c>
      <c r="KL128" s="10">
        <f t="shared" si="856"/>
        <v>100.56346431116336</v>
      </c>
      <c r="KM128" s="9">
        <f t="shared" si="581"/>
        <v>104.28457988401769</v>
      </c>
      <c r="KN128" s="9">
        <f t="shared" si="582"/>
        <v>96.423569609278971</v>
      </c>
      <c r="KO128" s="120">
        <f t="shared" si="857"/>
        <v>100.35407474664834</v>
      </c>
      <c r="KP128" s="15">
        <f t="shared" si="858"/>
        <v>7.6658744263257696E-4</v>
      </c>
      <c r="KQ128" s="12"/>
      <c r="KR128" s="11">
        <f t="shared" si="1075"/>
        <v>7.8795115542602628E-4</v>
      </c>
      <c r="KS128" s="10">
        <f t="shared" si="859"/>
        <v>100.44654976949035</v>
      </c>
      <c r="KT128" s="9">
        <f t="shared" si="583"/>
        <v>104.26842995665999</v>
      </c>
      <c r="KU128" s="9">
        <f t="shared" si="584"/>
        <v>96.206847008796757</v>
      </c>
      <c r="KV128" s="120">
        <f t="shared" si="860"/>
        <v>100.23763848272837</v>
      </c>
      <c r="KW128" s="15">
        <f t="shared" si="861"/>
        <v>7.8614682332014659E-4</v>
      </c>
      <c r="KX128" s="12"/>
      <c r="KY128" s="11">
        <f t="shared" si="1076"/>
        <v>8.07505140825641E-4</v>
      </c>
      <c r="KZ128" s="10">
        <f t="shared" si="862"/>
        <v>100.32922847424391</v>
      </c>
      <c r="LA128" s="9">
        <f t="shared" si="585"/>
        <v>104.25144538889133</v>
      </c>
      <c r="LB128" s="9">
        <f t="shared" si="586"/>
        <v>95.990167255649141</v>
      </c>
      <c r="LC128" s="120">
        <f t="shared" si="863"/>
        <v>100.12080632227023</v>
      </c>
      <c r="LD128" s="15">
        <f t="shared" si="864"/>
        <v>8.0562063344320897E-4</v>
      </c>
      <c r="LE128" s="12"/>
      <c r="LF128" s="11">
        <f t="shared" si="1077"/>
        <v>8.2697300697414722E-4</v>
      </c>
      <c r="LG128" s="10">
        <f t="shared" si="865"/>
        <v>100.21149136793983</v>
      </c>
      <c r="LH128" s="9">
        <f t="shared" si="587"/>
        <v>104.23360894249207</v>
      </c>
      <c r="LI128" s="9">
        <f t="shared" si="588"/>
        <v>95.773529324720073</v>
      </c>
      <c r="LJ128" s="120">
        <f t="shared" si="866"/>
        <v>100.00356913360608</v>
      </c>
      <c r="LK128" s="15">
        <f t="shared" si="867"/>
        <v>8.2500729193759822E-4</v>
      </c>
      <c r="LL128" s="12"/>
      <c r="LM128" s="11">
        <f t="shared" si="1078"/>
        <v>8.4635315193833235E-4</v>
      </c>
      <c r="LN128" s="10">
        <f t="shared" si="868"/>
        <v>100.09332956287929</v>
      </c>
      <c r="LO128" s="9">
        <f t="shared" si="589"/>
        <v>104.21490372570972</v>
      </c>
      <c r="LP128" s="9">
        <f t="shared" si="590"/>
        <v>95.556932180285813</v>
      </c>
      <c r="LQ128" s="120">
        <f t="shared" si="869"/>
        <v>99.885917952997772</v>
      </c>
      <c r="LR128" s="15">
        <f t="shared" si="870"/>
        <v>8.4430525256026779E-4</v>
      </c>
      <c r="LS128" s="12"/>
      <c r="LT128" s="11">
        <f t="shared" si="1079"/>
        <v>8.6564400866369709E-4</v>
      </c>
      <c r="LU128" s="10">
        <f t="shared" si="871"/>
        <v>99.974734343501083</v>
      </c>
      <c r="LV128" s="9">
        <f t="shared" si="591"/>
        <v>104.19531319714449</v>
      </c>
      <c r="LW128" s="9">
        <f t="shared" si="592"/>
        <v>95.340374776808432</v>
      </c>
      <c r="LX128" s="120">
        <f t="shared" si="872"/>
        <v>99.767843986976459</v>
      </c>
      <c r="LY128" s="15">
        <f t="shared" si="873"/>
        <v>8.6351300419080048E-4</v>
      </c>
      <c r="LZ128" s="12"/>
      <c r="MA128" s="11">
        <f t="shared" si="1080"/>
        <v>8.8484404530573613E-4</v>
      </c>
      <c r="MB128" s="10">
        <f t="shared" si="874"/>
        <v>99.855697168595583</v>
      </c>
      <c r="MC128" s="9">
        <f t="shared" si="593"/>
        <v>104.17482116936036</v>
      </c>
      <c r="MD128" s="9">
        <f t="shared" si="594"/>
        <v>95.123856059729064</v>
      </c>
      <c r="ME128" s="120">
        <f t="shared" si="875"/>
        <v>99.649338614544718</v>
      </c>
      <c r="MF128" s="15">
        <f t="shared" si="876"/>
        <v>8.8262907110620091E-4</v>
      </c>
      <c r="MG128" s="12"/>
      <c r="MH128" s="11">
        <f t="shared" si="1081"/>
        <v>9.0395176553406773E-4</v>
      </c>
      <c r="MI128" s="10">
        <f t="shared" si="877"/>
        <v>99.736209673379818</v>
      </c>
      <c r="MJ128" s="9">
        <f t="shared" si="595"/>
        <v>104.15341181222226</v>
      </c>
      <c r="MK128" s="9">
        <f t="shared" si="596"/>
        <v>94.907374966259994</v>
      </c>
      <c r="ML128" s="120">
        <f t="shared" si="878"/>
        <v>99.530393389241127</v>
      </c>
      <c r="MM128" s="15">
        <f t="shared" si="879"/>
        <v>9.0165201322909986E-4</v>
      </c>
      <c r="MN128" s="12"/>
      <c r="MO128" s="11">
        <f t="shared" si="1082"/>
        <v>9.2296570880954013E-4</v>
      </c>
      <c r="MP128" s="10">
        <f t="shared" si="880"/>
        <v>99.616263671433558</v>
      </c>
      <c r="MQ128" s="9">
        <f t="shared" si="597"/>
        <v>104.13106965596029</v>
      </c>
      <c r="MR128" s="9">
        <f t="shared" si="598"/>
        <v>94.69093042617493</v>
      </c>
      <c r="MS128" s="120">
        <f t="shared" si="881"/>
        <v>99.411000041067609</v>
      </c>
      <c r="MT128" s="15">
        <f t="shared" si="882"/>
        <v>9.2058042634948322E-4</v>
      </c>
      <c r="MU128" s="12"/>
      <c r="MV128" s="11">
        <f t="shared" si="1083"/>
        <v>9.4188445063440093E-4</v>
      </c>
      <c r="MW128" s="10">
        <f t="shared" si="883"/>
        <v>99.495851156496713</v>
      </c>
      <c r="MX128" s="9">
        <f t="shared" si="599"/>
        <v>104.10777959396235</v>
      </c>
      <c r="MY128" s="9">
        <f t="shared" si="600"/>
        <v>94.474521362595979</v>
      </c>
      <c r="MZ128" s="120">
        <f t="shared" si="884"/>
        <v>99.291150478279164</v>
      </c>
      <c r="NA128" s="15">
        <f t="shared" si="885"/>
        <v>9.3941294232029638E-4</v>
      </c>
      <c r="NB128" s="12"/>
      <c r="NC128" s="11">
        <f t="shared" si="1084"/>
        <v>9.6070660277577241E-4</v>
      </c>
      <c r="ND128" s="10">
        <f t="shared" si="886"/>
        <v>99.374964304128042</v>
      </c>
      <c r="NE128" s="9">
        <f t="shared" si="601"/>
        <v>104.08352688529682</v>
      </c>
      <c r="NF128" s="9">
        <f t="shared" si="602"/>
        <v>94.258146692776847</v>
      </c>
      <c r="NG128" s="120">
        <f t="shared" si="887"/>
        <v>99.170836789036827</v>
      </c>
      <c r="NH128" s="15">
        <f t="shared" si="888"/>
        <v>9.581482292270677E-4</v>
      </c>
      <c r="NI128" s="12"/>
      <c r="NJ128" s="11">
        <f t="shared" si="1085"/>
        <v>9.7943081346259188E-4</v>
      </c>
      <c r="NK128" s="10">
        <f t="shared" si="889"/>
        <v>99.253595473225829</v>
      </c>
      <c r="NL128" s="9">
        <f t="shared" si="603"/>
        <v>104.05829715696701</v>
      </c>
      <c r="NM128" s="9">
        <f t="shared" si="604"/>
        <v>94.041805328881139</v>
      </c>
      <c r="NN128" s="120">
        <f t="shared" si="890"/>
        <v>99.05005124292407</v>
      </c>
      <c r="NO128" s="15">
        <f t="shared" si="891"/>
        <v>9.7678499153185496E-4</v>
      </c>
      <c r="NP128" s="12"/>
      <c r="NQ128" s="11">
        <f t="shared" si="1086"/>
        <v>9.9805576755627947E-4</v>
      </c>
      <c r="NR128" s="10">
        <f t="shared" si="892"/>
        <v>99.131737207410964</v>
      </c>
      <c r="NS128" s="9">
        <f t="shared" si="605"/>
        <v>104.03207640589983</v>
      </c>
      <c r="NT128" s="9">
        <f t="shared" si="606"/>
        <v>93.82549617875469</v>
      </c>
      <c r="NU128" s="120">
        <f t="shared" si="893"/>
        <v>98.92878629232726</v>
      </c>
      <c r="NV128" s="15">
        <f t="shared" si="894"/>
        <v>9.9532197019186475E-4</v>
      </c>
      <c r="NW128" s="12"/>
      <c r="NX128" s="11">
        <f t="shared" si="1087"/>
        <v>1.0165801866953896E-3</v>
      </c>
      <c r="NY128" s="10">
        <f t="shared" si="895"/>
        <v>99.009382236273154</v>
      </c>
      <c r="NZ128" s="9">
        <f t="shared" si="607"/>
        <v>104.00485100067081</v>
      </c>
      <c r="OA128" s="9">
        <f t="shared" si="608"/>
        <v>93.609218146691049</v>
      </c>
      <c r="OB128" s="120">
        <f t="shared" si="896"/>
        <v>98.807034573680937</v>
      </c>
      <c r="OC128" s="15">
        <f t="shared" si="897"/>
        <v>1.0137579427530292E-3</v>
      </c>
      <c r="OD128" s="12"/>
      <c r="OE128" s="11">
        <f t="shared" si="1088"/>
        <v>1.0350028294145647E-3</v>
      </c>
      <c r="OF128" s="10">
        <f t="shared" si="898"/>
        <v>98.886523476481088</v>
      </c>
      <c r="OG128" s="9">
        <f t="shared" si="609"/>
        <v>103.97660768296856</v>
      </c>
      <c r="OH128" s="9">
        <f t="shared" si="610"/>
        <v>93.392970134189824</v>
      </c>
      <c r="OI128" s="120">
        <f t="shared" si="899"/>
        <v>98.684788908579193</v>
      </c>
      <c r="OJ128" s="15">
        <f t="shared" si="900"/>
        <v>1.0320917234188569E-3</v>
      </c>
      <c r="OK128" s="12"/>
      <c r="OL128" s="11">
        <f t="shared" si="1089"/>
        <v>1.0533224912380264E-3</v>
      </c>
      <c r="OM128" s="10">
        <f t="shared" si="901"/>
        <v>98.763154032757939</v>
      </c>
      <c r="ON128" s="9">
        <f t="shared" si="611"/>
        <v>103.94733356880138</v>
      </c>
      <c r="OO128" s="9">
        <f t="shared" si="612"/>
        <v>93.176751040706208</v>
      </c>
      <c r="OP128" s="120">
        <f t="shared" si="902"/>
        <v>98.562042304753788</v>
      </c>
      <c r="OQ128" s="15">
        <f t="shared" si="903"/>
        <v>1.0503221630950041E-3</v>
      </c>
      <c r="OR128" s="12"/>
      <c r="OS128" s="11">
        <f t="shared" si="1090"/>
        <v>1.071538004748061E-3</v>
      </c>
      <c r="OT128" s="10">
        <f t="shared" si="904"/>
        <v>98.639267198722877</v>
      </c>
      <c r="OU128" s="9">
        <f t="shared" si="613"/>
        <v>103.9170161494494</v>
      </c>
      <c r="OV128" s="9">
        <f t="shared" si="614"/>
        <v>92.960559764391391</v>
      </c>
      <c r="OW128" s="120">
        <f t="shared" si="905"/>
        <v>98.438787956920393</v>
      </c>
      <c r="OX128" s="15">
        <f t="shared" si="906"/>
        <v>1.0684481494099263E-3</v>
      </c>
      <c r="OY128" s="12"/>
      <c r="OZ128" s="11">
        <f t="shared" si="1091"/>
        <v>1.0896482396287697E-3</v>
      </c>
      <c r="PA128" s="10">
        <f t="shared" si="907"/>
        <v>98.514856457600246</v>
      </c>
      <c r="PB128" s="9">
        <f t="shared" si="615"/>
        <v>103.88564329216564</v>
      </c>
      <c r="PC128" s="9">
        <f t="shared" si="616"/>
        <v>92.744395202823299</v>
      </c>
      <c r="PD128" s="120">
        <f t="shared" si="908"/>
        <v>98.315019247494462</v>
      </c>
      <c r="PE128" s="15">
        <f t="shared" si="909"/>
        <v>1.0864686067119955E-3</v>
      </c>
      <c r="PF128" s="12"/>
      <c r="PG128" s="11">
        <f t="shared" si="1092"/>
        <v>1.1076521026854981E-3</v>
      </c>
      <c r="PH128" s="10">
        <f t="shared" si="910"/>
        <v>98.389915482797889</v>
      </c>
      <c r="PI128" s="9">
        <f t="shared" si="617"/>
        <v>103.85320324062987</v>
      </c>
      <c r="PJ128" s="9">
        <f t="shared" si="618"/>
        <v>92.528256253726397</v>
      </c>
      <c r="PK128" s="120">
        <f t="shared" si="911"/>
        <v>98.190729747178125</v>
      </c>
      <c r="PL128" s="15">
        <f t="shared" si="912"/>
        <v>1.104382496043541E-3</v>
      </c>
      <c r="PM128" s="12"/>
      <c r="PN128" s="11">
        <f t="shared" si="1093"/>
        <v>1.125548537840357E-3</v>
      </c>
      <c r="PO128" s="10">
        <f t="shared" si="913"/>
        <v>98.264438138356027</v>
      </c>
      <c r="PP128" s="9">
        <f t="shared" si="619"/>
        <v>103.81968461515888</v>
      </c>
      <c r="PQ128" s="9">
        <f t="shared" si="620"/>
        <v>92.312141815680135</v>
      </c>
      <c r="PR128" s="120">
        <f t="shared" si="914"/>
        <v>98.065913215419499</v>
      </c>
      <c r="PS128" s="15">
        <f t="shared" si="915"/>
        <v>1.1221888150922904E-3</v>
      </c>
      <c r="PT128" s="12"/>
      <c r="PU128" s="11">
        <f t="shared" si="1094"/>
        <v>1.1433365261042871E-3</v>
      </c>
      <c r="PV128" s="10">
        <f t="shared" si="916"/>
        <v>98.138418479268438</v>
      </c>
      <c r="PW128" s="9">
        <f t="shared" si="621"/>
        <v>103.78507641267768</v>
      </c>
      <c r="PX128" s="9">
        <f t="shared" si="622"/>
        <v>92.096050788815347</v>
      </c>
      <c r="PY128" s="120">
        <f t="shared" si="917"/>
        <v>97.940563600746515</v>
      </c>
      <c r="PZ128" s="15">
        <f t="shared" si="918"/>
        <v>1.1398865981206391E-3</v>
      </c>
      <c r="QA128" s="12"/>
      <c r="QB128" s="11">
        <f t="shared" si="1095"/>
        <v>1.1610150855260613E-3</v>
      </c>
      <c r="QC128" s="10">
        <f t="shared" si="919"/>
        <v>98.011850751677855</v>
      </c>
      <c r="QD128" s="9">
        <f t="shared" si="623"/>
        <v>103.74936800645558</v>
      </c>
      <c r="QE128" s="9">
        <f t="shared" si="624"/>
        <v>91.879982075498191</v>
      </c>
      <c r="QF128" s="120">
        <f t="shared" si="920"/>
        <v>97.81467504097688</v>
      </c>
      <c r="QG128" s="15">
        <f t="shared" si="921"/>
        <v>1.1574749158732237E-3</v>
      </c>
      <c r="QH128" s="12"/>
      <c r="QI128" s="11">
        <f t="shared" si="1096"/>
        <v>1.1785832711187153E-3</v>
      </c>
      <c r="QJ128" s="10">
        <f t="shared" si="922"/>
        <v>97.884729392947577</v>
      </c>
      <c r="QK128" s="9">
        <f t="shared" si="625"/>
        <v>103.71254914561193</v>
      </c>
      <c r="QL128" s="9">
        <f t="shared" si="626"/>
        <v>91.663934581000561</v>
      </c>
      <c r="QM128" s="120">
        <f t="shared" si="923"/>
        <v>97.688241863306246</v>
      </c>
      <c r="QN128" s="15">
        <f t="shared" si="924"/>
        <v>1.1749528754633337E-3</v>
      </c>
      <c r="QO128" s="12"/>
      <c r="QP128" s="11">
        <f t="shared" si="1097"/>
        <v>1.1960401747639036E-3</v>
      </c>
      <c r="QQ128" s="10">
        <f t="shared" si="925"/>
        <v>97.757049031611132</v>
      </c>
      <c r="QR128" s="9">
        <f t="shared" si="627"/>
        <v>103.67460995439603</v>
      </c>
      <c r="QS128" s="9">
        <f t="shared" si="628"/>
        <v>91.44790721415653</v>
      </c>
      <c r="QT128" s="120">
        <f t="shared" si="926"/>
        <v>97.561258584276288</v>
      </c>
      <c r="QU128" s="15">
        <f t="shared" si="927"/>
        <v>1.1923196202386925E-3</v>
      </c>
      <c r="QV128" s="12"/>
      <c r="QW128" s="11">
        <f t="shared" si="1098"/>
        <v>1.2133849250946804E-3</v>
      </c>
      <c r="QX128" s="10">
        <f t="shared" si="928"/>
        <v>97.628804487202217</v>
      </c>
      <c r="QY128" s="9">
        <f t="shared" si="629"/>
        <v>103.63554093124615</v>
      </c>
      <c r="QZ128" s="9">
        <f t="shared" si="630"/>
        <v>91.231898888005446</v>
      </c>
      <c r="RA128" s="120">
        <f t="shared" si="929"/>
        <v>97.433719909625808</v>
      </c>
      <c r="RB128" s="15">
        <f t="shared" si="930"/>
        <v>1.2095743296269706E-3</v>
      </c>
      <c r="RC128" s="12"/>
      <c r="RD128" s="11">
        <f t="shared" si="1099"/>
        <v>1.2306166873571063E-3</v>
      </c>
      <c r="RE128" s="10">
        <f t="shared" si="931"/>
        <v>97.49999076996771</v>
      </c>
      <c r="RF128" s="9">
        <f t="shared" si="631"/>
        <v>103.59533294763264</v>
      </c>
      <c r="RG128" s="9">
        <f t="shared" si="632"/>
        <v>91.015908520418364</v>
      </c>
      <c r="RH128" s="120">
        <f t="shared" si="932"/>
        <v>97.305620734025496</v>
      </c>
      <c r="RI128" s="15">
        <f t="shared" si="933"/>
        <v>1.2267162189618828E-3</v>
      </c>
      <c r="RJ128" s="12"/>
      <c r="RK128" s="11">
        <f t="shared" si="1100"/>
        <v>1.2477346632514602E-3</v>
      </c>
      <c r="RL128" s="10">
        <f t="shared" si="934"/>
        <v>97.370603080464747</v>
      </c>
      <c r="RM128" s="9">
        <f t="shared" si="633"/>
        <v>103.55397724669015</v>
      </c>
      <c r="RN128" s="9">
        <f t="shared" si="634"/>
        <v>90.799935034711297</v>
      </c>
      <c r="RO128" s="120">
        <f t="shared" si="935"/>
        <v>97.176956140700725</v>
      </c>
      <c r="RP128" s="15">
        <f t="shared" si="936"/>
        <v>1.2437445392899952E-3</v>
      </c>
      <c r="RQ128" s="12"/>
      <c r="RR128" s="11">
        <f t="shared" si="1101"/>
        <v>1.2647380907532422E-3</v>
      </c>
      <c r="RS128" s="10">
        <f t="shared" si="937"/>
        <v>97.240636809046222</v>
      </c>
      <c r="RT128" s="9">
        <f t="shared" si="635"/>
        <v>103.5114654416444</v>
      </c>
      <c r="RU128" s="9">
        <f t="shared" si="636"/>
        <v>90.583977360240738</v>
      </c>
      <c r="RV128" s="120">
        <f t="shared" si="938"/>
        <v>97.047721400942578</v>
      </c>
      <c r="RW128" s="15">
        <f t="shared" si="939"/>
        <v>1.2606585771592507E-3</v>
      </c>
      <c r="RX128" s="12"/>
      <c r="RY128" s="11">
        <f t="shared" si="1102"/>
        <v>1.2816262439148865E-3</v>
      </c>
      <c r="RZ128" s="10">
        <f t="shared" si="940"/>
        <v>97.110087535235195</v>
      </c>
      <c r="SA128" s="9">
        <f t="shared" si="637"/>
        <v>103.46778951403871</v>
      </c>
      <c r="SB128" s="9">
        <f t="shared" si="638"/>
        <v>90.368034432984771</v>
      </c>
      <c r="SC128" s="120">
        <f t="shared" si="941"/>
        <v>96.917911973511735</v>
      </c>
      <c r="SD128" s="15">
        <f t="shared" si="942"/>
        <v>1.2774576543893468E-3</v>
      </c>
      <c r="SE128" s="12"/>
      <c r="SF128" s="11">
        <f t="shared" si="1103"/>
        <v>1.2983984326484111E-3</v>
      </c>
      <c r="SG128" s="10">
        <f t="shared" si="943"/>
        <v>96.978951026992604</v>
      </c>
      <c r="SH128" s="9">
        <f t="shared" si="639"/>
        <v>103.42294181176591</v>
      </c>
      <c r="SI128" s="9">
        <f t="shared" si="640"/>
        <v>90.152105196106717</v>
      </c>
      <c r="SJ128" s="120">
        <f t="shared" si="944"/>
        <v>96.787523503936313</v>
      </c>
      <c r="SK128" s="15">
        <f t="shared" si="945"/>
        <v>1.2941411278248327E-3</v>
      </c>
      <c r="SL128" s="12"/>
      <c r="SM128" s="11">
        <f t="shared" si="1104"/>
        <v>1.3150540024898024E-3</v>
      </c>
      <c r="SN128" s="10">
        <f t="shared" si="946"/>
        <v>96.847223239879654</v>
      </c>
      <c r="SO128" s="9">
        <f t="shared" si="641"/>
        <v>103.37691504691107</v>
      </c>
      <c r="SP128" s="9">
        <f t="shared" si="642"/>
        <v>89.936188600502035</v>
      </c>
      <c r="SQ128" s="120">
        <f t="shared" si="947"/>
        <v>96.65655182370655</v>
      </c>
      <c r="SR128" s="15">
        <f t="shared" si="948"/>
        <v>1.3107083890714322E-3</v>
      </c>
      <c r="SS128" s="12"/>
      <c r="ST128" s="11">
        <f t="shared" si="1105"/>
        <v>1.3315923343456362E-3</v>
      </c>
      <c r="SU128" s="10">
        <f t="shared" si="949"/>
        <v>96.714900316118076</v>
      </c>
      <c r="SV128" s="9">
        <f t="shared" si="643"/>
        <v>103.3297022934108</v>
      </c>
      <c r="SW128" s="9">
        <f t="shared" si="644"/>
        <v>89.720283605328873</v>
      </c>
      <c r="SX128" s="120">
        <f t="shared" si="950"/>
        <v>96.524992949369846</v>
      </c>
      <c r="SY128" s="15">
        <f t="shared" si="951"/>
        <v>1.3271588642160246E-3</v>
      </c>
      <c r="SZ128" s="12"/>
      <c r="TA128" s="11">
        <f t="shared" si="1106"/>
        <v>1.3480128442224411E-3</v>
      </c>
      <c r="TB128" s="10">
        <f t="shared" si="952"/>
        <v>96.58197858355139</v>
      </c>
      <c r="TC128" s="9">
        <f t="shared" si="645"/>
        <v>103.28129698453495</v>
      </c>
      <c r="TD128" s="9">
        <f t="shared" si="646"/>
        <v>89.50438917852037</v>
      </c>
      <c r="TE128" s="120">
        <f t="shared" si="953"/>
        <v>96.392843081527658</v>
      </c>
      <c r="TF128" s="15">
        <f t="shared" si="954"/>
        <v>1.3434920135311174E-3</v>
      </c>
      <c r="TG128" s="12"/>
      <c r="TH128" s="11">
        <f t="shared" si="1107"/>
        <v>1.3643149829395413E-3</v>
      </c>
      <c r="TI128" s="10">
        <f t="shared" si="955"/>
        <v>96.448454554509198</v>
      </c>
      <c r="TJ128" s="9">
        <f t="shared" si="647"/>
        <v>103.23169291019617</v>
      </c>
      <c r="TK128" s="9">
        <f t="shared" si="648"/>
        <v>89.288504297280184</v>
      </c>
      <c r="TL128" s="120">
        <f t="shared" si="956"/>
        <v>96.260098603738186</v>
      </c>
      <c r="TM128" s="15">
        <f t="shared" si="957"/>
        <v>1.3597073311641503E-3</v>
      </c>
      <c r="TN128" s="12"/>
      <c r="TO128" s="11">
        <f t="shared" si="1108"/>
        <v>1.3804982358258282E-3</v>
      </c>
      <c r="TP128" s="10">
        <f t="shared" si="958"/>
        <v>96.314324924578216</v>
      </c>
      <c r="TQ128" s="9">
        <f t="shared" si="649"/>
        <v>103.18088421409367</v>
      </c>
      <c r="TR128" s="9">
        <f t="shared" si="650"/>
        <v>89.07262794855987</v>
      </c>
      <c r="TS128" s="120">
        <f t="shared" si="959"/>
        <v>96.126756081326761</v>
      </c>
      <c r="TT128" s="15">
        <f t="shared" si="960"/>
        <v>1.3758043448124215E-3</v>
      </c>
      <c r="TU128" s="12"/>
      <c r="TV128" s="11">
        <f t="shared" si="1109"/>
        <v>1.3965621224011539E-3</v>
      </c>
      <c r="TW128" s="10">
        <f t="shared" si="961"/>
        <v>96.179586571282385</v>
      </c>
      <c r="TX128" s="9">
        <f t="shared" si="651"/>
        <v>103.12886539069663</v>
      </c>
      <c r="TY128" s="9">
        <f t="shared" si="652"/>
        <v>88.856759129518494</v>
      </c>
      <c r="TZ128" s="120">
        <f t="shared" si="962"/>
        <v>95.99281226010757</v>
      </c>
      <c r="UA128" s="15">
        <f t="shared" si="963"/>
        <v>1.3917826153840762E-3</v>
      </c>
      <c r="UB128" s="12"/>
      <c r="UC128" s="11">
        <f t="shared" si="1110"/>
        <v>1.4125061960429087E-3</v>
      </c>
      <c r="UD128" s="10">
        <f t="shared" si="964"/>
        <v>96.044236552675272</v>
      </c>
      <c r="UE128" s="9">
        <f t="shared" si="653"/>
        <v>103.07563128207352</v>
      </c>
      <c r="UF128" s="9">
        <f t="shared" si="654"/>
        <v>88.640896847964356</v>
      </c>
      <c r="UG128" s="120">
        <f t="shared" si="965"/>
        <v>95.858264065018943</v>
      </c>
      <c r="UH128" s="15">
        <f t="shared" si="966"/>
        <v>1.407641736645859E-3</v>
      </c>
      <c r="UI128" s="12"/>
      <c r="UJ128" s="11">
        <f t="shared" si="1111"/>
        <v>1.4283300436383655E-3</v>
      </c>
      <c r="UK128" s="10">
        <f t="shared" si="967"/>
        <v>95.908272105847772</v>
      </c>
      <c r="UL128" s="9">
        <f t="shared" si="655"/>
        <v>103.02117707457307</v>
      </c>
      <c r="UM128" s="9">
        <f t="shared" si="656"/>
        <v>88.425040122778611</v>
      </c>
      <c r="UN128" s="120">
        <f t="shared" si="968"/>
        <v>95.72310859867585</v>
      </c>
      <c r="UO128" s="15">
        <f t="shared" si="969"/>
        <v>1.4233813348581189E-3</v>
      </c>
      <c r="UP128" s="12"/>
      <c r="UQ128" s="11">
        <f t="shared" si="1112"/>
        <v>1.4440332852234245E-3</v>
      </c>
      <c r="UR128" s="10">
        <f t="shared" si="970"/>
        <v>95.771690645354056</v>
      </c>
      <c r="US128" s="9">
        <f t="shared" si="657"/>
        <v>102.96549829536302</v>
      </c>
      <c r="UT128" s="9">
        <f t="shared" si="658"/>
        <v>88.209187984320323</v>
      </c>
      <c r="UU128" s="120">
        <f t="shared" si="971"/>
        <v>95.587343139841664</v>
      </c>
      <c r="UV128" s="15">
        <f t="shared" si="972"/>
        <v>1.4390010683977849E-3</v>
      </c>
      <c r="UW128" s="12"/>
      <c r="UX128" s="11">
        <f t="shared" si="1113"/>
        <v>1.4596155736083943E-3</v>
      </c>
      <c r="UY128" s="10">
        <f t="shared" si="973"/>
        <v>95.634489761558569</v>
      </c>
      <c r="UZ128" s="9">
        <f t="shared" si="659"/>
        <v>102.90859080883247</v>
      </c>
      <c r="VA128" s="9">
        <f t="shared" si="660"/>
        <v>87.993339474814206</v>
      </c>
      <c r="VB128" s="120">
        <f t="shared" si="974"/>
        <v>95.450965141823332</v>
      </c>
      <c r="VC128" s="15">
        <f t="shared" si="975"/>
        <v>1.4545006273697131E-3</v>
      </c>
      <c r="VD128" s="12"/>
      <c r="VE128" s="11">
        <f t="shared" si="1114"/>
        <v>1.4750765939912549E-3</v>
      </c>
      <c r="VF128" s="10">
        <f t="shared" si="976"/>
        <v>95.496667218907874</v>
      </c>
      <c r="VG128" s="9">
        <f t="shared" si="661"/>
        <v>102.85045081286403</v>
      </c>
      <c r="VH128" s="9">
        <f t="shared" si="662"/>
        <v>87.77749364871913</v>
      </c>
      <c r="VI128" s="120">
        <f t="shared" si="977"/>
        <v>95.313972230791578</v>
      </c>
      <c r="VJ128" s="15">
        <f t="shared" si="978"/>
        <v>1.4698797332072296E-3</v>
      </c>
      <c r="VK128" s="12"/>
      <c r="VL128" s="11">
        <f t="shared" si="1115"/>
        <v>1.4904160635592612E-3</v>
      </c>
      <c r="VM128" s="10">
        <f t="shared" si="979"/>
        <v>95.35822095412928</v>
      </c>
      <c r="VN128" s="9">
        <f t="shared" si="663"/>
        <v>102.79107483498147</v>
      </c>
      <c r="VO128" s="9">
        <f t="shared" si="664"/>
        <v>87.561649573079322</v>
      </c>
      <c r="VP128" s="120">
        <f t="shared" si="980"/>
        <v>95.176362204030397</v>
      </c>
      <c r="VQ128" s="15">
        <f t="shared" si="981"/>
        <v>1.485138138262209E-3</v>
      </c>
      <c r="VR128" s="12"/>
      <c r="VS128" s="11">
        <f t="shared" si="1116"/>
        <v>1.5056337310792019E-3</v>
      </c>
      <c r="VT128" s="10">
        <f t="shared" si="982"/>
        <v>95.219149074360473</v>
      </c>
      <c r="VU128" s="9">
        <f t="shared" si="665"/>
        <v>102.73045972837912</v>
      </c>
      <c r="VV128" s="9">
        <f t="shared" si="666"/>
        <v>87.345806327857005</v>
      </c>
      <c r="VW128" s="120">
        <f t="shared" si="983"/>
        <v>95.038133028118068</v>
      </c>
      <c r="VX128" s="15">
        <f t="shared" si="984"/>
        <v>1.5002756253854191E-3</v>
      </c>
      <c r="VY128" s="12"/>
      <c r="VZ128" s="11">
        <f t="shared" si="1117"/>
        <v>1.5207293764771326E-3</v>
      </c>
      <c r="WA128" s="10">
        <f t="shared" si="985"/>
        <v>95.079449855212374</v>
      </c>
      <c r="WB128" s="9">
        <f t="shared" si="667"/>
        <v>102.66860266783861</v>
      </c>
      <c r="WC128" s="9">
        <f t="shared" si="668"/>
        <v>87.129963006246783</v>
      </c>
      <c r="WD128" s="120">
        <f t="shared" si="986"/>
        <v>94.899282837042705</v>
      </c>
      <c r="WE128" s="15">
        <f t="shared" si="987"/>
        <v>1.5152920074976931E-3</v>
      </c>
      <c r="WF128" s="12"/>
      <c r="WG128" s="11">
        <f t="shared" si="1118"/>
        <v>1.5357028104080572E-3</v>
      </c>
      <c r="WH128" s="10">
        <f t="shared" si="988"/>
        <v>94.939121738768591</v>
      </c>
      <c r="WI128" s="9">
        <f t="shared" si="669"/>
        <v>102.60550114553919</v>
      </c>
      <c r="WJ128" s="9">
        <f t="shared" si="670"/>
        <v>86.91411871497283</v>
      </c>
      <c r="WK128" s="120">
        <f t="shared" si="989"/>
        <v>94.759809930256012</v>
      </c>
      <c r="WL128" s="15">
        <f t="shared" si="990"/>
        <v>1.5301871271523623E-3</v>
      </c>
      <c r="WM128" s="12"/>
      <c r="WN128" s="11">
        <f t="shared" si="1119"/>
        <v>1.5505538738161413E-3</v>
      </c>
      <c r="WO128" s="10">
        <f t="shared" si="991"/>
        <v>94.798163331524847</v>
      </c>
      <c r="WP128" s="9">
        <f t="shared" si="671"/>
        <v>102.5411529667672</v>
      </c>
      <c r="WQ128" s="9">
        <f t="shared" si="672"/>
        <v>86.698272574567284</v>
      </c>
      <c r="WR128" s="120">
        <f t="shared" si="992"/>
        <v>94.619712770667235</v>
      </c>
      <c r="WS128" s="15">
        <f t="shared" si="993"/>
        <v>1.5449608560897138E-3</v>
      </c>
      <c r="WT128" s="12"/>
      <c r="WU128" s="11">
        <f t="shared" si="1120"/>
        <v>1.5652824374861227E-3</v>
      </c>
      <c r="WV128" s="10">
        <f t="shared" si="994"/>
        <v>94.656573402270681</v>
      </c>
      <c r="WW128" s="9">
        <f t="shared" si="673"/>
        <v>102.47555624553063</v>
      </c>
      <c r="WX128" s="9">
        <f t="shared" si="674"/>
        <v>86.48242371963191</v>
      </c>
      <c r="WY128" s="120">
        <f t="shared" si="995"/>
        <v>94.478989982581268</v>
      </c>
      <c r="WZ128" s="15">
        <f t="shared" si="996"/>
        <v>1.5596130947838132E-3</v>
      </c>
      <c r="XA128" s="12"/>
      <c r="XB128" s="11">
        <f t="shared" si="1121"/>
        <v>1.5798884015863607E-3</v>
      </c>
      <c r="XC128" s="10">
        <f t="shared" si="997"/>
        <v>94.514350879917373</v>
      </c>
      <c r="XD128" s="9">
        <f t="shared" si="675"/>
        <v>102.40870940008453</v>
      </c>
      <c r="XE128" s="9">
        <f t="shared" si="676"/>
        <v>86.266571299081036</v>
      </c>
      <c r="XF128" s="120">
        <f t="shared" si="998"/>
        <v>94.337640349582784</v>
      </c>
      <c r="XG128" s="15">
        <f t="shared" si="999"/>
        <v>1.5741437719824722E-3</v>
      </c>
      <c r="XH128" s="12"/>
      <c r="XI128" s="11">
        <f t="shared" si="1122"/>
        <v>1.5943716952042815E-3</v>
      </c>
      <c r="XJ128" s="10">
        <f t="shared" si="1000"/>
        <v>94.371494851274036</v>
      </c>
      <c r="XK128" s="9">
        <f t="shared" si="677"/>
        <v>102.34061114837291</v>
      </c>
      <c r="XL128" s="9">
        <f t="shared" si="678"/>
        <v>86.05071447636864</v>
      </c>
      <c r="XM128" s="120">
        <f t="shared" si="1001"/>
        <v>94.195662812370784</v>
      </c>
      <c r="XN128" s="15">
        <f t="shared" si="1002"/>
        <v>1.5885528442405904E-3</v>
      </c>
      <c r="XO128" s="12"/>
      <c r="XP128" s="11">
        <f t="shared" si="1123"/>
        <v>1.6087322758745188E-3</v>
      </c>
      <c r="XQ128" s="10">
        <f t="shared" si="1003"/>
        <v>94.228004558776206</v>
      </c>
      <c r="XR128" s="9">
        <f t="shared" si="679"/>
        <v>102.27126050339274</v>
      </c>
      <c r="XS128" s="9">
        <f t="shared" si="680"/>
        <v>85.834852429696952</v>
      </c>
      <c r="XT128" s="120">
        <f t="shared" si="1004"/>
        <v>94.053056466544845</v>
      </c>
      <c r="XU128" s="15">
        <f t="shared" si="1005"/>
        <v>1.6028402954477389E-3</v>
      </c>
      <c r="XV128" s="12"/>
      <c r="XW128" s="11">
        <f t="shared" si="1124"/>
        <v>1.6229701291005825E-3</v>
      </c>
      <c r="XX128" s="10">
        <f t="shared" si="1006"/>
        <v>94.083879398168477</v>
      </c>
      <c r="XY128" s="9">
        <f t="shared" si="681"/>
        <v>102.20065676848562</v>
      </c>
      <c r="XZ128" s="9">
        <f t="shared" si="682"/>
        <v>85.618984352208628</v>
      </c>
      <c r="YA128" s="120">
        <f t="shared" si="1007"/>
        <v>93.909820560347129</v>
      </c>
      <c r="YB128" s="15">
        <f t="shared" si="1008"/>
        <v>1.6170061363502577E-3</v>
      </c>
      <c r="YC128" s="12"/>
      <c r="YD128" s="11">
        <f t="shared" si="1125"/>
        <v>1.6370852678704146E-3</v>
      </c>
      <c r="YE128" s="10">
        <f t="shared" si="1009"/>
        <v>93.939118916145048</v>
      </c>
      <c r="YF128" s="9">
        <f t="shared" si="683"/>
        <v>102.12879953256267</v>
      </c>
      <c r="YG128" s="9">
        <f t="shared" si="684"/>
        <v>85.40310945216271</v>
      </c>
      <c r="YH128" s="120">
        <f t="shared" si="1010"/>
        <v>93.765954492362681</v>
      </c>
      <c r="YI128" s="15">
        <f t="shared" si="1011"/>
        <v>1.6310504040684597E-3</v>
      </c>
      <c r="YJ128" s="12"/>
      <c r="YK128" s="11">
        <f t="shared" si="1126"/>
        <v>1.6510777321663798E-3</v>
      </c>
      <c r="YL128" s="10">
        <f t="shared" si="1012"/>
        <v>93.793722807951056</v>
      </c>
      <c r="YM128" s="9">
        <f t="shared" si="685"/>
        <v>102.05568866526795</v>
      </c>
      <c r="YN128" s="9">
        <f t="shared" si="686"/>
        <v>85.187226953093358</v>
      </c>
      <c r="YO128" s="120">
        <f t="shared" si="1013"/>
        <v>93.621457809180654</v>
      </c>
      <c r="YP128" s="15">
        <f t="shared" si="1014"/>
        <v>1.6449731616094711E-3</v>
      </c>
      <c r="YQ128" s="12"/>
      <c r="YR128" s="11">
        <f t="shared" si="1127"/>
        <v>1.664947588470333E-3</v>
      </c>
      <c r="YS128" s="10">
        <f t="shared" si="1015"/>
        <v>93.647690914946935</v>
      </c>
      <c r="YT128" s="9">
        <f t="shared" si="687"/>
        <v>101.98132431208566</v>
      </c>
      <c r="YU128" s="9">
        <f t="shared" si="688"/>
        <v>84.971336093952772</v>
      </c>
      <c r="YV128" s="120">
        <f t="shared" si="1016"/>
        <v>93.476330203019216</v>
      </c>
      <c r="YW128" s="15">
        <f t="shared" si="1017"/>
        <v>1.6587744973761899E-3</v>
      </c>
      <c r="YX128" s="12"/>
      <c r="YY128" s="11">
        <f t="shared" si="1128"/>
        <v>1.6786949292641748E-3</v>
      </c>
      <c r="YZ128" s="10">
        <f t="shared" si="1018"/>
        <v>93.501023222139196</v>
      </c>
      <c r="ZA128" s="9">
        <f t="shared" si="689"/>
        <v>101.90570688939648</v>
      </c>
      <c r="ZB128" s="9">
        <f t="shared" si="690"/>
        <v>84.75543612923849</v>
      </c>
      <c r="ZC128" s="120">
        <f t="shared" si="1019"/>
        <v>93.33057150931748</v>
      </c>
      <c r="ZD128" s="15">
        <f t="shared" si="1020"/>
        <v>1.6724545246727587E-3</v>
      </c>
      <c r="ZE128" s="12"/>
      <c r="ZF128" s="11">
        <f t="shared" si="1129"/>
        <v>1.6923198725264002E-3</v>
      </c>
      <c r="ZG128" s="10">
        <f t="shared" si="1021"/>
        <v>93.353719855680396</v>
      </c>
      <c r="ZH128" s="9">
        <f t="shared" si="691"/>
        <v>101.8288370794881</v>
      </c>
      <c r="ZI128" s="9">
        <f t="shared" si="692"/>
        <v>84.53952632910466</v>
      </c>
      <c r="ZJ128" s="120">
        <f t="shared" si="1022"/>
        <v>93.184181704296378</v>
      </c>
      <c r="ZK128" s="15">
        <f t="shared" si="1023"/>
        <v>1.6860133812071512E-3</v>
      </c>
      <c r="ZL128" s="12"/>
      <c r="ZM128" s="11">
        <f t="shared" si="1130"/>
        <v>1.705822561225233E-3</v>
      </c>
      <c r="ZN128" s="10">
        <f t="shared" si="1024"/>
        <v>93.205781080340614</v>
      </c>
      <c r="ZO128" s="9">
        <f t="shared" si="693"/>
        <v>101.75071582552485</v>
      </c>
      <c r="ZP128" s="9">
        <f t="shared" si="694"/>
        <v>84.323605979458179</v>
      </c>
      <c r="ZQ128" s="120">
        <f t="shared" si="1025"/>
        <v>93.037160902491507</v>
      </c>
      <c r="ZR128" s="15">
        <f t="shared" si="1026"/>
        <v>1.6994512285912671E-3</v>
      </c>
      <c r="ZS128" s="12"/>
      <c r="ZT128" s="11">
        <f t="shared" si="1131"/>
        <v>1.719203162808729E-3</v>
      </c>
      <c r="ZU128" s="10">
        <f t="shared" si="1027"/>
        <v>93.057207296953521</v>
      </c>
      <c r="ZV128" s="9">
        <f t="shared" si="695"/>
        <v>101.67134432648164</v>
      </c>
      <c r="ZW128" s="9">
        <f t="shared" si="696"/>
        <v>84.107674382040329</v>
      </c>
      <c r="ZX128" s="120">
        <f t="shared" si="1028"/>
        <v>92.88950935426098</v>
      </c>
      <c r="ZY128" s="15">
        <f t="shared" si="1029"/>
        <v>1.7127682518389121E-3</v>
      </c>
      <c r="ZZ128" s="12"/>
      <c r="AAA128" s="11">
        <f t="shared" si="1132"/>
        <v>1.7324618686923392E-3</v>
      </c>
      <c r="AAB128" s="10">
        <f t="shared" si="1030"/>
        <v>92.90799903983978</v>
      </c>
      <c r="AAC128" s="9">
        <f t="shared" si="697"/>
        <v>101.59072403204669</v>
      </c>
      <c r="AAD128" s="9">
        <f t="shared" si="698"/>
        <v>83.891730854493105</v>
      </c>
      <c r="AAE128" s="120">
        <f t="shared" si="1031"/>
        <v>92.741227443269906</v>
      </c>
      <c r="AAF128" s="15">
        <f t="shared" si="1032"/>
        <v>1.7259646588622748E-3</v>
      </c>
      <c r="AAG128" s="12"/>
      <c r="AAH128" s="11">
        <f t="shared" si="1133"/>
        <v>1.7455988937444863E-3</v>
      </c>
      <c r="AAI128" s="10">
        <f t="shared" si="1033"/>
        <v>92.758156974209797</v>
      </c>
      <c r="AAJ128" s="9">
        <f t="shared" si="699"/>
        <v>101.50885663749794</v>
      </c>
      <c r="AAK128" s="9">
        <f t="shared" si="700"/>
        <v>85.293532152331011</v>
      </c>
      <c r="AAL128" s="120">
        <f t="shared" si="1034"/>
        <v>93.401194394914484</v>
      </c>
      <c r="AAM128" s="15">
        <f t="shared" si="1035"/>
        <v>1.5812807379843679E-3</v>
      </c>
      <c r="AAN128" s="12"/>
      <c r="AAO128" s="11">
        <f t="shared" si="1134"/>
        <v>1.599421888271143E-3</v>
      </c>
      <c r="AAP128" s="10">
        <f t="shared" si="1036"/>
        <v>93.423906172997803</v>
      </c>
      <c r="AAQ128" s="9">
        <f t="shared" si="701"/>
        <v>101.44013948847777</v>
      </c>
      <c r="AAR128" s="9">
        <f t="shared" si="702"/>
        <v>93.73396939622215</v>
      </c>
      <c r="AAS128" s="120">
        <f t="shared" si="1037"/>
        <v>97.587054442349967</v>
      </c>
      <c r="AAT128" s="15">
        <f t="shared" si="1038"/>
        <v>7.5148778808971025E-4</v>
      </c>
      <c r="AAU128" s="12"/>
      <c r="AAV128" s="11">
        <f t="shared" si="1135"/>
        <v>7.6418356588206504E-4</v>
      </c>
      <c r="AAW128" s="10">
        <f t="shared" si="1039"/>
        <v>97.63610039505248</v>
      </c>
      <c r="AAX128" s="9">
        <f t="shared" si="703"/>
        <v>101.42461951314631</v>
      </c>
      <c r="AAY128" s="9">
        <f t="shared" si="704"/>
        <v>93.842012802807673</v>
      </c>
      <c r="AAZ128" s="120">
        <f t="shared" si="1040"/>
        <v>97.633316157976992</v>
      </c>
      <c r="ABA128" s="15">
        <f t="shared" si="1041"/>
        <v>7.3943817440950065E-4</v>
      </c>
      <c r="ABB128" s="12"/>
      <c r="ABC128" s="11">
        <f t="shared" si="1136"/>
        <v>7.5203300965401103E-4</v>
      </c>
      <c r="ABD128" s="10">
        <f t="shared" si="1042"/>
        <v>97.682350846497997</v>
      </c>
      <c r="ABE128" s="9">
        <f t="shared" si="705"/>
        <v>101.4095932528719</v>
      </c>
      <c r="ABF128" s="9">
        <f t="shared" si="1139"/>
        <v>93.952348354811946</v>
      </c>
      <c r="ABG128" s="120">
        <f t="shared" si="1043"/>
        <v>97.680970803841916</v>
      </c>
      <c r="ABH128" s="15">
        <f t="shared" si="1044"/>
        <v>7.2721318198234292E-4</v>
      </c>
      <c r="ABI128" s="12"/>
      <c r="ABJ128" s="11">
        <f t="shared" si="1137"/>
        <v>7.3970840271598561E-4</v>
      </c>
      <c r="ABK128" s="10">
        <f t="shared" si="1045"/>
        <v>97.72999999999999</v>
      </c>
      <c r="ABL128" s="9">
        <f t="shared" si="706"/>
        <v>101.39505973808811</v>
      </c>
      <c r="ABM128" s="9"/>
      <c r="ABN128" s="101">
        <f t="shared" si="1046"/>
        <v>97.72999999999999</v>
      </c>
      <c r="ABO128" s="15">
        <f t="shared" si="1047"/>
        <v>7.1481620644745501E-4</v>
      </c>
      <c r="ABP128" s="11"/>
      <c r="ABQ128" s="11"/>
    </row>
    <row r="129" spans="1:745" x14ac:dyDescent="0.2">
      <c r="A129" s="1">
        <f t="shared" si="707"/>
        <v>175.2</v>
      </c>
      <c r="B129" s="1">
        <f t="shared" si="1048"/>
        <v>-530.86680486868977</v>
      </c>
      <c r="C129" s="1">
        <f t="shared" si="1049"/>
        <v>-2564065.8939724509</v>
      </c>
      <c r="D129" s="2">
        <f t="shared" si="1050"/>
        <v>119.74</v>
      </c>
      <c r="E129" s="7">
        <f t="shared" si="1051"/>
        <v>2.8300000000000001E-3</v>
      </c>
      <c r="F129" s="1">
        <f t="shared" si="1052"/>
        <v>6.2352202539999999E-2</v>
      </c>
      <c r="G129" s="2">
        <f t="shared" si="1053"/>
        <v>3500</v>
      </c>
      <c r="H129" s="3">
        <f t="shared" si="500"/>
        <v>58.333333333333336</v>
      </c>
      <c r="I129" s="3">
        <f t="shared" si="501"/>
        <v>366.52</v>
      </c>
      <c r="J129" s="1">
        <f t="shared" si="1054"/>
        <v>0.77</v>
      </c>
      <c r="K129" s="1">
        <f t="shared" si="1055"/>
        <v>0.65</v>
      </c>
      <c r="L129" s="1">
        <f t="shared" si="708"/>
        <v>0.50050000000000006</v>
      </c>
      <c r="M129" s="40">
        <f t="shared" si="709"/>
        <v>9.0273513153513143</v>
      </c>
      <c r="N129" s="40">
        <f t="shared" si="502"/>
        <v>685.17596483516479</v>
      </c>
      <c r="O129" s="1">
        <f t="shared" si="1056"/>
        <v>22.01</v>
      </c>
      <c r="P129" s="1">
        <f t="shared" si="1057"/>
        <v>101</v>
      </c>
      <c r="Q129" s="2">
        <f t="shared" si="1058"/>
        <v>9568.08</v>
      </c>
      <c r="R129" s="1">
        <f t="shared" si="710"/>
        <v>95.680800000000005</v>
      </c>
      <c r="S129" s="7">
        <f t="shared" si="1059"/>
        <v>0.1084</v>
      </c>
      <c r="T129" s="7">
        <f t="shared" si="503"/>
        <v>9.228889823999999E-3</v>
      </c>
      <c r="U129" s="7">
        <f t="shared" si="711"/>
        <v>5.2029491518009133E-2</v>
      </c>
      <c r="V129" s="40">
        <f t="shared" si="504"/>
        <v>5127.2756619537149</v>
      </c>
      <c r="W129" s="1">
        <f t="shared" si="1060"/>
        <v>0</v>
      </c>
      <c r="X129" s="1">
        <f t="shared" si="1061"/>
        <v>119.74</v>
      </c>
      <c r="Y129" s="1">
        <f t="shared" si="1062"/>
        <v>97.72999999999999</v>
      </c>
      <c r="Z129" s="6">
        <f t="shared" si="505"/>
        <v>0.80246106979523479</v>
      </c>
      <c r="AA129" s="2">
        <f t="shared" si="1063"/>
        <v>464.2</v>
      </c>
      <c r="AB129" s="40">
        <f t="shared" si="506"/>
        <v>27481.926356927921</v>
      </c>
      <c r="AC129" s="1">
        <f t="shared" si="507"/>
        <v>0.20611977595863853</v>
      </c>
      <c r="AD129" s="2">
        <f t="shared" si="1138"/>
        <v>7</v>
      </c>
      <c r="AE129" s="10">
        <f t="shared" si="508"/>
        <v>1.4428384317104697</v>
      </c>
      <c r="AF129" s="12">
        <f t="shared" si="509"/>
        <v>0.46343032569835596</v>
      </c>
      <c r="AG129" s="43">
        <f t="shared" si="510"/>
        <v>-9.9559109999068136E-5</v>
      </c>
      <c r="AH129" s="97">
        <f t="shared" si="511"/>
        <v>2.5987678256996534E-5</v>
      </c>
      <c r="AI129" s="11">
        <f t="shared" si="712"/>
        <v>0</v>
      </c>
      <c r="AJ129" s="43">
        <f t="shared" si="512"/>
        <v>2.0956151910400903E-3</v>
      </c>
      <c r="AK129" s="43"/>
      <c r="AL129" s="11">
        <f t="shared" si="713"/>
        <v>0</v>
      </c>
      <c r="AM129" s="10">
        <f t="shared" si="714"/>
        <v>104.48026703302895</v>
      </c>
      <c r="AN129" s="9"/>
      <c r="AO129" s="9">
        <f t="shared" si="513"/>
        <v>104.26141470160435</v>
      </c>
      <c r="AP129" s="108">
        <f t="shared" si="715"/>
        <v>104.26141470160435</v>
      </c>
      <c r="AQ129" s="15">
        <f t="shared" si="716"/>
        <v>0</v>
      </c>
      <c r="AR129" s="49"/>
      <c r="AS129" s="11">
        <f t="shared" si="717"/>
        <v>2.1343191272161245E-5</v>
      </c>
      <c r="AT129" s="10">
        <f t="shared" si="718"/>
        <v>104.37083460787078</v>
      </c>
      <c r="AU129" s="9">
        <f t="shared" si="514"/>
        <v>104.26141470160435</v>
      </c>
      <c r="AV129" s="9">
        <f t="shared" si="515"/>
        <v>104.04265426994387</v>
      </c>
      <c r="AW129" s="101">
        <f t="shared" si="719"/>
        <v>104.15203448577411</v>
      </c>
      <c r="AX129" s="15">
        <f t="shared" si="720"/>
        <v>2.1333008607647937E-5</v>
      </c>
      <c r="AY129" s="49"/>
      <c r="AZ129" s="11">
        <f t="shared" si="721"/>
        <v>4.2678639734868758E-5</v>
      </c>
      <c r="BA129" s="10">
        <f t="shared" si="722"/>
        <v>104.26142936333932</v>
      </c>
      <c r="BB129" s="9">
        <f t="shared" si="516"/>
        <v>104.26140219465508</v>
      </c>
      <c r="BC129" s="9">
        <f t="shared" si="517"/>
        <v>103.82398552904094</v>
      </c>
      <c r="BD129" s="101">
        <f t="shared" si="723"/>
        <v>104.04269386184801</v>
      </c>
      <c r="BE129" s="15">
        <f t="shared" si="724"/>
        <v>4.2655856097218517E-5</v>
      </c>
      <c r="BF129" s="49"/>
      <c r="BG129" s="11">
        <f t="shared" si="725"/>
        <v>6.400392242733363E-5</v>
      </c>
      <c r="BH129" s="10">
        <f t="shared" si="726"/>
        <v>104.15203870300353</v>
      </c>
      <c r="BI129" s="9">
        <f t="shared" si="518"/>
        <v>104.26135219068384</v>
      </c>
      <c r="BJ129" s="9">
        <f t="shared" si="727"/>
        <v>103.60540822829604</v>
      </c>
      <c r="BK129" s="101">
        <f t="shared" si="728"/>
        <v>103.93338020948994</v>
      </c>
      <c r="BL129" s="15">
        <f t="shared" si="729"/>
        <v>6.3966129932816192E-5</v>
      </c>
      <c r="BM129" s="49"/>
      <c r="BN129" s="11">
        <f t="shared" si="730"/>
        <v>8.531662282895354E-5</v>
      </c>
      <c r="BO129" s="10">
        <f t="shared" si="731"/>
        <v>104.04265003317514</v>
      </c>
      <c r="BP129" s="9">
        <f t="shared" si="519"/>
        <v>104.26123974382624</v>
      </c>
      <c r="BQ129" s="9">
        <f t="shared" si="732"/>
        <v>103.38692207565512</v>
      </c>
      <c r="BR129" s="101">
        <f t="shared" si="733"/>
        <v>103.82408090974067</v>
      </c>
      <c r="BS129" s="15">
        <f t="shared" si="734"/>
        <v>8.526142593218573E-5</v>
      </c>
      <c r="BT129" s="12"/>
      <c r="BU129" s="11">
        <f t="shared" si="735"/>
        <v>1.066143319550197E-4</v>
      </c>
      <c r="BV129" s="10">
        <f t="shared" si="736"/>
        <v>103.9332507686058</v>
      </c>
      <c r="BW129" s="9">
        <f t="shared" si="520"/>
        <v>104.2610399636671</v>
      </c>
      <c r="BX129" s="9">
        <f t="shared" si="737"/>
        <v>103.16852673779123</v>
      </c>
      <c r="BY129" s="101">
        <f t="shared" si="738"/>
        <v>103.71478335072916</v>
      </c>
      <c r="BZ129" s="15">
        <f t="shared" si="739"/>
        <v>1.0653934934518241E-4</v>
      </c>
      <c r="CA129" s="12"/>
      <c r="CB129" s="11">
        <f t="shared" si="740"/>
        <v>1.2789464944347142E-4</v>
      </c>
      <c r="CC129" s="10">
        <f t="shared" si="741"/>
        <v>103.82382833817087</v>
      </c>
      <c r="CD129" s="9">
        <f t="shared" si="521"/>
        <v>104.26072802640802</v>
      </c>
      <c r="CE129" s="9">
        <f t="shared" si="742"/>
        <v>102.95022184032894</v>
      </c>
      <c r="CF129" s="101">
        <f t="shared" si="743"/>
        <v>103.60547493336847</v>
      </c>
      <c r="CG129" s="15">
        <f t="shared" si="744"/>
        <v>1.2779751592093409E-4</v>
      </c>
      <c r="CH129" s="12"/>
      <c r="CI129" s="11">
        <f t="shared" si="745"/>
        <v>1.4915518463170339E-4</v>
      </c>
      <c r="CJ129" s="10">
        <f t="shared" si="746"/>
        <v>103.71437019053417</v>
      </c>
      <c r="CK129" s="9">
        <f t="shared" si="522"/>
        <v>104.26027918595088</v>
      </c>
      <c r="CL129" s="9">
        <f t="shared" si="747"/>
        <v>102.73200696811159</v>
      </c>
      <c r="CM129" s="101">
        <f t="shared" si="748"/>
        <v>103.49614307703123</v>
      </c>
      <c r="CN129" s="15">
        <f t="shared" si="749"/>
        <v>1.4903355296260287E-4</v>
      </c>
      <c r="CO129" s="12"/>
      <c r="CP129" s="11">
        <f t="shared" si="750"/>
        <v>1.7039355762234177E-4</v>
      </c>
      <c r="CQ129" s="10">
        <f t="shared" si="751"/>
        <v>103.60486379978866</v>
      </c>
      <c r="CR129" s="9">
        <f t="shared" si="523"/>
        <v>104.25966878488707</v>
      </c>
      <c r="CS129" s="9">
        <f t="shared" si="524"/>
        <v>102.51388166551033</v>
      </c>
      <c r="CT129" s="101">
        <f t="shared" si="752"/>
        <v>103.3867752251987</v>
      </c>
      <c r="CU129" s="15">
        <f t="shared" si="753"/>
        <v>1.7024510036890703E-4</v>
      </c>
      <c r="CV129" s="12"/>
      <c r="CW129" s="11">
        <f t="shared" si="754"/>
        <v>1.9160740033705831E-4</v>
      </c>
      <c r="CX129" s="10">
        <f t="shared" si="755"/>
        <v>103.49529667106731</v>
      </c>
      <c r="CY129" s="9">
        <f t="shared" si="525"/>
        <v>104.2588722653821</v>
      </c>
      <c r="CZ129" s="9">
        <f t="shared" si="526"/>
        <v>102.29584543677475</v>
      </c>
      <c r="DA129" s="101">
        <f t="shared" si="756"/>
        <v>103.27735885107842</v>
      </c>
      <c r="DB129" s="15">
        <f t="shared" si="757"/>
        <v>1.914298116613605E-4</v>
      </c>
      <c r="DC129" s="12"/>
      <c r="DD129" s="11">
        <f t="shared" si="758"/>
        <v>2.1279435755744327E-4</v>
      </c>
      <c r="DE129" s="10">
        <f t="shared" si="759"/>
        <v>103.38565634611894</v>
      </c>
      <c r="DF129" s="9">
        <f t="shared" si="527"/>
        <v>104.25786517994568</v>
      </c>
      <c r="DG129" s="9">
        <f t="shared" si="528"/>
        <v>102.07789774642407</v>
      </c>
      <c r="DH129" s="101">
        <f t="shared" si="760"/>
        <v>103.16788146318487</v>
      </c>
      <c r="DI129" s="15">
        <f t="shared" si="761"/>
        <v>2.1258535499639616E-4</v>
      </c>
      <c r="DJ129" s="12"/>
      <c r="DK129" s="11">
        <f t="shared" si="762"/>
        <v>2.3395208795198472E-4</v>
      </c>
      <c r="DL129" s="10">
        <f t="shared" si="763"/>
        <v>103.27593040884365</v>
      </c>
      <c r="DM129" s="9">
        <f t="shared" si="529"/>
        <v>104.25662320207752</v>
      </c>
      <c r="DN129" s="9">
        <f t="shared" si="530"/>
        <v>101.86003801967831</v>
      </c>
      <c r="DO129" s="101">
        <f t="shared" si="764"/>
        <v>103.05833061087792</v>
      </c>
      <c r="DP129" s="15">
        <f t="shared" si="765"/>
        <v>2.337094141614773E-4</v>
      </c>
      <c r="DQ129" s="12"/>
      <c r="DR129" s="11">
        <f t="shared" si="766"/>
        <v>2.5507826508828314E-4</v>
      </c>
      <c r="DS129" s="10">
        <f t="shared" si="767"/>
        <v>103.1661064907827</v>
      </c>
      <c r="DT129" s="9">
        <f t="shared" si="531"/>
        <v>104.25512213677918</v>
      </c>
      <c r="DU129" s="9">
        <f t="shared" si="532"/>
        <v>101.64226564292861</v>
      </c>
      <c r="DV129" s="101">
        <f t="shared" si="768"/>
        <v>102.9486938898539</v>
      </c>
      <c r="DW129" s="15">
        <f t="shared" si="769"/>
        <v>2.5479968955433008E-4</v>
      </c>
      <c r="DX129" s="12"/>
      <c r="DY129" s="11">
        <f t="shared" si="770"/>
        <v>2.7617057842955101E-4</v>
      </c>
      <c r="DZ129" s="10">
        <f t="shared" si="771"/>
        <v>103.05617227655756</v>
      </c>
      <c r="EA129" s="9">
        <f t="shared" si="533"/>
        <v>104.25333793092275</v>
      </c>
      <c r="EB129" s="9">
        <f t="shared" si="534"/>
        <v>101.42457996424623</v>
      </c>
      <c r="EC129" s="101">
        <f t="shared" si="772"/>
        <v>102.8389589475845</v>
      </c>
      <c r="ED129" s="15">
        <f t="shared" si="773"/>
        <v>2.7585389914442651E-4</v>
      </c>
      <c r="EE129" s="12"/>
      <c r="EF129" s="11">
        <f t="shared" si="774"/>
        <v>2.9722673431455186E-4</v>
      </c>
      <c r="EG129" s="10">
        <f t="shared" si="775"/>
        <v>102.94611550925353</v>
      </c>
      <c r="EH129" s="9">
        <f t="shared" si="535"/>
        <v>104.25124668346737</v>
      </c>
      <c r="EI129" s="9">
        <f t="shared" si="536"/>
        <v>101.2069802939282</v>
      </c>
      <c r="EJ129" s="101">
        <f t="shared" si="776"/>
        <v>102.72911348869778</v>
      </c>
      <c r="EK129" s="15">
        <f t="shared" si="777"/>
        <v>2.9686977941607211E-4</v>
      </c>
      <c r="EL129" s="12"/>
      <c r="EM129" s="11">
        <f t="shared" si="778"/>
        <v>3.182444569202142E-4</v>
      </c>
      <c r="EN129" s="10">
        <f t="shared" si="779"/>
        <v>102.83592399574214</v>
      </c>
      <c r="EO129" s="9">
        <f t="shared" si="537"/>
        <v>104.24882465551455</v>
      </c>
      <c r="EP129" s="9">
        <f t="shared" si="538"/>
        <v>100.98946590508</v>
      </c>
      <c r="EQ129" s="101">
        <f t="shared" si="780"/>
        <v>102.61914528029727</v>
      </c>
      <c r="ER129" s="15">
        <f t="shared" si="781"/>
        <v>3.1784508629214219E-4</v>
      </c>
      <c r="ES129" s="12"/>
      <c r="ET129" s="11">
        <f t="shared" si="782"/>
        <v>3.3922148920600249E-4</v>
      </c>
      <c r="EU129" s="10">
        <f t="shared" si="783"/>
        <v>102.72558561193844</v>
      </c>
      <c r="EV129" s="9">
        <f t="shared" si="539"/>
        <v>104.24604828019416</v>
      </c>
      <c r="EW129" s="9">
        <f t="shared" si="540"/>
        <v>100.77203603423345</v>
      </c>
      <c r="EX129" s="101">
        <f t="shared" si="784"/>
        <v>102.5090421572138</v>
      </c>
      <c r="EY129" s="15">
        <f t="shared" si="785"/>
        <v>3.3877759603790958E-4</v>
      </c>
      <c r="EZ129" s="12"/>
      <c r="FA129" s="11">
        <f t="shared" si="786"/>
        <v>3.6015559383934122E-4</v>
      </c>
      <c r="FB129" s="10">
        <f t="shared" si="787"/>
        <v>102.61508830798795</v>
      </c>
      <c r="FC129" s="9">
        <f t="shared" si="541"/>
        <v>104.24289417237249</v>
      </c>
      <c r="FD129" s="9">
        <f t="shared" si="542"/>
        <v>100.55468988199883</v>
      </c>
      <c r="FE129" s="101">
        <f t="shared" si="788"/>
        <v>102.39879202718566</v>
      </c>
      <c r="FF129" s="15">
        <f t="shared" si="789"/>
        <v>3.5966510614413515E-4</v>
      </c>
      <c r="FG129" s="12"/>
      <c r="FH129" s="11">
        <f t="shared" si="790"/>
        <v>3.8104455410134394E-4</v>
      </c>
      <c r="FI129" s="10">
        <f t="shared" si="791"/>
        <v>102.50442011337861</v>
      </c>
      <c r="FJ129" s="9">
        <f t="shared" si="543"/>
        <v>104.23933913817478</v>
      </c>
      <c r="FK129" s="9">
        <f t="shared" si="544"/>
        <v>100.33742661374987</v>
      </c>
      <c r="FL129" s="101">
        <f t="shared" si="792"/>
        <v>102.28838287596233</v>
      </c>
      <c r="FM129" s="15">
        <f t="shared" si="793"/>
        <v>3.8050543618890553E-4</v>
      </c>
      <c r="FN129" s="12"/>
      <c r="FO129" s="11">
        <f t="shared" si="794"/>
        <v>4.0188617477214625E-4</v>
      </c>
      <c r="FP129" s="10">
        <f t="shared" si="795"/>
        <v>102.3935691419735</v>
      </c>
      <c r="FQ129" s="9">
        <f t="shared" si="545"/>
        <v>104.23536018431446</v>
      </c>
      <c r="FR129" s="9">
        <f t="shared" si="546"/>
        <v>100.12024536034123</v>
      </c>
      <c r="FS129" s="101">
        <f t="shared" si="796"/>
        <v>102.17780277232785</v>
      </c>
      <c r="FT129" s="15">
        <f t="shared" si="797"/>
        <v>4.0129642867740579E-4</v>
      </c>
      <c r="FU129" s="12"/>
      <c r="FV129" s="11">
        <f t="shared" si="798"/>
        <v>4.2267828299511568E-4</v>
      </c>
      <c r="FW129" s="10">
        <f t="shared" si="799"/>
        <v>102.28252359695989</v>
      </c>
      <c r="FX129" s="9">
        <f t="shared" si="547"/>
        <v>104.23093452722178</v>
      </c>
      <c r="FY129" s="9">
        <f t="shared" si="548"/>
        <v>99.90314521885638</v>
      </c>
      <c r="FZ129" s="101">
        <f t="shared" si="800"/>
        <v>102.06703987303908</v>
      </c>
      <c r="GA129" s="15">
        <f t="shared" si="801"/>
        <v>4.2203594985922022E-4</v>
      </c>
      <c r="GB129" s="12"/>
      <c r="GC129" s="11">
        <f t="shared" si="802"/>
        <v>4.4341872911934091E-4</v>
      </c>
      <c r="GD129" s="10">
        <f t="shared" si="803"/>
        <v>102.17127177571051</v>
      </c>
      <c r="GE129" s="9">
        <f t="shared" si="549"/>
        <v>104.22603960196507</v>
      </c>
      <c r="GF129" s="9">
        <f t="shared" si="550"/>
        <v>99.686125253384773</v>
      </c>
      <c r="GG129" s="101">
        <f t="shared" si="804"/>
        <v>101.95608242767491</v>
      </c>
      <c r="GH129" s="15">
        <f t="shared" si="805"/>
        <v>4.4272189052250083E-4</v>
      </c>
      <c r="GI129" s="12"/>
      <c r="GJ129" s="11">
        <f t="shared" si="806"/>
        <v>4.641053875198203E-4</v>
      </c>
      <c r="GK129" s="10">
        <f t="shared" si="807"/>
        <v>102.05980207455266</v>
      </c>
      <c r="GL129" s="9">
        <f t="shared" si="551"/>
        <v>104.22065307095785</v>
      </c>
      <c r="GM129" s="9">
        <f t="shared" si="552"/>
        <v>99.469184495827733</v>
      </c>
      <c r="GN129" s="120">
        <f t="shared" si="808"/>
        <v>101.84491878339279</v>
      </c>
      <c r="GO129" s="15">
        <f t="shared" si="809"/>
        <v>4.6335216676448568E-4</v>
      </c>
      <c r="GP129" s="12"/>
      <c r="GQ129" s="11">
        <f t="shared" si="810"/>
        <v>4.8473615739466543E-4</v>
      </c>
      <c r="GR129" s="10">
        <f t="shared" si="811"/>
        <v>101.94810299344192</v>
      </c>
      <c r="GS129" s="9">
        <f t="shared" si="553"/>
        <v>104.21475283244557</v>
      </c>
      <c r="GT129" s="9">
        <f t="shared" si="554"/>
        <v>99.252321946730518</v>
      </c>
      <c r="GU129" s="120">
        <f t="shared" si="812"/>
        <v>101.73353738958804</v>
      </c>
      <c r="GV129" s="15">
        <f t="shared" si="813"/>
        <v>4.8392472073796822E-4</v>
      </c>
      <c r="GW129" s="12"/>
      <c r="GX129" s="11">
        <f t="shared" si="814"/>
        <v>5.0530896353893722E-4</v>
      </c>
      <c r="GY129" s="10">
        <f t="shared" si="815"/>
        <v>101.83616314053586</v>
      </c>
      <c r="GZ129" s="9">
        <f t="shared" si="555"/>
        <v>104.20831702876609</v>
      </c>
      <c r="HA129" s="9">
        <f t="shared" si="556"/>
        <v>99.035536576140274</v>
      </c>
      <c r="HB129" s="101">
        <f t="shared" si="816"/>
        <v>101.62192680245317</v>
      </c>
      <c r="HC129" s="15">
        <f t="shared" si="817"/>
        <v>5.0443752137317071E-4</v>
      </c>
      <c r="HD129" s="12"/>
      <c r="HE129" s="11">
        <f t="shared" si="818"/>
        <v>5.2582175709447966E-4</v>
      </c>
      <c r="HF129" s="10">
        <f t="shared" si="819"/>
        <v>101.72397123666494</v>
      </c>
      <c r="HG129" s="9">
        <f t="shared" si="557"/>
        <v>104.20132405437829</v>
      </c>
      <c r="HH129" s="9">
        <f t="shared" si="558"/>
        <v>98.818827324488026</v>
      </c>
      <c r="HI129" s="101">
        <f t="shared" si="820"/>
        <v>101.51007568943317</v>
      </c>
      <c r="HJ129" s="15">
        <f t="shared" si="821"/>
        <v>5.2488856507466224E-4</v>
      </c>
      <c r="HK129" s="12"/>
      <c r="HL129" s="11">
        <f t="shared" si="822"/>
        <v>5.4627251627534647E-4</v>
      </c>
      <c r="HM129" s="10">
        <f t="shared" si="823"/>
        <v>101.6115161196968</v>
      </c>
      <c r="HN129" s="9">
        <f t="shared" si="559"/>
        <v>104.19375256365363</v>
      </c>
      <c r="HO129" s="9">
        <f t="shared" si="560"/>
        <v>98.602193103492937</v>
      </c>
      <c r="HP129" s="120">
        <f t="shared" si="824"/>
        <v>101.39797283357328</v>
      </c>
      <c r="HQ129" s="15">
        <f t="shared" si="825"/>
        <v>5.4527587639300852E-4</v>
      </c>
      <c r="HR129" s="12"/>
      <c r="HS129" s="11">
        <f t="shared" si="1064"/>
        <v>5.6665924706842839E-4</v>
      </c>
      <c r="HT129" s="10">
        <f t="shared" si="826"/>
        <v>101.49878674879061</v>
      </c>
      <c r="HU129" s="9">
        <f t="shared" si="561"/>
        <v>104.18558147842583</v>
      </c>
      <c r="HV129" s="9">
        <f t="shared" si="562"/>
        <v>98.38563279708832</v>
      </c>
      <c r="HW129" s="120">
        <f t="shared" si="827"/>
        <v>101.28560713775707</v>
      </c>
      <c r="HX129" s="15">
        <f t="shared" si="828"/>
        <v>5.6559750867066639E-4</v>
      </c>
      <c r="HY129" s="12"/>
      <c r="HZ129" s="11">
        <f t="shared" si="1065"/>
        <v>5.8697998390879044E-4</v>
      </c>
      <c r="IA129" s="10">
        <f t="shared" si="829"/>
        <v>101.38577220853875</v>
      </c>
      <c r="IB129" s="9">
        <f t="shared" si="563"/>
        <v>104.17678999529414</v>
      </c>
      <c r="IC129" s="9">
        <f t="shared" si="564"/>
        <v>98.169145262367024</v>
      </c>
      <c r="ID129" s="120">
        <f t="shared" si="830"/>
        <v>101.17296762883058</v>
      </c>
      <c r="IE129" s="15">
        <f t="shared" si="831"/>
        <v>5.8585154466202032E-4</v>
      </c>
      <c r="IF129" s="12"/>
      <c r="IG129" s="11">
        <f t="shared" si="1066"/>
        <v>6.0723279032947578E-4</v>
      </c>
      <c r="IH129" s="10">
        <f t="shared" si="832"/>
        <v>101.27246171299262</v>
      </c>
      <c r="II129" s="9">
        <f t="shared" si="565"/>
        <v>104.16735759267613</v>
      </c>
      <c r="IJ129" s="9">
        <f t="shared" si="566"/>
        <v>97.952729330545225</v>
      </c>
      <c r="IK129" s="120">
        <f t="shared" si="833"/>
        <v>101.06004346161068</v>
      </c>
      <c r="IL129" s="15">
        <f t="shared" si="834"/>
        <v>6.0603609712714932E-4</v>
      </c>
      <c r="IM129" s="12"/>
      <c r="IN129" s="11">
        <f t="shared" si="1067"/>
        <v>6.2741575958537212E-4</v>
      </c>
      <c r="IO129" s="10">
        <f t="shared" si="835"/>
        <v>101.15884460956994</v>
      </c>
      <c r="IP129" s="9">
        <f t="shared" si="567"/>
        <v>104.15726403760617</v>
      </c>
      <c r="IQ129" s="9">
        <f t="shared" si="568"/>
        <v>97.736383807942786</v>
      </c>
      <c r="IR129" s="120">
        <f t="shared" si="836"/>
        <v>100.94682392277448</v>
      </c>
      <c r="IS129" s="15">
        <f t="shared" si="837"/>
        <v>6.2614930939920764E-4</v>
      </c>
      <c r="IT129" s="12"/>
      <c r="IU129" s="11">
        <f t="shared" si="1068"/>
        <v>6.475270152509476E-4</v>
      </c>
      <c r="IV129" s="10">
        <f t="shared" si="838"/>
        <v>101.04491038284094</v>
      </c>
      <c r="IW129" s="9">
        <f t="shared" si="569"/>
        <v>104.14648939227645</v>
      </c>
      <c r="IX129" s="9">
        <f t="shared" si="570"/>
        <v>97.520107476979675</v>
      </c>
      <c r="IY129" s="120">
        <f t="shared" si="839"/>
        <v>100.83329843462806</v>
      </c>
      <c r="IZ129" s="15">
        <f t="shared" si="840"/>
        <v>6.4618935592511482E-4</v>
      </c>
      <c r="JA129" s="12"/>
      <c r="JB129" s="11">
        <f t="shared" si="1069"/>
        <v>6.6756471179147238E-4</v>
      </c>
      <c r="JC129" s="10">
        <f t="shared" si="841"/>
        <v>100.93064865819153</v>
      </c>
      <c r="JD129" s="9">
        <f t="shared" si="571"/>
        <v>104.13501402031716</v>
      </c>
      <c r="JE129" s="9">
        <f t="shared" si="572"/>
        <v>97.303899097185067</v>
      </c>
      <c r="JF129" s="120">
        <f t="shared" si="842"/>
        <v>100.71945655875112</v>
      </c>
      <c r="JG129" s="15">
        <f t="shared" si="843"/>
        <v>6.6615444277957209E-4</v>
      </c>
      <c r="JH129" s="12"/>
      <c r="JI129" s="11">
        <f t="shared" si="1070"/>
        <v>6.8752703510773709E-4</v>
      </c>
      <c r="JJ129" s="10">
        <f t="shared" si="844"/>
        <v>100.81604920536029</v>
      </c>
      <c r="JK129" s="9">
        <f t="shared" si="573"/>
        <v>104.12281859281353</v>
      </c>
      <c r="JL129" s="9">
        <f t="shared" si="574"/>
        <v>97.087757406219822</v>
      </c>
      <c r="JM129" s="120">
        <f t="shared" si="845"/>
        <v>100.60528799951668</v>
      </c>
      <c r="JN129" s="15">
        <f t="shared" si="846"/>
        <v>6.8604280815214101E-4</v>
      </c>
      <c r="JO129" s="12"/>
      <c r="JP129" s="11">
        <f t="shared" si="1071"/>
        <v>7.0741220305385686E-4</v>
      </c>
      <c r="JQ129" s="10">
        <f t="shared" si="847"/>
        <v>100.70110194184841</v>
      </c>
      <c r="JR129" s="9">
        <f t="shared" si="575"/>
        <v>104.10988409405724</v>
      </c>
      <c r="JS129" s="9">
        <f t="shared" si="576"/>
        <v>96.871681120909258</v>
      </c>
      <c r="JT129" s="120">
        <f t="shared" si="848"/>
        <v>100.49078260748325</v>
      </c>
      <c r="JU129" s="15">
        <f t="shared" si="849"/>
        <v>7.0585272280736841E-4</v>
      </c>
      <c r="JV129" s="12"/>
      <c r="JW129" s="11">
        <f t="shared" si="1072"/>
        <v>7.2721846592819779E-4</v>
      </c>
      <c r="JX129" s="10">
        <f t="shared" si="850"/>
        <v>100.58579693620003</v>
      </c>
      <c r="JY129" s="9">
        <f t="shared" si="577"/>
        <v>104.09619182703037</v>
      </c>
      <c r="JZ129" s="9">
        <f t="shared" si="578"/>
        <v>96.655668938285288</v>
      </c>
      <c r="KA129" s="120">
        <f t="shared" si="851"/>
        <v>100.37593038265783</v>
      </c>
      <c r="KB129" s="15">
        <f t="shared" si="852"/>
        <v>7.2558249051796805E-4</v>
      </c>
      <c r="KC129" s="12"/>
      <c r="KD129" s="11">
        <f t="shared" si="1073"/>
        <v>7.4694410693728719E-4</v>
      </c>
      <c r="KE129" s="10">
        <f t="shared" si="853"/>
        <v>100.47012441115149</v>
      </c>
      <c r="KF129" s="9">
        <f t="shared" si="579"/>
        <v>104.08172341862031</v>
      </c>
      <c r="KG129" s="9">
        <f t="shared" si="580"/>
        <v>96.439719536636687</v>
      </c>
      <c r="KH129" s="120">
        <f t="shared" si="854"/>
        <v>100.26072147762849</v>
      </c>
      <c r="KI129" s="15">
        <f t="shared" si="855"/>
        <v>7.4523044847092396E-4</v>
      </c>
      <c r="KJ129" s="12"/>
      <c r="KK129" s="11">
        <f t="shared" si="1074"/>
        <v>7.6658744263257696E-4</v>
      </c>
      <c r="KL129" s="10">
        <f t="shared" si="856"/>
        <v>100.35407474664834</v>
      </c>
      <c r="KM129" s="9">
        <f t="shared" si="581"/>
        <v>104.06646082456442</v>
      </c>
      <c r="KN129" s="9">
        <f t="shared" si="582"/>
        <v>96.223831576565416</v>
      </c>
      <c r="KO129" s="120">
        <f t="shared" si="857"/>
        <v>100.14514620056491</v>
      </c>
      <c r="KP129" s="15">
        <f t="shared" si="858"/>
        <v>7.6479496764668116E-4</v>
      </c>
      <c r="KQ129" s="12"/>
      <c r="KR129" s="11">
        <f t="shared" si="1075"/>
        <v>7.8614682332014659E-4</v>
      </c>
      <c r="KS129" s="10">
        <f t="shared" si="859"/>
        <v>100.23763848272837</v>
      </c>
      <c r="KT129" s="9">
        <f t="shared" si="583"/>
        <v>104.05038633412346</v>
      </c>
      <c r="KU129" s="9">
        <f t="shared" si="584"/>
        <v>96.008003702048384</v>
      </c>
      <c r="KV129" s="120">
        <f t="shared" si="860"/>
        <v>100.02919501808591</v>
      </c>
      <c r="KW129" s="15">
        <f t="shared" si="861"/>
        <v>7.8427445317135456E-4</v>
      </c>
      <c r="KX129" s="12"/>
      <c r="KY129" s="11">
        <f t="shared" si="1076"/>
        <v>8.0562063344320897E-4</v>
      </c>
      <c r="KZ129" s="10">
        <f t="shared" si="862"/>
        <v>100.12080632227023</v>
      </c>
      <c r="LA129" s="9">
        <f t="shared" si="585"/>
        <v>104.03348257448366</v>
      </c>
      <c r="LB129" s="9">
        <f t="shared" si="586"/>
        <v>95.792234541502438</v>
      </c>
      <c r="LC129" s="120">
        <f t="shared" si="863"/>
        <v>99.912858557993047</v>
      </c>
      <c r="LD129" s="15">
        <f t="shared" si="864"/>
        <v>8.0366734464213936E-4</v>
      </c>
      <c r="LE129" s="12"/>
      <c r="LF129" s="11">
        <f t="shared" si="1077"/>
        <v>8.2500729193759822E-4</v>
      </c>
      <c r="LG129" s="10">
        <f t="shared" si="865"/>
        <v>100.00356913360608</v>
      </c>
      <c r="LH129" s="9">
        <f t="shared" si="587"/>
        <v>104.01573251488674</v>
      </c>
      <c r="LI129" s="9">
        <f t="shared" si="588"/>
        <v>95.576522708851058</v>
      </c>
      <c r="LJ129" s="120">
        <f t="shared" si="866"/>
        <v>99.796127611868897</v>
      </c>
      <c r="LK129" s="15">
        <f t="shared" si="867"/>
        <v>8.2297211642605266E-4</v>
      </c>
      <c r="LL129" s="12"/>
      <c r="LM129" s="11">
        <f t="shared" si="1078"/>
        <v>8.4430525256026779E-4</v>
      </c>
      <c r="LN129" s="10">
        <f t="shared" si="868"/>
        <v>99.885917952997772</v>
      </c>
      <c r="LO129" s="9">
        <f t="shared" si="589"/>
        <v>103.99711947048841</v>
      </c>
      <c r="LP129" s="9">
        <f t="shared" si="590"/>
        <v>95.360866804592561</v>
      </c>
      <c r="LQ129" s="120">
        <f t="shared" si="869"/>
        <v>99.678993137540488</v>
      </c>
      <c r="LR129" s="15">
        <f t="shared" si="870"/>
        <v>8.4218727793202613E-4</v>
      </c>
      <c r="LS129" s="12"/>
      <c r="LT129" s="11">
        <f t="shared" si="1079"/>
        <v>8.6351300419080048E-4</v>
      </c>
      <c r="LU129" s="10">
        <f t="shared" si="871"/>
        <v>99.767843986976459</v>
      </c>
      <c r="LV129" s="9">
        <f t="shared" si="591"/>
        <v>103.97762710594579</v>
      </c>
      <c r="LW129" s="9">
        <f t="shared" si="592"/>
        <v>95.145265416867176</v>
      </c>
      <c r="LX129" s="120">
        <f t="shared" si="872"/>
        <v>99.561446261406473</v>
      </c>
      <c r="LY129" s="15">
        <f t="shared" si="873"/>
        <v>8.6131137385668771E-4</v>
      </c>
      <c r="LZ129" s="12"/>
      <c r="MA129" s="11">
        <f t="shared" si="1080"/>
        <v>8.8262907110620091E-4</v>
      </c>
      <c r="MB129" s="10">
        <f t="shared" si="874"/>
        <v>99.649338614544718</v>
      </c>
      <c r="MC129" s="9">
        <f t="shared" si="593"/>
        <v>103.95723943873432</v>
      </c>
      <c r="MD129" s="9">
        <f t="shared" si="594"/>
        <v>94.929717122521964</v>
      </c>
      <c r="ME129" s="120">
        <f t="shared" si="875"/>
        <v>99.443478280628142</v>
      </c>
      <c r="MF129" s="15">
        <f t="shared" si="876"/>
        <v>8.8034298440397066E-4</v>
      </c>
      <c r="MG129" s="12"/>
      <c r="MH129" s="11">
        <f t="shared" si="1081"/>
        <v>9.0165201322909986E-4</v>
      </c>
      <c r="MI129" s="10">
        <f t="shared" si="877"/>
        <v>99.530393389241127</v>
      </c>
      <c r="MJ129" s="9">
        <f t="shared" si="595"/>
        <v>103.93594084219563</v>
      </c>
      <c r="MK129" s="9">
        <f t="shared" si="596"/>
        <v>94.71422048817287</v>
      </c>
      <c r="ML129" s="120">
        <f t="shared" si="878"/>
        <v>99.325080665184259</v>
      </c>
      <c r="MM129" s="15">
        <f t="shared" si="879"/>
        <v>8.9928072547876953E-4</v>
      </c>
      <c r="MN129" s="12"/>
      <c r="MO129" s="11">
        <f t="shared" si="1082"/>
        <v>9.2058042634948322E-4</v>
      </c>
      <c r="MP129" s="10">
        <f t="shared" si="880"/>
        <v>99.411000041067609</v>
      </c>
      <c r="MQ129" s="9">
        <f t="shared" si="597"/>
        <v>103.91371604831755</v>
      </c>
      <c r="MR129" s="9">
        <f t="shared" si="598"/>
        <v>94.498774071261508</v>
      </c>
      <c r="MS129" s="120">
        <f t="shared" si="881"/>
        <v>99.206245059789524</v>
      </c>
      <c r="MT129" s="15">
        <f t="shared" si="882"/>
        <v>9.1812324885498335E-4</v>
      </c>
      <c r="MU129" s="12"/>
      <c r="MV129" s="11">
        <f t="shared" si="1083"/>
        <v>9.3941294232029638E-4</v>
      </c>
      <c r="MW129" s="10">
        <f t="shared" si="883"/>
        <v>99.291150478279164</v>
      </c>
      <c r="MX129" s="9">
        <f t="shared" si="599"/>
        <v>103.89055015024799</v>
      </c>
      <c r="MY129" s="9">
        <f t="shared" si="600"/>
        <v>94.283376421106638</v>
      </c>
      <c r="MZ129" s="120">
        <f t="shared" si="884"/>
        <v>99.086963285677314</v>
      </c>
      <c r="NA129" s="15">
        <f t="shared" si="885"/>
        <v>9.3686924231811252E-4</v>
      </c>
      <c r="NB129" s="12"/>
      <c r="NC129" s="11">
        <f t="shared" si="1084"/>
        <v>9.581482292270677E-4</v>
      </c>
      <c r="ND129" s="10">
        <f t="shared" si="886"/>
        <v>99.170836789036827</v>
      </c>
      <c r="NE129" s="9">
        <f t="shared" si="601"/>
        <v>103.86642860454482</v>
      </c>
      <c r="NF129" s="9">
        <f t="shared" si="602"/>
        <v>94.068026079948311</v>
      </c>
      <c r="NG129" s="120">
        <f t="shared" si="887"/>
        <v>98.967227342246559</v>
      </c>
      <c r="NH129" s="15">
        <f t="shared" si="888"/>
        <v>9.5551742978286719E-4</v>
      </c>
      <c r="NI129" s="12"/>
      <c r="NJ129" s="11">
        <f t="shared" si="1085"/>
        <v>9.7678499153185496E-4</v>
      </c>
      <c r="NK129" s="10">
        <f t="shared" si="889"/>
        <v>99.05005124292407</v>
      </c>
      <c r="NL129" s="9">
        <f t="shared" si="603"/>
        <v>103.84133723316398</v>
      </c>
      <c r="NM129" s="9">
        <f t="shared" si="604"/>
        <v>93.852721583983708</v>
      </c>
      <c r="NN129" s="120">
        <f t="shared" si="890"/>
        <v>98.847029408573846</v>
      </c>
      <c r="NO129" s="15">
        <f t="shared" si="891"/>
        <v>9.7406657138599982E-4</v>
      </c>
      <c r="NP129" s="12"/>
      <c r="NQ129" s="11">
        <f t="shared" si="1086"/>
        <v>9.9532197019186475E-4</v>
      </c>
      <c r="NR129" s="10">
        <f t="shared" si="892"/>
        <v>98.92878629232726</v>
      </c>
      <c r="NS129" s="9">
        <f t="shared" si="605"/>
        <v>103.81526222518826</v>
      </c>
      <c r="NT129" s="9">
        <f t="shared" si="606"/>
        <v>93.637461464393311</v>
      </c>
      <c r="NU129" s="120">
        <f t="shared" si="893"/>
        <v>98.726361844790787</v>
      </c>
      <c r="NV129" s="15">
        <f t="shared" si="894"/>
        <v>9.9251546355484687E-4</v>
      </c>
      <c r="NW129" s="12"/>
      <c r="NX129" s="11">
        <f t="shared" si="1087"/>
        <v>1.0137579427530292E-3</v>
      </c>
      <c r="NY129" s="10">
        <f t="shared" si="895"/>
        <v>98.807034573680937</v>
      </c>
      <c r="NZ129" s="9">
        <f t="shared" si="607"/>
        <v>103.78819013829974</v>
      </c>
      <c r="OA129" s="9">
        <f t="shared" si="608"/>
        <v>93.422244248357003</v>
      </c>
      <c r="OB129" s="120">
        <f t="shared" si="896"/>
        <v>98.605217193328372</v>
      </c>
      <c r="OC129" s="15">
        <f t="shared" si="897"/>
        <v>1.0108629390518141E-3</v>
      </c>
      <c r="OD129" s="12"/>
      <c r="OE129" s="11">
        <f t="shared" si="1088"/>
        <v>1.0320917234188569E-3</v>
      </c>
      <c r="OF129" s="10">
        <f t="shared" si="898"/>
        <v>98.684788908579193</v>
      </c>
      <c r="OG129" s="9">
        <f t="shared" si="609"/>
        <v>103.76010789999874</v>
      </c>
      <c r="OH129" s="9">
        <f t="shared" si="610"/>
        <v>93.207068460058181</v>
      </c>
      <c r="OI129" s="120">
        <f t="shared" si="899"/>
        <v>98.483588180028462</v>
      </c>
      <c r="OJ129" s="15">
        <f t="shared" si="900"/>
        <v>1.0291078669953349E-3</v>
      </c>
      <c r="OK129" s="12"/>
      <c r="OL129" s="11">
        <f t="shared" si="1089"/>
        <v>1.0503221630950041E-3</v>
      </c>
      <c r="OM129" s="10">
        <f t="shared" si="901"/>
        <v>98.562042304753788</v>
      </c>
      <c r="ON129" s="9">
        <f t="shared" si="611"/>
        <v>103.73100280857285</v>
      </c>
      <c r="OO129" s="9">
        <f t="shared" si="612"/>
        <v>92.991932621675147</v>
      </c>
      <c r="OP129" s="120">
        <f t="shared" si="902"/>
        <v>98.361467715124007</v>
      </c>
      <c r="OQ129" s="15">
        <f t="shared" si="903"/>
        <v>1.0472491528576834E-3</v>
      </c>
      <c r="OR129" s="12"/>
      <c r="OS129" s="11">
        <f t="shared" si="1090"/>
        <v>1.0684481494099263E-3</v>
      </c>
      <c r="OT129" s="10">
        <f t="shared" si="904"/>
        <v>98.438787956920393</v>
      </c>
      <c r="OU129" s="9">
        <f t="shared" si="613"/>
        <v>103.70086253381923</v>
      </c>
      <c r="OV129" s="9">
        <f t="shared" si="614"/>
        <v>92.776835254359057</v>
      </c>
      <c r="OW129" s="120">
        <f t="shared" si="905"/>
        <v>98.238848894089145</v>
      </c>
      <c r="OX129" s="15">
        <f t="shared" si="906"/>
        <v>1.0652857384400556E-3</v>
      </c>
      <c r="OY129" s="12"/>
      <c r="OZ129" s="11">
        <f t="shared" si="1091"/>
        <v>1.0864686067119955E-3</v>
      </c>
      <c r="PA129" s="10">
        <f t="shared" si="907"/>
        <v>98.315019247494462</v>
      </c>
      <c r="PB129" s="9">
        <f t="shared" si="615"/>
        <v>103.66967511752415</v>
      </c>
      <c r="PC129" s="9">
        <f t="shared" si="616"/>
        <v>92.561774879197372</v>
      </c>
      <c r="PD129" s="120">
        <f t="shared" si="908"/>
        <v>98.115724998360761</v>
      </c>
      <c r="PE129" s="15">
        <f t="shared" si="909"/>
        <v>1.0832166018253625E-3</v>
      </c>
      <c r="PF129" s="12"/>
      <c r="PG129" s="11">
        <f t="shared" si="1092"/>
        <v>1.104382496043541E-3</v>
      </c>
      <c r="PH129" s="10">
        <f t="shared" si="910"/>
        <v>98.190729747178125</v>
      </c>
      <c r="PI129" s="9">
        <f t="shared" si="617"/>
        <v>103.63742897370365</v>
      </c>
      <c r="PJ129" s="9">
        <f t="shared" si="618"/>
        <v>92.346750018161316</v>
      </c>
      <c r="PK129" s="120">
        <f t="shared" si="911"/>
        <v>97.992089495932476</v>
      </c>
      <c r="PL129" s="15">
        <f t="shared" si="912"/>
        <v>1.101040757309322E-3</v>
      </c>
      <c r="PM129" s="12"/>
      <c r="PN129" s="11">
        <f t="shared" si="1093"/>
        <v>1.1221888150922904E-3</v>
      </c>
      <c r="PO129" s="10">
        <f t="shared" si="913"/>
        <v>98.065913215419499</v>
      </c>
      <c r="PP129" s="9">
        <f t="shared" si="619"/>
        <v>103.60411288860941</v>
      </c>
      <c r="PQ129" s="9">
        <f t="shared" si="620"/>
        <v>92.131759195037446</v>
      </c>
      <c r="PR129" s="120">
        <f t="shared" si="914"/>
        <v>97.867936041823427</v>
      </c>
      <c r="PS129" s="15">
        <f t="shared" si="915"/>
        <v>1.1187572553101714E-3</v>
      </c>
      <c r="PT129" s="12"/>
      <c r="PU129" s="11">
        <f t="shared" si="1094"/>
        <v>1.1398865981206391E-3</v>
      </c>
      <c r="PV129" s="10">
        <f t="shared" si="916"/>
        <v>97.940563600746515</v>
      </c>
      <c r="PW129" s="9">
        <f t="shared" si="621"/>
        <v>103.56971602050422</v>
      </c>
      <c r="PX129" s="9">
        <f t="shared" si="622"/>
        <v>91.916800936341829</v>
      </c>
      <c r="PY129" s="120">
        <f t="shared" si="917"/>
        <v>97.74325847842303</v>
      </c>
      <c r="PZ129" s="15">
        <f t="shared" si="918"/>
        <v>1.1363651822576383E-3</v>
      </c>
      <c r="QA129" s="12"/>
      <c r="QB129" s="11">
        <f t="shared" si="1095"/>
        <v>1.1574749158732237E-3</v>
      </c>
      <c r="QC129" s="10">
        <f t="shared" si="919"/>
        <v>97.81467504097688</v>
      </c>
      <c r="QD129" s="9">
        <f t="shared" si="623"/>
        <v>103.5342278992115</v>
      </c>
      <c r="QE129" s="9">
        <f t="shared" si="624"/>
        <v>91.701873772216459</v>
      </c>
      <c r="QF129" s="120">
        <f t="shared" si="920"/>
        <v>97.618050835713973</v>
      </c>
      <c r="QG129" s="15">
        <f t="shared" si="921"/>
        <v>1.1538636604615886E-3</v>
      </c>
      <c r="QH129" s="12"/>
      <c r="QI129" s="11">
        <f t="shared" si="1096"/>
        <v>1.1749528754633337E-3</v>
      </c>
      <c r="QJ129" s="10">
        <f t="shared" si="922"/>
        <v>97.688241863306246</v>
      </c>
      <c r="QK129" s="9">
        <f t="shared" si="625"/>
        <v>103.49763842544355</v>
      </c>
      <c r="QL129" s="9">
        <f t="shared" si="626"/>
        <v>91.486976237306422</v>
      </c>
      <c r="QM129" s="120">
        <f t="shared" si="923"/>
        <v>97.492307331374988</v>
      </c>
      <c r="QN129" s="15">
        <f t="shared" si="924"/>
        <v>1.1712518479609646E-3</v>
      </c>
      <c r="QO129" s="12"/>
      <c r="QP129" s="11">
        <f t="shared" si="1097"/>
        <v>1.1923196202386925E-3</v>
      </c>
      <c r="QQ129" s="10">
        <f t="shared" si="925"/>
        <v>97.561258584276288</v>
      </c>
      <c r="QR129" s="9">
        <f t="shared" si="627"/>
        <v>103.45993786991326</v>
      </c>
      <c r="QS129" s="9">
        <f t="shared" si="628"/>
        <v>91.272106871618973</v>
      </c>
      <c r="QT129" s="120">
        <f t="shared" si="926"/>
        <v>97.366022370766117</v>
      </c>
      <c r="QU129" s="15">
        <f t="shared" si="927"/>
        <v>1.1885289383534135E-3</v>
      </c>
      <c r="QV129" s="12"/>
      <c r="QW129" s="11">
        <f t="shared" si="1098"/>
        <v>1.2095743296269706E-3</v>
      </c>
      <c r="QX129" s="10">
        <f t="shared" si="928"/>
        <v>97.433719909625808</v>
      </c>
      <c r="QY129" s="9">
        <f t="shared" si="629"/>
        <v>103.42111687223436</v>
      </c>
      <c r="QZ129" s="9">
        <f t="shared" si="630"/>
        <v>91.057264221360839</v>
      </c>
      <c r="RA129" s="120">
        <f t="shared" si="929"/>
        <v>97.239190546797602</v>
      </c>
      <c r="RB129" s="15">
        <f t="shared" si="930"/>
        <v>1.2056941606063715E-3</v>
      </c>
      <c r="RC129" s="12"/>
      <c r="RD129" s="11">
        <f t="shared" si="1099"/>
        <v>1.2267162189618828E-3</v>
      </c>
      <c r="RE129" s="10">
        <f t="shared" si="931"/>
        <v>97.305620734025496</v>
      </c>
      <c r="RF129" s="9">
        <f t="shared" si="631"/>
        <v>103.38116643961523</v>
      </c>
      <c r="RG129" s="9">
        <f t="shared" si="632"/>
        <v>90.842446839757045</v>
      </c>
      <c r="RH129" s="120">
        <f t="shared" si="932"/>
        <v>97.111806639686137</v>
      </c>
      <c r="RI129" s="15">
        <f t="shared" si="933"/>
        <v>1.222746778849841E-3</v>
      </c>
      <c r="RJ129" s="12"/>
      <c r="RK129" s="11">
        <f t="shared" si="1100"/>
        <v>1.2437445392899952E-3</v>
      </c>
      <c r="RL129" s="10">
        <f t="shared" si="934"/>
        <v>97.176956140700725</v>
      </c>
      <c r="RM129" s="9">
        <f t="shared" si="633"/>
        <v>103.34007794535137</v>
      </c>
      <c r="RN129" s="9">
        <f t="shared" si="634"/>
        <v>90.627653287846442</v>
      </c>
      <c r="RO129" s="120">
        <f t="shared" si="935"/>
        <v>96.983865616598905</v>
      </c>
      <c r="RP129" s="15">
        <f t="shared" si="936"/>
        <v>1.2396860921518055E-3</v>
      </c>
      <c r="RQ129" s="12"/>
      <c r="RR129" s="11">
        <f t="shared" si="1101"/>
        <v>1.2606585771592507E-3</v>
      </c>
      <c r="RS129" s="10">
        <f t="shared" si="937"/>
        <v>97.047721400942578</v>
      </c>
      <c r="RT129" s="9">
        <f t="shared" si="635"/>
        <v>103.29784312712201</v>
      </c>
      <c r="RU129" s="9">
        <f t="shared" si="636"/>
        <v>90.412882135257561</v>
      </c>
      <c r="RV129" s="120">
        <f t="shared" si="938"/>
        <v>96.855362631189792</v>
      </c>
      <c r="RW129" s="15">
        <f t="shared" si="939"/>
        <v>1.2565114342764536E-3</v>
      </c>
      <c r="RX129" s="12"/>
      <c r="RY129" s="11">
        <f t="shared" si="1102"/>
        <v>1.2774576543893468E-3</v>
      </c>
      <c r="RZ129" s="10">
        <f t="shared" si="940"/>
        <v>96.917911973511735</v>
      </c>
      <c r="SA129" s="9">
        <f t="shared" si="637"/>
        <v>103.2544540850961</v>
      </c>
      <c r="SB129" s="9">
        <f t="shared" si="638"/>
        <v>90.198131960961561</v>
      </c>
      <c r="SC129" s="120">
        <f t="shared" si="941"/>
        <v>96.72629302302883</v>
      </c>
      <c r="SD129" s="15">
        <f t="shared" si="942"/>
        <v>1.2732221734260639E-3</v>
      </c>
      <c r="SE129" s="12"/>
      <c r="SF129" s="11">
        <f t="shared" si="1103"/>
        <v>1.2941411278248327E-3</v>
      </c>
      <c r="SG129" s="10">
        <f t="shared" si="943"/>
        <v>96.787523503936313</v>
      </c>
      <c r="SH129" s="9">
        <f t="shared" si="639"/>
        <v>103.20990327985329</v>
      </c>
      <c r="SI129" s="9">
        <f t="shared" si="640"/>
        <v>89.983401354002297</v>
      </c>
      <c r="SJ129" s="120">
        <f t="shared" si="944"/>
        <v>96.596652316927788</v>
      </c>
      <c r="SK129" s="15">
        <f t="shared" si="945"/>
        <v>1.2898177119670545E-3</v>
      </c>
      <c r="SL129" s="12"/>
      <c r="SM129" s="11">
        <f t="shared" si="1104"/>
        <v>1.3107083890714322E-3</v>
      </c>
      <c r="SN129" s="10">
        <f t="shared" si="946"/>
        <v>96.65655182370655</v>
      </c>
      <c r="SO129" s="9">
        <f t="shared" si="641"/>
        <v>103.16418353012538</v>
      </c>
      <c r="SP129" s="9">
        <f t="shared" si="642"/>
        <v>89.768688914204745</v>
      </c>
      <c r="SQ129" s="120">
        <f t="shared" si="947"/>
        <v>96.466436222165072</v>
      </c>
      <c r="SR129" s="15">
        <f t="shared" si="948"/>
        <v>1.3062974861406573E-3</v>
      </c>
      <c r="SS129" s="12"/>
      <c r="ST129" s="11">
        <f t="shared" si="1105"/>
        <v>1.3271588642160246E-3</v>
      </c>
      <c r="SU129" s="10">
        <f t="shared" si="949"/>
        <v>96.524992949369846</v>
      </c>
      <c r="SV129" s="9">
        <f t="shared" si="643"/>
        <v>103.11728801036391</v>
      </c>
      <c r="SW129" s="9">
        <f t="shared" si="644"/>
        <v>89.553993252859144</v>
      </c>
      <c r="SX129" s="120">
        <f t="shared" si="950"/>
        <v>96.335640631611525</v>
      </c>
      <c r="SY129" s="15">
        <f t="shared" si="951"/>
        <v>1.3226609657590127E-3</v>
      </c>
      <c r="SZ129" s="12"/>
      <c r="TA129" s="11">
        <f t="shared" si="1106"/>
        <v>1.3434920135311174E-3</v>
      </c>
      <c r="TB129" s="10">
        <f t="shared" si="952"/>
        <v>96.392843081527658</v>
      </c>
      <c r="TC129" s="9">
        <f t="shared" si="645"/>
        <v>103.06921024813958</v>
      </c>
      <c r="TD129" s="9">
        <f t="shared" si="646"/>
        <v>89.339312993382705</v>
      </c>
      <c r="TE129" s="120">
        <f t="shared" si="953"/>
        <v>96.204261620761145</v>
      </c>
      <c r="TF129" s="15">
        <f t="shared" si="954"/>
        <v>1.3389076538870147E-3</v>
      </c>
      <c r="TG129" s="12"/>
      <c r="TH129" s="11">
        <f t="shared" si="1107"/>
        <v>1.3597073311641503E-3</v>
      </c>
      <c r="TI129" s="10">
        <f t="shared" si="955"/>
        <v>96.260098603738186</v>
      </c>
      <c r="TJ129" s="9">
        <f t="shared" si="647"/>
        <v>103.01994412137925</v>
      </c>
      <c r="TK129" s="9">
        <f t="shared" si="648"/>
        <v>89.12464677195689</v>
      </c>
      <c r="TL129" s="120">
        <f t="shared" si="956"/>
        <v>96.072295446668079</v>
      </c>
      <c r="TM129" s="15">
        <f t="shared" si="957"/>
        <v>1.3550370865107375E-3</v>
      </c>
      <c r="TN129" s="12"/>
      <c r="TO129" s="11">
        <f t="shared" si="1108"/>
        <v>1.3758043448124215E-3</v>
      </c>
      <c r="TP129" s="10">
        <f t="shared" si="958"/>
        <v>96.126756081326761</v>
      </c>
      <c r="TQ129" s="9">
        <f t="shared" si="649"/>
        <v>102.96948385544624</v>
      </c>
      <c r="TR129" s="9">
        <f t="shared" si="650"/>
        <v>88.909993238141624</v>
      </c>
      <c r="TS129" s="120">
        <f t="shared" si="959"/>
        <v>95.939738546793933</v>
      </c>
      <c r="TT129" s="15">
        <f t="shared" si="960"/>
        <v>1.37104883219282E-3</v>
      </c>
      <c r="TU129" s="12"/>
      <c r="TV129" s="11">
        <f t="shared" si="1109"/>
        <v>1.3917826153840762E-3</v>
      </c>
      <c r="TW129" s="10">
        <f t="shared" si="961"/>
        <v>95.99281226010757</v>
      </c>
      <c r="TX129" s="9">
        <f t="shared" si="651"/>
        <v>102.91782402006977</v>
      </c>
      <c r="TY129" s="9">
        <f t="shared" si="652"/>
        <v>88.695351055464812</v>
      </c>
      <c r="TZ129" s="120">
        <f t="shared" si="962"/>
        <v>95.806587537767285</v>
      </c>
      <c r="UA129" s="15">
        <f t="shared" si="963"/>
        <v>1.3869424917155317E-3</v>
      </c>
      <c r="UB129" s="12"/>
      <c r="UC129" s="11">
        <f t="shared" si="1110"/>
        <v>1.407641736645859E-3</v>
      </c>
      <c r="UD129" s="10">
        <f t="shared" si="964"/>
        <v>95.858264065018943</v>
      </c>
      <c r="UE129" s="9">
        <f t="shared" si="653"/>
        <v>102.86495952612937</v>
      </c>
      <c r="UF129" s="9">
        <f t="shared" si="654"/>
        <v>88.480718901988681</v>
      </c>
      <c r="UG129" s="120">
        <f t="shared" si="965"/>
        <v>95.672839214059024</v>
      </c>
      <c r="UH129" s="15">
        <f t="shared" si="966"/>
        <v>1.4027176977119723E-3</v>
      </c>
      <c r="UI129" s="12"/>
      <c r="UJ129" s="11">
        <f t="shared" si="1111"/>
        <v>1.4233813348581189E-3</v>
      </c>
      <c r="UK129" s="10">
        <f t="shared" si="967"/>
        <v>95.72310859867585</v>
      </c>
      <c r="UL129" s="9">
        <f t="shared" si="655"/>
        <v>102.81088562230009</v>
      </c>
      <c r="UM129" s="9">
        <f t="shared" si="656"/>
        <v>88.266095470850857</v>
      </c>
      <c r="UN129" s="120">
        <f t="shared" si="968"/>
        <v>95.538490546575474</v>
      </c>
      <c r="UO129" s="15">
        <f t="shared" si="969"/>
        <v>1.4183741142861663E-3</v>
      </c>
      <c r="UP129" s="12"/>
      <c r="UQ129" s="11">
        <f t="shared" si="1112"/>
        <v>1.4390010683977849E-3</v>
      </c>
      <c r="UR129" s="10">
        <f t="shared" si="970"/>
        <v>95.587343139841664</v>
      </c>
      <c r="US129" s="9">
        <f t="shared" si="657"/>
        <v>102.75559789156432</v>
      </c>
      <c r="UT129" s="9">
        <f t="shared" si="658"/>
        <v>88.051479470782638</v>
      </c>
      <c r="UU129" s="120">
        <f t="shared" si="971"/>
        <v>95.403538681173472</v>
      </c>
      <c r="UV129" s="15">
        <f t="shared" si="972"/>
        <v>1.4339114366223474E-3</v>
      </c>
      <c r="UW129" s="12"/>
      <c r="UX129" s="11">
        <f t="shared" si="1113"/>
        <v>1.4545006273697131E-3</v>
      </c>
      <c r="UY129" s="10">
        <f t="shared" si="973"/>
        <v>95.450965141823332</v>
      </c>
      <c r="UZ129" s="9">
        <f t="shared" si="659"/>
        <v>102.69909224759604</v>
      </c>
      <c r="VA129" s="9">
        <f t="shared" si="660"/>
        <v>87.836869626601683</v>
      </c>
      <c r="VB129" s="120">
        <f t="shared" si="974"/>
        <v>95.267980937098855</v>
      </c>
      <c r="VC129" s="15">
        <f t="shared" si="975"/>
        <v>1.4493293905843186E-3</v>
      </c>
      <c r="VD129" s="12"/>
      <c r="VE129" s="11">
        <f t="shared" si="1114"/>
        <v>1.4698797332072296E-3</v>
      </c>
      <c r="VF129" s="10">
        <f t="shared" si="976"/>
        <v>95.313972230791578</v>
      </c>
      <c r="VG129" s="9">
        <f t="shared" si="661"/>
        <v>102.64136493102338</v>
      </c>
      <c r="VH129" s="9">
        <f t="shared" si="662"/>
        <v>87.622264679681678</v>
      </c>
      <c r="VI129" s="120">
        <f t="shared" si="977"/>
        <v>95.131814805352519</v>
      </c>
      <c r="VJ129" s="15">
        <f t="shared" si="978"/>
        <v>1.464627732305189E-3</v>
      </c>
      <c r="VK129" s="12"/>
      <c r="VL129" s="11">
        <f t="shared" si="1115"/>
        <v>1.485138138262209E-3</v>
      </c>
      <c r="VM129" s="10">
        <f t="shared" si="979"/>
        <v>95.176362204030397</v>
      </c>
      <c r="VN129" s="9">
        <f t="shared" si="663"/>
        <v>102.58241250557523</v>
      </c>
      <c r="VO129" s="9">
        <f t="shared" si="664"/>
        <v>87.407663388397523</v>
      </c>
      <c r="VP129" s="120">
        <f t="shared" si="980"/>
        <v>94.995037946986372</v>
      </c>
      <c r="VQ129" s="15">
        <f t="shared" si="981"/>
        <v>1.4798062477681848E-3</v>
      </c>
      <c r="VR129" s="12"/>
      <c r="VS129" s="11">
        <f t="shared" si="1116"/>
        <v>1.5002756253854191E-3</v>
      </c>
      <c r="VT129" s="10">
        <f t="shared" si="982"/>
        <v>95.038133028118068</v>
      </c>
      <c r="VU129" s="9">
        <f t="shared" si="665"/>
        <v>102.52223185411766</v>
      </c>
      <c r="VV129" s="9">
        <f t="shared" si="666"/>
        <v>87.193064528546216</v>
      </c>
      <c r="VW129" s="120">
        <f t="shared" si="983"/>
        <v>94.857648191331947</v>
      </c>
      <c r="VX129" s="15">
        <f t="shared" si="984"/>
        <v>1.4948647523790786E-3</v>
      </c>
      <c r="VY129" s="12"/>
      <c r="VZ129" s="11">
        <f t="shared" si="1117"/>
        <v>1.5152920074976931E-3</v>
      </c>
      <c r="WA129" s="10">
        <f t="shared" si="985"/>
        <v>94.899282837042705</v>
      </c>
      <c r="WB129" s="9">
        <f t="shared" si="667"/>
        <v>102.46082017458589</v>
      </c>
      <c r="WC129" s="9">
        <f t="shared" si="668"/>
        <v>86.978466893744823</v>
      </c>
      <c r="WD129" s="120">
        <f t="shared" si="986"/>
        <v>94.719643534165357</v>
      </c>
      <c r="WE129" s="15">
        <f t="shared" si="987"/>
        <v>1.509803090530695E-3</v>
      </c>
      <c r="WF129" s="12"/>
      <c r="WG129" s="11">
        <f t="shared" si="1118"/>
        <v>1.5301871271523623E-3</v>
      </c>
      <c r="WH129" s="10">
        <f t="shared" si="988"/>
        <v>94.759809930256012</v>
      </c>
      <c r="WI129" s="9">
        <f t="shared" si="669"/>
        <v>102.39817497581753</v>
      </c>
      <c r="WJ129" s="9">
        <f t="shared" si="670"/>
        <v>86.763869295803843</v>
      </c>
      <c r="WK129" s="120">
        <f t="shared" si="989"/>
        <v>94.581022135810684</v>
      </c>
      <c r="WL129" s="15">
        <f t="shared" si="990"/>
        <v>1.5246211351601419E-3</v>
      </c>
      <c r="WM129" s="12"/>
      <c r="WN129" s="11">
        <f t="shared" si="1119"/>
        <v>1.5449608560897138E-3</v>
      </c>
      <c r="WO129" s="10">
        <f t="shared" si="991"/>
        <v>94.619712770667235</v>
      </c>
      <c r="WP129" s="9">
        <f t="shared" si="671"/>
        <v>102.33429407329264</v>
      </c>
      <c r="WQ129" s="9">
        <f t="shared" si="672"/>
        <v>86.549270565078004</v>
      </c>
      <c r="WR129" s="120">
        <f t="shared" si="992"/>
        <v>94.441782319185322</v>
      </c>
      <c r="WS129" s="15">
        <f t="shared" si="993"/>
        <v>1.5393187872992044E-3</v>
      </c>
      <c r="WT129" s="12"/>
      <c r="WU129" s="11">
        <f t="shared" si="1120"/>
        <v>1.5596130947838132E-3</v>
      </c>
      <c r="WV129" s="10">
        <f t="shared" si="994"/>
        <v>94.478989982581268</v>
      </c>
      <c r="WW129" s="9">
        <f t="shared" si="673"/>
        <v>102.26917558478635</v>
      </c>
      <c r="WX129" s="9">
        <f t="shared" si="674"/>
        <v>86.334669550792654</v>
      </c>
      <c r="WY129" s="120">
        <f t="shared" si="995"/>
        <v>94.301922567789504</v>
      </c>
      <c r="WZ129" s="15">
        <f t="shared" si="996"/>
        <v>1.5538959756185569E-3</v>
      </c>
      <c r="XA129" s="12"/>
      <c r="XB129" s="11">
        <f t="shared" si="1121"/>
        <v>1.5741437719824722E-3</v>
      </c>
      <c r="XC129" s="10">
        <f t="shared" si="997"/>
        <v>94.337640349582784</v>
      </c>
      <c r="XD129" s="9">
        <f t="shared" si="675"/>
        <v>102.20281792593934</v>
      </c>
      <c r="XE129" s="9">
        <f t="shared" si="676"/>
        <v>86.12006512134883</v>
      </c>
      <c r="XF129" s="120">
        <f t="shared" si="998"/>
        <v>94.161441523644086</v>
      </c>
      <c r="XG129" s="15">
        <f t="shared" si="999"/>
        <v>1.5683526559660617E-3</v>
      </c>
      <c r="XH129" s="12"/>
      <c r="XI129" s="11">
        <f t="shared" si="1122"/>
        <v>1.5885528442405904E-3</v>
      </c>
      <c r="XJ129" s="10">
        <f t="shared" si="1000"/>
        <v>94.195662812370784</v>
      </c>
      <c r="XK129" s="9">
        <f t="shared" si="677"/>
        <v>102.1352198057518</v>
      </c>
      <c r="XL129" s="9">
        <f t="shared" si="678"/>
        <v>85.905456164604075</v>
      </c>
      <c r="XM129" s="120">
        <f t="shared" si="1001"/>
        <v>94.020337985177946</v>
      </c>
      <c r="XN129" s="15">
        <f t="shared" si="1002"/>
        <v>1.5826888108999651E-3</v>
      </c>
      <c r="XO129" s="12"/>
      <c r="XP129" s="11">
        <f t="shared" si="1123"/>
        <v>1.6028402954477389E-3</v>
      </c>
      <c r="XQ129" s="10">
        <f t="shared" si="1003"/>
        <v>94.053056466544845</v>
      </c>
      <c r="XR129" s="9">
        <f t="shared" si="679"/>
        <v>102.06638022200625</v>
      </c>
      <c r="XS129" s="9">
        <f t="shared" si="680"/>
        <v>85.69084158813159</v>
      </c>
      <c r="XT129" s="120">
        <f t="shared" si="1004"/>
        <v>93.878610905068911</v>
      </c>
      <c r="XU129" s="15">
        <f t="shared" si="1005"/>
        <v>1.5969044492172746E-3</v>
      </c>
      <c r="XV129" s="12"/>
      <c r="XW129" s="11">
        <f t="shared" si="1124"/>
        <v>1.6170061363502577E-3</v>
      </c>
      <c r="XX129" s="10">
        <f t="shared" si="1006"/>
        <v>93.909820560347129</v>
      </c>
      <c r="XY129" s="9">
        <f t="shared" si="681"/>
        <v>101.9962984566244</v>
      </c>
      <c r="XZ129" s="9">
        <f t="shared" si="682"/>
        <v>85.476220319457411</v>
      </c>
      <c r="YA129" s="120">
        <f t="shared" si="1007"/>
        <v>93.736259388040907</v>
      </c>
      <c r="YB129" s="15">
        <f t="shared" si="1008"/>
        <v>1.6109996054778262E-3</v>
      </c>
      <c r="YC129" s="12"/>
      <c r="YD129" s="11">
        <f t="shared" si="1125"/>
        <v>1.6310504040684597E-3</v>
      </c>
      <c r="YE129" s="10">
        <f t="shared" si="1009"/>
        <v>93.765954492362681</v>
      </c>
      <c r="YF129" s="9">
        <f t="shared" si="683"/>
        <v>101.92497407096347</v>
      </c>
      <c r="YG129" s="9">
        <f t="shared" si="684"/>
        <v>85.261591306275648</v>
      </c>
      <c r="YH129" s="120">
        <f t="shared" si="1010"/>
        <v>93.593282688619553</v>
      </c>
      <c r="YI129" s="15">
        <f t="shared" si="1011"/>
        <v>1.6249743395246245E-3</v>
      </c>
      <c r="YJ129" s="12"/>
      <c r="YK129" s="11">
        <f t="shared" si="1126"/>
        <v>1.6449731616094711E-3</v>
      </c>
      <c r="YL129" s="10">
        <f t="shared" si="1012"/>
        <v>93.621457809180654</v>
      </c>
      <c r="YM129" s="9">
        <f t="shared" si="685"/>
        <v>101.85240690105682</v>
      </c>
      <c r="YN129" s="9">
        <f t="shared" si="686"/>
        <v>85.046953516641949</v>
      </c>
      <c r="YO129" s="120">
        <f t="shared" si="1013"/>
        <v>93.449680208849387</v>
      </c>
      <c r="YP129" s="15">
        <f t="shared" si="1014"/>
        <v>1.6388287360008323E-3</v>
      </c>
      <c r="YQ129" s="12"/>
      <c r="YR129" s="11">
        <f t="shared" si="1127"/>
        <v>1.6587744973761899E-3</v>
      </c>
      <c r="YS129" s="10">
        <f t="shared" si="1015"/>
        <v>93.476330203019216</v>
      </c>
      <c r="YT129" s="9">
        <f t="shared" si="687"/>
        <v>101.77859705280427</v>
      </c>
      <c r="YU129" s="9">
        <f t="shared" si="688"/>
        <v>84.832305939146863</v>
      </c>
      <c r="YV129" s="120">
        <f t="shared" si="1016"/>
        <v>93.305451495975575</v>
      </c>
      <c r="YW129" s="15">
        <f t="shared" si="1017"/>
        <v>1.6525629038638544E-3</v>
      </c>
      <c r="YX129" s="12"/>
      <c r="YY129" s="11">
        <f t="shared" si="1128"/>
        <v>1.6724545246727587E-3</v>
      </c>
      <c r="YZ129" s="10">
        <f t="shared" si="1018"/>
        <v>93.33057150931748</v>
      </c>
      <c r="ZA129" s="9">
        <f t="shared" si="689"/>
        <v>101.70354489711684</v>
      </c>
      <c r="ZB129" s="9">
        <f t="shared" si="690"/>
        <v>84.617647583067907</v>
      </c>
      <c r="ZC129" s="120">
        <f t="shared" si="1019"/>
        <v>93.160596240092374</v>
      </c>
      <c r="ZD129" s="15">
        <f t="shared" si="1020"/>
        <v>1.6661769758970269E-3</v>
      </c>
      <c r="ZE129" s="12"/>
      <c r="ZF129" s="11">
        <f t="shared" si="1129"/>
        <v>1.6860133812071512E-3</v>
      </c>
      <c r="ZG129" s="10">
        <f t="shared" si="1021"/>
        <v>93.184181704296378</v>
      </c>
      <c r="ZH129" s="9">
        <f t="shared" si="691"/>
        <v>101.62725106502086</v>
      </c>
      <c r="ZI129" s="9">
        <f t="shared" si="692"/>
        <v>84.40297747850137</v>
      </c>
      <c r="ZJ129" s="120">
        <f t="shared" si="1022"/>
        <v>93.015114271761121</v>
      </c>
      <c r="ZK129" s="15">
        <f t="shared" si="1023"/>
        <v>1.6796711082193185E-3</v>
      </c>
      <c r="ZL129" s="12"/>
      <c r="ZM129" s="11">
        <f t="shared" si="1130"/>
        <v>1.6994512285912671E-3</v>
      </c>
      <c r="ZN129" s="10">
        <f t="shared" si="1024"/>
        <v>93.037160902491507</v>
      </c>
      <c r="ZO129" s="9">
        <f t="shared" si="693"/>
        <v>101.54971644272612</v>
      </c>
      <c r="ZP129" s="9">
        <f t="shared" si="694"/>
        <v>84.188294676475266</v>
      </c>
      <c r="ZQ129" s="120">
        <f t="shared" si="1025"/>
        <v>92.869005559600694</v>
      </c>
      <c r="ZR129" s="15">
        <f t="shared" si="1026"/>
        <v>1.6930454797933958E-3</v>
      </c>
      <c r="ZS129" s="12"/>
      <c r="ZT129" s="11">
        <f t="shared" si="1131"/>
        <v>1.7127682518389121E-3</v>
      </c>
      <c r="ZU129" s="10">
        <f t="shared" si="1027"/>
        <v>92.88950935426098</v>
      </c>
      <c r="ZV129" s="9">
        <f t="shared" si="695"/>
        <v>101.47094216666294</v>
      </c>
      <c r="ZW129" s="9">
        <f t="shared" si="696"/>
        <v>83.973598249041871</v>
      </c>
      <c r="ZX129" s="120">
        <f t="shared" si="1028"/>
        <v>92.722270207852404</v>
      </c>
      <c r="ZY129" s="15">
        <f t="shared" si="1029"/>
        <v>1.706300291932599E-3</v>
      </c>
      <c r="ZZ129" s="12"/>
      <c r="AAA129" s="11">
        <f t="shared" si="1132"/>
        <v>1.7259646588622748E-3</v>
      </c>
      <c r="AAB129" s="10">
        <f t="shared" si="1030"/>
        <v>92.741227443269906</v>
      </c>
      <c r="AAC129" s="9">
        <f t="shared" si="697"/>
        <v>101.39092961849235</v>
      </c>
      <c r="AAD129" s="9">
        <f t="shared" si="698"/>
        <v>85.362249301351198</v>
      </c>
      <c r="AAE129" s="120">
        <f t="shared" si="1031"/>
        <v>93.376589459921775</v>
      </c>
      <c r="AAF129" s="15">
        <f t="shared" si="1032"/>
        <v>1.563079632725806E-3</v>
      </c>
      <c r="AAG129" s="12"/>
      <c r="AAH129" s="11">
        <f t="shared" si="1133"/>
        <v>1.5812807379843679E-3</v>
      </c>
      <c r="AAI129" s="10">
        <f t="shared" si="1033"/>
        <v>93.401194394914484</v>
      </c>
      <c r="AAJ129" s="9">
        <f t="shared" si="699"/>
        <v>101.32378528303965</v>
      </c>
      <c r="AAK129" s="9">
        <f t="shared" si="700"/>
        <v>93.749489371553622</v>
      </c>
      <c r="AAL129" s="120">
        <f t="shared" si="1034"/>
        <v>97.536637327296631</v>
      </c>
      <c r="AAM129" s="15">
        <f t="shared" si="1035"/>
        <v>7.3862772463065805E-4</v>
      </c>
      <c r="AAN129" s="12"/>
      <c r="AAO129" s="11">
        <f t="shared" si="1134"/>
        <v>7.5148778808971025E-4</v>
      </c>
      <c r="AAP129" s="10">
        <f t="shared" si="1036"/>
        <v>97.587054442349967</v>
      </c>
      <c r="AAQ129" s="9">
        <f t="shared" si="701"/>
        <v>101.30879194331484</v>
      </c>
      <c r="AAR129" s="9">
        <f t="shared" si="702"/>
        <v>93.857039063082084</v>
      </c>
      <c r="AAS129" s="120">
        <f t="shared" si="1037"/>
        <v>97.582915503198464</v>
      </c>
      <c r="AAT129" s="15">
        <f t="shared" si="1038"/>
        <v>7.2667761317452928E-4</v>
      </c>
      <c r="AAU129" s="12"/>
      <c r="AAV129" s="11">
        <f t="shared" si="1135"/>
        <v>7.3943817440950065E-4</v>
      </c>
      <c r="AAW129" s="10">
        <f t="shared" si="1039"/>
        <v>97.633316157976992</v>
      </c>
      <c r="AAX129" s="9">
        <f t="shared" si="703"/>
        <v>101.29427982756825</v>
      </c>
      <c r="AAY129" s="9">
        <f t="shared" si="704"/>
        <v>93.966881869595724</v>
      </c>
      <c r="AAZ129" s="120">
        <f t="shared" si="1040"/>
        <v>97.630580848581985</v>
      </c>
      <c r="ABA129" s="15">
        <f t="shared" si="1041"/>
        <v>7.1455081032062797E-4</v>
      </c>
      <c r="ABB129" s="12"/>
      <c r="ABC129" s="11">
        <f t="shared" si="1136"/>
        <v>7.2721318198234292E-4</v>
      </c>
      <c r="ABD129" s="10">
        <f t="shared" si="1042"/>
        <v>97.680970803841916</v>
      </c>
      <c r="ABE129" s="9">
        <f t="shared" si="705"/>
        <v>101.28024802699605</v>
      </c>
      <c r="ABF129" s="9">
        <f t="shared" si="1139"/>
        <v>94.078982487710775</v>
      </c>
      <c r="ABG129" s="120">
        <f t="shared" si="1043"/>
        <v>97.679615257353419</v>
      </c>
      <c r="ABH129" s="15">
        <f t="shared" si="1044"/>
        <v>7.0225067014841015E-4</v>
      </c>
      <c r="ABI129" s="12"/>
      <c r="ABJ129" s="11">
        <f t="shared" si="1137"/>
        <v>7.1481620644745501E-4</v>
      </c>
      <c r="ABK129" s="10">
        <f t="shared" si="1045"/>
        <v>97.72999999999999</v>
      </c>
      <c r="ABL129" s="9">
        <f t="shared" si="706"/>
        <v>101.26669515001923</v>
      </c>
      <c r="ABM129" s="9"/>
      <c r="ABN129" s="101">
        <f t="shared" si="1046"/>
        <v>97.72999999999999</v>
      </c>
      <c r="ABO129" s="15">
        <f t="shared" si="1047"/>
        <v>6.8978057416784313E-4</v>
      </c>
      <c r="ABP129" s="11"/>
      <c r="ABQ129" s="11"/>
    </row>
    <row r="130" spans="1:745" x14ac:dyDescent="0.2">
      <c r="A130" s="1">
        <f t="shared" si="707"/>
        <v>175.2</v>
      </c>
      <c r="B130" s="1">
        <f t="shared" si="1048"/>
        <v>-530.86680486868977</v>
      </c>
      <c r="C130" s="1">
        <f t="shared" si="1049"/>
        <v>-2564065.8939724509</v>
      </c>
      <c r="D130" s="2">
        <f t="shared" si="1050"/>
        <v>119.74</v>
      </c>
      <c r="E130" s="7">
        <f t="shared" si="1051"/>
        <v>2.8300000000000001E-3</v>
      </c>
      <c r="F130" s="1">
        <f t="shared" si="1052"/>
        <v>6.2352202539999999E-2</v>
      </c>
      <c r="G130" s="2">
        <f t="shared" si="1053"/>
        <v>3500</v>
      </c>
      <c r="H130" s="3">
        <f t="shared" si="500"/>
        <v>58.333333333333336</v>
      </c>
      <c r="I130" s="3">
        <f t="shared" si="501"/>
        <v>366.52</v>
      </c>
      <c r="J130" s="1">
        <f t="shared" si="1054"/>
        <v>0.77</v>
      </c>
      <c r="K130" s="1">
        <f t="shared" si="1055"/>
        <v>0.65</v>
      </c>
      <c r="L130" s="1">
        <f t="shared" si="708"/>
        <v>0.50050000000000006</v>
      </c>
      <c r="M130" s="40">
        <f t="shared" si="709"/>
        <v>9.0273513153513143</v>
      </c>
      <c r="N130" s="40">
        <f t="shared" si="502"/>
        <v>685.17596483516479</v>
      </c>
      <c r="O130" s="1">
        <f t="shared" si="1056"/>
        <v>22.01</v>
      </c>
      <c r="P130" s="1">
        <f t="shared" si="1057"/>
        <v>101</v>
      </c>
      <c r="Q130" s="2">
        <f t="shared" si="1058"/>
        <v>9568.08</v>
      </c>
      <c r="R130" s="1">
        <f t="shared" si="710"/>
        <v>95.680800000000005</v>
      </c>
      <c r="S130" s="7">
        <f t="shared" si="1059"/>
        <v>0.1084</v>
      </c>
      <c r="T130" s="7">
        <f t="shared" si="503"/>
        <v>9.228889823999999E-3</v>
      </c>
      <c r="U130" s="7">
        <f t="shared" si="711"/>
        <v>5.2029491518009133E-2</v>
      </c>
      <c r="V130" s="40">
        <f t="shared" si="504"/>
        <v>5127.2756619537149</v>
      </c>
      <c r="W130" s="1">
        <f t="shared" si="1060"/>
        <v>0</v>
      </c>
      <c r="X130" s="1">
        <f t="shared" si="1061"/>
        <v>119.74</v>
      </c>
      <c r="Y130" s="1">
        <f t="shared" si="1062"/>
        <v>97.72999999999999</v>
      </c>
      <c r="Z130" s="6">
        <f t="shared" si="505"/>
        <v>0.80246106979523479</v>
      </c>
      <c r="AA130" s="2">
        <f t="shared" si="1063"/>
        <v>464.2</v>
      </c>
      <c r="AB130" s="40">
        <f t="shared" si="506"/>
        <v>27481.926356927921</v>
      </c>
      <c r="AC130" s="1">
        <f t="shared" si="507"/>
        <v>0.20611977595863853</v>
      </c>
      <c r="AD130" s="2">
        <f t="shared" si="1138"/>
        <v>8</v>
      </c>
      <c r="AE130" s="10">
        <f t="shared" si="508"/>
        <v>1.6489582076691083</v>
      </c>
      <c r="AF130" s="12">
        <f t="shared" si="509"/>
        <v>0.43043618251815458</v>
      </c>
      <c r="AG130" s="43">
        <f t="shared" si="510"/>
        <v>-1.0730717363124403E-4</v>
      </c>
      <c r="AH130" s="97">
        <f t="shared" si="511"/>
        <v>2.7917548109852793E-5</v>
      </c>
      <c r="AI130" s="11">
        <f t="shared" si="712"/>
        <v>0</v>
      </c>
      <c r="AJ130" s="43">
        <f t="shared" si="512"/>
        <v>2.0887840501514618E-3</v>
      </c>
      <c r="AK130" s="43"/>
      <c r="AL130" s="11">
        <f t="shared" si="713"/>
        <v>0</v>
      </c>
      <c r="AM130" s="10">
        <f t="shared" si="714"/>
        <v>104.26141470160435</v>
      </c>
      <c r="AN130" s="9"/>
      <c r="AO130" s="9">
        <f t="shared" si="513"/>
        <v>104.04266677689314</v>
      </c>
      <c r="AP130" s="108">
        <f t="shared" si="715"/>
        <v>104.04266677689314</v>
      </c>
      <c r="AQ130" s="15">
        <f t="shared" si="716"/>
        <v>0</v>
      </c>
      <c r="AR130" s="49"/>
      <c r="AS130" s="11">
        <f t="shared" si="717"/>
        <v>2.1333008607647937E-5</v>
      </c>
      <c r="AT130" s="10">
        <f t="shared" si="718"/>
        <v>104.15203448577411</v>
      </c>
      <c r="AU130" s="9">
        <f t="shared" si="514"/>
        <v>104.04266677689314</v>
      </c>
      <c r="AV130" s="9">
        <f t="shared" si="515"/>
        <v>103.82403553301218</v>
      </c>
      <c r="AW130" s="101">
        <f t="shared" si="719"/>
        <v>103.93335115495266</v>
      </c>
      <c r="AX130" s="15">
        <f t="shared" si="720"/>
        <v>2.1320410515791895E-5</v>
      </c>
      <c r="AY130" s="49"/>
      <c r="AZ130" s="11">
        <f t="shared" si="721"/>
        <v>4.2655856097218517E-5</v>
      </c>
      <c r="BA130" s="10">
        <f t="shared" si="722"/>
        <v>104.04269386184801</v>
      </c>
      <c r="BB130" s="9">
        <f t="shared" si="516"/>
        <v>104.04265428471132</v>
      </c>
      <c r="BC130" s="9">
        <f t="shared" si="517"/>
        <v>103.60552067515364</v>
      </c>
      <c r="BD130" s="101">
        <f t="shared" si="723"/>
        <v>103.82408747993247</v>
      </c>
      <c r="BE130" s="15">
        <f t="shared" si="724"/>
        <v>4.262825312878963E-5</v>
      </c>
      <c r="BF130" s="49"/>
      <c r="BG130" s="11">
        <f t="shared" si="725"/>
        <v>6.3966129932816192E-5</v>
      </c>
      <c r="BH130" s="10">
        <f t="shared" si="726"/>
        <v>103.93338020948994</v>
      </c>
      <c r="BI130" s="9">
        <f t="shared" si="518"/>
        <v>104.04260434543514</v>
      </c>
      <c r="BJ130" s="9">
        <f t="shared" si="727"/>
        <v>103.38712185581424</v>
      </c>
      <c r="BK130" s="101">
        <f t="shared" si="728"/>
        <v>103.71486310062468</v>
      </c>
      <c r="BL130" s="15">
        <f t="shared" si="729"/>
        <v>6.3921128181661005E-5</v>
      </c>
      <c r="BM130" s="49"/>
      <c r="BN130" s="11">
        <f t="shared" si="730"/>
        <v>8.526142593218573E-5</v>
      </c>
      <c r="BO130" s="10">
        <f t="shared" si="731"/>
        <v>103.82408090974067</v>
      </c>
      <c r="BP130" s="9">
        <f t="shared" si="519"/>
        <v>104.04249205674016</v>
      </c>
      <c r="BQ130" s="9">
        <f t="shared" si="732"/>
        <v>103.16883867505031</v>
      </c>
      <c r="BR130" s="101">
        <f t="shared" si="733"/>
        <v>103.60566536589523</v>
      </c>
      <c r="BS130" s="15">
        <f t="shared" si="734"/>
        <v>8.5196646259209384E-5</v>
      </c>
      <c r="BT130" s="12"/>
      <c r="BU130" s="11">
        <f t="shared" si="735"/>
        <v>1.0653934934518241E-4</v>
      </c>
      <c r="BV130" s="10">
        <f t="shared" si="736"/>
        <v>103.71478335072916</v>
      </c>
      <c r="BW130" s="9">
        <f t="shared" si="520"/>
        <v>104.04229258004244</v>
      </c>
      <c r="BX130" s="9">
        <f t="shared" si="737"/>
        <v>102.95067068078606</v>
      </c>
      <c r="BY130" s="101">
        <f t="shared" si="738"/>
        <v>103.49648163041425</v>
      </c>
      <c r="BZ130" s="15">
        <f t="shared" si="739"/>
        <v>1.0645242924586836E-4</v>
      </c>
      <c r="CA130" s="12"/>
      <c r="CB130" s="11">
        <f t="shared" si="740"/>
        <v>1.2779751592093409E-4</v>
      </c>
      <c r="CC130" s="10">
        <f t="shared" si="741"/>
        <v>103.60547493336847</v>
      </c>
      <c r="CD130" s="9">
        <f t="shared" si="521"/>
        <v>104.04198115156359</v>
      </c>
      <c r="CE130" s="9">
        <f t="shared" si="742"/>
        <v>102.7326173691754</v>
      </c>
      <c r="CF130" s="101">
        <f t="shared" si="743"/>
        <v>103.3872992603695</v>
      </c>
      <c r="CG130" s="15">
        <f t="shared" si="744"/>
        <v>1.2768611136944902E-4</v>
      </c>
      <c r="CH130" s="12"/>
      <c r="CI130" s="11">
        <f t="shared" si="745"/>
        <v>1.4903355296260287E-4</v>
      </c>
      <c r="CJ130" s="10">
        <f t="shared" si="746"/>
        <v>103.49614307703123</v>
      </c>
      <c r="CK130" s="9">
        <f t="shared" si="522"/>
        <v>104.04153309329811</v>
      </c>
      <c r="CL130" s="9">
        <f t="shared" si="747"/>
        <v>102.51467818501531</v>
      </c>
      <c r="CM130" s="101">
        <f t="shared" si="748"/>
        <v>103.27810563915671</v>
      </c>
      <c r="CN130" s="15">
        <f t="shared" si="749"/>
        <v>1.4889534023035308E-4</v>
      </c>
      <c r="CO130" s="12"/>
      <c r="CP130" s="11">
        <f t="shared" si="750"/>
        <v>1.7024510036890703E-4</v>
      </c>
      <c r="CQ130" s="10">
        <f t="shared" si="751"/>
        <v>103.3867752251987</v>
      </c>
      <c r="CR130" s="9">
        <f t="shared" si="523"/>
        <v>104.04092382387316</v>
      </c>
      <c r="CS130" s="9">
        <f t="shared" si="524"/>
        <v>102.29685252221115</v>
      </c>
      <c r="CT130" s="101">
        <f t="shared" si="752"/>
        <v>103.16888817304215</v>
      </c>
      <c r="CU130" s="15">
        <f t="shared" si="753"/>
        <v>1.7007777781519268E-4</v>
      </c>
      <c r="CV130" s="12"/>
      <c r="CW130" s="11">
        <f t="shared" si="754"/>
        <v>1.914298116613605E-4</v>
      </c>
      <c r="CX130" s="10">
        <f t="shared" si="755"/>
        <v>103.27735885107842</v>
      </c>
      <c r="CY130" s="9">
        <f t="shared" si="525"/>
        <v>104.04012886929057</v>
      </c>
      <c r="CZ130" s="9">
        <f t="shared" si="526"/>
        <v>102.07913972429222</v>
      </c>
      <c r="DA130" s="101">
        <f t="shared" si="756"/>
        <v>103.05963429679139</v>
      </c>
      <c r="DB130" s="15">
        <f t="shared" si="757"/>
        <v>1.9123110149407715E-4</v>
      </c>
      <c r="DC130" s="12"/>
      <c r="DD130" s="11">
        <f t="shared" si="758"/>
        <v>2.1258535499639616E-4</v>
      </c>
      <c r="DE130" s="10">
        <f t="shared" si="759"/>
        <v>103.16788146318487</v>
      </c>
      <c r="DF130" s="9">
        <f t="shared" si="527"/>
        <v>104.03912387354175</v>
      </c>
      <c r="DG130" s="9">
        <f t="shared" si="528"/>
        <v>101.86153908497666</v>
      </c>
      <c r="DH130" s="101">
        <f t="shared" si="760"/>
        <v>102.95033147925921</v>
      </c>
      <c r="DI130" s="15">
        <f t="shared" si="761"/>
        <v>2.1235300500064633E-4</v>
      </c>
      <c r="DJ130" s="12"/>
      <c r="DK130" s="11">
        <f t="shared" si="762"/>
        <v>2.337094141614773E-4</v>
      </c>
      <c r="DL130" s="10">
        <f t="shared" si="763"/>
        <v>103.05833061087792</v>
      </c>
      <c r="DM130" s="9">
        <f t="shared" si="529"/>
        <v>104.03788460908582</v>
      </c>
      <c r="DN130" s="9">
        <f t="shared" si="530"/>
        <v>101.64404984878504</v>
      </c>
      <c r="DO130" s="101">
        <f t="shared" si="764"/>
        <v>102.84096722893543</v>
      </c>
      <c r="DP130" s="15">
        <f t="shared" si="765"/>
        <v>2.3344119939404975E-4</v>
      </c>
      <c r="DQ130" s="12"/>
      <c r="DR130" s="11">
        <f t="shared" si="766"/>
        <v>2.5479968955433008E-4</v>
      </c>
      <c r="DS130" s="10">
        <f t="shared" si="767"/>
        <v>102.9486938898539</v>
      </c>
      <c r="DT130" s="9">
        <f t="shared" si="531"/>
        <v>104.03638698718197</v>
      </c>
      <c r="DU130" s="9">
        <f t="shared" si="532"/>
        <v>101.42667121170163</v>
      </c>
      <c r="DV130" s="101">
        <f t="shared" si="768"/>
        <v>102.7315290994418</v>
      </c>
      <c r="DW130" s="15">
        <f t="shared" si="769"/>
        <v>2.5449341400203979E-4</v>
      </c>
      <c r="DX130" s="12"/>
      <c r="DY130" s="11">
        <f t="shared" si="770"/>
        <v>2.7585389914442651E-4</v>
      </c>
      <c r="DZ130" s="10">
        <f t="shared" si="771"/>
        <v>102.8389589475845</v>
      </c>
      <c r="EA130" s="9">
        <f t="shared" si="533"/>
        <v>104.03460706806707</v>
      </c>
      <c r="EB130" s="9">
        <f t="shared" si="534"/>
        <v>101.209402321881</v>
      </c>
      <c r="EC130" s="101">
        <f t="shared" si="772"/>
        <v>102.62200469497404</v>
      </c>
      <c r="ED130" s="15">
        <f t="shared" si="773"/>
        <v>2.7550739734457231E-4</v>
      </c>
      <c r="EE130" s="12"/>
      <c r="EF130" s="11">
        <f t="shared" si="774"/>
        <v>2.9686977941607211E-4</v>
      </c>
      <c r="EG130" s="10">
        <f t="shared" si="775"/>
        <v>102.72911348869778</v>
      </c>
      <c r="EH130" s="9">
        <f t="shared" si="535"/>
        <v>104.03252107097001</v>
      </c>
      <c r="EI130" s="9">
        <f t="shared" si="536"/>
        <v>100.99224228040039</v>
      </c>
      <c r="EJ130" s="101">
        <f t="shared" si="776"/>
        <v>102.51238167568519</v>
      </c>
      <c r="EK130" s="15">
        <f t="shared" si="777"/>
        <v>2.9648091803700211E-4</v>
      </c>
      <c r="EL130" s="12"/>
      <c r="EM130" s="11">
        <f t="shared" si="778"/>
        <v>3.1784508629214219E-4</v>
      </c>
      <c r="EN130" s="10">
        <f t="shared" si="779"/>
        <v>102.61914528029727</v>
      </c>
      <c r="EO130" s="9">
        <f t="shared" si="537"/>
        <v>104.03010538395422</v>
      </c>
      <c r="EP130" s="9">
        <f t="shared" si="538"/>
        <v>100.77519014205511</v>
      </c>
      <c r="EQ130" s="101">
        <f t="shared" si="780"/>
        <v>102.40264776300467</v>
      </c>
      <c r="ER130" s="15">
        <f t="shared" si="781"/>
        <v>3.1741176567234229E-4</v>
      </c>
      <c r="ES130" s="12"/>
      <c r="ET130" s="11">
        <f t="shared" si="782"/>
        <v>3.3877759603790958E-4</v>
      </c>
      <c r="EU130" s="10">
        <f t="shared" si="783"/>
        <v>102.5090421572138</v>
      </c>
      <c r="EV130" s="9">
        <f t="shared" si="539"/>
        <v>104.02733657358075</v>
      </c>
      <c r="EW130" s="9">
        <f t="shared" si="540"/>
        <v>100.55824491619654</v>
      </c>
      <c r="EX130" s="101">
        <f t="shared" si="784"/>
        <v>102.29279074488865</v>
      </c>
      <c r="EY130" s="15">
        <f t="shared" si="785"/>
        <v>3.3829775168186849E-4</v>
      </c>
      <c r="EZ130" s="12"/>
      <c r="FA130" s="11">
        <f t="shared" si="786"/>
        <v>3.5966510614413515E-4</v>
      </c>
      <c r="FB130" s="10">
        <f t="shared" si="787"/>
        <v>102.39879202718566</v>
      </c>
      <c r="FC130" s="9">
        <f t="shared" si="541"/>
        <v>104.02419139438369</v>
      </c>
      <c r="FD130" s="9">
        <f t="shared" si="542"/>
        <v>100.3414055676102</v>
      </c>
      <c r="FE130" s="101">
        <f t="shared" si="788"/>
        <v>102.18279848099695</v>
      </c>
      <c r="FF130" s="15">
        <f t="shared" si="789"/>
        <v>3.5913671017350575E-4</v>
      </c>
      <c r="FG130" s="12"/>
      <c r="FH130" s="11">
        <f t="shared" si="790"/>
        <v>3.8050543618890553E-4</v>
      </c>
      <c r="FI130" s="10">
        <f t="shared" si="791"/>
        <v>102.28838287596233</v>
      </c>
      <c r="FJ130" s="9">
        <f t="shared" si="543"/>
        <v>104.02064679815095</v>
      </c>
      <c r="FK130" s="9">
        <f t="shared" si="544"/>
        <v>100.12467101743393</v>
      </c>
      <c r="FL130" s="101">
        <f t="shared" si="792"/>
        <v>102.07265890779243</v>
      </c>
      <c r="FM130" s="15">
        <f t="shared" si="793"/>
        <v>3.7992649874733883E-4</v>
      </c>
      <c r="FN130" s="12"/>
      <c r="FO130" s="11">
        <f t="shared" si="794"/>
        <v>4.0129642867740579E-4</v>
      </c>
      <c r="FP130" s="10">
        <f t="shared" si="795"/>
        <v>102.17780277232785</v>
      </c>
      <c r="FQ130" s="9">
        <f t="shared" si="545"/>
        <v>104.01667994300311</v>
      </c>
      <c r="FR130" s="9">
        <f t="shared" si="546"/>
        <v>99.908040144113087</v>
      </c>
      <c r="FS130" s="101">
        <f t="shared" si="796"/>
        <v>101.96236004355811</v>
      </c>
      <c r="FT130" s="15">
        <f t="shared" si="797"/>
        <v>4.0066499928779331E-4</v>
      </c>
      <c r="FU130" s="12"/>
      <c r="FV130" s="11">
        <f t="shared" si="798"/>
        <v>4.2203594985922022E-4</v>
      </c>
      <c r="FW130" s="10">
        <f t="shared" si="799"/>
        <v>102.06703987303908</v>
      </c>
      <c r="FX130" s="9">
        <f t="shared" si="547"/>
        <v>104.01226820226367</v>
      </c>
      <c r="FY130" s="9">
        <f t="shared" si="548"/>
        <v>99.691511784391977</v>
      </c>
      <c r="FZ130" s="101">
        <f t="shared" si="800"/>
        <v>101.85188999332783</v>
      </c>
      <c r="GA130" s="15">
        <f t="shared" si="801"/>
        <v>4.213501187319897E-4</v>
      </c>
      <c r="GB130" s="12"/>
      <c r="GC130" s="11">
        <f t="shared" si="802"/>
        <v>4.4272189052250083E-4</v>
      </c>
      <c r="GD130" s="10">
        <f t="shared" si="803"/>
        <v>101.95608242767491</v>
      </c>
      <c r="GE130" s="9">
        <f t="shared" si="549"/>
        <v>104.00738917311429</v>
      </c>
      <c r="GF130" s="9">
        <f t="shared" si="550"/>
        <v>99.475084734340001</v>
      </c>
      <c r="GG130" s="101">
        <f t="shared" si="804"/>
        <v>101.74123695372714</v>
      </c>
      <c r="GH130" s="15">
        <f t="shared" si="805"/>
        <v>4.4197978981369015E-4</v>
      </c>
      <c r="GI130" s="12"/>
      <c r="GJ130" s="11">
        <f t="shared" si="806"/>
        <v>4.6335216676448568E-4</v>
      </c>
      <c r="GK130" s="10">
        <f t="shared" si="807"/>
        <v>101.84491878339279</v>
      </c>
      <c r="GL130" s="9">
        <f t="shared" si="551"/>
        <v>104.002020685029</v>
      </c>
      <c r="GM130" s="9">
        <f t="shared" si="552"/>
        <v>99.258757750409984</v>
      </c>
      <c r="GN130" s="120">
        <f t="shared" si="808"/>
        <v>101.63038921771948</v>
      </c>
      <c r="GO130" s="15">
        <f t="shared" si="809"/>
        <v>4.6255197178257781E-4</v>
      </c>
      <c r="GP130" s="12"/>
      <c r="GQ130" s="11">
        <f t="shared" si="810"/>
        <v>4.8392472073796822E-4</v>
      </c>
      <c r="GR130" s="10">
        <f t="shared" si="811"/>
        <v>101.73353738958804</v>
      </c>
      <c r="GS130" s="9">
        <f t="shared" si="553"/>
        <v>103.99614080798163</v>
      </c>
      <c r="GT130" s="9">
        <f t="shared" si="554"/>
        <v>99.042529550528059</v>
      </c>
      <c r="GU130" s="120">
        <f t="shared" si="812"/>
        <v>101.51933517925485</v>
      </c>
      <c r="GV130" s="15">
        <f t="shared" si="813"/>
        <v>4.8306465109835916E-4</v>
      </c>
      <c r="GW130" s="12"/>
      <c r="GX130" s="11">
        <f t="shared" si="814"/>
        <v>5.0443752137317071E-4</v>
      </c>
      <c r="GY130" s="10">
        <f t="shared" si="815"/>
        <v>101.62192680245317</v>
      </c>
      <c r="GZ130" s="9">
        <f t="shared" si="555"/>
        <v>103.98972786042121</v>
      </c>
      <c r="HA130" s="9">
        <f t="shared" si="556"/>
        <v>98.826398815212698</v>
      </c>
      <c r="HB130" s="101">
        <f t="shared" si="816"/>
        <v>101.40806333781696</v>
      </c>
      <c r="HC130" s="15">
        <f t="shared" si="817"/>
        <v>5.0351584209937532E-4</v>
      </c>
      <c r="HD130" s="12"/>
      <c r="HE130" s="11">
        <f t="shared" si="818"/>
        <v>5.2488856507466224E-4</v>
      </c>
      <c r="HF130" s="10">
        <f t="shared" si="819"/>
        <v>101.51007568943317</v>
      </c>
      <c r="HG130" s="9">
        <f t="shared" si="557"/>
        <v>103.98276041701023</v>
      </c>
      <c r="HH130" s="9">
        <f t="shared" si="558"/>
        <v>98.610364188720723</v>
      </c>
      <c r="HI130" s="101">
        <f t="shared" si="820"/>
        <v>101.29656230286548</v>
      </c>
      <c r="HJ130" s="15">
        <f t="shared" si="821"/>
        <v>5.2390358764544873E-4</v>
      </c>
      <c r="HK130" s="12"/>
      <c r="HL130" s="11">
        <f t="shared" si="822"/>
        <v>5.4527587639300852E-4</v>
      </c>
      <c r="HM130" s="10">
        <f t="shared" si="823"/>
        <v>101.39797283357328</v>
      </c>
      <c r="HN130" s="9">
        <f t="shared" si="559"/>
        <v>103.97521731612129</v>
      </c>
      <c r="HO130" s="9">
        <f t="shared" si="560"/>
        <v>98.394424280219994</v>
      </c>
      <c r="HP130" s="120">
        <f t="shared" si="824"/>
        <v>101.18482079817065</v>
      </c>
      <c r="HQ130" s="15">
        <f t="shared" si="825"/>
        <v>5.4422595973460447E-4</v>
      </c>
      <c r="HR130" s="12"/>
      <c r="HS130" s="11">
        <f t="shared" si="1064"/>
        <v>5.6559750867066639E-4</v>
      </c>
      <c r="HT130" s="10">
        <f t="shared" si="826"/>
        <v>101.28560713775707</v>
      </c>
      <c r="HU130" s="9">
        <f t="shared" si="561"/>
        <v>103.96707766708779</v>
      </c>
      <c r="HV130" s="9">
        <f t="shared" si="562"/>
        <v>98.178577664985028</v>
      </c>
      <c r="HW130" s="120">
        <f t="shared" si="827"/>
        <v>101.0728276660364</v>
      </c>
      <c r="HX130" s="15">
        <f t="shared" si="828"/>
        <v>5.6448106009353012E-4</v>
      </c>
      <c r="HY130" s="12"/>
      <c r="HZ130" s="11">
        <f t="shared" si="1065"/>
        <v>5.8585154466202032E-4</v>
      </c>
      <c r="IA130" s="10">
        <f t="shared" si="829"/>
        <v>101.17296762883058</v>
      </c>
      <c r="IB130" s="9">
        <f t="shared" si="563"/>
        <v>103.95832085720482</v>
      </c>
      <c r="IC130" s="9">
        <f t="shared" si="564"/>
        <v>97.962822885615182</v>
      </c>
      <c r="ID130" s="120">
        <f t="shared" si="830"/>
        <v>100.96057187141</v>
      </c>
      <c r="IE130" s="15">
        <f t="shared" si="831"/>
        <v>5.8466702074148977E-4</v>
      </c>
      <c r="IF130" s="12"/>
      <c r="IG130" s="11">
        <f t="shared" si="1066"/>
        <v>6.0603609712714932E-4</v>
      </c>
      <c r="IH130" s="10">
        <f t="shared" si="832"/>
        <v>101.06004346161068</v>
      </c>
      <c r="II130" s="9">
        <f t="shared" si="565"/>
        <v>103.94892655847667</v>
      </c>
      <c r="IJ130" s="9">
        <f t="shared" si="566"/>
        <v>97.747158453272519</v>
      </c>
      <c r="IK130" s="120">
        <f t="shared" si="833"/>
        <v>100.84804250587459</v>
      </c>
      <c r="IL130" s="15">
        <f t="shared" si="834"/>
        <v>6.0478200452762697E-4</v>
      </c>
      <c r="IM130" s="12"/>
      <c r="IN130" s="11">
        <f t="shared" si="1067"/>
        <v>6.2614930939920764E-4</v>
      </c>
      <c r="IO130" s="10">
        <f t="shared" si="835"/>
        <v>100.94682392277448</v>
      </c>
      <c r="IP130" s="9">
        <f t="shared" si="567"/>
        <v>103.93887473410786</v>
      </c>
      <c r="IQ130" s="9">
        <f t="shared" si="568"/>
        <v>97.531582848938967</v>
      </c>
      <c r="IR130" s="120">
        <f t="shared" si="836"/>
        <v>100.73522879152341</v>
      </c>
      <c r="IS130" s="15">
        <f t="shared" si="837"/>
        <v>6.2482420564134754E-4</v>
      </c>
      <c r="IT130" s="12"/>
      <c r="IU130" s="11">
        <f t="shared" si="1068"/>
        <v>6.4618935592511482E-4</v>
      </c>
      <c r="IV130" s="10">
        <f t="shared" si="838"/>
        <v>100.83329843462806</v>
      </c>
      <c r="IW130" s="9">
        <f t="shared" si="569"/>
        <v>103.92814564473491</v>
      </c>
      <c r="IX130" s="9">
        <f t="shared" si="570"/>
        <v>97.316094524688708</v>
      </c>
      <c r="IY130" s="120">
        <f t="shared" si="839"/>
        <v>100.62212008471181</v>
      </c>
      <c r="IZ130" s="15">
        <f t="shared" si="840"/>
        <v>6.4479185009595568E-4</v>
      </c>
      <c r="JA130" s="12"/>
      <c r="JB130" s="11">
        <f t="shared" si="1069"/>
        <v>6.6615444277957209E-4</v>
      </c>
      <c r="JC130" s="10">
        <f t="shared" si="841"/>
        <v>100.71945655875112</v>
      </c>
      <c r="JD130" s="9">
        <f t="shared" si="571"/>
        <v>103.9167198543964</v>
      </c>
      <c r="JE130" s="9">
        <f t="shared" si="572"/>
        <v>97.100691904976117</v>
      </c>
      <c r="JF130" s="120">
        <f t="shared" si="842"/>
        <v>100.50870587968626</v>
      </c>
      <c r="JG130" s="15">
        <f t="shared" si="843"/>
        <v>6.6468319618523159E-4</v>
      </c>
      <c r="JH130" s="12"/>
      <c r="JI130" s="11">
        <f t="shared" si="1070"/>
        <v>6.8604280815214101E-4</v>
      </c>
      <c r="JJ130" s="10">
        <f t="shared" si="844"/>
        <v>100.60528799951668</v>
      </c>
      <c r="JK130" s="9">
        <f t="shared" si="573"/>
        <v>103.90457823623922</v>
      </c>
      <c r="JL130" s="9">
        <f t="shared" si="574"/>
        <v>96.885373387936141</v>
      </c>
      <c r="JM130" s="120">
        <f t="shared" si="845"/>
        <v>100.39497581208768</v>
      </c>
      <c r="JN130" s="15">
        <f t="shared" si="846"/>
        <v>6.844965349130901E-4</v>
      </c>
      <c r="JO130" s="12"/>
      <c r="JP130" s="11">
        <f t="shared" si="1071"/>
        <v>7.0585272280736841E-4</v>
      </c>
      <c r="JQ130" s="10">
        <f t="shared" si="847"/>
        <v>100.49078260748325</v>
      </c>
      <c r="JR130" s="9">
        <f t="shared" si="575"/>
        <v>103.89170197795926</v>
      </c>
      <c r="JS130" s="9">
        <f t="shared" si="576"/>
        <v>96.670137346695341</v>
      </c>
      <c r="JT130" s="120">
        <f t="shared" si="848"/>
        <v>100.28091966232731</v>
      </c>
      <c r="JU130" s="15">
        <f t="shared" si="849"/>
        <v>7.0423019039629446E-4</v>
      </c>
      <c r="JV130" s="12"/>
      <c r="JW130" s="11">
        <f t="shared" si="1072"/>
        <v>7.2558249051796805E-4</v>
      </c>
      <c r="JX130" s="10">
        <f t="shared" si="850"/>
        <v>100.37593038265783</v>
      </c>
      <c r="JY130" s="9">
        <f t="shared" si="577"/>
        <v>103.87807258697541</v>
      </c>
      <c r="JZ130" s="9">
        <f t="shared" si="578"/>
        <v>96.454982130692571</v>
      </c>
      <c r="KA130" s="120">
        <f t="shared" si="851"/>
        <v>100.16652735883399</v>
      </c>
      <c r="KB130" s="15">
        <f t="shared" si="852"/>
        <v>7.2388252024022397E-4</v>
      </c>
      <c r="KC130" s="12"/>
      <c r="KD130" s="11">
        <f t="shared" si="1073"/>
        <v>7.4523044847092396E-4</v>
      </c>
      <c r="KE130" s="10">
        <f t="shared" si="853"/>
        <v>100.26072147762849</v>
      </c>
      <c r="KF130" s="9">
        <f t="shared" si="579"/>
        <v>103.86367189533556</v>
      </c>
      <c r="KG130" s="9">
        <f t="shared" si="580"/>
        <v>96.239906067006359</v>
      </c>
      <c r="KH130" s="120">
        <f t="shared" si="854"/>
        <v>100.05178898117096</v>
      </c>
      <c r="KI130" s="15">
        <f t="shared" si="855"/>
        <v>7.4345191588784322E-4</v>
      </c>
      <c r="KJ130" s="12"/>
      <c r="KK130" s="11">
        <f t="shared" si="1074"/>
        <v>7.6479496764668116E-4</v>
      </c>
      <c r="KL130" s="10">
        <f t="shared" si="856"/>
        <v>100.14514620056491</v>
      </c>
      <c r="KM130" s="9">
        <f t="shared" si="581"/>
        <v>103.8484820643541</v>
      </c>
      <c r="KN130" s="9">
        <f t="shared" si="582"/>
        <v>96.024907461688173</v>
      </c>
      <c r="KO130" s="120">
        <f t="shared" si="857"/>
        <v>99.936694763021137</v>
      </c>
      <c r="KP130" s="15">
        <f t="shared" si="858"/>
        <v>7.6293680294193568E-4</v>
      </c>
      <c r="KQ130" s="12"/>
      <c r="KR130" s="11">
        <f t="shared" si="1075"/>
        <v>7.8427445317135456E-4</v>
      </c>
      <c r="KS130" s="10">
        <f t="shared" si="859"/>
        <v>100.02919501808591</v>
      </c>
      <c r="KT130" s="9">
        <f t="shared" si="583"/>
        <v>103.8324855889806</v>
      </c>
      <c r="KU130" s="9">
        <f t="shared" si="584"/>
        <v>95.809984601099359</v>
      </c>
      <c r="KV130" s="120">
        <f t="shared" si="860"/>
        <v>99.821235095039981</v>
      </c>
      <c r="KW130" s="15">
        <f t="shared" si="861"/>
        <v>7.8233564146074433E-4</v>
      </c>
      <c r="KX130" s="12"/>
      <c r="KY130" s="11">
        <f t="shared" si="1076"/>
        <v>8.0366734464213936E-4</v>
      </c>
      <c r="KZ130" s="10">
        <f t="shared" si="862"/>
        <v>99.912858557993047</v>
      </c>
      <c r="LA130" s="9">
        <f t="shared" si="585"/>
        <v>103.81566530189954</v>
      </c>
      <c r="LB130" s="9">
        <f t="shared" si="586"/>
        <v>95.59513575324938</v>
      </c>
      <c r="LC130" s="120">
        <f t="shared" si="863"/>
        <v>99.705400527574454</v>
      </c>
      <c r="LD130" s="15">
        <f t="shared" si="864"/>
        <v>8.0164692622727038E-4</v>
      </c>
      <c r="LE130" s="12"/>
      <c r="LF130" s="11">
        <f t="shared" si="1077"/>
        <v>8.2297211642605266E-4</v>
      </c>
      <c r="LG130" s="10">
        <f t="shared" si="865"/>
        <v>99.796127611868897</v>
      </c>
      <c r="LH130" s="9">
        <f t="shared" si="587"/>
        <v>103.79800437736159</v>
      </c>
      <c r="LI130" s="9">
        <f t="shared" si="588"/>
        <v>95.38035916913519</v>
      </c>
      <c r="LJ130" s="120">
        <f t="shared" si="866"/>
        <v>99.589181773248384</v>
      </c>
      <c r="LK130" s="15">
        <f t="shared" si="867"/>
        <v>8.2086918699227193E-4</v>
      </c>
      <c r="LL130" s="12"/>
      <c r="LM130" s="11">
        <f t="shared" si="1078"/>
        <v>8.4218727793202613E-4</v>
      </c>
      <c r="LN130" s="10">
        <f t="shared" si="868"/>
        <v>99.678993137540488</v>
      </c>
      <c r="LO130" s="9">
        <f t="shared" si="589"/>
        <v>103.77948633474701</v>
      </c>
      <c r="LP130" s="9">
        <f t="shared" si="590"/>
        <v>95.165653084078627</v>
      </c>
      <c r="LQ130" s="120">
        <f t="shared" si="869"/>
        <v>99.472569709412824</v>
      </c>
      <c r="LR130" s="15">
        <f t="shared" si="870"/>
        <v>8.4000098869134324E-4</v>
      </c>
      <c r="LS130" s="12"/>
      <c r="LT130" s="11">
        <f t="shared" si="1079"/>
        <v>8.6131137385668771E-4</v>
      </c>
      <c r="LU130" s="10">
        <f t="shared" si="871"/>
        <v>99.561446261406473</v>
      </c>
      <c r="LV130" s="9">
        <f t="shared" si="591"/>
        <v>103.76009504186202</v>
      </c>
      <c r="LW130" s="9">
        <f t="shared" si="592"/>
        <v>94.951015719060649</v>
      </c>
      <c r="LX130" s="120">
        <f t="shared" si="872"/>
        <v>99.35555538046134</v>
      </c>
      <c r="LY130" s="15">
        <f t="shared" si="873"/>
        <v>8.5904093163626687E-4</v>
      </c>
      <c r="LZ130" s="12"/>
      <c r="MA130" s="11">
        <f t="shared" si="1080"/>
        <v>8.8034298440397066E-4</v>
      </c>
      <c r="MB130" s="10">
        <f t="shared" si="874"/>
        <v>99.443478280628142</v>
      </c>
      <c r="MC130" s="9">
        <f t="shared" si="593"/>
        <v>103.73981471796959</v>
      </c>
      <c r="MD130" s="9">
        <f t="shared" si="594"/>
        <v>94.736445282050965</v>
      </c>
      <c r="ME130" s="120">
        <f t="shared" si="875"/>
        <v>99.238130000010273</v>
      </c>
      <c r="MF130" s="15">
        <f t="shared" si="876"/>
        <v>8.7798765168088969E-4</v>
      </c>
      <c r="MG130" s="12"/>
      <c r="MH130" s="11">
        <f t="shared" si="1081"/>
        <v>8.9928072547876953E-4</v>
      </c>
      <c r="MI130" s="10">
        <f t="shared" si="877"/>
        <v>99.325080665184259</v>
      </c>
      <c r="MJ130" s="9">
        <f t="shared" si="595"/>
        <v>103.7186299365561</v>
      </c>
      <c r="MK130" s="9">
        <f t="shared" si="596"/>
        <v>94.521939969331058</v>
      </c>
      <c r="ML130" s="120">
        <f t="shared" si="878"/>
        <v>99.120284952943578</v>
      </c>
      <c r="MM130" s="15">
        <f t="shared" si="879"/>
        <v>8.9683982036190175E-4</v>
      </c>
      <c r="MN130" s="12"/>
      <c r="MO130" s="11">
        <f t="shared" si="1082"/>
        <v>9.1812324885498335E-4</v>
      </c>
      <c r="MP130" s="10">
        <f t="shared" si="880"/>
        <v>99.206245059789524</v>
      </c>
      <c r="MQ130" s="9">
        <f t="shared" si="597"/>
        <v>103.69652562783563</v>
      </c>
      <c r="MR130" s="9">
        <f t="shared" si="598"/>
        <v>94.307497966809805</v>
      </c>
      <c r="MS130" s="120">
        <f t="shared" si="881"/>
        <v>99.002011797322723</v>
      </c>
      <c r="MT130" s="15">
        <f t="shared" si="882"/>
        <v>9.1559614501477565E-4</v>
      </c>
      <c r="MU130" s="12"/>
      <c r="MV130" s="11">
        <f t="shared" si="1083"/>
        <v>9.3686924231811252E-4</v>
      </c>
      <c r="MW130" s="10">
        <f t="shared" si="883"/>
        <v>99.086963285677314</v>
      </c>
      <c r="MX130" s="9">
        <f t="shared" si="599"/>
        <v>103.67348708099416</v>
      </c>
      <c r="MY130" s="9">
        <f t="shared" si="600"/>
        <v>94.093117451329135</v>
      </c>
      <c r="MZ130" s="120">
        <f t="shared" si="884"/>
        <v>98.88330226616165</v>
      </c>
      <c r="NA130" s="15">
        <f t="shared" si="885"/>
        <v>9.3425536886527485E-4</v>
      </c>
      <c r="NB130" s="12"/>
      <c r="NC130" s="11">
        <f t="shared" si="1084"/>
        <v>9.5551742978286719E-4</v>
      </c>
      <c r="ND130" s="10">
        <f t="shared" si="886"/>
        <v>98.967227342246559</v>
      </c>
      <c r="NE130" s="9">
        <f t="shared" si="601"/>
        <v>103.64949994617599</v>
      </c>
      <c r="NF130" s="9">
        <f t="shared" si="602"/>
        <v>93.878796591959428</v>
      </c>
      <c r="NG130" s="120">
        <f t="shared" si="887"/>
        <v>98.764148269067704</v>
      </c>
      <c r="NH130" s="15">
        <f t="shared" si="888"/>
        <v>9.5281627109683388E-4</v>
      </c>
      <c r="NI130" s="12"/>
      <c r="NJ130" s="11">
        <f t="shared" si="1085"/>
        <v>9.7406657138599982E-4</v>
      </c>
      <c r="NK130" s="10">
        <f t="shared" si="889"/>
        <v>98.847029408573846</v>
      </c>
      <c r="NL130" s="9">
        <f t="shared" si="603"/>
        <v>103.6245502362149</v>
      </c>
      <c r="NM130" s="9">
        <f t="shared" si="604"/>
        <v>93.664533551281835</v>
      </c>
      <c r="NN130" s="120">
        <f t="shared" si="890"/>
        <v>98.644541893748368</v>
      </c>
      <c r="NO130" s="15">
        <f t="shared" si="891"/>
        <v>9.7127766689433922E-4</v>
      </c>
      <c r="NP130" s="12"/>
      <c r="NQ130" s="11">
        <f t="shared" si="1086"/>
        <v>9.9251546355484687E-4</v>
      </c>
      <c r="NR130" s="10">
        <f t="shared" si="892"/>
        <v>98.726361844790787</v>
      </c>
      <c r="NS130" s="9">
        <f t="shared" si="605"/>
        <v>103.59862432811312</v>
      </c>
      <c r="NT130" s="9">
        <f t="shared" si="606"/>
        <v>93.450326486658</v>
      </c>
      <c r="NU130" s="120">
        <f t="shared" si="893"/>
        <v>98.524475407385552</v>
      </c>
      <c r="NV130" s="15">
        <f t="shared" si="894"/>
        <v>9.8963840746453926E-4</v>
      </c>
      <c r="NW130" s="12"/>
      <c r="NX130" s="11">
        <f t="shared" si="1087"/>
        <v>1.0108629390518141E-3</v>
      </c>
      <c r="NY130" s="10">
        <f t="shared" si="895"/>
        <v>98.605217193328372</v>
      </c>
      <c r="NZ130" s="9">
        <f t="shared" si="607"/>
        <v>103.57170896427112</v>
      </c>
      <c r="OA130" s="9">
        <f t="shared" si="608"/>
        <v>93.236173551484072</v>
      </c>
      <c r="OB130" s="120">
        <f t="shared" si="896"/>
        <v>98.403941257877591</v>
      </c>
      <c r="OC130" s="15">
        <f t="shared" si="897"/>
        <v>1.0078973800336666E-3</v>
      </c>
      <c r="OD130" s="12"/>
      <c r="OE130" s="11">
        <f t="shared" si="1088"/>
        <v>1.0291078669953349E-3</v>
      </c>
      <c r="OF130" s="10">
        <f t="shared" si="898"/>
        <v>98.483588180028462</v>
      </c>
      <c r="OG130" s="9">
        <f t="shared" si="609"/>
        <v>103.54379125347161</v>
      </c>
      <c r="OH130" s="9">
        <f t="shared" si="610"/>
        <v>93.022072896428782</v>
      </c>
      <c r="OI130" s="120">
        <f t="shared" si="899"/>
        <v>98.282932074950196</v>
      </c>
      <c r="OJ130" s="15">
        <f t="shared" si="900"/>
        <v>1.0260535078226705E-3</v>
      </c>
      <c r="OK130" s="12"/>
      <c r="OL130" s="11">
        <f t="shared" si="1089"/>
        <v>1.0472491528576834E-3</v>
      </c>
      <c r="OM130" s="10">
        <f t="shared" si="901"/>
        <v>98.361467715124007</v>
      </c>
      <c r="ON130" s="9">
        <f t="shared" si="611"/>
        <v>103.51485867162124</v>
      </c>
      <c r="OO130" s="9">
        <f t="shared" si="612"/>
        <v>92.80802267065414</v>
      </c>
      <c r="OP130" s="120">
        <f t="shared" si="902"/>
        <v>98.161440671137683</v>
      </c>
      <c r="OQ130" s="15">
        <f t="shared" si="903"/>
        <v>1.0441057500005125E-3</v>
      </c>
      <c r="OR130" s="12"/>
      <c r="OS130" s="11">
        <f t="shared" si="1090"/>
        <v>1.0652857384400556E-3</v>
      </c>
      <c r="OT130" s="10">
        <f t="shared" si="904"/>
        <v>98.238848894089145</v>
      </c>
      <c r="OU130" s="9">
        <f t="shared" si="613"/>
        <v>103.48489906225389</v>
      </c>
      <c r="OV130" s="9">
        <f t="shared" si="614"/>
        <v>92.594021023017874</v>
      </c>
      <c r="OW130" s="120">
        <f t="shared" si="905"/>
        <v>98.039460042635881</v>
      </c>
      <c r="OX130" s="15">
        <f t="shared" si="906"/>
        <v>1.0620531016159677E-3</v>
      </c>
      <c r="OY130" s="12"/>
      <c r="OZ130" s="11">
        <f t="shared" si="1091"/>
        <v>1.0832166018253625E-3</v>
      </c>
      <c r="PA130" s="10">
        <f t="shared" si="907"/>
        <v>98.115724998360761</v>
      </c>
      <c r="PB130" s="9">
        <f t="shared" si="615"/>
        <v>103.45390063679939</v>
      </c>
      <c r="PC130" s="9">
        <f t="shared" si="616"/>
        <v>92.380066103255544</v>
      </c>
      <c r="PD130" s="120">
        <f t="shared" si="908"/>
        <v>97.916983370027467</v>
      </c>
      <c r="PE130" s="15">
        <f t="shared" si="909"/>
        <v>1.0798945935085761E-3</v>
      </c>
      <c r="PF130" s="12"/>
      <c r="PG130" s="11">
        <f t="shared" si="1092"/>
        <v>1.101040757309322E-3</v>
      </c>
      <c r="PH130" s="10">
        <f t="shared" si="910"/>
        <v>97.992089495932476</v>
      </c>
      <c r="PI130" s="9">
        <f t="shared" si="617"/>
        <v>103.42185197462194</v>
      </c>
      <c r="PJ130" s="9">
        <f t="shared" si="618"/>
        <v>92.166156063142637</v>
      </c>
      <c r="PK130" s="120">
        <f t="shared" si="911"/>
        <v>97.794004018882291</v>
      </c>
      <c r="PL130" s="15">
        <f t="shared" si="912"/>
        <v>1.0976292921990466E-3</v>
      </c>
      <c r="PM130" s="12"/>
      <c r="PN130" s="11">
        <f t="shared" si="1093"/>
        <v>1.1187572553101714E-3</v>
      </c>
      <c r="PO130" s="10">
        <f t="shared" si="913"/>
        <v>97.867936041823427</v>
      </c>
      <c r="PP130" s="9">
        <f t="shared" si="619"/>
        <v>103.38874202283246</v>
      </c>
      <c r="PQ130" s="9">
        <f t="shared" si="620"/>
        <v>91.952289057634559</v>
      </c>
      <c r="PR130" s="120">
        <f t="shared" si="914"/>
        <v>97.670515540233509</v>
      </c>
      <c r="PS130" s="15">
        <f t="shared" si="915"/>
        <v>1.1152562997597945E-3</v>
      </c>
      <c r="PT130" s="12"/>
      <c r="PU130" s="11">
        <f t="shared" si="1094"/>
        <v>1.1363651822576383E-3</v>
      </c>
      <c r="PV130" s="10">
        <f t="shared" si="916"/>
        <v>97.74325847842303</v>
      </c>
      <c r="PW130" s="9">
        <f t="shared" si="621"/>
        <v>103.35456009587929</v>
      </c>
      <c r="PX130" s="9">
        <f t="shared" si="622"/>
        <v>91.738463245984391</v>
      </c>
      <c r="PY130" s="120">
        <f t="shared" si="917"/>
        <v>97.546511670931835</v>
      </c>
      <c r="PZ130" s="15">
        <f t="shared" si="918"/>
        <v>1.1327747536660315E-3</v>
      </c>
      <c r="QA130" s="12"/>
      <c r="QB130" s="11">
        <f t="shared" si="1095"/>
        <v>1.1538636604615886E-3</v>
      </c>
      <c r="QC130" s="10">
        <f t="shared" si="919"/>
        <v>97.618050835713973</v>
      </c>
      <c r="QD130" s="9">
        <f t="shared" si="623"/>
        <v>103.31929587492215</v>
      </c>
      <c r="QE130" s="9">
        <f t="shared" si="624"/>
        <v>91.524676792836715</v>
      </c>
      <c r="QF130" s="120">
        <f t="shared" si="920"/>
        <v>97.421986333879431</v>
      </c>
      <c r="QG130" s="15">
        <f t="shared" si="921"/>
        <v>1.1501838266280353E-3</v>
      </c>
      <c r="QH130" s="12"/>
      <c r="QI130" s="11">
        <f t="shared" si="1096"/>
        <v>1.1712518479609646E-3</v>
      </c>
      <c r="QJ130" s="10">
        <f t="shared" si="922"/>
        <v>97.492307331374988</v>
      </c>
      <c r="QK130" s="9">
        <f t="shared" si="625"/>
        <v>103.28293940699378</v>
      </c>
      <c r="QL130" s="9">
        <f t="shared" si="626"/>
        <v>91.310927869297871</v>
      </c>
      <c r="QM130" s="120">
        <f t="shared" si="923"/>
        <v>97.296933638145816</v>
      </c>
      <c r="QN130" s="15">
        <f t="shared" si="924"/>
        <v>1.167482726405046E-3</v>
      </c>
      <c r="QO130" s="12"/>
      <c r="QP130" s="11">
        <f t="shared" si="1097"/>
        <v>1.1885289383534135E-3</v>
      </c>
      <c r="QQ130" s="10">
        <f t="shared" si="925"/>
        <v>97.366022370766117</v>
      </c>
      <c r="QR130" s="9">
        <f t="shared" si="627"/>
        <v>103.24548110395446</v>
      </c>
      <c r="QS130" s="9">
        <f t="shared" si="628"/>
        <v>91.097214653979975</v>
      </c>
      <c r="QT130" s="120">
        <f t="shared" si="926"/>
        <v>97.171347878967225</v>
      </c>
      <c r="QU130" s="15">
        <f t="shared" si="927"/>
        <v>1.184670695601478E-3</v>
      </c>
      <c r="QV130" s="12"/>
      <c r="QW130" s="11">
        <f t="shared" si="1098"/>
        <v>1.2056941606063715E-3</v>
      </c>
      <c r="QX130" s="10">
        <f t="shared" si="928"/>
        <v>97.239190546797602</v>
      </c>
      <c r="QY130" s="9">
        <f t="shared" si="629"/>
        <v>103.2069117412443</v>
      </c>
      <c r="QZ130" s="9">
        <f t="shared" si="630"/>
        <v>90.883535334020905</v>
      </c>
      <c r="RA130" s="120">
        <f t="shared" si="929"/>
        <v>97.045223537632609</v>
      </c>
      <c r="RB130" s="15">
        <f t="shared" si="930"/>
        <v>1.2017470114458052E-3</v>
      </c>
      <c r="RC130" s="12"/>
      <c r="RD130" s="11">
        <f t="shared" si="1099"/>
        <v>1.222746778849841E-3</v>
      </c>
      <c r="RE130" s="10">
        <f t="shared" si="931"/>
        <v>97.111806639686137</v>
      </c>
      <c r="RF130" s="9">
        <f t="shared" si="631"/>
        <v>103.16722245643838</v>
      </c>
      <c r="RG130" s="9">
        <f t="shared" si="632"/>
        <v>90.669888106075803</v>
      </c>
      <c r="RH130" s="120">
        <f t="shared" si="932"/>
        <v>96.918555281257085</v>
      </c>
      <c r="RI130" s="15">
        <f t="shared" si="933"/>
        <v>1.2187109855529559E-3</v>
      </c>
      <c r="RJ130" s="12"/>
      <c r="RK130" s="11">
        <f t="shared" si="1100"/>
        <v>1.2396860921518055E-3</v>
      </c>
      <c r="RL130" s="10">
        <f t="shared" si="934"/>
        <v>96.983865616598905</v>
      </c>
      <c r="RM130" s="9">
        <f t="shared" si="633"/>
        <v>103.12640474761017</v>
      </c>
      <c r="RN130" s="9">
        <f t="shared" si="634"/>
        <v>90.456271177283483</v>
      </c>
      <c r="RO130" s="120">
        <f t="shared" si="935"/>
        <v>96.791337962446818</v>
      </c>
      <c r="RP130" s="15">
        <f t="shared" si="936"/>
        <v>1.2355619636704716E-3</v>
      </c>
      <c r="RQ130" s="12"/>
      <c r="RR130" s="11">
        <f t="shared" si="1101"/>
        <v>1.2565114342764536E-3</v>
      </c>
      <c r="RS130" s="10">
        <f t="shared" si="937"/>
        <v>96.855362631189792</v>
      </c>
      <c r="RT130" s="9">
        <f t="shared" si="635"/>
        <v>103.08445047150835</v>
      </c>
      <c r="RU130" s="9">
        <f t="shared" si="636"/>
        <v>90.242682766204368</v>
      </c>
      <c r="RV130" s="120">
        <f t="shared" si="938"/>
        <v>96.66356661885635</v>
      </c>
      <c r="RW130" s="15">
        <f t="shared" si="939"/>
        <v>1.2522993254092682E-3</v>
      </c>
      <c r="RX130" s="12"/>
      <c r="RY130" s="11">
        <f t="shared" si="1102"/>
        <v>1.2732221734260639E-3</v>
      </c>
      <c r="RZ130" s="10">
        <f t="shared" si="940"/>
        <v>96.72629302302883</v>
      </c>
      <c r="SA130" s="9">
        <f t="shared" si="637"/>
        <v>103.0413518415526</v>
      </c>
      <c r="SB130" s="9">
        <f t="shared" si="638"/>
        <v>90.029121103730191</v>
      </c>
      <c r="SC130" s="120">
        <f t="shared" si="941"/>
        <v>96.535236472641401</v>
      </c>
      <c r="SD130" s="15">
        <f t="shared" si="942"/>
        <v>1.2689224839594606E-3</v>
      </c>
      <c r="SE130" s="12"/>
      <c r="SF130" s="11">
        <f t="shared" si="1103"/>
        <v>1.2898177119670545E-3</v>
      </c>
      <c r="SG130" s="10">
        <f t="shared" si="943"/>
        <v>96.596652316927788</v>
      </c>
      <c r="SH130" s="9">
        <f t="shared" si="639"/>
        <v>102.99710142565371</v>
      </c>
      <c r="SI130" s="9">
        <f t="shared" si="640"/>
        <v>89.815584433966237</v>
      </c>
      <c r="SJ130" s="120">
        <f t="shared" si="944"/>
        <v>96.406342929809966</v>
      </c>
      <c r="SK130" s="15">
        <f t="shared" si="945"/>
        <v>1.2854308857917693E-3</v>
      </c>
      <c r="SL130" s="12"/>
      <c r="SM130" s="11">
        <f t="shared" si="1104"/>
        <v>1.3062974861406573E-3</v>
      </c>
      <c r="SN130" s="10">
        <f t="shared" si="946"/>
        <v>96.466436222165072</v>
      </c>
      <c r="SO130" s="9">
        <f t="shared" si="641"/>
        <v>102.95169214386362</v>
      </c>
      <c r="SP130" s="9">
        <f t="shared" si="642"/>
        <v>89.602071015083467</v>
      </c>
      <c r="SQ130" s="120">
        <f t="shared" si="947"/>
        <v>96.276881579473553</v>
      </c>
      <c r="SR130" s="15">
        <f t="shared" si="948"/>
        <v>1.3018240103452286E-3</v>
      </c>
      <c r="SS130" s="12"/>
      <c r="ST130" s="11">
        <f t="shared" si="1105"/>
        <v>1.3226609657590127E-3</v>
      </c>
      <c r="SU130" s="10">
        <f t="shared" si="949"/>
        <v>96.335640631611525</v>
      </c>
      <c r="SV130" s="9">
        <f t="shared" si="643"/>
        <v>102.90511726586092</v>
      </c>
      <c r="SW130" s="9">
        <f t="shared" si="644"/>
        <v>89.388579120143035</v>
      </c>
      <c r="SX130" s="120">
        <f t="shared" si="950"/>
        <v>96.146848193001972</v>
      </c>
      <c r="SY130" s="15">
        <f t="shared" si="951"/>
        <v>1.318101369701616E-3</v>
      </c>
      <c r="SZ130" s="12"/>
      <c r="TA130" s="11">
        <f t="shared" si="1106"/>
        <v>1.3389076538870147E-3</v>
      </c>
      <c r="TB130" s="10">
        <f t="shared" si="952"/>
        <v>96.204261620761145</v>
      </c>
      <c r="TC130" s="9">
        <f t="shared" si="645"/>
        <v>102.85737040827748</v>
      </c>
      <c r="TD130" s="9">
        <f t="shared" si="646"/>
        <v>89.175107037889916</v>
      </c>
      <c r="TE130" s="120">
        <f t="shared" si="953"/>
        <v>96.016238723083688</v>
      </c>
      <c r="TF130" s="15">
        <f t="shared" si="954"/>
        <v>1.3342625082473172E-3</v>
      </c>
      <c r="TG130" s="12"/>
      <c r="TH130" s="11">
        <f t="shared" si="1107"/>
        <v>1.3550370865107375E-3</v>
      </c>
      <c r="TI130" s="10">
        <f t="shared" si="955"/>
        <v>96.072295446668079</v>
      </c>
      <c r="TJ130" s="9">
        <f t="shared" si="647"/>
        <v>102.80844553187183</v>
      </c>
      <c r="TK130" s="9">
        <f t="shared" si="648"/>
        <v>88.961653073518093</v>
      </c>
      <c r="TL130" s="120">
        <f t="shared" si="956"/>
        <v>95.885049302694966</v>
      </c>
      <c r="TM130" s="15">
        <f t="shared" si="957"/>
        <v>1.3503070023230903E-3</v>
      </c>
      <c r="TN130" s="12"/>
      <c r="TO130" s="11">
        <f t="shared" si="1108"/>
        <v>1.37104883219282E-3</v>
      </c>
      <c r="TP130" s="10">
        <f t="shared" si="958"/>
        <v>95.939738546793933</v>
      </c>
      <c r="TQ130" s="9">
        <f t="shared" si="649"/>
        <v>102.758336938555</v>
      </c>
      <c r="TR130" s="9">
        <f t="shared" si="650"/>
        <v>88.748215549405202</v>
      </c>
      <c r="TS130" s="120">
        <f t="shared" si="959"/>
        <v>95.75327624398011</v>
      </c>
      <c r="TT130" s="15">
        <f t="shared" si="960"/>
        <v>1.3662344598623865E-3</v>
      </c>
      <c r="TU130" s="12"/>
      <c r="TV130" s="11">
        <f t="shared" si="1109"/>
        <v>1.3869424917155317E-3</v>
      </c>
      <c r="TW130" s="10">
        <f t="shared" si="961"/>
        <v>95.806587537767285</v>
      </c>
      <c r="TX130" s="9">
        <f t="shared" si="651"/>
        <v>102.70703926827453</v>
      </c>
      <c r="TY130" s="9">
        <f t="shared" si="652"/>
        <v>88.534792805817958</v>
      </c>
      <c r="TZ130" s="120">
        <f t="shared" si="962"/>
        <v>95.620916037046243</v>
      </c>
      <c r="UA130" s="15">
        <f t="shared" si="963"/>
        <v>1.3820445200186807E-3</v>
      </c>
      <c r="UB130" s="12"/>
      <c r="UC130" s="11">
        <f t="shared" si="1110"/>
        <v>1.4027176977119723E-3</v>
      </c>
      <c r="UD130" s="10">
        <f t="shared" si="964"/>
        <v>95.672839214059024</v>
      </c>
      <c r="UE130" s="9">
        <f t="shared" si="653"/>
        <v>102.65454749576213</v>
      </c>
      <c r="UF130" s="9">
        <f t="shared" si="654"/>
        <v>88.321383201586627</v>
      </c>
      <c r="UG130" s="120">
        <f t="shared" si="965"/>
        <v>95.487965348674379</v>
      </c>
      <c r="UH130" s="15">
        <f t="shared" si="966"/>
        <v>1.3977368527825502E-3</v>
      </c>
      <c r="UI130" s="12"/>
      <c r="UJ130" s="11">
        <f t="shared" si="1111"/>
        <v>1.4183741142861663E-3</v>
      </c>
      <c r="UK130" s="10">
        <f t="shared" si="967"/>
        <v>95.538490546575474</v>
      </c>
      <c r="UL130" s="9">
        <f t="shared" si="655"/>
        <v>102.60085692715111</v>
      </c>
      <c r="UM130" s="9">
        <f t="shared" si="656"/>
        <v>88.107985114750903</v>
      </c>
      <c r="UN130" s="120">
        <f t="shared" si="968"/>
        <v>95.354421020951008</v>
      </c>
      <c r="UO130" s="15">
        <f t="shared" si="969"/>
        <v>1.413311158588828E-3</v>
      </c>
      <c r="UP130" s="12"/>
      <c r="UQ130" s="11">
        <f t="shared" si="1112"/>
        <v>1.4339114366223474E-3</v>
      </c>
      <c r="UR130" s="10">
        <f t="shared" si="970"/>
        <v>95.403538681173472</v>
      </c>
      <c r="US130" s="9">
        <f t="shared" si="657"/>
        <v>102.54596319646883</v>
      </c>
      <c r="UT130" s="9">
        <f t="shared" si="658"/>
        <v>87.894596943174335</v>
      </c>
      <c r="UU130" s="120">
        <f t="shared" si="971"/>
        <v>95.220280069821584</v>
      </c>
      <c r="UV130" s="15">
        <f t="shared" si="972"/>
        <v>1.4287671679146358E-3</v>
      </c>
      <c r="UW130" s="12"/>
      <c r="UX130" s="11">
        <f t="shared" si="1113"/>
        <v>1.4493293905843186E-3</v>
      </c>
      <c r="UY130" s="10">
        <f t="shared" si="973"/>
        <v>95.267980937098855</v>
      </c>
      <c r="UZ130" s="9">
        <f t="shared" si="659"/>
        <v>102.48986226201012</v>
      </c>
      <c r="VA130" s="9">
        <f t="shared" si="660"/>
        <v>87.681217105129804</v>
      </c>
      <c r="VB130" s="120">
        <f t="shared" si="974"/>
        <v>95.085539683569962</v>
      </c>
      <c r="VC130" s="15">
        <f t="shared" si="975"/>
        <v>1.4441046408686343E-3</v>
      </c>
      <c r="VD130" s="12"/>
      <c r="VE130" s="11">
        <f t="shared" si="1114"/>
        <v>1.464627732305189E-3</v>
      </c>
      <c r="VF130" s="10">
        <f t="shared" si="976"/>
        <v>95.131814805352519</v>
      </c>
      <c r="VG130" s="9">
        <f t="shared" si="661"/>
        <v>102.43255040259714</v>
      </c>
      <c r="VH130" s="9">
        <f t="shared" si="662"/>
        <v>87.46784403985508</v>
      </c>
      <c r="VI130" s="120">
        <f t="shared" si="977"/>
        <v>94.950197221226119</v>
      </c>
      <c r="VJ130" s="15">
        <f t="shared" si="978"/>
        <v>1.4593233667721159E-3</v>
      </c>
      <c r="VK130" s="12"/>
      <c r="VL130" s="11">
        <f t="shared" si="1115"/>
        <v>1.4798062477681848E-3</v>
      </c>
      <c r="VM130" s="10">
        <f t="shared" si="979"/>
        <v>94.995037946986372</v>
      </c>
      <c r="VN130" s="9">
        <f t="shared" si="663"/>
        <v>102.37402421373145</v>
      </c>
      <c r="VO130" s="9">
        <f t="shared" si="664"/>
        <v>87.254476208078003</v>
      </c>
      <c r="VP130" s="120">
        <f t="shared" si="980"/>
        <v>94.814250210904731</v>
      </c>
      <c r="VQ130" s="15">
        <f t="shared" si="981"/>
        <v>1.4744231637325526E-3</v>
      </c>
      <c r="VR130" s="12"/>
      <c r="VS130" s="11">
        <f t="shared" si="1116"/>
        <v>1.4948647523790786E-3</v>
      </c>
      <c r="VT130" s="10">
        <f t="shared" si="982"/>
        <v>94.857648191331947</v>
      </c>
      <c r="VU130" s="9">
        <f t="shared" si="665"/>
        <v>102.3142806036437</v>
      </c>
      <c r="VV130" s="9">
        <f t="shared" si="666"/>
        <v>87.041112092513188</v>
      </c>
      <c r="VW130" s="120">
        <f t="shared" si="983"/>
        <v>94.677696348078442</v>
      </c>
      <c r="VX130" s="15">
        <f t="shared" si="984"/>
        <v>1.4894038782099308E-3</v>
      </c>
      <c r="VY130" s="12"/>
      <c r="VZ130" s="11">
        <f t="shared" si="1117"/>
        <v>1.509803090530695E-3</v>
      </c>
      <c r="WA130" s="10">
        <f t="shared" si="985"/>
        <v>94.719643534165357</v>
      </c>
      <c r="WB130" s="9">
        <f t="shared" si="667"/>
        <v>102.25331678924657</v>
      </c>
      <c r="WC130" s="9">
        <f t="shared" si="668"/>
        <v>86.827750198328729</v>
      </c>
      <c r="WD130" s="120">
        <f t="shared" si="986"/>
        <v>94.540533493787649</v>
      </c>
      <c r="WE130" s="15">
        <f t="shared" si="987"/>
        <v>1.5042653845765753E-3</v>
      </c>
      <c r="WF130" s="12"/>
      <c r="WG130" s="11">
        <f t="shared" si="1118"/>
        <v>1.5246211351601419E-3</v>
      </c>
      <c r="WH130" s="10">
        <f t="shared" si="988"/>
        <v>94.581022135810684</v>
      </c>
      <c r="WI130" s="9">
        <f t="shared" si="669"/>
        <v>102.19113029199644</v>
      </c>
      <c r="WJ130" s="9">
        <f t="shared" si="670"/>
        <v>86.61438905358429</v>
      </c>
      <c r="WK130" s="120">
        <f t="shared" si="989"/>
        <v>94.402759672790367</v>
      </c>
      <c r="WL130" s="15">
        <f t="shared" si="990"/>
        <v>1.5190075846708755E-3</v>
      </c>
      <c r="WM130" s="12"/>
      <c r="WN130" s="11">
        <f t="shared" si="1119"/>
        <v>1.5393187872992044E-3</v>
      </c>
      <c r="WO130" s="10">
        <f t="shared" si="991"/>
        <v>94.441782319185322</v>
      </c>
      <c r="WP130" s="9">
        <f t="shared" si="671"/>
        <v>102.12771893366914</v>
      </c>
      <c r="WQ130" s="9">
        <f t="shared" si="672"/>
        <v>86.401027209639665</v>
      </c>
      <c r="WR130" s="120">
        <f t="shared" si="992"/>
        <v>94.264373071654404</v>
      </c>
      <c r="WS130" s="15">
        <f t="shared" si="993"/>
        <v>1.5336304073454991E-3</v>
      </c>
      <c r="WT130" s="12"/>
      <c r="WU130" s="11">
        <f t="shared" si="1120"/>
        <v>1.5538959756185569E-3</v>
      </c>
      <c r="WV130" s="10">
        <f t="shared" si="994"/>
        <v>94.301922567789504</v>
      </c>
      <c r="WW130" s="9">
        <f t="shared" si="673"/>
        <v>102.06308083205515</v>
      </c>
      <c r="WX130" s="9">
        <f t="shared" si="674"/>
        <v>86.18766324153637</v>
      </c>
      <c r="WY130" s="120">
        <f t="shared" si="995"/>
        <v>94.125372036795767</v>
      </c>
      <c r="WZ130" s="15">
        <f t="shared" si="996"/>
        <v>1.548133808010387E-3</v>
      </c>
      <c r="XA130" s="12"/>
      <c r="XB130" s="11">
        <f t="shared" si="1121"/>
        <v>1.5683526559660617E-3</v>
      </c>
      <c r="XC130" s="10">
        <f t="shared" si="997"/>
        <v>94.161441523644086</v>
      </c>
      <c r="XD130" s="9">
        <f t="shared" si="675"/>
        <v>101.99721439657964</v>
      </c>
      <c r="XE130" s="9">
        <f t="shared" si="676"/>
        <v>85.974295748349647</v>
      </c>
      <c r="XF130" s="120">
        <f t="shared" si="998"/>
        <v>93.985755072464642</v>
      </c>
      <c r="XG130" s="15">
        <f t="shared" si="999"/>
        <v>1.56251776817131E-3</v>
      </c>
      <c r="XH130" s="12"/>
      <c r="XI130" s="11">
        <f t="shared" si="1122"/>
        <v>1.5826888108999651E-3</v>
      </c>
      <c r="XJ130" s="10">
        <f t="shared" si="1000"/>
        <v>94.020337985177946</v>
      </c>
      <c r="XK130" s="9">
        <f t="shared" si="677"/>
        <v>101.93011832385244</v>
      </c>
      <c r="XL130" s="9">
        <f t="shared" si="678"/>
        <v>85.760923353513419</v>
      </c>
      <c r="XM130" s="120">
        <f t="shared" si="1001"/>
        <v>93.84552083868293</v>
      </c>
      <c r="XN130" s="15">
        <f t="shared" si="1002"/>
        <v>1.5767822949642085E-3</v>
      </c>
      <c r="XO130" s="12"/>
      <c r="XP130" s="11">
        <f t="shared" si="1123"/>
        <v>1.5969044492172746E-3</v>
      </c>
      <c r="XQ130" s="10">
        <f t="shared" si="1003"/>
        <v>93.878610905068911</v>
      </c>
      <c r="XR130" s="9">
        <f t="shared" si="679"/>
        <v>101.86179159315317</v>
      </c>
      <c r="XS130" s="9">
        <f t="shared" si="680"/>
        <v>85.547544705118341</v>
      </c>
      <c r="XT130" s="120">
        <f t="shared" si="1004"/>
        <v>93.704668149135756</v>
      </c>
      <c r="XU130" s="15">
        <f t="shared" si="1005"/>
        <v>1.5909274206858612E-3</v>
      </c>
      <c r="XV130" s="12"/>
      <c r="XW130" s="11">
        <f t="shared" si="1124"/>
        <v>1.6109996054778262E-3</v>
      </c>
      <c r="XX130" s="10">
        <f t="shared" si="1006"/>
        <v>93.736259388040907</v>
      </c>
      <c r="XY130" s="9">
        <f t="shared" si="681"/>
        <v>101.79223346185654</v>
      </c>
      <c r="XZ130" s="9">
        <f t="shared" si="682"/>
        <v>85.334158476182282</v>
      </c>
      <c r="YA130" s="120">
        <f t="shared" si="1007"/>
        <v>93.563195969019404</v>
      </c>
      <c r="YB130" s="15">
        <f t="shared" si="1008"/>
        <v>1.6049532023213894E-3</v>
      </c>
      <c r="YC130" s="12"/>
      <c r="YD130" s="11">
        <f t="shared" si="1125"/>
        <v>1.6249743395246245E-3</v>
      </c>
      <c r="YE130" s="10">
        <f t="shared" si="1009"/>
        <v>93.593282688619553</v>
      </c>
      <c r="YF130" s="9">
        <f t="shared" si="683"/>
        <v>101.72144346080279</v>
      </c>
      <c r="YG130" s="9">
        <f t="shared" si="684"/>
        <v>85.120763364894501</v>
      </c>
      <c r="YH130" s="120">
        <f t="shared" si="1010"/>
        <v>93.421103412848652</v>
      </c>
      <c r="YI130" s="15">
        <f t="shared" si="1011"/>
        <v>1.6188597210689754E-3</v>
      </c>
      <c r="YJ130" s="12"/>
      <c r="YK130" s="11">
        <f t="shared" si="1126"/>
        <v>1.6388287360008323E-3</v>
      </c>
      <c r="YL130" s="10">
        <f t="shared" si="1012"/>
        <v>93.449680208849387</v>
      </c>
      <c r="YM130" s="9">
        <f t="shared" si="685"/>
        <v>101.64942138961828</v>
      </c>
      <c r="YN130" s="9">
        <f t="shared" si="686"/>
        <v>84.907358094834308</v>
      </c>
      <c r="YO130" s="120">
        <f t="shared" si="1013"/>
        <v>93.278389742226295</v>
      </c>
      <c r="YP130" s="15">
        <f t="shared" si="1014"/>
        <v>1.6326470818622341E-3</v>
      </c>
      <c r="YQ130" s="12"/>
      <c r="YR130" s="11">
        <f t="shared" si="1127"/>
        <v>1.6525629038638544E-3</v>
      </c>
      <c r="YS130" s="10">
        <f t="shared" si="1015"/>
        <v>93.305451495975575</v>
      </c>
      <c r="YT130" s="9">
        <f t="shared" si="687"/>
        <v>101.57616731199086</v>
      </c>
      <c r="YU130" s="9">
        <f t="shared" si="688"/>
        <v>84.693941415163891</v>
      </c>
      <c r="YV130" s="120">
        <f t="shared" si="1016"/>
        <v>93.135054363577382</v>
      </c>
      <c r="YW130" s="15">
        <f t="shared" si="1017"/>
        <v>1.6463154128906433E-3</v>
      </c>
      <c r="YX130" s="12"/>
      <c r="YY130" s="11">
        <f t="shared" si="1128"/>
        <v>1.6661769758970269E-3</v>
      </c>
      <c r="YZ130" s="10">
        <f t="shared" si="1018"/>
        <v>93.160596240092374</v>
      </c>
      <c r="ZA130" s="9">
        <f t="shared" si="689"/>
        <v>101.50168155090475</v>
      </c>
      <c r="ZB130" s="9">
        <f t="shared" si="690"/>
        <v>84.480512100796119</v>
      </c>
      <c r="ZC130" s="120">
        <f t="shared" si="1019"/>
        <v>92.991096825850434</v>
      </c>
      <c r="ZD130" s="15">
        <f t="shared" si="1020"/>
        <v>1.6598648651185281E-3</v>
      </c>
      <c r="ZE130" s="12"/>
      <c r="ZF130" s="11">
        <f t="shared" si="1129"/>
        <v>1.6796711082193185E-3</v>
      </c>
      <c r="ZG130" s="10">
        <f t="shared" si="1021"/>
        <v>93.015114271761121</v>
      </c>
      <c r="ZH130" s="9">
        <f t="shared" si="691"/>
        <v>101.42596468383971</v>
      </c>
      <c r="ZI130" s="9">
        <f t="shared" si="692"/>
        <v>84.267068952538452</v>
      </c>
      <c r="ZJ130" s="120">
        <f t="shared" si="1022"/>
        <v>92.846516818189087</v>
      </c>
      <c r="ZK130" s="15">
        <f t="shared" si="1023"/>
        <v>1.6732956118028339E-3</v>
      </c>
      <c r="ZL130" s="12"/>
      <c r="ZM130" s="11">
        <f t="shared" si="1130"/>
        <v>1.6930454797933958E-3</v>
      </c>
      <c r="ZN130" s="10">
        <f t="shared" si="1024"/>
        <v>92.869005559600694</v>
      </c>
      <c r="ZO130" s="9">
        <f t="shared" si="693"/>
        <v>101.34901753793881</v>
      </c>
      <c r="ZP130" s="9">
        <f t="shared" si="694"/>
        <v>84.053610797212457</v>
      </c>
      <c r="ZQ130" s="120">
        <f t="shared" si="1025"/>
        <v>92.701314167575632</v>
      </c>
      <c r="ZR130" s="15">
        <f t="shared" si="1026"/>
        <v>1.6866078480102674E-3</v>
      </c>
      <c r="ZS130" s="12"/>
      <c r="ZT130" s="11">
        <f t="shared" si="1131"/>
        <v>1.706300291932599E-3</v>
      </c>
      <c r="ZU130" s="10">
        <f t="shared" si="1027"/>
        <v>92.722270207852404</v>
      </c>
      <c r="ZV130" s="9">
        <f t="shared" si="695"/>
        <v>101.27084118514921</v>
      </c>
      <c r="ZW130" s="9">
        <f t="shared" si="696"/>
        <v>85.429393636803894</v>
      </c>
      <c r="ZX130" s="120">
        <f t="shared" si="1028"/>
        <v>93.350117410976551</v>
      </c>
      <c r="ZY130" s="15">
        <f t="shared" si="1029"/>
        <v>1.5448211284888314E-3</v>
      </c>
      <c r="ZZ130" s="12"/>
      <c r="AAA130" s="11">
        <f t="shared" si="1132"/>
        <v>1.563079632725806E-3</v>
      </c>
      <c r="AAB130" s="10">
        <f t="shared" si="1030"/>
        <v>93.376589459921775</v>
      </c>
      <c r="AAC130" s="9">
        <f t="shared" si="697"/>
        <v>101.2052563286249</v>
      </c>
      <c r="AAD130" s="9">
        <f t="shared" si="698"/>
        <v>93.764482711278418</v>
      </c>
      <c r="AAE130" s="120">
        <f t="shared" si="1031"/>
        <v>97.484869519951658</v>
      </c>
      <c r="AAF130" s="15">
        <f t="shared" si="1032"/>
        <v>7.2560694098815247E-4</v>
      </c>
      <c r="AAG130" s="12"/>
      <c r="AAH130" s="11">
        <f t="shared" si="1133"/>
        <v>7.3862772463065805E-4</v>
      </c>
      <c r="AAI130" s="10">
        <f t="shared" si="1033"/>
        <v>97.536637327296631</v>
      </c>
      <c r="AAJ130" s="9">
        <f t="shared" si="699"/>
        <v>101.19078694509389</v>
      </c>
      <c r="AAK130" s="9">
        <f t="shared" si="700"/>
        <v>93.871551178828682</v>
      </c>
      <c r="AAL130" s="120">
        <f t="shared" si="1034"/>
        <v>97.531169061961293</v>
      </c>
      <c r="AAM130" s="15">
        <f t="shared" si="1035"/>
        <v>7.1375485236503233E-4</v>
      </c>
      <c r="AAN130" s="12"/>
      <c r="AAO130" s="11">
        <f t="shared" si="1134"/>
        <v>7.2667761317452928E-4</v>
      </c>
      <c r="AAP130" s="10">
        <f t="shared" si="1036"/>
        <v>97.582915503198464</v>
      </c>
      <c r="AAQ130" s="9">
        <f t="shared" si="701"/>
        <v>101.17678638793382</v>
      </c>
      <c r="AAR130" s="9">
        <f t="shared" si="702"/>
        <v>93.980913670167922</v>
      </c>
      <c r="AAS130" s="120">
        <f t="shared" si="1037"/>
        <v>97.578850029050869</v>
      </c>
      <c r="AAT130" s="15">
        <f t="shared" si="1038"/>
        <v>7.0172477473387442E-4</v>
      </c>
      <c r="AAU130" s="12"/>
      <c r="AAV130" s="11">
        <f t="shared" si="1135"/>
        <v>7.1455081032062797E-4</v>
      </c>
      <c r="AAW130" s="10">
        <f t="shared" si="1039"/>
        <v>97.630580848581985</v>
      </c>
      <c r="AAX130" s="9">
        <f t="shared" si="703"/>
        <v>101.16325380207927</v>
      </c>
      <c r="AAY130" s="9">
        <f t="shared" si="704"/>
        <v>94.092535364687606</v>
      </c>
      <c r="AAZ130" s="120">
        <f t="shared" si="1040"/>
        <v>97.627894583383437</v>
      </c>
      <c r="ABA130" s="15">
        <f t="shared" si="1041"/>
        <v>6.8952002033545923E-4</v>
      </c>
      <c r="ABB130" s="12"/>
      <c r="ABC130" s="11">
        <f t="shared" si="1136"/>
        <v>7.0225067014841015E-4</v>
      </c>
      <c r="ABD130" s="10">
        <f t="shared" si="1042"/>
        <v>97.679615257353419</v>
      </c>
      <c r="ABE130" s="9">
        <f t="shared" si="705"/>
        <v>101.15018785386623</v>
      </c>
      <c r="ABF130" s="9">
        <f t="shared" si="1139"/>
        <v>94.206380674704974</v>
      </c>
      <c r="ABG130" s="120">
        <f t="shared" si="1043"/>
        <v>97.678284264285594</v>
      </c>
      <c r="ABH130" s="15">
        <f t="shared" si="1044"/>
        <v>6.7714392954204615E-4</v>
      </c>
      <c r="ABI130" s="12"/>
      <c r="ABJ130" s="11">
        <f t="shared" si="1137"/>
        <v>6.8978057416784313E-4</v>
      </c>
      <c r="ABK130" s="10">
        <f t="shared" si="1045"/>
        <v>97.72999999999999</v>
      </c>
      <c r="ABL130" s="9">
        <f t="shared" si="706"/>
        <v>101.13758673377738</v>
      </c>
      <c r="ABM130" s="9"/>
      <c r="ABN130" s="101">
        <f t="shared" si="1046"/>
        <v>97.72999999999999</v>
      </c>
      <c r="ABO130" s="15">
        <f t="shared" si="1047"/>
        <v>6.6459986910065102E-4</v>
      </c>
      <c r="ABP130" s="11"/>
      <c r="ABQ130" s="11"/>
    </row>
    <row r="131" spans="1:745" x14ac:dyDescent="0.2">
      <c r="A131" s="1">
        <f t="shared" si="707"/>
        <v>175.2</v>
      </c>
      <c r="B131" s="1">
        <f t="shared" si="1048"/>
        <v>-530.86680486868977</v>
      </c>
      <c r="C131" s="1">
        <f t="shared" si="1049"/>
        <v>-2564065.8939724509</v>
      </c>
      <c r="D131" s="2">
        <f t="shared" si="1050"/>
        <v>119.74</v>
      </c>
      <c r="E131" s="7">
        <f t="shared" si="1051"/>
        <v>2.8300000000000001E-3</v>
      </c>
      <c r="F131" s="1">
        <f t="shared" si="1052"/>
        <v>6.2352202539999999E-2</v>
      </c>
      <c r="G131" s="2">
        <f t="shared" si="1053"/>
        <v>3500</v>
      </c>
      <c r="H131" s="3">
        <f t="shared" si="500"/>
        <v>58.333333333333336</v>
      </c>
      <c r="I131" s="3">
        <f t="shared" si="501"/>
        <v>366.52</v>
      </c>
      <c r="J131" s="1">
        <f t="shared" si="1054"/>
        <v>0.77</v>
      </c>
      <c r="K131" s="1">
        <f t="shared" si="1055"/>
        <v>0.65</v>
      </c>
      <c r="L131" s="1">
        <f t="shared" si="708"/>
        <v>0.50050000000000006</v>
      </c>
      <c r="M131" s="40">
        <f t="shared" si="709"/>
        <v>9.0273513153513143</v>
      </c>
      <c r="N131" s="40">
        <f t="shared" si="502"/>
        <v>685.17596483516479</v>
      </c>
      <c r="O131" s="1">
        <f t="shared" si="1056"/>
        <v>22.01</v>
      </c>
      <c r="P131" s="1">
        <f t="shared" si="1057"/>
        <v>101</v>
      </c>
      <c r="Q131" s="2">
        <f t="shared" si="1058"/>
        <v>9568.08</v>
      </c>
      <c r="R131" s="1">
        <f t="shared" si="710"/>
        <v>95.680800000000005</v>
      </c>
      <c r="S131" s="7">
        <f t="shared" si="1059"/>
        <v>0.1084</v>
      </c>
      <c r="T131" s="7">
        <f t="shared" si="503"/>
        <v>9.228889823999999E-3</v>
      </c>
      <c r="U131" s="7">
        <f t="shared" si="711"/>
        <v>5.2029491518009133E-2</v>
      </c>
      <c r="V131" s="40">
        <f t="shared" si="504"/>
        <v>5127.2756619537149</v>
      </c>
      <c r="W131" s="1">
        <f t="shared" si="1060"/>
        <v>0</v>
      </c>
      <c r="X131" s="1">
        <f t="shared" si="1061"/>
        <v>119.74</v>
      </c>
      <c r="Y131" s="1">
        <f t="shared" si="1062"/>
        <v>97.72999999999999</v>
      </c>
      <c r="Z131" s="6">
        <f t="shared" si="505"/>
        <v>0.80246106979523479</v>
      </c>
      <c r="AA131" s="2">
        <f t="shared" si="1063"/>
        <v>464.2</v>
      </c>
      <c r="AB131" s="40">
        <f t="shared" si="506"/>
        <v>27481.926356927921</v>
      </c>
      <c r="AC131" s="1">
        <f t="shared" si="507"/>
        <v>0.20611977595863853</v>
      </c>
      <c r="AD131" s="2">
        <f t="shared" si="1138"/>
        <v>9</v>
      </c>
      <c r="AE131" s="10">
        <f t="shared" si="508"/>
        <v>1.8550779836277469</v>
      </c>
      <c r="AF131" s="12">
        <f t="shared" si="509"/>
        <v>0.40182785652643649</v>
      </c>
      <c r="AG131" s="43">
        <f t="shared" si="510"/>
        <v>-1.1349839714256607E-4</v>
      </c>
      <c r="AH131" s="97">
        <f t="shared" si="511"/>
        <v>2.94591767233417E-5</v>
      </c>
      <c r="AI131" s="11">
        <f t="shared" si="712"/>
        <v>0</v>
      </c>
      <c r="AJ131" s="43">
        <f t="shared" si="512"/>
        <v>2.0828609533045488E-3</v>
      </c>
      <c r="AK131" s="43"/>
      <c r="AL131" s="11">
        <f t="shared" si="713"/>
        <v>0</v>
      </c>
      <c r="AM131" s="10">
        <f t="shared" si="714"/>
        <v>104.04266677689314</v>
      </c>
      <c r="AN131" s="9"/>
      <c r="AO131" s="9">
        <f t="shared" si="513"/>
        <v>103.824048025194</v>
      </c>
      <c r="AP131" s="108">
        <f t="shared" si="715"/>
        <v>103.824048025194</v>
      </c>
      <c r="AQ131" s="15">
        <f t="shared" si="716"/>
        <v>0</v>
      </c>
      <c r="AR131" s="49"/>
      <c r="AS131" s="11">
        <f t="shared" si="717"/>
        <v>2.1320410515791895E-5</v>
      </c>
      <c r="AT131" s="10">
        <f t="shared" si="718"/>
        <v>103.93335115495266</v>
      </c>
      <c r="AU131" s="9">
        <f t="shared" si="514"/>
        <v>103.824048025194</v>
      </c>
      <c r="AV131" s="9">
        <f t="shared" si="515"/>
        <v>103.60557061442981</v>
      </c>
      <c r="AW131" s="101">
        <f t="shared" si="719"/>
        <v>103.71480931981191</v>
      </c>
      <c r="AX131" s="15">
        <f t="shared" si="720"/>
        <v>2.1305409067955677E-5</v>
      </c>
      <c r="AY131" s="49"/>
      <c r="AZ131" s="11">
        <f t="shared" si="721"/>
        <v>4.262825312878963E-5</v>
      </c>
      <c r="BA131" s="10">
        <f t="shared" si="722"/>
        <v>103.82408747993247</v>
      </c>
      <c r="BB131" s="9">
        <f t="shared" si="516"/>
        <v>103.82403555058548</v>
      </c>
      <c r="BC131" s="9">
        <f t="shared" si="517"/>
        <v>103.38723414450921</v>
      </c>
      <c r="BD131" s="101">
        <f t="shared" si="723"/>
        <v>103.60563484754735</v>
      </c>
      <c r="BE131" s="15">
        <f t="shared" si="724"/>
        <v>4.2595857417759339E-5</v>
      </c>
      <c r="BF131" s="49"/>
      <c r="BG131" s="11">
        <f t="shared" si="725"/>
        <v>6.3921128181661005E-5</v>
      </c>
      <c r="BH131" s="10">
        <f t="shared" si="726"/>
        <v>103.71486310062468</v>
      </c>
      <c r="BI131" s="9">
        <f t="shared" si="518"/>
        <v>103.82398568718402</v>
      </c>
      <c r="BJ131" s="9">
        <f t="shared" si="727"/>
        <v>103.16903815174803</v>
      </c>
      <c r="BK131" s="101">
        <f t="shared" si="728"/>
        <v>103.49651191946603</v>
      </c>
      <c r="BL131" s="15">
        <f t="shared" si="729"/>
        <v>6.386896069348614E-5</v>
      </c>
      <c r="BM131" s="49"/>
      <c r="BN131" s="11">
        <f t="shared" si="730"/>
        <v>8.5196646259209384E-5</v>
      </c>
      <c r="BO131" s="10">
        <f t="shared" si="731"/>
        <v>103.60566536589523</v>
      </c>
      <c r="BP131" s="9">
        <f t="shared" si="519"/>
        <v>103.82387358169697</v>
      </c>
      <c r="BQ131" s="9">
        <f t="shared" si="732"/>
        <v>102.95098210926491</v>
      </c>
      <c r="BR131" s="101">
        <f t="shared" si="733"/>
        <v>103.38742784548094</v>
      </c>
      <c r="BS131" s="15">
        <f t="shared" si="734"/>
        <v>8.5122346640072131E-5</v>
      </c>
      <c r="BT131" s="12"/>
      <c r="BU131" s="11">
        <f t="shared" si="735"/>
        <v>1.0645242924586836E-4</v>
      </c>
      <c r="BV131" s="10">
        <f t="shared" si="736"/>
        <v>103.49648163041425</v>
      </c>
      <c r="BW131" s="9">
        <f t="shared" si="520"/>
        <v>103.82367445277305</v>
      </c>
      <c r="BX131" s="9">
        <f t="shared" si="737"/>
        <v>102.73306542744089</v>
      </c>
      <c r="BY131" s="101">
        <f t="shared" si="738"/>
        <v>103.27836994010697</v>
      </c>
      <c r="BZ131" s="15">
        <f t="shared" si="739"/>
        <v>1.0635365613603337E-4</v>
      </c>
      <c r="CA131" s="12"/>
      <c r="CB131" s="11">
        <f t="shared" si="740"/>
        <v>1.2768611136944902E-4</v>
      </c>
      <c r="CC131" s="10">
        <f t="shared" si="741"/>
        <v>103.3872992603695</v>
      </c>
      <c r="CD131" s="9">
        <f t="shared" si="521"/>
        <v>103.82336360195106</v>
      </c>
      <c r="CE131" s="9">
        <f t="shared" si="742"/>
        <v>102.51528745444026</v>
      </c>
      <c r="CF131" s="101">
        <f t="shared" si="743"/>
        <v>103.16932552819566</v>
      </c>
      <c r="CG131" s="15">
        <f t="shared" si="744"/>
        <v>1.2756054421037013E-4</v>
      </c>
      <c r="CH131" s="12"/>
      <c r="CI131" s="11">
        <f t="shared" si="745"/>
        <v>1.4889534023035308E-4</v>
      </c>
      <c r="CJ131" s="10">
        <f t="shared" si="746"/>
        <v>103.27810563915671</v>
      </c>
      <c r="CK131" s="9">
        <f t="shared" si="522"/>
        <v>103.82291642449773</v>
      </c>
      <c r="CL131" s="9">
        <f t="shared" si="747"/>
        <v>102.29764747679373</v>
      </c>
      <c r="CM131" s="101">
        <f t="shared" si="748"/>
        <v>103.06028195064573</v>
      </c>
      <c r="CN131" s="15">
        <f t="shared" si="749"/>
        <v>1.4874068104257269E-4</v>
      </c>
      <c r="CO131" s="12"/>
      <c r="CP131" s="11">
        <f t="shared" si="750"/>
        <v>1.7007777781519268E-4</v>
      </c>
      <c r="CQ131" s="10">
        <f t="shared" si="751"/>
        <v>103.16888817304215</v>
      </c>
      <c r="CR131" s="9">
        <f t="shared" si="523"/>
        <v>103.8223084201248</v>
      </c>
      <c r="CS131" s="9">
        <f t="shared" si="524"/>
        <v>102.08014472004102</v>
      </c>
      <c r="CT131" s="101">
        <f t="shared" si="752"/>
        <v>102.95122657008291</v>
      </c>
      <c r="CU131" s="15">
        <f t="shared" si="753"/>
        <v>1.6989175294506586E-4</v>
      </c>
      <c r="CV131" s="12"/>
      <c r="CW131" s="11">
        <f t="shared" si="754"/>
        <v>1.9123110149407715E-4</v>
      </c>
      <c r="CX131" s="10">
        <f t="shared" si="755"/>
        <v>103.05963429679139</v>
      </c>
      <c r="CY131" s="9">
        <f t="shared" si="525"/>
        <v>103.82151520357584</v>
      </c>
      <c r="CZ131" s="9">
        <f t="shared" si="526"/>
        <v>101.86277834943259</v>
      </c>
      <c r="DA131" s="101">
        <f t="shared" si="756"/>
        <v>102.84214677650422</v>
      </c>
      <c r="DB131" s="15">
        <f t="shared" si="757"/>
        <v>1.9101146332718103E-4</v>
      </c>
      <c r="DC131" s="12"/>
      <c r="DD131" s="11">
        <f t="shared" si="758"/>
        <v>2.1235300500064633E-4</v>
      </c>
      <c r="DE131" s="10">
        <f t="shared" si="759"/>
        <v>102.95033147925921</v>
      </c>
      <c r="DF131" s="9">
        <f t="shared" si="527"/>
        <v>103.8205125150737</v>
      </c>
      <c r="DG131" s="9">
        <f t="shared" si="528"/>
        <v>101.64554747068888</v>
      </c>
      <c r="DH131" s="101">
        <f t="shared" si="760"/>
        <v>102.73302999288128</v>
      </c>
      <c r="DI131" s="15">
        <f t="shared" si="761"/>
        <v>2.1209753363992894E-4</v>
      </c>
      <c r="DJ131" s="12"/>
      <c r="DK131" s="11">
        <f t="shared" si="762"/>
        <v>2.3344119939404975E-4</v>
      </c>
      <c r="DL131" s="10">
        <f t="shared" si="763"/>
        <v>102.84096722893543</v>
      </c>
      <c r="DM131" s="9">
        <f t="shared" si="529"/>
        <v>103.81927623061927</v>
      </c>
      <c r="DN131" s="9">
        <f t="shared" si="530"/>
        <v>101.42845113081653</v>
      </c>
      <c r="DO131" s="101">
        <f t="shared" si="764"/>
        <v>102.6238636807179</v>
      </c>
      <c r="DP131" s="15">
        <f t="shared" si="765"/>
        <v>2.3314770430070042E-4</v>
      </c>
      <c r="DQ131" s="12"/>
      <c r="DR131" s="11">
        <f t="shared" si="766"/>
        <v>2.5449341400203979E-4</v>
      </c>
      <c r="DS131" s="10">
        <f t="shared" si="767"/>
        <v>102.7315290994418</v>
      </c>
      <c r="DT131" s="9">
        <f t="shared" si="531"/>
        <v>103.81778237213311</v>
      </c>
      <c r="DU131" s="9">
        <f t="shared" si="532"/>
        <v>101.21148831897807</v>
      </c>
      <c r="DV131" s="101">
        <f t="shared" si="768"/>
        <v>102.51463534555559</v>
      </c>
      <c r="DW131" s="15">
        <f t="shared" si="769"/>
        <v>2.5415973559747405E-4</v>
      </c>
      <c r="DX131" s="12"/>
      <c r="DY131" s="11">
        <f t="shared" si="770"/>
        <v>2.7550739734457231E-4</v>
      </c>
      <c r="DZ131" s="10">
        <f t="shared" si="771"/>
        <v>102.62200469497404</v>
      </c>
      <c r="EA131" s="9">
        <f t="shared" si="533"/>
        <v>103.81600711743135</v>
      </c>
      <c r="EB131" s="9">
        <f t="shared" si="534"/>
        <v>100.99465796741616</v>
      </c>
      <c r="EC131" s="101">
        <f t="shared" si="772"/>
        <v>102.40533254242376</v>
      </c>
      <c r="ED131" s="15">
        <f t="shared" si="773"/>
        <v>2.7513140857147946E-4</v>
      </c>
      <c r="EE131" s="12"/>
      <c r="EF131" s="11">
        <f t="shared" si="774"/>
        <v>2.9648091803700211E-4</v>
      </c>
      <c r="EG131" s="10">
        <f t="shared" si="775"/>
        <v>102.51238167568519</v>
      </c>
      <c r="EH131" s="9">
        <f t="shared" si="535"/>
        <v>103.81392681002767</v>
      </c>
      <c r="EI131" s="9">
        <f t="shared" si="536"/>
        <v>100.77795895242858</v>
      </c>
      <c r="EJ131" s="101">
        <f t="shared" si="776"/>
        <v>102.29594288122811</v>
      </c>
      <c r="EK131" s="15">
        <f t="shared" si="777"/>
        <v>2.9606052587801259E-4</v>
      </c>
      <c r="EL131" s="12"/>
      <c r="EM131" s="11">
        <f t="shared" si="778"/>
        <v>3.1741176567234229E-4</v>
      </c>
      <c r="EN131" s="10">
        <f t="shared" si="779"/>
        <v>102.40264776300467</v>
      </c>
      <c r="EO131" s="9">
        <f t="shared" si="537"/>
        <v>103.81151796875361</v>
      </c>
      <c r="EP131" s="9">
        <f t="shared" si="538"/>
        <v>100.56139009539361</v>
      </c>
      <c r="EQ131" s="101">
        <f t="shared" si="780"/>
        <v>102.18645403207361</v>
      </c>
      <c r="ER131" s="15">
        <f t="shared" si="781"/>
        <v>3.1694491262456776E-4</v>
      </c>
      <c r="ES131" s="12"/>
      <c r="ET131" s="11">
        <f t="shared" si="782"/>
        <v>3.3829775168186849E-4</v>
      </c>
      <c r="EU131" s="10">
        <f t="shared" si="783"/>
        <v>102.29279074488865</v>
      </c>
      <c r="EV131" s="9">
        <f t="shared" si="539"/>
        <v>103.80875729718969</v>
      </c>
      <c r="EW131" s="9">
        <f t="shared" si="540"/>
        <v>100.34495016384295</v>
      </c>
      <c r="EX131" s="101">
        <f t="shared" si="784"/>
        <v>102.07685373051632</v>
      </c>
      <c r="EY131" s="15">
        <f t="shared" si="785"/>
        <v>3.377824171859401E-4</v>
      </c>
      <c r="EZ131" s="12"/>
      <c r="FA131" s="11">
        <f t="shared" si="786"/>
        <v>3.5913671017350575E-4</v>
      </c>
      <c r="FB131" s="10">
        <f t="shared" si="787"/>
        <v>102.18279848099695</v>
      </c>
      <c r="FC131" s="9">
        <f t="shared" si="541"/>
        <v>103.80562169290005</v>
      </c>
      <c r="FD131" s="9">
        <f t="shared" si="542"/>
        <v>100.12863787258175</v>
      </c>
      <c r="FE131" s="101">
        <f t="shared" si="788"/>
        <v>101.9671297827409</v>
      </c>
      <c r="FF131" s="15">
        <f t="shared" si="789"/>
        <v>3.5857091199551459E-4</v>
      </c>
      <c r="FG131" s="12"/>
      <c r="FH131" s="11">
        <f t="shared" si="790"/>
        <v>3.7992649874733883E-4</v>
      </c>
      <c r="FI131" s="10">
        <f t="shared" si="791"/>
        <v>102.07265890779243</v>
      </c>
      <c r="FJ131" s="9">
        <f t="shared" si="543"/>
        <v>103.80208825646379</v>
      </c>
      <c r="FK131" s="9">
        <f t="shared" si="544"/>
        <v>99.912451884852544</v>
      </c>
      <c r="FL131" s="101">
        <f t="shared" si="792"/>
        <v>101.85727007065816</v>
      </c>
      <c r="FM131" s="15">
        <f t="shared" si="793"/>
        <v>3.7930829431249459E-4</v>
      </c>
      <c r="FN131" s="12"/>
      <c r="FO131" s="11">
        <f t="shared" si="794"/>
        <v>4.0066499928779331E-4</v>
      </c>
      <c r="FP131" s="10">
        <f t="shared" si="795"/>
        <v>101.96236004355811</v>
      </c>
      <c r="FQ131" s="9">
        <f t="shared" si="545"/>
        <v>103.79813430029655</v>
      </c>
      <c r="FR131" s="9">
        <f t="shared" si="546"/>
        <v>99.69639081354137</v>
      </c>
      <c r="FS131" s="101">
        <f t="shared" si="796"/>
        <v>101.74726255691897</v>
      </c>
      <c r="FT131" s="15">
        <f t="shared" si="797"/>
        <v>3.9999248696453218E-4</v>
      </c>
      <c r="FU131" s="12"/>
      <c r="FV131" s="11">
        <f t="shared" si="798"/>
        <v>4.213501187319897E-4</v>
      </c>
      <c r="FW131" s="10">
        <f t="shared" si="799"/>
        <v>101.85188999332783</v>
      </c>
      <c r="FX131" s="9">
        <f t="shared" si="547"/>
        <v>103.79373735725605</v>
      </c>
      <c r="FY131" s="9">
        <f t="shared" si="548"/>
        <v>99.480453222425282</v>
      </c>
      <c r="FZ131" s="101">
        <f t="shared" si="800"/>
        <v>101.63709528984066</v>
      </c>
      <c r="GA131" s="15">
        <f t="shared" si="801"/>
        <v>4.2062143906528639E-4</v>
      </c>
      <c r="GB131" s="12"/>
      <c r="GC131" s="11">
        <f t="shared" si="802"/>
        <v>4.4197978981369015E-4</v>
      </c>
      <c r="GD131" s="10">
        <f t="shared" si="803"/>
        <v>101.74123695372714</v>
      </c>
      <c r="GE131" s="9">
        <f t="shared" si="549"/>
        <v>103.78887518902573</v>
      </c>
      <c r="GF131" s="9">
        <f t="shared" si="550"/>
        <v>99.264637627457333</v>
      </c>
      <c r="GG131" s="101">
        <f t="shared" si="804"/>
        <v>101.52675640824154</v>
      </c>
      <c r="GH131" s="15">
        <f t="shared" si="805"/>
        <v>4.4119312670663519E-4</v>
      </c>
      <c r="GI131" s="12"/>
      <c r="GJ131" s="11">
        <f t="shared" si="806"/>
        <v>4.6255197178257781E-4</v>
      </c>
      <c r="GK131" s="10">
        <f t="shared" si="807"/>
        <v>101.63038921771948</v>
      </c>
      <c r="GL131" s="9">
        <f t="shared" si="551"/>
        <v>103.78352579427124</v>
      </c>
      <c r="GM131" s="9">
        <f t="shared" si="552"/>
        <v>99.048942498088493</v>
      </c>
      <c r="GN131" s="120">
        <f t="shared" si="808"/>
        <v>101.41623414617987</v>
      </c>
      <c r="GO131" s="15">
        <f t="shared" si="809"/>
        <v>4.6170555362520262E-4</v>
      </c>
      <c r="GP131" s="12"/>
      <c r="GQ131" s="11">
        <f t="shared" si="810"/>
        <v>4.8306465109835916E-4</v>
      </c>
      <c r="GR131" s="10">
        <f t="shared" si="811"/>
        <v>101.51933517925485</v>
      </c>
      <c r="GS131" s="9">
        <f t="shared" si="553"/>
        <v>103.77766741656438</v>
      </c>
      <c r="GT131" s="9">
        <f t="shared" si="554"/>
        <v>98.833366258623684</v>
      </c>
      <c r="GU131" s="120">
        <f t="shared" si="812"/>
        <v>101.30551683759404</v>
      </c>
      <c r="GV131" s="15">
        <f t="shared" si="813"/>
        <v>4.8215675184281898E-4</v>
      </c>
      <c r="GW131" s="12"/>
      <c r="GX131" s="11">
        <f t="shared" si="814"/>
        <v>5.0351584209937532E-4</v>
      </c>
      <c r="GY131" s="10">
        <f t="shared" si="815"/>
        <v>101.40806333781696</v>
      </c>
      <c r="GZ131" s="9">
        <f t="shared" si="555"/>
        <v>103.7712785520699</v>
      </c>
      <c r="HA131" s="9">
        <f t="shared" si="556"/>
        <v>98.617907289609676</v>
      </c>
      <c r="HB131" s="101">
        <f t="shared" si="816"/>
        <v>101.1945929208398</v>
      </c>
      <c r="HC131" s="15">
        <f t="shared" si="817"/>
        <v>5.0254478228078665E-4</v>
      </c>
      <c r="HD131" s="12"/>
      <c r="HE131" s="11">
        <f t="shared" si="818"/>
        <v>5.2390358764544873E-4</v>
      </c>
      <c r="HF131" s="10">
        <f t="shared" si="819"/>
        <v>101.29656230286548</v>
      </c>
      <c r="HG131" s="9">
        <f t="shared" si="557"/>
        <v>103.76433795699076</v>
      </c>
      <c r="HH131" s="9">
        <f t="shared" si="558"/>
        <v>98.402563929253503</v>
      </c>
      <c r="HI131" s="101">
        <f t="shared" si="820"/>
        <v>101.08345094312213</v>
      </c>
      <c r="HJ131" s="15">
        <f t="shared" si="821"/>
        <v>5.228677353476042E-4</v>
      </c>
      <c r="HK131" s="12"/>
      <c r="HL131" s="11">
        <f t="shared" si="822"/>
        <v>5.4422595973460447E-4</v>
      </c>
      <c r="HM131" s="10">
        <f t="shared" si="823"/>
        <v>101.18482079817065</v>
      </c>
      <c r="HN131" s="9">
        <f t="shared" si="559"/>
        <v>103.75682465476777</v>
      </c>
      <c r="HO131" s="9">
        <f t="shared" si="560"/>
        <v>98.187334474867981</v>
      </c>
      <c r="HP131" s="120">
        <f t="shared" si="824"/>
        <v>100.97207956481788</v>
      </c>
      <c r="HQ131" s="15">
        <f t="shared" si="825"/>
        <v>5.4312373150008962E-4</v>
      </c>
      <c r="HR131" s="12"/>
      <c r="HS131" s="11">
        <f t="shared" si="1064"/>
        <v>5.6448106009353012E-4</v>
      </c>
      <c r="HT131" s="10">
        <f t="shared" si="826"/>
        <v>101.0728276660364</v>
      </c>
      <c r="HU131" s="9">
        <f t="shared" si="561"/>
        <v>103.74871794302997</v>
      </c>
      <c r="HV131" s="9">
        <f t="shared" si="562"/>
        <v>97.972217184343322</v>
      </c>
      <c r="HW131" s="120">
        <f t="shared" si="827"/>
        <v>100.86046756368665</v>
      </c>
      <c r="HX131" s="15">
        <f t="shared" si="828"/>
        <v>5.6331092177766193E-4</v>
      </c>
      <c r="HY131" s="12"/>
      <c r="HZ131" s="11">
        <f t="shared" si="1065"/>
        <v>5.8466702074148977E-4</v>
      </c>
      <c r="IA131" s="10">
        <f t="shared" si="829"/>
        <v>100.96057187141</v>
      </c>
      <c r="IB131" s="9">
        <f t="shared" si="563"/>
        <v>103.73999740029249</v>
      </c>
      <c r="IC131" s="9">
        <f t="shared" si="564"/>
        <v>97.75721027764132</v>
      </c>
      <c r="ID131" s="120">
        <f t="shared" si="830"/>
        <v>100.74860383896691</v>
      </c>
      <c r="IE131" s="15">
        <f t="shared" si="831"/>
        <v>5.8342748830979166E-4</v>
      </c>
      <c r="IF131" s="12"/>
      <c r="IG131" s="11">
        <f t="shared" si="1066"/>
        <v>6.0478200452762697E-4</v>
      </c>
      <c r="IH131" s="10">
        <f t="shared" si="832"/>
        <v>100.84804250587459</v>
      </c>
      <c r="II131" s="9">
        <f t="shared" si="565"/>
        <v>103.73064289239892</v>
      </c>
      <c r="IJ131" s="9">
        <f t="shared" si="566"/>
        <v>97.542311938311911</v>
      </c>
      <c r="IK131" s="120">
        <f t="shared" si="833"/>
        <v>100.63647741535542</v>
      </c>
      <c r="IL131" s="15">
        <f t="shared" si="834"/>
        <v>6.0347164479635017E-4</v>
      </c>
      <c r="IM131" s="12"/>
      <c r="IN131" s="11">
        <f t="shared" si="1067"/>
        <v>6.2482420564134754E-4</v>
      </c>
      <c r="IO131" s="10">
        <f t="shared" si="835"/>
        <v>100.73522879152341</v>
      </c>
      <c r="IP131" s="9">
        <f t="shared" si="567"/>
        <v>103.72063457870556</v>
      </c>
      <c r="IQ131" s="9">
        <f t="shared" si="568"/>
        <v>97.327520315027215</v>
      </c>
      <c r="IR131" s="120">
        <f t="shared" si="836"/>
        <v>100.52407744686639</v>
      </c>
      <c r="IS131" s="15">
        <f t="shared" si="837"/>
        <v>6.2344163696108823E-4</v>
      </c>
      <c r="IT131" s="12"/>
      <c r="IU131" s="11">
        <f t="shared" si="1068"/>
        <v>6.4479185009595568E-4</v>
      </c>
      <c r="IV131" s="10">
        <f t="shared" si="838"/>
        <v>100.62212008471181</v>
      </c>
      <c r="IW131" s="9">
        <f t="shared" si="569"/>
        <v>103.7099529180055</v>
      </c>
      <c r="IX131" s="9">
        <f t="shared" si="570"/>
        <v>97.112833523133304</v>
      </c>
      <c r="IY131" s="120">
        <f t="shared" si="839"/>
        <v>100.41139322056941</v>
      </c>
      <c r="IZ131" s="15">
        <f t="shared" si="840"/>
        <v>6.4333574297801568E-4</v>
      </c>
      <c r="JA131" s="12"/>
      <c r="JB131" s="11">
        <f t="shared" si="1069"/>
        <v>6.6468319618523159E-4</v>
      </c>
      <c r="JC131" s="10">
        <f t="shared" si="841"/>
        <v>100.50870587968626</v>
      </c>
      <c r="JD131" s="9">
        <f t="shared" si="571"/>
        <v>103.69857867419046</v>
      </c>
      <c r="JE131" s="9">
        <f t="shared" si="572"/>
        <v>96.898249646216101</v>
      </c>
      <c r="JF131" s="120">
        <f t="shared" si="842"/>
        <v>100.29841416020328</v>
      </c>
      <c r="JG131" s="15">
        <f t="shared" si="843"/>
        <v>6.6315227387083136E-4</v>
      </c>
      <c r="JH131" s="12"/>
      <c r="JI131" s="11">
        <f t="shared" si="1070"/>
        <v>6.844965349130901E-4</v>
      </c>
      <c r="JJ131" s="10">
        <f t="shared" si="844"/>
        <v>100.39497581208768</v>
      </c>
      <c r="JK131" s="9">
        <f t="shared" si="573"/>
        <v>103.68649292164908</v>
      </c>
      <c r="JL131" s="9">
        <f t="shared" si="574"/>
        <v>96.683766737679207</v>
      </c>
      <c r="JM131" s="120">
        <f t="shared" si="845"/>
        <v>100.18512982966413</v>
      </c>
      <c r="JN131" s="15">
        <f t="shared" si="846"/>
        <v>6.8288957388547549E-4</v>
      </c>
      <c r="JO131" s="12"/>
      <c r="JP131" s="11">
        <f t="shared" si="1071"/>
        <v>7.0423019039629446E-4</v>
      </c>
      <c r="JQ131" s="10">
        <f t="shared" si="847"/>
        <v>100.28091966232731</v>
      </c>
      <c r="JR131" s="9">
        <f t="shared" si="575"/>
        <v>103.67367705040037</v>
      </c>
      <c r="JS131" s="9">
        <f t="shared" si="576"/>
        <v>96.46938282233242</v>
      </c>
      <c r="JT131" s="120">
        <f t="shared" si="848"/>
        <v>100.0715299363664</v>
      </c>
      <c r="JU131" s="15">
        <f t="shared" si="849"/>
        <v>7.0254602083582804E-4</v>
      </c>
      <c r="JV131" s="12"/>
      <c r="JW131" s="11">
        <f t="shared" si="1072"/>
        <v>7.2388252024022397E-4</v>
      </c>
      <c r="JX131" s="10">
        <f t="shared" si="850"/>
        <v>100.16652735883399</v>
      </c>
      <c r="JY131" s="9">
        <f t="shared" si="577"/>
        <v>103.66011277096156</v>
      </c>
      <c r="JZ131" s="9">
        <f t="shared" si="578"/>
        <v>96.255095897987815</v>
      </c>
      <c r="KA131" s="120">
        <f t="shared" si="851"/>
        <v>99.957604334474695</v>
      </c>
      <c r="KB131" s="15">
        <f t="shared" si="852"/>
        <v>7.221200264227747E-4</v>
      </c>
      <c r="KC131" s="12"/>
      <c r="KD131" s="11">
        <f t="shared" si="1073"/>
        <v>7.4345191588784322E-4</v>
      </c>
      <c r="KE131" s="10">
        <f t="shared" si="853"/>
        <v>100.05178898117096</v>
      </c>
      <c r="KF131" s="9">
        <f t="shared" si="579"/>
        <v>103.64578211894984</v>
      </c>
      <c r="KG131" s="9">
        <f t="shared" si="580"/>
        <v>96.040903937061671</v>
      </c>
      <c r="KH131" s="120">
        <f t="shared" si="854"/>
        <v>99.843343028005762</v>
      </c>
      <c r="KI131" s="15">
        <f t="shared" si="855"/>
        <v>7.4161003652672389E-4</v>
      </c>
      <c r="KJ131" s="12"/>
      <c r="KK131" s="11">
        <f t="shared" si="1074"/>
        <v>7.6293680294193568E-4</v>
      </c>
      <c r="KL131" s="10">
        <f t="shared" si="856"/>
        <v>99.936694763021137</v>
      </c>
      <c r="KM131" s="9">
        <f t="shared" si="581"/>
        <v>103.63066745941786</v>
      </c>
      <c r="KN131" s="9">
        <f t="shared" si="582"/>
        <v>95.826804888180419</v>
      </c>
      <c r="KO131" s="120">
        <f t="shared" si="857"/>
        <v>99.728736173799149</v>
      </c>
      <c r="KP131" s="15">
        <f t="shared" si="858"/>
        <v>7.6101453147379831E-4</v>
      </c>
      <c r="KQ131" s="12"/>
      <c r="KR131" s="11">
        <f t="shared" si="1075"/>
        <v>7.8233564146074433E-4</v>
      </c>
      <c r="KS131" s="10">
        <f t="shared" si="859"/>
        <v>99.821235095039981</v>
      </c>
      <c r="KT131" s="9">
        <f t="shared" si="583"/>
        <v>103.61475149092321</v>
      </c>
      <c r="KU131" s="9">
        <f t="shared" si="584"/>
        <v>95.612796677787316</v>
      </c>
      <c r="KV131" s="120">
        <f t="shared" si="860"/>
        <v>99.613774084355271</v>
      </c>
      <c r="KW131" s="15">
        <f t="shared" si="861"/>
        <v>7.8033202627599593E-4</v>
      </c>
      <c r="KX131" s="12"/>
      <c r="KY131" s="11">
        <f t="shared" si="1076"/>
        <v>8.0164692622727038E-4</v>
      </c>
      <c r="KZ131" s="10">
        <f t="shared" si="862"/>
        <v>99.705400527574454</v>
      </c>
      <c r="LA131" s="9">
        <f t="shared" si="585"/>
        <v>103.59801724933222</v>
      </c>
      <c r="LB131" s="9">
        <f t="shared" si="586"/>
        <v>95.398877211749763</v>
      </c>
      <c r="LC131" s="120">
        <f t="shared" si="863"/>
        <v>99.498447230540989</v>
      </c>
      <c r="LD131" s="15">
        <f t="shared" si="864"/>
        <v>7.9956107084539158E-4</v>
      </c>
      <c r="LE131" s="12"/>
      <c r="LF131" s="11">
        <f t="shared" si="1077"/>
        <v>8.2086918699227193E-4</v>
      </c>
      <c r="LG131" s="10">
        <f t="shared" si="865"/>
        <v>99.589181773248384</v>
      </c>
      <c r="LH131" s="9">
        <f t="shared" si="587"/>
        <v>103.58044811135908</v>
      </c>
      <c r="LI131" s="9">
        <f t="shared" si="588"/>
        <v>95.185044376963631</v>
      </c>
      <c r="LJ131" s="120">
        <f t="shared" si="866"/>
        <v>99.382746244161353</v>
      </c>
      <c r="LK131" s="15">
        <f t="shared" si="867"/>
        <v>8.1870025018280666E-4</v>
      </c>
      <c r="LL131" s="12"/>
      <c r="LM131" s="11">
        <f t="shared" si="1078"/>
        <v>8.4000098869134324E-4</v>
      </c>
      <c r="LN131" s="10">
        <f t="shared" si="868"/>
        <v>99.472569709412824</v>
      </c>
      <c r="LO131" s="9">
        <f t="shared" si="589"/>
        <v>103.56202779784127</v>
      </c>
      <c r="LP131" s="9">
        <f t="shared" si="590"/>
        <v>94.971296042953085</v>
      </c>
      <c r="LQ131" s="120">
        <f t="shared" si="869"/>
        <v>99.266661920397183</v>
      </c>
      <c r="LR131" s="15">
        <f t="shared" si="870"/>
        <v>8.3774818454121556E-4</v>
      </c>
      <c r="LS131" s="12"/>
      <c r="LT131" s="11">
        <f t="shared" si="1079"/>
        <v>8.5904093163626687E-4</v>
      </c>
      <c r="LU131" s="10">
        <f t="shared" si="871"/>
        <v>99.35555538046134</v>
      </c>
      <c r="LV131" s="9">
        <f t="shared" si="591"/>
        <v>103.54274037675266</v>
      </c>
      <c r="LW131" s="9">
        <f t="shared" si="592"/>
        <v>94.757630063464447</v>
      </c>
      <c r="LX131" s="120">
        <f t="shared" si="872"/>
        <v>99.150185220108554</v>
      </c>
      <c r="LY131" s="15">
        <f t="shared" si="873"/>
        <v>8.5670352956414926E-4</v>
      </c>
      <c r="LZ131" s="12"/>
      <c r="MA131" s="11">
        <f t="shared" si="1080"/>
        <v>8.7798765168088969E-4</v>
      </c>
      <c r="MB131" s="10">
        <f t="shared" si="874"/>
        <v>99.238130000010273</v>
      </c>
      <c r="MC131" s="9">
        <f t="shared" si="593"/>
        <v>103.52257026595609</v>
      </c>
      <c r="MD131" s="9">
        <f t="shared" si="594"/>
        <v>94.54404427805153</v>
      </c>
      <c r="ME131" s="120">
        <f t="shared" si="875"/>
        <v>99.03330727200381</v>
      </c>
      <c r="MF131" s="15">
        <f t="shared" si="876"/>
        <v>8.7556497639950889E-4</v>
      </c>
      <c r="MG131" s="12"/>
      <c r="MH131" s="11">
        <f t="shared" si="1081"/>
        <v>8.9683982036190175E-4</v>
      </c>
      <c r="MI131" s="10">
        <f t="shared" si="877"/>
        <v>99.120284952943578</v>
      </c>
      <c r="MJ131" s="9">
        <f t="shared" si="595"/>
        <v>103.50150223569723</v>
      </c>
      <c r="MK131" s="9">
        <f t="shared" si="596"/>
        <v>94.330536513651282</v>
      </c>
      <c r="ML131" s="120">
        <f t="shared" si="878"/>
        <v>98.916019374674249</v>
      </c>
      <c r="MM131" s="15">
        <f t="shared" si="879"/>
        <v>8.9433125178912519E-4</v>
      </c>
      <c r="MN131" s="12"/>
      <c r="MO131" s="11">
        <f t="shared" si="1082"/>
        <v>9.1559614501477565E-4</v>
      </c>
      <c r="MP131" s="10">
        <f t="shared" si="880"/>
        <v>99.002011797322723</v>
      </c>
      <c r="MQ131" s="9">
        <f t="shared" si="597"/>
        <v>103.47952141084205</v>
      </c>
      <c r="MR131" s="9">
        <f t="shared" si="598"/>
        <v>94.117104586147306</v>
      </c>
      <c r="MS131" s="120">
        <f t="shared" si="881"/>
        <v>98.79831299849468</v>
      </c>
      <c r="MT131" s="15">
        <f t="shared" si="882"/>
        <v>9.1300111813446562E-4</v>
      </c>
      <c r="MU131" s="12"/>
      <c r="MV131" s="11">
        <f t="shared" si="1083"/>
        <v>9.3425536886527485E-4</v>
      </c>
      <c r="MW131" s="10">
        <f t="shared" si="883"/>
        <v>98.88330226616165</v>
      </c>
      <c r="MX131" s="9">
        <f t="shared" si="599"/>
        <v>103.45661327286038</v>
      </c>
      <c r="MY131" s="9">
        <f t="shared" si="600"/>
        <v>93.903746301920506</v>
      </c>
      <c r="MZ131" s="120">
        <f t="shared" si="884"/>
        <v>98.680179787390443</v>
      </c>
      <c r="NA131" s="15">
        <f t="shared" si="885"/>
        <v>9.3157337353886455E-4</v>
      </c>
      <c r="NB131" s="12"/>
      <c r="NC131" s="11">
        <f t="shared" si="1084"/>
        <v>9.5281627109683388E-4</v>
      </c>
      <c r="ND131" s="10">
        <f t="shared" si="886"/>
        <v>98.764148269067704</v>
      </c>
      <c r="NE131" s="9">
        <f t="shared" si="601"/>
        <v>103.4327636615582</v>
      </c>
      <c r="NF131" s="9">
        <f t="shared" si="602"/>
        <v>93.690459459383618</v>
      </c>
      <c r="NG131" s="120">
        <f t="shared" si="887"/>
        <v>98.561611560470908</v>
      </c>
      <c r="NH131" s="15">
        <f t="shared" si="888"/>
        <v>9.500468518267983E-4</v>
      </c>
      <c r="NI131" s="12"/>
      <c r="NJ131" s="11">
        <f t="shared" si="1085"/>
        <v>9.7127766689433922E-4</v>
      </c>
      <c r="NK131" s="10">
        <f t="shared" si="889"/>
        <v>98.644541893748368</v>
      </c>
      <c r="NL131" s="9">
        <f t="shared" si="603"/>
        <v>103.40795877656168</v>
      </c>
      <c r="NM131" s="9">
        <f t="shared" si="604"/>
        <v>93.477241850499979</v>
      </c>
      <c r="NN131" s="120">
        <f t="shared" si="890"/>
        <v>98.442600313530832</v>
      </c>
      <c r="NO131" s="15">
        <f t="shared" si="891"/>
        <v>9.6842042254050281E-4</v>
      </c>
      <c r="NP131" s="12"/>
      <c r="NQ131" s="11">
        <f t="shared" si="1086"/>
        <v>9.8963840746453926E-4</v>
      </c>
      <c r="NR131" s="10">
        <f t="shared" si="892"/>
        <v>98.524475407385552</v>
      </c>
      <c r="NS131" s="9">
        <f t="shared" si="605"/>
        <v>103.38218517855621</v>
      </c>
      <c r="NT131" s="9">
        <f t="shared" si="606"/>
        <v>93.264091262283571</v>
      </c>
      <c r="NU131" s="120">
        <f t="shared" si="893"/>
        <v>98.323138220419892</v>
      </c>
      <c r="NV131" s="15">
        <f t="shared" si="894"/>
        <v>9.8669299091451706E-4</v>
      </c>
      <c r="NW131" s="12"/>
      <c r="NX131" s="11">
        <f t="shared" si="1087"/>
        <v>1.0078973800336666E-3</v>
      </c>
      <c r="NY131" s="10">
        <f t="shared" si="895"/>
        <v>98.403941257877591</v>
      </c>
      <c r="NZ131" s="9">
        <f t="shared" si="607"/>
        <v>103.35542979028364</v>
      </c>
      <c r="OA131" s="9">
        <f t="shared" si="608"/>
        <v>93.051005478279151</v>
      </c>
      <c r="OB131" s="120">
        <f t="shared" si="896"/>
        <v>98.203217634281401</v>
      </c>
      <c r="OC131" s="15">
        <f t="shared" si="897"/>
        <v>1.0048634978285951E-3</v>
      </c>
      <c r="OD131" s="12"/>
      <c r="OE131" s="11">
        <f t="shared" si="1088"/>
        <v>1.0260535078226705E-3</v>
      </c>
      <c r="OF131" s="10">
        <f t="shared" si="898"/>
        <v>98.282932074950196</v>
      </c>
      <c r="OG131" s="9">
        <f t="shared" si="609"/>
        <v>103.32767989730158</v>
      </c>
      <c r="OH131" s="9">
        <f t="shared" si="610"/>
        <v>92.837982280021478</v>
      </c>
      <c r="OI131" s="120">
        <f t="shared" si="899"/>
        <v>98.082831088661521</v>
      </c>
      <c r="OJ131" s="15">
        <f t="shared" si="900"/>
        <v>1.0229309197394591E-3</v>
      </c>
      <c r="OK131" s="12"/>
      <c r="OL131" s="11">
        <f t="shared" si="1089"/>
        <v>1.0441057500005125E-3</v>
      </c>
      <c r="OM131" s="10">
        <f t="shared" si="901"/>
        <v>98.161440671137683</v>
      </c>
      <c r="ON131" s="9">
        <f t="shared" si="611"/>
        <v>103.29892314850841</v>
      </c>
      <c r="OO131" s="9">
        <f t="shared" si="612"/>
        <v>92.625019448472372</v>
      </c>
      <c r="OP131" s="120">
        <f t="shared" si="902"/>
        <v>97.961971298490397</v>
      </c>
      <c r="OQ131" s="15">
        <f t="shared" si="903"/>
        <v>1.0408942685918314E-3</v>
      </c>
      <c r="OR131" s="12"/>
      <c r="OS131" s="11">
        <f t="shared" si="1090"/>
        <v>1.0620531016159677E-3</v>
      </c>
      <c r="OT131" s="10">
        <f t="shared" si="904"/>
        <v>98.039460042635881</v>
      </c>
      <c r="OU131" s="9">
        <f t="shared" si="613"/>
        <v>103.26914755643796</v>
      </c>
      <c r="OV131" s="9">
        <f t="shared" si="614"/>
        <v>92.412114765432989</v>
      </c>
      <c r="OW131" s="120">
        <f t="shared" si="905"/>
        <v>97.840631160935473</v>
      </c>
      <c r="OX131" s="15">
        <f t="shared" si="906"/>
        <v>1.0587525917094896E-3</v>
      </c>
      <c r="OY131" s="12"/>
      <c r="OZ131" s="11">
        <f t="shared" si="1091"/>
        <v>1.0798945935085761E-3</v>
      </c>
      <c r="PA131" s="10">
        <f t="shared" si="907"/>
        <v>97.916983370027467</v>
      </c>
      <c r="PB131" s="9">
        <f t="shared" si="615"/>
        <v>103.23834149732816</v>
      </c>
      <c r="PC131" s="9">
        <f t="shared" si="616"/>
        <v>92.199266014932121</v>
      </c>
      <c r="PD131" s="120">
        <f t="shared" si="908"/>
        <v>97.718803756130143</v>
      </c>
      <c r="PE131" s="15">
        <f t="shared" si="909"/>
        <v>1.0765049716665396E-3</v>
      </c>
      <c r="PF131" s="12"/>
      <c r="PG131" s="11">
        <f t="shared" si="1092"/>
        <v>1.0976292921990466E-3</v>
      </c>
      <c r="PH131" s="10">
        <f t="shared" si="910"/>
        <v>97.794004018882291</v>
      </c>
      <c r="PI131" s="9">
        <f t="shared" si="617"/>
        <v>103.20649371096793</v>
      </c>
      <c r="PJ131" s="9">
        <f t="shared" si="618"/>
        <v>91.986470984587726</v>
      </c>
      <c r="PK131" s="120">
        <f t="shared" si="911"/>
        <v>97.596482347777822</v>
      </c>
      <c r="PL131" s="15">
        <f t="shared" si="912"/>
        <v>1.0941505261397341E-3</v>
      </c>
      <c r="PM131" s="12"/>
      <c r="PN131" s="11">
        <f t="shared" si="1093"/>
        <v>1.1152562997597945E-3</v>
      </c>
      <c r="PO131" s="10">
        <f t="shared" si="913"/>
        <v>97.670515540233509</v>
      </c>
      <c r="PP131" s="9">
        <f t="shared" si="619"/>
        <v>103.17359330032667</v>
      </c>
      <c r="PQ131" s="9">
        <f t="shared" si="620"/>
        <v>91.773727466941523</v>
      </c>
      <c r="PR131" s="120">
        <f t="shared" si="914"/>
        <v>97.473660383634098</v>
      </c>
      <c r="PS131" s="15">
        <f t="shared" si="915"/>
        <v>1.1116884077421833E-3</v>
      </c>
      <c r="PT131" s="12"/>
      <c r="PU131" s="11">
        <f t="shared" si="1094"/>
        <v>1.1327747536660315E-3</v>
      </c>
      <c r="PV131" s="10">
        <f t="shared" si="916"/>
        <v>97.546511670931835</v>
      </c>
      <c r="PW131" s="9">
        <f t="shared" si="621"/>
        <v>103.13962973097115</v>
      </c>
      <c r="PX131" s="9">
        <f t="shared" si="622"/>
        <v>91.561033260765086</v>
      </c>
      <c r="PY131" s="120">
        <f t="shared" si="917"/>
        <v>97.350331495868119</v>
      </c>
      <c r="PZ131" s="15">
        <f t="shared" si="918"/>
        <v>1.1291178038391363E-3</v>
      </c>
      <c r="QA131" s="12"/>
      <c r="QB131" s="11">
        <f t="shared" si="1095"/>
        <v>1.1501838266280353E-3</v>
      </c>
      <c r="QC131" s="10">
        <f t="shared" si="919"/>
        <v>97.421986333879431</v>
      </c>
      <c r="QD131" s="9">
        <f t="shared" si="623"/>
        <v>103.10459283027446</v>
      </c>
      <c r="QE131" s="9">
        <f t="shared" si="624"/>
        <v>91.348386172337172</v>
      </c>
      <c r="QF131" s="120">
        <f t="shared" si="920"/>
        <v>97.226489501305821</v>
      </c>
      <c r="QG131" s="15">
        <f t="shared" si="921"/>
        <v>1.1464379363462626E-3</v>
      </c>
      <c r="QH131" s="12"/>
      <c r="QI131" s="11">
        <f t="shared" si="1096"/>
        <v>1.167482726405046E-3</v>
      </c>
      <c r="QJ131" s="10">
        <f t="shared" si="922"/>
        <v>97.296933638145816</v>
      </c>
      <c r="QK131" s="9">
        <f t="shared" si="625"/>
        <v>103.06847278642189</v>
      </c>
      <c r="QL131" s="9">
        <f t="shared" si="626"/>
        <v>91.135784016690152</v>
      </c>
      <c r="QM131" s="120">
        <f t="shared" si="923"/>
        <v>97.10212840155603</v>
      </c>
      <c r="QN131" s="15">
        <f t="shared" si="924"/>
        <v>1.1636480615111742E-3</v>
      </c>
      <c r="QO131" s="12"/>
      <c r="QP131" s="11">
        <f t="shared" si="1097"/>
        <v>1.184670695601478E-3</v>
      </c>
      <c r="QQ131" s="10">
        <f t="shared" si="925"/>
        <v>97.171347878967225</v>
      </c>
      <c r="QR131" s="9">
        <f t="shared" si="627"/>
        <v>103.03126014721876</v>
      </c>
      <c r="QS131" s="9">
        <f t="shared" si="628"/>
        <v>90.923224618826836</v>
      </c>
      <c r="QT131" s="120">
        <f t="shared" si="926"/>
        <v>96.977242383022798</v>
      </c>
      <c r="QU131" s="15">
        <f t="shared" si="927"/>
        <v>1.1807474696784916E-3</v>
      </c>
      <c r="QV131" s="12"/>
      <c r="QW131" s="11">
        <f t="shared" si="1098"/>
        <v>1.2017470114458052E-3</v>
      </c>
      <c r="QX131" s="10">
        <f t="shared" si="928"/>
        <v>97.045223537632609</v>
      </c>
      <c r="QY131" s="9">
        <f t="shared" si="629"/>
        <v>102.99294581870521</v>
      </c>
      <c r="QZ131" s="9">
        <f t="shared" si="630"/>
        <v>90.710705814904003</v>
      </c>
      <c r="RA131" s="120">
        <f t="shared" si="929"/>
        <v>96.851825816804606</v>
      </c>
      <c r="RB131" s="15">
        <f t="shared" si="930"/>
        <v>1.1977354850393532E-3</v>
      </c>
      <c r="RC131" s="12"/>
      <c r="RD131" s="11">
        <f t="shared" si="1099"/>
        <v>1.2187109855529559E-3</v>
      </c>
      <c r="RE131" s="10">
        <f t="shared" si="931"/>
        <v>96.918555281257085</v>
      </c>
      <c r="RF131" s="9">
        <f t="shared" si="631"/>
        <v>102.95352106358327</v>
      </c>
      <c r="RG131" s="9">
        <f t="shared" si="632"/>
        <v>90.498225453385288</v>
      </c>
      <c r="RH131" s="120">
        <f t="shared" si="932"/>
        <v>96.725873258484285</v>
      </c>
      <c r="RI131" s="15">
        <f t="shared" si="933"/>
        <v>1.2146114653656009E-3</v>
      </c>
      <c r="RJ131" s="12"/>
      <c r="RK131" s="11">
        <f t="shared" si="1100"/>
        <v>1.2355619636704716E-3</v>
      </c>
      <c r="RL131" s="10">
        <f t="shared" si="934"/>
        <v>96.791337962446818</v>
      </c>
      <c r="RM131" s="9">
        <f t="shared" si="633"/>
        <v>102.91297749946128</v>
      </c>
      <c r="RN131" s="9">
        <f t="shared" si="634"/>
        <v>90.285781396160104</v>
      </c>
      <c r="RO131" s="120">
        <f t="shared" si="935"/>
        <v>96.599379447810691</v>
      </c>
      <c r="RP131" s="15">
        <f t="shared" si="936"/>
        <v>1.2313748017294688E-3</v>
      </c>
      <c r="RQ131" s="12"/>
      <c r="RR131" s="11">
        <f t="shared" si="1101"/>
        <v>1.2522993254092682E-3</v>
      </c>
      <c r="RS131" s="10">
        <f t="shared" si="937"/>
        <v>96.66356661885635</v>
      </c>
      <c r="RT131" s="9">
        <f t="shared" si="635"/>
        <v>102.87130709692113</v>
      </c>
      <c r="RU131" s="9">
        <f t="shared" si="636"/>
        <v>90.073371519629092</v>
      </c>
      <c r="RV131" s="120">
        <f t="shared" si="938"/>
        <v>96.47233930827511</v>
      </c>
      <c r="RW131" s="15">
        <f t="shared" si="939"/>
        <v>1.2480249182092412E-3</v>
      </c>
      <c r="RX131" s="12"/>
      <c r="RY131" s="11">
        <f t="shared" si="1102"/>
        <v>1.2689224839594606E-3</v>
      </c>
      <c r="RZ131" s="10">
        <f t="shared" si="940"/>
        <v>96.535236472641401</v>
      </c>
      <c r="SA131" s="9">
        <f t="shared" si="637"/>
        <v>102.82850217741367</v>
      </c>
      <c r="SB131" s="9">
        <f t="shared" si="638"/>
        <v>89.860993715756308</v>
      </c>
      <c r="SC131" s="120">
        <f t="shared" si="941"/>
        <v>96.344747946584988</v>
      </c>
      <c r="SD131" s="15">
        <f t="shared" si="942"/>
        <v>1.2645612715814244E-3</v>
      </c>
      <c r="SE131" s="12"/>
      <c r="SF131" s="11">
        <f t="shared" si="1103"/>
        <v>1.2854308857917693E-3</v>
      </c>
      <c r="SG131" s="10">
        <f t="shared" si="943"/>
        <v>96.406342929809966</v>
      </c>
      <c r="SH131" s="9">
        <f t="shared" si="639"/>
        <v>102.78455541098765</v>
      </c>
      <c r="SI131" s="9">
        <f t="shared" si="640"/>
        <v>89.648645893086183</v>
      </c>
      <c r="SJ131" s="120">
        <f t="shared" si="944"/>
        <v>96.216600652036917</v>
      </c>
      <c r="SK131" s="15">
        <f t="shared" si="945"/>
        <v>1.2809833510001015E-3</v>
      </c>
      <c r="SL131" s="12"/>
      <c r="SM131" s="11">
        <f t="shared" si="1104"/>
        <v>1.3018240103452286E-3</v>
      </c>
      <c r="SN131" s="10">
        <f t="shared" si="946"/>
        <v>96.276881579473553</v>
      </c>
      <c r="SO131" s="9">
        <f t="shared" si="641"/>
        <v>102.73945981385781</v>
      </c>
      <c r="SP131" s="9">
        <f t="shared" si="642"/>
        <v>89.436325977726469</v>
      </c>
      <c r="SQ131" s="120">
        <f t="shared" si="947"/>
        <v>96.087892895792137</v>
      </c>
      <c r="SR131" s="15">
        <f t="shared" si="948"/>
        <v>1.2972906776639219E-3</v>
      </c>
      <c r="SS131" s="12"/>
      <c r="ST131" s="11">
        <f t="shared" si="1105"/>
        <v>1.318101369701616E-3</v>
      </c>
      <c r="SU131" s="10">
        <f t="shared" si="949"/>
        <v>96.146848193001972</v>
      </c>
      <c r="SV131" s="9">
        <f t="shared" si="643"/>
        <v>102.6932087458175</v>
      </c>
      <c r="SW131" s="9">
        <f t="shared" si="644"/>
        <v>89.224031914295551</v>
      </c>
      <c r="SX131" s="120">
        <f t="shared" si="950"/>
        <v>95.958620330056533</v>
      </c>
      <c r="SY131" s="15">
        <f t="shared" si="951"/>
        <v>1.3134828044714093E-3</v>
      </c>
      <c r="SZ131" s="12"/>
      <c r="TA131" s="11">
        <f t="shared" si="1106"/>
        <v>1.3342625082473172E-3</v>
      </c>
      <c r="TB131" s="10">
        <f t="shared" si="952"/>
        <v>96.016238723083688</v>
      </c>
      <c r="TC131" s="9">
        <f t="shared" si="645"/>
        <v>102.64579590750149</v>
      </c>
      <c r="TD131" s="9">
        <f t="shared" si="646"/>
        <v>89.011761666834929</v>
      </c>
      <c r="TE131" s="120">
        <f t="shared" si="953"/>
        <v>95.828778787168204</v>
      </c>
      <c r="TF131" s="15">
        <f t="shared" si="954"/>
        <v>1.3295593156650582E-3</v>
      </c>
      <c r="TG131" s="12"/>
      <c r="TH131" s="11">
        <f t="shared" si="1107"/>
        <v>1.3503070023230903E-3</v>
      </c>
      <c r="TI131" s="10">
        <f t="shared" si="955"/>
        <v>95.885049302694966</v>
      </c>
      <c r="TJ131" s="9">
        <f t="shared" si="647"/>
        <v>102.59721533750447</v>
      </c>
      <c r="TK131" s="9">
        <f t="shared" si="648"/>
        <v>88.799513219685693</v>
      </c>
      <c r="TL131" s="120">
        <f t="shared" si="956"/>
        <v>95.698364278595079</v>
      </c>
      <c r="TM131" s="15">
        <f t="shared" si="957"/>
        <v>1.345519826464845E-3</v>
      </c>
      <c r="TN131" s="12"/>
      <c r="TO131" s="11">
        <f t="shared" si="1108"/>
        <v>1.3662344598623865E-3</v>
      </c>
      <c r="TP131" s="10">
        <f t="shared" si="958"/>
        <v>95.75327624398011</v>
      </c>
      <c r="TQ131" s="9">
        <f t="shared" si="649"/>
        <v>102.54746140936071</v>
      </c>
      <c r="TR131" s="9">
        <f t="shared" si="650"/>
        <v>88.587284578330355</v>
      </c>
      <c r="TS131" s="120">
        <f t="shared" si="959"/>
        <v>95.567372993845538</v>
      </c>
      <c r="TT131" s="15">
        <f t="shared" si="960"/>
        <v>1.3613639826916292E-3</v>
      </c>
      <c r="TU131" s="12"/>
      <c r="TV131" s="11">
        <f t="shared" si="1109"/>
        <v>1.3820445200186807E-3</v>
      </c>
      <c r="TW131" s="10">
        <f t="shared" si="961"/>
        <v>95.620916037046243</v>
      </c>
      <c r="TX131" s="9">
        <f t="shared" si="651"/>
        <v>102.49652882839069</v>
      </c>
      <c r="TY131" s="9">
        <f t="shared" si="652"/>
        <v>88.375073770197645</v>
      </c>
      <c r="TZ131" s="120">
        <f t="shared" si="962"/>
        <v>95.43580129929417</v>
      </c>
      <c r="UA131" s="15">
        <f t="shared" si="963"/>
        <v>1.3770914603811414E-3</v>
      </c>
      <c r="UB131" s="12"/>
      <c r="UC131" s="11">
        <f t="shared" si="1110"/>
        <v>1.3977368527825502E-3</v>
      </c>
      <c r="UD131" s="10">
        <f t="shared" si="964"/>
        <v>95.487965348674379</v>
      </c>
      <c r="UE131" s="9">
        <f t="shared" si="653"/>
        <v>102.44441262842003</v>
      </c>
      <c r="UF131" s="9">
        <f t="shared" si="654"/>
        <v>88.162878845433184</v>
      </c>
      <c r="UG131" s="120">
        <f t="shared" si="965"/>
        <v>95.303645736926597</v>
      </c>
      <c r="UH131" s="15">
        <f t="shared" si="966"/>
        <v>1.392701965388864E-3</v>
      </c>
      <c r="UI131" s="12"/>
      <c r="UJ131" s="11">
        <f t="shared" si="1111"/>
        <v>1.413311158588828E-3</v>
      </c>
      <c r="UK131" s="10">
        <f t="shared" si="967"/>
        <v>95.354421020951008</v>
      </c>
      <c r="UL131" s="9">
        <f t="shared" si="655"/>
        <v>102.39110816837632</v>
      </c>
      <c r="UM131" s="9">
        <f t="shared" si="656"/>
        <v>87.950697877633047</v>
      </c>
      <c r="UN131" s="120">
        <f t="shared" si="968"/>
        <v>95.170903023004684</v>
      </c>
      <c r="UO131" s="15">
        <f t="shared" si="969"/>
        <v>1.4081952329866392E-3</v>
      </c>
      <c r="UP131" s="12"/>
      <c r="UQ131" s="11">
        <f t="shared" si="1112"/>
        <v>1.4287671679146358E-3</v>
      </c>
      <c r="UR131" s="10">
        <f t="shared" si="970"/>
        <v>95.220280069821584</v>
      </c>
      <c r="US131" s="9">
        <f t="shared" si="657"/>
        <v>102.33661112876953</v>
      </c>
      <c r="UT131" s="9">
        <f t="shared" si="658"/>
        <v>87.73852896454278</v>
      </c>
      <c r="UU131" s="120">
        <f t="shared" si="971"/>
        <v>95.037570046656157</v>
      </c>
      <c r="UV131" s="15">
        <f t="shared" si="972"/>
        <v>1.4235710274512769E-3</v>
      </c>
      <c r="UW131" s="12"/>
      <c r="UX131" s="11">
        <f t="shared" si="1113"/>
        <v>1.4441046408686343E-3</v>
      </c>
      <c r="UY131" s="10">
        <f t="shared" si="973"/>
        <v>95.085539683569962</v>
      </c>
      <c r="UZ131" s="9">
        <f t="shared" si="659"/>
        <v>102.28091750806124</v>
      </c>
      <c r="VA131" s="9">
        <f t="shared" si="660"/>
        <v>87.526370228720793</v>
      </c>
      <c r="VB131" s="120">
        <f t="shared" si="974"/>
        <v>94.903643868391015</v>
      </c>
      <c r="VC131" s="15">
        <f t="shared" si="975"/>
        <v>1.4388291416457916E-3</v>
      </c>
      <c r="VD131" s="12"/>
      <c r="VE131" s="11">
        <f t="shared" si="1114"/>
        <v>1.4593233667721159E-3</v>
      </c>
      <c r="VF131" s="10">
        <f t="shared" si="976"/>
        <v>94.950197221226119</v>
      </c>
      <c r="VG131" s="9">
        <f t="shared" si="661"/>
        <v>102.22402361892831</v>
      </c>
      <c r="VH131" s="9">
        <f t="shared" si="662"/>
        <v>87.314219818165768</v>
      </c>
      <c r="VI131" s="120">
        <f t="shared" si="977"/>
        <v>94.769121718547041</v>
      </c>
      <c r="VJ131" s="15">
        <f t="shared" si="978"/>
        <v>1.4539693965938689E-3</v>
      </c>
      <c r="VK131" s="12"/>
      <c r="VL131" s="11">
        <f t="shared" si="1115"/>
        <v>1.4744231637325526E-3</v>
      </c>
      <c r="VM131" s="10">
        <f t="shared" si="979"/>
        <v>94.814250210904731</v>
      </c>
      <c r="VN131" s="9">
        <f t="shared" si="663"/>
        <v>102.1659260844265</v>
      </c>
      <c r="VO131" s="9">
        <f t="shared" si="664"/>
        <v>87.102075906910315</v>
      </c>
      <c r="VP131" s="120">
        <f t="shared" si="980"/>
        <v>94.634000995668401</v>
      </c>
      <c r="VQ131" s="15">
        <f t="shared" si="981"/>
        <v>1.4689916410478522E-3</v>
      </c>
      <c r="VR131" s="12"/>
      <c r="VS131" s="11">
        <f t="shared" si="1116"/>
        <v>1.4894038782099308E-3</v>
      </c>
      <c r="VT131" s="10">
        <f t="shared" si="982"/>
        <v>94.677696348078442</v>
      </c>
      <c r="VU131" s="9">
        <f t="shared" si="665"/>
        <v>102.10662183405914</v>
      </c>
      <c r="VV131" s="9">
        <f t="shared" si="666"/>
        <v>86.889936695578854</v>
      </c>
      <c r="VW131" s="120">
        <f t="shared" si="983"/>
        <v>94.49827926481899</v>
      </c>
      <c r="VX131" s="15">
        <f t="shared" si="984"/>
        <v>1.4838957510509667E-3</v>
      </c>
      <c r="VY131" s="12"/>
      <c r="VZ131" s="11">
        <f t="shared" si="1117"/>
        <v>1.5042653845765753E-3</v>
      </c>
      <c r="WA131" s="10">
        <f t="shared" si="985"/>
        <v>94.540533493787649</v>
      </c>
      <c r="WB131" s="9">
        <f t="shared" si="667"/>
        <v>102.04610809975641</v>
      </c>
      <c r="WC131" s="9">
        <f t="shared" si="668"/>
        <v>86.677800411911591</v>
      </c>
      <c r="WD131" s="120">
        <f t="shared" si="986"/>
        <v>94.361954255834007</v>
      </c>
      <c r="WE131" s="15">
        <f t="shared" si="987"/>
        <v>1.498681629494133E-3</v>
      </c>
      <c r="WF131" s="12"/>
      <c r="WG131" s="11">
        <f t="shared" si="1118"/>
        <v>1.5190075846708755E-3</v>
      </c>
      <c r="WH131" s="10">
        <f t="shared" si="988"/>
        <v>94.402759672790367</v>
      </c>
      <c r="WI131" s="9">
        <f t="shared" si="669"/>
        <v>101.98438241177043</v>
      </c>
      <c r="WJ131" s="9">
        <f t="shared" si="670"/>
        <v>86.465665311253659</v>
      </c>
      <c r="WK131" s="120">
        <f t="shared" si="989"/>
        <v>94.225023861512042</v>
      </c>
      <c r="WL131" s="15">
        <f t="shared" si="990"/>
        <v>1.5133492056679727E-3</v>
      </c>
      <c r="WM131" s="12"/>
      <c r="WN131" s="11">
        <f t="shared" si="1119"/>
        <v>1.5336304073454991E-3</v>
      </c>
      <c r="WO131" s="10">
        <f t="shared" si="991"/>
        <v>94.264373071654404</v>
      </c>
      <c r="WP131" s="9">
        <f t="shared" si="671"/>
        <v>101.92144259449128</v>
      </c>
      <c r="WQ131" s="9">
        <f t="shared" si="672"/>
        <v>86.253529677011898</v>
      </c>
      <c r="WR131" s="120">
        <f t="shared" si="992"/>
        <v>94.08748613575159</v>
      </c>
      <c r="WS131" s="15">
        <f t="shared" si="993"/>
        <v>1.5278984348102349E-3</v>
      </c>
      <c r="WT131" s="12"/>
      <c r="WU131" s="11">
        <f t="shared" si="1120"/>
        <v>1.548133808010387E-3</v>
      </c>
      <c r="WV131" s="10">
        <f t="shared" si="994"/>
        <v>94.125372036795767</v>
      </c>
      <c r="WW131" s="9">
        <f t="shared" si="673"/>
        <v>101.85728676218925</v>
      </c>
      <c r="WX131" s="9">
        <f t="shared" si="674"/>
        <v>86.041391821076843</v>
      </c>
      <c r="WY131" s="120">
        <f t="shared" si="995"/>
        <v>93.949339291633038</v>
      </c>
      <c r="WZ131" s="15">
        <f t="shared" si="996"/>
        <v>1.5423292976494533E-3</v>
      </c>
      <c r="XA131" s="12"/>
      <c r="XB131" s="11">
        <f t="shared" si="1121"/>
        <v>1.56251776817131E-3</v>
      </c>
      <c r="XC131" s="10">
        <f t="shared" si="997"/>
        <v>93.985755072464642</v>
      </c>
      <c r="XD131" s="9">
        <f t="shared" si="675"/>
        <v>101.79191331468814</v>
      </c>
      <c r="XE131" s="9">
        <f t="shared" si="676"/>
        <v>85.829250084212688</v>
      </c>
      <c r="XF131" s="120">
        <f t="shared" si="998"/>
        <v>93.81058169945041</v>
      </c>
      <c r="XG131" s="15">
        <f t="shared" si="999"/>
        <v>1.5566417999449832E-3</v>
      </c>
      <c r="XH131" s="12"/>
      <c r="XI131" s="11">
        <f t="shared" si="1122"/>
        <v>1.5767822949642085E-3</v>
      </c>
      <c r="XJ131" s="10">
        <f t="shared" si="1000"/>
        <v>93.84552083868293</v>
      </c>
      <c r="XK131" s="9">
        <f t="shared" si="677"/>
        <v>101.7253209329749</v>
      </c>
      <c r="XL131" s="9">
        <f t="shared" si="678"/>
        <v>85.617102836414972</v>
      </c>
      <c r="XM131" s="120">
        <f t="shared" si="1001"/>
        <v>93.671211884694941</v>
      </c>
      <c r="XN131" s="15">
        <f t="shared" si="1002"/>
        <v>1.5708359720239791E-3</v>
      </c>
      <c r="XO131" s="12"/>
      <c r="XP131" s="11">
        <f t="shared" si="1123"/>
        <v>1.5909274206858612E-3</v>
      </c>
      <c r="XQ131" s="10">
        <f t="shared" si="1003"/>
        <v>93.704668149135756</v>
      </c>
      <c r="XR131" s="9">
        <f t="shared" si="679"/>
        <v>101.65750857475015</v>
      </c>
      <c r="XS131" s="9">
        <f t="shared" si="680"/>
        <v>85.404948477236019</v>
      </c>
      <c r="XT131" s="120">
        <f t="shared" si="1004"/>
        <v>93.531228525993086</v>
      </c>
      <c r="XU131" s="15">
        <f t="shared" si="1005"/>
        <v>1.5849118683157757E-3</v>
      </c>
      <c r="XV131" s="12"/>
      <c r="XW131" s="11">
        <f t="shared" si="1124"/>
        <v>1.6049532023213894E-3</v>
      </c>
      <c r="XX131" s="10">
        <f t="shared" si="1006"/>
        <v>93.563195969019404</v>
      </c>
      <c r="XY131" s="9">
        <f t="shared" si="681"/>
        <v>101.58847546992487</v>
      </c>
      <c r="XZ131" s="9">
        <f t="shared" si="682"/>
        <v>85.192785436079021</v>
      </c>
      <c r="YA131" s="120">
        <f t="shared" si="1007"/>
        <v>93.390630453001947</v>
      </c>
      <c r="YB131" s="15">
        <f t="shared" si="1008"/>
        <v>1.5988695668840225E-3</v>
      </c>
      <c r="YC131" s="12"/>
      <c r="YD131" s="11">
        <f t="shared" si="1125"/>
        <v>1.6188597210689754E-3</v>
      </c>
      <c r="YE131" s="10">
        <f t="shared" si="1009"/>
        <v>93.421103412848652</v>
      </c>
      <c r="YF131" s="9">
        <f t="shared" si="683"/>
        <v>101.51822111606742</v>
      </c>
      <c r="YG131" s="9">
        <f t="shared" si="684"/>
        <v>84.980612172461733</v>
      </c>
      <c r="YH131" s="120">
        <f t="shared" si="1010"/>
        <v>93.249416644264585</v>
      </c>
      <c r="YI131" s="15">
        <f t="shared" si="1011"/>
        <v>1.612709168957002E-3</v>
      </c>
      <c r="YJ131" s="12"/>
      <c r="YK131" s="11">
        <f t="shared" si="1126"/>
        <v>1.6326470818622341E-3</v>
      </c>
      <c r="YL131" s="10">
        <f t="shared" si="1012"/>
        <v>93.278389742226295</v>
      </c>
      <c r="YM131" s="9">
        <f t="shared" si="685"/>
        <v>101.4467452738061</v>
      </c>
      <c r="YN131" s="9">
        <f t="shared" si="686"/>
        <v>84.768427176250015</v>
      </c>
      <c r="YO131" s="120">
        <f t="shared" si="1013"/>
        <v>93.107586225028058</v>
      </c>
      <c r="YP131" s="15">
        <f t="shared" si="1014"/>
        <v>1.6264307984565163E-3</v>
      </c>
      <c r="YQ131" s="12"/>
      <c r="YR131" s="11">
        <f t="shared" si="1127"/>
        <v>1.6463154128906433E-3</v>
      </c>
      <c r="YS131" s="10">
        <f t="shared" si="1015"/>
        <v>93.135054363577382</v>
      </c>
      <c r="YT131" s="9">
        <f t="shared" si="687"/>
        <v>101.37404796219138</v>
      </c>
      <c r="YU131" s="9">
        <f t="shared" si="688"/>
        <v>84.556228967861159</v>
      </c>
      <c r="YV131" s="120">
        <f t="shared" si="1016"/>
        <v>92.965138465026271</v>
      </c>
      <c r="YW131" s="15">
        <f t="shared" si="1017"/>
        <v>1.6400346015257841E-3</v>
      </c>
      <c r="YX131" s="12"/>
      <c r="YY131" s="11">
        <f t="shared" si="1128"/>
        <v>1.6598648651185281E-3</v>
      </c>
      <c r="YZ131" s="10">
        <f t="shared" si="1018"/>
        <v>92.991096825850434</v>
      </c>
      <c r="ZA131" s="9">
        <f t="shared" si="689"/>
        <v>101.3001294540225</v>
      </c>
      <c r="ZB131" s="9">
        <f t="shared" si="690"/>
        <v>84.344016098439369</v>
      </c>
      <c r="ZC131" s="120">
        <f t="shared" si="1019"/>
        <v>92.822072776230925</v>
      </c>
      <c r="ZD131" s="15">
        <f t="shared" si="1020"/>
        <v>1.6535207460566033E-3</v>
      </c>
      <c r="ZE131" s="12"/>
      <c r="ZF131" s="11">
        <f t="shared" si="1129"/>
        <v>1.6732956118028339E-3</v>
      </c>
      <c r="ZG131" s="10">
        <f t="shared" si="1021"/>
        <v>92.846516818189087</v>
      </c>
      <c r="ZH131" s="9">
        <f t="shared" si="691"/>
        <v>101.22499027114264</v>
      </c>
      <c r="ZI131" s="9">
        <f t="shared" si="692"/>
        <v>84.131787150002054</v>
      </c>
      <c r="ZJ131" s="120">
        <f t="shared" si="1022"/>
        <v>92.678388710572349</v>
      </c>
      <c r="ZK131" s="15">
        <f t="shared" si="1023"/>
        <v>1.6668894212162699E-3</v>
      </c>
      <c r="ZL131" s="12"/>
      <c r="ZM131" s="11">
        <f t="shared" si="1130"/>
        <v>1.6866078480102674E-3</v>
      </c>
      <c r="ZN131" s="10">
        <f t="shared" si="1024"/>
        <v>92.701314167575632</v>
      </c>
      <c r="ZO131" s="9">
        <f t="shared" si="693"/>
        <v>101.14863117970711</v>
      </c>
      <c r="ZP131" s="9">
        <f t="shared" si="694"/>
        <v>85.494978493328205</v>
      </c>
      <c r="ZQ131" s="120">
        <f t="shared" si="1025"/>
        <v>93.321804836517657</v>
      </c>
      <c r="ZR131" s="15">
        <f t="shared" si="1026"/>
        <v>1.5265078102329086E-3</v>
      </c>
      <c r="ZS131" s="12"/>
      <c r="ZT131" s="11">
        <f t="shared" si="1131"/>
        <v>1.5448211284888314E-3</v>
      </c>
      <c r="ZU131" s="10">
        <f t="shared" si="1027"/>
        <v>93.350117410976551</v>
      </c>
      <c r="ZV131" s="9">
        <f t="shared" si="695"/>
        <v>101.08459207777751</v>
      </c>
      <c r="ZW131" s="9">
        <f t="shared" si="696"/>
        <v>93.778952094809426</v>
      </c>
      <c r="ZX131" s="120">
        <f t="shared" si="1028"/>
        <v>97.431772086293478</v>
      </c>
      <c r="ZY131" s="15">
        <f t="shared" si="1029"/>
        <v>7.1242902319243624E-4</v>
      </c>
      <c r="ZZ131" s="12"/>
      <c r="AAA131" s="11">
        <f t="shared" si="1132"/>
        <v>7.2560694098815247E-4</v>
      </c>
      <c r="AAB131" s="10">
        <f t="shared" si="1030"/>
        <v>97.484869519951658</v>
      </c>
      <c r="AAC131" s="9">
        <f t="shared" si="697"/>
        <v>101.07064348553757</v>
      </c>
      <c r="AAD131" s="9">
        <f t="shared" si="698"/>
        <v>93.88555173598877</v>
      </c>
      <c r="AAE131" s="120">
        <f t="shared" si="1031"/>
        <v>97.478097610763172</v>
      </c>
      <c r="AAF131" s="15">
        <f t="shared" si="1032"/>
        <v>7.0067343978253858E-4</v>
      </c>
      <c r="AAG131" s="12"/>
      <c r="AAH131" s="11">
        <f t="shared" si="1133"/>
        <v>7.1375485236503233E-4</v>
      </c>
      <c r="AAI131" s="10">
        <f t="shared" si="1033"/>
        <v>97.531169061961293</v>
      </c>
      <c r="AAJ131" s="9">
        <f t="shared" si="699"/>
        <v>101.05715141876753</v>
      </c>
      <c r="AAK131" s="9">
        <f t="shared" si="700"/>
        <v>93.994446256022471</v>
      </c>
      <c r="AAL131" s="120">
        <f t="shared" si="1034"/>
        <v>97.525798837395001</v>
      </c>
      <c r="AAM131" s="15">
        <f t="shared" si="1035"/>
        <v>6.8873858442534605E-4</v>
      </c>
      <c r="AAN131" s="12"/>
      <c r="AAO131" s="11">
        <f t="shared" si="1134"/>
        <v>7.0172477473387442E-4</v>
      </c>
      <c r="AAP131" s="10">
        <f t="shared" si="1036"/>
        <v>97.578850029050869</v>
      </c>
      <c r="AAQ131" s="9">
        <f t="shared" si="701"/>
        <v>101.0441150691599</v>
      </c>
      <c r="AAR131" s="9">
        <f t="shared" si="702"/>
        <v>94.105601312900646</v>
      </c>
      <c r="AAS131" s="120">
        <f t="shared" si="1037"/>
        <v>97.574858191030273</v>
      </c>
      <c r="AAT131" s="15">
        <f t="shared" si="1038"/>
        <v>6.7662772724954093E-4</v>
      </c>
      <c r="AAU131" s="12"/>
      <c r="AAV131" s="11">
        <f t="shared" si="1135"/>
        <v>6.8952002033545923E-4</v>
      </c>
      <c r="AAW131" s="10">
        <f t="shared" si="1039"/>
        <v>97.627894583383437</v>
      </c>
      <c r="AAX131" s="9">
        <f t="shared" si="703"/>
        <v>101.03153315399173</v>
      </c>
      <c r="AAY131" s="9">
        <f t="shared" si="704"/>
        <v>94.218981794793805</v>
      </c>
      <c r="AAZ131" s="120">
        <f t="shared" si="1040"/>
        <v>97.625257474392768</v>
      </c>
      <c r="ABA131" s="15">
        <f t="shared" si="1041"/>
        <v>6.6434416719092959E-4</v>
      </c>
      <c r="ABB131" s="12"/>
      <c r="ABC131" s="11">
        <f t="shared" si="1136"/>
        <v>6.7714392954204615E-4</v>
      </c>
      <c r="ABD131" s="10">
        <f t="shared" si="1042"/>
        <v>97.678284264285594</v>
      </c>
      <c r="ABE131" s="9">
        <f t="shared" si="705"/>
        <v>101.01940391860822</v>
      </c>
      <c r="ABF131" s="9">
        <f t="shared" si="1139"/>
        <v>94.334551840336459</v>
      </c>
      <c r="ABG131" s="120">
        <f t="shared" si="1043"/>
        <v>97.676977879472332</v>
      </c>
      <c r="ABH131" s="15">
        <f t="shared" si="1044"/>
        <v>6.5189123025663053E-4</v>
      </c>
      <c r="ABI131" s="12"/>
      <c r="ABJ131" s="11">
        <f t="shared" si="1137"/>
        <v>6.6459986910065102E-4</v>
      </c>
      <c r="ABK131" s="10">
        <f t="shared" si="1045"/>
        <v>97.72999999999999</v>
      </c>
      <c r="ABL131" s="9">
        <f t="shared" si="706"/>
        <v>101.00772513938055</v>
      </c>
      <c r="ABM131" s="9"/>
      <c r="ABN131" s="101">
        <f t="shared" si="1046"/>
        <v>97.72999999999999</v>
      </c>
      <c r="ABO131" s="15">
        <f t="shared" si="1047"/>
        <v>6.392722676688712E-4</v>
      </c>
      <c r="ABP131" s="11"/>
      <c r="ABQ131" s="11"/>
    </row>
    <row r="132" spans="1:745" x14ac:dyDescent="0.2">
      <c r="A132" s="1">
        <f t="shared" si="707"/>
        <v>175.2</v>
      </c>
      <c r="B132" s="1">
        <f t="shared" si="1048"/>
        <v>-530.86680486868977</v>
      </c>
      <c r="C132" s="1">
        <f t="shared" si="1049"/>
        <v>-2564065.8939724509</v>
      </c>
      <c r="D132" s="2">
        <f t="shared" si="1050"/>
        <v>119.74</v>
      </c>
      <c r="E132" s="7">
        <f t="shared" si="1051"/>
        <v>2.8300000000000001E-3</v>
      </c>
      <c r="F132" s="1">
        <f t="shared" si="1052"/>
        <v>6.2352202539999999E-2</v>
      </c>
      <c r="G132" s="2">
        <f t="shared" si="1053"/>
        <v>3500</v>
      </c>
      <c r="H132" s="3">
        <f t="shared" si="500"/>
        <v>58.333333333333336</v>
      </c>
      <c r="I132" s="3">
        <f t="shared" si="501"/>
        <v>366.52</v>
      </c>
      <c r="J132" s="1">
        <f t="shared" si="1054"/>
        <v>0.77</v>
      </c>
      <c r="K132" s="1">
        <f t="shared" si="1055"/>
        <v>0.65</v>
      </c>
      <c r="L132" s="1">
        <f t="shared" si="708"/>
        <v>0.50050000000000006</v>
      </c>
      <c r="M132" s="40">
        <f t="shared" si="709"/>
        <v>9.0273513153513143</v>
      </c>
      <c r="N132" s="40">
        <f t="shared" si="502"/>
        <v>685.17596483516479</v>
      </c>
      <c r="O132" s="1">
        <f t="shared" si="1056"/>
        <v>22.01</v>
      </c>
      <c r="P132" s="1">
        <f t="shared" si="1057"/>
        <v>101</v>
      </c>
      <c r="Q132" s="2">
        <f t="shared" si="1058"/>
        <v>9568.08</v>
      </c>
      <c r="R132" s="1">
        <f t="shared" si="710"/>
        <v>95.680800000000005</v>
      </c>
      <c r="S132" s="7">
        <f t="shared" si="1059"/>
        <v>0.1084</v>
      </c>
      <c r="T132" s="7">
        <f t="shared" si="503"/>
        <v>9.228889823999999E-3</v>
      </c>
      <c r="U132" s="7">
        <f t="shared" si="711"/>
        <v>5.2029491518009133E-2</v>
      </c>
      <c r="V132" s="40">
        <f t="shared" si="504"/>
        <v>5127.2756619537149</v>
      </c>
      <c r="W132" s="1">
        <f t="shared" si="1060"/>
        <v>0</v>
      </c>
      <c r="X132" s="1">
        <f t="shared" si="1061"/>
        <v>119.74</v>
      </c>
      <c r="Y132" s="1">
        <f t="shared" si="1062"/>
        <v>97.72999999999999</v>
      </c>
      <c r="Z132" s="6">
        <f t="shared" si="505"/>
        <v>0.80246106979523479</v>
      </c>
      <c r="AA132" s="2">
        <f t="shared" si="1063"/>
        <v>464.2</v>
      </c>
      <c r="AB132" s="40">
        <f t="shared" si="506"/>
        <v>27481.926356927921</v>
      </c>
      <c r="AC132" s="1">
        <f t="shared" si="507"/>
        <v>0.20611977595863853</v>
      </c>
      <c r="AD132" s="2">
        <f t="shared" si="1138"/>
        <v>10</v>
      </c>
      <c r="AE132" s="10">
        <f t="shared" si="508"/>
        <v>2.0611977595863853</v>
      </c>
      <c r="AF132" s="12">
        <f t="shared" si="509"/>
        <v>0.37678535607396818</v>
      </c>
      <c r="AG132" s="43">
        <f t="shared" si="510"/>
        <v>-1.1850838747830468E-4</v>
      </c>
      <c r="AH132" s="97">
        <f t="shared" si="511"/>
        <v>3.0706281393410703E-5</v>
      </c>
      <c r="AI132" s="11">
        <f t="shared" si="712"/>
        <v>0</v>
      </c>
      <c r="AJ132" s="43">
        <f t="shared" si="512"/>
        <v>2.077676128596113E-3</v>
      </c>
      <c r="AK132" s="43"/>
      <c r="AL132" s="11">
        <f t="shared" si="713"/>
        <v>0</v>
      </c>
      <c r="AM132" s="10">
        <f t="shared" si="714"/>
        <v>103.824048025194</v>
      </c>
      <c r="AN132" s="9"/>
      <c r="AO132" s="9">
        <f t="shared" si="513"/>
        <v>103.60558308903833</v>
      </c>
      <c r="AP132" s="108">
        <f t="shared" si="715"/>
        <v>103.60558308903833</v>
      </c>
      <c r="AQ132" s="15">
        <f t="shared" si="716"/>
        <v>0</v>
      </c>
      <c r="AR132" s="49"/>
      <c r="AS132" s="11">
        <f t="shared" si="717"/>
        <v>2.1305409067955677E-5</v>
      </c>
      <c r="AT132" s="10">
        <f t="shared" si="718"/>
        <v>103.71480931981191</v>
      </c>
      <c r="AU132" s="9">
        <f t="shared" si="514"/>
        <v>103.60558308903833</v>
      </c>
      <c r="AV132" s="9">
        <f t="shared" si="515"/>
        <v>103.38728400791068</v>
      </c>
      <c r="AW132" s="101">
        <f t="shared" si="719"/>
        <v>103.4964335484745</v>
      </c>
      <c r="AX132" s="15">
        <f t="shared" si="720"/>
        <v>2.1288018776475021E-5</v>
      </c>
      <c r="AY132" s="49"/>
      <c r="AZ132" s="11">
        <f t="shared" si="721"/>
        <v>4.2595857417759339E-5</v>
      </c>
      <c r="BA132" s="10">
        <f t="shared" si="722"/>
        <v>103.60563484754735</v>
      </c>
      <c r="BB132" s="9">
        <f t="shared" si="516"/>
        <v>103.60557063478599</v>
      </c>
      <c r="BC132" s="9">
        <f t="shared" si="517"/>
        <v>103.16915025723509</v>
      </c>
      <c r="BD132" s="101">
        <f t="shared" si="723"/>
        <v>103.38736044601055</v>
      </c>
      <c r="BE132" s="15">
        <f t="shared" si="724"/>
        <v>4.2558700401978509E-5</v>
      </c>
      <c r="BF132" s="49"/>
      <c r="BG132" s="11">
        <f t="shared" si="725"/>
        <v>6.386896069348614E-5</v>
      </c>
      <c r="BH132" s="10">
        <f t="shared" si="726"/>
        <v>103.49651191946603</v>
      </c>
      <c r="BI132" s="9">
        <f t="shared" si="518"/>
        <v>103.6055208583398</v>
      </c>
      <c r="BJ132" s="9">
        <f t="shared" si="727"/>
        <v>102.95118123818884</v>
      </c>
      <c r="BK132" s="101">
        <f t="shared" si="728"/>
        <v>103.27835104826431</v>
      </c>
      <c r="BL132" s="15">
        <f t="shared" si="729"/>
        <v>6.3809678208489977E-5</v>
      </c>
      <c r="BM132" s="49"/>
      <c r="BN132" s="11">
        <f t="shared" si="730"/>
        <v>8.5122346640072131E-5</v>
      </c>
      <c r="BO132" s="10">
        <f t="shared" si="731"/>
        <v>103.38742784548094</v>
      </c>
      <c r="BP132" s="9">
        <f t="shared" si="519"/>
        <v>103.6054089608664</v>
      </c>
      <c r="BQ132" s="9">
        <f t="shared" si="732"/>
        <v>102.73337627826288</v>
      </c>
      <c r="BR132" s="101">
        <f t="shared" si="733"/>
        <v>103.16939261956463</v>
      </c>
      <c r="BS132" s="15">
        <f t="shared" si="734"/>
        <v>8.5038599452954853E-5</v>
      </c>
      <c r="BT132" s="12"/>
      <c r="BU132" s="11">
        <f t="shared" si="735"/>
        <v>1.0635365613603337E-4</v>
      </c>
      <c r="BV132" s="10">
        <f t="shared" si="736"/>
        <v>103.27836994010697</v>
      </c>
      <c r="BW132" s="9">
        <f t="shared" si="520"/>
        <v>103.60521022357368</v>
      </c>
      <c r="BX132" s="9">
        <f t="shared" si="737"/>
        <v>102.51573463189358</v>
      </c>
      <c r="BY132" s="101">
        <f t="shared" si="738"/>
        <v>103.06047242773363</v>
      </c>
      <c r="BZ132" s="15">
        <f t="shared" si="739"/>
        <v>1.0624312632188E-4</v>
      </c>
      <c r="CA132" s="12"/>
      <c r="CB132" s="11">
        <f t="shared" si="740"/>
        <v>1.2756054421037013E-4</v>
      </c>
      <c r="CC132" s="10">
        <f t="shared" si="741"/>
        <v>103.16932552819566</v>
      </c>
      <c r="CD132" s="9">
        <f t="shared" si="521"/>
        <v>103.60490001852978</v>
      </c>
      <c r="CE132" s="9">
        <f t="shared" si="742"/>
        <v>102.29825548116666</v>
      </c>
      <c r="CF132" s="101">
        <f t="shared" si="743"/>
        <v>102.95157774984821</v>
      </c>
      <c r="CG132" s="15">
        <f t="shared" si="744"/>
        <v>1.2742093691771962E-4</v>
      </c>
      <c r="CH132" s="12"/>
      <c r="CI132" s="11">
        <f t="shared" si="745"/>
        <v>1.4874068104257269E-4</v>
      </c>
      <c r="CJ132" s="10">
        <f t="shared" si="746"/>
        <v>103.06028195064573</v>
      </c>
      <c r="CK132" s="9">
        <f t="shared" si="522"/>
        <v>103.60445381935813</v>
      </c>
      <c r="CL132" s="9">
        <f t="shared" si="747"/>
        <v>102.08093793658998</v>
      </c>
      <c r="CM132" s="101">
        <f t="shared" si="748"/>
        <v>102.84269587797405</v>
      </c>
      <c r="CN132" s="15">
        <f t="shared" si="749"/>
        <v>1.4856972622646409E-4</v>
      </c>
      <c r="CO132" s="12"/>
      <c r="CP132" s="11">
        <f t="shared" si="750"/>
        <v>1.6989175294506586E-4</v>
      </c>
      <c r="CQ132" s="10">
        <f t="shared" si="751"/>
        <v>102.95122657008291</v>
      </c>
      <c r="CR132" s="9">
        <f t="shared" si="523"/>
        <v>103.60384721179933</v>
      </c>
      <c r="CS132" s="9">
        <f t="shared" si="524"/>
        <v>101.86378103793474</v>
      </c>
      <c r="CT132" s="101">
        <f t="shared" si="752"/>
        <v>102.73381412486704</v>
      </c>
      <c r="CU132" s="15">
        <f t="shared" si="753"/>
        <v>1.6968720706558908E-4</v>
      </c>
      <c r="CV132" s="12"/>
      <c r="CW132" s="11">
        <f t="shared" si="754"/>
        <v>1.9101146332718103E-4</v>
      </c>
      <c r="CX132" s="10">
        <f t="shared" si="755"/>
        <v>102.84214677650422</v>
      </c>
      <c r="CY132" s="9">
        <f t="shared" si="525"/>
        <v>103.60305590413061</v>
      </c>
      <c r="CZ132" s="9">
        <f t="shared" si="526"/>
        <v>101.6467837551433</v>
      </c>
      <c r="DA132" s="101">
        <f t="shared" si="756"/>
        <v>102.62491982963695</v>
      </c>
      <c r="DB132" s="15">
        <f t="shared" si="757"/>
        <v>1.9077111101160291E-4</v>
      </c>
      <c r="DC132" s="12"/>
      <c r="DD132" s="11">
        <f t="shared" si="758"/>
        <v>2.1209753363992894E-4</v>
      </c>
      <c r="DE132" s="10">
        <f t="shared" si="759"/>
        <v>102.73302999288128</v>
      </c>
      <c r="DF132" s="9">
        <f t="shared" si="527"/>
        <v>103.60205573743394</v>
      </c>
      <c r="DG132" s="9">
        <f t="shared" si="528"/>
        <v>101.4299449893027</v>
      </c>
      <c r="DH132" s="101">
        <f t="shared" si="760"/>
        <v>102.51600036336832</v>
      </c>
      <c r="DI132" s="15">
        <f t="shared" si="761"/>
        <v>2.1181918930642958E-4</v>
      </c>
      <c r="DJ132" s="12"/>
      <c r="DK132" s="11">
        <f t="shared" si="762"/>
        <v>2.3314770430070042E-4</v>
      </c>
      <c r="DL132" s="10">
        <f t="shared" si="763"/>
        <v>102.6238636807179</v>
      </c>
      <c r="DM132" s="9">
        <f t="shared" si="529"/>
        <v>103.60082269570439</v>
      </c>
      <c r="DN132" s="9">
        <f t="shared" si="530"/>
        <v>101.21326357367982</v>
      </c>
      <c r="DO132" s="101">
        <f t="shared" si="764"/>
        <v>102.40704313469212</v>
      </c>
      <c r="DP132" s="15">
        <f t="shared" si="765"/>
        <v>2.3282921374221486E-4</v>
      </c>
      <c r="DQ132" s="12"/>
      <c r="DR132" s="11">
        <f t="shared" si="766"/>
        <v>2.5415973559747405E-4</v>
      </c>
      <c r="DS132" s="10">
        <f t="shared" si="767"/>
        <v>102.51463534555559</v>
      </c>
      <c r="DT132" s="9">
        <f t="shared" si="531"/>
        <v>103.59933291579028</v>
      </c>
      <c r="DU132" s="9">
        <f t="shared" si="532"/>
        <v>100.99673827481986</v>
      </c>
      <c r="DV132" s="101">
        <f t="shared" si="768"/>
        <v>102.29803559530507</v>
      </c>
      <c r="DW132" s="15">
        <f t="shared" si="769"/>
        <v>2.5379897752354666E-4</v>
      </c>
      <c r="DX132" s="12"/>
      <c r="DY132" s="11">
        <f t="shared" si="770"/>
        <v>2.7513140857147946E-4</v>
      </c>
      <c r="DZ132" s="10">
        <f t="shared" si="771"/>
        <v>102.40533254242376</v>
      </c>
      <c r="EA132" s="9">
        <f t="shared" si="533"/>
        <v>103.59756269715722</v>
      </c>
      <c r="EB132" s="9">
        <f t="shared" si="534"/>
        <v>100.78036779370262</v>
      </c>
      <c r="EC132" s="101">
        <f t="shared" si="772"/>
        <v>102.18896524542993</v>
      </c>
      <c r="ED132" s="15">
        <f t="shared" si="773"/>
        <v>2.7472629610683972E-4</v>
      </c>
      <c r="EE132" s="12"/>
      <c r="EF132" s="11">
        <f t="shared" si="774"/>
        <v>2.9606052587801259E-4</v>
      </c>
      <c r="EG132" s="10">
        <f t="shared" si="775"/>
        <v>102.29594288122811</v>
      </c>
      <c r="EH132" s="9">
        <f t="shared" si="535"/>
        <v>103.59548851146833</v>
      </c>
      <c r="EI132" s="9">
        <f t="shared" si="536"/>
        <v>100.56415076695754</v>
      </c>
      <c r="EJ132" s="101">
        <f t="shared" si="776"/>
        <v>102.07981963921293</v>
      </c>
      <c r="EK132" s="15">
        <f t="shared" si="777"/>
        <v>2.9560900801613383E-4</v>
      </c>
      <c r="EL132" s="12"/>
      <c r="EM132" s="11">
        <f t="shared" si="778"/>
        <v>3.1694491262456776E-4</v>
      </c>
      <c r="EN132" s="10">
        <f t="shared" si="779"/>
        <v>102.18645403207361</v>
      </c>
      <c r="EO132" s="9">
        <f t="shared" si="537"/>
        <v>103.5930870119734</v>
      </c>
      <c r="EP132" s="9">
        <f t="shared" si="538"/>
        <v>100.34808576813259</v>
      </c>
      <c r="EQ132" s="101">
        <f t="shared" si="780"/>
        <v>101.970586390053</v>
      </c>
      <c r="ER132" s="15">
        <f t="shared" si="781"/>
        <v>3.1644497563490694E-4</v>
      </c>
      <c r="ES132" s="12"/>
      <c r="ET132" s="11">
        <f t="shared" si="782"/>
        <v>3.377824171859401E-4</v>
      </c>
      <c r="EU132" s="10">
        <f t="shared" si="783"/>
        <v>102.07685373051632</v>
      </c>
      <c r="EV132" s="9">
        <f t="shared" si="539"/>
        <v>103.59033504269981</v>
      </c>
      <c r="EW132" s="9">
        <f t="shared" si="540"/>
        <v>100.13217130901801</v>
      </c>
      <c r="EX132" s="101">
        <f t="shared" si="784"/>
        <v>101.86125317585891</v>
      </c>
      <c r="EY132" s="15">
        <f t="shared" si="785"/>
        <v>3.3723208597332273E-4</v>
      </c>
      <c r="EZ132" s="12"/>
      <c r="FA132" s="11">
        <f t="shared" si="786"/>
        <v>3.5857091199551459E-4</v>
      </c>
      <c r="FB132" s="10">
        <f t="shared" si="787"/>
        <v>101.9671297827409</v>
      </c>
      <c r="FC132" s="9">
        <f t="shared" si="541"/>
        <v>103.58720964743877</v>
      </c>
      <c r="FD132" s="9">
        <f t="shared" si="542"/>
        <v>99.916405841019767</v>
      </c>
      <c r="FE132" s="101">
        <f t="shared" si="788"/>
        <v>101.75180774422927</v>
      </c>
      <c r="FF132" s="15">
        <f t="shared" si="789"/>
        <v>3.579682514105616E-4</v>
      </c>
      <c r="FG132" s="12"/>
      <c r="FH132" s="11">
        <f t="shared" si="790"/>
        <v>3.7930829431249459E-4</v>
      </c>
      <c r="FI132" s="10">
        <f t="shared" si="791"/>
        <v>101.85727007065816</v>
      </c>
      <c r="FJ132" s="9">
        <f t="shared" si="543"/>
        <v>103.58368807852034</v>
      </c>
      <c r="FK132" s="9">
        <f t="shared" si="544"/>
        <v>99.700787756581889</v>
      </c>
      <c r="FL132" s="101">
        <f t="shared" si="792"/>
        <v>101.64223791755111</v>
      </c>
      <c r="FM132" s="15">
        <f t="shared" si="793"/>
        <v>3.7865141041186934E-4</v>
      </c>
      <c r="FN132" s="12"/>
      <c r="FO132" s="11">
        <f t="shared" si="794"/>
        <v>3.9999248696453218E-4</v>
      </c>
      <c r="FP132" s="10">
        <f t="shared" si="795"/>
        <v>101.74726255691897</v>
      </c>
      <c r="FQ132" s="9">
        <f t="shared" si="545"/>
        <v>103.5797478053714</v>
      </c>
      <c r="FR132" s="9">
        <f t="shared" si="546"/>
        <v>99.485315390655586</v>
      </c>
      <c r="FS132" s="101">
        <f t="shared" si="796"/>
        <v>101.53253159801349</v>
      </c>
      <c r="FT132" s="15">
        <f t="shared" si="797"/>
        <v>3.9927952821983191E-4</v>
      </c>
      <c r="FU132" s="12"/>
      <c r="FV132" s="11">
        <f t="shared" si="798"/>
        <v>4.2062143906528639E-4</v>
      </c>
      <c r="FW132" s="10">
        <f t="shared" si="799"/>
        <v>101.63709528984066</v>
      </c>
      <c r="FX132" s="9">
        <f t="shared" si="547"/>
        <v>103.5753665228509</v>
      </c>
      <c r="FY132" s="9">
        <f t="shared" si="548"/>
        <v>99.269987022211836</v>
      </c>
      <c r="FZ132" s="101">
        <f t="shared" si="800"/>
        <v>101.42267677253136</v>
      </c>
      <c r="GA132" s="15">
        <f t="shared" si="801"/>
        <v>4.1985059751971094E-4</v>
      </c>
      <c r="GB132" s="12"/>
      <c r="GC132" s="11">
        <f t="shared" si="802"/>
        <v>4.4119312670663519E-4</v>
      </c>
      <c r="GD132" s="10">
        <f t="shared" si="803"/>
        <v>101.52675640824154</v>
      </c>
      <c r="GE132" s="9">
        <f t="shared" si="549"/>
        <v>103.5705221593572</v>
      </c>
      <c r="GF132" s="9">
        <f t="shared" si="550"/>
        <v>99.054800875795365</v>
      </c>
      <c r="GG132" s="101">
        <f t="shared" si="804"/>
        <v>101.31266151757629</v>
      </c>
      <c r="GH132" s="15">
        <f t="shared" si="805"/>
        <v>4.4036263907850146E-4</v>
      </c>
      <c r="GI132" s="12"/>
      <c r="GJ132" s="11">
        <f t="shared" si="806"/>
        <v>4.6170555362520262E-4</v>
      </c>
      <c r="GK132" s="10">
        <f t="shared" si="807"/>
        <v>101.41623414617987</v>
      </c>
      <c r="GL132" s="9">
        <f t="shared" si="551"/>
        <v>103.56519288470243</v>
      </c>
      <c r="GM132" s="9">
        <f t="shared" si="552"/>
        <v>98.839755123118181</v>
      </c>
      <c r="GN132" s="120">
        <f t="shared" si="808"/>
        <v>101.20247400391031</v>
      </c>
      <c r="GO132" s="15">
        <f t="shared" si="809"/>
        <v>4.6081370235744593E-4</v>
      </c>
      <c r="GP132" s="12"/>
      <c r="GQ132" s="11">
        <f t="shared" si="810"/>
        <v>4.8215675184281898E-4</v>
      </c>
      <c r="GR132" s="10">
        <f t="shared" si="811"/>
        <v>101.30551683759404</v>
      </c>
      <c r="GS132" s="9">
        <f t="shared" si="553"/>
        <v>103.5593571177496</v>
      </c>
      <c r="GT132" s="9">
        <f t="shared" si="554"/>
        <v>98.624847884688833</v>
      </c>
      <c r="GU132" s="120">
        <f t="shared" si="812"/>
        <v>101.09210250121922</v>
      </c>
      <c r="GV132" s="15">
        <f t="shared" si="813"/>
        <v>4.8120186609788238E-4</v>
      </c>
      <c r="GW132" s="12"/>
      <c r="GX132" s="11">
        <f t="shared" si="814"/>
        <v>5.0254478228078665E-4</v>
      </c>
      <c r="GY132" s="10">
        <f t="shared" si="815"/>
        <v>101.1945929208398</v>
      </c>
      <c r="GZ132" s="9">
        <f t="shared" si="555"/>
        <v>103.55299353380803</v>
      </c>
      <c r="HA132" s="9">
        <f t="shared" si="556"/>
        <v>98.410077231476492</v>
      </c>
      <c r="HB132" s="101">
        <f t="shared" si="816"/>
        <v>100.98153538264226</v>
      </c>
      <c r="HC132" s="15">
        <f t="shared" si="817"/>
        <v>5.0152523888016072E-4</v>
      </c>
      <c r="HD132" s="12"/>
      <c r="HE132" s="11">
        <f t="shared" si="818"/>
        <v>5.228677353476042E-4</v>
      </c>
      <c r="HF132" s="10">
        <f t="shared" si="819"/>
        <v>101.08345094312213</v>
      </c>
      <c r="HG132" s="9">
        <f t="shared" si="557"/>
        <v>103.54608107178355</v>
      </c>
      <c r="HH132" s="9">
        <f t="shared" si="558"/>
        <v>98.195441186605777</v>
      </c>
      <c r="HI132" s="101">
        <f t="shared" si="820"/>
        <v>100.87076112919466</v>
      </c>
      <c r="HJ132" s="15">
        <f t="shared" si="821"/>
        <v>5.2178195965564133E-4</v>
      </c>
      <c r="HK132" s="12"/>
      <c r="HL132" s="11">
        <f t="shared" si="822"/>
        <v>5.4312373150008962E-4</v>
      </c>
      <c r="HM132" s="10">
        <f t="shared" si="823"/>
        <v>100.97207956481788</v>
      </c>
      <c r="HN132" s="9">
        <f t="shared" si="559"/>
        <v>103.53859894107968</v>
      </c>
      <c r="HO132" s="9">
        <f t="shared" si="560"/>
        <v>97.980937727080814</v>
      </c>
      <c r="HP132" s="120">
        <f t="shared" si="824"/>
        <v>100.75976833408025</v>
      </c>
      <c r="HQ132" s="15">
        <f t="shared" si="825"/>
        <v>5.4197019825155636E-4</v>
      </c>
      <c r="HR132" s="12"/>
      <c r="HS132" s="11">
        <f t="shared" si="1064"/>
        <v>5.6331092177766193E-4</v>
      </c>
      <c r="HT132" s="10">
        <f t="shared" si="826"/>
        <v>100.86046756368665</v>
      </c>
      <c r="HU132" s="9">
        <f t="shared" si="561"/>
        <v>103.53052662824722</v>
      </c>
      <c r="HV132" s="9">
        <f t="shared" si="562"/>
        <v>97.766564785534911</v>
      </c>
      <c r="HW132" s="120">
        <f t="shared" si="827"/>
        <v>100.64854570689107</v>
      </c>
      <c r="HX132" s="15">
        <f t="shared" si="828"/>
        <v>5.6208815584882861E-4</v>
      </c>
      <c r="HY132" s="12"/>
      <c r="HZ132" s="11">
        <f t="shared" si="1065"/>
        <v>5.8342748830979166E-4</v>
      </c>
      <c r="IA132" s="10">
        <f t="shared" si="829"/>
        <v>100.74860383896691</v>
      </c>
      <c r="IB132" s="9">
        <f t="shared" si="563"/>
        <v>103.52184390337894</v>
      </c>
      <c r="IC132" s="9">
        <f t="shared" si="564"/>
        <v>97.552320252005273</v>
      </c>
      <c r="ID132" s="120">
        <f t="shared" si="830"/>
        <v>100.53708207769211</v>
      </c>
      <c r="IE132" s="15">
        <f t="shared" si="831"/>
        <v>5.8213406543261754E-4</v>
      </c>
      <c r="IF132" s="12"/>
      <c r="IG132" s="11">
        <f t="shared" si="1066"/>
        <v>6.0347164479635017E-4</v>
      </c>
      <c r="IH132" s="10">
        <f t="shared" si="832"/>
        <v>100.63647741535542</v>
      </c>
      <c r="II132" s="9">
        <f t="shared" si="565"/>
        <v>103.5125308262476</v>
      </c>
      <c r="IJ132" s="9">
        <f t="shared" si="566"/>
        <v>97.338201975727273</v>
      </c>
      <c r="IK132" s="120">
        <f t="shared" si="833"/>
        <v>100.42536640098743</v>
      </c>
      <c r="IL132" s="15">
        <f t="shared" si="834"/>
        <v>6.0210619221589222E-4</v>
      </c>
      <c r="IM132" s="12"/>
      <c r="IN132" s="11">
        <f t="shared" si="1067"/>
        <v>6.2344163696108823E-4</v>
      </c>
      <c r="IO132" s="10">
        <f t="shared" si="835"/>
        <v>100.52407744686639</v>
      </c>
      <c r="IP132" s="9">
        <f t="shared" si="567"/>
        <v>103.50256775218477</v>
      </c>
      <c r="IQ132" s="9">
        <f t="shared" si="568"/>
        <v>97.124207766948359</v>
      </c>
      <c r="IR132" s="120">
        <f t="shared" si="836"/>
        <v>100.31338775956657</v>
      </c>
      <c r="IS132" s="15">
        <f t="shared" si="837"/>
        <v>6.2200283403584177E-4</v>
      </c>
      <c r="IT132" s="12"/>
      <c r="IU132" s="11">
        <f t="shared" si="1068"/>
        <v>6.4333574297801568E-4</v>
      </c>
      <c r="IV132" s="10">
        <f t="shared" si="838"/>
        <v>100.41139322056941</v>
      </c>
      <c r="IW132" s="9">
        <f t="shared" si="569"/>
        <v>103.49193533769923</v>
      </c>
      <c r="IX132" s="9">
        <f t="shared" si="570"/>
        <v>96.910335398757482</v>
      </c>
      <c r="IY132" s="120">
        <f t="shared" si="839"/>
        <v>100.20113536822836</v>
      </c>
      <c r="IZ132" s="15">
        <f t="shared" si="840"/>
        <v>6.4182232172337115E-4</v>
      </c>
      <c r="JA132" s="12"/>
      <c r="JB132" s="11">
        <f t="shared" si="1069"/>
        <v>6.6315227387083136E-4</v>
      </c>
      <c r="JC132" s="10">
        <f t="shared" si="841"/>
        <v>100.29841416020328</v>
      </c>
      <c r="JD132" s="9">
        <f t="shared" si="571"/>
        <v>103.4806145458333</v>
      </c>
      <c r="JE132" s="9">
        <f t="shared" si="572"/>
        <v>96.696582608927898</v>
      </c>
      <c r="JF132" s="120">
        <f t="shared" si="842"/>
        <v>100.08859857738059</v>
      </c>
      <c r="JG132" s="15">
        <f t="shared" si="843"/>
        <v>6.6156301944573137E-4</v>
      </c>
      <c r="JH132" s="12"/>
      <c r="JI132" s="11">
        <f t="shared" si="1070"/>
        <v>6.8288957388547549E-4</v>
      </c>
      <c r="JJ132" s="10">
        <f t="shared" si="844"/>
        <v>100.18512982966413</v>
      </c>
      <c r="JK132" s="9">
        <f t="shared" si="573"/>
        <v>103.46858665125646</v>
      </c>
      <c r="JL132" s="9">
        <f t="shared" si="574"/>
        <v>96.482947101771245</v>
      </c>
      <c r="JM132" s="120">
        <f t="shared" si="845"/>
        <v>99.975766876513859</v>
      </c>
      <c r="JN132" s="15">
        <f t="shared" si="846"/>
        <v>6.8122332502241231E-4</v>
      </c>
      <c r="JO132" s="12"/>
      <c r="JP132" s="11">
        <f t="shared" si="1071"/>
        <v>7.0254602083582804E-4</v>
      </c>
      <c r="JQ132" s="10">
        <f t="shared" si="847"/>
        <v>100.0715299363664</v>
      </c>
      <c r="JR132" s="9">
        <f t="shared" si="575"/>
        <v>103.45583324509533</v>
      </c>
      <c r="JS132" s="9">
        <f t="shared" si="576"/>
        <v>96.269426549999551</v>
      </c>
      <c r="JT132" s="120">
        <f t="shared" si="848"/>
        <v>99.862629897547436</v>
      </c>
      <c r="JU132" s="15">
        <f t="shared" si="849"/>
        <v>7.00801670214613E-4</v>
      </c>
      <c r="JV132" s="12"/>
      <c r="JW132" s="11">
        <f t="shared" si="1072"/>
        <v>7.221200264227747E-4</v>
      </c>
      <c r="JX132" s="10">
        <f t="shared" si="850"/>
        <v>99.957604334474695</v>
      </c>
      <c r="JY132" s="9">
        <f t="shared" si="577"/>
        <v>103.44233623949997</v>
      </c>
      <c r="JZ132" s="9">
        <f t="shared" si="578"/>
        <v>96.05601859659366</v>
      </c>
      <c r="KA132" s="120">
        <f t="shared" si="851"/>
        <v>99.749177418046813</v>
      </c>
      <c r="KB132" s="15">
        <f t="shared" si="852"/>
        <v>7.2029652098828229E-4</v>
      </c>
      <c r="KC132" s="12"/>
      <c r="KD132" s="11">
        <f t="shared" si="1073"/>
        <v>7.4161003652672389E-4</v>
      </c>
      <c r="KE132" s="10">
        <f t="shared" si="853"/>
        <v>99.843343028005762</v>
      </c>
      <c r="KF132" s="9">
        <f t="shared" si="579"/>
        <v>103.42807787194633</v>
      </c>
      <c r="KG132" s="9">
        <f t="shared" si="580"/>
        <v>95.842720856675086</v>
      </c>
      <c r="KH132" s="120">
        <f t="shared" si="854"/>
        <v>99.6353993643107</v>
      </c>
      <c r="KI132" s="15">
        <f t="shared" si="855"/>
        <v>7.3970637775119211E-4</v>
      </c>
      <c r="KJ132" s="12"/>
      <c r="KK132" s="11">
        <f t="shared" si="1074"/>
        <v>7.6101453147379831E-4</v>
      </c>
      <c r="KL132" s="10">
        <f t="shared" si="856"/>
        <v>99.728736173799149</v>
      </c>
      <c r="KM132" s="9">
        <f t="shared" si="581"/>
        <v>103.41304070927538</v>
      </c>
      <c r="KN132" s="9">
        <f t="shared" si="582"/>
        <v>95.629530919378325</v>
      </c>
      <c r="KO132" s="120">
        <f t="shared" si="857"/>
        <v>99.521285814326859</v>
      </c>
      <c r="KP132" s="15">
        <f t="shared" si="858"/>
        <v>7.5902977556420123E-4</v>
      </c>
      <c r="KQ132" s="12"/>
      <c r="KR132" s="11">
        <f t="shared" si="1075"/>
        <v>7.8033202627599593E-4</v>
      </c>
      <c r="KS132" s="10">
        <f t="shared" si="859"/>
        <v>99.613774084355271</v>
      </c>
      <c r="KT132" s="9">
        <f t="shared" si="583"/>
        <v>103.39720765146937</v>
      </c>
      <c r="KU132" s="9">
        <f t="shared" si="584"/>
        <v>95.416446349722904</v>
      </c>
      <c r="KV132" s="120">
        <f t="shared" si="860"/>
        <v>99.406827000596138</v>
      </c>
      <c r="KW132" s="15">
        <f t="shared" si="861"/>
        <v>7.7826528432698426E-4</v>
      </c>
      <c r="KX132" s="12"/>
      <c r="KY132" s="11">
        <f t="shared" si="1076"/>
        <v>7.9956107084539158E-4</v>
      </c>
      <c r="KZ132" s="10">
        <f t="shared" si="862"/>
        <v>99.498447230540989</v>
      </c>
      <c r="LA132" s="9">
        <f t="shared" si="585"/>
        <v>103.38056193516641</v>
      </c>
      <c r="LB132" s="9">
        <f t="shared" si="586"/>
        <v>95.203464690481439</v>
      </c>
      <c r="LC132" s="120">
        <f t="shared" si="863"/>
        <v>99.292013312823926</v>
      </c>
      <c r="LD132" s="15">
        <f t="shared" si="864"/>
        <v>7.9741150893856397E-4</v>
      </c>
      <c r="LE132" s="12"/>
      <c r="LF132" s="11">
        <f t="shared" si="1077"/>
        <v>8.1870025018280666E-4</v>
      </c>
      <c r="LG132" s="10">
        <f t="shared" si="865"/>
        <v>99.382746244161353</v>
      </c>
      <c r="LH132" s="9">
        <f t="shared" si="587"/>
        <v>103.36308713691437</v>
      </c>
      <c r="LI132" s="9">
        <f t="shared" si="588"/>
        <v>94.990583464041705</v>
      </c>
      <c r="LJ132" s="120">
        <f t="shared" si="866"/>
        <v>99.176835300478047</v>
      </c>
      <c r="LK132" s="15">
        <f t="shared" si="867"/>
        <v>8.1646708943306217E-4</v>
      </c>
      <c r="LL132" s="12"/>
      <c r="LM132" s="11">
        <f t="shared" si="1078"/>
        <v>8.3774818454121556E-4</v>
      </c>
      <c r="LN132" s="10">
        <f t="shared" si="868"/>
        <v>99.266661920397183</v>
      </c>
      <c r="LO132" s="9">
        <f t="shared" si="589"/>
        <v>103.34476717616586</v>
      </c>
      <c r="LP132" s="9">
        <f t="shared" si="590"/>
        <v>94.777800174261017</v>
      </c>
      <c r="LQ132" s="120">
        <f t="shared" si="869"/>
        <v>99.061283675213446</v>
      </c>
      <c r="LR132" s="15">
        <f t="shared" si="870"/>
        <v>8.3543070109092215E-4</v>
      </c>
      <c r="LS132" s="12"/>
      <c r="LT132" s="11">
        <f t="shared" si="1079"/>
        <v>8.5670352956414926E-4</v>
      </c>
      <c r="LU132" s="10">
        <f t="shared" si="871"/>
        <v>99.150185220108554</v>
      </c>
      <c r="LV132" s="9">
        <f t="shared" si="591"/>
        <v>103.32558631801591</v>
      </c>
      <c r="LW132" s="9">
        <f t="shared" si="592"/>
        <v>94.56511230831039</v>
      </c>
      <c r="LX132" s="120">
        <f t="shared" si="872"/>
        <v>98.945349313163149</v>
      </c>
      <c r="LY132" s="15">
        <f t="shared" si="873"/>
        <v>8.5430105452604017E-4</v>
      </c>
      <c r="LZ132" s="12"/>
      <c r="MA132" s="11">
        <f t="shared" si="1080"/>
        <v>8.7556497639950889E-4</v>
      </c>
      <c r="MB132" s="10">
        <f t="shared" si="874"/>
        <v>99.03330727200381</v>
      </c>
      <c r="MC132" s="9">
        <f t="shared" si="593"/>
        <v>103.30552917568458</v>
      </c>
      <c r="MD132" s="9">
        <f t="shared" si="594"/>
        <v>94.352517338506445</v>
      </c>
      <c r="ME132" s="120">
        <f t="shared" si="875"/>
        <v>98.829023257095514</v>
      </c>
      <c r="MF132" s="15">
        <f t="shared" si="876"/>
        <v>8.7307689574921859E-4</v>
      </c>
      <c r="MG132" s="12"/>
      <c r="MH132" s="11">
        <f t="shared" si="1081"/>
        <v>8.9433125178912519E-4</v>
      </c>
      <c r="MI132" s="10">
        <f t="shared" si="877"/>
        <v>98.916019374674249</v>
      </c>
      <c r="MJ132" s="9">
        <f t="shared" si="595"/>
        <v>103.28458071274677</v>
      </c>
      <c r="MK132" s="9">
        <f t="shared" si="596"/>
        <v>94.140012724128979</v>
      </c>
      <c r="ML132" s="120">
        <f t="shared" si="878"/>
        <v>98.712296718437869</v>
      </c>
      <c r="MM132" s="15">
        <f t="shared" si="879"/>
        <v>8.9175700620837406E-4</v>
      </c>
      <c r="MN132" s="12"/>
      <c r="MO132" s="11">
        <f t="shared" si="1082"/>
        <v>9.1300111813446562E-4</v>
      </c>
      <c r="MP132" s="10">
        <f t="shared" si="880"/>
        <v>98.79831299849468</v>
      </c>
      <c r="MQ132" s="9">
        <f t="shared" si="597"/>
        <v>103.26272624511169</v>
      </c>
      <c r="MR132" s="9">
        <f t="shared" si="598"/>
        <v>93.927595913222689</v>
      </c>
      <c r="MS132" s="120">
        <f t="shared" si="881"/>
        <v>98.595161079167184</v>
      </c>
      <c r="MT132" s="15">
        <f t="shared" si="882"/>
        <v>9.1034020280586286E-4</v>
      </c>
      <c r="MU132" s="12"/>
      <c r="MV132" s="11">
        <f t="shared" si="1083"/>
        <v>9.3157337353886455E-4</v>
      </c>
      <c r="MW132" s="10">
        <f t="shared" si="883"/>
        <v>98.680179787390443</v>
      </c>
      <c r="MX132" s="9">
        <f t="shared" si="599"/>
        <v>103.23995144275503</v>
      </c>
      <c r="MY132" s="9">
        <f t="shared" si="600"/>
        <v>93.715264344380131</v>
      </c>
      <c r="MZ132" s="120">
        <f t="shared" si="884"/>
        <v>98.47760789356758</v>
      </c>
      <c r="NA132" s="15">
        <f t="shared" si="885"/>
        <v>9.2882533789353334E-4</v>
      </c>
      <c r="NB132" s="12"/>
      <c r="NC132" s="11">
        <f t="shared" si="1084"/>
        <v>9.500468518267983E-4</v>
      </c>
      <c r="ND132" s="10">
        <f t="shared" si="886"/>
        <v>98.561611560470908</v>
      </c>
      <c r="NE132" s="9">
        <f t="shared" si="601"/>
        <v>103.21624233120666</v>
      </c>
      <c r="NF132" s="9">
        <f t="shared" si="602"/>
        <v>93.503015448505451</v>
      </c>
      <c r="NG132" s="120">
        <f t="shared" si="887"/>
        <v>98.359628889856054</v>
      </c>
      <c r="NH132" s="15">
        <f t="shared" si="888"/>
        <v>9.4721129924581096E-4</v>
      </c>
      <c r="NI132" s="12"/>
      <c r="NJ132" s="11">
        <f t="shared" si="1085"/>
        <v>9.6842042254050281E-4</v>
      </c>
      <c r="NK132" s="10">
        <f t="shared" si="889"/>
        <v>98.442600313530832</v>
      </c>
      <c r="NL132" s="9">
        <f t="shared" si="603"/>
        <v>103.1915852927973</v>
      </c>
      <c r="NM132" s="9">
        <f t="shared" si="604"/>
        <v>93.290846650556148</v>
      </c>
      <c r="NN132" s="120">
        <f t="shared" si="890"/>
        <v>98.241215971676723</v>
      </c>
      <c r="NO132" s="15">
        <f t="shared" si="891"/>
        <v>9.6549701001140821E-4</v>
      </c>
      <c r="NP132" s="12"/>
      <c r="NQ132" s="11">
        <f t="shared" si="1086"/>
        <v>9.8669299091451706E-4</v>
      </c>
      <c r="NR132" s="10">
        <f t="shared" si="892"/>
        <v>98.323138220419892</v>
      </c>
      <c r="NS132" s="9">
        <f t="shared" si="605"/>
        <v>103.16596706766742</v>
      </c>
      <c r="NT132" s="9">
        <f t="shared" si="606"/>
        <v>93.078755371261224</v>
      </c>
      <c r="NU132" s="120">
        <f t="shared" si="893"/>
        <v>98.122361219464324</v>
      </c>
      <c r="NV132" s="15">
        <f t="shared" si="894"/>
        <v>9.8368142864416761E-4</v>
      </c>
      <c r="NW132" s="12"/>
      <c r="NX132" s="11">
        <f t="shared" si="1087"/>
        <v>1.0048634978285951E-3</v>
      </c>
      <c r="NY132" s="10">
        <f t="shared" si="895"/>
        <v>98.203217634281401</v>
      </c>
      <c r="NZ132" s="9">
        <f t="shared" si="607"/>
        <v>103.13937475454223</v>
      </c>
      <c r="OA132" s="9">
        <f t="shared" si="608"/>
        <v>92.866739028814635</v>
      </c>
      <c r="OB132" s="120">
        <f t="shared" si="896"/>
        <v>98.003056891678426</v>
      </c>
      <c r="OC132" s="15">
        <f t="shared" si="897"/>
        <v>1.001763548813493E-3</v>
      </c>
      <c r="OD132" s="12"/>
      <c r="OE132" s="11">
        <f t="shared" si="1088"/>
        <v>1.0229309197394591E-3</v>
      </c>
      <c r="OF132" s="10">
        <f t="shared" si="898"/>
        <v>98.082831088661521</v>
      </c>
      <c r="OG132" s="9">
        <f t="shared" si="609"/>
        <v>103.11179581127641</v>
      </c>
      <c r="OH132" s="9">
        <f t="shared" si="610"/>
        <v>92.654795040542837</v>
      </c>
      <c r="OI132" s="120">
        <f t="shared" si="899"/>
        <v>97.883295425909623</v>
      </c>
      <c r="OJ132" s="15">
        <f t="shared" si="900"/>
        <v>1.0197423992948527E-3</v>
      </c>
      <c r="OK132" s="12"/>
      <c r="OL132" s="11">
        <f t="shared" si="1089"/>
        <v>1.0408942685918314E-3</v>
      </c>
      <c r="OM132" s="10">
        <f t="shared" si="901"/>
        <v>97.961971298490397</v>
      </c>
      <c r="ON132" s="9">
        <f t="shared" si="611"/>
        <v>103.08321805517278</v>
      </c>
      <c r="OO132" s="9">
        <f t="shared" si="612"/>
        <v>92.442920824542782</v>
      </c>
      <c r="OP132" s="120">
        <f t="shared" si="902"/>
        <v>97.763069439857787</v>
      </c>
      <c r="OQ132" s="15">
        <f t="shared" si="903"/>
        <v>1.037617043841131E-3</v>
      </c>
      <c r="OR132" s="12"/>
      <c r="OS132" s="11">
        <f t="shared" si="1090"/>
        <v>1.0587525917094896E-3</v>
      </c>
      <c r="OT132" s="10">
        <f t="shared" si="904"/>
        <v>97.840631160935473</v>
      </c>
      <c r="OU132" s="9">
        <f t="shared" si="613"/>
        <v>103.05362966307895</v>
      </c>
      <c r="OV132" s="9">
        <f t="shared" si="614"/>
        <v>92.231113801292352</v>
      </c>
      <c r="OW132" s="120">
        <f t="shared" si="905"/>
        <v>97.642371732185651</v>
      </c>
      <c r="OX132" s="15">
        <f t="shared" si="906"/>
        <v>1.0553865810350002E-3</v>
      </c>
      <c r="OY132" s="12"/>
      <c r="OZ132" s="11">
        <f t="shared" si="1091"/>
        <v>1.0765049716665396E-3</v>
      </c>
      <c r="PA132" s="10">
        <f t="shared" si="907"/>
        <v>97.718803756130143</v>
      </c>
      <c r="PB132" s="9">
        <f t="shared" si="615"/>
        <v>103.02301917126636</v>
      </c>
      <c r="PC132" s="9">
        <f t="shared" si="616"/>
        <v>92.019371395228973</v>
      </c>
      <c r="PD132" s="120">
        <f t="shared" si="908"/>
        <v>97.521195283247664</v>
      </c>
      <c r="PE132" s="15">
        <f t="shared" si="909"/>
        <v>1.073050144123177E-3</v>
      </c>
      <c r="PF132" s="12"/>
      <c r="PG132" s="11">
        <f t="shared" si="1092"/>
        <v>1.0941505261397341E-3</v>
      </c>
      <c r="PH132" s="10">
        <f t="shared" si="910"/>
        <v>97.596482347777822</v>
      </c>
      <c r="PI132" s="9">
        <f t="shared" si="617"/>
        <v>102.99137547509612</v>
      </c>
      <c r="PJ132" s="9">
        <f t="shared" si="618"/>
        <v>91.807691036297044</v>
      </c>
      <c r="PK132" s="120">
        <f t="shared" si="911"/>
        <v>97.399533255696582</v>
      </c>
      <c r="PL132" s="15">
        <f t="shared" si="912"/>
        <v>1.0906069008329471E-3</v>
      </c>
      <c r="PM132" s="12"/>
      <c r="PN132" s="11">
        <f t="shared" si="1093"/>
        <v>1.1116884077421833E-3</v>
      </c>
      <c r="PO132" s="10">
        <f t="shared" si="913"/>
        <v>97.473660383634098</v>
      </c>
      <c r="PP132" s="9">
        <f t="shared" si="619"/>
        <v>102.95868782847636</v>
      </c>
      <c r="PQ132" s="9">
        <f t="shared" si="620"/>
        <v>91.596070161461782</v>
      </c>
      <c r="PR132" s="120">
        <f t="shared" si="914"/>
        <v>97.277378994969069</v>
      </c>
      <c r="PS132" s="15">
        <f t="shared" si="915"/>
        <v>1.10805605317161E-3</v>
      </c>
      <c r="PT132" s="12"/>
      <c r="PU132" s="11">
        <f t="shared" si="1094"/>
        <v>1.1291178038391363E-3</v>
      </c>
      <c r="PV132" s="10">
        <f t="shared" si="916"/>
        <v>97.350331495868119</v>
      </c>
      <c r="PW132" s="9">
        <f t="shared" si="621"/>
        <v>102.92494584311568</v>
      </c>
      <c r="PX132" s="9">
        <f t="shared" si="622"/>
        <v>91.384506216189749</v>
      </c>
      <c r="PY132" s="120">
        <f t="shared" si="917"/>
        <v>97.154726029652721</v>
      </c>
      <c r="PZ132" s="15">
        <f t="shared" si="918"/>
        <v>1.1253968372093054E-3</v>
      </c>
      <c r="QA132" s="12"/>
      <c r="QB132" s="11">
        <f t="shared" si="1095"/>
        <v>1.1464379363462626E-3</v>
      </c>
      <c r="QC132" s="10">
        <f t="shared" si="919"/>
        <v>97.226489501305821</v>
      </c>
      <c r="QD132" s="9">
        <f t="shared" si="623"/>
        <v>102.89013948757768</v>
      </c>
      <c r="QE132" s="9">
        <f t="shared" si="624"/>
        <v>91.1729966558933</v>
      </c>
      <c r="QF132" s="120">
        <f t="shared" si="920"/>
        <v>97.031568071735492</v>
      </c>
      <c r="QG132" s="15">
        <f t="shared" si="921"/>
        <v>1.1426285228459555E-3</v>
      </c>
      <c r="QH132" s="12"/>
      <c r="QI132" s="11">
        <f t="shared" si="1096"/>
        <v>1.1636480615111742E-3</v>
      </c>
      <c r="QJ132" s="10">
        <f t="shared" si="922"/>
        <v>97.10212840155603</v>
      </c>
      <c r="QK132" s="9">
        <f t="shared" si="625"/>
        <v>102.85425908614144</v>
      </c>
      <c r="QL132" s="9">
        <f t="shared" si="626"/>
        <v>90.961538947340387</v>
      </c>
      <c r="QM132" s="120">
        <f t="shared" si="923"/>
        <v>96.907899016740913</v>
      </c>
      <c r="QN132" s="15">
        <f t="shared" si="924"/>
        <v>1.1597504135626492E-3</v>
      </c>
      <c r="QO132" s="12"/>
      <c r="QP132" s="11">
        <f t="shared" si="1097"/>
        <v>1.1807474696784916E-3</v>
      </c>
      <c r="QQ132" s="10">
        <f t="shared" si="925"/>
        <v>96.977242383022798</v>
      </c>
      <c r="QR132" s="9">
        <f t="shared" si="627"/>
        <v>102.81729531747294</v>
      </c>
      <c r="QS132" s="9">
        <f t="shared" si="628"/>
        <v>90.750130570025945</v>
      </c>
      <c r="QT132" s="120">
        <f t="shared" si="926"/>
        <v>96.783712943749435</v>
      </c>
      <c r="QU132" s="15">
        <f t="shared" si="927"/>
        <v>1.1767618461583646E-3</v>
      </c>
      <c r="QV132" s="12"/>
      <c r="QW132" s="11">
        <f t="shared" si="1098"/>
        <v>1.1977354850393532E-3</v>
      </c>
      <c r="QX132" s="10">
        <f t="shared" si="928"/>
        <v>96.851825816804606</v>
      </c>
      <c r="QY132" s="9">
        <f t="shared" si="629"/>
        <v>102.77923921311272</v>
      </c>
      <c r="QZ132" s="9">
        <f t="shared" si="630"/>
        <v>90.538769017507292</v>
      </c>
      <c r="RA132" s="120">
        <f t="shared" si="929"/>
        <v>96.659004115310012</v>
      </c>
      <c r="RB132" s="15">
        <f t="shared" si="930"/>
        <v>1.1936621904722459E-3</v>
      </c>
      <c r="RC132" s="12"/>
      <c r="RD132" s="11">
        <f t="shared" si="1099"/>
        <v>1.2146114653656009E-3</v>
      </c>
      <c r="RE132" s="10">
        <f t="shared" si="931"/>
        <v>96.725873258484285</v>
      </c>
      <c r="RF132" s="9">
        <f t="shared" si="631"/>
        <v>102.74008215578471</v>
      </c>
      <c r="RG132" s="9">
        <f t="shared" si="632"/>
        <v>90.327451798700253</v>
      </c>
      <c r="RH132" s="120">
        <f t="shared" si="932"/>
        <v>96.533766977242479</v>
      </c>
      <c r="RI132" s="15">
        <f t="shared" si="933"/>
        <v>1.2104508490923132E-3</v>
      </c>
      <c r="RJ132" s="12"/>
      <c r="RK132" s="11">
        <f t="shared" si="1100"/>
        <v>1.2313748017294688E-3</v>
      </c>
      <c r="RL132" s="10">
        <f t="shared" si="934"/>
        <v>96.599379447810691</v>
      </c>
      <c r="RM132" s="9">
        <f t="shared" si="633"/>
        <v>102.69981587753166</v>
      </c>
      <c r="RN132" s="9">
        <f t="shared" si="634"/>
        <v>90.116176439136552</v>
      </c>
      <c r="RO132" s="120">
        <f t="shared" si="935"/>
        <v>96.4079961583341</v>
      </c>
      <c r="RP132" s="15">
        <f t="shared" si="936"/>
        <v>1.2271272570509903E-3</v>
      </c>
      <c r="RQ132" s="12"/>
      <c r="RR132" s="11">
        <f t="shared" si="1101"/>
        <v>1.2480249182092412E-3</v>
      </c>
      <c r="RS132" s="10">
        <f t="shared" si="937"/>
        <v>96.47233930827511</v>
      </c>
      <c r="RT132" s="9">
        <f t="shared" si="635"/>
        <v>102.65843245768249</v>
      </c>
      <c r="RU132" s="9">
        <f t="shared" si="636"/>
        <v>89.904940482182326</v>
      </c>
      <c r="RV132" s="120">
        <f t="shared" si="938"/>
        <v>96.28168646993241</v>
      </c>
      <c r="RW132" s="15">
        <f t="shared" si="939"/>
        <v>1.243690881508069E-3</v>
      </c>
      <c r="RX132" s="12"/>
      <c r="RY132" s="11">
        <f t="shared" si="1102"/>
        <v>1.2645612715814244E-3</v>
      </c>
      <c r="RZ132" s="10">
        <f t="shared" si="940"/>
        <v>96.344747946584988</v>
      </c>
      <c r="SA132" s="9">
        <f t="shared" si="637"/>
        <v>102.6159243206568</v>
      </c>
      <c r="SB132" s="9">
        <f t="shared" si="638"/>
        <v>89.693741490216027</v>
      </c>
      <c r="SC132" s="120">
        <f t="shared" si="941"/>
        <v>96.154832905436422</v>
      </c>
      <c r="SD132" s="15">
        <f t="shared" si="942"/>
        <v>1.2601412214217529E-3</v>
      </c>
      <c r="SE132" s="12"/>
      <c r="SF132" s="11">
        <f t="shared" si="1103"/>
        <v>1.2809833510001015E-3</v>
      </c>
      <c r="SG132" s="10">
        <f t="shared" si="943"/>
        <v>96.216600652036917</v>
      </c>
      <c r="SH132" s="9">
        <f t="shared" si="639"/>
        <v>102.57228423361194</v>
      </c>
      <c r="SI132" s="9">
        <f t="shared" si="640"/>
        <v>89.482577045766774</v>
      </c>
      <c r="SJ132" s="120">
        <f t="shared" si="944"/>
        <v>96.027430639689356</v>
      </c>
      <c r="SK132" s="15">
        <f t="shared" si="945"/>
        <v>1.2764778072081866E-3</v>
      </c>
      <c r="SL132" s="12"/>
      <c r="SM132" s="11">
        <f t="shared" si="1104"/>
        <v>1.2972906776639219E-3</v>
      </c>
      <c r="SN132" s="10">
        <f t="shared" si="946"/>
        <v>96.087892895792137</v>
      </c>
      <c r="SO132" s="9">
        <f t="shared" si="641"/>
        <v>102.52750530393818</v>
      </c>
      <c r="SP132" s="9">
        <f t="shared" si="642"/>
        <v>89.271444752611572</v>
      </c>
      <c r="SQ132" s="120">
        <f t="shared" si="947"/>
        <v>95.899475028274878</v>
      </c>
      <c r="SR132" s="15">
        <f t="shared" si="948"/>
        <v>1.292700200390189E-3</v>
      </c>
      <c r="SS132" s="12"/>
      <c r="ST132" s="11">
        <f t="shared" si="1105"/>
        <v>1.3134828044714093E-3</v>
      </c>
      <c r="SU132" s="10">
        <f t="shared" si="949"/>
        <v>95.958620330056533</v>
      </c>
      <c r="SV132" s="9">
        <f t="shared" si="643"/>
        <v>102.48158097660729</v>
      </c>
      <c r="SW132" s="9">
        <f t="shared" si="644"/>
        <v>89.060342236831943</v>
      </c>
      <c r="SX132" s="120">
        <f t="shared" si="950"/>
        <v>95.770961606719624</v>
      </c>
      <c r="SY132" s="15">
        <f t="shared" si="951"/>
        <v>1.3088079932356571E-3</v>
      </c>
      <c r="SZ132" s="12"/>
      <c r="TA132" s="11">
        <f t="shared" si="1106"/>
        <v>1.3295593156650582E-3</v>
      </c>
      <c r="TB132" s="10">
        <f t="shared" si="952"/>
        <v>95.828778787168204</v>
      </c>
      <c r="TC132" s="9">
        <f t="shared" si="645"/>
        <v>102.43450503137998</v>
      </c>
      <c r="TD132" s="9">
        <f t="shared" si="646"/>
        <v>88.849267147829451</v>
      </c>
      <c r="TE132" s="120">
        <f t="shared" si="953"/>
        <v>95.641886089604725</v>
      </c>
      <c r="TF132" s="15">
        <f t="shared" si="954"/>
        <v>1.3248008083862175E-3</v>
      </c>
      <c r="TG132" s="12"/>
      <c r="TH132" s="11">
        <f t="shared" si="1107"/>
        <v>1.345519826464845E-3</v>
      </c>
      <c r="TI132" s="10">
        <f t="shared" si="955"/>
        <v>95.698364278595079</v>
      </c>
      <c r="TJ132" s="9">
        <f t="shared" si="647"/>
        <v>102.38627157987773</v>
      </c>
      <c r="TK132" s="9">
        <f t="shared" si="648"/>
        <v>88.638217159300382</v>
      </c>
      <c r="TL132" s="120">
        <f t="shared" si="956"/>
        <v>95.512244369589055</v>
      </c>
      <c r="TM132" s="15">
        <f t="shared" si="957"/>
        <v>1.3406782984766163E-3</v>
      </c>
      <c r="TN132" s="12"/>
      <c r="TO132" s="11">
        <f t="shared" si="1108"/>
        <v>1.3613639826916292E-3</v>
      </c>
      <c r="TP132" s="10">
        <f t="shared" si="958"/>
        <v>95.567372993845538</v>
      </c>
      <c r="TQ132" s="9">
        <f t="shared" si="649"/>
        <v>102.33687506252437</v>
      </c>
      <c r="TR132" s="9">
        <f t="shared" si="650"/>
        <v>88.427189970168314</v>
      </c>
      <c r="TS132" s="120">
        <f t="shared" si="959"/>
        <v>95.382032516346342</v>
      </c>
      <c r="TT132" s="15">
        <f t="shared" si="960"/>
        <v>1.3564401457455343E-3</v>
      </c>
      <c r="TU132" s="12"/>
      <c r="TV132" s="11">
        <f t="shared" si="1109"/>
        <v>1.3770914603811414E-3</v>
      </c>
      <c r="TW132" s="10">
        <f t="shared" si="961"/>
        <v>95.43580129929417</v>
      </c>
      <c r="TX132" s="9">
        <f t="shared" si="651"/>
        <v>102.28631024536287</v>
      </c>
      <c r="TY132" s="9">
        <f t="shared" si="652"/>
        <v>88.216183305476875</v>
      </c>
      <c r="TZ132" s="120">
        <f t="shared" si="962"/>
        <v>95.251246775419872</v>
      </c>
      <c r="UA132" s="15">
        <f t="shared" si="963"/>
        <v>1.3720860616381083E-3</v>
      </c>
      <c r="UB132" s="12"/>
      <c r="UC132" s="11">
        <f t="shared" si="1110"/>
        <v>1.392701965388864E-3</v>
      </c>
      <c r="UD132" s="10">
        <f t="shared" si="964"/>
        <v>95.303645736926597</v>
      </c>
      <c r="UE132" s="9">
        <f t="shared" si="653"/>
        <v>102.2345722167528</v>
      </c>
      <c r="UF132" s="9">
        <f t="shared" si="654"/>
        <v>88.005194917239834</v>
      </c>
      <c r="UG132" s="120">
        <f t="shared" si="965"/>
        <v>95.119883566996322</v>
      </c>
      <c r="UH132" s="15">
        <f t="shared" si="966"/>
        <v>1.387615786400973E-3</v>
      </c>
      <c r="UI132" s="12"/>
      <c r="UJ132" s="11">
        <f t="shared" si="1111"/>
        <v>1.4081952329866392E-3</v>
      </c>
      <c r="UK132" s="10">
        <f t="shared" si="967"/>
        <v>95.170903023004684</v>
      </c>
      <c r="UL132" s="9">
        <f t="shared" si="655"/>
        <v>102.18165638395375</v>
      </c>
      <c r="UM132" s="9">
        <f t="shared" si="656"/>
        <v>87.794222585251077</v>
      </c>
      <c r="UN132" s="120">
        <f t="shared" si="968"/>
        <v>94.987939484602407</v>
      </c>
      <c r="UO132" s="15">
        <f t="shared" si="969"/>
        <v>1.4030290886701078E-3</v>
      </c>
      <c r="UP132" s="12"/>
      <c r="UQ132" s="11">
        <f t="shared" si="1112"/>
        <v>1.4235710274512769E-3</v>
      </c>
      <c r="UR132" s="10">
        <f t="shared" si="970"/>
        <v>95.037570046656157</v>
      </c>
      <c r="US132" s="9">
        <f t="shared" si="657"/>
        <v>102.12755846960017</v>
      </c>
      <c r="UT132" s="9">
        <f t="shared" si="658"/>
        <v>87.583264117853716</v>
      </c>
      <c r="UU132" s="120">
        <f t="shared" si="971"/>
        <v>94.855411293726945</v>
      </c>
      <c r="UV132" s="15">
        <f t="shared" si="972"/>
        <v>1.4183257650520443E-3</v>
      </c>
      <c r="UW132" s="12"/>
      <c r="UX132" s="11">
        <f t="shared" si="1113"/>
        <v>1.4388291416457916E-3</v>
      </c>
      <c r="UY132" s="10">
        <f t="shared" si="973"/>
        <v>94.903643868391015</v>
      </c>
      <c r="UZ132" s="9">
        <f t="shared" si="659"/>
        <v>102.07227450807289</v>
      </c>
      <c r="VA132" s="9">
        <f t="shared" si="660"/>
        <v>87.372317352667579</v>
      </c>
      <c r="VB132" s="120">
        <f t="shared" si="974"/>
        <v>94.722295930370237</v>
      </c>
      <c r="VC132" s="15">
        <f t="shared" si="975"/>
        <v>1.4335056396991138E-3</v>
      </c>
      <c r="VD132" s="12"/>
      <c r="VE132" s="11">
        <f t="shared" si="1114"/>
        <v>1.4539693965938689E-3</v>
      </c>
      <c r="VF132" s="10">
        <f t="shared" si="976"/>
        <v>94.769121718547041</v>
      </c>
      <c r="VG132" s="9">
        <f t="shared" si="661"/>
        <v>102.01580084177256</v>
      </c>
      <c r="VH132" s="9">
        <f t="shared" si="662"/>
        <v>87.161380157277662</v>
      </c>
      <c r="VI132" s="120">
        <f t="shared" si="977"/>
        <v>94.588590499525111</v>
      </c>
      <c r="VJ132" s="15">
        <f t="shared" si="978"/>
        <v>1.4485685638788842E-3</v>
      </c>
      <c r="VK132" s="12"/>
      <c r="VL132" s="11">
        <f t="shared" si="1115"/>
        <v>1.4689916410478522E-3</v>
      </c>
      <c r="VM132" s="10">
        <f t="shared" si="979"/>
        <v>94.634000995668401</v>
      </c>
      <c r="VN132" s="9">
        <f t="shared" si="663"/>
        <v>101.95813411730039</v>
      </c>
      <c r="VO132" s="9">
        <f t="shared" si="664"/>
        <v>86.95045042988157</v>
      </c>
      <c r="VP132" s="120">
        <f t="shared" si="980"/>
        <v>94.45429227359098</v>
      </c>
      <c r="VQ132" s="15">
        <f t="shared" si="981"/>
        <v>1.4635144155385864E-3</v>
      </c>
      <c r="VR132" s="12"/>
      <c r="VS132" s="11">
        <f t="shared" si="1116"/>
        <v>1.4838957510509667E-3</v>
      </c>
      <c r="VT132" s="10">
        <f t="shared" si="982"/>
        <v>94.49827926481899</v>
      </c>
      <c r="VU132" s="9">
        <f t="shared" si="665"/>
        <v>101.89927128155115</v>
      </c>
      <c r="VV132" s="9">
        <f t="shared" si="666"/>
        <v>86.739526099897589</v>
      </c>
      <c r="VW132" s="120">
        <f t="shared" si="983"/>
        <v>94.31939869072437</v>
      </c>
      <c r="VX132" s="15">
        <f t="shared" si="984"/>
        <v>1.4783430988648113E-3</v>
      </c>
      <c r="VY132" s="12"/>
      <c r="VZ132" s="11">
        <f t="shared" si="1117"/>
        <v>1.498681629494133E-3</v>
      </c>
      <c r="WA132" s="10">
        <f t="shared" si="985"/>
        <v>94.361954255834007</v>
      </c>
      <c r="WB132" s="9">
        <f t="shared" si="667"/>
        <v>101.83920957772375</v>
      </c>
      <c r="WC132" s="9">
        <f t="shared" si="668"/>
        <v>86.528605128532803</v>
      </c>
      <c r="WD132" s="120">
        <f t="shared" si="986"/>
        <v>94.183907353128276</v>
      </c>
      <c r="WE132" s="15">
        <f t="shared" si="987"/>
        <v>1.4930545438390707E-3</v>
      </c>
      <c r="WF132" s="12"/>
      <c r="WG132" s="11">
        <f t="shared" si="1118"/>
        <v>1.5133492056679727E-3</v>
      </c>
      <c r="WH132" s="10">
        <f t="shared" si="988"/>
        <v>94.225023861512042</v>
      </c>
      <c r="WI132" s="9">
        <f t="shared" si="669"/>
        <v>101.77794654125428</v>
      </c>
      <c r="WJ132" s="9">
        <f t="shared" si="670"/>
        <v>86.317685509313932</v>
      </c>
      <c r="WK132" s="120">
        <f t="shared" si="989"/>
        <v>94.047816025284106</v>
      </c>
      <c r="WL132" s="15">
        <f t="shared" si="990"/>
        <v>1.5076487057894324E-3</v>
      </c>
      <c r="WM132" s="12"/>
      <c r="WN132" s="11">
        <f t="shared" si="1119"/>
        <v>1.5278984348102349E-3</v>
      </c>
      <c r="WO132" s="10">
        <f t="shared" si="991"/>
        <v>94.08748613575159</v>
      </c>
      <c r="WP132" s="9">
        <f t="shared" si="671"/>
        <v>101.7154799956766</v>
      </c>
      <c r="WQ132" s="9">
        <f t="shared" si="672"/>
        <v>86.106765268577931</v>
      </c>
      <c r="WR132" s="120">
        <f t="shared" si="992"/>
        <v>93.911122632127274</v>
      </c>
      <c r="WS132" s="15">
        <f t="shared" si="993"/>
        <v>1.5221255649390088E-3</v>
      </c>
      <c r="WT132" s="12"/>
      <c r="WU132" s="11">
        <f t="shared" si="1120"/>
        <v>1.5423292976494533E-3</v>
      </c>
      <c r="WV132" s="10">
        <f t="shared" si="994"/>
        <v>93.949339291633038</v>
      </c>
      <c r="WW132" s="9">
        <f t="shared" si="673"/>
        <v>101.65180804841536</v>
      </c>
      <c r="WX132" s="9">
        <f t="shared" si="674"/>
        <v>85.895842465925924</v>
      </c>
      <c r="WY132" s="120">
        <f t="shared" si="995"/>
        <v>93.773825257170643</v>
      </c>
      <c r="WZ132" s="15">
        <f t="shared" si="996"/>
        <v>1.5364851259514424E-3</v>
      </c>
      <c r="XA132" s="12"/>
      <c r="XB132" s="11">
        <f t="shared" si="1121"/>
        <v>1.5566417999449832E-3</v>
      </c>
      <c r="XC132" s="10">
        <f t="shared" si="997"/>
        <v>93.81058169945041</v>
      </c>
      <c r="XD132" s="9">
        <f t="shared" si="675"/>
        <v>101.58692908651626</v>
      </c>
      <c r="XE132" s="9">
        <f t="shared" si="676"/>
        <v>85.684915194639728</v>
      </c>
      <c r="XF132" s="120">
        <f t="shared" si="998"/>
        <v>93.635922140578003</v>
      </c>
      <c r="XG132" s="15">
        <f t="shared" si="999"/>
        <v>1.550727417473899E-3</v>
      </c>
      <c r="XH132" s="12"/>
      <c r="XI132" s="11">
        <f t="shared" si="1122"/>
        <v>1.5708359720239791E-3</v>
      </c>
      <c r="XJ132" s="10">
        <f t="shared" si="1000"/>
        <v>93.671211884694941</v>
      </c>
      <c r="XK132" s="9">
        <f t="shared" si="677"/>
        <v>101.52084177231838</v>
      </c>
      <c r="XL132" s="9">
        <f t="shared" si="678"/>
        <v>85.473981582061299</v>
      </c>
      <c r="XM132" s="120">
        <f t="shared" si="1001"/>
        <v>93.497411677189831</v>
      </c>
      <c r="XN132" s="15">
        <f t="shared" si="1002"/>
        <v>1.5648524916780603E-3</v>
      </c>
      <c r="XO132" s="12"/>
      <c r="XP132" s="11">
        <f t="shared" si="1123"/>
        <v>1.5849118683157757E-3</v>
      </c>
      <c r="XQ132" s="10">
        <f t="shared" si="1003"/>
        <v>93.531228525993086</v>
      </c>
      <c r="XR132" s="9">
        <f t="shared" si="679"/>
        <v>101.45354503907305</v>
      </c>
      <c r="XS132" s="9">
        <f t="shared" si="680"/>
        <v>85.263039789936471</v>
      </c>
      <c r="XT132" s="120">
        <f t="shared" si="1004"/>
        <v>93.35829241450476</v>
      </c>
      <c r="XU132" s="15">
        <f t="shared" si="1005"/>
        <v>1.578860423799341E-3</v>
      </c>
      <c r="XV132" s="12"/>
      <c r="XW132" s="11">
        <f t="shared" si="1124"/>
        <v>1.5988695668840225E-3</v>
      </c>
      <c r="XX132" s="10">
        <f t="shared" si="1006"/>
        <v>93.390630453001947</v>
      </c>
      <c r="XY132" s="9">
        <f t="shared" si="681"/>
        <v>101.3850380865142</v>
      </c>
      <c r="XZ132" s="9">
        <f t="shared" si="682"/>
        <v>85.052088014723068</v>
      </c>
      <c r="YA132" s="120">
        <f t="shared" si="1007"/>
        <v>93.218563050618627</v>
      </c>
      <c r="YB132" s="15">
        <f t="shared" si="1008"/>
        <v>1.5927513116749004E-3</v>
      </c>
      <c r="YC132" s="12"/>
      <c r="YD132" s="11">
        <f t="shared" si="1125"/>
        <v>1.612709168957002E-3</v>
      </c>
      <c r="YE132" s="10">
        <f t="shared" si="1009"/>
        <v>93.249416644264585</v>
      </c>
      <c r="YF132" s="9">
        <f t="shared" si="683"/>
        <v>101.31532037638431</v>
      </c>
      <c r="YG132" s="9">
        <f t="shared" si="684"/>
        <v>84.841124487864732</v>
      </c>
      <c r="YH132" s="120">
        <f t="shared" si="1010"/>
        <v>93.07822243212452</v>
      </c>
      <c r="YI132" s="15">
        <f t="shared" si="1011"/>
        <v>1.6065252752806146E-3</v>
      </c>
      <c r="YJ132" s="12"/>
      <c r="YK132" s="11">
        <f t="shared" si="1126"/>
        <v>1.6264307984565163E-3</v>
      </c>
      <c r="YL132" s="10">
        <f t="shared" si="1012"/>
        <v>93.107586225028058</v>
      </c>
      <c r="YM132" s="9">
        <f t="shared" si="685"/>
        <v>101.24439162792055</v>
      </c>
      <c r="YN132" s="9">
        <f t="shared" si="686"/>
        <v>84.630147476030047</v>
      </c>
      <c r="YO132" s="120">
        <f t="shared" si="1013"/>
        <v>92.937269551975305</v>
      </c>
      <c r="YP132" s="15">
        <f t="shared" si="1014"/>
        <v>1.6201824562675981E-3</v>
      </c>
      <c r="YQ132" s="12"/>
      <c r="YR132" s="11">
        <f t="shared" si="1127"/>
        <v>1.6400346015257841E-3</v>
      </c>
      <c r="YS132" s="10">
        <f t="shared" si="1015"/>
        <v>92.965138465026271</v>
      </c>
      <c r="YT132" s="9">
        <f t="shared" si="687"/>
        <v>101.17225181330549</v>
      </c>
      <c r="YU132" s="9">
        <f t="shared" si="688"/>
        <v>84.419155281319206</v>
      </c>
      <c r="YV132" s="120">
        <f t="shared" si="1016"/>
        <v>92.795703547312343</v>
      </c>
      <c r="YW132" s="15">
        <f t="shared" si="1017"/>
        <v>1.6337230174984041E-3</v>
      </c>
      <c r="YX132" s="12"/>
      <c r="YY132" s="11">
        <f t="shared" si="1128"/>
        <v>1.6535207460566033E-3</v>
      </c>
      <c r="YZ132" s="10">
        <f t="shared" si="1018"/>
        <v>92.822072776230925</v>
      </c>
      <c r="ZA132" s="9">
        <f t="shared" si="689"/>
        <v>101.0989011530864</v>
      </c>
      <c r="ZB132" s="9">
        <f t="shared" si="690"/>
        <v>84.208146241437589</v>
      </c>
      <c r="ZC132" s="120">
        <f t="shared" si="1019"/>
        <v>92.653523697261988</v>
      </c>
      <c r="ZD132" s="15">
        <f t="shared" si="1020"/>
        <v>1.6471471425833885E-3</v>
      </c>
      <c r="ZE132" s="12"/>
      <c r="ZF132" s="11">
        <f t="shared" si="1129"/>
        <v>1.6668894212162699E-3</v>
      </c>
      <c r="ZG132" s="10">
        <f t="shared" si="1021"/>
        <v>92.678388710572349</v>
      </c>
      <c r="ZH132" s="9">
        <f t="shared" si="691"/>
        <v>101.02434011156741</v>
      </c>
      <c r="ZI132" s="9">
        <f t="shared" si="692"/>
        <v>85.559017595257799</v>
      </c>
      <c r="ZJ132" s="120">
        <f t="shared" si="1022"/>
        <v>93.291678853412606</v>
      </c>
      <c r="ZK132" s="15">
        <f t="shared" si="1023"/>
        <v>1.5081422899755551E-3</v>
      </c>
      <c r="ZL132" s="12"/>
      <c r="ZM132" s="11">
        <f t="shared" si="1130"/>
        <v>1.5265078102329086E-3</v>
      </c>
      <c r="ZN132" s="10">
        <f t="shared" si="1024"/>
        <v>93.321804836517657</v>
      </c>
      <c r="ZO132" s="9">
        <f t="shared" si="693"/>
        <v>100.96183265785773</v>
      </c>
      <c r="ZP132" s="9">
        <f t="shared" si="694"/>
        <v>93.792900687049382</v>
      </c>
      <c r="ZQ132" s="120">
        <f t="shared" si="1025"/>
        <v>97.377366672453547</v>
      </c>
      <c r="ZR132" s="15">
        <f t="shared" si="1026"/>
        <v>6.9909757573641794E-4</v>
      </c>
      <c r="ZS132" s="12"/>
      <c r="ZT132" s="11">
        <f t="shared" si="1131"/>
        <v>7.1242902319243624E-4</v>
      </c>
      <c r="ZU132" s="10">
        <f t="shared" si="1027"/>
        <v>97.431772086293478</v>
      </c>
      <c r="ZV132" s="9">
        <f t="shared" si="695"/>
        <v>100.94840121206241</v>
      </c>
      <c r="ZW132" s="9">
        <f t="shared" si="696"/>
        <v>93.899043802758811</v>
      </c>
      <c r="ZX132" s="120">
        <f t="shared" si="1028"/>
        <v>97.423722507410616</v>
      </c>
      <c r="ZY132" s="15">
        <f t="shared" si="1029"/>
        <v>6.8743694254752336E-4</v>
      </c>
      <c r="ZZ132" s="12"/>
      <c r="AAA132" s="11">
        <f t="shared" si="1132"/>
        <v>7.0067343978253858E-4</v>
      </c>
      <c r="AAB132" s="10">
        <f t="shared" si="1030"/>
        <v>97.478097610763172</v>
      </c>
      <c r="AAC132" s="9">
        <f t="shared" si="697"/>
        <v>100.93541409049135</v>
      </c>
      <c r="AAD132" s="9">
        <f t="shared" si="698"/>
        <v>94.007482605630102</v>
      </c>
      <c r="AAE132" s="120">
        <f t="shared" si="1031"/>
        <v>97.471448348060733</v>
      </c>
      <c r="AAF132" s="15">
        <f t="shared" si="1032"/>
        <v>6.7559576874996708E-4</v>
      </c>
      <c r="AAG132" s="12"/>
      <c r="AAH132" s="11">
        <f t="shared" si="1133"/>
        <v>6.8873858442534605E-4</v>
      </c>
      <c r="AAI132" s="10">
        <f t="shared" si="1033"/>
        <v>97.525798837395001</v>
      </c>
      <c r="AAJ132" s="9">
        <f t="shared" si="699"/>
        <v>100.9228705246621</v>
      </c>
      <c r="AAK132" s="9">
        <f t="shared" si="700"/>
        <v>94.118183228068816</v>
      </c>
      <c r="AAL132" s="120">
        <f t="shared" si="1034"/>
        <v>97.520526876365466</v>
      </c>
      <c r="AAM132" s="15">
        <f t="shared" si="1035"/>
        <v>6.6357728209218137E-4</v>
      </c>
      <c r="AAN132" s="12"/>
      <c r="AAO132" s="11">
        <f t="shared" si="1134"/>
        <v>6.7662772724954093E-4</v>
      </c>
      <c r="AAP132" s="10">
        <f t="shared" si="1036"/>
        <v>97.574858191030273</v>
      </c>
      <c r="AAQ132" s="9">
        <f t="shared" si="701"/>
        <v>100.91076927586029</v>
      </c>
      <c r="AAR132" s="9">
        <f t="shared" si="702"/>
        <v>94.231111030177317</v>
      </c>
      <c r="AAS132" s="120">
        <f t="shared" si="1037"/>
        <v>97.570940153018796</v>
      </c>
      <c r="AAT132" s="15">
        <f t="shared" si="1038"/>
        <v>6.5138473977989183E-4</v>
      </c>
      <c r="AAU132" s="12"/>
      <c r="AAV132" s="11">
        <f t="shared" si="1135"/>
        <v>6.6434416719092959E-4</v>
      </c>
      <c r="AAW132" s="10">
        <f t="shared" si="1039"/>
        <v>97.625257474392768</v>
      </c>
      <c r="AAX132" s="9">
        <f t="shared" si="703"/>
        <v>100.89910863736613</v>
      </c>
      <c r="AAY132" s="9">
        <f t="shared" si="704"/>
        <v>94.34623061956411</v>
      </c>
      <c r="AAZ132" s="120">
        <f t="shared" si="1040"/>
        <v>97.622669628465118</v>
      </c>
      <c r="ABA132" s="15">
        <f t="shared" si="1041"/>
        <v>6.3902142676146691E-4</v>
      </c>
      <c r="ABB132" s="12"/>
      <c r="ABC132" s="11">
        <f t="shared" si="1136"/>
        <v>6.5189123025663053E-4</v>
      </c>
      <c r="ABD132" s="10">
        <f t="shared" si="1042"/>
        <v>97.676977879472332</v>
      </c>
      <c r="ABE132" s="9">
        <f t="shared" si="705"/>
        <v>100.8878864371529</v>
      </c>
      <c r="ABF132" s="9">
        <f t="shared" si="1139"/>
        <v>94.463505872866989</v>
      </c>
      <c r="ABG132" s="120">
        <f t="shared" si="1043"/>
        <v>97.675696155009945</v>
      </c>
      <c r="ABH132" s="15">
        <f t="shared" si="1044"/>
        <v>6.2649065389220205E-4</v>
      </c>
      <c r="ABI132" s="12"/>
      <c r="ABJ132" s="11">
        <f t="shared" si="1137"/>
        <v>6.392722676688712E-4</v>
      </c>
      <c r="ABK132" s="10">
        <f t="shared" si="1045"/>
        <v>97.72999999999999</v>
      </c>
      <c r="ABL132" s="9">
        <f t="shared" si="706"/>
        <v>100.87710004105293</v>
      </c>
      <c r="ABM132" s="9"/>
      <c r="ABN132" s="101">
        <f t="shared" si="1046"/>
        <v>97.72999999999999</v>
      </c>
      <c r="ABO132" s="15">
        <f t="shared" si="1047"/>
        <v>6.1379575598120959E-4</v>
      </c>
      <c r="ABP132" s="11"/>
      <c r="ABQ132" s="11"/>
    </row>
    <row r="133" spans="1:745" x14ac:dyDescent="0.2">
      <c r="A133" s="1">
        <f t="shared" si="707"/>
        <v>175.2</v>
      </c>
      <c r="B133" s="1">
        <f t="shared" si="1048"/>
        <v>-530.86680486868977</v>
      </c>
      <c r="C133" s="1">
        <f t="shared" si="1049"/>
        <v>-2564065.8939724509</v>
      </c>
      <c r="D133" s="2">
        <f t="shared" si="1050"/>
        <v>119.74</v>
      </c>
      <c r="E133" s="7">
        <f t="shared" si="1051"/>
        <v>2.8300000000000001E-3</v>
      </c>
      <c r="F133" s="1">
        <f t="shared" si="1052"/>
        <v>6.2352202539999999E-2</v>
      </c>
      <c r="G133" s="2">
        <f t="shared" si="1053"/>
        <v>3500</v>
      </c>
      <c r="H133" s="3">
        <f t="shared" si="500"/>
        <v>58.333333333333336</v>
      </c>
      <c r="I133" s="3">
        <f t="shared" si="501"/>
        <v>366.52</v>
      </c>
      <c r="J133" s="1">
        <f t="shared" si="1054"/>
        <v>0.77</v>
      </c>
      <c r="K133" s="1">
        <f t="shared" si="1055"/>
        <v>0.65</v>
      </c>
      <c r="L133" s="1">
        <f t="shared" si="708"/>
        <v>0.50050000000000006</v>
      </c>
      <c r="M133" s="40">
        <f t="shared" si="709"/>
        <v>9.0273513153513143</v>
      </c>
      <c r="N133" s="40">
        <f t="shared" si="502"/>
        <v>685.17596483516479</v>
      </c>
      <c r="O133" s="1">
        <f t="shared" si="1056"/>
        <v>22.01</v>
      </c>
      <c r="P133" s="1">
        <f t="shared" si="1057"/>
        <v>101</v>
      </c>
      <c r="Q133" s="2">
        <f t="shared" si="1058"/>
        <v>9568.08</v>
      </c>
      <c r="R133" s="1">
        <f t="shared" si="710"/>
        <v>95.680800000000005</v>
      </c>
      <c r="S133" s="7">
        <f t="shared" si="1059"/>
        <v>0.1084</v>
      </c>
      <c r="T133" s="7">
        <f t="shared" si="503"/>
        <v>9.228889823999999E-3</v>
      </c>
      <c r="U133" s="7">
        <f t="shared" si="711"/>
        <v>5.2029491518009133E-2</v>
      </c>
      <c r="V133" s="40">
        <f t="shared" si="504"/>
        <v>5127.2756619537149</v>
      </c>
      <c r="W133" s="1">
        <f t="shared" si="1060"/>
        <v>0</v>
      </c>
      <c r="X133" s="1">
        <f t="shared" si="1061"/>
        <v>119.74</v>
      </c>
      <c r="Y133" s="1">
        <f t="shared" si="1062"/>
        <v>97.72999999999999</v>
      </c>
      <c r="Z133" s="6">
        <f t="shared" si="505"/>
        <v>0.80246106979523479</v>
      </c>
      <c r="AA133" s="2">
        <f t="shared" si="1063"/>
        <v>464.2</v>
      </c>
      <c r="AB133" s="40">
        <f t="shared" si="506"/>
        <v>27481.926356927921</v>
      </c>
      <c r="AC133" s="1">
        <f t="shared" si="507"/>
        <v>0.20611977595863853</v>
      </c>
      <c r="AD133" s="2">
        <f t="shared" si="1138"/>
        <v>11</v>
      </c>
      <c r="AE133" s="10">
        <f t="shared" si="508"/>
        <v>2.2673175355450237</v>
      </c>
      <c r="AF133" s="12">
        <f t="shared" si="509"/>
        <v>0.3546811099118668</v>
      </c>
      <c r="AG133" s="43">
        <f t="shared" si="510"/>
        <v>-1.2260596375839424E-4</v>
      </c>
      <c r="AH133" s="97">
        <f t="shared" si="511"/>
        <v>3.1725926472089515E-5</v>
      </c>
      <c r="AI133" s="11">
        <f t="shared" si="712"/>
        <v>0</v>
      </c>
      <c r="AJ133" s="43">
        <f t="shared" si="512"/>
        <v>2.0730996430378869E-3</v>
      </c>
      <c r="AK133" s="43"/>
      <c r="AL133" s="11">
        <f t="shared" si="713"/>
        <v>0</v>
      </c>
      <c r="AM133" s="10">
        <f t="shared" si="714"/>
        <v>103.60558308903833</v>
      </c>
      <c r="AN133" s="9"/>
      <c r="AO133" s="9">
        <f t="shared" si="513"/>
        <v>103.38729646216301</v>
      </c>
      <c r="AP133" s="108">
        <f t="shared" si="715"/>
        <v>103.38729646216301</v>
      </c>
      <c r="AQ133" s="15">
        <f t="shared" si="716"/>
        <v>0</v>
      </c>
      <c r="AR133" s="49"/>
      <c r="AS133" s="11">
        <f t="shared" si="717"/>
        <v>2.1288018776475021E-5</v>
      </c>
      <c r="AT133" s="10">
        <f t="shared" si="718"/>
        <v>103.4964335484745</v>
      </c>
      <c r="AU133" s="9">
        <f t="shared" si="514"/>
        <v>103.38729646216301</v>
      </c>
      <c r="AV133" s="9">
        <f t="shared" si="515"/>
        <v>103.16920003368129</v>
      </c>
      <c r="AW133" s="101">
        <f t="shared" si="719"/>
        <v>103.27824824792215</v>
      </c>
      <c r="AX133" s="15">
        <f t="shared" si="720"/>
        <v>2.1268256561673813E-5</v>
      </c>
      <c r="AY133" s="49"/>
      <c r="AZ133" s="11">
        <f t="shared" si="721"/>
        <v>4.2558700401978509E-5</v>
      </c>
      <c r="BA133" s="10">
        <f t="shared" si="722"/>
        <v>103.38736044601055</v>
      </c>
      <c r="BB133" s="9">
        <f t="shared" si="516"/>
        <v>103.38728403102314</v>
      </c>
      <c r="BC133" s="9">
        <f t="shared" si="517"/>
        <v>102.95129313566223</v>
      </c>
      <c r="BD133" s="101">
        <f t="shared" si="723"/>
        <v>103.16928858334268</v>
      </c>
      <c r="BE133" s="15">
        <f t="shared" si="724"/>
        <v>4.2516818297497109E-5</v>
      </c>
      <c r="BF133" s="49"/>
      <c r="BG133" s="11">
        <f t="shared" si="725"/>
        <v>6.3809678208489977E-5</v>
      </c>
      <c r="BH133" s="10">
        <f t="shared" si="726"/>
        <v>103.27835104826431</v>
      </c>
      <c r="BI133" s="9">
        <f t="shared" si="518"/>
        <v>103.38723435249895</v>
      </c>
      <c r="BJ133" s="9">
        <f t="shared" si="727"/>
        <v>102.73357501555559</v>
      </c>
      <c r="BK133" s="101">
        <f t="shared" si="728"/>
        <v>103.06040468402728</v>
      </c>
      <c r="BL133" s="15">
        <f t="shared" si="729"/>
        <v>6.3743338571957758E-5</v>
      </c>
      <c r="BM133" s="49"/>
      <c r="BN133" s="11">
        <f t="shared" si="730"/>
        <v>8.5038599452954853E-5</v>
      </c>
      <c r="BO133" s="10">
        <f t="shared" si="731"/>
        <v>103.16939261956463</v>
      </c>
      <c r="BP133" s="9">
        <f t="shared" si="519"/>
        <v>103.38712268757267</v>
      </c>
      <c r="BQ133" s="9">
        <f t="shared" si="732"/>
        <v>102.51604483693748</v>
      </c>
      <c r="BR133" s="101">
        <f t="shared" si="733"/>
        <v>102.95158376225507</v>
      </c>
      <c r="BS133" s="15">
        <f t="shared" si="734"/>
        <v>8.4945486459692739E-5</v>
      </c>
      <c r="BT133" s="12"/>
      <c r="BU133" s="11">
        <f t="shared" si="735"/>
        <v>1.0624312632188E-4</v>
      </c>
      <c r="BV133" s="10">
        <f t="shared" si="736"/>
        <v>103.06047242773363</v>
      </c>
      <c r="BW133" s="9">
        <f t="shared" si="520"/>
        <v>103.38692438525638</v>
      </c>
      <c r="BX133" s="9">
        <f t="shared" si="737"/>
        <v>102.2987016803383</v>
      </c>
      <c r="BY133" s="101">
        <f t="shared" si="738"/>
        <v>102.84281303279734</v>
      </c>
      <c r="BZ133" s="15">
        <f t="shared" si="739"/>
        <v>1.0612094771820997E-4</v>
      </c>
      <c r="CA133" s="12"/>
      <c r="CB133" s="11">
        <f t="shared" si="740"/>
        <v>1.2742093691771962E-4</v>
      </c>
      <c r="CC133" s="10">
        <f t="shared" si="741"/>
        <v>102.95157774984821</v>
      </c>
      <c r="CD133" s="9">
        <f t="shared" si="521"/>
        <v>103.38661489326805</v>
      </c>
      <c r="CE133" s="9">
        <f t="shared" si="742"/>
        <v>102.08154454414877</v>
      </c>
      <c r="CF133" s="101">
        <f t="shared" si="743"/>
        <v>102.73407971870841</v>
      </c>
      <c r="CG133" s="15">
        <f t="shared" si="744"/>
        <v>1.2726742574066844E-4</v>
      </c>
      <c r="CH133" s="12"/>
      <c r="CI133" s="11">
        <f t="shared" si="745"/>
        <v>1.4856972622646409E-4</v>
      </c>
      <c r="CJ133" s="10">
        <f t="shared" si="746"/>
        <v>102.84269587797405</v>
      </c>
      <c r="CK133" s="9">
        <f t="shared" si="522"/>
        <v>103.38616976857129</v>
      </c>
      <c r="CL133" s="9">
        <f t="shared" si="747"/>
        <v>101.86457234560346</v>
      </c>
      <c r="CM133" s="101">
        <f t="shared" si="748"/>
        <v>102.62537105708738</v>
      </c>
      <c r="CN133" s="15">
        <f t="shared" si="749"/>
        <v>1.4838264248776852E-4</v>
      </c>
      <c r="CO133" s="12"/>
      <c r="CP133" s="11">
        <f t="shared" si="750"/>
        <v>1.6968720706558908E-4</v>
      </c>
      <c r="CQ133" s="10">
        <f t="shared" si="751"/>
        <v>102.73381412486704</v>
      </c>
      <c r="CR133" s="9">
        <f t="shared" si="523"/>
        <v>103.3855646877698</v>
      </c>
      <c r="CS133" s="9">
        <f t="shared" si="524"/>
        <v>101.64778392183996</v>
      </c>
      <c r="CT133" s="101">
        <f t="shared" si="752"/>
        <v>102.51667430480488</v>
      </c>
      <c r="CU133" s="15">
        <f t="shared" si="753"/>
        <v>1.6946433939809578E-4</v>
      </c>
      <c r="CV133" s="12"/>
      <c r="CW133" s="11">
        <f t="shared" si="754"/>
        <v>1.9077111101160291E-4</v>
      </c>
      <c r="CX133" s="10">
        <f t="shared" si="755"/>
        <v>102.62491982963695</v>
      </c>
      <c r="CY133" s="9">
        <f t="shared" si="525"/>
        <v>103.3847754573476</v>
      </c>
      <c r="CZ133" s="9">
        <f t="shared" si="526"/>
        <v>101.43117803103225</v>
      </c>
      <c r="DA133" s="101">
        <f t="shared" si="756"/>
        <v>102.40797674418992</v>
      </c>
      <c r="DB133" s="15">
        <f t="shared" si="757"/>
        <v>1.9051027827621708E-4</v>
      </c>
      <c r="DC133" s="12"/>
      <c r="DD133" s="11">
        <f t="shared" si="758"/>
        <v>2.1181918930642958E-4</v>
      </c>
      <c r="DE133" s="10">
        <f t="shared" si="759"/>
        <v>102.51600036336832</v>
      </c>
      <c r="DF133" s="9">
        <f t="shared" si="527"/>
        <v>103.38377802374686</v>
      </c>
      <c r="DG133" s="9">
        <f t="shared" si="528"/>
        <v>101.21475335359395</v>
      </c>
      <c r="DH133" s="101">
        <f t="shared" si="760"/>
        <v>102.2992656886704</v>
      </c>
      <c r="DI133" s="15">
        <f t="shared" si="761"/>
        <v>2.1151824215809913E-4</v>
      </c>
      <c r="DJ133" s="12"/>
      <c r="DK133" s="11">
        <f t="shared" si="762"/>
        <v>2.3282921374221486E-4</v>
      </c>
      <c r="DL133" s="10">
        <f t="shared" si="763"/>
        <v>102.40704313469212</v>
      </c>
      <c r="DM133" s="9">
        <f t="shared" si="529"/>
        <v>103.38254848327499</v>
      </c>
      <c r="DN133" s="9">
        <f t="shared" si="530"/>
        <v>100.99850849345292</v>
      </c>
      <c r="DO133" s="101">
        <f t="shared" si="764"/>
        <v>102.19052848836395</v>
      </c>
      <c r="DP133" s="15">
        <f t="shared" si="765"/>
        <v>2.3248603615293507E-4</v>
      </c>
      <c r="DQ133" s="12"/>
      <c r="DR133" s="11">
        <f t="shared" si="766"/>
        <v>2.5379897752354666E-4</v>
      </c>
      <c r="DS133" s="10">
        <f t="shared" si="767"/>
        <v>102.29803559530507</v>
      </c>
      <c r="DT133" s="9">
        <f t="shared" si="531"/>
        <v>103.38106309183334</v>
      </c>
      <c r="DU133" s="9">
        <f t="shared" si="532"/>
        <v>100.78244197939152</v>
      </c>
      <c r="DV133" s="101">
        <f t="shared" si="768"/>
        <v>102.08175253561242</v>
      </c>
      <c r="DW133" s="15">
        <f t="shared" si="769"/>
        <v>2.5341148826116028E-4</v>
      </c>
      <c r="DX133" s="12"/>
      <c r="DY133" s="11">
        <f t="shared" si="770"/>
        <v>2.7472629610683972E-4</v>
      </c>
      <c r="DZ133" s="10">
        <f t="shared" si="771"/>
        <v>102.18896524542993</v>
      </c>
      <c r="EA133" s="9">
        <f t="shared" si="533"/>
        <v>103.37929827445987</v>
      </c>
      <c r="EB133" s="9">
        <f t="shared" si="534"/>
        <v>100.56655226645246</v>
      </c>
      <c r="EC133" s="101">
        <f t="shared" si="772"/>
        <v>101.97292527045616</v>
      </c>
      <c r="ED133" s="15">
        <f t="shared" si="773"/>
        <v>2.7429245016793622E-4</v>
      </c>
      <c r="EE133" s="12"/>
      <c r="EF133" s="11">
        <f t="shared" si="774"/>
        <v>2.9560900801613383E-4</v>
      </c>
      <c r="EG133" s="10">
        <f t="shared" si="775"/>
        <v>102.07981963921293</v>
      </c>
      <c r="EH133" s="9">
        <f t="shared" si="535"/>
        <v>103.37723063467875</v>
      </c>
      <c r="EI133" s="9">
        <f t="shared" si="536"/>
        <v>100.3508377374062</v>
      </c>
      <c r="EJ133" s="101">
        <f t="shared" si="776"/>
        <v>101.86403418604247</v>
      </c>
      <c r="EK133" s="15">
        <f t="shared" si="777"/>
        <v>2.9512679801180913E-4</v>
      </c>
      <c r="EL133" s="12"/>
      <c r="EM133" s="11">
        <f t="shared" si="778"/>
        <v>3.1644497563490694E-4</v>
      </c>
      <c r="EN133" s="10">
        <f t="shared" si="779"/>
        <v>101.970586390053</v>
      </c>
      <c r="EO133" s="9">
        <f t="shared" si="537"/>
        <v>103.37483696365005</v>
      </c>
      <c r="EP133" s="9">
        <f t="shared" si="538"/>
        <v>100.13529670427904</v>
      </c>
      <c r="EQ133" s="101">
        <f t="shared" si="780"/>
        <v>101.75506683396455</v>
      </c>
      <c r="ER133" s="15">
        <f t="shared" si="781"/>
        <v>3.1591243312794752E-4</v>
      </c>
      <c r="ES133" s="12"/>
      <c r="ET133" s="11">
        <f t="shared" si="782"/>
        <v>3.3723208597332273E-4</v>
      </c>
      <c r="EU133" s="10">
        <f t="shared" si="783"/>
        <v>101.86125317585891</v>
      </c>
      <c r="EV133" s="9">
        <f t="shared" si="539"/>
        <v>103.37209424911303</v>
      </c>
      <c r="EW133" s="9">
        <f t="shared" si="540"/>
        <v>99.919927409938197</v>
      </c>
      <c r="EX133" s="101">
        <f t="shared" si="784"/>
        <v>101.64601082952561</v>
      </c>
      <c r="EY133" s="15">
        <f t="shared" si="785"/>
        <v>3.3664728276570026E-4</v>
      </c>
      <c r="EZ133" s="12"/>
      <c r="FA133" s="11">
        <f t="shared" si="786"/>
        <v>3.579682514105616E-4</v>
      </c>
      <c r="FB133" s="10">
        <f t="shared" si="787"/>
        <v>101.75180774422927</v>
      </c>
      <c r="FC133" s="9">
        <f t="shared" si="541"/>
        <v>103.36897968411685</v>
      </c>
      <c r="FD133" s="9">
        <f t="shared" si="542"/>
        <v>99.70472802973083</v>
      </c>
      <c r="FE133" s="101">
        <f t="shared" si="788"/>
        <v>101.53685385692384</v>
      </c>
      <c r="FF133" s="15">
        <f t="shared" si="789"/>
        <v>3.5732930078015174E-4</v>
      </c>
      <c r="FG133" s="12"/>
      <c r="FH133" s="11">
        <f t="shared" si="790"/>
        <v>3.7865141041186934E-4</v>
      </c>
      <c r="FI133" s="10">
        <f t="shared" si="791"/>
        <v>101.64223791755111</v>
      </c>
      <c r="FJ133" s="9">
        <f t="shared" si="543"/>
        <v>103.36547067553315</v>
      </c>
      <c r="FK133" s="9">
        <f t="shared" si="544"/>
        <v>99.489696673176084</v>
      </c>
      <c r="FL133" s="101">
        <f t="shared" si="792"/>
        <v>101.42758367435462</v>
      </c>
      <c r="FM133" s="15">
        <f t="shared" si="793"/>
        <v>3.7795646829726038E-4</v>
      </c>
      <c r="FN133" s="12"/>
      <c r="FO133" s="11">
        <f t="shared" si="794"/>
        <v>3.9927952821983191E-4</v>
      </c>
      <c r="FP133" s="10">
        <f t="shared" si="795"/>
        <v>101.53253159801349</v>
      </c>
      <c r="FQ133" s="9">
        <f t="shared" si="545"/>
        <v>103.36154485234478</v>
      </c>
      <c r="FR133" s="9">
        <f t="shared" si="546"/>
        <v>99.274831385705525</v>
      </c>
      <c r="FS133" s="101">
        <f t="shared" si="796"/>
        <v>101.31818811902515</v>
      </c>
      <c r="FT133" s="15">
        <f t="shared" si="797"/>
        <v>3.9852679435242592E-4</v>
      </c>
      <c r="FU133" s="12"/>
      <c r="FV133" s="11">
        <f t="shared" si="798"/>
        <v>4.1985059751971094E-4</v>
      </c>
      <c r="FW133" s="10">
        <f t="shared" si="799"/>
        <v>101.42267677253136</v>
      </c>
      <c r="FX133" s="9">
        <f t="shared" si="547"/>
        <v>103.35718007370598</v>
      </c>
      <c r="FY133" s="9">
        <f t="shared" si="548"/>
        <v>99.060130150450149</v>
      </c>
      <c r="FZ133" s="101">
        <f t="shared" si="800"/>
        <v>101.20865511207806</v>
      </c>
      <c r="GA133" s="15">
        <f t="shared" si="801"/>
        <v>4.1903831650222449E-4</v>
      </c>
      <c r="GB133" s="12"/>
      <c r="GC133" s="11">
        <f t="shared" si="802"/>
        <v>4.4036263907850146E-4</v>
      </c>
      <c r="GD133" s="10">
        <f t="shared" si="803"/>
        <v>101.31266151757629</v>
      </c>
      <c r="GE133" s="9">
        <f t="shared" si="549"/>
        <v>103.35235443676902</v>
      </c>
      <c r="GF133" s="9">
        <f t="shared" si="550"/>
        <v>98.845590890071023</v>
      </c>
      <c r="GG133" s="101">
        <f t="shared" si="804"/>
        <v>101.09897266342003</v>
      </c>
      <c r="GH133" s="15">
        <f t="shared" si="805"/>
        <v>4.3948910140913992E-4</v>
      </c>
      <c r="GI133" s="12"/>
      <c r="GJ133" s="11">
        <f t="shared" si="806"/>
        <v>4.6081370235744593E-4</v>
      </c>
      <c r="GK133" s="10">
        <f t="shared" si="807"/>
        <v>101.20247400391031</v>
      </c>
      <c r="GL133" s="9">
        <f t="shared" si="551"/>
        <v>103.34704628427322</v>
      </c>
      <c r="GM133" s="9">
        <f t="shared" si="552"/>
        <v>98.631211468630397</v>
      </c>
      <c r="GN133" s="120">
        <f t="shared" si="808"/>
        <v>100.98912887645182</v>
      </c>
      <c r="GO133" s="15">
        <f t="shared" si="809"/>
        <v>4.5987724539915507E-4</v>
      </c>
      <c r="GP133" s="12"/>
      <c r="GQ133" s="11">
        <f t="shared" si="810"/>
        <v>4.8120186609788238E-4</v>
      </c>
      <c r="GR133" s="10">
        <f t="shared" si="811"/>
        <v>101.09210250121922</v>
      </c>
      <c r="GS133" s="9">
        <f t="shared" si="553"/>
        <v>103.34123421189224</v>
      </c>
      <c r="GT133" s="9">
        <f t="shared" si="554"/>
        <v>98.41698969350098</v>
      </c>
      <c r="GU133" s="120">
        <f t="shared" si="812"/>
        <v>100.8791119526966</v>
      </c>
      <c r="GV133" s="15">
        <f t="shared" si="813"/>
        <v>4.8020087499205425E-4</v>
      </c>
      <c r="GW133" s="12"/>
      <c r="GX133" s="11">
        <f t="shared" si="814"/>
        <v>5.0152523888016072E-4</v>
      </c>
      <c r="GY133" s="10">
        <f t="shared" si="815"/>
        <v>100.98153538264226</v>
      </c>
      <c r="GZ133" s="9">
        <f t="shared" si="555"/>
        <v>103.33489707533622</v>
      </c>
      <c r="HA133" s="9">
        <f t="shared" si="556"/>
        <v>98.20292331730964</v>
      </c>
      <c r="HB133" s="101">
        <f t="shared" si="816"/>
        <v>100.76891019632293</v>
      </c>
      <c r="HC133" s="15">
        <f t="shared" si="817"/>
        <v>5.0045814740444982E-4</v>
      </c>
      <c r="HD133" s="12"/>
      <c r="HE133" s="11">
        <f t="shared" si="818"/>
        <v>5.2178195965564133E-4</v>
      </c>
      <c r="HF133" s="10">
        <f t="shared" si="819"/>
        <v>100.87076112919466</v>
      </c>
      <c r="HG133" s="9">
        <f t="shared" si="557"/>
        <v>103.32801399720532</v>
      </c>
      <c r="HH133" s="9">
        <f t="shared" si="558"/>
        <v>97.989010039913282</v>
      </c>
      <c r="HI133" s="101">
        <f t="shared" si="820"/>
        <v>100.65851201855929</v>
      </c>
      <c r="HJ133" s="15">
        <f t="shared" si="821"/>
        <v>5.206472510254751E-4</v>
      </c>
      <c r="HK133" s="12"/>
      <c r="HL133" s="11">
        <f t="shared" si="822"/>
        <v>5.4197019825155636E-4</v>
      </c>
      <c r="HM133" s="10">
        <f t="shared" si="823"/>
        <v>100.75976833408025</v>
      </c>
      <c r="HN133" s="9">
        <f t="shared" si="559"/>
        <v>103.32056437359208</v>
      </c>
      <c r="HO133" s="9">
        <f t="shared" si="560"/>
        <v>97.775247510403204</v>
      </c>
      <c r="HP133" s="120">
        <f t="shared" si="824"/>
        <v>100.54790594199764</v>
      </c>
      <c r="HQ133" s="15">
        <f t="shared" si="825"/>
        <v>5.4076640586512431E-4</v>
      </c>
      <c r="HR133" s="12"/>
      <c r="HS133" s="11">
        <f t="shared" si="1064"/>
        <v>5.6208815584882861E-4</v>
      </c>
      <c r="HT133" s="10">
        <f t="shared" si="826"/>
        <v>100.64854570689107</v>
      </c>
      <c r="HU133" s="9">
        <f t="shared" si="561"/>
        <v>103.31252788042981</v>
      </c>
      <c r="HV133" s="9">
        <f t="shared" si="562"/>
        <v>97.561633329136612</v>
      </c>
      <c r="HW133" s="120">
        <f t="shared" si="827"/>
        <v>100.4370806047832</v>
      </c>
      <c r="HX133" s="15">
        <f t="shared" si="828"/>
        <v>5.6081386397526694E-4</v>
      </c>
      <c r="HY133" s="12"/>
      <c r="HZ133" s="11">
        <f t="shared" si="1065"/>
        <v>5.8213406543261754E-4</v>
      </c>
      <c r="IA133" s="10">
        <f t="shared" si="829"/>
        <v>100.53708207769211</v>
      </c>
      <c r="IB133" s="9">
        <f t="shared" si="563"/>
        <v>103.30388447958514</v>
      </c>
      <c r="IC133" s="9">
        <f t="shared" si="564"/>
        <v>97.348165049790083</v>
      </c>
      <c r="ID133" s="120">
        <f t="shared" si="830"/>
        <v>100.32602476468762</v>
      </c>
      <c r="IE133" s="15">
        <f t="shared" si="831"/>
        <v>5.8078790984349485E-4</v>
      </c>
      <c r="IF133" s="12"/>
      <c r="IG133" s="11">
        <f t="shared" si="1066"/>
        <v>6.0210619221589222E-4</v>
      </c>
      <c r="IH133" s="10">
        <f t="shared" si="832"/>
        <v>100.42536640098743</v>
      </c>
      <c r="II133" s="9">
        <f t="shared" si="565"/>
        <v>103.2946144246927</v>
      </c>
      <c r="IJ133" s="9">
        <f t="shared" si="566"/>
        <v>97.134840181433901</v>
      </c>
      <c r="IK133" s="120">
        <f t="shared" si="833"/>
        <v>100.2147273030633</v>
      </c>
      <c r="IL133" s="15">
        <f t="shared" si="834"/>
        <v>6.006868607598575E-4</v>
      </c>
      <c r="IM133" s="12"/>
      <c r="IN133" s="11">
        <f t="shared" si="1067"/>
        <v>6.2200283403584177E-4</v>
      </c>
      <c r="IO133" s="10">
        <f t="shared" si="835"/>
        <v>100.31338775956657</v>
      </c>
      <c r="IP133" s="9">
        <f t="shared" si="567"/>
        <v>103.28469826673066</v>
      </c>
      <c r="IQ133" s="9">
        <f t="shared" si="568"/>
        <v>96.921656190623423</v>
      </c>
      <c r="IR133" s="120">
        <f t="shared" si="836"/>
        <v>100.10317722867704</v>
      </c>
      <c r="IS133" s="15">
        <f t="shared" si="837"/>
        <v>6.2050906715659581E-4</v>
      </c>
      <c r="IT133" s="12"/>
      <c r="IU133" s="11">
        <f t="shared" si="1068"/>
        <v>6.4182232172337115E-4</v>
      </c>
      <c r="IV133" s="10">
        <f t="shared" si="838"/>
        <v>100.20113536822836</v>
      </c>
      <c r="IW133" s="9">
        <f t="shared" si="569"/>
        <v>103.27411685933596</v>
      </c>
      <c r="IX133" s="9">
        <f t="shared" si="570"/>
        <v>96.70861050350473</v>
      </c>
      <c r="IY133" s="120">
        <f t="shared" si="839"/>
        <v>99.991363681420353</v>
      </c>
      <c r="IZ133" s="15">
        <f t="shared" si="840"/>
        <v>6.4025291292115491E-4</v>
      </c>
      <c r="JA133" s="12"/>
      <c r="JB133" s="11">
        <f t="shared" si="1069"/>
        <v>6.6156301944573137E-4</v>
      </c>
      <c r="JC133" s="10">
        <f t="shared" si="841"/>
        <v>100.08859857738059</v>
      </c>
      <c r="JD133" s="9">
        <f t="shared" si="571"/>
        <v>103.26285136385842</v>
      </c>
      <c r="JE133" s="9">
        <f t="shared" si="572"/>
        <v>96.495700507932384</v>
      </c>
      <c r="JF133" s="120">
        <f t="shared" si="842"/>
        <v>99.879275935895407</v>
      </c>
      <c r="JG133" s="15">
        <f t="shared" si="843"/>
        <v>6.5991681568252562E-4</v>
      </c>
      <c r="JH133" s="12"/>
      <c r="JI133" s="11">
        <f t="shared" si="1070"/>
        <v>6.8122332502241231E-4</v>
      </c>
      <c r="JJ133" s="10">
        <f t="shared" si="844"/>
        <v>99.975766876513859</v>
      </c>
      <c r="JK133" s="9">
        <f t="shared" si="573"/>
        <v>103.25088325415335</v>
      </c>
      <c r="JL133" s="9">
        <f t="shared" si="574"/>
        <v>96.282923555594905</v>
      </c>
      <c r="JM133" s="120">
        <f t="shared" si="845"/>
        <v>99.766903404874128</v>
      </c>
      <c r="JN133" s="15">
        <f t="shared" si="846"/>
        <v>6.7949922707133609E-4</v>
      </c>
      <c r="JO133" s="12"/>
      <c r="JP133" s="11">
        <f t="shared" si="1071"/>
        <v>7.00801670214613E-4</v>
      </c>
      <c r="JQ133" s="10">
        <f t="shared" si="847"/>
        <v>99.862629897547436</v>
      </c>
      <c r="JR133" s="9">
        <f t="shared" si="575"/>
        <v>103.23819432111263</v>
      </c>
      <c r="JS133" s="9">
        <f t="shared" si="576"/>
        <v>96.070276964147297</v>
      </c>
      <c r="JT133" s="120">
        <f t="shared" si="848"/>
        <v>99.65423564262997</v>
      </c>
      <c r="JU133" s="15">
        <f t="shared" si="849"/>
        <v>6.9899863295374589E-4</v>
      </c>
      <c r="JV133" s="12"/>
      <c r="JW133" s="11">
        <f t="shared" si="1072"/>
        <v>7.2029652098828229E-4</v>
      </c>
      <c r="JX133" s="10">
        <f t="shared" si="850"/>
        <v>99.749177418046813</v>
      </c>
      <c r="JY133" s="9">
        <f t="shared" si="577"/>
        <v>103.22476667693421</v>
      </c>
      <c r="JZ133" s="9">
        <f t="shared" si="578"/>
        <v>95.857758019346022</v>
      </c>
      <c r="KA133" s="120">
        <f t="shared" si="851"/>
        <v>99.541262348140123</v>
      </c>
      <c r="KB133" s="15">
        <f t="shared" si="852"/>
        <v>7.1841355363961668E-4</v>
      </c>
      <c r="KC133" s="12"/>
      <c r="KD133" s="11">
        <f t="shared" si="1073"/>
        <v>7.3970637775119211E-4</v>
      </c>
      <c r="KE133" s="10">
        <f t="shared" si="853"/>
        <v>99.6353993643107</v>
      </c>
      <c r="KF133" s="9">
        <f t="shared" si="579"/>
        <v>103.21058275913087</v>
      </c>
      <c r="KG133" s="9">
        <f t="shared" si="580"/>
        <v>95.645363977184346</v>
      </c>
      <c r="KH133" s="120">
        <f t="shared" si="854"/>
        <v>99.427973368157609</v>
      </c>
      <c r="KI133" s="15">
        <f t="shared" si="855"/>
        <v>7.3774254406518971E-4</v>
      </c>
      <c r="KJ133" s="12"/>
      <c r="KK133" s="11">
        <f t="shared" si="1074"/>
        <v>7.5902977556420123E-4</v>
      </c>
      <c r="KL133" s="10">
        <f t="shared" si="856"/>
        <v>99.521285814326859</v>
      </c>
      <c r="KM133" s="9">
        <f t="shared" si="581"/>
        <v>103.19562533427884</v>
      </c>
      <c r="KN133" s="9">
        <f t="shared" si="582"/>
        <v>95.433092066025864</v>
      </c>
      <c r="KO133" s="120">
        <f t="shared" si="857"/>
        <v>99.314358700152354</v>
      </c>
      <c r="KP133" s="15">
        <f t="shared" si="858"/>
        <v>7.5698419395058599E-4</v>
      </c>
      <c r="KQ133" s="12"/>
      <c r="KR133" s="11">
        <f t="shared" si="1075"/>
        <v>7.7826528432698426E-4</v>
      </c>
      <c r="KS133" s="10">
        <f t="shared" si="859"/>
        <v>99.406827000596138</v>
      </c>
      <c r="KT133" s="9">
        <f t="shared" si="583"/>
        <v>103.17987750150742</v>
      </c>
      <c r="KU133" s="9">
        <f t="shared" si="584"/>
        <v>95.220939488733478</v>
      </c>
      <c r="KV133" s="120">
        <f t="shared" si="860"/>
        <v>99.200408495120456</v>
      </c>
      <c r="KW133" s="15">
        <f t="shared" si="861"/>
        <v>7.7613712793249997E-4</v>
      </c>
      <c r="KX133" s="12"/>
      <c r="KY133" s="11">
        <f t="shared" si="1076"/>
        <v>7.9741150893856397E-4</v>
      </c>
      <c r="KZ133" s="10">
        <f t="shared" si="862"/>
        <v>99.292013312823926</v>
      </c>
      <c r="LA133" s="9">
        <f t="shared" si="585"/>
        <v>103.16332269573105</v>
      </c>
      <c r="LB133" s="9">
        <f t="shared" si="586"/>
        <v>95.008903424790233</v>
      </c>
      <c r="LC133" s="120">
        <f t="shared" si="863"/>
        <v>99.086113060260644</v>
      </c>
      <c r="LD133" s="15">
        <f t="shared" si="864"/>
        <v>7.9520000567256726E-4</v>
      </c>
      <c r="LE133" s="12"/>
      <c r="LF133" s="11">
        <f t="shared" si="1077"/>
        <v>8.1646708943306217E-4</v>
      </c>
      <c r="LG133" s="10">
        <f t="shared" si="865"/>
        <v>99.176835300478047</v>
      </c>
      <c r="LH133" s="9">
        <f t="shared" si="587"/>
        <v>103.14594469062553</v>
      </c>
      <c r="LI133" s="9">
        <f t="shared" si="588"/>
        <v>94.796981032410983</v>
      </c>
      <c r="LJ133" s="120">
        <f t="shared" si="866"/>
        <v>98.971462861518262</v>
      </c>
      <c r="LK133" s="15">
        <f t="shared" si="867"/>
        <v>8.141715219416554E-4</v>
      </c>
      <c r="LL133" s="12"/>
      <c r="LM133" s="11">
        <f t="shared" si="1078"/>
        <v>8.3543070109092215E-4</v>
      </c>
      <c r="LN133" s="10">
        <f t="shared" si="868"/>
        <v>99.061283675213446</v>
      </c>
      <c r="LO133" s="9">
        <f t="shared" si="589"/>
        <v>103.12772760135013</v>
      </c>
      <c r="LP133" s="9">
        <f t="shared" si="590"/>
        <v>94.585169450641715</v>
      </c>
      <c r="LQ133" s="120">
        <f t="shared" si="869"/>
        <v>98.856448525995916</v>
      </c>
      <c r="LR133" s="15">
        <f t="shared" si="870"/>
        <v>8.3305040668062537E-4</v>
      </c>
      <c r="LS133" s="12"/>
      <c r="LT133" s="11">
        <f t="shared" si="1079"/>
        <v>8.5430105452604017E-4</v>
      </c>
      <c r="LU133" s="10">
        <f t="shared" si="871"/>
        <v>98.945349313163149</v>
      </c>
      <c r="LV133" s="9">
        <f t="shared" si="591"/>
        <v>103.10865588701813</v>
      </c>
      <c r="LW133" s="9">
        <f t="shared" si="592"/>
        <v>94.373465801444254</v>
      </c>
      <c r="LX133" s="120">
        <f t="shared" si="872"/>
        <v>98.741060844231185</v>
      </c>
      <c r="LY133" s="15">
        <f t="shared" si="873"/>
        <v>8.5183542503792392E-4</v>
      </c>
      <c r="LZ133" s="12"/>
      <c r="MA133" s="11">
        <f t="shared" si="1080"/>
        <v>8.7307689574921859E-4</v>
      </c>
      <c r="MB133" s="10">
        <f t="shared" si="874"/>
        <v>98.829023257095514</v>
      </c>
      <c r="MC133" s="9">
        <f t="shared" si="593"/>
        <v>103.08871435291782</v>
      </c>
      <c r="MD133" s="9">
        <f t="shared" si="594"/>
        <v>94.161867191764046</v>
      </c>
      <c r="ME133" s="120">
        <f t="shared" si="875"/>
        <v>98.625290772340932</v>
      </c>
      <c r="MF133" s="15">
        <f t="shared" si="876"/>
        <v>8.7052537738455203E-4</v>
      </c>
      <c r="MG133" s="12"/>
      <c r="MH133" s="11">
        <f t="shared" si="1081"/>
        <v>8.9175700620837406E-4</v>
      </c>
      <c r="MI133" s="10">
        <f t="shared" si="877"/>
        <v>98.712296718437869</v>
      </c>
      <c r="MJ133" s="9">
        <f t="shared" si="595"/>
        <v>103.06788815248694</v>
      </c>
      <c r="MK133" s="9">
        <f t="shared" si="596"/>
        <v>93.950370715579339</v>
      </c>
      <c r="ML133" s="120">
        <f t="shared" si="878"/>
        <v>98.509129434033142</v>
      </c>
      <c r="MM133" s="15">
        <f t="shared" si="879"/>
        <v>8.8911909930676849E-4</v>
      </c>
      <c r="MN133" s="12"/>
      <c r="MO133" s="11">
        <f t="shared" si="1082"/>
        <v>9.1034020280586286E-4</v>
      </c>
      <c r="MP133" s="10">
        <f t="shared" si="880"/>
        <v>98.595161079167184</v>
      </c>
      <c r="MQ133" s="9">
        <f t="shared" si="597"/>
        <v>103.04616278904344</v>
      </c>
      <c r="MR133" s="9">
        <f t="shared" si="598"/>
        <v>93.738973455928502</v>
      </c>
      <c r="MS133" s="120">
        <f t="shared" si="881"/>
        <v>98.392568122485969</v>
      </c>
      <c r="MT133" s="15">
        <f t="shared" si="882"/>
        <v>9.0761546157716144E-4</v>
      </c>
      <c r="MU133" s="12"/>
      <c r="MV133" s="11">
        <f t="shared" si="1083"/>
        <v>9.2882533789353334E-4</v>
      </c>
      <c r="MW133" s="10">
        <f t="shared" si="883"/>
        <v>98.47760789356758</v>
      </c>
      <c r="MX133" s="9">
        <f t="shared" si="599"/>
        <v>103.02352411727537</v>
      </c>
      <c r="MY133" s="9">
        <f t="shared" si="600"/>
        <v>93.52767248691481</v>
      </c>
      <c r="MZ133" s="120">
        <f t="shared" si="884"/>
        <v>98.275598302095091</v>
      </c>
      <c r="NA133" s="15">
        <f t="shared" si="885"/>
        <v>9.2601337010444931E-4</v>
      </c>
      <c r="NB133" s="12"/>
      <c r="NC133" s="11">
        <f t="shared" si="1084"/>
        <v>9.4721129924581096E-4</v>
      </c>
      <c r="ND133" s="10">
        <f t="shared" si="886"/>
        <v>98.359628889856054</v>
      </c>
      <c r="NE133" s="9">
        <f t="shared" si="601"/>
        <v>102.99995834449373</v>
      </c>
      <c r="NF133" s="9">
        <f t="shared" si="602"/>
        <v>93.316464875686023</v>
      </c>
      <c r="NG133" s="120">
        <f t="shared" si="887"/>
        <v>98.158211610089879</v>
      </c>
      <c r="NH133" s="15">
        <f t="shared" si="888"/>
        <v>9.4431176586260226E-4</v>
      </c>
      <c r="NI133" s="12"/>
      <c r="NJ133" s="11">
        <f t="shared" si="1085"/>
        <v>9.6549701001140821E-4</v>
      </c>
      <c r="NK133" s="10">
        <f t="shared" si="889"/>
        <v>98.241215971676723</v>
      </c>
      <c r="NL133" s="9">
        <f t="shared" si="603"/>
        <v>102.97545203165136</v>
      </c>
      <c r="NM133" s="9">
        <f t="shared" si="604"/>
        <v>93.105347684386416</v>
      </c>
      <c r="NN133" s="120">
        <f t="shared" si="890"/>
        <v>98.040399858018887</v>
      </c>
      <c r="NO133" s="15">
        <f t="shared" si="891"/>
        <v>9.6250962479984962E-4</v>
      </c>
      <c r="NP133" s="12"/>
      <c r="NQ133" s="11">
        <f t="shared" si="1086"/>
        <v>9.8368142864416761E-4</v>
      </c>
      <c r="NR133" s="10">
        <f t="shared" si="892"/>
        <v>98.122361219464324</v>
      </c>
      <c r="NS133" s="9">
        <f t="shared" si="605"/>
        <v>102.94999209413173</v>
      </c>
      <c r="NT133" s="9">
        <f t="shared" si="606"/>
        <v>92.894317972080444</v>
      </c>
      <c r="NU133" s="120">
        <f t="shared" si="893"/>
        <v>97.922155033106094</v>
      </c>
      <c r="NV133" s="15">
        <f t="shared" si="894"/>
        <v>9.8060595772800937E-4</v>
      </c>
      <c r="NW133" s="12"/>
      <c r="NX133" s="11">
        <f t="shared" si="1087"/>
        <v>1.001763548813493E-3</v>
      </c>
      <c r="NY133" s="10">
        <f t="shared" si="895"/>
        <v>98.003056891678426</v>
      </c>
      <c r="NZ133" s="9">
        <f t="shared" si="607"/>
        <v>102.9235658023117</v>
      </c>
      <c r="OA133" s="9">
        <f t="shared" si="608"/>
        <v>92.683372796646466</v>
      </c>
      <c r="OB133" s="120">
        <f t="shared" si="896"/>
        <v>97.803469299479076</v>
      </c>
      <c r="OC133" s="15">
        <f t="shared" si="897"/>
        <v>9.9859981019269871E-4</v>
      </c>
      <c r="OD133" s="12"/>
      <c r="OE133" s="11">
        <f t="shared" si="1088"/>
        <v>1.0197423992948527E-3</v>
      </c>
      <c r="OF133" s="10">
        <f t="shared" si="898"/>
        <v>97.883295425909623</v>
      </c>
      <c r="OG133" s="9">
        <f t="shared" si="609"/>
        <v>102.89616078190193</v>
      </c>
      <c r="OH133" s="9">
        <f t="shared" si="610"/>
        <v>92.472509216636624</v>
      </c>
      <c r="OI133" s="120">
        <f t="shared" si="899"/>
        <v>97.684334999269282</v>
      </c>
      <c r="OJ133" s="15">
        <f t="shared" si="900"/>
        <v>1.0164902623251413E-3</v>
      </c>
      <c r="OK133" s="12"/>
      <c r="OL133" s="11">
        <f t="shared" si="1089"/>
        <v>1.037617043841131E-3</v>
      </c>
      <c r="OM133" s="10">
        <f t="shared" si="901"/>
        <v>97.763069439857787</v>
      </c>
      <c r="ON133" s="9">
        <f t="shared" si="611"/>
        <v>102.86776501406942</v>
      </c>
      <c r="OO133" s="9">
        <f t="shared" si="612"/>
        <v>92.261724293104947</v>
      </c>
      <c r="OP133" s="120">
        <f t="shared" si="902"/>
        <v>97.564744653587184</v>
      </c>
      <c r="OQ133" s="15">
        <f t="shared" si="903"/>
        <v>1.034276428675878E-3</v>
      </c>
      <c r="OR133" s="12"/>
      <c r="OS133" s="11">
        <f t="shared" si="1090"/>
        <v>1.0553865810350002E-3</v>
      </c>
      <c r="OT133" s="10">
        <f t="shared" si="904"/>
        <v>97.642371732185651</v>
      </c>
      <c r="OU133" s="9">
        <f t="shared" si="613"/>
        <v>102.83836683534646</v>
      </c>
      <c r="OV133" s="9">
        <f t="shared" si="614"/>
        <v>92.051015091399208</v>
      </c>
      <c r="OW133" s="120">
        <f t="shared" si="905"/>
        <v>97.444690963372835</v>
      </c>
      <c r="OX133" s="15">
        <f t="shared" si="906"/>
        <v>1.051957458031114E-3</v>
      </c>
      <c r="OY133" s="12"/>
      <c r="OZ133" s="11">
        <f t="shared" si="1091"/>
        <v>1.073050144123177E-3</v>
      </c>
      <c r="PA133" s="10">
        <f t="shared" si="907"/>
        <v>97.521195283247664</v>
      </c>
      <c r="PB133" s="9">
        <f t="shared" si="615"/>
        <v>102.80795493733038</v>
      </c>
      <c r="PC133" s="9">
        <f t="shared" si="616"/>
        <v>91.840378682916807</v>
      </c>
      <c r="PD133" s="120">
        <f t="shared" si="908"/>
        <v>97.324166810123586</v>
      </c>
      <c r="PE133" s="15">
        <f t="shared" si="909"/>
        <v>1.0695325332122346E-3</v>
      </c>
      <c r="PF133" s="12"/>
      <c r="PG133" s="11">
        <f t="shared" si="1092"/>
        <v>1.0906069008329471E-3</v>
      </c>
      <c r="PH133" s="10">
        <f t="shared" si="910"/>
        <v>97.399533255696582</v>
      </c>
      <c r="PI133" s="9">
        <f t="shared" si="617"/>
        <v>102.77651836617881</v>
      </c>
      <c r="PJ133" s="9">
        <f t="shared" si="618"/>
        <v>91.629812146822459</v>
      </c>
      <c r="PK133" s="120">
        <f t="shared" si="911"/>
        <v>97.203165256500625</v>
      </c>
      <c r="PL133" s="15">
        <f t="shared" si="912"/>
        <v>1.0870008708590657E-3</v>
      </c>
      <c r="PM133" s="12"/>
      <c r="PN133" s="11">
        <f t="shared" si="1093"/>
        <v>1.10805605317161E-3</v>
      </c>
      <c r="PO133" s="10">
        <f t="shared" si="913"/>
        <v>97.277378994969069</v>
      </c>
      <c r="PP133" s="9">
        <f t="shared" si="619"/>
        <v>102.74404652190506</v>
      </c>
      <c r="PQ133" s="9">
        <f t="shared" si="620"/>
        <v>91.419312571727758</v>
      </c>
      <c r="PR133" s="120">
        <f t="shared" si="914"/>
        <v>97.081679546816417</v>
      </c>
      <c r="PS133" s="15">
        <f t="shared" si="915"/>
        <v>1.1043617211973808E-3</v>
      </c>
      <c r="PT133" s="12"/>
      <c r="PU133" s="11">
        <f t="shared" si="1094"/>
        <v>1.1253968372093054E-3</v>
      </c>
      <c r="PV133" s="10">
        <f t="shared" si="916"/>
        <v>97.154726029652721</v>
      </c>
      <c r="PW133" s="9">
        <f t="shared" si="621"/>
        <v>102.71052915747858</v>
      </c>
      <c r="PX133" s="9">
        <f t="shared" si="622"/>
        <v>91.208877057329545</v>
      </c>
      <c r="PY133" s="120">
        <f t="shared" si="917"/>
        <v>96.959703107404067</v>
      </c>
      <c r="PZ133" s="15">
        <f t="shared" si="918"/>
        <v>1.1216143677914116E-3</v>
      </c>
      <c r="QA133" s="12"/>
      <c r="QB133" s="11">
        <f t="shared" si="1095"/>
        <v>1.1426285228459555E-3</v>
      </c>
      <c r="QC133" s="10">
        <f t="shared" si="919"/>
        <v>97.031568071735492</v>
      </c>
      <c r="QD133" s="9">
        <f t="shared" si="623"/>
        <v>102.67595637773518</v>
      </c>
      <c r="QE133" s="9">
        <f t="shared" si="624"/>
        <v>90.998502716008886</v>
      </c>
      <c r="QF133" s="120">
        <f t="shared" si="920"/>
        <v>96.837229546872038</v>
      </c>
      <c r="QG133" s="15">
        <f t="shared" si="921"/>
        <v>1.1387581272816389E-3</v>
      </c>
      <c r="QH133" s="12"/>
      <c r="QI133" s="11">
        <f t="shared" si="1096"/>
        <v>1.1597504135626492E-3</v>
      </c>
      <c r="QJ133" s="10">
        <f t="shared" si="922"/>
        <v>96.907899016740913</v>
      </c>
      <c r="QK133" s="9">
        <f t="shared" si="625"/>
        <v>102.64031863810224</v>
      </c>
      <c r="QL133" s="9">
        <f t="shared" si="626"/>
        <v>90.788186674386154</v>
      </c>
      <c r="QM133" s="120">
        <f t="shared" si="923"/>
        <v>96.714252656244199</v>
      </c>
      <c r="QN133" s="15">
        <f t="shared" si="924"/>
        <v>1.1557923491088357E-3</v>
      </c>
      <c r="QO133" s="12"/>
      <c r="QP133" s="11">
        <f t="shared" si="1097"/>
        <v>1.1767618461583646E-3</v>
      </c>
      <c r="QQ133" s="10">
        <f t="shared" si="925"/>
        <v>96.783712943749435</v>
      </c>
      <c r="QR133" s="9">
        <f t="shared" si="627"/>
        <v>102.60360674314384</v>
      </c>
      <c r="QS133" s="9">
        <f t="shared" si="628"/>
        <v>90.577926074835318</v>
      </c>
      <c r="QT133" s="120">
        <f t="shared" si="926"/>
        <v>96.59076640898958</v>
      </c>
      <c r="QU133" s="15">
        <f t="shared" si="927"/>
        <v>1.1727164152245148E-3</v>
      </c>
      <c r="QV133" s="12"/>
      <c r="QW133" s="11">
        <f t="shared" si="1098"/>
        <v>1.1936621904722459E-3</v>
      </c>
      <c r="QX133" s="10">
        <f t="shared" si="928"/>
        <v>96.659004115310012</v>
      </c>
      <c r="QY133" s="9">
        <f t="shared" si="629"/>
        <v>102.56581184493095</v>
      </c>
      <c r="QZ133" s="9">
        <f t="shared" si="630"/>
        <v>90.367718076953295</v>
      </c>
      <c r="RA133" s="120">
        <f t="shared" si="929"/>
        <v>96.466764960942129</v>
      </c>
      <c r="RB133" s="15">
        <f t="shared" si="930"/>
        <v>1.1895297397887161E-3</v>
      </c>
      <c r="RC133" s="12"/>
      <c r="RD133" s="11">
        <f t="shared" si="1099"/>
        <v>1.2104508490923132E-3</v>
      </c>
      <c r="RE133" s="10">
        <f t="shared" si="931"/>
        <v>96.533766977242479</v>
      </c>
      <c r="RF133" s="9">
        <f t="shared" si="631"/>
        <v>102.52692544124189</v>
      </c>
      <c r="RG133" s="9">
        <f t="shared" si="632"/>
        <v>90.157559858985707</v>
      </c>
      <c r="RH133" s="120">
        <f t="shared" si="932"/>
        <v>96.342242650113803</v>
      </c>
      <c r="RI133" s="15">
        <f t="shared" si="933"/>
        <v>1.2062317688554803E-3</v>
      </c>
      <c r="RJ133" s="12"/>
      <c r="RK133" s="11">
        <f t="shared" si="1100"/>
        <v>1.2271272570509903E-3</v>
      </c>
      <c r="RL133" s="10">
        <f t="shared" si="934"/>
        <v>96.4079961583341</v>
      </c>
      <c r="RM133" s="9">
        <f t="shared" si="633"/>
        <v>102.48693937359825</v>
      </c>
      <c r="RN133" s="9">
        <f t="shared" si="634"/>
        <v>89.947448619208018</v>
      </c>
      <c r="RO133" s="120">
        <f t="shared" si="935"/>
        <v>96.217193996403125</v>
      </c>
      <c r="RP133" s="15">
        <f t="shared" si="936"/>
        <v>1.222821980046627E-3</v>
      </c>
      <c r="RQ133" s="12"/>
      <c r="RR133" s="11">
        <f t="shared" si="1101"/>
        <v>1.243690881508069E-3</v>
      </c>
      <c r="RS133" s="10">
        <f t="shared" si="937"/>
        <v>96.28168646993241</v>
      </c>
      <c r="RT133" s="9">
        <f t="shared" si="635"/>
        <v>102.44584582514163</v>
      </c>
      <c r="RU133" s="9">
        <f t="shared" si="636"/>
        <v>89.737381577260905</v>
      </c>
      <c r="RV133" s="120">
        <f t="shared" si="938"/>
        <v>96.091613701201268</v>
      </c>
      <c r="RW133" s="15">
        <f t="shared" si="939"/>
        <v>1.2392998822144711E-3</v>
      </c>
      <c r="RX133" s="12"/>
      <c r="RY133" s="11">
        <f t="shared" si="1102"/>
        <v>1.2601412214217529E-3</v>
      </c>
      <c r="RZ133" s="10">
        <f t="shared" si="940"/>
        <v>96.154832905436422</v>
      </c>
      <c r="SA133" s="9">
        <f t="shared" si="637"/>
        <v>102.40363731835639</v>
      </c>
      <c r="SB133" s="9">
        <f t="shared" si="638"/>
        <v>89.527355975440528</v>
      </c>
      <c r="SC133" s="120">
        <f t="shared" si="941"/>
        <v>95.965496646898458</v>
      </c>
      <c r="SD133" s="15">
        <f t="shared" si="942"/>
        <v>1.2556650150939454E-3</v>
      </c>
      <c r="SE133" s="12"/>
      <c r="SF133" s="11">
        <f t="shared" si="1103"/>
        <v>1.2764778072081866E-3</v>
      </c>
      <c r="SG133" s="10">
        <f t="shared" si="943"/>
        <v>96.027430639689356</v>
      </c>
      <c r="SH133" s="9">
        <f t="shared" si="639"/>
        <v>102.36030671264376</v>
      </c>
      <c r="SI133" s="9">
        <f t="shared" si="640"/>
        <v>89.317369079942466</v>
      </c>
      <c r="SJ133" s="120">
        <f t="shared" si="944"/>
        <v>95.838837896293114</v>
      </c>
      <c r="SK133" s="15">
        <f t="shared" si="945"/>
        <v>1.271916948944712E-3</v>
      </c>
      <c r="SL133" s="12"/>
      <c r="SM133" s="11">
        <f t="shared" si="1104"/>
        <v>1.292700200390189E-3</v>
      </c>
      <c r="SN133" s="10">
        <f t="shared" si="946"/>
        <v>95.899475028274878</v>
      </c>
      <c r="SO133" s="9">
        <f t="shared" si="641"/>
        <v>102.31584720175272</v>
      </c>
      <c r="SP133" s="9">
        <f t="shared" si="642"/>
        <v>89.107418182059263</v>
      </c>
      <c r="SQ133" s="120">
        <f t="shared" si="947"/>
        <v>95.71163269190599</v>
      </c>
      <c r="SR133" s="15">
        <f t="shared" si="948"/>
        <v>1.2880552841838496E-3</v>
      </c>
      <c r="SS133" s="12"/>
      <c r="ST133" s="11">
        <f t="shared" si="1105"/>
        <v>1.3088079932356571E-3</v>
      </c>
      <c r="SU133" s="10">
        <f t="shared" si="949"/>
        <v>95.770961606719624</v>
      </c>
      <c r="SV133" s="9">
        <f t="shared" si="643"/>
        <v>102.27025231107278</v>
      </c>
      <c r="SW133" s="9">
        <f t="shared" si="644"/>
        <v>88.897500599331721</v>
      </c>
      <c r="SX133" s="120">
        <f t="shared" si="950"/>
        <v>95.583876455202244</v>
      </c>
      <c r="SY133" s="15">
        <f t="shared" si="951"/>
        <v>1.3040796510095844E-3</v>
      </c>
      <c r="SZ133" s="12"/>
      <c r="TA133" s="11">
        <f t="shared" si="1106"/>
        <v>1.3248008083862175E-3</v>
      </c>
      <c r="TB133" s="10">
        <f t="shared" si="952"/>
        <v>95.641886089604725</v>
      </c>
      <c r="TC133" s="9">
        <f t="shared" si="645"/>
        <v>102.22351589479432</v>
      </c>
      <c r="TD133" s="9">
        <f t="shared" si="646"/>
        <v>88.68761367665374</v>
      </c>
      <c r="TE133" s="120">
        <f t="shared" si="953"/>
        <v>95.455564785724022</v>
      </c>
      <c r="TF133" s="15">
        <f t="shared" si="954"/>
        <v>1.3199897090166227E-3</v>
      </c>
      <c r="TG133" s="12"/>
      <c r="TH133" s="11">
        <f t="shared" si="1107"/>
        <v>1.3406782984766163E-3</v>
      </c>
      <c r="TI133" s="10">
        <f t="shared" si="955"/>
        <v>95.512244369589055</v>
      </c>
      <c r="TJ133" s="9">
        <f t="shared" si="647"/>
        <v>102.17563213294146</v>
      </c>
      <c r="TK133" s="9">
        <f t="shared" si="648"/>
        <v>88.477754787329815</v>
      </c>
      <c r="TL133" s="120">
        <f t="shared" si="956"/>
        <v>95.32669346013563</v>
      </c>
      <c r="TM133" s="15">
        <f t="shared" si="957"/>
        <v>1.3357851468036898E-3</v>
      </c>
      <c r="TN133" s="12"/>
      <c r="TO133" s="11">
        <f t="shared" si="1108"/>
        <v>1.3564401457455343E-3</v>
      </c>
      <c r="TP133" s="10">
        <f t="shared" si="958"/>
        <v>95.382032516346342</v>
      </c>
      <c r="TQ133" s="9">
        <f t="shared" si="649"/>
        <v>102.12659552828308</v>
      </c>
      <c r="TR133" s="9">
        <f t="shared" si="650"/>
        <v>88.26792133408695</v>
      </c>
      <c r="TS133" s="120">
        <f t="shared" si="959"/>
        <v>95.19725843118502</v>
      </c>
      <c r="TT133" s="15">
        <f t="shared" si="960"/>
        <v>1.3514656815736092E-3</v>
      </c>
      <c r="TU133" s="12"/>
      <c r="TV133" s="11">
        <f t="shared" si="1109"/>
        <v>1.3720860616381083E-3</v>
      </c>
      <c r="TW133" s="10">
        <f t="shared" si="961"/>
        <v>95.251246775419872</v>
      </c>
      <c r="TX133" s="9">
        <f t="shared" si="651"/>
        <v>102.07640090312699</v>
      </c>
      <c r="TY133" s="9">
        <f t="shared" si="652"/>
        <v>88.058110750038892</v>
      </c>
      <c r="TZ133" s="120">
        <f t="shared" si="962"/>
        <v>95.067255826582937</v>
      </c>
      <c r="UA133" s="15">
        <f t="shared" si="963"/>
        <v>1.3670310587266669E-3</v>
      </c>
      <c r="UB133" s="12"/>
      <c r="UC133" s="11">
        <f t="shared" si="1110"/>
        <v>1.387615786400973E-3</v>
      </c>
      <c r="UD133" s="10">
        <f t="shared" si="964"/>
        <v>95.119883566996322</v>
      </c>
      <c r="UE133" s="9">
        <f t="shared" si="653"/>
        <v>102.02504339600283</v>
      </c>
      <c r="UF133" s="9">
        <f t="shared" si="654"/>
        <v>87.84832049960464</v>
      </c>
      <c r="UG133" s="120">
        <f t="shared" si="965"/>
        <v>94.936681947803734</v>
      </c>
      <c r="UH133" s="15">
        <f t="shared" si="966"/>
        <v>1.3824810514475286E-3</v>
      </c>
      <c r="UI133" s="12"/>
      <c r="UJ133" s="11">
        <f t="shared" si="1111"/>
        <v>1.4030290886701078E-3</v>
      </c>
      <c r="UK133" s="10">
        <f t="shared" si="967"/>
        <v>94.987939484602407</v>
      </c>
      <c r="UL133" s="9">
        <f t="shared" si="655"/>
        <v>101.97251845823855</v>
      </c>
      <c r="UM133" s="9">
        <f t="shared" si="656"/>
        <v>87.638548079380996</v>
      </c>
      <c r="UN133" s="120">
        <f t="shared" si="968"/>
        <v>94.805533268809768</v>
      </c>
      <c r="UO133" s="15">
        <f t="shared" si="969"/>
        <v>1.3978154602863411E-3</v>
      </c>
      <c r="UP133" s="12"/>
      <c r="UQ133" s="11">
        <f t="shared" si="1112"/>
        <v>1.4183257650520443E-3</v>
      </c>
      <c r="UR133" s="10">
        <f t="shared" si="970"/>
        <v>94.855411293726945</v>
      </c>
      <c r="US133" s="9">
        <f t="shared" si="657"/>
        <v>101.91882185043605</v>
      </c>
      <c r="UT133" s="9">
        <f t="shared" si="658"/>
        <v>87.428791018967914</v>
      </c>
      <c r="UU133" s="120">
        <f t="shared" si="971"/>
        <v>94.673806434701987</v>
      </c>
      <c r="UV133" s="15">
        <f t="shared" si="972"/>
        <v>1.4130341127345186E-3</v>
      </c>
      <c r="UW133" s="12"/>
      <c r="UX133" s="11">
        <f t="shared" si="1113"/>
        <v>1.4335056396991138E-3</v>
      </c>
      <c r="UY133" s="10">
        <f t="shared" si="973"/>
        <v>94.722295930370237</v>
      </c>
      <c r="UZ133" s="9">
        <f t="shared" si="659"/>
        <v>101.86394963885073</v>
      </c>
      <c r="VA133" s="9">
        <f t="shared" si="660"/>
        <v>87.219046881749833</v>
      </c>
      <c r="VB133" s="120">
        <f t="shared" si="974"/>
        <v>94.541498260300273</v>
      </c>
      <c r="VC133" s="15">
        <f t="shared" si="975"/>
        <v>1.4281368627955303E-3</v>
      </c>
      <c r="VD133" s="12"/>
      <c r="VE133" s="11">
        <f t="shared" si="1114"/>
        <v>1.4485685638788842E-3</v>
      </c>
      <c r="VF133" s="10">
        <f t="shared" si="976"/>
        <v>94.588590499525111</v>
      </c>
      <c r="VG133" s="9">
        <f t="shared" si="661"/>
        <v>101.80789819168039</v>
      </c>
      <c r="VH133" s="9">
        <f t="shared" si="662"/>
        <v>87.009313265630809</v>
      </c>
      <c r="VI133" s="120">
        <f t="shared" si="977"/>
        <v>94.408605728655601</v>
      </c>
      <c r="VJ133" s="15">
        <f t="shared" si="978"/>
        <v>1.4431235905512717E-3</v>
      </c>
      <c r="VK133" s="12"/>
      <c r="VL133" s="11">
        <f t="shared" si="1115"/>
        <v>1.4635144155385864E-3</v>
      </c>
      <c r="VM133" s="10">
        <f t="shared" si="979"/>
        <v>94.45429227359098</v>
      </c>
      <c r="VN133" s="9">
        <f t="shared" si="663"/>
        <v>101.75066417526828</v>
      </c>
      <c r="VO133" s="9">
        <f t="shared" si="664"/>
        <v>86.799587803724989</v>
      </c>
      <c r="VP133" s="120">
        <f t="shared" si="980"/>
        <v>94.275125989496644</v>
      </c>
      <c r="VQ133" s="15">
        <f t="shared" si="981"/>
        <v>1.4579942017244954E-3</v>
      </c>
      <c r="VR133" s="12"/>
      <c r="VS133" s="11">
        <f t="shared" si="1116"/>
        <v>1.4783430988648113E-3</v>
      </c>
      <c r="VT133" s="10">
        <f t="shared" si="982"/>
        <v>94.31939869072437</v>
      </c>
      <c r="VU133" s="9">
        <f t="shared" si="665"/>
        <v>101.69224455022528</v>
      </c>
      <c r="VV133" s="9">
        <f t="shared" si="666"/>
        <v>86.589868165002272</v>
      </c>
      <c r="VW133" s="120">
        <f t="shared" si="983"/>
        <v>94.141056357613778</v>
      </c>
      <c r="VX133" s="15">
        <f t="shared" si="984"/>
        <v>1.4727486272376809E-3</v>
      </c>
      <c r="VY133" s="12"/>
      <c r="VZ133" s="11">
        <f t="shared" si="1117"/>
        <v>1.4930545438390707E-3</v>
      </c>
      <c r="WA133" s="10">
        <f t="shared" si="985"/>
        <v>94.183907353128276</v>
      </c>
      <c r="WB133" s="9">
        <f t="shared" si="667"/>
        <v>101.63263656747627</v>
      </c>
      <c r="WC133" s="9">
        <f t="shared" si="668"/>
        <v>86.38015205489161</v>
      </c>
      <c r="WD133" s="120">
        <f t="shared" si="986"/>
        <v>94.006394311183939</v>
      </c>
      <c r="WE133" s="15">
        <f t="shared" si="987"/>
        <v>1.4873868227686434E-3</v>
      </c>
      <c r="WF133" s="12"/>
      <c r="WG133" s="11">
        <f t="shared" si="1118"/>
        <v>1.5076487057894324E-3</v>
      </c>
      <c r="WH133" s="10">
        <f t="shared" si="988"/>
        <v>94.047816025284106</v>
      </c>
      <c r="WI133" s="9">
        <f t="shared" si="669"/>
        <v>101.57183776423535</v>
      </c>
      <c r="WJ133" s="9">
        <f t="shared" si="670"/>
        <v>86.170437215839186</v>
      </c>
      <c r="WK133" s="120">
        <f t="shared" si="989"/>
        <v>93.87113749003727</v>
      </c>
      <c r="WL133" s="15">
        <f t="shared" si="990"/>
        <v>1.5019087683036303E-3</v>
      </c>
      <c r="WM133" s="12"/>
      <c r="WN133" s="11">
        <f t="shared" si="1119"/>
        <v>1.5221255649390088E-3</v>
      </c>
      <c r="WO133" s="10">
        <f t="shared" si="991"/>
        <v>93.911122632127274</v>
      </c>
      <c r="WP133" s="9">
        <f t="shared" si="671"/>
        <v>101.50984595991486</v>
      </c>
      <c r="WQ133" s="9">
        <f t="shared" si="672"/>
        <v>85.960721427825021</v>
      </c>
      <c r="WR133" s="120">
        <f t="shared" si="992"/>
        <v>93.735283693869945</v>
      </c>
      <c r="WS133" s="15">
        <f t="shared" si="993"/>
        <v>1.5163144676879853E-3</v>
      </c>
      <c r="WT133" s="12"/>
      <c r="WU133" s="11">
        <f t="shared" si="1120"/>
        <v>1.5364851259514424E-3</v>
      </c>
      <c r="WV133" s="10">
        <f t="shared" si="994"/>
        <v>93.773825257170643</v>
      </c>
      <c r="WW133" s="9">
        <f t="shared" si="673"/>
        <v>101.44665925197258</v>
      </c>
      <c r="WX133" s="9">
        <f t="shared" si="674"/>
        <v>85.75100250883763</v>
      </c>
      <c r="WY133" s="120">
        <f t="shared" si="995"/>
        <v>93.598830880405103</v>
      </c>
      <c r="WZ133" s="15">
        <f t="shared" si="996"/>
        <v>1.5306039481749086E-3</v>
      </c>
      <c r="XA133" s="12"/>
      <c r="XB133" s="11">
        <f t="shared" si="1121"/>
        <v>1.550727417473899E-3</v>
      </c>
      <c r="XC133" s="10">
        <f t="shared" si="997"/>
        <v>93.635922140578003</v>
      </c>
      <c r="XD133" s="9">
        <f t="shared" si="675"/>
        <v>101.38227601170216</v>
      </c>
      <c r="XE133" s="9">
        <f t="shared" si="676"/>
        <v>85.541278315306613</v>
      </c>
      <c r="XF133" s="120">
        <f t="shared" si="998"/>
        <v>93.461777163504394</v>
      </c>
      <c r="XG133" s="15">
        <f t="shared" si="999"/>
        <v>1.544777259972738E-3</v>
      </c>
      <c r="XH133" s="12"/>
      <c r="XI133" s="11">
        <f t="shared" si="1122"/>
        <v>1.5648524916780603E-3</v>
      </c>
      <c r="XJ133" s="10">
        <f t="shared" si="1000"/>
        <v>93.497411677189831</v>
      </c>
      <c r="XK133" s="9">
        <f t="shared" si="677"/>
        <v>101.31669487997088</v>
      </c>
      <c r="XL133" s="9">
        <f t="shared" si="678"/>
        <v>85.33154674249532</v>
      </c>
      <c r="XM133" s="120">
        <f t="shared" si="1001"/>
        <v>93.324120811233101</v>
      </c>
      <c r="XN133" s="15">
        <f t="shared" si="1002"/>
        <v>1.5588344757910409E-3</v>
      </c>
      <c r="XO133" s="12"/>
      <c r="XP133" s="11">
        <f t="shared" si="1123"/>
        <v>1.578860423799341E-3</v>
      </c>
      <c r="XQ133" s="10">
        <f t="shared" si="1003"/>
        <v>93.35829241450476</v>
      </c>
      <c r="XR133" s="9">
        <f t="shared" si="679"/>
        <v>101.24991476290943</v>
      </c>
      <c r="XS133" s="9">
        <f t="shared" si="680"/>
        <v>85.121805724852948</v>
      </c>
      <c r="XT133" s="120">
        <f t="shared" si="1004"/>
        <v>93.185860243881194</v>
      </c>
      <c r="XU133" s="15">
        <f t="shared" si="1005"/>
        <v>1.5727756903859305E-3</v>
      </c>
      <c r="XV133" s="12"/>
      <c r="XW133" s="11">
        <f t="shared" si="1124"/>
        <v>1.5927513116749004E-3</v>
      </c>
      <c r="XX133" s="10">
        <f t="shared" si="1006"/>
        <v>93.218563050618627</v>
      </c>
      <c r="XY133" s="9">
        <f t="shared" si="681"/>
        <v>101.18193482755795</v>
      </c>
      <c r="XZ133" s="9">
        <f t="shared" si="682"/>
        <v>84.912053236328489</v>
      </c>
      <c r="YA133" s="120">
        <f t="shared" si="1007"/>
        <v>93.046994031943228</v>
      </c>
      <c r="YB133" s="15">
        <f t="shared" si="1008"/>
        <v>1.5866010201048871E-3</v>
      </c>
      <c r="YC133" s="12"/>
      <c r="YD133" s="11">
        <f t="shared" si="1125"/>
        <v>1.6065252752806146E-3</v>
      </c>
      <c r="YE133" s="10">
        <f t="shared" si="1009"/>
        <v>93.07822243212452</v>
      </c>
      <c r="YF133" s="9">
        <f t="shared" si="683"/>
        <v>101.11275449747276</v>
      </c>
      <c r="YG133" s="9">
        <f t="shared" si="684"/>
        <v>84.702287290645117</v>
      </c>
      <c r="YH133" s="120">
        <f t="shared" si="1010"/>
        <v>92.907520894058933</v>
      </c>
      <c r="YI133" s="15">
        <f t="shared" si="1011"/>
        <v>1.600310602431561E-3</v>
      </c>
      <c r="YJ133" s="12"/>
      <c r="YK133" s="11">
        <f t="shared" si="1126"/>
        <v>1.6201824562675981E-3</v>
      </c>
      <c r="YL133" s="10">
        <f t="shared" si="1012"/>
        <v>92.937269551975305</v>
      </c>
      <c r="YM133" s="9">
        <f t="shared" si="685"/>
        <v>101.04237344829765</v>
      </c>
      <c r="YN133" s="9">
        <f t="shared" si="686"/>
        <v>84.492505941538283</v>
      </c>
      <c r="YO133" s="120">
        <f t="shared" si="1013"/>
        <v>92.767439694917968</v>
      </c>
      <c r="YP133" s="15">
        <f t="shared" si="1014"/>
        <v>1.6139045955306751E-3</v>
      </c>
      <c r="YQ133" s="12"/>
      <c r="YR133" s="11">
        <f t="shared" si="1127"/>
        <v>1.6337230174984041E-3</v>
      </c>
      <c r="YS133" s="10">
        <f t="shared" si="1015"/>
        <v>92.795703547312343</v>
      </c>
      <c r="YT133" s="9">
        <f t="shared" si="687"/>
        <v>100.97079160330409</v>
      </c>
      <c r="YU133" s="9">
        <f t="shared" si="688"/>
        <v>84.282707282956565</v>
      </c>
      <c r="YV133" s="120">
        <f t="shared" si="1016"/>
        <v>92.626749443130336</v>
      </c>
      <c r="YW133" s="15">
        <f t="shared" si="1017"/>
        <v>1.6273831777935486E-3</v>
      </c>
      <c r="YX133" s="12"/>
      <c r="YY133" s="11">
        <f t="shared" si="1128"/>
        <v>1.6471471425833885E-3</v>
      </c>
      <c r="YZ133" s="10">
        <f t="shared" si="1018"/>
        <v>92.653523697261988</v>
      </c>
      <c r="ZA133" s="9">
        <f t="shared" si="689"/>
        <v>100.89800912890422</v>
      </c>
      <c r="ZB133" s="9">
        <f t="shared" si="690"/>
        <v>85.621525048967484</v>
      </c>
      <c r="ZC133" s="120">
        <f t="shared" si="1019"/>
        <v>93.25976708893586</v>
      </c>
      <c r="ZD133" s="15">
        <f t="shared" si="1020"/>
        <v>1.4897272047701565E-3</v>
      </c>
      <c r="ZE133" s="12"/>
      <c r="ZF133" s="11">
        <f t="shared" si="1129"/>
        <v>1.5081422899755551E-3</v>
      </c>
      <c r="ZG133" s="10">
        <f t="shared" si="1021"/>
        <v>93.291678853412606</v>
      </c>
      <c r="ZH133" s="9">
        <f t="shared" si="691"/>
        <v>100.83701884303056</v>
      </c>
      <c r="ZI133" s="9">
        <f t="shared" si="692"/>
        <v>93.806332132844688</v>
      </c>
      <c r="ZJ133" s="120">
        <f t="shared" si="1022"/>
        <v>97.321675487937625</v>
      </c>
      <c r="ZK133" s="15">
        <f t="shared" si="1023"/>
        <v>6.8561621938490413E-4</v>
      </c>
      <c r="ZL133" s="12"/>
      <c r="ZM133" s="11">
        <f t="shared" si="1130"/>
        <v>6.9909757573641794E-4</v>
      </c>
      <c r="ZN133" s="10">
        <f t="shared" si="1024"/>
        <v>97.377366672453547</v>
      </c>
      <c r="ZO133" s="9">
        <f t="shared" si="693"/>
        <v>100.82410042489293</v>
      </c>
      <c r="ZP133" s="9">
        <f t="shared" si="694"/>
        <v>93.912030924329883</v>
      </c>
      <c r="ZQ133" s="120">
        <f t="shared" si="1025"/>
        <v>97.368065674611415</v>
      </c>
      <c r="ZR133" s="15">
        <f t="shared" si="1026"/>
        <v>6.7404894492538718E-4</v>
      </c>
      <c r="ZS133" s="12"/>
      <c r="ZT133" s="11">
        <f t="shared" si="1131"/>
        <v>6.8743694254752336E-4</v>
      </c>
      <c r="ZU133" s="10">
        <f t="shared" si="1027"/>
        <v>97.423722507410616</v>
      </c>
      <c r="ZV133" s="9">
        <f t="shared" si="695"/>
        <v>100.81161423205346</v>
      </c>
      <c r="ZW133" s="9">
        <f t="shared" si="696"/>
        <v>94.020026171459364</v>
      </c>
      <c r="ZX133" s="120">
        <f t="shared" si="1028"/>
        <v>97.415820201756418</v>
      </c>
      <c r="ZY133" s="15">
        <f t="shared" si="1029"/>
        <v>6.6229987505744814E-4</v>
      </c>
      <c r="ZZ133" s="12"/>
      <c r="AAA133" s="11">
        <f t="shared" si="1132"/>
        <v>6.7559576874996708E-4</v>
      </c>
      <c r="AAB133" s="10">
        <f t="shared" si="1030"/>
        <v>97.471448348060733</v>
      </c>
      <c r="AAC133" s="9">
        <f t="shared" si="697"/>
        <v>100.79955952897279</v>
      </c>
      <c r="AAD133" s="9">
        <f t="shared" si="698"/>
        <v>94.130284476870642</v>
      </c>
      <c r="AAE133" s="120">
        <f t="shared" si="1031"/>
        <v>97.464922002921725</v>
      </c>
      <c r="AAF133" s="15">
        <f t="shared" si="1032"/>
        <v>6.5037219488612913E-4</v>
      </c>
      <c r="AAG133" s="12"/>
      <c r="AAH133" s="11">
        <f t="shared" si="1133"/>
        <v>6.6357728209218137E-4</v>
      </c>
      <c r="AAI133" s="10">
        <f t="shared" si="1033"/>
        <v>97.520526876365466</v>
      </c>
      <c r="AAJ133" s="9">
        <f t="shared" si="699"/>
        <v>100.78793511405776</v>
      </c>
      <c r="AAK133" s="9">
        <f t="shared" si="700"/>
        <v>94.242771668671466</v>
      </c>
      <c r="AAL133" s="120">
        <f t="shared" si="1034"/>
        <v>97.515353391364613</v>
      </c>
      <c r="AAM133" s="15">
        <f t="shared" si="1035"/>
        <v>6.3826911959833092E-4</v>
      </c>
      <c r="AAN133" s="12"/>
      <c r="AAO133" s="11">
        <f t="shared" si="1134"/>
        <v>6.5138473977989183E-4</v>
      </c>
      <c r="AAP133" s="10">
        <f t="shared" si="1036"/>
        <v>97.570940153018796</v>
      </c>
      <c r="AAQ133" s="9">
        <f t="shared" si="701"/>
        <v>100.77673932163506</v>
      </c>
      <c r="AAR133" s="9">
        <f t="shared" si="702"/>
        <v>94.357452819777336</v>
      </c>
      <c r="AAS133" s="120">
        <f t="shared" si="1037"/>
        <v>97.567096070706199</v>
      </c>
      <c r="AAT133" s="15">
        <f t="shared" si="1038"/>
        <v>6.2599389276952772E-4</v>
      </c>
      <c r="AAU133" s="12"/>
      <c r="AAV133" s="11">
        <f t="shared" si="1135"/>
        <v>6.3902142676146691E-4</v>
      </c>
      <c r="AAW133" s="10">
        <f t="shared" si="1039"/>
        <v>97.622669628465118</v>
      </c>
      <c r="AAX133" s="9">
        <f t="shared" si="703"/>
        <v>100.76597002439473</v>
      </c>
      <c r="AAY133" s="9">
        <f t="shared" si="704"/>
        <v>94.474292268966963</v>
      </c>
      <c r="AAZ133" s="120">
        <f t="shared" si="1040"/>
        <v>97.620131146680848</v>
      </c>
      <c r="ABA133" s="15">
        <f t="shared" si="1041"/>
        <v>6.1354978454877611E-4</v>
      </c>
      <c r="ABB133" s="12"/>
      <c r="ABC133" s="11">
        <f t="shared" si="1136"/>
        <v>6.2649065389220205E-4</v>
      </c>
      <c r="ABD133" s="10">
        <f t="shared" si="1042"/>
        <v>97.675696155009945</v>
      </c>
      <c r="ABE133" s="9">
        <f t="shared" si="705"/>
        <v>100.75562463629896</v>
      </c>
      <c r="ABF133" s="9">
        <f t="shared" si="1139"/>
        <v>94.593253643614901</v>
      </c>
      <c r="ABG133" s="120">
        <f t="shared" si="1043"/>
        <v>97.674439139956931</v>
      </c>
      <c r="ABH133" s="15">
        <f t="shared" si="1044"/>
        <v>6.0094008972553755E-4</v>
      </c>
      <c r="ABI133" s="12"/>
      <c r="ABJ133" s="11">
        <f t="shared" si="1137"/>
        <v>6.1379575598120959E-4</v>
      </c>
      <c r="ABK133" s="10">
        <f t="shared" si="1045"/>
        <v>97.72999999999999</v>
      </c>
      <c r="ABL133" s="9">
        <f t="shared" si="706"/>
        <v>100.74570011595087</v>
      </c>
      <c r="ABM133" s="9"/>
      <c r="ABN133" s="101">
        <f t="shared" si="1046"/>
        <v>97.72999999999999</v>
      </c>
      <c r="ABO133" s="15">
        <f t="shared" si="1047"/>
        <v>5.8816812568290215E-4</v>
      </c>
      <c r="ABP133" s="11"/>
      <c r="ABQ133" s="11"/>
    </row>
    <row r="134" spans="1:745" x14ac:dyDescent="0.2">
      <c r="A134" s="1">
        <f t="shared" si="707"/>
        <v>175.2</v>
      </c>
      <c r="B134" s="1">
        <f t="shared" si="1048"/>
        <v>-530.86680486868977</v>
      </c>
      <c r="C134" s="1">
        <f t="shared" si="1049"/>
        <v>-2564065.8939724509</v>
      </c>
      <c r="D134" s="2">
        <f t="shared" si="1050"/>
        <v>119.74</v>
      </c>
      <c r="E134" s="7">
        <f t="shared" si="1051"/>
        <v>2.8300000000000001E-3</v>
      </c>
      <c r="F134" s="1">
        <f t="shared" si="1052"/>
        <v>6.2352202539999999E-2</v>
      </c>
      <c r="G134" s="2">
        <f t="shared" si="1053"/>
        <v>3500</v>
      </c>
      <c r="H134" s="3">
        <f t="shared" si="500"/>
        <v>58.333333333333336</v>
      </c>
      <c r="I134" s="3">
        <f t="shared" si="501"/>
        <v>366.52</v>
      </c>
      <c r="J134" s="1">
        <f t="shared" si="1054"/>
        <v>0.77</v>
      </c>
      <c r="K134" s="1">
        <f t="shared" si="1055"/>
        <v>0.65</v>
      </c>
      <c r="L134" s="1">
        <f t="shared" si="708"/>
        <v>0.50050000000000006</v>
      </c>
      <c r="M134" s="40">
        <f t="shared" si="709"/>
        <v>9.0273513153513143</v>
      </c>
      <c r="N134" s="40">
        <f t="shared" si="502"/>
        <v>685.17596483516479</v>
      </c>
      <c r="O134" s="1">
        <f t="shared" si="1056"/>
        <v>22.01</v>
      </c>
      <c r="P134" s="1">
        <f t="shared" si="1057"/>
        <v>101</v>
      </c>
      <c r="Q134" s="2">
        <f t="shared" si="1058"/>
        <v>9568.08</v>
      </c>
      <c r="R134" s="1">
        <f t="shared" si="710"/>
        <v>95.680800000000005</v>
      </c>
      <c r="S134" s="7">
        <f t="shared" si="1059"/>
        <v>0.1084</v>
      </c>
      <c r="T134" s="7">
        <f t="shared" si="503"/>
        <v>9.228889823999999E-3</v>
      </c>
      <c r="U134" s="7">
        <f t="shared" si="711"/>
        <v>5.2029491518009133E-2</v>
      </c>
      <c r="V134" s="40">
        <f t="shared" si="504"/>
        <v>5127.2756619537149</v>
      </c>
      <c r="W134" s="1">
        <f t="shared" si="1060"/>
        <v>0</v>
      </c>
      <c r="X134" s="1">
        <f t="shared" si="1061"/>
        <v>119.74</v>
      </c>
      <c r="Y134" s="1">
        <f t="shared" si="1062"/>
        <v>97.72999999999999</v>
      </c>
      <c r="Z134" s="6">
        <f t="shared" si="505"/>
        <v>0.80246106979523479</v>
      </c>
      <c r="AA134" s="2">
        <f t="shared" si="1063"/>
        <v>464.2</v>
      </c>
      <c r="AB134" s="40">
        <f t="shared" si="506"/>
        <v>27481.926356927921</v>
      </c>
      <c r="AC134" s="1">
        <f t="shared" si="507"/>
        <v>0.20611977595863853</v>
      </c>
      <c r="AD134" s="2">
        <f t="shared" si="1138"/>
        <v>12</v>
      </c>
      <c r="AE134" s="10">
        <f t="shared" si="508"/>
        <v>2.4734373115036625</v>
      </c>
      <c r="AF134" s="12">
        <f t="shared" si="509"/>
        <v>0.33502665284256611</v>
      </c>
      <c r="AG134" s="43">
        <f t="shared" si="510"/>
        <v>-1.2598762777534509E-4</v>
      </c>
      <c r="AH134" s="97">
        <f t="shared" si="511"/>
        <v>3.2567128605934748E-5</v>
      </c>
      <c r="AI134" s="11">
        <f t="shared" si="712"/>
        <v>0</v>
      </c>
      <c r="AJ134" s="43">
        <f t="shared" si="512"/>
        <v>2.069030364299639E-3</v>
      </c>
      <c r="AK134" s="43"/>
      <c r="AL134" s="11">
        <f t="shared" si="713"/>
        <v>0</v>
      </c>
      <c r="AM134" s="10">
        <f t="shared" si="714"/>
        <v>103.38729646216301</v>
      </c>
      <c r="AN134" s="9"/>
      <c r="AO134" s="9">
        <f t="shared" si="513"/>
        <v>103.16921246482116</v>
      </c>
      <c r="AP134" s="108">
        <f t="shared" si="715"/>
        <v>103.16921246482116</v>
      </c>
      <c r="AQ134" s="15">
        <f t="shared" si="716"/>
        <v>0</v>
      </c>
      <c r="AR134" s="49"/>
      <c r="AS134" s="11">
        <f t="shared" si="717"/>
        <v>2.1268256561673813E-5</v>
      </c>
      <c r="AT134" s="10">
        <f t="shared" si="718"/>
        <v>103.27824824792215</v>
      </c>
      <c r="AU134" s="9">
        <f t="shared" si="514"/>
        <v>103.16921246482116</v>
      </c>
      <c r="AV134" s="9">
        <f t="shared" si="515"/>
        <v>102.9513428141864</v>
      </c>
      <c r="AW134" s="101">
        <f t="shared" si="719"/>
        <v>103.06027763950378</v>
      </c>
      <c r="AX134" s="15">
        <f t="shared" si="720"/>
        <v>2.1246141713369053E-5</v>
      </c>
      <c r="AY134" s="49"/>
      <c r="AZ134" s="11">
        <f t="shared" si="721"/>
        <v>4.2516818297497109E-5</v>
      </c>
      <c r="BA134" s="10">
        <f t="shared" si="722"/>
        <v>103.16928858334268</v>
      </c>
      <c r="BB134" s="9">
        <f t="shared" si="516"/>
        <v>103.16920005951978</v>
      </c>
      <c r="BC134" s="9">
        <f t="shared" si="517"/>
        <v>102.73368668048188</v>
      </c>
      <c r="BD134" s="101">
        <f t="shared" si="723"/>
        <v>102.95144337000083</v>
      </c>
      <c r="BE134" s="15">
        <f t="shared" si="724"/>
        <v>4.2470252016053146E-5</v>
      </c>
      <c r="BF134" s="49"/>
      <c r="BG134" s="11">
        <f t="shared" si="725"/>
        <v>6.3743338571957758E-5</v>
      </c>
      <c r="BH134" s="10">
        <f t="shared" si="726"/>
        <v>103.06040468402728</v>
      </c>
      <c r="BI134" s="9">
        <f t="shared" si="518"/>
        <v>103.16915048975619</v>
      </c>
      <c r="BJ134" s="9">
        <f t="shared" si="727"/>
        <v>102.51624313925376</v>
      </c>
      <c r="BK134" s="101">
        <f t="shared" si="728"/>
        <v>102.84269681450498</v>
      </c>
      <c r="BL134" s="15">
        <f t="shared" si="729"/>
        <v>6.3670006602848156E-5</v>
      </c>
      <c r="BM134" s="49"/>
      <c r="BN134" s="11">
        <f t="shared" si="730"/>
        <v>8.4945486459692739E-5</v>
      </c>
      <c r="BO134" s="10">
        <f t="shared" si="731"/>
        <v>102.95158376225507</v>
      </c>
      <c r="BP134" s="9">
        <f t="shared" si="519"/>
        <v>103.16903908160651</v>
      </c>
      <c r="BQ134" s="9">
        <f t="shared" si="732"/>
        <v>102.29901117232663</v>
      </c>
      <c r="BR134" s="101">
        <f t="shared" si="733"/>
        <v>102.73402512696657</v>
      </c>
      <c r="BS134" s="15">
        <f t="shared" si="734"/>
        <v>8.4843098620171058E-5</v>
      </c>
      <c r="BT134" s="12"/>
      <c r="BU134" s="11">
        <f t="shared" si="735"/>
        <v>1.0612094771820997E-4</v>
      </c>
      <c r="BV134" s="10">
        <f t="shared" si="736"/>
        <v>102.84281303279734</v>
      </c>
      <c r="BW134" s="9">
        <f t="shared" si="520"/>
        <v>103.16884125704391</v>
      </c>
      <c r="BX134" s="9">
        <f t="shared" si="737"/>
        <v>102.08198966884554</v>
      </c>
      <c r="BY134" s="101">
        <f t="shared" si="738"/>
        <v>102.62541546294472</v>
      </c>
      <c r="BZ134" s="15">
        <f t="shared" si="739"/>
        <v>1.0598723960398958E-4</v>
      </c>
      <c r="CA134" s="12"/>
      <c r="CB134" s="11">
        <f t="shared" si="740"/>
        <v>1.2726742574066844E-4</v>
      </c>
      <c r="CC134" s="10">
        <f t="shared" si="741"/>
        <v>102.73407971870841</v>
      </c>
      <c r="CD134" s="9">
        <f t="shared" si="521"/>
        <v>103.1685325444591</v>
      </c>
      <c r="CE134" s="9">
        <f t="shared" si="742"/>
        <v>101.86517742640495</v>
      </c>
      <c r="CF134" s="101">
        <f t="shared" si="743"/>
        <v>102.51685498543202</v>
      </c>
      <c r="CG134" s="15">
        <f t="shared" si="744"/>
        <v>1.2710016039565948E-4</v>
      </c>
      <c r="CH134" s="12"/>
      <c r="CI134" s="11">
        <f t="shared" si="745"/>
        <v>1.4838264248776852E-4</v>
      </c>
      <c r="CJ134" s="10">
        <f t="shared" si="746"/>
        <v>102.62537105708738</v>
      </c>
      <c r="CK134" s="9">
        <f t="shared" si="522"/>
        <v>103.16808858903264</v>
      </c>
      <c r="CL134" s="9">
        <f t="shared" si="747"/>
        <v>101.64857315226216</v>
      </c>
      <c r="CM134" s="101">
        <f t="shared" si="748"/>
        <v>102.4083308706474</v>
      </c>
      <c r="CN134" s="15">
        <f t="shared" si="749"/>
        <v>1.4817961203508417E-4</v>
      </c>
      <c r="CO134" s="12"/>
      <c r="CP134" s="11">
        <f t="shared" si="750"/>
        <v>1.6946433939809578E-4</v>
      </c>
      <c r="CQ134" s="10">
        <f t="shared" si="751"/>
        <v>102.51667430480488</v>
      </c>
      <c r="CR134" s="9">
        <f t="shared" si="523"/>
        <v>103.16748516295006</v>
      </c>
      <c r="CS134" s="9">
        <f t="shared" si="524"/>
        <v>101.43217546463299</v>
      </c>
      <c r="CT134" s="101">
        <f t="shared" si="752"/>
        <v>102.29983031379152</v>
      </c>
      <c r="CU134" s="15">
        <f t="shared" si="753"/>
        <v>1.69223366630521E-4</v>
      </c>
      <c r="CV134" s="12"/>
      <c r="CW134" s="11">
        <f t="shared" si="754"/>
        <v>1.9051027827621708E-4</v>
      </c>
      <c r="CX134" s="10">
        <f t="shared" si="755"/>
        <v>102.40797674418992</v>
      </c>
      <c r="CY134" s="9">
        <f t="shared" si="525"/>
        <v>103.16669817545193</v>
      </c>
      <c r="CZ134" s="9">
        <f t="shared" si="526"/>
        <v>101.21598289406582</v>
      </c>
      <c r="DA134" s="101">
        <f t="shared" si="756"/>
        <v>102.19134053475887</v>
      </c>
      <c r="DB134" s="15">
        <f t="shared" si="757"/>
        <v>1.9022921820462609E-4</v>
      </c>
      <c r="DC134" s="12"/>
      <c r="DD134" s="11">
        <f t="shared" si="758"/>
        <v>2.1151824215809913E-4</v>
      </c>
      <c r="DE134" s="10">
        <f t="shared" si="759"/>
        <v>102.2992656886704</v>
      </c>
      <c r="DF134" s="9">
        <f t="shared" si="527"/>
        <v>103.16570368271054</v>
      </c>
      <c r="DG134" s="9">
        <f t="shared" si="528"/>
        <v>100.99999388489456</v>
      </c>
      <c r="DH134" s="101">
        <f t="shared" si="760"/>
        <v>102.08284878380255</v>
      </c>
      <c r="DI134" s="15">
        <f t="shared" si="761"/>
        <v>2.1119498351594021E-4</v>
      </c>
      <c r="DJ134" s="12"/>
      <c r="DK134" s="11">
        <f t="shared" si="762"/>
        <v>2.3248603615293507E-4</v>
      </c>
      <c r="DL134" s="10">
        <f t="shared" si="763"/>
        <v>102.19052848836395</v>
      </c>
      <c r="DM134" s="9">
        <f t="shared" si="529"/>
        <v>103.16447789752583</v>
      </c>
      <c r="DN134" s="9">
        <f t="shared" si="530"/>
        <v>100.78420679676498</v>
      </c>
      <c r="DO134" s="101">
        <f t="shared" si="764"/>
        <v>101.97434234714541</v>
      </c>
      <c r="DP134" s="15">
        <f t="shared" si="765"/>
        <v>2.3211850285555447E-4</v>
      </c>
      <c r="DQ134" s="12"/>
      <c r="DR134" s="11">
        <f t="shared" si="766"/>
        <v>2.5341148826116028E-4</v>
      </c>
      <c r="DS134" s="10">
        <f t="shared" si="767"/>
        <v>102.08175253561242</v>
      </c>
      <c r="DT134" s="9">
        <f t="shared" si="531"/>
        <v>103.16299719883301</v>
      </c>
      <c r="DU134" s="9">
        <f t="shared" si="532"/>
        <v>100.56861990623356</v>
      </c>
      <c r="DV134" s="101">
        <f t="shared" si="768"/>
        <v>101.86580855253328</v>
      </c>
      <c r="DW134" s="15">
        <f t="shared" si="769"/>
        <v>2.5299764081836889E-4</v>
      </c>
      <c r="DX134" s="12"/>
      <c r="DY134" s="11">
        <f t="shared" si="770"/>
        <v>2.7429245016793622E-4</v>
      </c>
      <c r="DZ134" s="10">
        <f t="shared" si="771"/>
        <v>101.97292527045616</v>
      </c>
      <c r="EA134" s="9">
        <f t="shared" si="533"/>
        <v>103.16123814101512</v>
      </c>
      <c r="EB134" s="9">
        <f t="shared" si="534"/>
        <v>100.35323140843489</v>
      </c>
      <c r="EC134" s="101">
        <f t="shared" si="772"/>
        <v>101.75723477472501</v>
      </c>
      <c r="ED134" s="15">
        <f t="shared" si="773"/>
        <v>2.7383028704860507E-4</v>
      </c>
      <c r="EE134" s="12"/>
      <c r="EF134" s="11">
        <f t="shared" si="774"/>
        <v>2.9512679801180913E-4</v>
      </c>
      <c r="EG134" s="10">
        <f t="shared" si="775"/>
        <v>101.86403418604247</v>
      </c>
      <c r="EH134" s="9">
        <f t="shared" si="535"/>
        <v>103.15917746301368</v>
      </c>
      <c r="EI134" s="9">
        <f t="shared" si="536"/>
        <v>100.13803941881606</v>
      </c>
      <c r="EJ134" s="101">
        <f t="shared" si="776"/>
        <v>101.64860844091487</v>
      </c>
      <c r="EK134" s="15">
        <f t="shared" si="777"/>
        <v>2.9461435695915246E-4</v>
      </c>
      <c r="EL134" s="12"/>
      <c r="EM134" s="11">
        <f t="shared" si="778"/>
        <v>3.1591243312794752E-4</v>
      </c>
      <c r="EN134" s="10">
        <f t="shared" si="779"/>
        <v>101.75506683396455</v>
      </c>
      <c r="EO134" s="9">
        <f t="shared" si="537"/>
        <v>103.15679209723139</v>
      </c>
      <c r="EP134" s="9">
        <f t="shared" si="538"/>
        <v>99.923041974934364</v>
      </c>
      <c r="EQ134" s="101">
        <f t="shared" si="780"/>
        <v>101.53991703608287</v>
      </c>
      <c r="ER134" s="15">
        <f t="shared" si="781"/>
        <v>3.1534779242441195E-4</v>
      </c>
      <c r="ES134" s="12"/>
      <c r="ET134" s="11">
        <f t="shared" si="782"/>
        <v>3.3664728276570026E-4</v>
      </c>
      <c r="EU134" s="10">
        <f t="shared" si="783"/>
        <v>101.64601082952561</v>
      </c>
      <c r="EV134" s="9">
        <f t="shared" si="539"/>
        <v>103.15405917822076</v>
      </c>
      <c r="EW134" s="9">
        <f t="shared" si="540"/>
        <v>99.708237038314536</v>
      </c>
      <c r="EX134" s="101">
        <f t="shared" si="784"/>
        <v>101.43114810826765</v>
      </c>
      <c r="EY134" s="15">
        <f t="shared" si="785"/>
        <v>3.3602856244647659E-4</v>
      </c>
      <c r="EZ134" s="12"/>
      <c r="FA134" s="11">
        <f t="shared" si="786"/>
        <v>3.5732930078015174E-4</v>
      </c>
      <c r="FB134" s="10">
        <f t="shared" si="787"/>
        <v>101.53685385692384</v>
      </c>
      <c r="FC134" s="9">
        <f t="shared" si="541"/>
        <v>103.15095605115324</v>
      </c>
      <c r="FD134" s="9">
        <f t="shared" si="542"/>
        <v>99.493622496364466</v>
      </c>
      <c r="FE134" s="101">
        <f t="shared" si="788"/>
        <v>101.32228927375886</v>
      </c>
      <c r="FF134" s="15">
        <f t="shared" si="789"/>
        <v>3.5665466379421998E-4</v>
      </c>
      <c r="FG134" s="12"/>
      <c r="FH134" s="11">
        <f t="shared" si="790"/>
        <v>3.7795646829726038E-4</v>
      </c>
      <c r="FI134" s="10">
        <f t="shared" si="791"/>
        <v>101.42758367435462</v>
      </c>
      <c r="FJ134" s="9">
        <f t="shared" si="543"/>
        <v>103.14746028006354</v>
      </c>
      <c r="FK134" s="9">
        <f t="shared" si="544"/>
        <v>99.279196164344327</v>
      </c>
      <c r="FL134" s="101">
        <f t="shared" si="792"/>
        <v>101.21332822220393</v>
      </c>
      <c r="FM134" s="15">
        <f t="shared" si="793"/>
        <v>3.7722412161522549E-4</v>
      </c>
      <c r="FN134" s="12"/>
      <c r="FO134" s="11">
        <f t="shared" si="794"/>
        <v>3.9852679435242592E-4</v>
      </c>
      <c r="FP134" s="10">
        <f t="shared" si="795"/>
        <v>101.31818811902515</v>
      </c>
      <c r="FQ134" s="9">
        <f t="shared" si="545"/>
        <v>103.14354965586446</v>
      </c>
      <c r="FR134" s="9">
        <f t="shared" si="546"/>
        <v>99.064955787387106</v>
      </c>
      <c r="FS134" s="101">
        <f t="shared" si="796"/>
        <v>101.10425272162578</v>
      </c>
      <c r="FT134" s="15">
        <f t="shared" si="797"/>
        <v>3.9773499002033704E-4</v>
      </c>
      <c r="FU134" s="12"/>
      <c r="FV134" s="11">
        <f t="shared" si="798"/>
        <v>4.1903831650222449E-4</v>
      </c>
      <c r="FW134" s="10">
        <f t="shared" si="799"/>
        <v>101.20865511207806</v>
      </c>
      <c r="FX134" s="9">
        <f t="shared" si="547"/>
        <v>103.13920220412761</v>
      </c>
      <c r="FY134" s="9">
        <f t="shared" si="548"/>
        <v>98.850899042566837</v>
      </c>
      <c r="FZ134" s="101">
        <f t="shared" si="800"/>
        <v>100.99505062334723</v>
      </c>
      <c r="GA134" s="15">
        <f t="shared" si="801"/>
        <v>4.1818535264073813E-4</v>
      </c>
      <c r="GB134" s="12"/>
      <c r="GC134" s="11">
        <f t="shared" si="802"/>
        <v>4.3948910140913992E-4</v>
      </c>
      <c r="GD134" s="10">
        <f t="shared" si="803"/>
        <v>101.09897266342003</v>
      </c>
      <c r="GE134" s="9">
        <f t="shared" si="549"/>
        <v>103.13439619262606</v>
      </c>
      <c r="GF134" s="9">
        <f t="shared" si="550"/>
        <v>98.637023541011388</v>
      </c>
      <c r="GG134" s="101">
        <f t="shared" si="804"/>
        <v>100.88570986681873</v>
      </c>
      <c r="GH134" s="15">
        <f t="shared" si="805"/>
        <v>4.3857332315744453E-4</v>
      </c>
      <c r="GI134" s="12"/>
      <c r="GJ134" s="11">
        <f t="shared" si="806"/>
        <v>4.5987724539915507E-4</v>
      </c>
      <c r="GK134" s="10">
        <f t="shared" si="807"/>
        <v>100.98912887645182</v>
      </c>
      <c r="GL134" s="9">
        <f t="shared" si="551"/>
        <v>103.12911013863503</v>
      </c>
      <c r="GM134" s="9">
        <f t="shared" si="552"/>
        <v>98.423326830056993</v>
      </c>
      <c r="GN134" s="120">
        <f t="shared" si="808"/>
        <v>100.776218484346</v>
      </c>
      <c r="GO134" s="15">
        <f t="shared" si="809"/>
        <v>4.5889704580316448E-4</v>
      </c>
      <c r="GP134" s="12"/>
      <c r="GQ134" s="11">
        <f t="shared" si="810"/>
        <v>4.8020087499205425E-4</v>
      </c>
      <c r="GR134" s="10">
        <f t="shared" si="811"/>
        <v>100.8791119526966</v>
      </c>
      <c r="GS134" s="9">
        <f t="shared" si="553"/>
        <v>103.12332281598745</v>
      </c>
      <c r="GT134" s="9">
        <f t="shared" si="554"/>
        <v>98.209806395440552</v>
      </c>
      <c r="GU134" s="120">
        <f t="shared" si="812"/>
        <v>100.666564605714</v>
      </c>
      <c r="GV134" s="15">
        <f t="shared" si="813"/>
        <v>4.7915469583652487E-4</v>
      </c>
      <c r="GW134" s="12"/>
      <c r="GX134" s="11">
        <f t="shared" si="814"/>
        <v>5.0045814740444982E-4</v>
      </c>
      <c r="GY134" s="10">
        <f t="shared" si="815"/>
        <v>100.76891019632293</v>
      </c>
      <c r="GZ134" s="9">
        <f t="shared" si="555"/>
        <v>103.1170132618812</v>
      </c>
      <c r="HA134" s="9">
        <f t="shared" si="556"/>
        <v>97.996459663526508</v>
      </c>
      <c r="HB134" s="101">
        <f t="shared" si="816"/>
        <v>100.55673646270385</v>
      </c>
      <c r="HC134" s="15">
        <f t="shared" si="817"/>
        <v>4.9934447998876811E-4</v>
      </c>
      <c r="HD134" s="12"/>
      <c r="HE134" s="11">
        <f t="shared" si="818"/>
        <v>5.206472510254751E-4</v>
      </c>
      <c r="HF134" s="10">
        <f t="shared" si="819"/>
        <v>100.65851201855929</v>
      </c>
      <c r="HG134" s="9">
        <f t="shared" si="557"/>
        <v>103.11016078343548</v>
      </c>
      <c r="HH134" s="9">
        <f t="shared" si="558"/>
        <v>97.78328400356547</v>
      </c>
      <c r="HI134" s="101">
        <f t="shared" si="820"/>
        <v>100.44672239350047</v>
      </c>
      <c r="HJ134" s="15">
        <f t="shared" si="821"/>
        <v>5.1946463688284006E-4</v>
      </c>
      <c r="HK134" s="12"/>
      <c r="HL134" s="11">
        <f t="shared" si="822"/>
        <v>5.4076640586512431E-4</v>
      </c>
      <c r="HM134" s="10">
        <f t="shared" si="823"/>
        <v>100.54790594199764</v>
      </c>
      <c r="HN134" s="9">
        <f t="shared" si="559"/>
        <v>103.10274496399401</v>
      </c>
      <c r="HO134" s="9">
        <f t="shared" si="560"/>
        <v>97.570276729981273</v>
      </c>
      <c r="HP134" s="120">
        <f t="shared" si="824"/>
        <v>100.33651084698764</v>
      </c>
      <c r="HQ134" s="15">
        <f t="shared" si="825"/>
        <v>5.3951343742503623E-4</v>
      </c>
      <c r="HR134" s="12"/>
      <c r="HS134" s="11">
        <f t="shared" si="1064"/>
        <v>5.6081386397526694E-4</v>
      </c>
      <c r="HT134" s="10">
        <f t="shared" si="826"/>
        <v>100.4370806047832</v>
      </c>
      <c r="HU134" s="9">
        <f t="shared" si="561"/>
        <v>103.09474566917318</v>
      </c>
      <c r="HV134" s="9">
        <f t="shared" si="562"/>
        <v>97.357435104682537</v>
      </c>
      <c r="HW134" s="120">
        <f t="shared" si="827"/>
        <v>100.22609038692786</v>
      </c>
      <c r="HX134" s="15">
        <f t="shared" si="828"/>
        <v>5.5948918516938713E-4</v>
      </c>
      <c r="HY134" s="12"/>
      <c r="HZ134" s="11">
        <f t="shared" si="1065"/>
        <v>5.8078790984349485E-4</v>
      </c>
      <c r="IA134" s="10">
        <f t="shared" si="829"/>
        <v>100.32602476468762</v>
      </c>
      <c r="IB134" s="9">
        <f t="shared" si="563"/>
        <v>103.08614305265336</v>
      </c>
      <c r="IC134" s="9">
        <f t="shared" si="564"/>
        <v>97.14475633939594</v>
      </c>
      <c r="ID134" s="120">
        <f t="shared" si="830"/>
        <v>100.11544969602465</v>
      </c>
      <c r="IE134" s="15">
        <f t="shared" si="831"/>
        <v>5.7939021665488863E-4</v>
      </c>
      <c r="IF134" s="12"/>
      <c r="IG134" s="11">
        <f t="shared" si="1066"/>
        <v>6.006868607598575E-4</v>
      </c>
      <c r="IH134" s="10">
        <f t="shared" si="832"/>
        <v>100.2147273030633</v>
      </c>
      <c r="II134" s="9">
        <f t="shared" si="565"/>
        <v>103.07691756171246</v>
      </c>
      <c r="IJ134" s="9">
        <f t="shared" si="566"/>
        <v>96.932237598018119</v>
      </c>
      <c r="IK134" s="120">
        <f t="shared" si="833"/>
        <v>100.0045775798653</v>
      </c>
      <c r="IL134" s="15">
        <f t="shared" si="834"/>
        <v>5.9921490171575245E-4</v>
      </c>
      <c r="IM134" s="12"/>
      <c r="IN134" s="11">
        <f t="shared" si="1067"/>
        <v>6.2050906715659581E-4</v>
      </c>
      <c r="IO134" s="10">
        <f t="shared" si="835"/>
        <v>100.10317722867704</v>
      </c>
      <c r="IP134" s="9">
        <f t="shared" si="567"/>
        <v>103.06704994250056</v>
      </c>
      <c r="IQ134" s="9">
        <f t="shared" si="568"/>
        <v>96.719875998982289</v>
      </c>
      <c r="IR134" s="120">
        <f t="shared" si="836"/>
        <v>99.893462970741425</v>
      </c>
      <c r="IS134" s="15">
        <f t="shared" si="837"/>
        <v>6.1896164376499727E-4</v>
      </c>
      <c r="IT134" s="12"/>
      <c r="IU134" s="11">
        <f t="shared" si="1068"/>
        <v>6.4025291292115491E-4</v>
      </c>
      <c r="IV134" s="10">
        <f t="shared" si="838"/>
        <v>99.991363681420353</v>
      </c>
      <c r="IW134" s="9">
        <f t="shared" si="569"/>
        <v>103.05652124505508</v>
      </c>
      <c r="IX134" s="9">
        <f t="shared" si="570"/>
        <v>96.507668617637464</v>
      </c>
      <c r="IY134" s="120">
        <f t="shared" si="839"/>
        <v>99.782094931346279</v>
      </c>
      <c r="IZ134" s="15">
        <f t="shared" si="840"/>
        <v>6.3862888005149741E-4</v>
      </c>
      <c r="JA134" s="12"/>
      <c r="JB134" s="11">
        <f t="shared" si="1069"/>
        <v>6.5991681568252562E-4</v>
      </c>
      <c r="JC134" s="10">
        <f t="shared" si="841"/>
        <v>99.879275935895407</v>
      </c>
      <c r="JD134" s="9">
        <f t="shared" si="571"/>
        <v>103.04531282805642</v>
      </c>
      <c r="JE134" s="9">
        <f t="shared" si="572"/>
        <v>96.295612488635626</v>
      </c>
      <c r="JF134" s="120">
        <f t="shared" si="842"/>
        <v>99.670462658346025</v>
      </c>
      <c r="JG134" s="15">
        <f t="shared" si="843"/>
        <v>6.5821508189096165E-4</v>
      </c>
      <c r="JH134" s="12"/>
      <c r="JI134" s="11">
        <f t="shared" si="1070"/>
        <v>6.7949922707133609E-4</v>
      </c>
      <c r="JJ134" s="10">
        <f t="shared" si="844"/>
        <v>99.766903404874128</v>
      </c>
      <c r="JK134" s="9">
        <f t="shared" si="573"/>
        <v>103.03340636332398</v>
      </c>
      <c r="JL134" s="9">
        <f t="shared" si="574"/>
        <v>96.083704608325732</v>
      </c>
      <c r="JM134" s="120">
        <f t="shared" si="845"/>
        <v>99.558555485824854</v>
      </c>
      <c r="JN134" s="15">
        <f t="shared" si="846"/>
        <v>6.7771875487089627E-4</v>
      </c>
      <c r="JO134" s="12"/>
      <c r="JP134" s="11">
        <f t="shared" si="1071"/>
        <v>6.9899863295374589E-4</v>
      </c>
      <c r="JQ134" s="10">
        <f t="shared" si="847"/>
        <v>99.65423564262997</v>
      </c>
      <c r="JR134" s="9">
        <f t="shared" si="575"/>
        <v>103.02078384005287</v>
      </c>
      <c r="JS134" s="9">
        <f t="shared" si="576"/>
        <v>95.871941937149373</v>
      </c>
      <c r="JT134" s="120">
        <f t="shared" si="848"/>
        <v>99.446362888601129</v>
      </c>
      <c r="JU134" s="15">
        <f t="shared" si="849"/>
        <v>6.9713843903015981E-4</v>
      </c>
      <c r="JV134" s="12"/>
      <c r="JW134" s="11">
        <f t="shared" si="1072"/>
        <v>7.1841355363961668E-4</v>
      </c>
      <c r="JX134" s="10">
        <f t="shared" si="850"/>
        <v>99.541262348140123</v>
      </c>
      <c r="JY134" s="9">
        <f t="shared" si="577"/>
        <v>103.00742756879234</v>
      </c>
      <c r="JZ134" s="9">
        <f t="shared" si="578"/>
        <v>95.660321402036374</v>
      </c>
      <c r="KA134" s="120">
        <f t="shared" si="851"/>
        <v>99.333874485414356</v>
      </c>
      <c r="KB134" s="15">
        <f t="shared" si="852"/>
        <v>7.1647270901330836E-4</v>
      </c>
      <c r="KC134" s="12"/>
      <c r="KD134" s="11">
        <f t="shared" si="1073"/>
        <v>7.3774254406518971E-4</v>
      </c>
      <c r="KE134" s="10">
        <f t="shared" si="853"/>
        <v>99.427973368157609</v>
      </c>
      <c r="KF134" s="9">
        <f t="shared" si="579"/>
        <v>102.99332018516641</v>
      </c>
      <c r="KG134" s="9">
        <f t="shared" si="580"/>
        <v>95.448839898797289</v>
      </c>
      <c r="KH134" s="120">
        <f t="shared" si="854"/>
        <v>99.22108004198185</v>
      </c>
      <c r="KI134" s="15">
        <f t="shared" si="855"/>
        <v>7.3572017420010793E-4</v>
      </c>
      <c r="KJ134" s="12"/>
      <c r="KK134" s="11">
        <f t="shared" si="1074"/>
        <v>7.5698419395058599E-4</v>
      </c>
      <c r="KL134" s="10">
        <f t="shared" si="856"/>
        <v>99.314358700152354</v>
      </c>
      <c r="KM134" s="9">
        <f t="shared" si="581"/>
        <v>102.97844465333844</v>
      </c>
      <c r="KN134" s="9">
        <f t="shared" si="582"/>
        <v>95.237494294509858</v>
      </c>
      <c r="KO134" s="120">
        <f t="shared" si="857"/>
        <v>99.107969473924157</v>
      </c>
      <c r="KP134" s="15">
        <f t="shared" si="858"/>
        <v>7.5487947881067619E-4</v>
      </c>
      <c r="KQ134" s="12"/>
      <c r="KR134" s="11">
        <f t="shared" si="1075"/>
        <v>7.7613712793249997E-4</v>
      </c>
      <c r="KS134" s="10">
        <f t="shared" si="859"/>
        <v>99.200408495120456</v>
      </c>
      <c r="KT134" s="9">
        <f t="shared" si="583"/>
        <v>102.96278426922086</v>
      </c>
      <c r="KU134" s="9">
        <f t="shared" si="584"/>
        <v>95.026281429895761</v>
      </c>
      <c r="KV134" s="120">
        <f t="shared" si="860"/>
        <v>98.994532849558311</v>
      </c>
      <c r="KW134" s="15">
        <f t="shared" si="861"/>
        <v>7.7394930198671516E-4</v>
      </c>
      <c r="KX134" s="12"/>
      <c r="KY134" s="11">
        <f t="shared" si="1076"/>
        <v>7.9520000567256726E-4</v>
      </c>
      <c r="KZ134" s="10">
        <f t="shared" si="862"/>
        <v>99.086113060260644</v>
      </c>
      <c r="LA134" s="9">
        <f t="shared" si="585"/>
        <v>102.94632266343201</v>
      </c>
      <c r="LB134" s="9">
        <f t="shared" si="586"/>
        <v>94.815198121686393</v>
      </c>
      <c r="LC134" s="120">
        <f t="shared" si="863"/>
        <v>98.88076039255921</v>
      </c>
      <c r="LD134" s="15">
        <f t="shared" si="864"/>
        <v>7.9292835784913643E-4</v>
      </c>
      <c r="LE134" s="12"/>
      <c r="LF134" s="11">
        <f t="shared" si="1077"/>
        <v>8.141715219416554E-4</v>
      </c>
      <c r="LG134" s="10">
        <f t="shared" si="865"/>
        <v>98.971462861518262</v>
      </c>
      <c r="LH134" s="9">
        <f t="shared" si="587"/>
        <v>102.92904380400213</v>
      </c>
      <c r="LI134" s="9">
        <f t="shared" si="588"/>
        <v>94.604241164973701</v>
      </c>
      <c r="LJ134" s="120">
        <f t="shared" si="866"/>
        <v>98.766642484487917</v>
      </c>
      <c r="LK134" s="15">
        <f t="shared" si="867"/>
        <v>8.1181539553271478E-4</v>
      </c>
      <c r="LL134" s="12"/>
      <c r="LM134" s="11">
        <f t="shared" si="1078"/>
        <v>8.3305040668062537E-4</v>
      </c>
      <c r="LN134" s="10">
        <f t="shared" si="868"/>
        <v>98.856448525995916</v>
      </c>
      <c r="LO134" s="9">
        <f t="shared" si="589"/>
        <v>102.91093199883078</v>
      </c>
      <c r="LP134" s="9">
        <f t="shared" si="590"/>
        <v>94.393407335544552</v>
      </c>
      <c r="LQ134" s="120">
        <f t="shared" si="869"/>
        <v>98.652169667187664</v>
      </c>
      <c r="LR134" s="15">
        <f t="shared" si="870"/>
        <v>8.3060919919806663E-4</v>
      </c>
      <c r="LS134" s="12"/>
      <c r="LT134" s="11">
        <f t="shared" si="1079"/>
        <v>8.5183542503792392E-4</v>
      </c>
      <c r="LU134" s="10">
        <f t="shared" si="871"/>
        <v>98.741060844231185</v>
      </c>
      <c r="LV134" s="9">
        <f t="shared" si="591"/>
        <v>102.89197189789824</v>
      </c>
      <c r="LW134" s="9">
        <f t="shared" si="592"/>
        <v>94.182693392194921</v>
      </c>
      <c r="LX134" s="120">
        <f t="shared" si="872"/>
        <v>98.537332645046575</v>
      </c>
      <c r="LY134" s="15">
        <f t="shared" si="873"/>
        <v>8.4930858802164777E-4</v>
      </c>
      <c r="LZ134" s="12"/>
      <c r="MA134" s="11">
        <f t="shared" si="1080"/>
        <v>8.7052537738455203E-4</v>
      </c>
      <c r="MB134" s="10">
        <f t="shared" si="874"/>
        <v>98.625290772340932</v>
      </c>
      <c r="MC134" s="9">
        <f t="shared" si="593"/>
        <v>102.87214849523383</v>
      </c>
      <c r="MD134" s="9">
        <f t="shared" si="594"/>
        <v>93.972096079022847</v>
      </c>
      <c r="ME134" s="120">
        <f t="shared" si="875"/>
        <v>98.422122287128332</v>
      </c>
      <c r="MF134" s="15">
        <f t="shared" si="876"/>
        <v>8.6791241616407356E-4</v>
      </c>
      <c r="MG134" s="12"/>
      <c r="MH134" s="11">
        <f t="shared" si="1081"/>
        <v>8.8911909930676849E-4</v>
      </c>
      <c r="MI134" s="10">
        <f t="shared" si="877"/>
        <v>98.509129434033142</v>
      </c>
      <c r="MJ134" s="9">
        <f t="shared" si="595"/>
        <v>102.85144713064379</v>
      </c>
      <c r="MK134" s="9">
        <f t="shared" si="596"/>
        <v>93.761612127696566</v>
      </c>
      <c r="ML134" s="120">
        <f t="shared" si="878"/>
        <v>98.306529629170171</v>
      </c>
      <c r="MM134" s="15">
        <f t="shared" si="879"/>
        <v>8.8641957271745533E-4</v>
      </c>
      <c r="MN134" s="12"/>
      <c r="MO134" s="11">
        <f t="shared" si="1082"/>
        <v>9.0761546157716144E-4</v>
      </c>
      <c r="MP134" s="10">
        <f t="shared" si="880"/>
        <v>98.392568122485969</v>
      </c>
      <c r="MQ134" s="9">
        <f t="shared" si="597"/>
        <v>102.82985349120227</v>
      </c>
      <c r="MR134" s="9">
        <f t="shared" si="598"/>
        <v>93.551238259696447</v>
      </c>
      <c r="MS134" s="120">
        <f t="shared" si="881"/>
        <v>98.190545875449359</v>
      </c>
      <c r="MT134" s="15">
        <f t="shared" si="882"/>
        <v>9.0482898163215478E-4</v>
      </c>
      <c r="MU134" s="12"/>
      <c r="MV134" s="11">
        <f t="shared" si="1083"/>
        <v>9.2601337010444931E-4</v>
      </c>
      <c r="MW134" s="10">
        <f t="shared" si="883"/>
        <v>98.275598302095091</v>
      </c>
      <c r="MX134" s="9">
        <f t="shared" si="599"/>
        <v>102.80735361250871</v>
      </c>
      <c r="MY134" s="9">
        <f t="shared" si="600"/>
        <v>93.3409711885284</v>
      </c>
      <c r="MZ134" s="120">
        <f t="shared" si="884"/>
        <v>98.07416240051856</v>
      </c>
      <c r="NA134" s="15">
        <f t="shared" si="885"/>
        <v>9.231396016235637E-4</v>
      </c>
      <c r="NB134" s="12"/>
      <c r="NC134" s="11">
        <f t="shared" si="1084"/>
        <v>9.4431176586260226E-4</v>
      </c>
      <c r="ND134" s="10">
        <f t="shared" si="886"/>
        <v>98.158211610089879</v>
      </c>
      <c r="NE134" s="9">
        <f t="shared" si="601"/>
        <v>102.78393387971504</v>
      </c>
      <c r="NF134" s="9">
        <f t="shared" si="602"/>
        <v>93.130807621906044</v>
      </c>
      <c r="NG134" s="120">
        <f t="shared" si="887"/>
        <v>97.95737075081054</v>
      </c>
      <c r="NH134" s="15">
        <f t="shared" si="888"/>
        <v>9.4135042605947305E-4</v>
      </c>
      <c r="NI134" s="12"/>
      <c r="NJ134" s="11">
        <f t="shared" si="1085"/>
        <v>9.6250962479984962E-4</v>
      </c>
      <c r="NK134" s="10">
        <f t="shared" si="889"/>
        <v>98.040399858018887</v>
      </c>
      <c r="NL134" s="9">
        <f t="shared" si="603"/>
        <v>102.75958102832674</v>
      </c>
      <c r="NM134" s="9">
        <f t="shared" si="604"/>
        <v>92.920744263900488</v>
      </c>
      <c r="NN134" s="120">
        <f t="shared" si="890"/>
        <v>97.840162646113612</v>
      </c>
      <c r="NO134" s="15">
        <f t="shared" si="891"/>
        <v>9.5946048282853809E-4</v>
      </c>
      <c r="NP134" s="12"/>
      <c r="NQ134" s="11">
        <f t="shared" si="1086"/>
        <v>9.8060595772800937E-4</v>
      </c>
      <c r="NR134" s="10">
        <f t="shared" si="892"/>
        <v>97.922155033106094</v>
      </c>
      <c r="NS134" s="9">
        <f t="shared" si="605"/>
        <v>102.73428214478145</v>
      </c>
      <c r="NT134" s="9">
        <f t="shared" si="606"/>
        <v>92.710777817056226</v>
      </c>
      <c r="NU134" s="120">
        <f t="shared" si="893"/>
        <v>97.722529980918836</v>
      </c>
      <c r="NV134" s="15">
        <f t="shared" si="894"/>
        <v>9.7746883419038062E-4</v>
      </c>
      <c r="NW134" s="12"/>
      <c r="NX134" s="11">
        <f t="shared" si="1087"/>
        <v>9.9859981019269871E-4</v>
      </c>
      <c r="NY134" s="10">
        <f t="shared" si="895"/>
        <v>97.803469299479076</v>
      </c>
      <c r="NZ134" s="9">
        <f t="shared" si="607"/>
        <v>102.70802466680929</v>
      </c>
      <c r="OA134" s="9">
        <f t="shared" si="608"/>
        <v>92.500904984469145</v>
      </c>
      <c r="OB134" s="120">
        <f t="shared" si="896"/>
        <v>97.604464825639212</v>
      </c>
      <c r="OC134" s="15">
        <f t="shared" si="897"/>
        <v>9.9537457660807795E-4</v>
      </c>
      <c r="OD134" s="12"/>
      <c r="OE134" s="11">
        <f t="shared" si="1088"/>
        <v>1.0164902623251413E-3</v>
      </c>
      <c r="OF134" s="10">
        <f t="shared" si="898"/>
        <v>97.684334999269282</v>
      </c>
      <c r="OG134" s="9">
        <f t="shared" si="609"/>
        <v>102.68079638357921</v>
      </c>
      <c r="OH134" s="9">
        <f t="shared" si="610"/>
        <v>92.291122471827904</v>
      </c>
      <c r="OI134" s="120">
        <f t="shared" si="899"/>
        <v>97.485959427703563</v>
      </c>
      <c r="OJ134" s="15">
        <f t="shared" si="900"/>
        <v>1.0131768405633539E-3</v>
      </c>
      <c r="OK134" s="12"/>
      <c r="OL134" s="11">
        <f t="shared" si="1089"/>
        <v>1.034276428675878E-3</v>
      </c>
      <c r="OM134" s="10">
        <f t="shared" si="901"/>
        <v>97.564744653587184</v>
      </c>
      <c r="ON134" s="9">
        <f t="shared" si="611"/>
        <v>102.65258543563543</v>
      </c>
      <c r="OO134" s="9">
        <f t="shared" si="612"/>
        <v>92.081426989415291</v>
      </c>
      <c r="OP134" s="120">
        <f t="shared" si="902"/>
        <v>97.367006212525354</v>
      </c>
      <c r="OQ134" s="15">
        <f t="shared" si="903"/>
        <v>1.0308747903552433E-3</v>
      </c>
      <c r="OR134" s="12"/>
      <c r="OS134" s="11">
        <f t="shared" si="1090"/>
        <v>1.051957458031114E-3</v>
      </c>
      <c r="OT134" s="10">
        <f t="shared" si="904"/>
        <v>97.444690963372835</v>
      </c>
      <c r="OU134" s="9">
        <f t="shared" si="613"/>
        <v>102.6233803146289</v>
      </c>
      <c r="OV134" s="9">
        <f t="shared" si="614"/>
        <v>91.871815254068366</v>
      </c>
      <c r="OW134" s="120">
        <f t="shared" si="905"/>
        <v>97.247597784348642</v>
      </c>
      <c r="OX134" s="15">
        <f t="shared" si="906"/>
        <v>1.0484676238827102E-3</v>
      </c>
      <c r="OY134" s="12"/>
      <c r="OZ134" s="11">
        <f t="shared" si="1091"/>
        <v>1.0695325332122346E-3</v>
      </c>
      <c r="PA134" s="10">
        <f t="shared" si="907"/>
        <v>97.324166810123586</v>
      </c>
      <c r="PB134" s="9">
        <f t="shared" si="615"/>
        <v>102.59316986284794</v>
      </c>
      <c r="PC134" s="9">
        <f t="shared" si="616"/>
        <v>91.662283991096189</v>
      </c>
      <c r="PD134" s="120">
        <f t="shared" si="908"/>
        <v>97.127726926972059</v>
      </c>
      <c r="PE134" s="15">
        <f t="shared" si="909"/>
        <v>1.0659545724119139E-3</v>
      </c>
      <c r="PF134" s="12"/>
      <c r="PG134" s="11">
        <f t="shared" si="1092"/>
        <v>1.0870008708590657E-3</v>
      </c>
      <c r="PH134" s="10">
        <f t="shared" si="910"/>
        <v>97.203165256500625</v>
      </c>
      <c r="PI134" s="9">
        <f t="shared" si="617"/>
        <v>102.56194327255301</v>
      </c>
      <c r="PJ134" s="9">
        <f t="shared" si="618"/>
        <v>91.452829936154259</v>
      </c>
      <c r="PK134" s="120">
        <f t="shared" si="911"/>
        <v>97.007386604353627</v>
      </c>
      <c r="PL134" s="15">
        <f t="shared" si="912"/>
        <v>1.0833349003285021E-3</v>
      </c>
      <c r="PM134" s="12"/>
      <c r="PN134" s="11">
        <f t="shared" si="1093"/>
        <v>1.1043617211973808E-3</v>
      </c>
      <c r="PO134" s="10">
        <f t="shared" si="913"/>
        <v>97.081679546816417</v>
      </c>
      <c r="PP134" s="9">
        <f t="shared" si="619"/>
        <v>102.52969008512028</v>
      </c>
      <c r="PQ134" s="9">
        <f t="shared" si="620"/>
        <v>91.243449837072959</v>
      </c>
      <c r="PR134" s="120">
        <f t="shared" si="914"/>
        <v>96.886569961096626</v>
      </c>
      <c r="PS134" s="15">
        <f t="shared" si="915"/>
        <v>1.1006079048758183E-3</v>
      </c>
      <c r="PT134" s="12"/>
      <c r="PU134" s="11">
        <f t="shared" si="1094"/>
        <v>1.1216143677914116E-3</v>
      </c>
      <c r="PV134" s="10">
        <f t="shared" si="916"/>
        <v>96.959703107404067</v>
      </c>
      <c r="PW134" s="9">
        <f t="shared" si="621"/>
        <v>102.49640018999904</v>
      </c>
      <c r="PX134" s="9">
        <f t="shared" si="622"/>
        <v>91.034140455641833</v>
      </c>
      <c r="PY134" s="120">
        <f t="shared" si="917"/>
        <v>96.765270322820442</v>
      </c>
      <c r="PZ134" s="15">
        <f t="shared" si="918"/>
        <v>1.1177729158792264E-3</v>
      </c>
      <c r="QA134" s="12"/>
      <c r="QB134" s="11">
        <f t="shared" si="1095"/>
        <v>1.1387581272816389E-3</v>
      </c>
      <c r="QC134" s="10">
        <f t="shared" si="919"/>
        <v>96.837229546872038</v>
      </c>
      <c r="QD134" s="9">
        <f t="shared" si="623"/>
        <v>102.46206382348763</v>
      </c>
      <c r="QE134" s="9">
        <f t="shared" si="624"/>
        <v>90.824898569344555</v>
      </c>
      <c r="QF134" s="120">
        <f t="shared" si="920"/>
        <v>96.64348119641609</v>
      </c>
      <c r="QG134" s="15">
        <f t="shared" si="921"/>
        <v>1.1348292954575419E-3</v>
      </c>
      <c r="QH134" s="12"/>
      <c r="QI134" s="11">
        <f t="shared" si="1096"/>
        <v>1.1557923491088357E-3</v>
      </c>
      <c r="QJ134" s="10">
        <f t="shared" si="922"/>
        <v>96.714252656244199</v>
      </c>
      <c r="QK134" s="9">
        <f t="shared" si="625"/>
        <v>102.42667156733319</v>
      </c>
      <c r="QL134" s="9">
        <f t="shared" si="626"/>
        <v>90.615720973048212</v>
      </c>
      <c r="QM134" s="120">
        <f t="shared" si="923"/>
        <v>96.5211962701907</v>
      </c>
      <c r="QN134" s="15">
        <f t="shared" si="924"/>
        <v>1.151776437721752E-3</v>
      </c>
      <c r="QO134" s="12"/>
      <c r="QP134" s="11">
        <f t="shared" si="1097"/>
        <v>1.1727164152245148E-3</v>
      </c>
      <c r="QQ134" s="10">
        <f t="shared" si="925"/>
        <v>96.59076640898958</v>
      </c>
      <c r="QR134" s="9">
        <f t="shared" si="627"/>
        <v>102.3902143471601</v>
      </c>
      <c r="QS134" s="9">
        <f t="shared" si="628"/>
        <v>90.406604480642372</v>
      </c>
      <c r="QT134" s="120">
        <f t="shared" si="926"/>
        <v>96.398409413901234</v>
      </c>
      <c r="QU134" s="15">
        <f t="shared" si="927"/>
        <v>1.1686137684619291E-3</v>
      </c>
      <c r="QV134" s="12"/>
      <c r="QW134" s="11">
        <f t="shared" si="1098"/>
        <v>1.1895297397887161E-3</v>
      </c>
      <c r="QX134" s="10">
        <f t="shared" si="928"/>
        <v>96.466764960942129</v>
      </c>
      <c r="QY134" s="9">
        <f t="shared" si="629"/>
        <v>102.35268343073231</v>
      </c>
      <c r="QZ134" s="9">
        <f t="shared" si="630"/>
        <v>90.19754592662936</v>
      </c>
      <c r="RA134" s="120">
        <f t="shared" si="929"/>
        <v>96.275114678680836</v>
      </c>
      <c r="RB134" s="15">
        <f t="shared" si="930"/>
        <v>1.1853407448226918E-3</v>
      </c>
      <c r="RC134" s="12"/>
      <c r="RD134" s="11">
        <f t="shared" si="1099"/>
        <v>1.2062317688554803E-3</v>
      </c>
      <c r="RE134" s="10">
        <f t="shared" si="931"/>
        <v>96.342242650113803</v>
      </c>
      <c r="RF134" s="9">
        <f t="shared" si="631"/>
        <v>102.31407042605474</v>
      </c>
      <c r="RG134" s="9">
        <f t="shared" si="632"/>
        <v>89.988542167664619</v>
      </c>
      <c r="RH134" s="120">
        <f t="shared" si="932"/>
        <v>96.151306296859673</v>
      </c>
      <c r="RI134" s="15">
        <f t="shared" si="933"/>
        <v>1.201956854967846E-3</v>
      </c>
      <c r="RJ134" s="12"/>
      <c r="RK134" s="11">
        <f t="shared" si="1100"/>
        <v>1.222821980046627E-3</v>
      </c>
      <c r="RL134" s="10">
        <f t="shared" si="934"/>
        <v>96.217193996403125</v>
      </c>
      <c r="RM134" s="9">
        <f t="shared" si="633"/>
        <v>102.27436727931885</v>
      </c>
      <c r="RN134" s="9">
        <f t="shared" si="634"/>
        <v>89.779590084046148</v>
      </c>
      <c r="RO134" s="120">
        <f t="shared" si="935"/>
        <v>96.026978681682493</v>
      </c>
      <c r="RP134" s="15">
        <f t="shared" si="936"/>
        <v>1.2184616177347938E-3</v>
      </c>
      <c r="RQ134" s="12"/>
      <c r="RR134" s="11">
        <f t="shared" si="1101"/>
        <v>1.2392998822144711E-3</v>
      </c>
      <c r="RS134" s="10">
        <f t="shared" si="937"/>
        <v>96.091613701201268</v>
      </c>
      <c r="RT134" s="9">
        <f t="shared" si="635"/>
        <v>102.23356627269774</v>
      </c>
      <c r="RU134" s="9">
        <f t="shared" si="636"/>
        <v>89.570686581153154</v>
      </c>
      <c r="RV134" s="120">
        <f t="shared" si="938"/>
        <v>95.902126426925449</v>
      </c>
      <c r="RW134" s="15">
        <f t="shared" si="939"/>
        <v>1.2348545822792256E-3</v>
      </c>
      <c r="RX134" s="12"/>
      <c r="RY134" s="11">
        <f t="shared" si="1102"/>
        <v>1.2556650150939454E-3</v>
      </c>
      <c r="RZ134" s="10">
        <f t="shared" si="940"/>
        <v>95.965496646898458</v>
      </c>
      <c r="SA134" s="9">
        <f t="shared" si="637"/>
        <v>102.19166002199582</v>
      </c>
      <c r="SB134" s="9">
        <f t="shared" si="638"/>
        <v>89.361828590833511</v>
      </c>
      <c r="SC134" s="120">
        <f t="shared" si="941"/>
        <v>95.776744306414656</v>
      </c>
      <c r="SD134" s="15">
        <f t="shared" si="942"/>
        <v>1.2511353277106223E-3</v>
      </c>
      <c r="SE134" s="12"/>
      <c r="SF134" s="11">
        <f t="shared" si="1103"/>
        <v>1.271916948944712E-3</v>
      </c>
      <c r="SG134" s="10">
        <f t="shared" si="943"/>
        <v>95.838837896293114</v>
      </c>
      <c r="SH134" s="9">
        <f t="shared" si="639"/>
        <v>102.14864147415842</v>
      </c>
      <c r="SI134" s="9">
        <f t="shared" si="640"/>
        <v>89.153013072739199</v>
      </c>
      <c r="SJ134" s="120">
        <f t="shared" si="944"/>
        <v>95.650827273448812</v>
      </c>
      <c r="SK134" s="15">
        <f t="shared" si="945"/>
        <v>1.2673034627191592E-3</v>
      </c>
      <c r="SL134" s="12"/>
      <c r="SM134" s="11">
        <f t="shared" si="1104"/>
        <v>1.2880552841838496E-3</v>
      </c>
      <c r="SN134" s="10">
        <f t="shared" si="946"/>
        <v>95.71163269190599</v>
      </c>
      <c r="SO134" s="9">
        <f t="shared" si="641"/>
        <v>102.10450390464662</v>
      </c>
      <c r="SP134" s="9">
        <f t="shared" si="642"/>
        <v>88.94423701561017</v>
      </c>
      <c r="SQ134" s="120">
        <f t="shared" si="947"/>
        <v>95.524370460128395</v>
      </c>
      <c r="SR134" s="15">
        <f t="shared" si="948"/>
        <v>1.2833586251945167E-3</v>
      </c>
      <c r="SS134" s="12"/>
      <c r="ST134" s="11">
        <f t="shared" si="1105"/>
        <v>1.3040796510095844E-3</v>
      </c>
      <c r="SU134" s="10">
        <f t="shared" si="949"/>
        <v>95.583876455202244</v>
      </c>
      <c r="SV134" s="9">
        <f t="shared" si="643"/>
        <v>102.05924091468226</v>
      </c>
      <c r="SW134" s="9">
        <f t="shared" si="644"/>
        <v>88.735497438506584</v>
      </c>
      <c r="SX134" s="120">
        <f t="shared" si="950"/>
        <v>95.397369176594424</v>
      </c>
      <c r="SY134" s="15">
        <f t="shared" si="951"/>
        <v>1.2993004818370496E-3</v>
      </c>
      <c r="SZ134" s="12"/>
      <c r="TA134" s="11">
        <f t="shared" si="1106"/>
        <v>1.3199897090166227E-3</v>
      </c>
      <c r="TB134" s="10">
        <f t="shared" si="952"/>
        <v>95.455564785724022</v>
      </c>
      <c r="TC134" s="9">
        <f t="shared" si="645"/>
        <v>102.0128464283687</v>
      </c>
      <c r="TD134" s="9">
        <f t="shared" si="646"/>
        <v>88.526791391988183</v>
      </c>
      <c r="TE134" s="120">
        <f t="shared" si="953"/>
        <v>95.269818910178444</v>
      </c>
      <c r="TF134" s="15">
        <f t="shared" si="954"/>
        <v>1.3151287277620009E-3</v>
      </c>
      <c r="TG134" s="12"/>
      <c r="TH134" s="11">
        <f t="shared" si="1107"/>
        <v>1.3357851468036898E-3</v>
      </c>
      <c r="TI134" s="10">
        <f t="shared" si="955"/>
        <v>95.32669346013563</v>
      </c>
      <c r="TJ134" s="9">
        <f t="shared" si="647"/>
        <v>101.96531468969226</v>
      </c>
      <c r="TK134" s="9">
        <f t="shared" si="648"/>
        <v>88.318115959243045</v>
      </c>
      <c r="TL134" s="120">
        <f t="shared" si="956"/>
        <v>95.141715324467654</v>
      </c>
      <c r="TM134" s="15">
        <f t="shared" si="957"/>
        <v>1.3308430860970173E-3</v>
      </c>
      <c r="TN134" s="12"/>
      <c r="TO134" s="11">
        <f t="shared" si="1108"/>
        <v>1.3514656815736092E-3</v>
      </c>
      <c r="TP134" s="10">
        <f t="shared" si="958"/>
        <v>95.19725843118502</v>
      </c>
      <c r="TQ134" s="9">
        <f t="shared" si="649"/>
        <v>101.91664025940962</v>
      </c>
      <c r="TR134" s="9">
        <f t="shared" si="650"/>
        <v>88.109468257163044</v>
      </c>
      <c r="TS134" s="120">
        <f t="shared" si="959"/>
        <v>95.013054258286331</v>
      </c>
      <c r="TT134" s="15">
        <f t="shared" si="960"/>
        <v>1.3464433075737381E-3</v>
      </c>
      <c r="TU134" s="12"/>
      <c r="TV134" s="11">
        <f t="shared" si="1109"/>
        <v>1.3670310587266669E-3</v>
      </c>
      <c r="TW134" s="10">
        <f t="shared" si="961"/>
        <v>95.067255826582937</v>
      </c>
      <c r="TX134" s="9">
        <f t="shared" si="651"/>
        <v>101.86681801182627</v>
      </c>
      <c r="TY134" s="9">
        <f t="shared" si="652"/>
        <v>87.900845437368915</v>
      </c>
      <c r="TZ134" s="120">
        <f t="shared" si="962"/>
        <v>94.883831724597599</v>
      </c>
      <c r="UA134" s="15">
        <f t="shared" si="963"/>
        <v>1.3619291701136755E-3</v>
      </c>
      <c r="UB134" s="12"/>
      <c r="UC134" s="11">
        <f t="shared" si="1110"/>
        <v>1.3824810514475286E-3</v>
      </c>
      <c r="UD134" s="10">
        <f t="shared" si="964"/>
        <v>94.936681947803734</v>
      </c>
      <c r="UE134" s="9">
        <f t="shared" si="653"/>
        <v>101.81584313147118</v>
      </c>
      <c r="UF134" s="9">
        <f t="shared" si="654"/>
        <v>87.692244687183489</v>
      </c>
      <c r="UG134" s="120">
        <f t="shared" si="965"/>
        <v>94.754043909327336</v>
      </c>
      <c r="UH134" s="15">
        <f t="shared" si="966"/>
        <v>1.3773004784090339E-3</v>
      </c>
      <c r="UI134" s="12"/>
      <c r="UJ134" s="11">
        <f t="shared" si="1111"/>
        <v>1.3978154602863411E-3</v>
      </c>
      <c r="UK134" s="10">
        <f t="shared" si="967"/>
        <v>94.805533268809768</v>
      </c>
      <c r="UL134" s="9">
        <f t="shared" si="655"/>
        <v>101.76371110967263</v>
      </c>
      <c r="UM134" s="9">
        <f t="shared" si="656"/>
        <v>87.483663230553248</v>
      </c>
      <c r="UN134" s="120">
        <f t="shared" si="968"/>
        <v>94.62368717011293</v>
      </c>
      <c r="UO134" s="15">
        <f t="shared" si="969"/>
        <v>1.3925570634989103E-3</v>
      </c>
      <c r="UP134" s="12"/>
      <c r="UQ134" s="11">
        <f t="shared" si="1112"/>
        <v>1.4130341127345186E-3</v>
      </c>
      <c r="UR134" s="10">
        <f t="shared" si="970"/>
        <v>94.673806434701987</v>
      </c>
      <c r="US134" s="9">
        <f t="shared" si="657"/>
        <v>101.71041774104027</v>
      </c>
      <c r="UT134" s="9">
        <f t="shared" si="658"/>
        <v>87.275098328920151</v>
      </c>
      <c r="UU134" s="120">
        <f t="shared" si="971"/>
        <v>94.492758034980213</v>
      </c>
      <c r="UV134" s="15">
        <f t="shared" si="972"/>
        <v>1.4076987823412287E-3</v>
      </c>
      <c r="UW134" s="12"/>
      <c r="UX134" s="11">
        <f t="shared" si="1113"/>
        <v>1.4281368627955303E-3</v>
      </c>
      <c r="UY134" s="10">
        <f t="shared" si="973"/>
        <v>94.541498260300273</v>
      </c>
      <c r="UZ134" s="9">
        <f t="shared" si="659"/>
        <v>101.65595911985842</v>
      </c>
      <c r="VA134" s="9">
        <f t="shared" si="660"/>
        <v>87.066547282042919</v>
      </c>
      <c r="VB134" s="120">
        <f t="shared" si="974"/>
        <v>94.361253200950671</v>
      </c>
      <c r="VC134" s="15">
        <f t="shared" si="975"/>
        <v>1.4227255173809305E-3</v>
      </c>
      <c r="VD134" s="12"/>
      <c r="VE134" s="11">
        <f t="shared" si="1114"/>
        <v>1.4431235905512717E-3</v>
      </c>
      <c r="VF134" s="10">
        <f t="shared" si="976"/>
        <v>94.408605728655601</v>
      </c>
      <c r="VG134" s="9">
        <f t="shared" si="661"/>
        <v>101.60033163639537</v>
      </c>
      <c r="VH134" s="9">
        <f t="shared" si="662"/>
        <v>86.858007428768005</v>
      </c>
      <c r="VI134" s="120">
        <f t="shared" si="977"/>
        <v>94.229169532581693</v>
      </c>
      <c r="VJ134" s="15">
        <f t="shared" si="978"/>
        <v>1.4376371761148767E-3</v>
      </c>
      <c r="VK134" s="12"/>
      <c r="VL134" s="11">
        <f t="shared" si="1115"/>
        <v>1.4579942017244954E-3</v>
      </c>
      <c r="VM134" s="10">
        <f t="shared" si="979"/>
        <v>94.275125989496644</v>
      </c>
      <c r="VN134" s="9">
        <f t="shared" si="663"/>
        <v>101.54353197313355</v>
      </c>
      <c r="VO134" s="9">
        <f t="shared" si="664"/>
        <v>86.649476147751287</v>
      </c>
      <c r="VP134" s="120">
        <f t="shared" si="980"/>
        <v>94.096504060442413</v>
      </c>
      <c r="VQ134" s="15">
        <f t="shared" si="981"/>
        <v>1.4524336906538587E-3</v>
      </c>
      <c r="VR134" s="12"/>
      <c r="VS134" s="11">
        <f t="shared" si="1116"/>
        <v>1.4727486272376809E-3</v>
      </c>
      <c r="VT134" s="10">
        <f t="shared" si="982"/>
        <v>94.141056357613778</v>
      </c>
      <c r="VU134" s="9">
        <f t="shared" si="665"/>
        <v>101.48555710092553</v>
      </c>
      <c r="VV134" s="9">
        <f t="shared" si="666"/>
        <v>86.440950858132524</v>
      </c>
      <c r="VW134" s="120">
        <f t="shared" si="983"/>
        <v>93.963253979529028</v>
      </c>
      <c r="VX134" s="15">
        <f t="shared" si="984"/>
        <v>1.4671150172819419E-3</v>
      </c>
      <c r="VY134" s="12"/>
      <c r="VZ134" s="11">
        <f t="shared" si="1117"/>
        <v>1.4873868227686434E-3</v>
      </c>
      <c r="WA134" s="10">
        <f t="shared" si="985"/>
        <v>94.006394311183939</v>
      </c>
      <c r="WB134" s="9">
        <f t="shared" si="667"/>
        <v>101.42640427508017</v>
      </c>
      <c r="WC134" s="9">
        <f t="shared" si="668"/>
        <v>86.232429020159685</v>
      </c>
      <c r="WD134" s="120">
        <f t="shared" si="986"/>
        <v>93.829416647619922</v>
      </c>
      <c r="WE134" s="15">
        <f t="shared" si="987"/>
        <v>1.4816811360139487E-3</v>
      </c>
      <c r="WF134" s="12"/>
      <c r="WG134" s="11">
        <f t="shared" si="1118"/>
        <v>1.5019087683036303E-3</v>
      </c>
      <c r="WH134" s="10">
        <f t="shared" si="988"/>
        <v>93.87113749003727</v>
      </c>
      <c r="WI134" s="9">
        <f t="shared" si="669"/>
        <v>101.36607103138388</v>
      </c>
      <c r="WJ134" s="9">
        <f t="shared" si="670"/>
        <v>86.023908135767314</v>
      </c>
      <c r="WK134" s="120">
        <f t="shared" si="989"/>
        <v>93.694989583575591</v>
      </c>
      <c r="WL134" s="15">
        <f t="shared" si="990"/>
        <v>1.4961320501510301E-3</v>
      </c>
      <c r="WM134" s="12"/>
      <c r="WN134" s="11">
        <f t="shared" si="1119"/>
        <v>1.5163144676879853E-3</v>
      </c>
      <c r="WO134" s="10">
        <f t="shared" si="991"/>
        <v>93.735283693869945</v>
      </c>
      <c r="WP134" s="9">
        <f t="shared" si="671"/>
        <v>101.30455518206141</v>
      </c>
      <c r="WQ134" s="9">
        <f t="shared" si="672"/>
        <v>85.815385749108046</v>
      </c>
      <c r="WR134" s="120">
        <f t="shared" si="992"/>
        <v>93.559970465584726</v>
      </c>
      <c r="WS134" s="15">
        <f t="shared" si="993"/>
        <v>1.510467785834955E-3</v>
      </c>
      <c r="WT134" s="12"/>
      <c r="WU134" s="11">
        <f t="shared" si="1120"/>
        <v>1.5306039481749086E-3</v>
      </c>
      <c r="WV134" s="10">
        <f t="shared" si="994"/>
        <v>93.598830880405103</v>
      </c>
      <c r="WW134" s="9">
        <f t="shared" si="673"/>
        <v>101.24185481168057</v>
      </c>
      <c r="WX134" s="9">
        <f t="shared" si="674"/>
        <v>85.606859447037905</v>
      </c>
      <c r="WY134" s="120">
        <f t="shared" si="995"/>
        <v>93.424357129359237</v>
      </c>
      <c r="WZ134" s="15">
        <f t="shared" si="996"/>
        <v>1.5246883916014231E-3</v>
      </c>
      <c r="XA134" s="12"/>
      <c r="XB134" s="11">
        <f t="shared" si="1121"/>
        <v>1.544777259972738E-3</v>
      </c>
      <c r="XC134" s="10">
        <f t="shared" si="997"/>
        <v>93.461777163504394</v>
      </c>
      <c r="XD134" s="9">
        <f t="shared" si="675"/>
        <v>101.17796827300539</v>
      </c>
      <c r="XE134" s="9">
        <f t="shared" si="676"/>
        <v>85.398326859556775</v>
      </c>
      <c r="XF134" s="120">
        <f t="shared" si="998"/>
        <v>93.288147566281083</v>
      </c>
      <c r="XG134" s="15">
        <f t="shared" si="999"/>
        <v>1.5387939379327116E-3</v>
      </c>
      <c r="XH134" s="12"/>
      <c r="XI134" s="11">
        <f t="shared" si="1122"/>
        <v>1.5588344757910409E-3</v>
      </c>
      <c r="XJ134" s="10">
        <f t="shared" si="1000"/>
        <v>93.324120811233101</v>
      </c>
      <c r="XK134" s="9">
        <f t="shared" si="677"/>
        <v>101.11289418280194</v>
      </c>
      <c r="XL134" s="9">
        <f t="shared" si="678"/>
        <v>85.189785660204436</v>
      </c>
      <c r="XM134" s="120">
        <f t="shared" si="1001"/>
        <v>93.151339921503194</v>
      </c>
      <c r="XN134" s="15">
        <f t="shared" si="1002"/>
        <v>1.5527845168100531E-3</v>
      </c>
      <c r="XO134" s="12"/>
      <c r="XP134" s="11">
        <f t="shared" si="1123"/>
        <v>1.5727756903859305E-3</v>
      </c>
      <c r="XQ134" s="10">
        <f t="shared" si="1003"/>
        <v>93.185860243881194</v>
      </c>
      <c r="XR134" s="9">
        <f t="shared" si="679"/>
        <v>101.04663141760103</v>
      </c>
      <c r="XS134" s="9">
        <f t="shared" si="680"/>
        <v>84.981233566413692</v>
      </c>
      <c r="XT134" s="120">
        <f t="shared" si="1004"/>
        <v>93.01393249200737</v>
      </c>
      <c r="XU134" s="15">
        <f t="shared" si="1005"/>
        <v>1.5666602412659936E-3</v>
      </c>
      <c r="XV134" s="12"/>
      <c r="XW134" s="11">
        <f t="shared" si="1124"/>
        <v>1.5866010201048871E-3</v>
      </c>
      <c r="XX134" s="10">
        <f t="shared" si="1006"/>
        <v>93.046994031943228</v>
      </c>
      <c r="XY134" s="9">
        <f t="shared" si="681"/>
        <v>100.97917910942199</v>
      </c>
      <c r="XZ134" s="9">
        <f t="shared" si="682"/>
        <v>84.772668339820214</v>
      </c>
      <c r="YA134" s="120">
        <f t="shared" si="1007"/>
        <v>92.875923724621103</v>
      </c>
      <c r="YB134" s="15">
        <f t="shared" si="1008"/>
        <v>1.5804212449371596E-3</v>
      </c>
      <c r="YC134" s="12"/>
      <c r="YD134" s="11">
        <f t="shared" si="1125"/>
        <v>1.600310602431561E-3</v>
      </c>
      <c r="YE134" s="10">
        <f t="shared" si="1009"/>
        <v>92.907520894058933</v>
      </c>
      <c r="YF134" s="9">
        <f t="shared" si="683"/>
        <v>100.91053664146136</v>
      </c>
      <c r="YG134" s="9">
        <f t="shared" si="684"/>
        <v>84.564087786531843</v>
      </c>
      <c r="YH134" s="120">
        <f t="shared" si="1010"/>
        <v>92.737312213996603</v>
      </c>
      <c r="YI134" s="15">
        <f t="shared" si="1011"/>
        <v>1.5940676816175719E-3</v>
      </c>
      <c r="YJ134" s="12"/>
      <c r="YK134" s="11">
        <f t="shared" si="1126"/>
        <v>1.6139045955306751E-3</v>
      </c>
      <c r="YL134" s="10">
        <f t="shared" si="1012"/>
        <v>92.767439694917968</v>
      </c>
      <c r="YM134" s="9">
        <f t="shared" si="685"/>
        <v>100.84070364375076</v>
      </c>
      <c r="YN134" s="9">
        <f t="shared" si="686"/>
        <v>84.355489757356452</v>
      </c>
      <c r="YO134" s="120">
        <f t="shared" si="1013"/>
        <v>92.598096700553612</v>
      </c>
      <c r="YP134" s="15">
        <f t="shared" si="1014"/>
        <v>1.6075997248129923E-3</v>
      </c>
      <c r="YQ134" s="12"/>
      <c r="YR134" s="11">
        <f t="shared" si="1127"/>
        <v>1.6273831777935486E-3</v>
      </c>
      <c r="YS134" s="10">
        <f t="shared" si="1015"/>
        <v>92.626749443130336</v>
      </c>
      <c r="YT134" s="9">
        <f t="shared" si="687"/>
        <v>100.76967998878744</v>
      </c>
      <c r="YU134" s="9">
        <f t="shared" si="688"/>
        <v>85.682515334841156</v>
      </c>
      <c r="YV134" s="120">
        <f t="shared" si="1016"/>
        <v>93.226097661814293</v>
      </c>
      <c r="YW134" s="15">
        <f t="shared" si="1017"/>
        <v>1.4712652145757107E-3</v>
      </c>
      <c r="YX134" s="12"/>
      <c r="YY134" s="11">
        <f t="shared" si="1128"/>
        <v>1.4897272047701565E-3</v>
      </c>
      <c r="YZ134" s="10">
        <f t="shared" si="1018"/>
        <v>93.25976708893586</v>
      </c>
      <c r="ZA134" s="9">
        <f t="shared" si="689"/>
        <v>100.71019202476121</v>
      </c>
      <c r="ZB134" s="9">
        <f t="shared" si="690"/>
        <v>93.819250550982318</v>
      </c>
      <c r="ZC134" s="120">
        <f t="shared" si="1019"/>
        <v>97.264721287871765</v>
      </c>
      <c r="ZD134" s="15">
        <f t="shared" si="1020"/>
        <v>6.7198858888280904E-4</v>
      </c>
      <c r="ZE134" s="12"/>
      <c r="ZF134" s="11">
        <f t="shared" si="1129"/>
        <v>6.8561621938490413E-4</v>
      </c>
      <c r="ZG134" s="10">
        <f t="shared" si="1021"/>
        <v>97.321675487937625</v>
      </c>
      <c r="ZH134" s="9">
        <f t="shared" si="691"/>
        <v>100.69778204800338</v>
      </c>
      <c r="ZI134" s="9">
        <f t="shared" si="692"/>
        <v>93.924517117169373</v>
      </c>
      <c r="ZJ134" s="120">
        <f t="shared" si="1022"/>
        <v>97.311149582586381</v>
      </c>
      <c r="ZK134" s="15">
        <f t="shared" si="1023"/>
        <v>6.6051304605037374E-4</v>
      </c>
      <c r="ZL134" s="12"/>
      <c r="ZM134" s="11">
        <f t="shared" si="1130"/>
        <v>6.7404894492538718E-4</v>
      </c>
      <c r="ZN134" s="10">
        <f t="shared" si="1024"/>
        <v>97.368065674611415</v>
      </c>
      <c r="ZO134" s="9">
        <f t="shared" si="693"/>
        <v>100.68579230231683</v>
      </c>
      <c r="ZP134" s="9">
        <f t="shared" si="694"/>
        <v>94.032080874540043</v>
      </c>
      <c r="ZQ134" s="120">
        <f t="shared" si="1025"/>
        <v>97.358936588428435</v>
      </c>
      <c r="ZR134" s="15">
        <f t="shared" si="1026"/>
        <v>6.488544664323188E-4</v>
      </c>
      <c r="ZS134" s="12"/>
      <c r="ZT134" s="11">
        <f t="shared" si="1131"/>
        <v>6.6229987505744814E-4</v>
      </c>
      <c r="ZU134" s="10">
        <f t="shared" si="1027"/>
        <v>97.415820201756418</v>
      </c>
      <c r="ZV134" s="9">
        <f t="shared" si="695"/>
        <v>100.67422207827784</v>
      </c>
      <c r="ZW134" s="9">
        <f t="shared" si="696"/>
        <v>94.14190889178569</v>
      </c>
      <c r="ZX134" s="120">
        <f t="shared" si="1028"/>
        <v>97.408065485031756</v>
      </c>
      <c r="ZY134" s="15">
        <f t="shared" si="1029"/>
        <v>6.3701599223193171E-4</v>
      </c>
      <c r="ZZ134" s="12"/>
      <c r="AAA134" s="11">
        <f t="shared" si="1132"/>
        <v>6.5037219488612913E-4</v>
      </c>
      <c r="AAB134" s="10">
        <f t="shared" si="1030"/>
        <v>97.464922002921725</v>
      </c>
      <c r="AAC134" s="9">
        <f t="shared" si="697"/>
        <v>100.66307020457528</v>
      </c>
      <c r="AAD134" s="9">
        <f t="shared" si="698"/>
        <v>94.253967461094163</v>
      </c>
      <c r="AAE134" s="120">
        <f t="shared" si="1031"/>
        <v>97.458518832834727</v>
      </c>
      <c r="AAF134" s="15">
        <f t="shared" si="1032"/>
        <v>6.2500079633313031E-4</v>
      </c>
      <c r="AAG134" s="12"/>
      <c r="AAH134" s="11">
        <f t="shared" si="1133"/>
        <v>6.3826911959833092E-4</v>
      </c>
      <c r="AAI134" s="10">
        <f t="shared" si="1033"/>
        <v>97.515353391364613</v>
      </c>
      <c r="AAJ134" s="9">
        <f t="shared" si="699"/>
        <v>100.65233504973612</v>
      </c>
      <c r="AAK134" s="9">
        <f t="shared" si="700"/>
        <v>94.368222117017666</v>
      </c>
      <c r="AAL134" s="120">
        <f t="shared" si="1034"/>
        <v>97.510278583376902</v>
      </c>
      <c r="AAM134" s="15">
        <f t="shared" si="1035"/>
        <v>6.1281208062879174E-4</v>
      </c>
      <c r="AAN134" s="12"/>
      <c r="AAO134" s="11">
        <f t="shared" si="1134"/>
        <v>6.2599389276952772E-4</v>
      </c>
      <c r="AAP134" s="10">
        <f t="shared" si="1036"/>
        <v>97.567096070706199</v>
      </c>
      <c r="AAQ134" s="9">
        <f t="shared" si="701"/>
        <v>100.64201452431804</v>
      </c>
      <c r="AAR134" s="9">
        <f t="shared" si="702"/>
        <v>94.484637657062734</v>
      </c>
      <c r="AAS134" s="120">
        <f t="shared" si="1037"/>
        <v>97.563326090690396</v>
      </c>
      <c r="AAT134" s="15">
        <f t="shared" si="1038"/>
        <v>6.004530742266612E-4</v>
      </c>
      <c r="AAU134" s="12"/>
      <c r="AAV134" s="11">
        <f t="shared" si="1135"/>
        <v>6.1354978454877611E-4</v>
      </c>
      <c r="AAW134" s="10">
        <f t="shared" si="1039"/>
        <v>97.620131146680848</v>
      </c>
      <c r="AAX134" s="9">
        <f t="shared" si="703"/>
        <v>100.63210608356512</v>
      </c>
      <c r="AAY134" s="9">
        <f t="shared" si="704"/>
        <v>94.603178163962994</v>
      </c>
      <c r="AAZ134" s="120">
        <f t="shared" si="1040"/>
        <v>97.617642123764057</v>
      </c>
      <c r="ABA134" s="15">
        <f t="shared" si="1041"/>
        <v>5.8792703153635808E-4</v>
      </c>
      <c r="ABB134" s="12"/>
      <c r="ABC134" s="11">
        <f t="shared" si="1136"/>
        <v>6.0094008972553755E-4</v>
      </c>
      <c r="ABD134" s="10">
        <f t="shared" si="1042"/>
        <v>97.674439139956931</v>
      </c>
      <c r="ABE134" s="9">
        <f t="shared" si="705"/>
        <v>100.62260673052164</v>
      </c>
      <c r="ABF134" s="9">
        <f t="shared" si="1139"/>
        <v>94.723807029583412</v>
      </c>
      <c r="ABG134" s="120">
        <f t="shared" si="1043"/>
        <v>97.673206880052533</v>
      </c>
      <c r="ABH134" s="15">
        <f t="shared" si="1044"/>
        <v>5.7523723024192864E-4</v>
      </c>
      <c r="ABI134" s="12"/>
      <c r="ABJ134" s="11">
        <f t="shared" si="1137"/>
        <v>5.8816812568290215E-4</v>
      </c>
      <c r="ABK134" s="10">
        <f t="shared" si="1045"/>
        <v>97.72999999999999</v>
      </c>
      <c r="ABL134" s="9">
        <f t="shared" si="706"/>
        <v>100.6135130195976</v>
      </c>
      <c r="ABM134" s="9"/>
      <c r="ABN134" s="101">
        <f t="shared" si="1046"/>
        <v>97.72999999999999</v>
      </c>
      <c r="ABO134" s="15">
        <f t="shared" si="1047"/>
        <v>5.6238696916460914E-4</v>
      </c>
      <c r="ABP134" s="11"/>
      <c r="ABQ134" s="11"/>
    </row>
    <row r="135" spans="1:745" x14ac:dyDescent="0.2">
      <c r="A135" s="1">
        <f t="shared" si="707"/>
        <v>175.2</v>
      </c>
      <c r="B135" s="1">
        <f t="shared" si="1048"/>
        <v>-530.86680486868977</v>
      </c>
      <c r="C135" s="1">
        <f t="shared" si="1049"/>
        <v>-2564065.8939724509</v>
      </c>
      <c r="D135" s="2">
        <f t="shared" si="1050"/>
        <v>119.74</v>
      </c>
      <c r="E135" s="7">
        <f t="shared" si="1051"/>
        <v>2.8300000000000001E-3</v>
      </c>
      <c r="F135" s="1">
        <f t="shared" si="1052"/>
        <v>6.2352202539999999E-2</v>
      </c>
      <c r="G135" s="2">
        <f t="shared" si="1053"/>
        <v>3500</v>
      </c>
      <c r="H135" s="3">
        <f t="shared" si="500"/>
        <v>58.333333333333336</v>
      </c>
      <c r="I135" s="3">
        <f t="shared" si="501"/>
        <v>366.52</v>
      </c>
      <c r="J135" s="1">
        <f t="shared" si="1054"/>
        <v>0.77</v>
      </c>
      <c r="K135" s="1">
        <f t="shared" si="1055"/>
        <v>0.65</v>
      </c>
      <c r="L135" s="1">
        <f t="shared" si="708"/>
        <v>0.50050000000000006</v>
      </c>
      <c r="M135" s="40">
        <f t="shared" si="709"/>
        <v>9.0273513153513143</v>
      </c>
      <c r="N135" s="40">
        <f t="shared" si="502"/>
        <v>685.17596483516479</v>
      </c>
      <c r="O135" s="1">
        <f t="shared" si="1056"/>
        <v>22.01</v>
      </c>
      <c r="P135" s="1">
        <f t="shared" si="1057"/>
        <v>101</v>
      </c>
      <c r="Q135" s="2">
        <f t="shared" si="1058"/>
        <v>9568.08</v>
      </c>
      <c r="R135" s="1">
        <f t="shared" si="710"/>
        <v>95.680800000000005</v>
      </c>
      <c r="S135" s="7">
        <f t="shared" si="1059"/>
        <v>0.1084</v>
      </c>
      <c r="T135" s="7">
        <f t="shared" si="503"/>
        <v>9.228889823999999E-3</v>
      </c>
      <c r="U135" s="7">
        <f t="shared" si="711"/>
        <v>5.2029491518009133E-2</v>
      </c>
      <c r="V135" s="40">
        <f t="shared" si="504"/>
        <v>5127.2756619537149</v>
      </c>
      <c r="W135" s="1">
        <f t="shared" si="1060"/>
        <v>0</v>
      </c>
      <c r="X135" s="1">
        <f t="shared" si="1061"/>
        <v>119.74</v>
      </c>
      <c r="Y135" s="1">
        <f t="shared" si="1062"/>
        <v>97.72999999999999</v>
      </c>
      <c r="Z135" s="6">
        <f t="shared" si="505"/>
        <v>0.80246106979523479</v>
      </c>
      <c r="AA135" s="2">
        <f t="shared" si="1063"/>
        <v>464.2</v>
      </c>
      <c r="AB135" s="40">
        <f t="shared" si="506"/>
        <v>27481.926356927921</v>
      </c>
      <c r="AC135" s="1">
        <f t="shared" si="507"/>
        <v>0.20611977595863853</v>
      </c>
      <c r="AD135" s="2">
        <f t="shared" si="1138"/>
        <v>13</v>
      </c>
      <c r="AE135" s="10">
        <f t="shared" si="508"/>
        <v>2.6795570874623009</v>
      </c>
      <c r="AF135" s="12">
        <f t="shared" si="509"/>
        <v>0.31743610696291968</v>
      </c>
      <c r="AG135" s="43">
        <f t="shared" si="510"/>
        <v>-1.2879971783749924E-4</v>
      </c>
      <c r="AH135" s="97">
        <f t="shared" si="511"/>
        <v>3.3266386769911538E-5</v>
      </c>
      <c r="AI135" s="11">
        <f t="shared" si="712"/>
        <v>0</v>
      </c>
      <c r="AJ135" s="43">
        <f t="shared" si="512"/>
        <v>2.0653883998286884E-3</v>
      </c>
      <c r="AK135" s="43"/>
      <c r="AL135" s="11">
        <f t="shared" si="713"/>
        <v>0</v>
      </c>
      <c r="AM135" s="10">
        <f t="shared" si="714"/>
        <v>103.16921246482116</v>
      </c>
      <c r="AN135" s="9"/>
      <c r="AO135" s="9">
        <f t="shared" si="513"/>
        <v>102.95135521948778</v>
      </c>
      <c r="AP135" s="108">
        <f t="shared" si="715"/>
        <v>102.95135521948778</v>
      </c>
      <c r="AQ135" s="15">
        <f t="shared" si="716"/>
        <v>0</v>
      </c>
      <c r="AR135" s="49"/>
      <c r="AS135" s="11">
        <f t="shared" si="717"/>
        <v>2.1246141713369053E-5</v>
      </c>
      <c r="AT135" s="10">
        <f t="shared" si="718"/>
        <v>103.06027763950378</v>
      </c>
      <c r="AU135" s="9">
        <f t="shared" si="514"/>
        <v>102.95135521948778</v>
      </c>
      <c r="AV135" s="9">
        <f t="shared" si="515"/>
        <v>102.73373625024547</v>
      </c>
      <c r="AW135" s="101">
        <f t="shared" si="719"/>
        <v>102.84254573486663</v>
      </c>
      <c r="AX135" s="15">
        <f t="shared" si="720"/>
        <v>2.1221695846890832E-5</v>
      </c>
      <c r="AY135" s="49"/>
      <c r="AZ135" s="11">
        <f t="shared" si="721"/>
        <v>4.2470252016053146E-5</v>
      </c>
      <c r="BA135" s="10">
        <f t="shared" si="722"/>
        <v>102.95144337000083</v>
      </c>
      <c r="BB135" s="9">
        <f t="shared" si="516"/>
        <v>102.95134284271712</v>
      </c>
      <c r="BC135" s="9">
        <f t="shared" si="517"/>
        <v>102.51635454740344</v>
      </c>
      <c r="BD135" s="101">
        <f t="shared" si="723"/>
        <v>102.73384869506029</v>
      </c>
      <c r="BE135" s="15">
        <f t="shared" si="724"/>
        <v>4.2419047072253899E-5</v>
      </c>
      <c r="BF135" s="49"/>
      <c r="BG135" s="11">
        <f t="shared" si="725"/>
        <v>6.3670006602848156E-5</v>
      </c>
      <c r="BH135" s="10">
        <f t="shared" si="726"/>
        <v>102.84269681450498</v>
      </c>
      <c r="BI135" s="9">
        <f t="shared" si="518"/>
        <v>102.95129339241065</v>
      </c>
      <c r="BJ135" s="9">
        <f t="shared" si="727"/>
        <v>102.29920899688923</v>
      </c>
      <c r="BK135" s="101">
        <f t="shared" si="728"/>
        <v>102.62525119464993</v>
      </c>
      <c r="BL135" s="15">
        <f t="shared" si="729"/>
        <v>6.3589753946733865E-5</v>
      </c>
      <c r="BM135" s="49"/>
      <c r="BN135" s="11">
        <f t="shared" si="730"/>
        <v>8.4843098620171058E-5</v>
      </c>
      <c r="BO135" s="10">
        <f t="shared" si="731"/>
        <v>102.73402512696657</v>
      </c>
      <c r="BP135" s="9">
        <f t="shared" si="519"/>
        <v>102.95118226493206</v>
      </c>
      <c r="BQ135" s="9">
        <f t="shared" si="732"/>
        <v>102.08229838143033</v>
      </c>
      <c r="BR135" s="101">
        <f t="shared" si="733"/>
        <v>102.5167403231812</v>
      </c>
      <c r="BS135" s="15">
        <f t="shared" si="734"/>
        <v>8.4731535886510255E-5</v>
      </c>
      <c r="BT135" s="12"/>
      <c r="BU135" s="11">
        <f t="shared" si="735"/>
        <v>1.0598723960398958E-4</v>
      </c>
      <c r="BV135" s="10">
        <f t="shared" si="736"/>
        <v>102.62541546294472</v>
      </c>
      <c r="BW135" s="9">
        <f t="shared" si="520"/>
        <v>102.95098496027829</v>
      </c>
      <c r="BX135" s="9">
        <f t="shared" si="737"/>
        <v>101.8656213818314</v>
      </c>
      <c r="BY135" s="101">
        <f t="shared" si="738"/>
        <v>102.40830317105485</v>
      </c>
      <c r="BZ135" s="15">
        <f t="shared" si="739"/>
        <v>1.0584213235312014E-4</v>
      </c>
      <c r="CA135" s="12"/>
      <c r="CB135" s="11">
        <f t="shared" si="740"/>
        <v>1.2710016039565948E-4</v>
      </c>
      <c r="CC135" s="10">
        <f t="shared" si="741"/>
        <v>102.51685498543202</v>
      </c>
      <c r="CD135" s="9">
        <f t="shared" si="521"/>
        <v>102.95067709243233</v>
      </c>
      <c r="CE135" s="9">
        <f t="shared" si="742"/>
        <v>101.64917657834475</v>
      </c>
      <c r="CF135" s="101">
        <f t="shared" si="743"/>
        <v>102.29992683538853</v>
      </c>
      <c r="CG135" s="15">
        <f t="shared" si="744"/>
        <v>1.2691930372938682E-4</v>
      </c>
      <c r="CH135" s="12"/>
      <c r="CI135" s="11">
        <f t="shared" si="745"/>
        <v>1.4817961203508417E-4</v>
      </c>
      <c r="CJ135" s="10">
        <f t="shared" si="746"/>
        <v>102.4083308706474</v>
      </c>
      <c r="CK135" s="9">
        <f t="shared" si="522"/>
        <v>102.95023439955615</v>
      </c>
      <c r="CL135" s="9">
        <f t="shared" si="747"/>
        <v>101.43296245213111</v>
      </c>
      <c r="CM135" s="101">
        <f t="shared" si="748"/>
        <v>102.19159842584364</v>
      </c>
      <c r="CN135" s="15">
        <f t="shared" si="749"/>
        <v>1.4796083217094705E-4</v>
      </c>
      <c r="CO135" s="12"/>
      <c r="CP135" s="11">
        <f t="shared" si="750"/>
        <v>1.69223366630521E-4</v>
      </c>
      <c r="CQ135" s="10">
        <f t="shared" si="751"/>
        <v>102.29983031379152</v>
      </c>
      <c r="CR135" s="9">
        <f t="shared" si="523"/>
        <v>102.94963275401565</v>
      </c>
      <c r="CS135" s="9">
        <f t="shared" si="524"/>
        <v>101.21697738680719</v>
      </c>
      <c r="CT135" s="101">
        <f t="shared" si="752"/>
        <v>102.08330507041143</v>
      </c>
      <c r="CU135" s="15">
        <f t="shared" si="753"/>
        <v>1.689645224329751E-4</v>
      </c>
      <c r="CV135" s="12"/>
      <c r="CW135" s="11">
        <f t="shared" si="754"/>
        <v>1.9022921820462609E-4</v>
      </c>
      <c r="CX135" s="10">
        <f t="shared" si="755"/>
        <v>102.19134053475887</v>
      </c>
      <c r="CY135" s="9">
        <f t="shared" si="525"/>
        <v>102.94884817222965</v>
      </c>
      <c r="CZ135" s="9">
        <f t="shared" si="526"/>
        <v>101.00121967007927</v>
      </c>
      <c r="DA135" s="101">
        <f t="shared" si="756"/>
        <v>101.97503392115445</v>
      </c>
      <c r="DB135" s="15">
        <f t="shared" si="757"/>
        <v>1.8992820267130545E-4</v>
      </c>
      <c r="DC135" s="12"/>
      <c r="DD135" s="11">
        <f t="shared" si="758"/>
        <v>2.1119498351594021E-4</v>
      </c>
      <c r="DE135" s="10">
        <f t="shared" si="759"/>
        <v>102.08284878380255</v>
      </c>
      <c r="DF135" s="9">
        <f t="shared" si="527"/>
        <v>102.94785682433547</v>
      </c>
      <c r="DG135" s="9">
        <f t="shared" si="528"/>
        <v>100.78568749545781</v>
      </c>
      <c r="DH135" s="101">
        <f t="shared" si="760"/>
        <v>101.86677215989664</v>
      </c>
      <c r="DI135" s="15">
        <f t="shared" si="761"/>
        <v>2.108497252177959E-4</v>
      </c>
      <c r="DJ135" s="12"/>
      <c r="DK135" s="11">
        <f t="shared" si="762"/>
        <v>2.3211850285555447E-4</v>
      </c>
      <c r="DL135" s="10">
        <f t="shared" si="763"/>
        <v>101.97434234714541</v>
      </c>
      <c r="DM135" s="9">
        <f t="shared" si="529"/>
        <v>102.94663504366422</v>
      </c>
      <c r="DN135" s="9">
        <f t="shared" si="530"/>
        <v>100.57037896405144</v>
      </c>
      <c r="DO135" s="101">
        <f t="shared" si="764"/>
        <v>101.75850700385783</v>
      </c>
      <c r="DP135" s="15">
        <f t="shared" si="765"/>
        <v>2.3172696732940199E-4</v>
      </c>
      <c r="DQ135" s="12"/>
      <c r="DR135" s="11">
        <f t="shared" si="766"/>
        <v>2.5299764081836889E-4</v>
      </c>
      <c r="DS135" s="10">
        <f t="shared" si="767"/>
        <v>101.86580855253328</v>
      </c>
      <c r="DT135" s="9">
        <f t="shared" si="531"/>
        <v>102.94515933601846</v>
      </c>
      <c r="DU135" s="9">
        <f t="shared" si="532"/>
        <v>100.35529208643634</v>
      </c>
      <c r="DV135" s="101">
        <f t="shared" si="768"/>
        <v>101.65022571122739</v>
      </c>
      <c r="DW135" s="15">
        <f t="shared" si="769"/>
        <v>2.5255783191061054E-4</v>
      </c>
      <c r="DX135" s="12"/>
      <c r="DY135" s="11">
        <f t="shared" si="770"/>
        <v>2.7383028704860507E-4</v>
      </c>
      <c r="DZ135" s="10">
        <f t="shared" si="771"/>
        <v>101.75723477472501</v>
      </c>
      <c r="EA135" s="9">
        <f t="shared" si="533"/>
        <v>102.94340638874644</v>
      </c>
      <c r="EB135" s="9">
        <f t="shared" si="534"/>
        <v>100.14042478459835</v>
      </c>
      <c r="EC135" s="101">
        <f t="shared" si="772"/>
        <v>101.54191558667239</v>
      </c>
      <c r="ED135" s="15">
        <f t="shared" si="773"/>
        <v>2.7334024820893318E-4</v>
      </c>
      <c r="EE135" s="12"/>
      <c r="EF135" s="11">
        <f t="shared" si="774"/>
        <v>2.9461435695915246E-4</v>
      </c>
      <c r="EG135" s="10">
        <f t="shared" si="775"/>
        <v>101.64860844091487</v>
      </c>
      <c r="EH135" s="9">
        <f t="shared" si="535"/>
        <v>102.94135307960622</v>
      </c>
      <c r="EI135" s="9">
        <f t="shared" si="536"/>
        <v>99.925774893944975</v>
      </c>
      <c r="EJ135" s="101">
        <f t="shared" si="776"/>
        <v>101.4335639867756</v>
      </c>
      <c r="EK135" s="15">
        <f t="shared" si="777"/>
        <v>2.9407217248313253E-4</v>
      </c>
      <c r="EL135" s="12"/>
      <c r="EM135" s="11">
        <f t="shared" si="778"/>
        <v>3.1534779242441195E-4</v>
      </c>
      <c r="EN135" s="10">
        <f t="shared" si="779"/>
        <v>101.53991703608287</v>
      </c>
      <c r="EO135" s="9">
        <f t="shared" si="537"/>
        <v>102.93897648541443</v>
      </c>
      <c r="EP135" s="9">
        <f t="shared" si="538"/>
        <v>99.711340165382055</v>
      </c>
      <c r="EQ135" s="101">
        <f t="shared" si="780"/>
        <v>101.32515832539823</v>
      </c>
      <c r="ER135" s="15">
        <f t="shared" si="781"/>
        <v>3.1475158864410644E-4</v>
      </c>
      <c r="ES135" s="12"/>
      <c r="ET135" s="11">
        <f t="shared" si="782"/>
        <v>3.3602856244647659E-4</v>
      </c>
      <c r="EU135" s="10">
        <f t="shared" si="783"/>
        <v>101.43114810826765</v>
      </c>
      <c r="EV135" s="9">
        <f t="shared" si="539"/>
        <v>102.93625389047403</v>
      </c>
      <c r="EW135" s="9">
        <f t="shared" si="540"/>
        <v>99.497118267454169</v>
      </c>
      <c r="EX135" s="101">
        <f t="shared" si="784"/>
        <v>101.2166860789641</v>
      </c>
      <c r="EY135" s="15">
        <f t="shared" si="785"/>
        <v>3.3537650886800624E-4</v>
      </c>
      <c r="EZ135" s="12"/>
      <c r="FA135" s="11">
        <f t="shared" si="786"/>
        <v>3.5665466379421998E-4</v>
      </c>
      <c r="FB135" s="10">
        <f t="shared" si="787"/>
        <v>101.32228927375886</v>
      </c>
      <c r="FC135" s="9">
        <f t="shared" si="541"/>
        <v>102.93316279477619</v>
      </c>
      <c r="FD135" s="9">
        <f t="shared" si="542"/>
        <v>99.283106788543392</v>
      </c>
      <c r="FE135" s="101">
        <f t="shared" si="788"/>
        <v>101.10813479165979</v>
      </c>
      <c r="FF135" s="15">
        <f t="shared" si="789"/>
        <v>3.5594497418166629E-4</v>
      </c>
      <c r="FG135" s="12"/>
      <c r="FH135" s="11">
        <f t="shared" si="790"/>
        <v>3.7722412161522549E-4</v>
      </c>
      <c r="FI135" s="10">
        <f t="shared" si="791"/>
        <v>101.21332822220393</v>
      </c>
      <c r="FJ135" s="9">
        <f t="shared" si="543"/>
        <v>102.92968092197164</v>
      </c>
      <c r="FK135" s="9">
        <f t="shared" si="544"/>
        <v>99.069303239123954</v>
      </c>
      <c r="FL135" s="101">
        <f t="shared" si="792"/>
        <v>100.9994920805478</v>
      </c>
      <c r="FM135" s="15">
        <f t="shared" si="793"/>
        <v>3.7645505502006813E-4</v>
      </c>
      <c r="FN135" s="12"/>
      <c r="FO135" s="11">
        <f t="shared" si="794"/>
        <v>3.9773499002033704E-4</v>
      </c>
      <c r="FP135" s="10">
        <f t="shared" si="795"/>
        <v>101.10425272162578</v>
      </c>
      <c r="FQ135" s="9">
        <f t="shared" si="545"/>
        <v>102.9257862271072</v>
      </c>
      <c r="FR135" s="9">
        <f t="shared" si="546"/>
        <v>98.855705054068395</v>
      </c>
      <c r="FS135" s="101">
        <f t="shared" si="796"/>
        <v>100.8907456405878</v>
      </c>
      <c r="FT135" s="15">
        <f t="shared" si="797"/>
        <v>3.9690485175590534E-4</v>
      </c>
      <c r="FU135" s="12"/>
      <c r="FV135" s="11">
        <f t="shared" si="798"/>
        <v>4.1818535264073813E-4</v>
      </c>
      <c r="FW135" s="10">
        <f t="shared" si="799"/>
        <v>100.99505062334723</v>
      </c>
      <c r="FX135" s="9">
        <f t="shared" si="547"/>
        <v>102.9214569041237</v>
      </c>
      <c r="FY135" s="9">
        <f t="shared" si="548"/>
        <v>98.64230959500243</v>
      </c>
      <c r="FZ135" s="101">
        <f t="shared" si="800"/>
        <v>100.78188324956307</v>
      </c>
      <c r="GA135" s="15">
        <f t="shared" si="801"/>
        <v>4.1729249520111914E-4</v>
      </c>
      <c r="GB135" s="12"/>
      <c r="GC135" s="11">
        <f t="shared" si="802"/>
        <v>4.3857332315744453E-4</v>
      </c>
      <c r="GD135" s="10">
        <f t="shared" si="803"/>
        <v>100.88570986681873</v>
      </c>
      <c r="GE135" s="9">
        <f t="shared" si="549"/>
        <v>102.91667139311171</v>
      </c>
      <c r="GF135" s="9">
        <f t="shared" si="550"/>
        <v>98.429114152704557</v>
      </c>
      <c r="GG135" s="101">
        <f t="shared" si="804"/>
        <v>100.67289277290814</v>
      </c>
      <c r="GH135" s="15">
        <f t="shared" si="805"/>
        <v>4.3761614708045436E-4</v>
      </c>
      <c r="GI135" s="12"/>
      <c r="GJ135" s="11">
        <f t="shared" si="806"/>
        <v>4.5889704580316448E-4</v>
      </c>
      <c r="GK135" s="10">
        <f t="shared" si="807"/>
        <v>100.776218484346</v>
      </c>
      <c r="GL135" s="9">
        <f t="shared" si="551"/>
        <v>102.9114083873219</v>
      </c>
      <c r="GM135" s="9">
        <f t="shared" si="552"/>
        <v>98.216115949546804</v>
      </c>
      <c r="GN135" s="120">
        <f t="shared" si="808"/>
        <v>100.56376216843435</v>
      </c>
      <c r="GO135" s="15">
        <f t="shared" si="809"/>
        <v>4.5787400047708613E-4</v>
      </c>
      <c r="GP135" s="12"/>
      <c r="GQ135" s="11">
        <f t="shared" si="810"/>
        <v>4.7915469583652487E-4</v>
      </c>
      <c r="GR135" s="10">
        <f t="shared" si="811"/>
        <v>100.666564605714</v>
      </c>
      <c r="GS135" s="9">
        <f t="shared" si="553"/>
        <v>102.90564683992727</v>
      </c>
      <c r="GT135" s="9">
        <f t="shared" si="554"/>
        <v>98.003312141972231</v>
      </c>
      <c r="GU135" s="120">
        <f t="shared" si="812"/>
        <v>100.45447949094975</v>
      </c>
      <c r="GV135" s="15">
        <f t="shared" si="813"/>
        <v>4.7806428025044378E-4</v>
      </c>
      <c r="GW135" s="12"/>
      <c r="GX135" s="11">
        <f t="shared" si="814"/>
        <v>4.9934447998876811E-4</v>
      </c>
      <c r="GY135" s="10">
        <f t="shared" si="815"/>
        <v>100.55673646270385</v>
      </c>
      <c r="GZ135" s="9">
        <f t="shared" si="555"/>
        <v>102.89936597053486</v>
      </c>
      <c r="HA135" s="9">
        <f t="shared" si="556"/>
        <v>97.790699823006918</v>
      </c>
      <c r="HB135" s="101">
        <f t="shared" si="816"/>
        <v>100.34503289677089</v>
      </c>
      <c r="HC135" s="15">
        <f t="shared" si="817"/>
        <v>4.9818524342626401E-4</v>
      </c>
      <c r="HD135" s="12"/>
      <c r="HE135" s="11">
        <f t="shared" si="818"/>
        <v>5.1946463688284006E-4</v>
      </c>
      <c r="HF135" s="10">
        <f t="shared" si="819"/>
        <v>100.44672239350047</v>
      </c>
      <c r="HG135" s="9">
        <f t="shared" si="557"/>
        <v>102.89254527144477</v>
      </c>
      <c r="HH135" s="9">
        <f t="shared" si="558"/>
        <v>97.578276024802094</v>
      </c>
      <c r="HI135" s="101">
        <f t="shared" si="820"/>
        <v>100.23541064812343</v>
      </c>
      <c r="HJ135" s="15">
        <f t="shared" si="821"/>
        <v>5.1823517955905201E-4</v>
      </c>
      <c r="HK135" s="12"/>
      <c r="HL135" s="11">
        <f t="shared" si="822"/>
        <v>5.3951343742503623E-4</v>
      </c>
      <c r="HM135" s="10">
        <f t="shared" si="823"/>
        <v>100.33651084698764</v>
      </c>
      <c r="HN135" s="9">
        <f t="shared" si="559"/>
        <v>102.8851645136549</v>
      </c>
      <c r="HO135" s="9">
        <f t="shared" si="560"/>
        <v>97.366037721202375</v>
      </c>
      <c r="HP135" s="120">
        <f t="shared" si="824"/>
        <v>100.12560111742863</v>
      </c>
      <c r="HQ135" s="15">
        <f t="shared" si="825"/>
        <v>5.3821241106719747E-4</v>
      </c>
      <c r="HR135" s="12"/>
      <c r="HS135" s="11">
        <f t="shared" si="1064"/>
        <v>5.5948918516938713E-4</v>
      </c>
      <c r="HT135" s="10">
        <f t="shared" si="826"/>
        <v>100.22609038692786</v>
      </c>
      <c r="HU135" s="9">
        <f t="shared" si="561"/>
        <v>102.87720375260983</v>
      </c>
      <c r="HV135" s="9">
        <f t="shared" si="562"/>
        <v>97.153981830336846</v>
      </c>
      <c r="HW135" s="120">
        <f t="shared" si="827"/>
        <v>100.01559279147334</v>
      </c>
      <c r="HX135" s="15">
        <f t="shared" si="828"/>
        <v>5.5811529354091595E-4</v>
      </c>
      <c r="HY135" s="12"/>
      <c r="HZ135" s="11">
        <f t="shared" si="1065"/>
        <v>5.7939021665488863E-4</v>
      </c>
      <c r="IA135" s="10">
        <f t="shared" si="829"/>
        <v>100.11544969602465</v>
      </c>
      <c r="IB135" s="9">
        <f t="shared" si="563"/>
        <v>102.86864333369304</v>
      </c>
      <c r="IC135" s="9">
        <f t="shared" si="564"/>
        <v>96.942105217230036</v>
      </c>
      <c r="ID135" s="120">
        <f t="shared" si="830"/>
        <v>99.90537427546154</v>
      </c>
      <c r="IE135" s="15">
        <f t="shared" si="831"/>
        <v>5.7794221602323003E-4</v>
      </c>
      <c r="IF135" s="12"/>
      <c r="IG135" s="11">
        <f t="shared" si="1066"/>
        <v>5.9921490171575245E-4</v>
      </c>
      <c r="IH135" s="10">
        <f t="shared" si="832"/>
        <v>100.0045775798653</v>
      </c>
      <c r="II135" s="9">
        <f t="shared" si="565"/>
        <v>102.85946389746158</v>
      </c>
      <c r="IJ135" s="9">
        <f t="shared" si="566"/>
        <v>96.730404696427769</v>
      </c>
      <c r="IK135" s="120">
        <f t="shared" si="833"/>
        <v>99.794934296944675</v>
      </c>
      <c r="IL135" s="15">
        <f t="shared" si="834"/>
        <v>5.9769160126436167E-4</v>
      </c>
      <c r="IM135" s="12"/>
      <c r="IN135" s="11">
        <f t="shared" si="1067"/>
        <v>6.1896164376499727E-4</v>
      </c>
      <c r="IO135" s="10">
        <f t="shared" si="835"/>
        <v>99.893462970741425</v>
      </c>
      <c r="IP135" s="9">
        <f t="shared" si="567"/>
        <v>102.84964638462289</v>
      </c>
      <c r="IQ135" s="9">
        <f t="shared" si="568"/>
        <v>96.518877034636134</v>
      </c>
      <c r="IR135" s="120">
        <f t="shared" si="836"/>
        <v>99.68426170962951</v>
      </c>
      <c r="IS135" s="15">
        <f t="shared" si="837"/>
        <v>6.1736190594972363E-4</v>
      </c>
      <c r="IT135" s="12"/>
      <c r="IU135" s="11">
        <f t="shared" si="1068"/>
        <v>6.3862888005149741E-4</v>
      </c>
      <c r="IV135" s="10">
        <f t="shared" si="838"/>
        <v>99.782094931346279</v>
      </c>
      <c r="IW135" s="9">
        <f t="shared" si="569"/>
        <v>102.83917204075367</v>
      </c>
      <c r="IX135" s="9">
        <f t="shared" si="570"/>
        <v>96.307518953368074</v>
      </c>
      <c r="IY135" s="120">
        <f t="shared" si="839"/>
        <v>99.57334549706087</v>
      </c>
      <c r="IZ135" s="15">
        <f t="shared" si="840"/>
        <v>6.3695162090200046E-4</v>
      </c>
      <c r="JA135" s="12"/>
      <c r="JB135" s="11">
        <f t="shared" si="1069"/>
        <v>6.5821508189096165E-4</v>
      </c>
      <c r="JC135" s="10">
        <f t="shared" si="841"/>
        <v>99.670462658346025</v>
      </c>
      <c r="JD135" s="9">
        <f t="shared" si="571"/>
        <v>102.82802242076114</v>
      </c>
      <c r="JE135" s="9">
        <f t="shared" si="572"/>
        <v>96.096327131596837</v>
      </c>
      <c r="JF135" s="120">
        <f t="shared" si="842"/>
        <v>99.462174776178983</v>
      </c>
      <c r="JG135" s="15">
        <f t="shared" si="843"/>
        <v>6.5645927125744324E-4</v>
      </c>
      <c r="JH135" s="12"/>
      <c r="JI135" s="11">
        <f t="shared" si="1070"/>
        <v>6.7771875487089627E-4</v>
      </c>
      <c r="JJ135" s="10">
        <f t="shared" si="844"/>
        <v>99.558555485824854</v>
      </c>
      <c r="JK135" s="9">
        <f t="shared" si="573"/>
        <v>102.8161793930872</v>
      </c>
      <c r="JL135" s="9">
        <f t="shared" si="574"/>
        <v>95.885298208409921</v>
      </c>
      <c r="JM135" s="120">
        <f t="shared" si="845"/>
        <v>99.350738800748559</v>
      </c>
      <c r="JN135" s="15">
        <f t="shared" si="846"/>
        <v>6.7588341661703325E-4</v>
      </c>
      <c r="JO135" s="12"/>
      <c r="JP135" s="11">
        <f t="shared" si="1071"/>
        <v>6.9713843903015981E-4</v>
      </c>
      <c r="JQ135" s="10">
        <f t="shared" si="847"/>
        <v>99.446362888601129</v>
      </c>
      <c r="JR135" s="9">
        <f t="shared" si="575"/>
        <v>102.80362514365619</v>
      </c>
      <c r="JS135" s="9">
        <f t="shared" si="576"/>
        <v>95.6744287856623</v>
      </c>
      <c r="JT135" s="120">
        <f t="shared" si="848"/>
        <v>99.239026964659246</v>
      </c>
      <c r="JU135" s="15">
        <f t="shared" si="849"/>
        <v>6.9522265117274355E-4</v>
      </c>
      <c r="JV135" s="12"/>
      <c r="JW135" s="11">
        <f t="shared" si="1072"/>
        <v>7.1647270901330836E-4</v>
      </c>
      <c r="JX135" s="10">
        <f t="shared" si="850"/>
        <v>99.333874485414356</v>
      </c>
      <c r="JY135" s="9">
        <f t="shared" si="577"/>
        <v>102.7903421795677</v>
      </c>
      <c r="JZ135" s="9">
        <f t="shared" si="578"/>
        <v>95.463715430625257</v>
      </c>
      <c r="KA135" s="120">
        <f t="shared" si="851"/>
        <v>99.127028805096472</v>
      </c>
      <c r="KB135" s="15">
        <f t="shared" si="852"/>
        <v>7.1447560380932351E-4</v>
      </c>
      <c r="KC135" s="12"/>
      <c r="KD135" s="11">
        <f t="shared" si="1073"/>
        <v>7.3572017420010793E-4</v>
      </c>
      <c r="KE135" s="10">
        <f t="shared" si="853"/>
        <v>99.22108004198185</v>
      </c>
      <c r="KF135" s="9">
        <f t="shared" si="579"/>
        <v>102.77631333253561</v>
      </c>
      <c r="KG135" s="9">
        <f t="shared" si="580"/>
        <v>95.253154678627453</v>
      </c>
      <c r="KH135" s="120">
        <f t="shared" si="854"/>
        <v>99.014734005581531</v>
      </c>
      <c r="KI135" s="15">
        <f t="shared" si="855"/>
        <v>7.3364093818212067E-4</v>
      </c>
      <c r="KJ135" s="12"/>
      <c r="KK135" s="11">
        <f t="shared" si="1074"/>
        <v>7.5487947881067619E-4</v>
      </c>
      <c r="KL135" s="10">
        <f t="shared" si="856"/>
        <v>99.107969473924157</v>
      </c>
      <c r="KM135" s="9">
        <f t="shared" si="581"/>
        <v>102.76152176207506</v>
      </c>
      <c r="KN135" s="9">
        <f t="shared" si="582"/>
        <v>95.042743035684609</v>
      </c>
      <c r="KO135" s="120">
        <f t="shared" si="857"/>
        <v>98.902132398879843</v>
      </c>
      <c r="KP135" s="15">
        <f t="shared" si="858"/>
        <v>7.5271735277143747E-4</v>
      </c>
      <c r="KQ135" s="12"/>
      <c r="KR135" s="11">
        <f t="shared" si="1075"/>
        <v>7.7394930198671516E-4</v>
      </c>
      <c r="KS135" s="10">
        <f t="shared" si="859"/>
        <v>98.994532849558311</v>
      </c>
      <c r="KT135" s="9">
        <f t="shared" si="583"/>
        <v>102.74595095843945</v>
      </c>
      <c r="KU135" s="9">
        <f t="shared" si="584"/>
        <v>94.832476981116287</v>
      </c>
      <c r="KV135" s="120">
        <f t="shared" si="860"/>
        <v>98.789213969777876</v>
      </c>
      <c r="KW135" s="15">
        <f t="shared" si="861"/>
        <v>7.7170358091374516E-4</v>
      </c>
      <c r="KX135" s="12"/>
      <c r="KY135" s="11">
        <f t="shared" si="1076"/>
        <v>7.9292835784913643E-4</v>
      </c>
      <c r="KZ135" s="10">
        <f t="shared" si="862"/>
        <v>98.88076039255921</v>
      </c>
      <c r="LA135" s="9">
        <f t="shared" si="585"/>
        <v>102.72958474530948</v>
      </c>
      <c r="LB135" s="9">
        <f t="shared" si="586"/>
        <v>94.622352970145059</v>
      </c>
      <c r="LC135" s="120">
        <f t="shared" si="863"/>
        <v>98.67596885772727</v>
      </c>
      <c r="LD135" s="15">
        <f t="shared" si="864"/>
        <v>7.9059839081045376E-4</v>
      </c>
      <c r="LE135" s="12"/>
      <c r="LF135" s="11">
        <f t="shared" si="1077"/>
        <v>8.1181539553271478E-4</v>
      </c>
      <c r="LG135" s="10">
        <f t="shared" si="865"/>
        <v>98.766642484487917</v>
      </c>
      <c r="LH135" s="9">
        <f t="shared" si="587"/>
        <v>102.71240728223677</v>
      </c>
      <c r="LI135" s="9">
        <f t="shared" si="588"/>
        <v>94.412367436477084</v>
      </c>
      <c r="LJ135" s="120">
        <f t="shared" si="866"/>
        <v>98.562387359356933</v>
      </c>
      <c r="LK135" s="15">
        <f t="shared" si="867"/>
        <v>8.0940058551454933E-4</v>
      </c>
      <c r="LL135" s="12"/>
      <c r="LM135" s="11">
        <f t="shared" si="1078"/>
        <v>8.3060919919806663E-4</v>
      </c>
      <c r="LN135" s="10">
        <f t="shared" si="868"/>
        <v>98.652169667187664</v>
      </c>
      <c r="LO135" s="9">
        <f t="shared" si="589"/>
        <v>102.69440306684469</v>
      </c>
      <c r="LP135" s="9">
        <f t="shared" si="590"/>
        <v>94.202516794859321</v>
      </c>
      <c r="LQ135" s="120">
        <f t="shared" si="869"/>
        <v>98.44845993085201</v>
      </c>
      <c r="LR135" s="15">
        <f t="shared" si="870"/>
        <v>8.2810900289585494E-4</v>
      </c>
      <c r="LS135" s="12"/>
      <c r="LT135" s="11">
        <f t="shared" si="1079"/>
        <v>8.4930858802164777E-4</v>
      </c>
      <c r="LU135" s="10">
        <f t="shared" si="871"/>
        <v>98.537332645046575</v>
      </c>
      <c r="LV135" s="9">
        <f t="shared" si="591"/>
        <v>102.67555693678923</v>
      </c>
      <c r="LW135" s="9">
        <f t="shared" si="592"/>
        <v>93.992797443612872</v>
      </c>
      <c r="LX135" s="120">
        <f t="shared" si="872"/>
        <v>98.334177190201046</v>
      </c>
      <c r="LY135" s="15">
        <f t="shared" si="873"/>
        <v>8.4672251558519363E-4</v>
      </c>
      <c r="LZ135" s="12"/>
      <c r="MA135" s="11">
        <f t="shared" si="1080"/>
        <v>8.6791241616407356E-4</v>
      </c>
      <c r="MB135" s="10">
        <f t="shared" si="874"/>
        <v>98.422122287128332</v>
      </c>
      <c r="MC135" s="9">
        <f t="shared" si="593"/>
        <v>102.65585407148319</v>
      </c>
      <c r="MD135" s="9">
        <f t="shared" si="594"/>
        <v>93.783205767138071</v>
      </c>
      <c r="ME135" s="120">
        <f t="shared" si="875"/>
        <v>98.219529919310631</v>
      </c>
      <c r="MF135" s="15">
        <f t="shared" si="876"/>
        <v>8.652400308982271E-4</v>
      </c>
      <c r="MG135" s="12"/>
      <c r="MH135" s="11">
        <f t="shared" si="1081"/>
        <v>8.8641957271745533E-4</v>
      </c>
      <c r="MI135" s="10">
        <f t="shared" si="877"/>
        <v>98.306529629170171</v>
      </c>
      <c r="MJ135" s="9">
        <f t="shared" si="595"/>
        <v>102.63527999358658</v>
      </c>
      <c r="MK135" s="9">
        <f t="shared" si="596"/>
        <v>93.573738138390013</v>
      </c>
      <c r="ML135" s="120">
        <f t="shared" si="878"/>
        <v>98.104509065988296</v>
      </c>
      <c r="MM135" s="15">
        <f t="shared" si="879"/>
        <v>8.8366049073941588E-4</v>
      </c>
      <c r="MN135" s="12"/>
      <c r="MO135" s="11">
        <f t="shared" si="1082"/>
        <v>9.0482898163215478E-4</v>
      </c>
      <c r="MP135" s="10">
        <f t="shared" si="880"/>
        <v>98.190545875449359</v>
      </c>
      <c r="MQ135" s="9">
        <f t="shared" si="597"/>
        <v>102.61382057026715</v>
      </c>
      <c r="MR135" s="9">
        <f t="shared" si="598"/>
        <v>93.364390921322084</v>
      </c>
      <c r="MS135" s="120">
        <f t="shared" si="881"/>
        <v>97.989105745794618</v>
      </c>
      <c r="MT135" s="15">
        <f t="shared" si="882"/>
        <v>9.0198287148663206E-4</v>
      </c>
      <c r="MU135" s="12"/>
      <c r="MV135" s="11">
        <f t="shared" si="1083"/>
        <v>9.231396016235637E-4</v>
      </c>
      <c r="MW135" s="10">
        <f t="shared" si="883"/>
        <v>98.07416240051856</v>
      </c>
      <c r="MX135" s="9">
        <f t="shared" si="599"/>
        <v>102.59146201423447</v>
      </c>
      <c r="MY135" s="9">
        <f t="shared" si="600"/>
        <v>93.155160473294345</v>
      </c>
      <c r="MZ135" s="120">
        <f t="shared" si="884"/>
        <v>97.873311243764405</v>
      </c>
      <c r="NA135" s="15">
        <f t="shared" si="885"/>
        <v>9.2020618385714806E-4</v>
      </c>
      <c r="NB135" s="12"/>
      <c r="NC135" s="11">
        <f t="shared" si="1084"/>
        <v>9.4135042605947305E-4</v>
      </c>
      <c r="ND135" s="10">
        <f t="shared" si="886"/>
        <v>97.95737075081054</v>
      </c>
      <c r="NE135" s="9">
        <f t="shared" si="601"/>
        <v>102.56819088455123</v>
      </c>
      <c r="NF135" s="9">
        <f t="shared" si="602"/>
        <v>92.946043147445778</v>
      </c>
      <c r="NG135" s="120">
        <f t="shared" si="887"/>
        <v>97.757117015998503</v>
      </c>
      <c r="NH135" s="15">
        <f t="shared" si="888"/>
        <v>9.3832947275541978E-4</v>
      </c>
      <c r="NI135" s="12"/>
      <c r="NJ135" s="11">
        <f t="shared" si="1085"/>
        <v>9.5946048282853809E-4</v>
      </c>
      <c r="NK135" s="10">
        <f t="shared" si="889"/>
        <v>97.840162646113612</v>
      </c>
      <c r="NL135" s="9">
        <f t="shared" si="603"/>
        <v>102.54399408722612</v>
      </c>
      <c r="NM135" s="9">
        <f t="shared" si="604"/>
        <v>92.737035295028377</v>
      </c>
      <c r="NN135" s="120">
        <f t="shared" si="890"/>
        <v>97.640514691127251</v>
      </c>
      <c r="NO135" s="15">
        <f t="shared" si="891"/>
        <v>9.5635181710328307E-4</v>
      </c>
      <c r="NP135" s="12"/>
      <c r="NQ135" s="11">
        <f t="shared" si="1086"/>
        <v>9.7746883419038062E-4</v>
      </c>
      <c r="NR135" s="10">
        <f t="shared" si="892"/>
        <v>97.722529980918836</v>
      </c>
      <c r="NS135" s="9">
        <f t="shared" si="605"/>
        <v>102.51885887559197</v>
      </c>
      <c r="NT135" s="9">
        <f t="shared" si="606"/>
        <v>92.528133267699218</v>
      </c>
      <c r="NU135" s="120">
        <f t="shared" si="893"/>
        <v>97.523496071645596</v>
      </c>
      <c r="NV135" s="15">
        <f t="shared" si="894"/>
        <v>9.7427232965331288E-4</v>
      </c>
      <c r="NW135" s="12"/>
      <c r="NX135" s="11">
        <f t="shared" si="1087"/>
        <v>9.9537457660807795E-4</v>
      </c>
      <c r="NY135" s="10">
        <f t="shared" si="895"/>
        <v>97.604464825639212</v>
      </c>
      <c r="NZ135" s="9">
        <f t="shared" si="607"/>
        <v>102.49277285047374</v>
      </c>
      <c r="OA135" s="9">
        <f t="shared" si="608"/>
        <v>92.319333419771695</v>
      </c>
      <c r="OB135" s="120">
        <f t="shared" si="896"/>
        <v>97.406053135122718</v>
      </c>
      <c r="OC135" s="15">
        <f t="shared" si="897"/>
        <v>9.9209015678567249E-4</v>
      </c>
      <c r="OD135" s="12"/>
      <c r="OE135" s="11">
        <f t="shared" si="1088"/>
        <v>1.0131768405633539E-3</v>
      </c>
      <c r="OF135" s="10">
        <f t="shared" si="898"/>
        <v>97.485959427703563</v>
      </c>
      <c r="OG135" s="9">
        <f t="shared" si="609"/>
        <v>102.46572396015048</v>
      </c>
      <c r="OH135" s="9">
        <f t="shared" si="610"/>
        <v>92.110632110421804</v>
      </c>
      <c r="OI135" s="120">
        <f t="shared" si="899"/>
        <v>97.288178035286137</v>
      </c>
      <c r="OJ135" s="15">
        <f t="shared" si="900"/>
        <v>1.0098044782892513E-3</v>
      </c>
      <c r="OK135" s="12"/>
      <c r="OL135" s="11">
        <f t="shared" si="1089"/>
        <v>1.0308747903552433E-3</v>
      </c>
      <c r="OM135" s="10">
        <f t="shared" si="901"/>
        <v>97.367006212525354</v>
      </c>
      <c r="ON135" s="9">
        <f t="shared" si="611"/>
        <v>102.43770050011597</v>
      </c>
      <c r="OO135" s="9">
        <f t="shared" si="612"/>
        <v>91.90202570584934</v>
      </c>
      <c r="OP135" s="120">
        <f t="shared" si="902"/>
        <v>97.169863102982646</v>
      </c>
      <c r="OQ135" s="15">
        <f t="shared" si="903"/>
        <v>1.0274145071275619E-3</v>
      </c>
      <c r="OR135" s="12"/>
      <c r="OS135" s="11">
        <f t="shared" si="1090"/>
        <v>1.0484676238827102E-3</v>
      </c>
      <c r="OT135" s="10">
        <f t="shared" si="904"/>
        <v>97.247597784348642</v>
      </c>
      <c r="OU135" s="9">
        <f t="shared" si="613"/>
        <v>102.40869111264237</v>
      </c>
      <c r="OV135" s="9">
        <f t="shared" si="614"/>
        <v>91.693510581391109</v>
      </c>
      <c r="OW135" s="120">
        <f t="shared" si="905"/>
        <v>97.051100847016741</v>
      </c>
      <c r="OX135" s="15">
        <f t="shared" si="906"/>
        <v>1.0449194891901242E-3</v>
      </c>
      <c r="OY135" s="12"/>
      <c r="OZ135" s="11">
        <f t="shared" si="1091"/>
        <v>1.0659545724119139E-3</v>
      </c>
      <c r="PA135" s="10">
        <f t="shared" si="907"/>
        <v>97.127726926972059</v>
      </c>
      <c r="PB135" s="9">
        <f t="shared" si="615"/>
        <v>102.37868478615189</v>
      </c>
      <c r="PC135" s="9">
        <f t="shared" si="616"/>
        <v>91.485083123586975</v>
      </c>
      <c r="PD135" s="120">
        <f t="shared" si="908"/>
        <v>96.931883954869434</v>
      </c>
      <c r="PE135" s="15">
        <f t="shared" si="909"/>
        <v>1.0623187030297083E-3</v>
      </c>
      <c r="PF135" s="12"/>
      <c r="PG135" s="11">
        <f t="shared" si="1092"/>
        <v>1.0833349003285021E-3</v>
      </c>
      <c r="PH135" s="10">
        <f t="shared" si="910"/>
        <v>97.007386604353627</v>
      </c>
      <c r="PI135" s="9">
        <f t="shared" si="617"/>
        <v>102.34767085440095</v>
      </c>
      <c r="PJ135" s="9">
        <f t="shared" si="618"/>
        <v>91.276739732194216</v>
      </c>
      <c r="PK135" s="120">
        <f t="shared" si="911"/>
        <v>96.812205293297581</v>
      </c>
      <c r="PL135" s="15">
        <f t="shared" si="912"/>
        <v>1.0796114595863395E-3</v>
      </c>
      <c r="PM135" s="12"/>
      <c r="PN135" s="11">
        <f t="shared" si="1093"/>
        <v>1.1006079048758183E-3</v>
      </c>
      <c r="PO135" s="10">
        <f t="shared" si="913"/>
        <v>96.886569961096626</v>
      </c>
      <c r="PP135" s="9">
        <f t="shared" si="619"/>
        <v>102.31563899548176</v>
      </c>
      <c r="PQ135" s="9">
        <f t="shared" si="620"/>
        <v>91.068476822153258</v>
      </c>
      <c r="PR135" s="120">
        <f t="shared" si="914"/>
        <v>96.692057908817503</v>
      </c>
      <c r="PS135" s="15">
        <f t="shared" si="915"/>
        <v>1.0967971018982488E-3</v>
      </c>
      <c r="PT135" s="12"/>
      <c r="PU135" s="11">
        <f t="shared" si="1094"/>
        <v>1.1177729158792264E-3</v>
      </c>
      <c r="PV135" s="10">
        <f t="shared" si="916"/>
        <v>96.765270322820442</v>
      </c>
      <c r="PW135" s="9">
        <f t="shared" si="621"/>
        <v>102.28257923064646</v>
      </c>
      <c r="PX135" s="9">
        <f t="shared" si="622"/>
        <v>90.860290825498993</v>
      </c>
      <c r="PY135" s="120">
        <f t="shared" si="917"/>
        <v>96.571435028072727</v>
      </c>
      <c r="PZ135" s="15">
        <f t="shared" si="918"/>
        <v>1.113875004800803E-3</v>
      </c>
      <c r="QA135" s="12"/>
      <c r="QB135" s="11">
        <f t="shared" si="1095"/>
        <v>1.1348292954575419E-3</v>
      </c>
      <c r="QC135" s="10">
        <f t="shared" si="919"/>
        <v>96.64348119641609</v>
      </c>
      <c r="QD135" s="9">
        <f t="shared" si="623"/>
        <v>102.24848192295839</v>
      </c>
      <c r="QE135" s="9">
        <f t="shared" si="624"/>
        <v>90.652178193221303</v>
      </c>
      <c r="QF135" s="120">
        <f t="shared" si="920"/>
        <v>96.450330058089847</v>
      </c>
      <c r="QG135" s="15">
        <f t="shared" si="921"/>
        <v>1.130844574613567E-3</v>
      </c>
      <c r="QH135" s="12"/>
      <c r="QI135" s="11">
        <f t="shared" si="1096"/>
        <v>1.151776437721752E-3</v>
      </c>
      <c r="QJ135" s="10">
        <f t="shared" si="922"/>
        <v>96.5211962701907</v>
      </c>
      <c r="QK135" s="9">
        <f t="shared" si="625"/>
        <v>102.21333777577583</v>
      </c>
      <c r="QL135" s="9">
        <f t="shared" si="626"/>
        <v>90.444135397070156</v>
      </c>
      <c r="QM135" s="120">
        <f t="shared" si="923"/>
        <v>96.328736586422991</v>
      </c>
      <c r="QN135" s="15">
        <f t="shared" si="924"/>
        <v>1.1477052488163952E-3</v>
      </c>
      <c r="QO135" s="12"/>
      <c r="QP135" s="11">
        <f t="shared" si="1097"/>
        <v>1.1686137684619291E-3</v>
      </c>
      <c r="QQ135" s="10">
        <f t="shared" si="925"/>
        <v>96.398409413901234</v>
      </c>
      <c r="QR135" s="9">
        <f t="shared" si="627"/>
        <v>102.17713783107317</v>
      </c>
      <c r="QS135" s="9">
        <f t="shared" si="628"/>
        <v>90.236158931306932</v>
      </c>
      <c r="QT135" s="120">
        <f t="shared" si="926"/>
        <v>96.20664838119005</v>
      </c>
      <c r="QU135" s="15">
        <f t="shared" si="927"/>
        <v>1.1644564957149393E-3</v>
      </c>
      <c r="QV135" s="12"/>
      <c r="QW135" s="11">
        <f t="shared" si="1098"/>
        <v>1.1853407448226918E-3</v>
      </c>
      <c r="QX135" s="10">
        <f t="shared" si="928"/>
        <v>96.275114678680836</v>
      </c>
      <c r="QY135" s="9">
        <f t="shared" si="629"/>
        <v>102.13987346760454</v>
      </c>
      <c r="QZ135" s="9">
        <f t="shared" si="630"/>
        <v>90.028245314400493</v>
      </c>
      <c r="RA135" s="120">
        <f t="shared" si="929"/>
        <v>96.084059391002512</v>
      </c>
      <c r="RB135" s="15">
        <f t="shared" si="930"/>
        <v>1.1810978140961714E-3</v>
      </c>
      <c r="RC135" s="12"/>
      <c r="RD135" s="11">
        <f t="shared" si="1099"/>
        <v>1.201956854967846E-3</v>
      </c>
      <c r="RE135" s="10">
        <f t="shared" si="931"/>
        <v>96.151306296859673</v>
      </c>
      <c r="RF135" s="9">
        <f t="shared" si="631"/>
        <v>102.10153639891516</v>
      </c>
      <c r="RG135" s="9">
        <f t="shared" si="632"/>
        <v>89.820391090667243</v>
      </c>
      <c r="RH135" s="120">
        <f t="shared" si="932"/>
        <v>95.960963744791201</v>
      </c>
      <c r="RI135" s="15">
        <f t="shared" si="933"/>
        <v>1.1976287328745129E-3</v>
      </c>
      <c r="RJ135" s="12"/>
      <c r="RK135" s="11">
        <f t="shared" si="1100"/>
        <v>1.2184616177347938E-3</v>
      </c>
      <c r="RL135" s="10">
        <f t="shared" si="934"/>
        <v>96.026978681682493</v>
      </c>
      <c r="RM135" s="9">
        <f t="shared" si="633"/>
        <v>102.06211867120528</v>
      </c>
      <c r="RN135" s="9">
        <f t="shared" si="634"/>
        <v>89.612592831855082</v>
      </c>
      <c r="RO135" s="120">
        <f t="shared" si="935"/>
        <v>95.837355751530183</v>
      </c>
      <c r="RP135" s="15">
        <f t="shared" si="936"/>
        <v>1.2140488107290871E-3</v>
      </c>
      <c r="RQ135" s="12"/>
      <c r="RR135" s="11">
        <f t="shared" si="1101"/>
        <v>1.2348545822792256E-3</v>
      </c>
      <c r="RS135" s="10">
        <f t="shared" si="937"/>
        <v>95.902126426925449</v>
      </c>
      <c r="RT135" s="9">
        <f t="shared" si="635"/>
        <v>102.02161266105225</v>
      </c>
      <c r="RU135" s="9">
        <f t="shared" si="636"/>
        <v>89.404847138670888</v>
      </c>
      <c r="RV135" s="120">
        <f t="shared" si="938"/>
        <v>95.713229899861574</v>
      </c>
      <c r="RW135" s="15">
        <f t="shared" si="939"/>
        <v>1.2303576357325994E-3</v>
      </c>
      <c r="RX135" s="12"/>
      <c r="RY135" s="11">
        <f t="shared" si="1102"/>
        <v>1.2511353277106223E-3</v>
      </c>
      <c r="RZ135" s="10">
        <f t="shared" si="940"/>
        <v>95.776744306414656</v>
      </c>
      <c r="SA135" s="9">
        <f t="shared" si="637"/>
        <v>101.98001107299541</v>
      </c>
      <c r="SB135" s="9">
        <f t="shared" si="638"/>
        <v>89.197150642251003</v>
      </c>
      <c r="SC135" s="120">
        <f t="shared" si="941"/>
        <v>95.588580857623214</v>
      </c>
      <c r="SD135" s="15">
        <f t="shared" si="942"/>
        <v>1.2465548249724462E-3</v>
      </c>
      <c r="SE135" s="12"/>
      <c r="SF135" s="11">
        <f t="shared" si="1103"/>
        <v>1.2673034627191592E-3</v>
      </c>
      <c r="SG135" s="10">
        <f t="shared" si="943"/>
        <v>95.650827273448812</v>
      </c>
      <c r="SH135" s="9">
        <f t="shared" si="639"/>
        <v>101.93730693698936</v>
      </c>
      <c r="SI135" s="9">
        <f t="shared" si="640"/>
        <v>88.989500005574527</v>
      </c>
      <c r="SJ135" s="120">
        <f t="shared" si="944"/>
        <v>95.463403471281936</v>
      </c>
      <c r="SK135" s="15">
        <f t="shared" si="945"/>
        <v>1.2626400241645256E-3</v>
      </c>
      <c r="SL135" s="12"/>
      <c r="SM135" s="11">
        <f t="shared" si="1104"/>
        <v>1.2833586251945167E-3</v>
      </c>
      <c r="SN135" s="10">
        <f t="shared" si="946"/>
        <v>95.524370460128395</v>
      </c>
      <c r="SO135" s="9">
        <f t="shared" si="641"/>
        <v>101.89349360573038</v>
      </c>
      <c r="SP135" s="9">
        <f t="shared" si="642"/>
        <v>88.781891924820144</v>
      </c>
      <c r="SQ135" s="120">
        <f t="shared" si="947"/>
        <v>95.337692765275264</v>
      </c>
      <c r="SR135" s="15">
        <f t="shared" si="948"/>
        <v>1.2786129072602029E-3</v>
      </c>
      <c r="SS135" s="12"/>
      <c r="ST135" s="11">
        <f t="shared" si="1105"/>
        <v>1.2993004818370496E-3</v>
      </c>
      <c r="SU135" s="10">
        <f t="shared" si="949"/>
        <v>95.397369176594424</v>
      </c>
      <c r="SV135" s="9">
        <f t="shared" si="643"/>
        <v>101.84856475186139</v>
      </c>
      <c r="SW135" s="9">
        <f t="shared" si="644"/>
        <v>88.574323130664624</v>
      </c>
      <c r="SX135" s="120">
        <f t="shared" si="950"/>
        <v>95.211443941263013</v>
      </c>
      <c r="SY135" s="15">
        <f t="shared" si="951"/>
        <v>1.2944731760471298E-3</v>
      </c>
      <c r="SZ135" s="12"/>
      <c r="TA135" s="11">
        <f t="shared" si="1106"/>
        <v>1.3151287277620009E-3</v>
      </c>
      <c r="TB135" s="10">
        <f t="shared" si="952"/>
        <v>95.269818910178444</v>
      </c>
      <c r="TC135" s="9">
        <f t="shared" si="645"/>
        <v>101.80251436506026</v>
      </c>
      <c r="TD135" s="9">
        <f t="shared" si="646"/>
        <v>88.36679038952569</v>
      </c>
      <c r="TE135" s="120">
        <f t="shared" si="953"/>
        <v>95.084652377292969</v>
      </c>
      <c r="TF135" s="15">
        <f t="shared" si="954"/>
        <v>1.3102205597440991E-3</v>
      </c>
      <c r="TG135" s="12"/>
      <c r="TH135" s="11">
        <f t="shared" si="1107"/>
        <v>1.3308430860970173E-3</v>
      </c>
      <c r="TI135" s="10">
        <f t="shared" si="955"/>
        <v>95.141715324467654</v>
      </c>
      <c r="TJ135" s="9">
        <f t="shared" si="647"/>
        <v>101.75533674901683</v>
      </c>
      <c r="TK135" s="9">
        <f t="shared" si="648"/>
        <v>88.159290504746394</v>
      </c>
      <c r="TL135" s="120">
        <f t="shared" si="956"/>
        <v>94.957313626881614</v>
      </c>
      <c r="TM135" s="15">
        <f t="shared" si="957"/>
        <v>1.325854814590733E-3</v>
      </c>
      <c r="TN135" s="12"/>
      <c r="TO135" s="11">
        <f t="shared" si="1108"/>
        <v>1.3464433075737381E-3</v>
      </c>
      <c r="TP135" s="10">
        <f t="shared" si="958"/>
        <v>95.013054258286331</v>
      </c>
      <c r="TQ135" s="9">
        <f t="shared" si="649"/>
        <v>101.70702651830337</v>
      </c>
      <c r="TR135" s="9">
        <f t="shared" si="650"/>
        <v>87.951820317724014</v>
      </c>
      <c r="TS135" s="120">
        <f t="shared" si="959"/>
        <v>94.82942341801369</v>
      </c>
      <c r="TT135" s="15">
        <f t="shared" si="960"/>
        <v>1.3413757234322389E-3</v>
      </c>
      <c r="TU135" s="12"/>
      <c r="TV135" s="11">
        <f t="shared" si="1109"/>
        <v>1.3619291701136755E-3</v>
      </c>
      <c r="TW135" s="10">
        <f t="shared" si="961"/>
        <v>94.883831724597599</v>
      </c>
      <c r="TX135" s="9">
        <f t="shared" si="651"/>
        <v>101.65757859514362</v>
      </c>
      <c r="TY135" s="9">
        <f t="shared" si="652"/>
        <v>87.744376708982045</v>
      </c>
      <c r="TZ135" s="120">
        <f t="shared" si="962"/>
        <v>94.700977652062832</v>
      </c>
      <c r="UA135" s="15">
        <f t="shared" si="963"/>
        <v>1.3567830952997794E-3</v>
      </c>
      <c r="UB135" s="12"/>
      <c r="UC135" s="11">
        <f t="shared" si="1110"/>
        <v>1.3773004784090339E-3</v>
      </c>
      <c r="UD135" s="10">
        <f t="shared" si="964"/>
        <v>94.754043909327336</v>
      </c>
      <c r="UE135" s="9">
        <f t="shared" si="653"/>
        <v>101.60698820608535</v>
      </c>
      <c r="UF135" s="9">
        <f t="shared" si="654"/>
        <v>87.536956599185586</v>
      </c>
      <c r="UG135" s="120">
        <f t="shared" si="965"/>
        <v>94.571972402635467</v>
      </c>
      <c r="UH135" s="15">
        <f t="shared" si="966"/>
        <v>1.3720767649869703E-3</v>
      </c>
      <c r="UI135" s="12"/>
      <c r="UJ135" s="11">
        <f t="shared" si="1111"/>
        <v>1.3925570634989103E-3</v>
      </c>
      <c r="UK135" s="10">
        <f t="shared" si="967"/>
        <v>94.62368717011293</v>
      </c>
      <c r="UL135" s="9">
        <f t="shared" si="655"/>
        <v>101.55525087858111</v>
      </c>
      <c r="UM135" s="9">
        <f t="shared" si="656"/>
        <v>87.329556950102003</v>
      </c>
      <c r="UN135" s="120">
        <f t="shared" si="968"/>
        <v>94.442403914341554</v>
      </c>
      <c r="UO135" s="15">
        <f t="shared" si="969"/>
        <v>1.3872565926227667E-3</v>
      </c>
      <c r="UP135" s="12"/>
      <c r="UQ135" s="11">
        <f t="shared" si="1112"/>
        <v>1.4076987823412287E-3</v>
      </c>
      <c r="UR135" s="10">
        <f t="shared" si="970"/>
        <v>94.492758034980213</v>
      </c>
      <c r="US135" s="9">
        <f t="shared" si="657"/>
        <v>101.50236243748233</v>
      </c>
      <c r="UT135" s="9">
        <f t="shared" si="658"/>
        <v>87.122174765505974</v>
      </c>
      <c r="UU135" s="120">
        <f t="shared" si="971"/>
        <v>94.312268601494154</v>
      </c>
      <c r="UV135" s="15">
        <f t="shared" si="972"/>
        <v>1.4023224632413154E-3</v>
      </c>
      <c r="UW135" s="12"/>
      <c r="UX135" s="11">
        <f t="shared" si="1113"/>
        <v>1.4227255173809305E-3</v>
      </c>
      <c r="UY135" s="10">
        <f t="shared" si="973"/>
        <v>94.361253200950671</v>
      </c>
      <c r="UZ135" s="9">
        <f t="shared" si="659"/>
        <v>101.44831900145122</v>
      </c>
      <c r="VA135" s="9">
        <f t="shared" si="660"/>
        <v>86.914807092029832</v>
      </c>
      <c r="VB135" s="120">
        <f t="shared" si="974"/>
        <v>94.181563046740536</v>
      </c>
      <c r="VC135" s="15">
        <f t="shared" si="975"/>
        <v>1.417274286349125E-3</v>
      </c>
      <c r="VD135" s="12"/>
      <c r="VE135" s="11">
        <f t="shared" si="1114"/>
        <v>1.4376371761148767E-3</v>
      </c>
      <c r="VF135" s="10">
        <f t="shared" si="976"/>
        <v>94.229169532581693</v>
      </c>
      <c r="VG135" s="9">
        <f t="shared" si="661"/>
        <v>101.39311697929531</v>
      </c>
      <c r="VH135" s="9">
        <f t="shared" si="662"/>
        <v>86.707451019959294</v>
      </c>
      <c r="VI135" s="120">
        <f t="shared" si="977"/>
        <v>94.050283999627311</v>
      </c>
      <c r="VJ135" s="15">
        <f t="shared" si="978"/>
        <v>1.4321119954900307E-3</v>
      </c>
      <c r="VK135" s="12"/>
      <c r="VL135" s="11">
        <f t="shared" si="1115"/>
        <v>1.4524336906538587E-3</v>
      </c>
      <c r="VM135" s="10">
        <f t="shared" si="979"/>
        <v>94.096504060442413</v>
      </c>
      <c r="VN135" s="9">
        <f t="shared" si="663"/>
        <v>101.33675306622928</v>
      </c>
      <c r="VO135" s="9">
        <f t="shared" si="664"/>
        <v>86.500103683977883</v>
      </c>
      <c r="VP135" s="120">
        <f t="shared" si="980"/>
        <v>93.918428375103588</v>
      </c>
      <c r="VQ135" s="15">
        <f t="shared" si="981"/>
        <v>1.4468355478080509E-3</v>
      </c>
      <c r="VR135" s="12"/>
      <c r="VS135" s="11">
        <f t="shared" si="1116"/>
        <v>1.4671150172819419E-3</v>
      </c>
      <c r="VT135" s="10">
        <f t="shared" si="982"/>
        <v>93.963253979529028</v>
      </c>
      <c r="VU135" s="9">
        <f t="shared" si="665"/>
        <v>101.27922424006857</v>
      </c>
      <c r="VV135" s="9">
        <f t="shared" si="666"/>
        <v>86.292762263855963</v>
      </c>
      <c r="VW135" s="120">
        <f t="shared" si="983"/>
        <v>93.785993251962267</v>
      </c>
      <c r="VX135" s="15">
        <f t="shared" si="984"/>
        <v>1.4614449236090143E-3</v>
      </c>
      <c r="VY135" s="12"/>
      <c r="VZ135" s="11">
        <f t="shared" si="1117"/>
        <v>1.4816811360139487E-3</v>
      </c>
      <c r="WA135" s="10">
        <f t="shared" si="985"/>
        <v>93.829416647619922</v>
      </c>
      <c r="WB135" s="9">
        <f t="shared" si="667"/>
        <v>101.22052775735936</v>
      </c>
      <c r="WC135" s="9">
        <f t="shared" si="668"/>
        <v>86.085423985089776</v>
      </c>
      <c r="WD135" s="120">
        <f t="shared" si="986"/>
        <v>93.652975871224569</v>
      </c>
      <c r="WE135" s="15">
        <f t="shared" si="987"/>
        <v>1.4759401259208341E-3</v>
      </c>
      <c r="WF135" s="12"/>
      <c r="WG135" s="11">
        <f t="shared" si="1118"/>
        <v>1.4961320501510301E-3</v>
      </c>
      <c r="WH135" s="10">
        <f t="shared" si="988"/>
        <v>93.694989583575591</v>
      </c>
      <c r="WI135" s="9">
        <f t="shared" si="669"/>
        <v>101.16066114944914</v>
      </c>
      <c r="WJ135" s="9">
        <f t="shared" si="670"/>
        <v>85.878086119488884</v>
      </c>
      <c r="WK135" s="120">
        <f t="shared" si="989"/>
        <v>93.519373634469019</v>
      </c>
      <c r="WL135" s="15">
        <f t="shared" si="990"/>
        <v>1.4903211800530456E-3</v>
      </c>
      <c r="WM135" s="12"/>
      <c r="WN135" s="11">
        <f t="shared" si="1119"/>
        <v>1.510467785834955E-3</v>
      </c>
      <c r="WO135" s="10">
        <f t="shared" si="991"/>
        <v>93.559970465584726</v>
      </c>
      <c r="WP135" s="9">
        <f t="shared" si="671"/>
        <v>101.09962221850242</v>
      </c>
      <c r="WQ135" s="9">
        <f t="shared" si="672"/>
        <v>85.670745985713083</v>
      </c>
      <c r="WR135" s="120">
        <f t="shared" si="992"/>
        <v>93.385184102107758</v>
      </c>
      <c r="WS135" s="15">
        <f t="shared" si="993"/>
        <v>1.5045881331559076E-3</v>
      </c>
      <c r="WT135" s="12"/>
      <c r="WU135" s="11">
        <f t="shared" si="1120"/>
        <v>1.5246883916014231E-3</v>
      </c>
      <c r="WV135" s="10">
        <f t="shared" si="994"/>
        <v>93.424357129359237</v>
      </c>
      <c r="WW135" s="9">
        <f t="shared" si="673"/>
        <v>101.03740903346572</v>
      </c>
      <c r="WX135" s="9">
        <f t="shared" si="674"/>
        <v>85.463400949760228</v>
      </c>
      <c r="WY135" s="120">
        <f t="shared" si="995"/>
        <v>93.250404991612982</v>
      </c>
      <c r="WZ135" s="15">
        <f t="shared" si="996"/>
        <v>1.5187410537793383E-3</v>
      </c>
      <c r="XA135" s="12"/>
      <c r="XB135" s="11">
        <f t="shared" si="1121"/>
        <v>1.5387939379327116E-3</v>
      </c>
      <c r="XC135" s="10">
        <f t="shared" si="997"/>
        <v>93.288147566281083</v>
      </c>
      <c r="XD135" s="9">
        <f t="shared" si="675"/>
        <v>100.97401992598598</v>
      </c>
      <c r="XE135" s="9">
        <f t="shared" si="676"/>
        <v>85.256048425405353</v>
      </c>
      <c r="XF135" s="120">
        <f t="shared" si="998"/>
        <v>93.115034175695669</v>
      </c>
      <c r="XG135" s="15">
        <f t="shared" si="999"/>
        <v>1.5327800314320725E-3</v>
      </c>
      <c r="XH135" s="12"/>
      <c r="XI135" s="11">
        <f t="shared" si="1122"/>
        <v>1.5527845168100531E-3</v>
      </c>
      <c r="XJ135" s="10">
        <f t="shared" si="1000"/>
        <v>93.151339921503194</v>
      </c>
      <c r="XK135" s="9">
        <f t="shared" si="677"/>
        <v>100.90945348628652</v>
      </c>
      <c r="XL135" s="9">
        <f t="shared" si="678"/>
        <v>85.048685874592749</v>
      </c>
      <c r="XM135" s="120">
        <f t="shared" si="1001"/>
        <v>92.979069680439636</v>
      </c>
      <c r="XN135" s="15">
        <f t="shared" si="1002"/>
        <v>1.5467051761412544E-3</v>
      </c>
      <c r="XO135" s="12"/>
      <c r="XP135" s="11">
        <f t="shared" si="1123"/>
        <v>1.5666602412659936E-3</v>
      </c>
      <c r="XQ135" s="10">
        <f t="shared" si="1003"/>
        <v>93.01393249200737</v>
      </c>
      <c r="XR135" s="9">
        <f t="shared" si="679"/>
        <v>100.84370855900454</v>
      </c>
      <c r="XS135" s="9">
        <f t="shared" si="680"/>
        <v>84.841310807780843</v>
      </c>
      <c r="XT135" s="120">
        <f t="shared" si="1004"/>
        <v>92.842509683392691</v>
      </c>
      <c r="XU135" s="15">
        <f t="shared" si="1005"/>
        <v>1.5605166180128968E-3</v>
      </c>
      <c r="XV135" s="12"/>
      <c r="XW135" s="11">
        <f t="shared" si="1124"/>
        <v>1.5804212449371596E-3</v>
      </c>
      <c r="XX135" s="10">
        <f t="shared" si="1006"/>
        <v>92.875923724621103</v>
      </c>
      <c r="XY135" s="9">
        <f t="shared" si="681"/>
        <v>100.77678423899401</v>
      </c>
      <c r="XZ135" s="9">
        <f t="shared" si="682"/>
        <v>84.633920784242449</v>
      </c>
      <c r="YA135" s="120">
        <f t="shared" si="1007"/>
        <v>92.70535251161823</v>
      </c>
      <c r="YB135" s="15">
        <f t="shared" si="1008"/>
        <v>1.5742145067933046E-3</v>
      </c>
      <c r="YC135" s="12"/>
      <c r="YD135" s="11">
        <f t="shared" si="1125"/>
        <v>1.5940676816175719E-3</v>
      </c>
      <c r="YE135" s="10">
        <f t="shared" si="1009"/>
        <v>92.737312213996603</v>
      </c>
      <c r="YF135" s="9">
        <f t="shared" si="683"/>
        <v>100.70867986709787</v>
      </c>
      <c r="YG135" s="9">
        <f t="shared" si="684"/>
        <v>84.426513412319778</v>
      </c>
      <c r="YH135" s="120">
        <f t="shared" si="1010"/>
        <v>92.567596639708825</v>
      </c>
      <c r="YI135" s="15">
        <f t="shared" si="1011"/>
        <v>1.587799011431919E-3</v>
      </c>
      <c r="YJ135" s="12"/>
      <c r="YK135" s="11">
        <f t="shared" si="1126"/>
        <v>1.6075997248129923E-3</v>
      </c>
      <c r="YL135" s="10">
        <f t="shared" si="1012"/>
        <v>92.598096700553612</v>
      </c>
      <c r="YM135" s="9">
        <f t="shared" si="685"/>
        <v>100.63939502589309</v>
      </c>
      <c r="YN135" s="9">
        <f t="shared" si="686"/>
        <v>85.742003298867374</v>
      </c>
      <c r="YO135" s="120">
        <f t="shared" si="1013"/>
        <v>93.190699162380241</v>
      </c>
      <c r="YP135" s="15">
        <f t="shared" si="1014"/>
        <v>1.4527590000250885E-3</v>
      </c>
      <c r="YQ135" s="12"/>
      <c r="YR135" s="11">
        <f t="shared" si="1127"/>
        <v>1.4712652145757107E-3</v>
      </c>
      <c r="YS135" s="10">
        <f t="shared" si="1015"/>
        <v>93.226097661814293</v>
      </c>
      <c r="YT135" s="9">
        <f t="shared" si="687"/>
        <v>100.58139418089003</v>
      </c>
      <c r="YU135" s="9">
        <f t="shared" si="688"/>
        <v>93.831660527740155</v>
      </c>
      <c r="YV135" s="120">
        <f t="shared" si="1016"/>
        <v>97.206527354315085</v>
      </c>
      <c r="YW135" s="15">
        <f t="shared" si="1017"/>
        <v>6.5821833056835754E-4</v>
      </c>
      <c r="YX135" s="12"/>
      <c r="YY135" s="11">
        <f t="shared" si="1128"/>
        <v>6.7198858888280904E-4</v>
      </c>
      <c r="YZ135" s="10">
        <f t="shared" si="1018"/>
        <v>97.264721287871765</v>
      </c>
      <c r="ZA135" s="9">
        <f t="shared" si="689"/>
        <v>100.56948759862652</v>
      </c>
      <c r="ZB135" s="9">
        <f t="shared" si="690"/>
        <v>93.936506862855936</v>
      </c>
      <c r="ZC135" s="120">
        <f t="shared" si="1019"/>
        <v>97.252997230741229</v>
      </c>
      <c r="ZD135" s="15">
        <f t="shared" si="1020"/>
        <v>6.4683285755335544E-4</v>
      </c>
      <c r="ZE135" s="12"/>
      <c r="ZF135" s="11">
        <f t="shared" si="1129"/>
        <v>6.6051304605037374E-4</v>
      </c>
      <c r="ZG135" s="10">
        <f t="shared" si="1021"/>
        <v>97.311149582586381</v>
      </c>
      <c r="ZH135" s="9">
        <f t="shared" si="691"/>
        <v>100.55798936000338</v>
      </c>
      <c r="ZI135" s="9">
        <f t="shared" si="692"/>
        <v>94.043651098579033</v>
      </c>
      <c r="ZJ135" s="120">
        <f t="shared" si="1022"/>
        <v>97.300820229291205</v>
      </c>
      <c r="ZK135" s="15">
        <f t="shared" si="1023"/>
        <v>6.3526311933676059E-4</v>
      </c>
      <c r="ZL135" s="12"/>
      <c r="ZM135" s="11">
        <f t="shared" si="1130"/>
        <v>6.488544664323188E-4</v>
      </c>
      <c r="ZN135" s="10">
        <f t="shared" si="1024"/>
        <v>97.358936588428435</v>
      </c>
      <c r="ZO135" s="9">
        <f t="shared" si="693"/>
        <v>100.54689877494216</v>
      </c>
      <c r="ZP135" s="9">
        <f t="shared" si="694"/>
        <v>94.153060765488235</v>
      </c>
      <c r="ZQ135" s="120">
        <f t="shared" si="1025"/>
        <v>97.349979770215199</v>
      </c>
      <c r="ZR135" s="15">
        <f t="shared" si="1026"/>
        <v>6.2351221496618342E-4</v>
      </c>
      <c r="ZS135" s="12"/>
      <c r="ZT135" s="11">
        <f t="shared" si="1131"/>
        <v>6.3701599223193171E-4</v>
      </c>
      <c r="ZU135" s="10">
        <f t="shared" si="1027"/>
        <v>97.408065485031756</v>
      </c>
      <c r="ZV135" s="9">
        <f t="shared" si="695"/>
        <v>100.53621469562604</v>
      </c>
      <c r="ZW135" s="9">
        <f t="shared" si="696"/>
        <v>94.264702615933331</v>
      </c>
      <c r="ZX135" s="120">
        <f t="shared" si="1028"/>
        <v>97.400458655779687</v>
      </c>
      <c r="ZY135" s="15">
        <f t="shared" si="1029"/>
        <v>6.1158327474273091E-4</v>
      </c>
      <c r="ZZ135" s="12"/>
      <c r="AAA135" s="11">
        <f t="shared" si="1132"/>
        <v>6.2500079633313031E-4</v>
      </c>
      <c r="AAB135" s="10">
        <f t="shared" si="1030"/>
        <v>97.458518832834727</v>
      </c>
      <c r="AAC135" s="9">
        <f t="shared" si="697"/>
        <v>100.52593551798141</v>
      </c>
      <c r="AAD135" s="9">
        <f t="shared" si="698"/>
        <v>94.378542642435761</v>
      </c>
      <c r="AAE135" s="120">
        <f t="shared" si="1031"/>
        <v>97.452239080208585</v>
      </c>
      <c r="AAF135" s="15">
        <f t="shared" si="1032"/>
        <v>5.9947945857110642E-4</v>
      </c>
      <c r="AAG135" s="12"/>
      <c r="AAH135" s="11">
        <f t="shared" si="1133"/>
        <v>6.1281208062879174E-4</v>
      </c>
      <c r="AAI135" s="10">
        <f t="shared" si="1033"/>
        <v>97.510278583376902</v>
      </c>
      <c r="AAJ135" s="9">
        <f t="shared" si="699"/>
        <v>100.51605918362378</v>
      </c>
      <c r="AAK135" s="9">
        <f t="shared" si="700"/>
        <v>94.494546097815672</v>
      </c>
      <c r="AAL135" s="120">
        <f t="shared" si="1034"/>
        <v>97.505302640719719</v>
      </c>
      <c r="AAM135" s="15">
        <f t="shared" si="1035"/>
        <v>5.8720395418662404E-4</v>
      </c>
      <c r="AAN135" s="12"/>
      <c r="AAO135" s="11">
        <f t="shared" si="1134"/>
        <v>6.004530742266612E-4</v>
      </c>
      <c r="AAP135" s="10">
        <f t="shared" si="1036"/>
        <v>97.563326090690396</v>
      </c>
      <c r="AAQ135" s="9">
        <f t="shared" si="701"/>
        <v>100.50658318226441</v>
      </c>
      <c r="AAR135" s="9">
        <f t="shared" si="702"/>
        <v>94.612677517006475</v>
      </c>
      <c r="AAS135" s="120">
        <f t="shared" si="1037"/>
        <v>97.559630349635441</v>
      </c>
      <c r="AAT135" s="15">
        <f t="shared" si="1038"/>
        <v>5.7475997526258401E-4</v>
      </c>
      <c r="AAU135" s="12"/>
      <c r="AAV135" s="11">
        <f t="shared" si="1135"/>
        <v>5.8792703153635808E-4</v>
      </c>
      <c r="AAW135" s="10">
        <f t="shared" si="1039"/>
        <v>97.617642123764057</v>
      </c>
      <c r="AAX135" s="9">
        <f t="shared" si="703"/>
        <v>100.49750455457284</v>
      </c>
      <c r="AAY135" s="9">
        <f t="shared" si="704"/>
        <v>94.732900740507461</v>
      </c>
      <c r="AAZ135" s="120">
        <f t="shared" si="1040"/>
        <v>97.615202647540144</v>
      </c>
      <c r="ABA135" s="15">
        <f t="shared" si="1041"/>
        <v>5.6215075940239489E-4</v>
      </c>
      <c r="ABB135" s="12"/>
      <c r="ABC135" s="11">
        <f t="shared" si="1136"/>
        <v>5.7523723024192864E-4</v>
      </c>
      <c r="ABD135" s="10">
        <f t="shared" si="1042"/>
        <v>97.673206880052533</v>
      </c>
      <c r="ABE135" s="9">
        <f t="shared" si="705"/>
        <v>100.48881989548946</v>
      </c>
      <c r="ABF135" s="9">
        <f t="shared" si="1139"/>
        <v>94.85517893942162</v>
      </c>
      <c r="ABG135" s="120">
        <f t="shared" si="1043"/>
        <v>97.671999417455538</v>
      </c>
      <c r="ABH135" s="15">
        <f t="shared" si="1044"/>
        <v>5.4937956602095137E-4</v>
      </c>
      <c r="ABI135" s="12"/>
      <c r="ABJ135" s="11">
        <f t="shared" si="1137"/>
        <v>5.6238696916460914E-4</v>
      </c>
      <c r="ABK135" s="10">
        <f t="shared" si="1045"/>
        <v>97.72999999999999</v>
      </c>
      <c r="ABL135" s="9">
        <f t="shared" si="706"/>
        <v>100.48052535798065</v>
      </c>
      <c r="ABM135" s="9"/>
      <c r="ABN135" s="101">
        <f t="shared" si="1046"/>
        <v>97.72999999999999</v>
      </c>
      <c r="ABO135" s="15">
        <f t="shared" si="1047"/>
        <v>5.364496741204263E-4</v>
      </c>
      <c r="ABP135" s="11"/>
      <c r="ABQ135" s="11"/>
    </row>
    <row r="136" spans="1:745" x14ac:dyDescent="0.2">
      <c r="A136" s="1">
        <f t="shared" si="707"/>
        <v>175.2</v>
      </c>
      <c r="B136" s="1">
        <f t="shared" si="1048"/>
        <v>-530.86680486868977</v>
      </c>
      <c r="C136" s="1">
        <f t="shared" si="1049"/>
        <v>-2564065.8939724509</v>
      </c>
      <c r="D136" s="2">
        <f t="shared" si="1050"/>
        <v>119.74</v>
      </c>
      <c r="E136" s="7">
        <f t="shared" si="1051"/>
        <v>2.8300000000000001E-3</v>
      </c>
      <c r="F136" s="1">
        <f t="shared" si="1052"/>
        <v>6.2352202539999999E-2</v>
      </c>
      <c r="G136" s="2">
        <f t="shared" si="1053"/>
        <v>3500</v>
      </c>
      <c r="H136" s="3">
        <f t="shared" si="500"/>
        <v>58.333333333333336</v>
      </c>
      <c r="I136" s="3">
        <f t="shared" si="501"/>
        <v>366.52</v>
      </c>
      <c r="J136" s="1">
        <f t="shared" si="1054"/>
        <v>0.77</v>
      </c>
      <c r="K136" s="1">
        <f t="shared" si="1055"/>
        <v>0.65</v>
      </c>
      <c r="L136" s="1">
        <f t="shared" ref="L136:L152" si="1140">J136*K136</f>
        <v>0.50050000000000006</v>
      </c>
      <c r="M136" s="40">
        <f t="shared" ref="M136:M152" si="1141">1000*E136*D136/(75*L136)</f>
        <v>9.0273513153513143</v>
      </c>
      <c r="N136" s="40">
        <f t="shared" si="502"/>
        <v>685.17596483516479</v>
      </c>
      <c r="O136" s="1">
        <f t="shared" si="1056"/>
        <v>22.01</v>
      </c>
      <c r="P136" s="1">
        <f t="shared" si="1057"/>
        <v>101</v>
      </c>
      <c r="Q136" s="2">
        <f t="shared" si="1058"/>
        <v>9568.08</v>
      </c>
      <c r="R136" s="1">
        <f t="shared" ref="R136:R152" si="1142">Q136/(P136-1)</f>
        <v>95.680800000000005</v>
      </c>
      <c r="S136" s="7">
        <f t="shared" si="1059"/>
        <v>0.1084</v>
      </c>
      <c r="T136" s="7">
        <f t="shared" si="503"/>
        <v>9.228889823999999E-3</v>
      </c>
      <c r="U136" s="7">
        <f t="shared" ref="U136:U152" si="1143">(2*9.81*T136^2*S136*O136)/(Q136*E136^2)</f>
        <v>5.2029491518009133E-2</v>
      </c>
      <c r="V136" s="40">
        <f t="shared" ref="V136:V152" si="1144">AA136/(9.81*T136)</f>
        <v>5127.2756619537149</v>
      </c>
      <c r="W136" s="1">
        <f t="shared" si="1060"/>
        <v>0</v>
      </c>
      <c r="X136" s="1">
        <f t="shared" si="1061"/>
        <v>119.74</v>
      </c>
      <c r="Y136" s="1">
        <f t="shared" si="1062"/>
        <v>97.72999999999999</v>
      </c>
      <c r="Z136" s="6">
        <f t="shared" si="505"/>
        <v>0.80246106979523479</v>
      </c>
      <c r="AA136" s="2">
        <f t="shared" si="1063"/>
        <v>464.2</v>
      </c>
      <c r="AB136" s="40">
        <f t="shared" ref="AB136:AB152" si="1145">(U136*R136)/(2*9.81*S136*T136^2)</f>
        <v>27481.926356927921</v>
      </c>
      <c r="AC136" s="1">
        <f t="shared" ref="AC136:AC152" si="1146">R136/AA136</f>
        <v>0.20611977595863853</v>
      </c>
      <c r="AD136" s="2">
        <f t="shared" ref="AD136:AD199" si="1147">1+AD135</f>
        <v>14</v>
      </c>
      <c r="AE136" s="10">
        <f t="shared" ref="AE136:AE152" si="1148">AD136*AC136</f>
        <v>2.8856768634209393</v>
      </c>
      <c r="AF136" s="12">
        <f t="shared" ref="AF136:AF152" si="1149">1/(Z136*AE136+1)</f>
        <v>0.30160059348365081</v>
      </c>
      <c r="AG136" s="43">
        <f t="shared" si="510"/>
        <v>-1.3115303047229942E-4</v>
      </c>
      <c r="AH136" s="97">
        <f t="shared" si="511"/>
        <v>3.3851331823906302E-5</v>
      </c>
      <c r="AI136" s="11">
        <f t="shared" si="712"/>
        <v>0</v>
      </c>
      <c r="AJ136" s="43">
        <f t="shared" si="512"/>
        <v>2.0621097990470329E-3</v>
      </c>
      <c r="AK136" s="43"/>
      <c r="AL136" s="11">
        <f t="shared" si="713"/>
        <v>0</v>
      </c>
      <c r="AM136" s="10">
        <f t="shared" ref="AM136:AM152" si="1150">AP135</f>
        <v>102.95135521948778</v>
      </c>
      <c r="AN136" s="9"/>
      <c r="AO136" s="9">
        <f t="shared" ref="AO136:AO152" si="1151">AT136-AS136*(B-_R*ABS(AS136))</f>
        <v>102.73374862701614</v>
      </c>
      <c r="AP136" s="108">
        <f t="shared" si="715"/>
        <v>102.73374862701614</v>
      </c>
      <c r="AQ136" s="15">
        <f t="shared" ref="AQ136:AQ152" si="1152">AL135</f>
        <v>0</v>
      </c>
      <c r="AR136" s="49"/>
      <c r="AS136" s="11">
        <f t="shared" ref="AS136:AS152" si="1153">AX135</f>
        <v>2.1221695846890832E-5</v>
      </c>
      <c r="AT136" s="10">
        <f t="shared" ref="AT136:AT152" si="1154">AW135</f>
        <v>102.84254573486663</v>
      </c>
      <c r="AU136" s="9">
        <f t="shared" ref="AU136:AU152" si="1155">AP136+AQ136*(B-_R*ABS(AQ136))</f>
        <v>102.73374862701614</v>
      </c>
      <c r="AV136" s="9">
        <f t="shared" ref="AV136:AV152" si="1156">BA136-AZ136*(B-_R*ABS(AZ136))</f>
        <v>102.51640399770993</v>
      </c>
      <c r="AW136" s="101">
        <f t="shared" si="719"/>
        <v>102.62507631236303</v>
      </c>
      <c r="AX136" s="15">
        <f t="shared" si="720"/>
        <v>2.1194942854251919E-5</v>
      </c>
      <c r="AY136" s="49"/>
      <c r="AZ136" s="11">
        <f t="shared" ref="AZ136:AZ152" si="1157">BE135</f>
        <v>4.2419047072253899E-5</v>
      </c>
      <c r="BA136" s="10">
        <f t="shared" ref="BA136:BA152" si="1158">BD135</f>
        <v>102.73384869506029</v>
      </c>
      <c r="BB136" s="9">
        <f t="shared" ref="BB136:BB152" si="1159">AW136+AX136*(B-_R*ABS(AX136))</f>
        <v>102.73373628143121</v>
      </c>
      <c r="BC136" s="9">
        <f t="shared" si="517"/>
        <v>102.29932012436781</v>
      </c>
      <c r="BD136" s="101">
        <f t="shared" si="723"/>
        <v>102.51652820289951</v>
      </c>
      <c r="BE136" s="15">
        <f t="shared" ref="BE136:BE152" si="1160">(BB136-BD136)/B</f>
        <v>4.2363253480491074E-5</v>
      </c>
      <c r="BF136" s="49"/>
      <c r="BG136" s="11">
        <f t="shared" si="725"/>
        <v>6.3589753946733865E-5</v>
      </c>
      <c r="BH136" s="10">
        <f t="shared" si="726"/>
        <v>102.62525119464993</v>
      </c>
      <c r="BI136" s="9">
        <f t="shared" si="518"/>
        <v>102.73368696112273</v>
      </c>
      <c r="BJ136" s="9">
        <f t="shared" si="727"/>
        <v>102.0824956860841</v>
      </c>
      <c r="BK136" s="101">
        <f t="shared" si="728"/>
        <v>102.40809132360341</v>
      </c>
      <c r="BL136" s="15">
        <f t="shared" si="729"/>
        <v>6.3502658914041605E-5</v>
      </c>
      <c r="BM136" s="49"/>
      <c r="BN136" s="11">
        <f t="shared" si="730"/>
        <v>8.4731535886510255E-5</v>
      </c>
      <c r="BO136" s="10">
        <f t="shared" si="731"/>
        <v>102.5167403231812</v>
      </c>
      <c r="BP136" s="9">
        <f t="shared" si="519"/>
        <v>102.73357613784482</v>
      </c>
      <c r="BQ136" s="9">
        <f t="shared" si="732"/>
        <v>101.86592924967738</v>
      </c>
      <c r="BR136" s="101">
        <f t="shared" si="733"/>
        <v>102.29975269376109</v>
      </c>
      <c r="BS136" s="15">
        <f t="shared" si="734"/>
        <v>8.4610906977921821E-5</v>
      </c>
      <c r="BT136" s="12"/>
      <c r="BU136" s="11">
        <f t="shared" si="735"/>
        <v>1.0584213235312014E-4</v>
      </c>
      <c r="BV136" s="10">
        <f t="shared" si="736"/>
        <v>102.40830317105485</v>
      </c>
      <c r="BW136" s="9">
        <f t="shared" si="520"/>
        <v>102.73337939458069</v>
      </c>
      <c r="BX136" s="9">
        <f t="shared" si="737"/>
        <v>101.64961927122091</v>
      </c>
      <c r="BY136" s="101">
        <f t="shared" si="738"/>
        <v>102.1914993329008</v>
      </c>
      <c r="BZ136" s="15">
        <f t="shared" si="739"/>
        <v>1.0568576714157214E-4</v>
      </c>
      <c r="CA136" s="12"/>
      <c r="CB136" s="11">
        <f t="shared" si="740"/>
        <v>1.2691930372938682E-4</v>
      </c>
      <c r="CC136" s="10">
        <f t="shared" si="741"/>
        <v>102.29992683538853</v>
      </c>
      <c r="CD136" s="9">
        <f t="shared" si="521"/>
        <v>102.73307243571607</v>
      </c>
      <c r="CE136" s="9">
        <f t="shared" si="742"/>
        <v>101.43356409767162</v>
      </c>
      <c r="CF136" s="101">
        <f t="shared" si="743"/>
        <v>102.08331826669385</v>
      </c>
      <c r="CG136" s="15">
        <f t="shared" si="744"/>
        <v>1.2672503135410351E-4</v>
      </c>
      <c r="CH136" s="12"/>
      <c r="CI136" s="11">
        <f t="shared" si="745"/>
        <v>1.4796083217094705E-4</v>
      </c>
      <c r="CJ136" s="10">
        <f t="shared" si="746"/>
        <v>102.19159842584364</v>
      </c>
      <c r="CK136" s="9">
        <f t="shared" si="522"/>
        <v>102.7326310970417</v>
      </c>
      <c r="CL136" s="9">
        <f t="shared" si="747"/>
        <v>101.21776196859321</v>
      </c>
      <c r="CM136" s="101">
        <f t="shared" si="748"/>
        <v>101.97519653281745</v>
      </c>
      <c r="CN136" s="15">
        <f t="shared" si="749"/>
        <v>1.4772651485167842E-4</v>
      </c>
      <c r="CO136" s="12"/>
      <c r="CP136" s="11">
        <f t="shared" si="750"/>
        <v>1.689645224329751E-4</v>
      </c>
      <c r="CQ136" s="10">
        <f t="shared" si="751"/>
        <v>102.08330507041143</v>
      </c>
      <c r="CR136" s="9">
        <f t="shared" si="523"/>
        <v>102.73203135557731</v>
      </c>
      <c r="CS136" s="9">
        <f t="shared" si="524"/>
        <v>101.00221101797342</v>
      </c>
      <c r="CT136" s="101">
        <f t="shared" si="752"/>
        <v>101.86712118677536</v>
      </c>
      <c r="CU136" s="15">
        <f t="shared" si="753"/>
        <v>1.6868805693828699E-4</v>
      </c>
      <c r="CV136" s="12"/>
      <c r="CW136" s="11">
        <f t="shared" si="754"/>
        <v>1.8992820267130545E-4</v>
      </c>
      <c r="CX136" s="10">
        <f t="shared" si="755"/>
        <v>101.97503392115445</v>
      </c>
      <c r="CY136" s="9">
        <f t="shared" si="525"/>
        <v>102.73124933920954</v>
      </c>
      <c r="CZ136" s="9">
        <f t="shared" si="526"/>
        <v>100.78690927612907</v>
      </c>
      <c r="DA136" s="101">
        <f t="shared" si="756"/>
        <v>101.75907930766931</v>
      </c>
      <c r="DB136" s="15">
        <f t="shared" si="757"/>
        <v>1.8960752173987678E-4</v>
      </c>
      <c r="DC136" s="12"/>
      <c r="DD136" s="11">
        <f t="shared" si="758"/>
        <v>2.108497252177959E-4</v>
      </c>
      <c r="DE136" s="10">
        <f t="shared" si="759"/>
        <v>101.86677215989664</v>
      </c>
      <c r="DF136" s="9">
        <f t="shared" si="527"/>
        <v>102.73026133613705</v>
      </c>
      <c r="DG136" s="9">
        <f t="shared" si="528"/>
        <v>100.5718546716972</v>
      </c>
      <c r="DH136" s="101">
        <f t="shared" si="760"/>
        <v>101.65105800391711</v>
      </c>
      <c r="DI136" s="15">
        <f t="shared" si="761"/>
        <v>2.1048279893121831E-4</v>
      </c>
      <c r="DJ136" s="12"/>
      <c r="DK136" s="11">
        <f t="shared" si="762"/>
        <v>2.3172696732940199E-4</v>
      </c>
      <c r="DL136" s="10">
        <f t="shared" si="763"/>
        <v>101.75850700385783</v>
      </c>
      <c r="DM136" s="9">
        <f t="shared" si="529"/>
        <v>102.72904380411605</v>
      </c>
      <c r="DN136" s="9">
        <f t="shared" si="530"/>
        <v>100.35704503370835</v>
      </c>
      <c r="DO136" s="101">
        <f t="shared" si="764"/>
        <v>101.54304441891219</v>
      </c>
      <c r="DP136" s="15">
        <f t="shared" si="765"/>
        <v>2.3131180443532848E-4</v>
      </c>
      <c r="DQ136" s="12"/>
      <c r="DR136" s="11">
        <f t="shared" si="766"/>
        <v>2.5255783191061054E-4</v>
      </c>
      <c r="DS136" s="10">
        <f t="shared" si="767"/>
        <v>101.65022571122739</v>
      </c>
      <c r="DT136" s="9">
        <f t="shared" si="531"/>
        <v>102.72757337950009</v>
      </c>
      <c r="DU136" s="9">
        <f t="shared" si="532"/>
        <v>100.14247809373856</v>
      </c>
      <c r="DV136" s="101">
        <f t="shared" si="768"/>
        <v>101.43502573661932</v>
      </c>
      <c r="DW136" s="15">
        <f t="shared" si="769"/>
        <v>2.5209248109516429E-4</v>
      </c>
      <c r="DX136" s="12"/>
      <c r="DY136" s="11">
        <f t="shared" si="770"/>
        <v>2.7334024820893318E-4</v>
      </c>
      <c r="DZ136" s="10">
        <f t="shared" si="771"/>
        <v>101.54191558667239</v>
      </c>
      <c r="EA136" s="9">
        <f t="shared" si="533"/>
        <v>102.72582688606811</v>
      </c>
      <c r="EB136" s="9">
        <f t="shared" si="534"/>
        <v>99.928151488136763</v>
      </c>
      <c r="EC136" s="101">
        <f t="shared" si="772"/>
        <v>101.32698918710244</v>
      </c>
      <c r="ED136" s="15">
        <f t="shared" si="773"/>
        <v>2.7282279931729794E-4</v>
      </c>
      <c r="EE136" s="12"/>
      <c r="EF136" s="11">
        <f t="shared" si="774"/>
        <v>2.9407217248313253E-4</v>
      </c>
      <c r="EG136" s="10">
        <f t="shared" si="775"/>
        <v>101.4335639867756</v>
      </c>
      <c r="EH136" s="9">
        <f t="shared" si="535"/>
        <v>102.72378134363531</v>
      </c>
      <c r="EI136" s="9">
        <f t="shared" si="536"/>
        <v>99.714062760322435</v>
      </c>
      <c r="EJ136" s="101">
        <f t="shared" si="776"/>
        <v>101.21892205197886</v>
      </c>
      <c r="EK136" s="15">
        <f t="shared" si="777"/>
        <v>2.9350075768756848E-4</v>
      </c>
      <c r="EL136" s="12"/>
      <c r="EM136" s="11">
        <f t="shared" si="778"/>
        <v>3.1475158864410644E-4</v>
      </c>
      <c r="EN136" s="10">
        <f t="shared" si="779"/>
        <v>101.32515832539823</v>
      </c>
      <c r="EO136" s="9">
        <f t="shared" si="537"/>
        <v>102.72141397644164</v>
      </c>
      <c r="EP136" s="9">
        <f t="shared" si="538"/>
        <v>99.50020936315201</v>
      </c>
      <c r="EQ136" s="101">
        <f t="shared" si="780"/>
        <v>101.11081166979682</v>
      </c>
      <c r="ER136" s="15">
        <f t="shared" si="781"/>
        <v>3.1412438355832658E-4</v>
      </c>
      <c r="ES136" s="12"/>
      <c r="ET136" s="11">
        <f t="shared" si="782"/>
        <v>3.3537650886800624E-4</v>
      </c>
      <c r="EU136" s="10">
        <f t="shared" si="783"/>
        <v>101.2166860789641</v>
      </c>
      <c r="EV136" s="9">
        <f t="shared" si="539"/>
        <v>102.71870222131311</v>
      </c>
      <c r="EW136" s="9">
        <f t="shared" si="540"/>
        <v>99.286588661347949</v>
      </c>
      <c r="EX136" s="101">
        <f t="shared" si="784"/>
        <v>101.00264544133053</v>
      </c>
      <c r="EY136" s="15">
        <f t="shared" si="785"/>
        <v>3.3469173360745102E-4</v>
      </c>
      <c r="EZ136" s="12"/>
      <c r="FA136" s="11">
        <f t="shared" si="786"/>
        <v>3.5594497418166629E-4</v>
      </c>
      <c r="FB136" s="10">
        <f t="shared" si="787"/>
        <v>101.10813479165979</v>
      </c>
      <c r="FC136" s="9">
        <f t="shared" si="541"/>
        <v>102.71562373559152</v>
      </c>
      <c r="FD136" s="9">
        <f t="shared" si="542"/>
        <v>99.073197933988396</v>
      </c>
      <c r="FE136" s="101">
        <f t="shared" si="788"/>
        <v>100.89441083478997</v>
      </c>
      <c r="FF136" s="15">
        <f t="shared" si="789"/>
        <v>3.5520089436884186E-4</v>
      </c>
      <c r="FG136" s="12"/>
      <c r="FH136" s="11">
        <f t="shared" si="790"/>
        <v>3.7645505502006813E-4</v>
      </c>
      <c r="FI136" s="10">
        <f t="shared" si="791"/>
        <v>100.9994920805478</v>
      </c>
      <c r="FJ136" s="9">
        <f t="shared" si="543"/>
        <v>102.71215640482865</v>
      </c>
      <c r="FK136" s="9">
        <f t="shared" si="544"/>
        <v>98.860034377051889</v>
      </c>
      <c r="FL136" s="101">
        <f t="shared" si="792"/>
        <v>100.78609539094026</v>
      </c>
      <c r="FM136" s="15">
        <f t="shared" si="793"/>
        <v>3.7564998273458797E-4</v>
      </c>
      <c r="FN136" s="12"/>
      <c r="FO136" s="11">
        <f t="shared" si="794"/>
        <v>3.9690485175590534E-4</v>
      </c>
      <c r="FP136" s="10">
        <f t="shared" si="795"/>
        <v>100.8907456405878</v>
      </c>
      <c r="FQ136" s="9">
        <f t="shared" si="545"/>
        <v>102.70827835024097</v>
      </c>
      <c r="FR136" s="9">
        <f t="shared" si="546"/>
        <v>98.647095106014419</v>
      </c>
      <c r="FS136" s="101">
        <f t="shared" si="796"/>
        <v>100.6776867281277</v>
      </c>
      <c r="FT136" s="15">
        <f t="shared" si="797"/>
        <v>3.9603714642866186E-4</v>
      </c>
      <c r="FU136" s="12"/>
      <c r="FV136" s="11">
        <f t="shared" si="798"/>
        <v>4.1729249520111914E-4</v>
      </c>
      <c r="FW136" s="10">
        <f t="shared" si="799"/>
        <v>100.78188324956307</v>
      </c>
      <c r="FX136" s="9">
        <f t="shared" si="547"/>
        <v>102.70396793592198</v>
      </c>
      <c r="FY136" s="9">
        <f t="shared" si="548"/>
        <v>98.434377158494385</v>
      </c>
      <c r="FZ136" s="101">
        <f t="shared" si="800"/>
        <v>100.56917254720818</v>
      </c>
      <c r="GA136" s="15">
        <f t="shared" si="801"/>
        <v>4.1636056445234072E-4</v>
      </c>
      <c r="GB136" s="12"/>
      <c r="GC136" s="11">
        <f t="shared" si="802"/>
        <v>4.3761614708045436E-4</v>
      </c>
      <c r="GD136" s="10">
        <f t="shared" si="803"/>
        <v>100.67289277290814</v>
      </c>
      <c r="GE136" s="9">
        <f t="shared" si="549"/>
        <v>102.69920377580875</v>
      </c>
      <c r="GF136" s="9">
        <f t="shared" si="550"/>
        <v>98.221877496941431</v>
      </c>
      <c r="GG136" s="101">
        <f t="shared" si="804"/>
        <v>100.4605406363751</v>
      </c>
      <c r="GH136" s="15">
        <f t="shared" si="805"/>
        <v>4.366184475013436E-4</v>
      </c>
      <c r="GI136" s="12"/>
      <c r="GJ136" s="11">
        <f t="shared" si="806"/>
        <v>4.5787400047708613E-4</v>
      </c>
      <c r="GK136" s="10">
        <f t="shared" si="807"/>
        <v>100.56376216843435</v>
      </c>
      <c r="GL136" s="9">
        <f t="shared" si="551"/>
        <v>102.69396474040057</v>
      </c>
      <c r="GM136" s="9">
        <f t="shared" si="552"/>
        <v>98.009593011364643</v>
      </c>
      <c r="GN136" s="120">
        <f t="shared" si="808"/>
        <v>100.35177887588262</v>
      </c>
      <c r="GO136" s="15">
        <f t="shared" si="809"/>
        <v>4.5680903835497769E-4</v>
      </c>
      <c r="GP136" s="12"/>
      <c r="GQ136" s="11">
        <f t="shared" si="810"/>
        <v>4.7806428025044378E-4</v>
      </c>
      <c r="GR136" s="10">
        <f t="shared" si="811"/>
        <v>100.45447949094975</v>
      </c>
      <c r="GS136" s="9">
        <f t="shared" si="553"/>
        <v>102.68822996322709</v>
      </c>
      <c r="GT136" s="9">
        <f t="shared" si="554"/>
        <v>97.797520522097003</v>
      </c>
      <c r="GU136" s="120">
        <f t="shared" si="812"/>
        <v>100.24287524266205</v>
      </c>
      <c r="GV136" s="15">
        <f t="shared" si="813"/>
        <v>4.7693061223730824E-4</v>
      </c>
      <c r="GW136" s="12"/>
      <c r="GX136" s="11">
        <f t="shared" si="814"/>
        <v>4.9818524342626401E-4</v>
      </c>
      <c r="GY136" s="10">
        <f t="shared" si="815"/>
        <v>100.34503289677089</v>
      </c>
      <c r="GZ136" s="9">
        <f t="shared" si="555"/>
        <v>102.68197884706426</v>
      </c>
      <c r="HA136" s="9">
        <f t="shared" si="556"/>
        <v>97.585656782591968</v>
      </c>
      <c r="HB136" s="101">
        <f t="shared" si="816"/>
        <v>100.13381781482812</v>
      </c>
      <c r="HC136" s="15">
        <f t="shared" si="817"/>
        <v>4.9698147715061174E-4</v>
      </c>
      <c r="HD136" s="12"/>
      <c r="HE136" s="11">
        <f t="shared" si="818"/>
        <v>5.1823517955905201E-4</v>
      </c>
      <c r="HF136" s="10">
        <f t="shared" si="819"/>
        <v>100.23541064812343</v>
      </c>
      <c r="HG136" s="9">
        <f t="shared" si="557"/>
        <v>102.67519106989666</v>
      </c>
      <c r="HH136" s="9">
        <f t="shared" si="558"/>
        <v>97.37399848224743</v>
      </c>
      <c r="HI136" s="101">
        <f t="shared" si="820"/>
        <v>100.02459477607204</v>
      </c>
      <c r="HJ136" s="15">
        <f t="shared" si="821"/>
        <v>5.1695997418142086E-4</v>
      </c>
      <c r="HK136" s="12"/>
      <c r="HL136" s="11">
        <f t="shared" si="822"/>
        <v>5.3821241106719747E-4</v>
      </c>
      <c r="HM136" s="10">
        <f t="shared" si="823"/>
        <v>100.12560111742863</v>
      </c>
      <c r="HN136" s="9">
        <f t="shared" si="559"/>
        <v>102.66784659062475</v>
      </c>
      <c r="HO136" s="9">
        <f t="shared" si="560"/>
        <v>97.162542249253633</v>
      </c>
      <c r="HP136" s="120">
        <f t="shared" si="824"/>
        <v>99.915194419939183</v>
      </c>
      <c r="HQ136" s="15">
        <f t="shared" si="825"/>
        <v>5.3686447777935239E-4</v>
      </c>
      <c r="HR136" s="12"/>
      <c r="HS136" s="11">
        <f t="shared" si="1064"/>
        <v>5.5811529354091595E-4</v>
      </c>
      <c r="HT136" s="10">
        <f t="shared" si="826"/>
        <v>100.01559279147334</v>
      </c>
      <c r="HU136" s="9">
        <f t="shared" si="561"/>
        <v>102.65992565451654</v>
      </c>
      <c r="HV136" s="9">
        <f t="shared" si="562"/>
        <v>96.951284653461499</v>
      </c>
      <c r="HW136" s="120">
        <f t="shared" si="827"/>
        <v>99.805605153989021</v>
      </c>
      <c r="HX136" s="15">
        <f t="shared" si="828"/>
        <v>5.5669339600904178E-4</v>
      </c>
      <c r="HY136" s="12"/>
      <c r="HZ136" s="11">
        <f t="shared" si="1065"/>
        <v>5.7794221602323003E-4</v>
      </c>
      <c r="IA136" s="10">
        <f t="shared" si="829"/>
        <v>99.90537427546154</v>
      </c>
      <c r="IB136" s="9">
        <f t="shared" si="563"/>
        <v>102.65140879840285</v>
      </c>
      <c r="IC136" s="9">
        <f t="shared" si="564"/>
        <v>96.740222209266463</v>
      </c>
      <c r="ID136" s="120">
        <f t="shared" si="830"/>
        <v>99.695815503834666</v>
      </c>
      <c r="IE136" s="15">
        <f t="shared" si="831"/>
        <v>5.764451707755419E-4</v>
      </c>
      <c r="IF136" s="12"/>
      <c r="IG136" s="11">
        <f t="shared" si="1066"/>
        <v>5.9769160126436167E-4</v>
      </c>
      <c r="IH136" s="10">
        <f t="shared" si="832"/>
        <v>99.794934296944675</v>
      </c>
      <c r="II136" s="9">
        <f t="shared" si="565"/>
        <v>102.64227685561623</v>
      </c>
      <c r="IJ136" s="9">
        <f t="shared" si="566"/>
        <v>96.529351378505353</v>
      </c>
      <c r="IK136" s="120">
        <f t="shared" si="833"/>
        <v>99.585814117060792</v>
      </c>
      <c r="IL136" s="15">
        <f t="shared" si="834"/>
        <v>5.9611827802345894E-4</v>
      </c>
      <c r="IM136" s="12"/>
      <c r="IN136" s="11">
        <f t="shared" si="1067"/>
        <v>6.1736190594972363E-4</v>
      </c>
      <c r="IO136" s="10">
        <f t="shared" si="835"/>
        <v>99.68426170962951</v>
      </c>
      <c r="IP136" s="9">
        <f t="shared" si="567"/>
        <v>102.63251096067351</v>
      </c>
      <c r="IQ136" s="9">
        <f t="shared" si="568"/>
        <v>96.318668573360597</v>
      </c>
      <c r="IR136" s="120">
        <f t="shared" si="836"/>
        <v>99.475589767017055</v>
      </c>
      <c r="IS136" s="15">
        <f t="shared" si="837"/>
        <v>6.1571122791036637E-4</v>
      </c>
      <c r="IT136" s="12"/>
      <c r="IU136" s="11">
        <f t="shared" si="1068"/>
        <v>6.3695162090200046E-4</v>
      </c>
      <c r="IV136" s="10">
        <f t="shared" si="838"/>
        <v>99.57334549706087</v>
      </c>
      <c r="IW136" s="9">
        <f t="shared" si="569"/>
        <v>102.6220925537025</v>
      </c>
      <c r="IX136" s="9">
        <f t="shared" si="570"/>
        <v>96.10817015927077</v>
      </c>
      <c r="IY136" s="120">
        <f t="shared" si="839"/>
        <v>99.365131356486643</v>
      </c>
      <c r="IZ136" s="15">
        <f t="shared" si="840"/>
        <v>6.3522256495466341E-4</v>
      </c>
      <c r="JA136" s="12"/>
      <c r="JB136" s="11">
        <f t="shared" si="1069"/>
        <v>6.5645927125744324E-4</v>
      </c>
      <c r="JC136" s="10">
        <f t="shared" si="841"/>
        <v>99.462174776178983</v>
      </c>
      <c r="JD136" s="9">
        <f t="shared" si="571"/>
        <v>102.61100338461351</v>
      </c>
      <c r="JE136" s="9">
        <f t="shared" si="572"/>
        <v>95.897852457840926</v>
      </c>
      <c r="JF136" s="120">
        <f t="shared" si="842"/>
        <v>99.254427921227219</v>
      </c>
      <c r="JG136" s="15">
        <f t="shared" si="843"/>
        <v>6.5465086815856728E-4</v>
      </c>
      <c r="JH136" s="12"/>
      <c r="JI136" s="11">
        <f t="shared" si="1070"/>
        <v>6.7588341661703325E-4</v>
      </c>
      <c r="JJ136" s="10">
        <f t="shared" si="844"/>
        <v>99.350738800748559</v>
      </c>
      <c r="JK136" s="9">
        <f t="shared" si="573"/>
        <v>102.59922551701675</v>
      </c>
      <c r="JL136" s="9">
        <f t="shared" si="574"/>
        <v>95.68771174975079</v>
      </c>
      <c r="JM136" s="120">
        <f t="shared" si="845"/>
        <v>99.143468633383776</v>
      </c>
      <c r="JN136" s="15">
        <f t="shared" si="846"/>
        <v>6.739947511065123E-4</v>
      </c>
      <c r="JO136" s="12"/>
      <c r="JP136" s="11">
        <f t="shared" si="1071"/>
        <v>6.9522265117274355E-4</v>
      </c>
      <c r="JQ136" s="10">
        <f t="shared" si="847"/>
        <v>99.239026964659246</v>
      </c>
      <c r="JR136" s="9">
        <f t="shared" si="575"/>
        <v>102.58674133188687</v>
      </c>
      <c r="JS136" s="9">
        <f t="shared" si="576"/>
        <v>95.477744277657337</v>
      </c>
      <c r="JT136" s="120">
        <f t="shared" si="848"/>
        <v>99.032242804772096</v>
      </c>
      <c r="JU136" s="15">
        <f t="shared" si="849"/>
        <v>6.9325286203947832E-4</v>
      </c>
      <c r="JV136" s="12"/>
      <c r="JW136" s="11">
        <f t="shared" si="1072"/>
        <v>7.1447560380932351E-4</v>
      </c>
      <c r="JX136" s="10">
        <f t="shared" si="850"/>
        <v>99.127028805096472</v>
      </c>
      <c r="JY136" s="9">
        <f t="shared" si="577"/>
        <v>102.57353353097629</v>
      </c>
      <c r="JZ136" s="9">
        <f t="shared" si="578"/>
        <v>95.267946249087998</v>
      </c>
      <c r="KA136" s="120">
        <f t="shared" si="851"/>
        <v>98.920739890032138</v>
      </c>
      <c r="KB136" s="15">
        <f t="shared" si="852"/>
        <v>7.1242388390568422E-4</v>
      </c>
      <c r="KC136" s="12"/>
      <c r="KD136" s="11">
        <f t="shared" si="1073"/>
        <v>7.3364093818212067E-4</v>
      </c>
      <c r="KE136" s="10">
        <f t="shared" si="853"/>
        <v>99.014734005581531</v>
      </c>
      <c r="KF136" s="9">
        <f t="shared" si="579"/>
        <v>102.55958513997902</v>
      </c>
      <c r="KG136" s="9">
        <f t="shared" si="580"/>
        <v>95.058313839320235</v>
      </c>
      <c r="KH136" s="120">
        <f t="shared" si="854"/>
        <v>98.808949489649621</v>
      </c>
      <c r="KI136" s="15">
        <f t="shared" si="855"/>
        <v>7.3150653438833148E-4</v>
      </c>
      <c r="KJ136" s="12"/>
      <c r="KK136" s="11">
        <f t="shared" si="1074"/>
        <v>7.5271735277143747E-4</v>
      </c>
      <c r="KL136" s="10">
        <f t="shared" si="856"/>
        <v>98.902132398879843</v>
      </c>
      <c r="KM136" s="9">
        <f t="shared" si="581"/>
        <v>102.54487951144719</v>
      </c>
      <c r="KN136" s="9">
        <f t="shared" si="582"/>
        <v>94.848843194246271</v>
      </c>
      <c r="KO136" s="120">
        <f t="shared" si="857"/>
        <v>98.696861352846724</v>
      </c>
      <c r="KP136" s="15">
        <f t="shared" si="858"/>
        <v>7.5049956591064296E-4</v>
      </c>
      <c r="KQ136" s="12"/>
      <c r="KR136" s="11">
        <f t="shared" si="1075"/>
        <v>7.7170358091374516E-4</v>
      </c>
      <c r="KS136" s="10">
        <f t="shared" si="859"/>
        <v>98.789213969777876</v>
      </c>
      <c r="KT136" s="9">
        <f t="shared" si="583"/>
        <v>102.52940032746251</v>
      </c>
      <c r="KU136" s="9">
        <f t="shared" si="584"/>
        <v>94.639530433217772</v>
      </c>
      <c r="KV136" s="120">
        <f t="shared" si="860"/>
        <v>98.584465380340134</v>
      </c>
      <c r="KW136" s="15">
        <f t="shared" si="861"/>
        <v>7.6940176561897302E-4</v>
      </c>
      <c r="KX136" s="12"/>
      <c r="KY136" s="11">
        <f t="shared" si="1076"/>
        <v>7.9059839081045376E-4</v>
      </c>
      <c r="KZ136" s="10">
        <f t="shared" si="862"/>
        <v>98.67596885772727</v>
      </c>
      <c r="LA136" s="9">
        <f t="shared" si="585"/>
        <v>102.51313160206527</v>
      </c>
      <c r="LB136" s="9">
        <f t="shared" si="586"/>
        <v>94.43037165186918</v>
      </c>
      <c r="LC136" s="120">
        <f t="shared" si="863"/>
        <v>98.471751626967233</v>
      </c>
      <c r="LD136" s="15">
        <f t="shared" si="864"/>
        <v>7.8821195534435086E-4</v>
      </c>
      <c r="LE136" s="12"/>
      <c r="LF136" s="11">
        <f t="shared" si="1077"/>
        <v>8.0940058551454933E-4</v>
      </c>
      <c r="LG136" s="10">
        <f t="shared" si="865"/>
        <v>98.562387359356933</v>
      </c>
      <c r="LH136" s="9">
        <f t="shared" si="587"/>
        <v>102.4960576834436</v>
      </c>
      <c r="LI136" s="9">
        <f t="shared" si="588"/>
        <v>94.221362924914786</v>
      </c>
      <c r="LJ136" s="120">
        <f t="shared" si="866"/>
        <v>98.358710304179198</v>
      </c>
      <c r="LK136" s="15">
        <f t="shared" si="867"/>
        <v>8.0692899154321824E-4</v>
      </c>
      <c r="LL136" s="12"/>
      <c r="LM136" s="11">
        <f t="shared" si="1078"/>
        <v>8.2810900289585494E-4</v>
      </c>
      <c r="LN136" s="10">
        <f t="shared" si="868"/>
        <v>98.44845993085201</v>
      </c>
      <c r="LO136" s="9">
        <f t="shared" si="589"/>
        <v>102.47816325588597</v>
      </c>
      <c r="LP136" s="9">
        <f t="shared" si="590"/>
        <v>94.012500308918902</v>
      </c>
      <c r="LQ136" s="120">
        <f t="shared" si="869"/>
        <v>98.245331782402445</v>
      </c>
      <c r="LR136" s="15">
        <f t="shared" si="870"/>
        <v>8.2555176521767817E-4</v>
      </c>
      <c r="LS136" s="12"/>
      <c r="LT136" s="11">
        <f t="shared" si="1079"/>
        <v>8.4672251558519363E-4</v>
      </c>
      <c r="LU136" s="10">
        <f t="shared" si="871"/>
        <v>98.334177190201046</v>
      </c>
      <c r="LV136" s="9">
        <f t="shared" si="591"/>
        <v>102.45943334150027</v>
      </c>
      <c r="LW136" s="9">
        <f t="shared" si="592"/>
        <v>93.803779845034683</v>
      </c>
      <c r="LX136" s="120">
        <f t="shared" si="872"/>
        <v>98.131606593267477</v>
      </c>
      <c r="LY136" s="15">
        <f t="shared" si="873"/>
        <v>8.4407920181605851E-4</v>
      </c>
      <c r="LZ136" s="12"/>
      <c r="MA136" s="11">
        <f t="shared" si="1080"/>
        <v>8.652400308982271E-4</v>
      </c>
      <c r="MB136" s="10">
        <f t="shared" si="874"/>
        <v>98.219529919310631</v>
      </c>
      <c r="MC136" s="9">
        <f t="shared" si="593"/>
        <v>102.4398533017025</v>
      </c>
      <c r="MD136" s="9">
        <f t="shared" si="594"/>
        <v>93.59519756170944</v>
      </c>
      <c r="ME136" s="120">
        <f t="shared" si="875"/>
        <v>98.017525431705963</v>
      </c>
      <c r="MF136" s="15">
        <f t="shared" si="876"/>
        <v>8.6251026111426924E-4</v>
      </c>
      <c r="MG136" s="12"/>
      <c r="MH136" s="11">
        <f t="shared" si="1081"/>
        <v>8.8366049073941588E-4</v>
      </c>
      <c r="MI136" s="10">
        <f t="shared" si="877"/>
        <v>98.104509065988296</v>
      </c>
      <c r="MJ136" s="9">
        <f t="shared" si="595"/>
        <v>102.41940883847894</v>
      </c>
      <c r="MK136" s="9">
        <f t="shared" si="596"/>
        <v>93.386749477354769</v>
      </c>
      <c r="ML136" s="120">
        <f t="shared" si="878"/>
        <v>97.903079157916864</v>
      </c>
      <c r="MM136" s="15">
        <f t="shared" si="879"/>
        <v>8.8084393707849962E-4</v>
      </c>
      <c r="MN136" s="12"/>
      <c r="MO136" s="11">
        <f t="shared" si="1082"/>
        <v>9.0198287148663206E-4</v>
      </c>
      <c r="MP136" s="10">
        <f t="shared" si="880"/>
        <v>97.989105745794618</v>
      </c>
      <c r="MQ136" s="9">
        <f t="shared" si="597"/>
        <v>102.3980859954254</v>
      </c>
      <c r="MR136" s="9">
        <f t="shared" si="598"/>
        <v>93.178431602977582</v>
      </c>
      <c r="MS136" s="120">
        <f t="shared" si="881"/>
        <v>97.788258799201486</v>
      </c>
      <c r="MT136" s="15">
        <f t="shared" si="882"/>
        <v>8.9907925771000449E-4</v>
      </c>
      <c r="MU136" s="12"/>
      <c r="MV136" s="11">
        <f t="shared" si="1083"/>
        <v>9.2020618385714806E-4</v>
      </c>
      <c r="MW136" s="10">
        <f t="shared" si="883"/>
        <v>97.873311243764405</v>
      </c>
      <c r="MX136" s="9">
        <f t="shared" si="599"/>
        <v>102.37587115856729</v>
      </c>
      <c r="MY136" s="9">
        <f t="shared" si="600"/>
        <v>92.970239944770881</v>
      </c>
      <c r="MZ136" s="120">
        <f t="shared" si="884"/>
        <v>97.67305555166908</v>
      </c>
      <c r="NA136" s="15">
        <f t="shared" si="885"/>
        <v>9.1721528487240256E-4</v>
      </c>
      <c r="NB136" s="12"/>
      <c r="NC136" s="11">
        <f t="shared" si="1084"/>
        <v>9.3832947275541978E-4</v>
      </c>
      <c r="ND136" s="10">
        <f t="shared" si="886"/>
        <v>97.757117015998503</v>
      </c>
      <c r="NE136" s="9">
        <f t="shared" si="601"/>
        <v>102.35275105696475</v>
      </c>
      <c r="NF136" s="9">
        <f t="shared" si="602"/>
        <v>92.762170506662528</v>
      </c>
      <c r="NG136" s="120">
        <f t="shared" si="887"/>
        <v>97.557460781813631</v>
      </c>
      <c r="NH136" s="15">
        <f t="shared" si="888"/>
        <v>9.3525111410216306E-4</v>
      </c>
      <c r="NI136" s="12"/>
      <c r="NJ136" s="11">
        <f t="shared" si="1085"/>
        <v>9.5635181710328307E-4</v>
      </c>
      <c r="NK136" s="10">
        <f t="shared" si="889"/>
        <v>97.640514691127251</v>
      </c>
      <c r="NL136" s="9">
        <f t="shared" si="603"/>
        <v>102.32871276310678</v>
      </c>
      <c r="NM136" s="9">
        <f t="shared" si="604"/>
        <v>92.55421929281745</v>
      </c>
      <c r="NN136" s="120">
        <f t="shared" si="890"/>
        <v>97.441466027962122</v>
      </c>
      <c r="NO136" s="15">
        <f t="shared" si="891"/>
        <v>9.5318587440301652E-4</v>
      </c>
      <c r="NP136" s="12"/>
      <c r="NQ136" s="11">
        <f t="shared" si="1086"/>
        <v>9.7427232965331288E-4</v>
      </c>
      <c r="NR136" s="10">
        <f t="shared" si="892"/>
        <v>97.523496071645596</v>
      </c>
      <c r="NS136" s="9">
        <f t="shared" si="605"/>
        <v>102.30374369309884</v>
      </c>
      <c r="NT136" s="9">
        <f t="shared" si="606"/>
        <v>92.346382310094953</v>
      </c>
      <c r="NU136" s="120">
        <f t="shared" si="893"/>
        <v>97.325063001596902</v>
      </c>
      <c r="NV136" s="15">
        <f t="shared" si="894"/>
        <v>9.7101872802462933E-4</v>
      </c>
      <c r="NW136" s="12"/>
      <c r="NX136" s="11">
        <f t="shared" si="1087"/>
        <v>9.9209015678567249E-4</v>
      </c>
      <c r="NY136" s="10">
        <f t="shared" si="895"/>
        <v>97.406053135122718</v>
      </c>
      <c r="NZ136" s="9">
        <f t="shared" si="607"/>
        <v>102.27783160664809</v>
      </c>
      <c r="OA136" s="9">
        <f t="shared" si="608"/>
        <v>92.138655570456308</v>
      </c>
      <c r="OB136" s="120">
        <f t="shared" si="896"/>
        <v>97.208243588552193</v>
      </c>
      <c r="OC136" s="15">
        <f t="shared" si="897"/>
        <v>9.8874887022637015E-4</v>
      </c>
      <c r="OD136" s="12"/>
      <c r="OE136" s="11">
        <f t="shared" si="1088"/>
        <v>1.0098044782892513E-3</v>
      </c>
      <c r="OF136" s="10">
        <f t="shared" si="898"/>
        <v>97.288178035286137</v>
      </c>
      <c r="OG136" s="9">
        <f t="shared" si="609"/>
        <v>102.25096460685099</v>
      </c>
      <c r="OH136" s="9">
        <f t="shared" si="610"/>
        <v>91.931035093322919</v>
      </c>
      <c r="OI136" s="120">
        <f t="shared" si="899"/>
        <v>97.090999850086945</v>
      </c>
      <c r="OJ136" s="15">
        <f t="shared" si="900"/>
        <v>1.0063755290266312E-3</v>
      </c>
      <c r="OK136" s="12"/>
      <c r="OL136" s="11">
        <f t="shared" si="1089"/>
        <v>1.0274145071275619E-3</v>
      </c>
      <c r="OM136" s="10">
        <f t="shared" si="901"/>
        <v>97.169863102982646</v>
      </c>
      <c r="ON136" s="9">
        <f t="shared" si="611"/>
        <v>102.22313113978763</v>
      </c>
      <c r="OO136" s="9">
        <f t="shared" si="612"/>
        <v>91.723516907881589</v>
      </c>
      <c r="OP136" s="120">
        <f t="shared" si="902"/>
        <v>96.973324023834607</v>
      </c>
      <c r="OQ136" s="15">
        <f t="shared" si="903"/>
        <v>1.0238979649384824E-3</v>
      </c>
      <c r="OR136" s="12"/>
      <c r="OS136" s="11">
        <f t="shared" si="1090"/>
        <v>1.0449194891901242E-3</v>
      </c>
      <c r="OT136" s="10">
        <f t="shared" si="904"/>
        <v>97.051100847016741</v>
      </c>
      <c r="OU136" s="9">
        <f t="shared" si="613"/>
        <v>102.19431999392772</v>
      </c>
      <c r="OV136" s="9">
        <f t="shared" si="614"/>
        <v>91.516097055337923</v>
      </c>
      <c r="OW136" s="120">
        <f t="shared" si="905"/>
        <v>96.855208524632815</v>
      </c>
      <c r="OX136" s="15">
        <f t="shared" si="906"/>
        <v>1.0413154706919879E-3</v>
      </c>
      <c r="OY136" s="12"/>
      <c r="OZ136" s="11">
        <f t="shared" si="1091"/>
        <v>1.0623187030297083E-3</v>
      </c>
      <c r="PA136" s="10">
        <f t="shared" si="907"/>
        <v>96.931883954869434</v>
      </c>
      <c r="PB136" s="9">
        <f t="shared" si="615"/>
        <v>102.16452029935274</v>
      </c>
      <c r="PC136" s="9">
        <f t="shared" si="616"/>
        <v>91.308771591113398</v>
      </c>
      <c r="PD136" s="120">
        <f t="shared" si="908"/>
        <v>96.736645945233079</v>
      </c>
      <c r="PE136" s="15">
        <f t="shared" si="909"/>
        <v>1.0586273709440872E-3</v>
      </c>
      <c r="PF136" s="12"/>
      <c r="PG136" s="11">
        <f t="shared" si="1092"/>
        <v>1.0796114595863395E-3</v>
      </c>
      <c r="PH136" s="10">
        <f t="shared" si="910"/>
        <v>96.812205293297581</v>
      </c>
      <c r="PI136" s="9">
        <f t="shared" si="617"/>
        <v>102.13372152679925</v>
      </c>
      <c r="PJ136" s="9">
        <f t="shared" si="618"/>
        <v>91.101536586988544</v>
      </c>
      <c r="PK136" s="120">
        <f t="shared" si="911"/>
        <v>96.61762905689389</v>
      </c>
      <c r="PL136" s="15">
        <f t="shared" si="912"/>
        <v>1.0758330219763313E-3</v>
      </c>
      <c r="PM136" s="12"/>
      <c r="PN136" s="11">
        <f t="shared" si="1093"/>
        <v>1.0967971018982488E-3</v>
      </c>
      <c r="PO136" s="10">
        <f t="shared" si="913"/>
        <v>96.692057908817503</v>
      </c>
      <c r="PP136" s="9">
        <f t="shared" si="619"/>
        <v>102.1019134865281</v>
      </c>
      <c r="PQ136" s="9">
        <f t="shared" si="620"/>
        <v>90.894388133187064</v>
      </c>
      <c r="PR136" s="120">
        <f t="shared" si="914"/>
        <v>96.498150809857577</v>
      </c>
      <c r="PS136" s="15">
        <f t="shared" si="915"/>
        <v>1.092931811381339E-3</v>
      </c>
      <c r="PT136" s="12"/>
      <c r="PU136" s="11">
        <f t="shared" si="1094"/>
        <v>1.113875004800803E-3</v>
      </c>
      <c r="PV136" s="10">
        <f t="shared" si="916"/>
        <v>96.571435028072727</v>
      </c>
      <c r="PW136" s="9">
        <f t="shared" si="621"/>
        <v>102.06908632702469</v>
      </c>
      <c r="PX136" s="9">
        <f t="shared" si="622"/>
        <v>90.687322340403867</v>
      </c>
      <c r="PY136" s="120">
        <f t="shared" si="917"/>
        <v>96.37820433371428</v>
      </c>
      <c r="PZ136" s="15">
        <f t="shared" si="918"/>
        <v>1.1099231577383025E-3</v>
      </c>
      <c r="QA136" s="12"/>
      <c r="QB136" s="11">
        <f t="shared" si="1095"/>
        <v>1.130844574613567E-3</v>
      </c>
      <c r="QC136" s="10">
        <f t="shared" si="919"/>
        <v>96.450330058089847</v>
      </c>
      <c r="QD136" s="9">
        <f t="shared" si="623"/>
        <v>102.03523053353494</v>
      </c>
      <c r="QE136" s="9">
        <f t="shared" si="624"/>
        <v>90.480335341772815</v>
      </c>
      <c r="QF136" s="120">
        <f t="shared" si="920"/>
        <v>96.257782937653872</v>
      </c>
      <c r="QG136" s="15">
        <f t="shared" si="921"/>
        <v>1.1268065102783282E-3</v>
      </c>
      <c r="QH136" s="12"/>
      <c r="QI136" s="11">
        <f t="shared" si="1096"/>
        <v>1.1477052488163952E-3</v>
      </c>
      <c r="QJ136" s="10">
        <f t="shared" si="922"/>
        <v>96.328736586422991</v>
      </c>
      <c r="QK136" s="9">
        <f t="shared" si="625"/>
        <v>102.00033692644229</v>
      </c>
      <c r="QL136" s="9">
        <f t="shared" si="626"/>
        <v>90.273423294775554</v>
      </c>
      <c r="QM136" s="120">
        <f t="shared" si="923"/>
        <v>96.136880110608928</v>
      </c>
      <c r="QN136" s="15">
        <f t="shared" si="924"/>
        <v>1.1435813485400018E-3</v>
      </c>
      <c r="QO136" s="12"/>
      <c r="QP136" s="11">
        <f t="shared" si="1097"/>
        <v>1.1644564957149393E-3</v>
      </c>
      <c r="QQ136" s="10">
        <f t="shared" si="925"/>
        <v>96.20664838119005</v>
      </c>
      <c r="QR136" s="9">
        <f t="shared" si="627"/>
        <v>101.96439665949048</v>
      </c>
      <c r="QS136" s="9">
        <f t="shared" si="628"/>
        <v>90.066582383089866</v>
      </c>
      <c r="QT136" s="120">
        <f t="shared" si="926"/>
        <v>96.015489521290164</v>
      </c>
      <c r="QU136" s="15">
        <f t="shared" si="927"/>
        <v>1.1602471820158621E-3</v>
      </c>
      <c r="QV136" s="12"/>
      <c r="QW136" s="11">
        <f t="shared" si="1098"/>
        <v>1.1810978140961714E-3</v>
      </c>
      <c r="QX136" s="10">
        <f t="shared" si="928"/>
        <v>96.084059391002512</v>
      </c>
      <c r="QY136" s="9">
        <f t="shared" si="629"/>
        <v>101.92740121785742</v>
      </c>
      <c r="QZ136" s="9">
        <f t="shared" si="630"/>
        <v>89.859808818377118</v>
      </c>
      <c r="RA136" s="120">
        <f t="shared" si="929"/>
        <v>95.89360501811727</v>
      </c>
      <c r="RB136" s="15">
        <f t="shared" si="930"/>
        <v>1.1768035497902239E-3</v>
      </c>
      <c r="RC136" s="12"/>
      <c r="RD136" s="11">
        <f t="shared" si="1099"/>
        <v>1.1976287328745129E-3</v>
      </c>
      <c r="RE136" s="10">
        <f t="shared" si="931"/>
        <v>95.960963744791201</v>
      </c>
      <c r="RF136" s="9">
        <f t="shared" si="631"/>
        <v>101.88934241608499</v>
      </c>
      <c r="RG136" s="9">
        <f t="shared" si="632"/>
        <v>89.65309884200812</v>
      </c>
      <c r="RH136" s="120">
        <f t="shared" si="932"/>
        <v>95.771220629046553</v>
      </c>
      <c r="RI136" s="15">
        <f t="shared" si="933"/>
        <v>1.1932500201690273E-3</v>
      </c>
      <c r="RJ136" s="12"/>
      <c r="RK136" s="11">
        <f t="shared" si="1100"/>
        <v>1.2140488107290871E-3</v>
      </c>
      <c r="RL136" s="10">
        <f t="shared" si="934"/>
        <v>95.837355751530183</v>
      </c>
      <c r="RM136" s="9">
        <f t="shared" si="633"/>
        <v>101.85021239586993</v>
      </c>
      <c r="RN136" s="9">
        <f t="shared" si="634"/>
        <v>89.446448726727738</v>
      </c>
      <c r="RO136" s="120">
        <f t="shared" si="935"/>
        <v>95.648330561298835</v>
      </c>
      <c r="RP136" s="15">
        <f t="shared" si="936"/>
        <v>1.2095861903020659E-3</v>
      </c>
      <c r="RQ136" s="12"/>
      <c r="RR136" s="11">
        <f t="shared" si="1101"/>
        <v>1.2303576357325994E-3</v>
      </c>
      <c r="RS136" s="10">
        <f t="shared" si="937"/>
        <v>95.713229899861574</v>
      </c>
      <c r="RT136" s="9">
        <f t="shared" si="635"/>
        <v>101.81000362372089</v>
      </c>
      <c r="RU136" s="9">
        <f t="shared" si="636"/>
        <v>89.239854778257069</v>
      </c>
      <c r="RV136" s="120">
        <f t="shared" si="938"/>
        <v>95.524929200988979</v>
      </c>
      <c r="RW136" s="15">
        <f t="shared" si="939"/>
        <v>1.2258116857982672E-3</v>
      </c>
      <c r="RX136" s="12"/>
      <c r="RY136" s="11">
        <f t="shared" si="1102"/>
        <v>1.2465548249724462E-3</v>
      </c>
      <c r="RZ136" s="10">
        <f t="shared" si="940"/>
        <v>95.588580857623214</v>
      </c>
      <c r="SA136" s="9">
        <f t="shared" si="637"/>
        <v>101.76870888848663</v>
      </c>
      <c r="SB136" s="9">
        <f t="shared" si="638"/>
        <v>89.033313336833487</v>
      </c>
      <c r="SC136" s="120">
        <f t="shared" si="941"/>
        <v>95.401011112660058</v>
      </c>
      <c r="SD136" s="15">
        <f t="shared" si="942"/>
        <v>1.2419261603344731E-3</v>
      </c>
      <c r="SE136" s="12"/>
      <c r="SF136" s="11">
        <f t="shared" si="1103"/>
        <v>1.2626400241645256E-3</v>
      </c>
      <c r="SG136" s="10">
        <f t="shared" si="943"/>
        <v>95.463403471281936</v>
      </c>
      <c r="SH136" s="9">
        <f t="shared" si="639"/>
        <v>101.72632129876047</v>
      </c>
      <c r="SI136" s="9">
        <f t="shared" si="640"/>
        <v>88.82682077868914</v>
      </c>
      <c r="SJ136" s="120">
        <f t="shared" si="944"/>
        <v>95.276571038724796</v>
      </c>
      <c r="SK136" s="15">
        <f t="shared" si="945"/>
        <v>1.2579292952581442E-3</v>
      </c>
      <c r="SL136" s="12"/>
      <c r="SM136" s="11">
        <f t="shared" si="1104"/>
        <v>1.2786129072602029E-3</v>
      </c>
      <c r="SN136" s="10">
        <f t="shared" si="946"/>
        <v>95.337692765275264</v>
      </c>
      <c r="SO136" s="9">
        <f t="shared" si="641"/>
        <v>101.68283428016586</v>
      </c>
      <c r="SP136" s="9">
        <f t="shared" si="642"/>
        <v>88.620373517465765</v>
      </c>
      <c r="SQ136" s="120">
        <f t="shared" si="947"/>
        <v>95.151603898815807</v>
      </c>
      <c r="SR136" s="15">
        <f t="shared" si="948"/>
        <v>1.2738207991846832E-3</v>
      </c>
      <c r="SS136" s="12"/>
      <c r="ST136" s="11">
        <f t="shared" si="1105"/>
        <v>1.2944731760471298E-3</v>
      </c>
      <c r="SU136" s="10">
        <f t="shared" si="949"/>
        <v>95.211443941263013</v>
      </c>
      <c r="SV136" s="9">
        <f t="shared" si="643"/>
        <v>101.63824157252827</v>
      </c>
      <c r="SW136" s="9">
        <f t="shared" si="644"/>
        <v>88.413968005569103</v>
      </c>
      <c r="SX136" s="120">
        <f t="shared" si="950"/>
        <v>95.026104789048688</v>
      </c>
      <c r="SY136" s="15">
        <f t="shared" si="951"/>
        <v>1.2896004075895683E-3</v>
      </c>
      <c r="SZ136" s="12"/>
      <c r="TA136" s="11">
        <f t="shared" si="1106"/>
        <v>1.3102205597440991E-3</v>
      </c>
      <c r="TB136" s="10">
        <f t="shared" si="952"/>
        <v>95.084652377292969</v>
      </c>
      <c r="TC136" s="9">
        <f t="shared" si="645"/>
        <v>101.59253722693808</v>
      </c>
      <c r="TD136" s="9">
        <f t="shared" si="646"/>
        <v>88.207600735459863</v>
      </c>
      <c r="TE136" s="120">
        <f t="shared" si="953"/>
        <v>94.90006898119897</v>
      </c>
      <c r="TF136" s="15">
        <f t="shared" si="954"/>
        <v>1.3052678823960453E-3</v>
      </c>
      <c r="TG136" s="12"/>
      <c r="TH136" s="11">
        <f t="shared" si="1107"/>
        <v>1.325854814590733E-3</v>
      </c>
      <c r="TI136" s="10">
        <f t="shared" si="955"/>
        <v>94.957313626881614</v>
      </c>
      <c r="TJ136" s="9">
        <f t="shared" si="647"/>
        <v>101.54571560270956</v>
      </c>
      <c r="TK136" s="9">
        <f t="shared" si="648"/>
        <v>88.001268240883761</v>
      </c>
      <c r="TL136" s="120">
        <f t="shared" si="956"/>
        <v>94.773491921796662</v>
      </c>
      <c r="TM136" s="15">
        <f t="shared" si="957"/>
        <v>1.3208230115586159E-3</v>
      </c>
      <c r="TN136" s="12"/>
      <c r="TO136" s="11">
        <f t="shared" si="1108"/>
        <v>1.3413757234322389E-3</v>
      </c>
      <c r="TP136" s="10">
        <f t="shared" si="958"/>
        <v>94.82942341801369</v>
      </c>
      <c r="TQ136" s="9">
        <f t="shared" si="649"/>
        <v>101.49777136424079</v>
      </c>
      <c r="TR136" s="9">
        <f t="shared" si="650"/>
        <v>87.794967098040317</v>
      </c>
      <c r="TS136" s="120">
        <f t="shared" si="959"/>
        <v>94.646369231140554</v>
      </c>
      <c r="TT136" s="15">
        <f t="shared" si="960"/>
        <v>1.336265608642847E-3</v>
      </c>
      <c r="TU136" s="12"/>
      <c r="TV136" s="11">
        <f t="shared" si="1109"/>
        <v>1.3567830952997794E-3</v>
      </c>
      <c r="TW136" s="10">
        <f t="shared" si="961"/>
        <v>94.700977652062832</v>
      </c>
      <c r="TX136" s="9">
        <f t="shared" si="651"/>
        <v>101.44869947777913</v>
      </c>
      <c r="TY136" s="9">
        <f t="shared" si="652"/>
        <v>87.588693926689828</v>
      </c>
      <c r="TZ136" s="120">
        <f t="shared" si="962"/>
        <v>94.518696702234479</v>
      </c>
      <c r="UA136" s="15">
        <f t="shared" si="963"/>
        <v>1.3515955124020031E-3</v>
      </c>
      <c r="UB136" s="12"/>
      <c r="UC136" s="11">
        <f t="shared" si="1110"/>
        <v>1.3720767649869703E-3</v>
      </c>
      <c r="UD136" s="10">
        <f t="shared" si="964"/>
        <v>94.571972402635467</v>
      </c>
      <c r="UE136" s="9">
        <f t="shared" si="653"/>
        <v>101.39849520809729</v>
      </c>
      <c r="UF136" s="9">
        <f t="shared" si="654"/>
        <v>87.382445391200775</v>
      </c>
      <c r="UG136" s="120">
        <f t="shared" si="965"/>
        <v>94.390470299649024</v>
      </c>
      <c r="UH136" s="15">
        <f t="shared" si="966"/>
        <v>1.3668125863507603E-3</v>
      </c>
      <c r="UI136" s="12"/>
      <c r="UJ136" s="11">
        <f t="shared" si="1111"/>
        <v>1.3872565926227667E-3</v>
      </c>
      <c r="UK136" s="10">
        <f t="shared" si="967"/>
        <v>94.442403914341554</v>
      </c>
      <c r="UL136" s="9">
        <f t="shared" si="655"/>
        <v>101.34715411508449</v>
      </c>
      <c r="UM136" s="9">
        <f t="shared" si="656"/>
        <v>87.176218201537083</v>
      </c>
      <c r="UN136" s="120">
        <f t="shared" si="968"/>
        <v>94.261686158310795</v>
      </c>
      <c r="UO136" s="15">
        <f t="shared" si="969"/>
        <v>1.3819167183365029E-3</v>
      </c>
      <c r="UP136" s="12"/>
      <c r="UQ136" s="11">
        <f t="shared" si="1112"/>
        <v>1.4023224632413154E-3</v>
      </c>
      <c r="UR136" s="10">
        <f t="shared" si="970"/>
        <v>94.312268601494154</v>
      </c>
      <c r="US136" s="9">
        <f t="shared" si="657"/>
        <v>101.29467205025742</v>
      </c>
      <c r="UT136" s="9">
        <f t="shared" si="658"/>
        <v>86.970009114185757</v>
      </c>
      <c r="UU136" s="120">
        <f t="shared" si="971"/>
        <v>94.132340582221588</v>
      </c>
      <c r="UV136" s="15">
        <f t="shared" si="972"/>
        <v>1.3969078201086366E-3</v>
      </c>
      <c r="UW136" s="12"/>
      <c r="UX136" s="11">
        <f t="shared" si="1113"/>
        <v>1.417274286349125E-3</v>
      </c>
      <c r="UY136" s="10">
        <f t="shared" si="973"/>
        <v>94.181563046740536</v>
      </c>
      <c r="UZ136" s="9">
        <f t="shared" si="659"/>
        <v>101.24104515319546</v>
      </c>
      <c r="VA136" s="9">
        <f t="shared" si="660"/>
        <v>86.763814933025344</v>
      </c>
      <c r="VB136" s="120">
        <f t="shared" si="974"/>
        <v>94.002430043110394</v>
      </c>
      <c r="VC136" s="15">
        <f t="shared" si="975"/>
        <v>1.4117858268862487E-3</v>
      </c>
      <c r="VD136" s="12"/>
      <c r="VE136" s="11">
        <f t="shared" si="1114"/>
        <v>1.4321119954900307E-3</v>
      </c>
      <c r="VF136" s="10">
        <f t="shared" si="976"/>
        <v>94.050283999627311</v>
      </c>
      <c r="VG136" s="9">
        <f t="shared" si="661"/>
        <v>101.18626984790492</v>
      </c>
      <c r="VH136" s="9">
        <f t="shared" si="662"/>
        <v>86.557632510138603</v>
      </c>
      <c r="VI136" s="120">
        <f t="shared" si="977"/>
        <v>93.871951179021764</v>
      </c>
      <c r="VJ136" s="15">
        <f t="shared" si="978"/>
        <v>1.426550696924317E-3</v>
      </c>
      <c r="VK136" s="12"/>
      <c r="VL136" s="11">
        <f t="shared" si="1115"/>
        <v>1.4468355478080509E-3</v>
      </c>
      <c r="VM136" s="10">
        <f t="shared" si="979"/>
        <v>93.918428375103588</v>
      </c>
      <c r="VN136" s="9">
        <f t="shared" si="663"/>
        <v>101.13034283911645</v>
      </c>
      <c r="VO136" s="9">
        <f t="shared" si="664"/>
        <v>86.351458746565172</v>
      </c>
      <c r="VP136" s="120">
        <f t="shared" si="980"/>
        <v>93.740900792840819</v>
      </c>
      <c r="VQ136" s="15">
        <f t="shared" si="981"/>
        <v>1.4412024110792463E-3</v>
      </c>
      <c r="VR136" s="12"/>
      <c r="VS136" s="11">
        <f t="shared" si="1116"/>
        <v>1.4614449236090143E-3</v>
      </c>
      <c r="VT136" s="10">
        <f t="shared" si="982"/>
        <v>93.785993251962267</v>
      </c>
      <c r="VU136" s="9">
        <f t="shared" si="665"/>
        <v>101.0732611085201</v>
      </c>
      <c r="VV136" s="9">
        <f t="shared" si="666"/>
        <v>86.145290592999999</v>
      </c>
      <c r="VW136" s="120">
        <f t="shared" si="983"/>
        <v>93.609275850760042</v>
      </c>
      <c r="VX136" s="15">
        <f t="shared" si="984"/>
        <v>1.4557409723736123E-3</v>
      </c>
      <c r="VY136" s="12"/>
      <c r="VZ136" s="11">
        <f t="shared" si="1117"/>
        <v>1.4759401259208341E-3</v>
      </c>
      <c r="WA136" s="10">
        <f t="shared" si="985"/>
        <v>93.652975871224569</v>
      </c>
      <c r="WB136" s="9">
        <f t="shared" si="667"/>
        <v>101.01502191094237</v>
      </c>
      <c r="WC136" s="9">
        <f t="shared" si="668"/>
        <v>85.939125050435621</v>
      </c>
      <c r="WD136" s="120">
        <f t="shared" si="986"/>
        <v>93.477073480689</v>
      </c>
      <c r="WE136" s="15">
        <f t="shared" si="987"/>
        <v>1.4701664055607026E-3</v>
      </c>
      <c r="WF136" s="12"/>
      <c r="WG136" s="11">
        <f t="shared" si="1118"/>
        <v>1.4903211800530456E-3</v>
      </c>
      <c r="WH136" s="10">
        <f t="shared" si="988"/>
        <v>93.519373634469019</v>
      </c>
      <c r="WI136" s="9">
        <f t="shared" si="669"/>
        <v>100.95562277046932</v>
      </c>
      <c r="WJ136" s="9">
        <f t="shared" si="670"/>
        <v>85.732959170749794</v>
      </c>
      <c r="WK136" s="120">
        <f t="shared" si="989"/>
        <v>93.344290970609563</v>
      </c>
      <c r="WL136" s="15">
        <f t="shared" si="990"/>
        <v>1.4844787566891825E-3</v>
      </c>
      <c r="WM136" s="12"/>
      <c r="WN136" s="11">
        <f t="shared" si="1119"/>
        <v>1.5045881331559076E-3</v>
      </c>
      <c r="WO136" s="10">
        <f t="shared" si="991"/>
        <v>93.385184102107758</v>
      </c>
      <c r="WP136" s="9">
        <f t="shared" si="671"/>
        <v>100.89506147651991</v>
      </c>
      <c r="WQ136" s="9">
        <f t="shared" si="672"/>
        <v>85.526790057239978</v>
      </c>
      <c r="WR136" s="120">
        <f t="shared" si="992"/>
        <v>93.210925766879939</v>
      </c>
      <c r="WS136" s="15">
        <f t="shared" si="993"/>
        <v>1.4986780926680241E-3</v>
      </c>
      <c r="WT136" s="12"/>
      <c r="WU136" s="11">
        <f t="shared" si="1120"/>
        <v>1.5187410537793383E-3</v>
      </c>
      <c r="WV136" s="10">
        <f t="shared" si="994"/>
        <v>93.250404991612982</v>
      </c>
      <c r="WW136" s="9">
        <f t="shared" si="673"/>
        <v>100.83333607987367</v>
      </c>
      <c r="WX136" s="9">
        <f t="shared" si="674"/>
        <v>85.320614865104815</v>
      </c>
      <c r="WY136" s="120">
        <f t="shared" si="995"/>
        <v>93.076975472489238</v>
      </c>
      <c r="WZ136" s="15">
        <f t="shared" si="996"/>
        <v>1.5127645008321878E-3</v>
      </c>
      <c r="XA136" s="12"/>
      <c r="XB136" s="11">
        <f t="shared" si="1121"/>
        <v>1.5327800314320725E-3</v>
      </c>
      <c r="XC136" s="10">
        <f t="shared" si="997"/>
        <v>93.115034175695669</v>
      </c>
      <c r="XD136" s="9">
        <f t="shared" si="675"/>
        <v>100.77044488865657</v>
      </c>
      <c r="XE136" s="9">
        <f t="shared" si="676"/>
        <v>85.114430801874732</v>
      </c>
      <c r="XF136" s="120">
        <f t="shared" si="998"/>
        <v>92.942437845265658</v>
      </c>
      <c r="XG136" s="15">
        <f t="shared" si="999"/>
        <v>1.526738088509191E-3</v>
      </c>
      <c r="XH136" s="12"/>
      <c r="XI136" s="11">
        <f t="shared" si="1122"/>
        <v>1.5467051761412544E-3</v>
      </c>
      <c r="XJ136" s="10">
        <f t="shared" si="1000"/>
        <v>92.979069680439636</v>
      </c>
      <c r="XK136" s="9">
        <f t="shared" si="677"/>
        <v>100.70638646428891</v>
      </c>
      <c r="XL136" s="9">
        <f t="shared" si="678"/>
        <v>84.908235127791372</v>
      </c>
      <c r="XM136" s="120">
        <f t="shared" si="1001"/>
        <v>92.807310796040142</v>
      </c>
      <c r="XN136" s="15">
        <f t="shared" si="1002"/>
        <v>1.5405989825869591E-3</v>
      </c>
      <c r="XO136" s="12"/>
      <c r="XP136" s="11">
        <f t="shared" si="1123"/>
        <v>1.5605166180128968E-3</v>
      </c>
      <c r="XQ136" s="10">
        <f t="shared" si="1003"/>
        <v>92.842509683392691</v>
      </c>
      <c r="XR136" s="9">
        <f t="shared" si="679"/>
        <v>100.6411596173992</v>
      </c>
      <c r="XS136" s="9">
        <f t="shared" si="680"/>
        <v>84.702025156138589</v>
      </c>
      <c r="XT136" s="120">
        <f t="shared" si="1004"/>
        <v>92.671592386768893</v>
      </c>
      <c r="XU136" s="15">
        <f t="shared" si="1005"/>
        <v>1.554347329083054E-3</v>
      </c>
      <c r="XV136" s="12"/>
      <c r="XW136" s="11">
        <f t="shared" si="1124"/>
        <v>1.5742145067933046E-3</v>
      </c>
      <c r="XX136" s="10">
        <f t="shared" si="1006"/>
        <v>92.70535251161823</v>
      </c>
      <c r="XY136" s="9">
        <f t="shared" si="681"/>
        <v>100.57476340370742</v>
      </c>
      <c r="XZ136" s="9">
        <f t="shared" si="682"/>
        <v>84.495798253524555</v>
      </c>
      <c r="YA136" s="120">
        <f t="shared" si="1007"/>
        <v>92.535280828615981</v>
      </c>
      <c r="YB136" s="15">
        <f t="shared" si="1008"/>
        <v>1.567983292715736E-3</v>
      </c>
      <c r="YC136" s="12"/>
      <c r="YD136" s="11">
        <f t="shared" si="1125"/>
        <v>1.587799011431919E-3</v>
      </c>
      <c r="YE136" s="10">
        <f t="shared" si="1009"/>
        <v>92.567596639708825</v>
      </c>
      <c r="YF136" s="9">
        <f t="shared" si="683"/>
        <v>100.50719711988162</v>
      </c>
      <c r="YG136" s="9">
        <f t="shared" si="684"/>
        <v>85.800004143870453</v>
      </c>
      <c r="YH136" s="120">
        <f t="shared" si="1010"/>
        <v>93.153600631876031</v>
      </c>
      <c r="YI136" s="15">
        <f t="shared" si="1011"/>
        <v>1.4342112600990041E-3</v>
      </c>
      <c r="YJ136" s="12"/>
      <c r="YK136" s="11">
        <f t="shared" si="1126"/>
        <v>1.4527590000250885E-3</v>
      </c>
      <c r="YL136" s="10">
        <f t="shared" si="1012"/>
        <v>93.190699162380241</v>
      </c>
      <c r="YM136" s="9">
        <f t="shared" si="685"/>
        <v>100.45066784336616</v>
      </c>
      <c r="YN136" s="9">
        <f t="shared" si="686"/>
        <v>93.843567110003647</v>
      </c>
      <c r="YO136" s="120">
        <f t="shared" si="1013"/>
        <v>97.147117476684912</v>
      </c>
      <c r="YP136" s="15">
        <f t="shared" si="1014"/>
        <v>6.4430909989779135E-4</v>
      </c>
      <c r="YQ136" s="12"/>
      <c r="YR136" s="11">
        <f t="shared" si="1127"/>
        <v>6.5821833056835754E-4</v>
      </c>
      <c r="YS136" s="10">
        <f t="shared" si="1015"/>
        <v>97.206527354315085</v>
      </c>
      <c r="YT136" s="9">
        <f t="shared" si="687"/>
        <v>100.43925915540801</v>
      </c>
      <c r="YU136" s="9">
        <f t="shared" si="688"/>
        <v>93.948005101479083</v>
      </c>
      <c r="YV136" s="120">
        <f t="shared" si="1016"/>
        <v>97.193632128443539</v>
      </c>
      <c r="YW136" s="15">
        <f t="shared" si="1017"/>
        <v>6.3301200109996535E-4</v>
      </c>
      <c r="YX136" s="12"/>
      <c r="YY136" s="11">
        <f t="shared" si="1128"/>
        <v>6.4683285755335544E-4</v>
      </c>
      <c r="YZ136" s="10">
        <f t="shared" si="1018"/>
        <v>97.252997230741229</v>
      </c>
      <c r="ZA136" s="9">
        <f t="shared" si="689"/>
        <v>100.42824703227032</v>
      </c>
      <c r="ZB136" s="9">
        <f t="shared" si="690"/>
        <v>94.054741683640245</v>
      </c>
      <c r="ZC136" s="120">
        <f t="shared" si="1019"/>
        <v>97.241494357955276</v>
      </c>
      <c r="ZD136" s="15">
        <f t="shared" si="1020"/>
        <v>6.2152942116257379E-4</v>
      </c>
      <c r="ZE136" s="12"/>
      <c r="ZF136" s="11">
        <f t="shared" si="1129"/>
        <v>6.3526311933676059E-4</v>
      </c>
      <c r="ZG136" s="10">
        <f t="shared" si="1021"/>
        <v>97.300820229291205</v>
      </c>
      <c r="ZH136" s="9">
        <f t="shared" si="691"/>
        <v>100.41763079650964</v>
      </c>
      <c r="ZI136" s="9">
        <f t="shared" si="692"/>
        <v>94.163744844804356</v>
      </c>
      <c r="ZJ136" s="120">
        <f t="shared" si="1022"/>
        <v>97.290687820656998</v>
      </c>
      <c r="ZK136" s="15">
        <f t="shared" si="1023"/>
        <v>6.0986441572777491E-4</v>
      </c>
      <c r="ZL136" s="12"/>
      <c r="ZM136" s="11">
        <f t="shared" si="1130"/>
        <v>6.2351221496618342E-4</v>
      </c>
      <c r="ZN136" s="10">
        <f t="shared" si="1024"/>
        <v>97.349979770215199</v>
      </c>
      <c r="ZO136" s="9">
        <f t="shared" si="693"/>
        <v>100.40740931706975</v>
      </c>
      <c r="ZP136" s="9">
        <f t="shared" si="694"/>
        <v>94.274981793577965</v>
      </c>
      <c r="ZQ136" s="120">
        <f t="shared" si="1025"/>
        <v>97.34119555532385</v>
      </c>
      <c r="ZR136" s="15">
        <f t="shared" si="1026"/>
        <v>5.980200722380389E-4</v>
      </c>
      <c r="ZS136" s="12"/>
      <c r="ZT136" s="11">
        <f t="shared" si="1131"/>
        <v>6.1158327474273091E-4</v>
      </c>
      <c r="ZU136" s="10">
        <f t="shared" si="1027"/>
        <v>97.400458655779687</v>
      </c>
      <c r="ZV136" s="9">
        <f t="shared" si="695"/>
        <v>100.39758101052371</v>
      </c>
      <c r="ZW136" s="9">
        <f t="shared" si="696"/>
        <v>94.388418976793389</v>
      </c>
      <c r="ZX136" s="120">
        <f t="shared" si="1028"/>
        <v>97.392999993658549</v>
      </c>
      <c r="ZY136" s="15">
        <f t="shared" si="1029"/>
        <v>5.8599950830813801E-4</v>
      </c>
      <c r="ZZ136" s="12"/>
      <c r="AAA136" s="11">
        <f t="shared" si="1132"/>
        <v>5.9947945857110642E-4</v>
      </c>
      <c r="AAB136" s="10">
        <f t="shared" si="1030"/>
        <v>97.452239080208585</v>
      </c>
      <c r="AAC136" s="9">
        <f t="shared" si="697"/>
        <v>100.38814384277725</v>
      </c>
      <c r="AAD136" s="9">
        <f t="shared" si="698"/>
        <v>94.504022099175032</v>
      </c>
      <c r="AAE136" s="120">
        <f t="shared" si="1031"/>
        <v>97.446082970976136</v>
      </c>
      <c r="AAF136" s="15">
        <f t="shared" si="1032"/>
        <v>5.7380586997346364E-4</v>
      </c>
      <c r="AAG136" s="12"/>
      <c r="AAH136" s="11">
        <f t="shared" si="1133"/>
        <v>5.8720395418662404E-4</v>
      </c>
      <c r="AAI136" s="10">
        <f t="shared" si="1033"/>
        <v>97.505302640719719</v>
      </c>
      <c r="AAJ136" s="9">
        <f t="shared" si="699"/>
        <v>100.3790953312302</v>
      </c>
      <c r="AAK136" s="9">
        <f t="shared" si="700"/>
        <v>94.62175614469804</v>
      </c>
      <c r="AAL136" s="120">
        <f t="shared" si="1034"/>
        <v>97.500425737964122</v>
      </c>
      <c r="AAM136" s="15">
        <f t="shared" si="1035"/>
        <v>5.614423298179337E-4</v>
      </c>
      <c r="AAN136" s="12"/>
      <c r="AAO136" s="11">
        <f t="shared" si="1134"/>
        <v>5.7475997526258401E-4</v>
      </c>
      <c r="AAP136" s="10">
        <f t="shared" si="1036"/>
        <v>97.559630349635441</v>
      </c>
      <c r="AAQ136" s="9">
        <f t="shared" si="701"/>
        <v>100.37043254739154</v>
      </c>
      <c r="AAR136" s="9">
        <f t="shared" si="702"/>
        <v>94.741585399590832</v>
      </c>
      <c r="AAS136" s="120">
        <f t="shared" si="1037"/>
        <v>97.556008973491188</v>
      </c>
      <c r="AAT136" s="15">
        <f t="shared" si="1038"/>
        <v>5.4891208498587698E-4</v>
      </c>
      <c r="AAU136" s="12"/>
      <c r="AAV136" s="11">
        <f t="shared" si="1135"/>
        <v>5.6215075940239489E-4</v>
      </c>
      <c r="AAW136" s="10">
        <f t="shared" si="1039"/>
        <v>97.615202647540144</v>
      </c>
      <c r="AAX136" s="9">
        <f t="shared" si="703"/>
        <v>100.36215211994242</v>
      </c>
      <c r="AAY136" s="9">
        <f t="shared" si="704"/>
        <v>94.863473476930423</v>
      </c>
      <c r="AAZ136" s="120">
        <f t="shared" si="1040"/>
        <v>97.612812798436423</v>
      </c>
      <c r="ABA136" s="15">
        <f t="shared" si="1041"/>
        <v>5.3621835508223519E-4</v>
      </c>
      <c r="ABB136" s="12"/>
      <c r="ABC136" s="11">
        <f t="shared" si="1136"/>
        <v>5.4937956602095137E-4</v>
      </c>
      <c r="ABD136" s="10">
        <f t="shared" si="1042"/>
        <v>97.671999417455538</v>
      </c>
      <c r="ABE136" s="9">
        <f t="shared" si="705"/>
        <v>100.35425023824027</v>
      </c>
      <c r="ABF136" s="9">
        <f t="shared" si="1139"/>
        <v>94.987383342771665</v>
      </c>
      <c r="ABG136" s="120">
        <f t="shared" si="1043"/>
        <v>97.670816790505967</v>
      </c>
      <c r="ABH136" s="15">
        <f t="shared" si="1044"/>
        <v>5.2336437996622115E-4</v>
      </c>
      <c r="ABI136" s="12"/>
      <c r="ABJ136" s="11">
        <f t="shared" si="1137"/>
        <v>5.364496741204263E-4</v>
      </c>
      <c r="ABK136" s="10">
        <f t="shared" ref="ABK136:ABK152" si="1161">ABN135</f>
        <v>97.72999999999999</v>
      </c>
      <c r="ABL136" s="9">
        <f t="shared" si="706"/>
        <v>100.34672265625582</v>
      </c>
      <c r="ABM136" s="9"/>
      <c r="ABN136" s="101">
        <f t="shared" si="1046"/>
        <v>97.72999999999999</v>
      </c>
      <c r="ABO136" s="15">
        <f t="shared" ref="ABO136:ABO152" si="1162">(ABL136-ABN136)/B</f>
        <v>5.1035341744405964E-4</v>
      </c>
      <c r="ABP136" s="11"/>
      <c r="ABQ136" s="11"/>
    </row>
    <row r="137" spans="1:745" x14ac:dyDescent="0.2">
      <c r="A137" s="1">
        <f t="shared" si="707"/>
        <v>175.2</v>
      </c>
      <c r="B137" s="1">
        <f t="shared" si="1048"/>
        <v>-530.86680486868977</v>
      </c>
      <c r="C137" s="1">
        <f t="shared" si="1049"/>
        <v>-2564065.8939724509</v>
      </c>
      <c r="D137" s="2">
        <f t="shared" si="1050"/>
        <v>119.74</v>
      </c>
      <c r="E137" s="7">
        <f t="shared" si="1051"/>
        <v>2.8300000000000001E-3</v>
      </c>
      <c r="F137" s="1">
        <f t="shared" si="1052"/>
        <v>6.2352202539999999E-2</v>
      </c>
      <c r="G137" s="2">
        <f t="shared" si="1053"/>
        <v>3500</v>
      </c>
      <c r="H137" s="3">
        <f t="shared" si="500"/>
        <v>58.333333333333336</v>
      </c>
      <c r="I137" s="3">
        <f t="shared" si="501"/>
        <v>366.52</v>
      </c>
      <c r="J137" s="1">
        <f t="shared" si="1054"/>
        <v>0.77</v>
      </c>
      <c r="K137" s="1">
        <f t="shared" si="1055"/>
        <v>0.65</v>
      </c>
      <c r="L137" s="1">
        <f t="shared" si="1140"/>
        <v>0.50050000000000006</v>
      </c>
      <c r="M137" s="40">
        <f t="shared" si="1141"/>
        <v>9.0273513153513143</v>
      </c>
      <c r="N137" s="40">
        <f t="shared" si="502"/>
        <v>685.17596483516479</v>
      </c>
      <c r="O137" s="1">
        <f t="shared" si="1056"/>
        <v>22.01</v>
      </c>
      <c r="P137" s="1">
        <f t="shared" si="1057"/>
        <v>101</v>
      </c>
      <c r="Q137" s="2">
        <f t="shared" si="1058"/>
        <v>9568.08</v>
      </c>
      <c r="R137" s="1">
        <f t="shared" si="1142"/>
        <v>95.680800000000005</v>
      </c>
      <c r="S137" s="7">
        <f t="shared" si="1059"/>
        <v>0.1084</v>
      </c>
      <c r="T137" s="7">
        <f t="shared" si="503"/>
        <v>9.228889823999999E-3</v>
      </c>
      <c r="U137" s="7">
        <f t="shared" si="1143"/>
        <v>5.2029491518009133E-2</v>
      </c>
      <c r="V137" s="40">
        <f t="shared" si="1144"/>
        <v>5127.2756619537149</v>
      </c>
      <c r="W137" s="1">
        <f t="shared" si="1060"/>
        <v>0</v>
      </c>
      <c r="X137" s="1">
        <f t="shared" si="1061"/>
        <v>119.74</v>
      </c>
      <c r="Y137" s="1">
        <f t="shared" si="1062"/>
        <v>97.72999999999999</v>
      </c>
      <c r="Z137" s="6">
        <f t="shared" si="505"/>
        <v>0.80246106979523479</v>
      </c>
      <c r="AA137" s="2">
        <f t="shared" si="1063"/>
        <v>464.2</v>
      </c>
      <c r="AB137" s="40">
        <f t="shared" si="1145"/>
        <v>27481.926356927921</v>
      </c>
      <c r="AC137" s="1">
        <f t="shared" si="1146"/>
        <v>0.20611977595863853</v>
      </c>
      <c r="AD137" s="2">
        <f t="shared" si="1147"/>
        <v>15</v>
      </c>
      <c r="AE137" s="10">
        <f t="shared" si="1148"/>
        <v>3.0917966393795782</v>
      </c>
      <c r="AF137" s="12">
        <f t="shared" si="1149"/>
        <v>0.2872699395349918</v>
      </c>
      <c r="AG137" s="43">
        <f t="shared" si="510"/>
        <v>-1.3313270072983725E-4</v>
      </c>
      <c r="AH137" s="97">
        <f t="shared" si="511"/>
        <v>3.4343192415059004E-5</v>
      </c>
      <c r="AI137" s="11">
        <f t="shared" si="712"/>
        <v>0</v>
      </c>
      <c r="AJ137" s="43">
        <f t="shared" si="512"/>
        <v>2.0591427659098238E-3</v>
      </c>
      <c r="AK137" s="43"/>
      <c r="AL137" s="11">
        <f t="shared" si="713"/>
        <v>0</v>
      </c>
      <c r="AM137" s="10">
        <f t="shared" si="1150"/>
        <v>102.73374862701614</v>
      </c>
      <c r="AN137" s="9"/>
      <c r="AO137" s="9">
        <f t="shared" si="1151"/>
        <v>102.51641634329486</v>
      </c>
      <c r="AP137" s="108">
        <f t="shared" si="715"/>
        <v>102.51641634329486</v>
      </c>
      <c r="AQ137" s="15">
        <f t="shared" si="1152"/>
        <v>0</v>
      </c>
      <c r="AR137" s="49"/>
      <c r="AS137" s="11">
        <f t="shared" si="1153"/>
        <v>2.1194942854251919E-5</v>
      </c>
      <c r="AT137" s="10">
        <f t="shared" si="1154"/>
        <v>102.62507631236303</v>
      </c>
      <c r="AU137" s="9">
        <f t="shared" si="1155"/>
        <v>102.51641634329486</v>
      </c>
      <c r="AV137" s="9">
        <f t="shared" si="1156"/>
        <v>102.29936944467629</v>
      </c>
      <c r="AW137" s="101">
        <f t="shared" si="719"/>
        <v>102.40789289398558</v>
      </c>
      <c r="AX137" s="15">
        <f t="shared" si="720"/>
        <v>2.1165908849912746E-5</v>
      </c>
      <c r="AY137" s="49"/>
      <c r="AZ137" s="11">
        <f t="shared" si="1157"/>
        <v>4.2363253480491074E-5</v>
      </c>
      <c r="BA137" s="10">
        <f t="shared" si="1158"/>
        <v>102.51652820289951</v>
      </c>
      <c r="BB137" s="9">
        <f t="shared" si="1159"/>
        <v>102.51640403151009</v>
      </c>
      <c r="BC137" s="9">
        <f t="shared" si="517"/>
        <v>102.08260650936201</v>
      </c>
      <c r="BD137" s="101">
        <f t="shared" si="723"/>
        <v>102.29950527043604</v>
      </c>
      <c r="BE137" s="15">
        <f t="shared" si="1160"/>
        <v>4.2302925642074968E-5</v>
      </c>
      <c r="BF137" s="49"/>
      <c r="BG137" s="11">
        <f t="shared" si="725"/>
        <v>6.3502658914041605E-5</v>
      </c>
      <c r="BH137" s="10">
        <f t="shared" si="726"/>
        <v>102.40809132360341</v>
      </c>
      <c r="BI137" s="9">
        <f t="shared" si="518"/>
        <v>102.51635485157182</v>
      </c>
      <c r="BJ137" s="9">
        <f t="shared" si="727"/>
        <v>101.86612599294149</v>
      </c>
      <c r="BK137" s="101">
        <f t="shared" si="728"/>
        <v>102.19124042225666</v>
      </c>
      <c r="BL137" s="15">
        <f t="shared" si="729"/>
        <v>6.3408806303829829E-5</v>
      </c>
      <c r="BM137" s="49"/>
      <c r="BN137" s="11">
        <f t="shared" si="730"/>
        <v>8.4610906977921821E-5</v>
      </c>
      <c r="BO137" s="10">
        <f t="shared" si="731"/>
        <v>102.29975269376109</v>
      </c>
      <c r="BP137" s="9">
        <f t="shared" si="519"/>
        <v>102.51624435563038</v>
      </c>
      <c r="BQ137" s="9">
        <f t="shared" si="732"/>
        <v>101.64992623008554</v>
      </c>
      <c r="BR137" s="101">
        <f t="shared" si="733"/>
        <v>102.08308529285796</v>
      </c>
      <c r="BS137" s="15">
        <f t="shared" si="734"/>
        <v>8.4481329136761445E-5</v>
      </c>
      <c r="BT137" s="12"/>
      <c r="BU137" s="11">
        <f t="shared" si="735"/>
        <v>1.0568576714157214E-4</v>
      </c>
      <c r="BV137" s="10">
        <f t="shared" si="736"/>
        <v>102.1914993329008</v>
      </c>
      <c r="BW137" s="9">
        <f t="shared" si="520"/>
        <v>102.51604821451194</v>
      </c>
      <c r="BX137" s="9">
        <f t="shared" si="737"/>
        <v>101.434005436346</v>
      </c>
      <c r="BY137" s="101">
        <f t="shared" si="738"/>
        <v>101.97502682542897</v>
      </c>
      <c r="BZ137" s="15">
        <f t="shared" si="739"/>
        <v>1.055182956316451E-4</v>
      </c>
      <c r="CA137" s="12"/>
      <c r="CB137" s="11">
        <f t="shared" si="740"/>
        <v>1.2672503135410351E-4</v>
      </c>
      <c r="CC137" s="10">
        <f t="shared" si="741"/>
        <v>102.08331826669385</v>
      </c>
      <c r="CD137" s="9">
        <f t="shared" si="521"/>
        <v>102.51574222770128</v>
      </c>
      <c r="CE137" s="9">
        <f t="shared" si="742"/>
        <v>101.21836171005759</v>
      </c>
      <c r="CF137" s="101">
        <f t="shared" si="743"/>
        <v>101.86705196887944</v>
      </c>
      <c r="CG137" s="15">
        <f t="shared" si="744"/>
        <v>1.2651753125648505E-4</v>
      </c>
      <c r="CH137" s="12"/>
      <c r="CI137" s="11">
        <f t="shared" si="745"/>
        <v>1.4772651485167842E-4</v>
      </c>
      <c r="CJ137" s="10">
        <f t="shared" si="746"/>
        <v>101.97519653281745</v>
      </c>
      <c r="CK137" s="9">
        <f t="shared" si="522"/>
        <v>102.51530233314324</v>
      </c>
      <c r="CL137" s="9">
        <f t="shared" si="747"/>
        <v>101.00299303434119</v>
      </c>
      <c r="CM137" s="101">
        <f t="shared" si="748"/>
        <v>101.75914768374221</v>
      </c>
      <c r="CN137" s="15">
        <f t="shared" si="749"/>
        <v>1.4747688621697747E-4</v>
      </c>
      <c r="CO137" s="12"/>
      <c r="CP137" s="11">
        <f t="shared" si="750"/>
        <v>1.6868805693828699E-4</v>
      </c>
      <c r="CQ137" s="10">
        <f t="shared" si="751"/>
        <v>101.86712118677536</v>
      </c>
      <c r="CR137" s="9">
        <f t="shared" si="523"/>
        <v>102.51470461685558</v>
      </c>
      <c r="CS137" s="9">
        <f t="shared" si="524"/>
        <v>100.78789727920157</v>
      </c>
      <c r="CT137" s="101">
        <f t="shared" si="752"/>
        <v>101.65130094802858</v>
      </c>
      <c r="CU137" s="15">
        <f t="shared" si="753"/>
        <v>1.683942361893626E-4</v>
      </c>
      <c r="CV137" s="12"/>
      <c r="CW137" s="11">
        <f t="shared" si="754"/>
        <v>1.8960752173987678E-4</v>
      </c>
      <c r="CX137" s="10">
        <f t="shared" si="755"/>
        <v>101.75907930766931</v>
      </c>
      <c r="CY137" s="9">
        <f t="shared" si="525"/>
        <v>102.51392532234649</v>
      </c>
      <c r="CZ137" s="9">
        <f t="shared" si="526"/>
        <v>100.57307220371818</v>
      </c>
      <c r="DA137" s="101">
        <f t="shared" si="756"/>
        <v>101.54349876303235</v>
      </c>
      <c r="DB137" s="15">
        <f t="shared" si="757"/>
        <v>1.8926748302516152E-4</v>
      </c>
      <c r="DC137" s="12"/>
      <c r="DD137" s="11">
        <f t="shared" si="758"/>
        <v>2.1048279893121831E-4</v>
      </c>
      <c r="DE137" s="10">
        <f t="shared" si="759"/>
        <v>101.65105800391711</v>
      </c>
      <c r="DF137" s="9">
        <f t="shared" si="527"/>
        <v>102.51294085983019</v>
      </c>
      <c r="DG137" s="9">
        <f t="shared" si="528"/>
        <v>100.35851545832429</v>
      </c>
      <c r="DH137" s="101">
        <f t="shared" si="760"/>
        <v>101.43572815907724</v>
      </c>
      <c r="DI137" s="15">
        <f t="shared" si="761"/>
        <v>2.1009455542760639E-4</v>
      </c>
      <c r="DJ137" s="12"/>
      <c r="DK137" s="11">
        <f t="shared" si="762"/>
        <v>2.3131180443532848E-4</v>
      </c>
      <c r="DL137" s="10">
        <f t="shared" si="763"/>
        <v>101.54304441891219</v>
      </c>
      <c r="DM137" s="9">
        <f t="shared" si="529"/>
        <v>102.51172781523472</v>
      </c>
      <c r="DN137" s="9">
        <f t="shared" si="530"/>
        <v>100.14422458717054</v>
      </c>
      <c r="DO137" s="101">
        <f t="shared" si="764"/>
        <v>101.32797620120263</v>
      </c>
      <c r="DP137" s="15">
        <f t="shared" si="765"/>
        <v>2.3087340959955901E-4</v>
      </c>
      <c r="DQ137" s="12"/>
      <c r="DR137" s="11">
        <f t="shared" si="766"/>
        <v>2.5209248109516429E-4</v>
      </c>
      <c r="DS137" s="10">
        <f t="shared" si="767"/>
        <v>101.43502573661932</v>
      </c>
      <c r="DT137" s="9">
        <f t="shared" si="531"/>
        <v>102.51026295899599</v>
      </c>
      <c r="DU137" s="9">
        <f t="shared" si="532"/>
        <v>99.930197030569573</v>
      </c>
      <c r="DV137" s="101">
        <f t="shared" si="768"/>
        <v>101.22022999478278</v>
      </c>
      <c r="DW137" s="15">
        <f t="shared" si="769"/>
        <v>2.5160202986270727E-4</v>
      </c>
      <c r="DX137" s="12"/>
      <c r="DY137" s="11">
        <f t="shared" si="770"/>
        <v>2.7282279931729794E-4</v>
      </c>
      <c r="DZ137" s="10">
        <f t="shared" si="771"/>
        <v>101.32698918710244</v>
      </c>
      <c r="EA137" s="9">
        <f t="shared" si="533"/>
        <v>102.50852325463298</v>
      </c>
      <c r="EB137" s="9">
        <f t="shared" si="534"/>
        <v>99.716430127516091</v>
      </c>
      <c r="EC137" s="101">
        <f t="shared" si="772"/>
        <v>101.11247669107453</v>
      </c>
      <c r="ED137" s="15">
        <f t="shared" si="773"/>
        <v>2.7227842924803624E-4</v>
      </c>
      <c r="EE137" s="12"/>
      <c r="EF137" s="11">
        <f t="shared" si="774"/>
        <v>2.9350075768756848E-4</v>
      </c>
      <c r="EG137" s="10">
        <f t="shared" si="775"/>
        <v>101.21892205197886</v>
      </c>
      <c r="EH137" s="9">
        <f t="shared" si="535"/>
        <v>102.50648586709889</v>
      </c>
      <c r="EI137" s="9">
        <f t="shared" si="536"/>
        <v>99.502921118280526</v>
      </c>
      <c r="EJ137" s="101">
        <f t="shared" si="776"/>
        <v>101.00470349268971</v>
      </c>
      <c r="EK137" s="15">
        <f t="shared" si="777"/>
        <v>2.9290065005729181E-4</v>
      </c>
      <c r="EL137" s="12"/>
      <c r="EM137" s="11">
        <f t="shared" si="778"/>
        <v>3.1412438355832658E-4</v>
      </c>
      <c r="EN137" s="10">
        <f t="shared" si="779"/>
        <v>101.11081166979682</v>
      </c>
      <c r="EO137" s="9">
        <f t="shared" si="537"/>
        <v>102.50412817090391</v>
      </c>
      <c r="EP137" s="9">
        <f t="shared" si="538"/>
        <v>99.289667147069537</v>
      </c>
      <c r="EQ137" s="101">
        <f t="shared" si="780"/>
        <v>100.89689765898672</v>
      </c>
      <c r="ER137" s="15">
        <f t="shared" si="781"/>
        <v>3.1346676439564979E-4</v>
      </c>
      <c r="ES137" s="12"/>
      <c r="ET137" s="11">
        <f t="shared" si="782"/>
        <v>3.3469173360745102E-4</v>
      </c>
      <c r="EU137" s="10">
        <f t="shared" si="783"/>
        <v>101.00264544133053</v>
      </c>
      <c r="EV137" s="9">
        <f t="shared" si="539"/>
        <v>102.50142775800514</v>
      </c>
      <c r="EW137" s="9">
        <f t="shared" si="540"/>
        <v>99.076665264751284</v>
      </c>
      <c r="EX137" s="101">
        <f t="shared" si="784"/>
        <v>100.78904651137822</v>
      </c>
      <c r="EY137" s="15">
        <f t="shared" si="785"/>
        <v>3.3397487467534112E-4</v>
      </c>
      <c r="EZ137" s="12"/>
      <c r="FA137" s="11">
        <f t="shared" si="786"/>
        <v>3.5520089436884186E-4</v>
      </c>
      <c r="FB137" s="10">
        <f t="shared" si="787"/>
        <v>100.89441083478997</v>
      </c>
      <c r="FC137" s="9">
        <f t="shared" si="541"/>
        <v>102.49836244545999</v>
      </c>
      <c r="FD137" s="9">
        <f t="shared" si="542"/>
        <v>98.863912431639548</v>
      </c>
      <c r="FE137" s="101">
        <f t="shared" si="788"/>
        <v>100.68113743854977</v>
      </c>
      <c r="FF137" s="15">
        <f t="shared" si="789"/>
        <v>3.5442311409053024E-4</v>
      </c>
      <c r="FG137" s="12"/>
      <c r="FH137" s="11">
        <f t="shared" si="790"/>
        <v>3.7564998273458797E-4</v>
      </c>
      <c r="FI137" s="10">
        <f t="shared" si="791"/>
        <v>100.78609539094026</v>
      </c>
      <c r="FJ137" s="9">
        <f t="shared" si="543"/>
        <v>102.49491028283956</v>
      </c>
      <c r="FK137" s="9">
        <f t="shared" si="544"/>
        <v>98.651405520333412</v>
      </c>
      <c r="FL137" s="101">
        <f t="shared" si="792"/>
        <v>100.57315790158648</v>
      </c>
      <c r="FM137" s="15">
        <f t="shared" si="793"/>
        <v>3.7480964706329057E-4</v>
      </c>
      <c r="FN137" s="12"/>
      <c r="FO137" s="11">
        <f t="shared" si="794"/>
        <v>3.9603714642866186E-4</v>
      </c>
      <c r="FP137" s="10">
        <f t="shared" si="795"/>
        <v>100.6776867281277</v>
      </c>
      <c r="FQ137" s="9">
        <f t="shared" si="545"/>
        <v>102.49104955939886</v>
      </c>
      <c r="FR137" s="9">
        <f t="shared" si="546"/>
        <v>98.439141318607611</v>
      </c>
      <c r="FS137" s="101">
        <f t="shared" si="796"/>
        <v>100.46509543900324</v>
      </c>
      <c r="FT137" s="15">
        <f t="shared" si="797"/>
        <v>3.9513266966099655E-4</v>
      </c>
      <c r="FU137" s="12"/>
      <c r="FV137" s="11">
        <f t="shared" si="798"/>
        <v>4.1636056445234072E-4</v>
      </c>
      <c r="FW137" s="10">
        <f t="shared" si="799"/>
        <v>100.56917254720818</v>
      </c>
      <c r="FX137" s="9">
        <f t="shared" si="547"/>
        <v>102.4867588110012</v>
      </c>
      <c r="FY137" s="9">
        <f t="shared" si="548"/>
        <v>98.227116532349626</v>
      </c>
      <c r="FZ137" s="101">
        <f t="shared" si="800"/>
        <v>100.35693767167541</v>
      </c>
      <c r="GA137" s="15">
        <f t="shared" si="801"/>
        <v>4.1539040998514015E-4</v>
      </c>
      <c r="GB137" s="12"/>
      <c r="GC137" s="11">
        <f t="shared" si="802"/>
        <v>4.366184475013436E-4</v>
      </c>
      <c r="GD137" s="10">
        <f t="shared" si="803"/>
        <v>100.4605406363751</v>
      </c>
      <c r="GE137" s="9">
        <f t="shared" si="549"/>
        <v>102.48201682679425</v>
      </c>
      <c r="GF137" s="9">
        <f t="shared" si="550"/>
        <v>98.015327788538144</v>
      </c>
      <c r="GG137" s="101">
        <f t="shared" si="804"/>
        <v>100.2486723076662</v>
      </c>
      <c r="GH137" s="15">
        <f t="shared" si="805"/>
        <v>4.3558112853192137E-4</v>
      </c>
      <c r="GI137" s="12"/>
      <c r="GJ137" s="11">
        <f t="shared" si="806"/>
        <v>4.5680903835497769E-4</v>
      </c>
      <c r="GK137" s="10">
        <f t="shared" si="807"/>
        <v>100.35177887588262</v>
      </c>
      <c r="GL137" s="9">
        <f t="shared" si="551"/>
        <v>102.47680265563601</v>
      </c>
      <c r="GM137" s="9">
        <f t="shared" si="552"/>
        <v>97.803771638259846</v>
      </c>
      <c r="GN137" s="120">
        <f t="shared" si="808"/>
        <v>100.14028714694793</v>
      </c>
      <c r="GO137" s="15">
        <f t="shared" si="809"/>
        <v>4.5570311852469555E-4</v>
      </c>
      <c r="GP137" s="12"/>
      <c r="GQ137" s="11">
        <f t="shared" si="810"/>
        <v>4.7693061223730824E-4</v>
      </c>
      <c r="GR137" s="10">
        <f t="shared" si="811"/>
        <v>100.24287524266205</v>
      </c>
      <c r="GS137" s="9">
        <f t="shared" si="553"/>
        <v>102.47109561226868</v>
      </c>
      <c r="GT137" s="9">
        <f t="shared" si="554"/>
        <v>97.592444559759585</v>
      </c>
      <c r="GU137" s="120">
        <f t="shared" si="812"/>
        <v>100.03177008601413</v>
      </c>
      <c r="GV137" s="15">
        <f t="shared" si="813"/>
        <v>4.7575470621859646E-4</v>
      </c>
      <c r="GW137" s="12"/>
      <c r="GX137" s="11">
        <f t="shared" si="814"/>
        <v>4.9698147715061174E-4</v>
      </c>
      <c r="GY137" s="10">
        <f t="shared" si="815"/>
        <v>100.13381781482812</v>
      </c>
      <c r="GZ137" s="9">
        <f t="shared" si="555"/>
        <v>102.46487528323952</v>
      </c>
      <c r="HA137" s="9">
        <f t="shared" si="556"/>
        <v>97.381342961519323</v>
      </c>
      <c r="HB137" s="101">
        <f t="shared" si="816"/>
        <v>99.923109122379429</v>
      </c>
      <c r="HC137" s="15">
        <f t="shared" si="817"/>
        <v>4.9573425117766521E-4</v>
      </c>
      <c r="HD137" s="12"/>
      <c r="HE137" s="11">
        <f t="shared" si="818"/>
        <v>5.1695997418142086E-4</v>
      </c>
      <c r="HF137" s="10">
        <f t="shared" si="819"/>
        <v>100.02459477607204</v>
      </c>
      <c r="HG137" s="9">
        <f t="shared" si="557"/>
        <v>102.4581215325673</v>
      </c>
      <c r="HH137" s="9">
        <f t="shared" si="558"/>
        <v>97.170463185361825</v>
      </c>
      <c r="HI137" s="101">
        <f t="shared" si="820"/>
        <v>99.814292358964565</v>
      </c>
      <c r="HJ137" s="15">
        <f t="shared" si="821"/>
        <v>5.156401465247776E-4</v>
      </c>
      <c r="HK137" s="12"/>
      <c r="HL137" s="11">
        <f t="shared" si="822"/>
        <v>5.3686447777935239E-4</v>
      </c>
      <c r="HM137" s="10">
        <f t="shared" si="823"/>
        <v>99.915194419939183</v>
      </c>
      <c r="HN137" s="9">
        <f t="shared" si="559"/>
        <v>102.45081450715409</v>
      </c>
      <c r="HO137" s="9">
        <f t="shared" si="560"/>
        <v>96.959801509575186</v>
      </c>
      <c r="HP137" s="120">
        <f t="shared" si="824"/>
        <v>99.705308008364639</v>
      </c>
      <c r="HQ137" s="15">
        <f t="shared" si="825"/>
        <v>5.3547081916467427E-4</v>
      </c>
      <c r="HR137" s="12"/>
      <c r="HS137" s="11">
        <f t="shared" si="1064"/>
        <v>5.5669339600904178E-4</v>
      </c>
      <c r="HT137" s="10">
        <f t="shared" si="826"/>
        <v>99.805605153989021</v>
      </c>
      <c r="HU137" s="9">
        <f t="shared" si="561"/>
        <v>102.4429346419418</v>
      </c>
      <c r="HV137" s="9">
        <f t="shared" si="562"/>
        <v>96.749354152053101</v>
      </c>
      <c r="HW137" s="120">
        <f t="shared" si="827"/>
        <v>99.59614439699746</v>
      </c>
      <c r="HX137" s="15">
        <f t="shared" si="828"/>
        <v>5.5522472998059821E-4</v>
      </c>
      <c r="HY137" s="12"/>
      <c r="HZ137" s="11">
        <f t="shared" si="1065"/>
        <v>5.764451707755419E-4</v>
      </c>
      <c r="IA137" s="10">
        <f t="shared" si="829"/>
        <v>99.695815503834666</v>
      </c>
      <c r="IB137" s="9">
        <f t="shared" si="563"/>
        <v>102.43446266481359</v>
      </c>
      <c r="IC137" s="9">
        <f t="shared" si="564"/>
        <v>96.53911727344807</v>
      </c>
      <c r="ID137" s="120">
        <f t="shared" si="830"/>
        <v>99.486789969130825</v>
      </c>
      <c r="IE137" s="15">
        <f t="shared" si="831"/>
        <v>5.7490037400477457E-4</v>
      </c>
      <c r="IF137" s="12"/>
      <c r="IG137" s="11">
        <f t="shared" si="1066"/>
        <v>5.9611827802345894E-4</v>
      </c>
      <c r="IH137" s="10">
        <f t="shared" si="832"/>
        <v>99.585814117060792</v>
      </c>
      <c r="II137" s="9">
        <f t="shared" si="565"/>
        <v>102.42537960124046</v>
      </c>
      <c r="IJ137" s="9">
        <f t="shared" si="566"/>
        <v>96.32908698033161</v>
      </c>
      <c r="IK137" s="120">
        <f t="shared" si="833"/>
        <v>99.377233290786037</v>
      </c>
      <c r="IL137" s="15">
        <f t="shared" si="834"/>
        <v>5.9449628056334135E-4</v>
      </c>
      <c r="IM137" s="12"/>
      <c r="IN137" s="11">
        <f t="shared" si="1067"/>
        <v>6.1571122791036637E-4</v>
      </c>
      <c r="IO137" s="10">
        <f t="shared" si="835"/>
        <v>99.475589767017055</v>
      </c>
      <c r="IP137" s="9">
        <f t="shared" si="567"/>
        <v>102.41566677867363</v>
      </c>
      <c r="IQ137" s="9">
        <f t="shared" si="568"/>
        <v>96.119259328359774</v>
      </c>
      <c r="IR137" s="120">
        <f t="shared" si="836"/>
        <v>99.267463053516707</v>
      </c>
      <c r="IS137" s="15">
        <f t="shared" si="837"/>
        <v>6.1401101339601382E-4</v>
      </c>
      <c r="IT137" s="12"/>
      <c r="IU137" s="11">
        <f t="shared" si="1068"/>
        <v>6.3522256495466341E-4</v>
      </c>
      <c r="IV137" s="10">
        <f t="shared" si="838"/>
        <v>99.365131356486643</v>
      </c>
      <c r="IW137" s="9">
        <f t="shared" si="569"/>
        <v>102.40530583068349</v>
      </c>
      <c r="IX137" s="9">
        <f t="shared" si="570"/>
        <v>95.909630325437689</v>
      </c>
      <c r="IY137" s="120">
        <f t="shared" si="839"/>
        <v>99.157468078060589</v>
      </c>
      <c r="IZ137" s="15">
        <f t="shared" si="840"/>
        <v>6.3344317075109873E-4</v>
      </c>
      <c r="JA137" s="12"/>
      <c r="JB137" s="11">
        <f t="shared" si="1069"/>
        <v>6.5465086815856728E-4</v>
      </c>
      <c r="JC137" s="10">
        <f t="shared" si="841"/>
        <v>99.254427921227219</v>
      </c>
      <c r="JD137" s="9">
        <f t="shared" si="571"/>
        <v>102.3942787008466</v>
      </c>
      <c r="JE137" s="9">
        <f t="shared" si="572"/>
        <v>95.700195934880682</v>
      </c>
      <c r="JF137" s="120">
        <f t="shared" si="842"/>
        <v>99.047237317863647</v>
      </c>
      <c r="JG137" s="15">
        <f t="shared" si="843"/>
        <v>6.5279138545626446E-4</v>
      </c>
      <c r="JH137" s="12"/>
      <c r="JI137" s="11">
        <f t="shared" si="1070"/>
        <v>6.739947511065123E-4</v>
      </c>
      <c r="JJ137" s="10">
        <f t="shared" si="844"/>
        <v>99.143468633383776</v>
      </c>
      <c r="JK137" s="9">
        <f t="shared" si="573"/>
        <v>102.38256764638182</v>
      </c>
      <c r="JL137" s="9">
        <f t="shared" si="574"/>
        <v>95.490952078567901</v>
      </c>
      <c r="JM137" s="120">
        <f t="shared" si="845"/>
        <v>98.936759862474858</v>
      </c>
      <c r="JN137" s="15">
        <f t="shared" si="846"/>
        <v>6.7205432496562022E-4</v>
      </c>
      <c r="JO137" s="12"/>
      <c r="JP137" s="11">
        <f t="shared" si="1071"/>
        <v>6.9325286203947832E-4</v>
      </c>
      <c r="JQ137" s="10">
        <f t="shared" si="847"/>
        <v>99.032242804772096</v>
      </c>
      <c r="JR137" s="9">
        <f t="shared" si="575"/>
        <v>102.37015524153762</v>
      </c>
      <c r="JS137" s="9">
        <f t="shared" si="576"/>
        <v>95.281894640085255</v>
      </c>
      <c r="JT137" s="120">
        <f t="shared" si="848"/>
        <v>98.826024940811436</v>
      </c>
      <c r="JU137" s="15">
        <f t="shared" si="849"/>
        <v>6.9123069138352382E-4</v>
      </c>
      <c r="JV137" s="12"/>
      <c r="JW137" s="11">
        <f t="shared" si="1072"/>
        <v>7.1242388390568422E-4</v>
      </c>
      <c r="JX137" s="10">
        <f t="shared" si="850"/>
        <v>98.920739890032138</v>
      </c>
      <c r="JY137" s="9">
        <f t="shared" si="577"/>
        <v>102.35702438073237</v>
      </c>
      <c r="JZ137" s="9">
        <f t="shared" si="578"/>
        <v>95.073019467852049</v>
      </c>
      <c r="KA137" s="120">
        <f t="shared" si="851"/>
        <v>98.715021924292216</v>
      </c>
      <c r="KB137" s="15">
        <f t="shared" si="852"/>
        <v>7.1031922146592595E-4</v>
      </c>
      <c r="KC137" s="12"/>
      <c r="KD137" s="11">
        <f t="shared" si="1073"/>
        <v>7.3150653438833148E-4</v>
      </c>
      <c r="KE137" s="10">
        <f t="shared" si="853"/>
        <v>98.808949489649621</v>
      </c>
      <c r="KF137" s="9">
        <f t="shared" si="579"/>
        <v>102.3431582814498</v>
      </c>
      <c r="KG137" s="9">
        <f t="shared" si="580"/>
        <v>94.864322378230938</v>
      </c>
      <c r="KH137" s="120">
        <f t="shared" si="854"/>
        <v>98.603740329840377</v>
      </c>
      <c r="KI137" s="15">
        <f t="shared" si="855"/>
        <v>7.2931868659945325E-4</v>
      </c>
      <c r="KJ137" s="12"/>
      <c r="KK137" s="11">
        <f t="shared" si="1074"/>
        <v>7.5049956591064296E-4</v>
      </c>
      <c r="KL137" s="10">
        <f t="shared" si="856"/>
        <v>98.696861352846724</v>
      </c>
      <c r="KM137" s="9">
        <f t="shared" si="581"/>
        <v>102.32854048689228</v>
      </c>
      <c r="KN137" s="9">
        <f t="shared" si="582"/>
        <v>94.655799158614997</v>
      </c>
      <c r="KO137" s="120">
        <f t="shared" si="857"/>
        <v>98.492169822753638</v>
      </c>
      <c r="KP137" s="15">
        <f t="shared" si="858"/>
        <v>7.4822789275909882E-4</v>
      </c>
      <c r="KQ137" s="12"/>
      <c r="KR137" s="11">
        <f t="shared" si="1075"/>
        <v>7.6940176561897302E-4</v>
      </c>
      <c r="KS137" s="10">
        <f t="shared" si="859"/>
        <v>98.584465380340134</v>
      </c>
      <c r="KT137" s="9">
        <f t="shared" si="583"/>
        <v>102.31315486839429</v>
      </c>
      <c r="KU137" s="9">
        <f t="shared" si="584"/>
        <v>94.447445570490871</v>
      </c>
      <c r="KV137" s="120">
        <f t="shared" si="860"/>
        <v>98.380300219442574</v>
      </c>
      <c r="KW137" s="15">
        <f t="shared" si="861"/>
        <v>7.6704568044487183E-4</v>
      </c>
      <c r="KX137" s="12"/>
      <c r="KY137" s="11">
        <f t="shared" si="1076"/>
        <v>7.8821195534435086E-4</v>
      </c>
      <c r="KZ137" s="10">
        <f t="shared" si="862"/>
        <v>98.471751626967233</v>
      </c>
      <c r="LA137" s="9">
        <f t="shared" si="585"/>
        <v>102.29698562759927</v>
      </c>
      <c r="LB137" s="9">
        <f t="shared" si="586"/>
        <v>94.239257352472421</v>
      </c>
      <c r="LC137" s="120">
        <f t="shared" si="863"/>
        <v>98.268121490035838</v>
      </c>
      <c r="LD137" s="15">
        <f t="shared" si="864"/>
        <v>7.8577092459824148E-4</v>
      </c>
      <c r="LE137" s="12"/>
      <c r="LF137" s="11">
        <f t="shared" si="1077"/>
        <v>8.0692899154321824E-4</v>
      </c>
      <c r="LG137" s="10">
        <f t="shared" si="865"/>
        <v>98.358710304179198</v>
      </c>
      <c r="LH137" s="9">
        <f t="shared" si="587"/>
        <v>102.28001729840271</v>
      </c>
      <c r="LI137" s="9">
        <f t="shared" si="588"/>
        <v>94.031230223304618</v>
      </c>
      <c r="LJ137" s="120">
        <f t="shared" si="866"/>
        <v>98.155623760853672</v>
      </c>
      <c r="LK137" s="15">
        <f t="shared" si="867"/>
        <v>8.044025344986944E-4</v>
      </c>
      <c r="LL137" s="12"/>
      <c r="LM137" s="11">
        <f t="shared" si="1078"/>
        <v>8.2555176521767817E-4</v>
      </c>
      <c r="LN137" s="10">
        <f t="shared" si="868"/>
        <v>98.245331782402445</v>
      </c>
      <c r="LO137" s="9">
        <f t="shared" si="589"/>
        <v>102.26223474866485</v>
      </c>
      <c r="LP137" s="9">
        <f t="shared" si="590"/>
        <v>93.823359884832456</v>
      </c>
      <c r="LQ137" s="120">
        <f t="shared" si="869"/>
        <v>98.042797316748647</v>
      </c>
      <c r="LR137" s="15">
        <f t="shared" si="870"/>
        <v>8.229394536412376E-4</v>
      </c>
      <c r="LS137" s="12"/>
      <c r="LT137" s="11">
        <f t="shared" si="1079"/>
        <v>8.4407920181605851E-4</v>
      </c>
      <c r="LU137" s="10">
        <f t="shared" si="871"/>
        <v>98.131606593267477</v>
      </c>
      <c r="LV137" s="9">
        <f t="shared" si="591"/>
        <v>102.24362318169642</v>
      </c>
      <c r="LW137" s="9">
        <f t="shared" si="592"/>
        <v>93.615642024932981</v>
      </c>
      <c r="LX137" s="120">
        <f t="shared" si="872"/>
        <v>97.929632603314701</v>
      </c>
      <c r="LY137" s="15">
        <f t="shared" si="873"/>
        <v>8.4138065959533405E-4</v>
      </c>
      <c r="LZ137" s="12"/>
      <c r="MA137" s="11">
        <f t="shared" si="1080"/>
        <v>8.6251026111426924E-4</v>
      </c>
      <c r="MB137" s="10">
        <f t="shared" si="874"/>
        <v>98.017525431705963</v>
      </c>
      <c r="MC137" s="9">
        <f t="shared" si="593"/>
        <v>102.224168137521</v>
      </c>
      <c r="MD137" s="9">
        <f t="shared" si="594"/>
        <v>93.408072320408323</v>
      </c>
      <c r="ME137" s="120">
        <f t="shared" si="875"/>
        <v>97.816120228964664</v>
      </c>
      <c r="MF137" s="15">
        <f t="shared" si="876"/>
        <v>8.5972516384591718E-4</v>
      </c>
      <c r="MG137" s="12"/>
      <c r="MH137" s="11">
        <f t="shared" si="1081"/>
        <v>8.8084393707849962E-4</v>
      </c>
      <c r="MI137" s="10">
        <f t="shared" si="877"/>
        <v>97.903079157916864</v>
      </c>
      <c r="MJ137" s="9">
        <f t="shared" si="595"/>
        <v>102.20385549391793</v>
      </c>
      <c r="MK137" s="9">
        <f t="shared" si="596"/>
        <v>93.20064643983568</v>
      </c>
      <c r="ML137" s="120">
        <f t="shared" si="878"/>
        <v>97.702250966876804</v>
      </c>
      <c r="MM137" s="15">
        <f t="shared" si="879"/>
        <v>8.7797201161714353E-4</v>
      </c>
      <c r="MN137" s="12"/>
      <c r="MO137" s="11">
        <f t="shared" si="1082"/>
        <v>8.9907925771000449E-4</v>
      </c>
      <c r="MP137" s="10">
        <f t="shared" si="880"/>
        <v>97.788258799201486</v>
      </c>
      <c r="MQ137" s="9">
        <f t="shared" si="597"/>
        <v>102.18267146724939</v>
      </c>
      <c r="MR137" s="9">
        <f t="shared" si="598"/>
        <v>92.993360046373411</v>
      </c>
      <c r="MS137" s="120">
        <f t="shared" si="881"/>
        <v>97.588015756811402</v>
      </c>
      <c r="MT137" s="15">
        <f t="shared" si="882"/>
        <v>8.9612028167941865E-4</v>
      </c>
      <c r="MU137" s="12"/>
      <c r="MV137" s="11">
        <f t="shared" si="1083"/>
        <v>9.1721528487240256E-4</v>
      </c>
      <c r="MW137" s="10">
        <f t="shared" si="883"/>
        <v>97.67305555166908</v>
      </c>
      <c r="MX137" s="9">
        <f t="shared" si="599"/>
        <v>102.16060261307615</v>
      </c>
      <c r="MY137" s="9">
        <f t="shared" si="600"/>
        <v>92.786208800520484</v>
      </c>
      <c r="MZ137" s="120">
        <f t="shared" si="884"/>
        <v>97.473405706798317</v>
      </c>
      <c r="NA137" s="15">
        <f t="shared" si="885"/>
        <v>9.1416908614033981E-4</v>
      </c>
      <c r="NB137" s="12"/>
      <c r="NC137" s="11">
        <f t="shared" si="1084"/>
        <v>9.3525111410216306E-4</v>
      </c>
      <c r="ND137" s="10">
        <f t="shared" si="886"/>
        <v>97.557460781813631</v>
      </c>
      <c r="NE137" s="9">
        <f t="shared" si="601"/>
        <v>102.13763582656567</v>
      </c>
      <c r="NF137" s="9">
        <f t="shared" si="602"/>
        <v>92.579188362825406</v>
      </c>
      <c r="NG137" s="120">
        <f t="shared" si="887"/>
        <v>97.358412094695538</v>
      </c>
      <c r="NH137" s="15">
        <f t="shared" si="888"/>
        <v>9.3211757022033037E-4</v>
      </c>
      <c r="NI137" s="12"/>
      <c r="NJ137" s="11">
        <f t="shared" si="1085"/>
        <v>9.5318587440301652E-4</v>
      </c>
      <c r="NK137" s="10">
        <f t="shared" si="889"/>
        <v>97.441466027962122</v>
      </c>
      <c r="NL137" s="9">
        <f t="shared" si="603"/>
        <v>102.1137583426973</v>
      </c>
      <c r="NM137" s="9">
        <f t="shared" si="604"/>
        <v>92.372294396545712</v>
      </c>
      <c r="NN137" s="120">
        <f t="shared" si="890"/>
        <v>97.243026369621504</v>
      </c>
      <c r="NO137" s="15">
        <f t="shared" si="891"/>
        <v>9.4996491201329927E-4</v>
      </c>
      <c r="NP137" s="12"/>
      <c r="NQ137" s="11">
        <f t="shared" si="1086"/>
        <v>9.7101872802462933E-4</v>
      </c>
      <c r="NR137" s="10">
        <f t="shared" si="892"/>
        <v>97.325063001596902</v>
      </c>
      <c r="NS137" s="9">
        <f t="shared" si="605"/>
        <v>102.08895773626872</v>
      </c>
      <c r="NT137" s="9">
        <f t="shared" si="606"/>
        <v>92.165522570253401</v>
      </c>
      <c r="NU137" s="120">
        <f t="shared" si="893"/>
        <v>97.127240153261056</v>
      </c>
      <c r="NV137" s="15">
        <f t="shared" si="894"/>
        <v>9.6771032223319921E-4</v>
      </c>
      <c r="NW137" s="12"/>
      <c r="NX137" s="11">
        <f t="shared" si="1087"/>
        <v>9.8874887022637015E-4</v>
      </c>
      <c r="NY137" s="10">
        <f t="shared" si="895"/>
        <v>97.208243588552193</v>
      </c>
      <c r="NZ137" s="9">
        <f t="shared" si="607"/>
        <v>102.06322192170826</v>
      </c>
      <c r="OA137" s="9">
        <f t="shared" si="608"/>
        <v>91.958868560386264</v>
      </c>
      <c r="OB137" s="120">
        <f t="shared" si="896"/>
        <v>97.01104524104727</v>
      </c>
      <c r="OC137" s="15">
        <f t="shared" si="897"/>
        <v>9.8535304394690819E-4</v>
      </c>
      <c r="OD137" s="12"/>
      <c r="OE137" s="11">
        <f t="shared" si="1088"/>
        <v>1.0063755290266312E-3</v>
      </c>
      <c r="OF137" s="10">
        <f t="shared" si="898"/>
        <v>97.090999850086945</v>
      </c>
      <c r="OG137" s="9">
        <f t="shared" si="609"/>
        <v>102.0365391526976</v>
      </c>
      <c r="OH137" s="9">
        <f t="shared" si="610"/>
        <v>91.752328053741493</v>
      </c>
      <c r="OI137" s="120">
        <f t="shared" si="899"/>
        <v>96.894433603219539</v>
      </c>
      <c r="OJ137" s="15">
        <f t="shared" si="900"/>
        <v>1.0028923522942971E-3</v>
      </c>
      <c r="OK137" s="12"/>
      <c r="OL137" s="11">
        <f t="shared" si="1089"/>
        <v>1.0238979649384824E-3</v>
      </c>
      <c r="OM137" s="10">
        <f t="shared" si="901"/>
        <v>96.973324023834607</v>
      </c>
      <c r="ON137" s="9">
        <f t="shared" si="611"/>
        <v>102.00889802160957</v>
      </c>
      <c r="OO137" s="9">
        <f t="shared" si="612"/>
        <v>91.545896749912885</v>
      </c>
      <c r="OP137" s="120">
        <f t="shared" si="902"/>
        <v>96.777397385761219</v>
      </c>
      <c r="OQ137" s="15">
        <f t="shared" si="903"/>
        <v>1.0203275541956953E-3</v>
      </c>
      <c r="OR137" s="12"/>
      <c r="OS137" s="11">
        <f t="shared" si="1090"/>
        <v>1.0413154706919879E-3</v>
      </c>
      <c r="OT137" s="10">
        <f t="shared" si="904"/>
        <v>96.855208524632815</v>
      </c>
      <c r="OU137" s="9">
        <f t="shared" si="613"/>
        <v>101.98028745876586</v>
      </c>
      <c r="OV137" s="9">
        <f t="shared" si="614"/>
        <v>91.339570363666908</v>
      </c>
      <c r="OW137" s="120">
        <f t="shared" si="905"/>
        <v>96.659928911216383</v>
      </c>
      <c r="OX137" s="15">
        <f t="shared" si="906"/>
        <v>1.0376579880478256E-3</v>
      </c>
      <c r="OY137" s="12"/>
      <c r="OZ137" s="11">
        <f t="shared" si="1091"/>
        <v>1.0586273709440872E-3</v>
      </c>
      <c r="PA137" s="10">
        <f t="shared" si="907"/>
        <v>96.736645945233079</v>
      </c>
      <c r="PB137" s="9">
        <f t="shared" si="615"/>
        <v>101.95069673151929</v>
      </c>
      <c r="PC137" s="9">
        <f t="shared" si="616"/>
        <v>91.133344627259675</v>
      </c>
      <c r="PD137" s="120">
        <f t="shared" si="908"/>
        <v>96.542020679389481</v>
      </c>
      <c r="PE137" s="15">
        <f t="shared" si="909"/>
        <v>1.0548830234083544E-3</v>
      </c>
      <c r="PF137" s="12"/>
      <c r="PG137" s="11">
        <f t="shared" si="1092"/>
        <v>1.0758330219763313E-3</v>
      </c>
      <c r="PH137" s="10">
        <f t="shared" si="910"/>
        <v>96.61762905689389</v>
      </c>
      <c r="PI137" s="9">
        <f t="shared" si="617"/>
        <v>101.9201154431656</v>
      </c>
      <c r="PJ137" s="9">
        <f t="shared" si="618"/>
        <v>90.927215292690462</v>
      </c>
      <c r="PK137" s="120">
        <f t="shared" si="911"/>
        <v>96.423665367928038</v>
      </c>
      <c r="PL137" s="15">
        <f t="shared" si="912"/>
        <v>1.0720020606700079E-3</v>
      </c>
      <c r="PM137" s="12"/>
      <c r="PN137" s="11">
        <f t="shared" si="1093"/>
        <v>1.092931811381339E-3</v>
      </c>
      <c r="PO137" s="10">
        <f t="shared" si="913"/>
        <v>96.498150809857577</v>
      </c>
      <c r="PP137" s="9">
        <f t="shared" si="619"/>
        <v>101.88853353168967</v>
      </c>
      <c r="PQ137" s="9">
        <f t="shared" si="620"/>
        <v>90.721178133893616</v>
      </c>
      <c r="PR137" s="120">
        <f t="shared" si="914"/>
        <v>96.304855832791645</v>
      </c>
      <c r="PS137" s="15">
        <f t="shared" si="915"/>
        <v>1.089014530724569E-3</v>
      </c>
      <c r="PT137" s="12"/>
      <c r="PU137" s="11">
        <f t="shared" si="1094"/>
        <v>1.1099231577383025E-3</v>
      </c>
      <c r="PV137" s="10">
        <f t="shared" si="916"/>
        <v>96.37820433371428</v>
      </c>
      <c r="PW137" s="9">
        <f t="shared" si="621"/>
        <v>101.85594126835099</v>
      </c>
      <c r="PX137" s="9">
        <f t="shared" si="622"/>
        <v>90.515228948865456</v>
      </c>
      <c r="PY137" s="120">
        <f t="shared" si="917"/>
        <v>96.185585108608223</v>
      </c>
      <c r="PZ137" s="15">
        <f t="shared" si="918"/>
        <v>1.105919894617508E-3</v>
      </c>
      <c r="QA137" s="12"/>
      <c r="QB137" s="11">
        <f t="shared" si="1095"/>
        <v>1.1268065102783282E-3</v>
      </c>
      <c r="QC137" s="10">
        <f t="shared" si="919"/>
        <v>96.257782937653872</v>
      </c>
      <c r="QD137" s="9">
        <f t="shared" si="623"/>
        <v>101.82232925611339</v>
      </c>
      <c r="QE137" s="9">
        <f t="shared" si="624"/>
        <v>90.30936356172738</v>
      </c>
      <c r="QF137" s="120">
        <f t="shared" si="920"/>
        <v>96.065846408920379</v>
      </c>
      <c r="QG137" s="15">
        <f t="shared" si="921"/>
        <v>1.1227176431936844E-3</v>
      </c>
      <c r="QH137" s="12"/>
      <c r="QI137" s="11">
        <f t="shared" si="1096"/>
        <v>1.1435813485400018E-3</v>
      </c>
      <c r="QJ137" s="10">
        <f t="shared" si="922"/>
        <v>96.136880110608928</v>
      </c>
      <c r="QK137" s="9">
        <f t="shared" si="625"/>
        <v>101.78768842792412</v>
      </c>
      <c r="QL137" s="9">
        <f t="shared" si="626"/>
        <v>90.103577824722905</v>
      </c>
      <c r="QM137" s="120">
        <f t="shared" si="923"/>
        <v>95.945633126323514</v>
      </c>
      <c r="QN137" s="15">
        <f t="shared" si="924"/>
        <v>1.1394072967347601E-3</v>
      </c>
      <c r="QO137" s="12"/>
      <c r="QP137" s="11">
        <f t="shared" si="1097"/>
        <v>1.1602471820158621E-3</v>
      </c>
      <c r="QQ137" s="10">
        <f t="shared" si="925"/>
        <v>96.015489521290164</v>
      </c>
      <c r="QR137" s="9">
        <f t="shared" si="627"/>
        <v>101.75201004484701</v>
      </c>
      <c r="QS137" s="9">
        <f t="shared" si="628"/>
        <v>89.897867620149555</v>
      </c>
      <c r="QT137" s="120">
        <f t="shared" si="926"/>
        <v>95.824938832498276</v>
      </c>
      <c r="QU137" s="15">
        <f t="shared" si="927"/>
        <v>1.155988404588776E-3</v>
      </c>
      <c r="QV137" s="12"/>
      <c r="QW137" s="11">
        <f t="shared" si="1098"/>
        <v>1.1768035497902239E-3</v>
      </c>
      <c r="QX137" s="10">
        <f t="shared" si="928"/>
        <v>95.89360501811727</v>
      </c>
      <c r="QY137" s="9">
        <f t="shared" si="629"/>
        <v>101.71528569405493</v>
      </c>
      <c r="QZ137" s="9">
        <f t="shared" si="630"/>
        <v>89.692228862223175</v>
      </c>
      <c r="RA137" s="120">
        <f t="shared" si="929"/>
        <v>95.703757278139051</v>
      </c>
      <c r="RB137" s="15">
        <f t="shared" si="930"/>
        <v>1.172460544792558E-3</v>
      </c>
      <c r="RC137" s="12"/>
      <c r="RD137" s="11">
        <f t="shared" si="1099"/>
        <v>1.1932500201690273E-3</v>
      </c>
      <c r="RE137" s="10">
        <f t="shared" si="931"/>
        <v>95.771220629046553</v>
      </c>
      <c r="RF137" s="9">
        <f t="shared" si="631"/>
        <v>101.67750728668639</v>
      </c>
      <c r="RG137" s="9">
        <f t="shared" si="632"/>
        <v>89.486657498876781</v>
      </c>
      <c r="RH137" s="120">
        <f t="shared" si="932"/>
        <v>95.582082392781587</v>
      </c>
      <c r="RI137" s="15">
        <f t="shared" si="933"/>
        <v>1.188823323687298E-3</v>
      </c>
      <c r="RJ137" s="12"/>
      <c r="RK137" s="11">
        <f t="shared" si="1100"/>
        <v>1.2095861903020659E-3</v>
      </c>
      <c r="RL137" s="10">
        <f t="shared" si="934"/>
        <v>95.648330561298835</v>
      </c>
      <c r="RM137" s="9">
        <f t="shared" si="633"/>
        <v>101.63866705557139</v>
      </c>
      <c r="RN137" s="9">
        <f t="shared" si="634"/>
        <v>89.281149513491329</v>
      </c>
      <c r="RO137" s="120">
        <f t="shared" si="935"/>
        <v>95.459908284531366</v>
      </c>
      <c r="RP137" s="15">
        <f t="shared" si="936"/>
        <v>1.2050763755279831E-3</v>
      </c>
      <c r="RQ137" s="12"/>
      <c r="RR137" s="11">
        <f t="shared" si="1101"/>
        <v>1.2258116857982672E-3</v>
      </c>
      <c r="RS137" s="10">
        <f t="shared" si="937"/>
        <v>95.524929200988979</v>
      </c>
      <c r="RT137" s="9">
        <f t="shared" si="635"/>
        <v>101.59875755283127</v>
      </c>
      <c r="RU137" s="9">
        <f t="shared" si="636"/>
        <v>89.075700926559648</v>
      </c>
      <c r="RV137" s="120">
        <f t="shared" si="938"/>
        <v>95.337229239695461</v>
      </c>
      <c r="RW137" s="15">
        <f t="shared" si="939"/>
        <v>1.2212193620870968E-3</v>
      </c>
      <c r="RX137" s="12"/>
      <c r="RY137" s="11">
        <f t="shared" si="1102"/>
        <v>1.2419261603344731E-3</v>
      </c>
      <c r="RZ137" s="10">
        <f t="shared" si="940"/>
        <v>95.401011112660058</v>
      </c>
      <c r="SA137" s="9">
        <f t="shared" si="637"/>
        <v>101.55777164735773</v>
      </c>
      <c r="SB137" s="9">
        <f t="shared" si="638"/>
        <v>88.870307797283729</v>
      </c>
      <c r="SC137" s="120">
        <f t="shared" si="941"/>
        <v>95.214039722320734</v>
      </c>
      <c r="SD137" s="15">
        <f t="shared" si="942"/>
        <v>1.2372519722529905E-3</v>
      </c>
      <c r="SE137" s="12"/>
      <c r="SF137" s="11">
        <f t="shared" si="1103"/>
        <v>1.2579292952581442E-3</v>
      </c>
      <c r="SG137" s="10">
        <f t="shared" si="943"/>
        <v>95.276571038724796</v>
      </c>
      <c r="SH137" s="9">
        <f t="shared" si="639"/>
        <v>101.51570252217574</v>
      </c>
      <c r="SI137" s="9">
        <f t="shared" si="640"/>
        <v>88.664966225103342</v>
      </c>
      <c r="SJ137" s="120">
        <f t="shared" si="944"/>
        <v>95.090334373639536</v>
      </c>
      <c r="SK137" s="15">
        <f t="shared" si="945"/>
        <v>1.2531739216236841E-3</v>
      </c>
      <c r="SL137" s="12"/>
      <c r="SM137" s="11">
        <f t="shared" si="1104"/>
        <v>1.2738207991846832E-3</v>
      </c>
      <c r="SN137" s="10">
        <f t="shared" si="946"/>
        <v>95.151603898815807</v>
      </c>
      <c r="SO137" s="9">
        <f t="shared" si="641"/>
        <v>101.47254367169539</v>
      </c>
      <c r="SP137" s="9">
        <f t="shared" si="642"/>
        <v>88.459672351159298</v>
      </c>
      <c r="SQ137" s="120">
        <f t="shared" si="947"/>
        <v>94.966108011427337</v>
      </c>
      <c r="SR137" s="15">
        <f t="shared" si="948"/>
        <v>1.2689849520961427E-3</v>
      </c>
      <c r="SS137" s="12"/>
      <c r="ST137" s="11">
        <f t="shared" si="1105"/>
        <v>1.2896004075895683E-3</v>
      </c>
      <c r="SU137" s="10">
        <f t="shared" si="949"/>
        <v>95.026104789048688</v>
      </c>
      <c r="SV137" s="9">
        <f t="shared" si="643"/>
        <v>101.42828889885729</v>
      </c>
      <c r="SW137" s="9">
        <f t="shared" si="644"/>
        <v>88.254422359688377</v>
      </c>
      <c r="SX137" s="120">
        <f t="shared" si="950"/>
        <v>94.84135562927284</v>
      </c>
      <c r="SY137" s="15">
        <f t="shared" si="951"/>
        <v>1.2846848314519022E-3</v>
      </c>
      <c r="SZ137" s="12"/>
      <c r="TA137" s="11">
        <f t="shared" si="1106"/>
        <v>1.3052678823960453E-3</v>
      </c>
      <c r="TB137" s="10">
        <f t="shared" si="952"/>
        <v>94.90006898119897</v>
      </c>
      <c r="TC137" s="9">
        <f t="shared" si="645"/>
        <v>101.38293231217655</v>
      </c>
      <c r="TD137" s="9">
        <f t="shared" si="646"/>
        <v>88.049212479352533</v>
      </c>
      <c r="TE137" s="120">
        <f t="shared" si="953"/>
        <v>94.716072395764542</v>
      </c>
      <c r="TF137" s="15">
        <f t="shared" si="954"/>
        <v>1.3002733529391796E-3</v>
      </c>
      <c r="TG137" s="12"/>
      <c r="TH137" s="11">
        <f t="shared" si="1107"/>
        <v>1.3208230115586159E-3</v>
      </c>
      <c r="TI137" s="10">
        <f t="shared" si="955"/>
        <v>94.773491921796662</v>
      </c>
      <c r="TJ137" s="9">
        <f t="shared" si="647"/>
        <v>101.33646832268995</v>
      </c>
      <c r="TK137" s="9">
        <f t="shared" si="648"/>
        <v>87.844038984501978</v>
      </c>
      <c r="TL137" s="120">
        <f t="shared" si="956"/>
        <v>94.590253653595965</v>
      </c>
      <c r="TM137" s="15">
        <f t="shared" si="957"/>
        <v>1.3157503348519761E-3</v>
      </c>
      <c r="TN137" s="12"/>
      <c r="TO137" s="11">
        <f t="shared" si="1108"/>
        <v>1.336265608642847E-3</v>
      </c>
      <c r="TP137" s="10">
        <f t="shared" si="958"/>
        <v>94.646369231140554</v>
      </c>
      <c r="TQ137" s="9">
        <f t="shared" si="649"/>
        <v>101.28889164081102</v>
      </c>
      <c r="TR137" s="9">
        <f t="shared" si="650"/>
        <v>87.63889819637167</v>
      </c>
      <c r="TS137" s="120">
        <f t="shared" si="959"/>
        <v>94.463894918591336</v>
      </c>
      <c r="TT137" s="15">
        <f t="shared" si="960"/>
        <v>1.3311156201067332E-3</v>
      </c>
      <c r="TU137" s="12"/>
      <c r="TV137" s="11">
        <f t="shared" si="1109"/>
        <v>1.3515955124020031E-3</v>
      </c>
      <c r="TW137" s="10">
        <f t="shared" si="961"/>
        <v>94.518696702234479</v>
      </c>
      <c r="TX137" s="9">
        <f t="shared" si="651"/>
        <v>101.24019727309764</v>
      </c>
      <c r="TY137" s="9">
        <f t="shared" si="652"/>
        <v>87.433786484213556</v>
      </c>
      <c r="TZ137" s="120">
        <f t="shared" si="962"/>
        <v>94.336991878655596</v>
      </c>
      <c r="UA137" s="15">
        <f t="shared" si="963"/>
        <v>1.3463690758166917E-3</v>
      </c>
      <c r="UB137" s="12"/>
      <c r="UC137" s="11">
        <f t="shared" si="1110"/>
        <v>1.3668125863507603E-3</v>
      </c>
      <c r="UD137" s="10">
        <f t="shared" si="964"/>
        <v>94.390470299649024</v>
      </c>
      <c r="UE137" s="9">
        <f t="shared" si="653"/>
        <v>101.19038051893686</v>
      </c>
      <c r="UF137" s="9">
        <f t="shared" si="654"/>
        <v>87.228700266364172</v>
      </c>
      <c r="UG137" s="120">
        <f t="shared" si="965"/>
        <v>94.209540392650524</v>
      </c>
      <c r="UH137" s="15">
        <f t="shared" si="966"/>
        <v>1.3615105928645027E-3</v>
      </c>
      <c r="UI137" s="12"/>
      <c r="UJ137" s="11">
        <f t="shared" si="1111"/>
        <v>1.3819167183365029E-3</v>
      </c>
      <c r="UK137" s="10">
        <f t="shared" si="967"/>
        <v>94.261686158310795</v>
      </c>
      <c r="UL137" s="9">
        <f t="shared" si="655"/>
        <v>101.13943696715128</v>
      </c>
      <c r="UM137" s="9">
        <f t="shared" si="656"/>
        <v>87.023636011247717</v>
      </c>
      <c r="UN137" s="120">
        <f t="shared" si="968"/>
        <v>94.081536489199493</v>
      </c>
      <c r="UO137" s="15">
        <f t="shared" si="969"/>
        <v>1.3765400854734663E-3</v>
      </c>
      <c r="UP137" s="12"/>
      <c r="UQ137" s="11">
        <f t="shared" si="1112"/>
        <v>1.3969078201086366E-3</v>
      </c>
      <c r="UR137" s="10">
        <f t="shared" si="970"/>
        <v>94.132340582221588</v>
      </c>
      <c r="US137" s="9">
        <f t="shared" si="657"/>
        <v>101.08736249253154</v>
      </c>
      <c r="UT137" s="9">
        <f t="shared" si="658"/>
        <v>86.818590238315863</v>
      </c>
      <c r="UU137" s="120">
        <f t="shared" si="971"/>
        <v>93.952976365423694</v>
      </c>
      <c r="UV137" s="15">
        <f t="shared" si="972"/>
        <v>1.391457490777731E-3</v>
      </c>
      <c r="UW137" s="12"/>
      <c r="UX137" s="11">
        <f t="shared" si="1113"/>
        <v>1.4117858268862487E-3</v>
      </c>
      <c r="UY137" s="10">
        <f t="shared" si="973"/>
        <v>94.002430043110394</v>
      </c>
      <c r="UZ137" s="9">
        <f t="shared" si="659"/>
        <v>101.0341532522993</v>
      </c>
      <c r="VA137" s="9">
        <f t="shared" si="660"/>
        <v>86.613559518927076</v>
      </c>
      <c r="VB137" s="120">
        <f t="shared" si="974"/>
        <v>93.823856385613198</v>
      </c>
      <c r="VC137" s="15">
        <f t="shared" si="975"/>
        <v>1.4062627683916395E-3</v>
      </c>
      <c r="VD137" s="12"/>
      <c r="VE137" s="11">
        <f t="shared" si="1114"/>
        <v>1.426550696924317E-3</v>
      </c>
      <c r="VF137" s="10">
        <f t="shared" si="976"/>
        <v>93.871951179021764</v>
      </c>
      <c r="VG137" s="9">
        <f t="shared" si="661"/>
        <v>100.979805682505</v>
      </c>
      <c r="VH137" s="9">
        <f t="shared" si="662"/>
        <v>86.408540477161537</v>
      </c>
      <c r="VI137" s="120">
        <f t="shared" si="977"/>
        <v>93.694173079833263</v>
      </c>
      <c r="VJ137" s="15">
        <f t="shared" si="978"/>
        <v>1.4209558999789757E-3</v>
      </c>
      <c r="VK137" s="12"/>
      <c r="VL137" s="11">
        <f t="shared" si="1115"/>
        <v>1.4412024110792463E-3</v>
      </c>
      <c r="VM137" s="10">
        <f t="shared" si="979"/>
        <v>93.740900792840819</v>
      </c>
      <c r="VN137" s="9">
        <f t="shared" si="663"/>
        <v>100.9243164943646</v>
      </c>
      <c r="VO137" s="9">
        <f t="shared" si="664"/>
        <v>86.203529790577718</v>
      </c>
      <c r="VP137" s="120">
        <f t="shared" si="980"/>
        <v>93.563923142471168</v>
      </c>
      <c r="VQ137" s="15">
        <f t="shared" si="981"/>
        <v>1.4355368888219295E-3</v>
      </c>
      <c r="VR137" s="12"/>
      <c r="VS137" s="11">
        <f t="shared" si="1116"/>
        <v>1.4557409723736123E-3</v>
      </c>
      <c r="VT137" s="10">
        <f t="shared" si="982"/>
        <v>93.609275850760042</v>
      </c>
      <c r="VU137" s="9">
        <f t="shared" si="665"/>
        <v>100.86768267053948</v>
      </c>
      <c r="VV137" s="9">
        <f t="shared" si="666"/>
        <v>85.998524190908682</v>
      </c>
      <c r="VW137" s="120">
        <f t="shared" si="983"/>
        <v>93.433103430724088</v>
      </c>
      <c r="VX137" s="15">
        <f t="shared" si="984"/>
        <v>1.4500057593904545E-3</v>
      </c>
      <c r="VY137" s="12"/>
      <c r="VZ137" s="11">
        <f t="shared" si="1117"/>
        <v>1.4701664055607026E-3</v>
      </c>
      <c r="WA137" s="10">
        <f t="shared" si="985"/>
        <v>93.477073480689</v>
      </c>
      <c r="WB137" s="9">
        <f t="shared" si="667"/>
        <v>100.80990146136361</v>
      </c>
      <c r="WC137" s="9">
        <f t="shared" si="668"/>
        <v>85.793520464699213</v>
      </c>
      <c r="WD137" s="120">
        <f t="shared" si="986"/>
        <v>93.301710963031411</v>
      </c>
      <c r="WE137" s="15">
        <f t="shared" si="987"/>
        <v>1.4643625569121927E-3</v>
      </c>
      <c r="WF137" s="12"/>
      <c r="WG137" s="11">
        <f t="shared" si="1118"/>
        <v>1.4844787566891825E-3</v>
      </c>
      <c r="WH137" s="10">
        <f t="shared" si="988"/>
        <v>93.344290970609563</v>
      </c>
      <c r="WI137" s="9">
        <f t="shared" si="669"/>
        <v>100.75097038102189</v>
      </c>
      <c r="WJ137" s="9">
        <f t="shared" si="670"/>
        <v>85.588515453886203</v>
      </c>
      <c r="WK137" s="120">
        <f t="shared" si="989"/>
        <v>93.169742917454045</v>
      </c>
      <c r="WL137" s="15">
        <f t="shared" si="990"/>
        <v>1.4786073469432038E-3</v>
      </c>
      <c r="WM137" s="12"/>
      <c r="WN137" s="11">
        <f t="shared" si="1119"/>
        <v>1.4986780926680241E-3</v>
      </c>
      <c r="WO137" s="10">
        <f t="shared" si="991"/>
        <v>93.210925766879939</v>
      </c>
      <c r="WP137" s="9">
        <f t="shared" si="671"/>
        <v>100.69088720368364</v>
      </c>
      <c r="WQ137" s="9">
        <f t="shared" si="672"/>
        <v>85.383506056321906</v>
      </c>
      <c r="WR137" s="120">
        <f t="shared" si="992"/>
        <v>93.037196630002768</v>
      </c>
      <c r="WS137" s="15">
        <f t="shared" si="993"/>
        <v>1.492740214939894E-3</v>
      </c>
      <c r="WT137" s="12"/>
      <c r="WU137" s="11">
        <f t="shared" si="1120"/>
        <v>1.5127645008321878E-3</v>
      </c>
      <c r="WV137" s="10">
        <f t="shared" si="994"/>
        <v>93.076975472489238</v>
      </c>
      <c r="WW137" s="9">
        <f t="shared" si="673"/>
        <v>100.62964995959511</v>
      </c>
      <c r="WX137" s="9">
        <f t="shared" si="674"/>
        <v>85.178489226242405</v>
      </c>
      <c r="WY137" s="120">
        <f t="shared" si="995"/>
        <v>92.904069592918759</v>
      </c>
      <c r="WZ137" s="15">
        <f t="shared" si="996"/>
        <v>1.5067612658322669E-3</v>
      </c>
      <c r="XA137" s="12"/>
      <c r="XB137" s="11">
        <f t="shared" si="1121"/>
        <v>1.526738088509191E-3</v>
      </c>
      <c r="XC137" s="10">
        <f t="shared" si="997"/>
        <v>92.942437845265658</v>
      </c>
      <c r="XD137" s="9">
        <f t="shared" si="675"/>
        <v>100.56725693113452</v>
      </c>
      <c r="XE137" s="9">
        <f t="shared" si="676"/>
        <v>84.973461974681086</v>
      </c>
      <c r="XF137" s="120">
        <f t="shared" si="998"/>
        <v>92.770359452907798</v>
      </c>
      <c r="XG137" s="15">
        <f t="shared" si="999"/>
        <v>1.5206706235989208E-3</v>
      </c>
      <c r="XH137" s="12"/>
      <c r="XI137" s="11">
        <f t="shared" si="1122"/>
        <v>1.5405989825869591E-3</v>
      </c>
      <c r="XJ137" s="10">
        <f t="shared" si="1000"/>
        <v>92.807310796040142</v>
      </c>
      <c r="XK137" s="9">
        <f t="shared" si="677"/>
        <v>100.50370664883366</v>
      </c>
      <c r="XL137" s="9">
        <f t="shared" si="678"/>
        <v>84.768421369830364</v>
      </c>
      <c r="XM137" s="120">
        <f t="shared" si="1001"/>
        <v>92.636064009332017</v>
      </c>
      <c r="XN137" s="15">
        <f t="shared" si="1002"/>
        <v>1.5344684308437836E-3</v>
      </c>
      <c r="XO137" s="12"/>
      <c r="XP137" s="11">
        <f t="shared" si="1123"/>
        <v>1.554347329083054E-3</v>
      </c>
      <c r="XQ137" s="10">
        <f t="shared" si="1003"/>
        <v>92.671592386768893</v>
      </c>
      <c r="XR137" s="9">
        <f t="shared" si="679"/>
        <v>100.43899788736917</v>
      </c>
      <c r="XS137" s="9">
        <f t="shared" si="680"/>
        <v>84.563364537350338</v>
      </c>
      <c r="XT137" s="120">
        <f t="shared" si="1004"/>
        <v>92.501181212359754</v>
      </c>
      <c r="XU137" s="15">
        <f t="shared" si="1005"/>
        <v>1.5481548483751236E-3</v>
      </c>
      <c r="XV137" s="12"/>
      <c r="XW137" s="11">
        <f t="shared" si="1124"/>
        <v>1.567983292715736E-3</v>
      </c>
      <c r="XX137" s="10">
        <f t="shared" si="1006"/>
        <v>92.535280828615981</v>
      </c>
      <c r="XY137" s="9">
        <f t="shared" si="681"/>
        <v>100.37312966152743</v>
      </c>
      <c r="XZ137" s="9">
        <f t="shared" si="682"/>
        <v>85.856533420385901</v>
      </c>
      <c r="YA137" s="120">
        <f t="shared" si="1007"/>
        <v>93.114831540956658</v>
      </c>
      <c r="YB137" s="15">
        <f t="shared" si="1008"/>
        <v>1.4156247097128075E-3</v>
      </c>
      <c r="YC137" s="12"/>
      <c r="YD137" s="11">
        <f t="shared" si="1125"/>
        <v>1.4342112600990041E-3</v>
      </c>
      <c r="YE137" s="10">
        <f t="shared" si="1009"/>
        <v>93.153600631876031</v>
      </c>
      <c r="YF137" s="9">
        <f t="shared" si="683"/>
        <v>100.31805606472179</v>
      </c>
      <c r="YG137" s="9">
        <f t="shared" si="684"/>
        <v>93.854975797961814</v>
      </c>
      <c r="YH137" s="120">
        <f t="shared" si="1010"/>
        <v>97.086515931341808</v>
      </c>
      <c r="YI137" s="15">
        <f t="shared" si="1011"/>
        <v>6.3026455888830104E-4</v>
      </c>
      <c r="YJ137" s="12"/>
      <c r="YK137" s="11">
        <f t="shared" si="1126"/>
        <v>6.4430909989779135E-4</v>
      </c>
      <c r="YL137" s="10">
        <f t="shared" si="1012"/>
        <v>97.147117476684912</v>
      </c>
      <c r="YM137" s="9">
        <f t="shared" si="685"/>
        <v>100.30713932528649</v>
      </c>
      <c r="YN137" s="9">
        <f t="shared" si="686"/>
        <v>93.959017224616758</v>
      </c>
      <c r="YO137" s="120">
        <f t="shared" si="1013"/>
        <v>97.133078274951629</v>
      </c>
      <c r="YP137" s="15">
        <f t="shared" si="1014"/>
        <v>6.1905410584563755E-4</v>
      </c>
      <c r="YQ137" s="12"/>
      <c r="YR137" s="11">
        <f t="shared" si="1127"/>
        <v>6.3301200109996535E-4</v>
      </c>
      <c r="YS137" s="10">
        <f t="shared" si="1015"/>
        <v>97.193632128443539</v>
      </c>
      <c r="YT137" s="9">
        <f t="shared" si="687"/>
        <v>100.29660748199829</v>
      </c>
      <c r="YU137" s="9">
        <f t="shared" si="688"/>
        <v>94.06535791940091</v>
      </c>
      <c r="YV137" s="120">
        <f t="shared" si="1016"/>
        <v>97.180982700699602</v>
      </c>
      <c r="YW137" s="15">
        <f t="shared" si="1017"/>
        <v>6.0765696769880784E-4</v>
      </c>
      <c r="YX137" s="12"/>
      <c r="YY137" s="11">
        <f t="shared" si="1128"/>
        <v>6.2152942116257379E-4</v>
      </c>
      <c r="YZ137" s="10">
        <f t="shared" si="1018"/>
        <v>97.241494357955276</v>
      </c>
      <c r="ZA137" s="9">
        <f t="shared" si="689"/>
        <v>100.28645986340079</v>
      </c>
      <c r="ZB137" s="9">
        <f t="shared" si="690"/>
        <v>94.173966324244248</v>
      </c>
      <c r="ZC137" s="120">
        <f t="shared" si="1019"/>
        <v>97.230213093822528</v>
      </c>
      <c r="ZD137" s="15">
        <f t="shared" si="1020"/>
        <v>5.9607615643854481E-4</v>
      </c>
      <c r="ZE137" s="12"/>
      <c r="ZF137" s="11">
        <f t="shared" si="1129"/>
        <v>6.0986441572777491E-4</v>
      </c>
      <c r="ZG137" s="10">
        <f t="shared" si="1021"/>
        <v>97.290687820656998</v>
      </c>
      <c r="ZH137" s="9">
        <f t="shared" si="691"/>
        <v>100.27669534852124</v>
      </c>
      <c r="ZI137" s="9">
        <f t="shared" si="692"/>
        <v>94.284810100123991</v>
      </c>
      <c r="ZJ137" s="120">
        <f t="shared" si="1022"/>
        <v>97.28075272432261</v>
      </c>
      <c r="ZK137" s="15">
        <f t="shared" si="1023"/>
        <v>5.8431471637650342E-4</v>
      </c>
      <c r="ZL137" s="12"/>
      <c r="ZM137" s="11">
        <f t="shared" si="1130"/>
        <v>5.980200722380389E-4</v>
      </c>
      <c r="ZN137" s="10">
        <f t="shared" si="1024"/>
        <v>97.34119555532385</v>
      </c>
      <c r="ZO137" s="9">
        <f t="shared" si="693"/>
        <v>100.26731236787732</v>
      </c>
      <c r="ZP137" s="9">
        <f t="shared" si="694"/>
        <v>94.397856144539844</v>
      </c>
      <c r="ZQ137" s="120">
        <f t="shared" si="1025"/>
        <v>97.332584256208577</v>
      </c>
      <c r="ZR137" s="15">
        <f t="shared" si="1026"/>
        <v>5.7237572253926526E-4</v>
      </c>
      <c r="ZS137" s="12"/>
      <c r="ZT137" s="11">
        <f t="shared" si="1131"/>
        <v>5.8599950830813801E-4</v>
      </c>
      <c r="ZU137" s="10">
        <f t="shared" si="1027"/>
        <v>97.392999993658549</v>
      </c>
      <c r="ZV137" s="9">
        <f t="shared" si="695"/>
        <v>100.25830890494206</v>
      </c>
      <c r="ZW137" s="9">
        <f t="shared" si="696"/>
        <v>94.513070610722067</v>
      </c>
      <c r="ZX137" s="120">
        <f t="shared" si="1028"/>
        <v>97.385689757832068</v>
      </c>
      <c r="ZY137" s="15">
        <f t="shared" si="1029"/>
        <v>5.6026227893808895E-4</v>
      </c>
      <c r="ZZ137" s="12"/>
      <c r="AAA137" s="11">
        <f t="shared" si="1132"/>
        <v>5.7380586997346364E-4</v>
      </c>
      <c r="AAB137" s="10">
        <f t="shared" si="1030"/>
        <v>97.446082970976136</v>
      </c>
      <c r="AAC137" s="9">
        <f t="shared" si="697"/>
        <v>100.24968249806392</v>
      </c>
      <c r="AAD137" s="9">
        <f t="shared" si="698"/>
        <v>94.630418928536699</v>
      </c>
      <c r="AAE137" s="120">
        <f t="shared" si="1031"/>
        <v>97.440050713300309</v>
      </c>
      <c r="AAF137" s="15">
        <f t="shared" si="1032"/>
        <v>5.4797751671752679E-4</v>
      </c>
      <c r="AAG137" s="12"/>
      <c r="AAH137" s="11">
        <f t="shared" si="1133"/>
        <v>5.614423298179337E-4</v>
      </c>
      <c r="AAI137" s="10">
        <f t="shared" si="1033"/>
        <v>97.500425737964122</v>
      </c>
      <c r="AAJ137" s="9">
        <f t="shared" si="699"/>
        <v>100.24143024283811</v>
      </c>
      <c r="AAK137" s="9">
        <f t="shared" si="700"/>
        <v>94.749865827039955</v>
      </c>
      <c r="AAL137" s="120">
        <f t="shared" si="1034"/>
        <v>97.495648034939023</v>
      </c>
      <c r="AAM137" s="15">
        <f t="shared" si="1035"/>
        <v>5.3552459218719295E-4</v>
      </c>
      <c r="AAN137" s="12"/>
      <c r="AAO137" s="11">
        <f t="shared" si="1134"/>
        <v>5.4891208498587698E-4</v>
      </c>
      <c r="AAP137" s="10">
        <f t="shared" si="1036"/>
        <v>97.556008973491188</v>
      </c>
      <c r="AAQ137" s="9">
        <f t="shared" si="701"/>
        <v>100.23354879492352</v>
      </c>
      <c r="AAR137" s="9">
        <f t="shared" si="702"/>
        <v>94.871375358632577</v>
      </c>
      <c r="AAS137" s="120">
        <f t="shared" si="1037"/>
        <v>97.552462076778056</v>
      </c>
      <c r="AAT137" s="15">
        <f t="shared" si="1038"/>
        <v>5.2290668474100626E-4</v>
      </c>
      <c r="AAU137" s="12"/>
      <c r="AAV137" s="11">
        <f t="shared" si="1135"/>
        <v>5.3621835508223519E-4</v>
      </c>
      <c r="AAW137" s="10">
        <f t="shared" si="1039"/>
        <v>97.612812798436423</v>
      </c>
      <c r="AAX137" s="9">
        <f t="shared" si="703"/>
        <v>100.22603437329903</v>
      </c>
      <c r="AAY137" s="9">
        <f t="shared" si="704"/>
        <v>94.994910924756113</v>
      </c>
      <c r="AAZ137" s="120">
        <f t="shared" si="1040"/>
        <v>97.610472649027571</v>
      </c>
      <c r="ABA137" s="15">
        <f t="shared" si="1041"/>
        <v>5.1012699466890287E-4</v>
      </c>
      <c r="ABB137" s="12"/>
      <c r="ABC137" s="11">
        <f t="shared" si="1136"/>
        <v>5.2336437996622115E-4</v>
      </c>
      <c r="ABD137" s="10">
        <f t="shared" si="1042"/>
        <v>97.670816790505967</v>
      </c>
      <c r="ABE137" s="9">
        <f t="shared" si="705"/>
        <v>100.21888276395107</v>
      </c>
      <c r="ABF137" s="9">
        <f t="shared" si="1139"/>
        <v>95.120435303066216</v>
      </c>
      <c r="ABG137" s="120">
        <f t="shared" si="1043"/>
        <v>97.669659033508651</v>
      </c>
      <c r="ABH137" s="15">
        <f t="shared" si="1044"/>
        <v>4.9718874086653964E-4</v>
      </c>
      <c r="ABI137" s="12"/>
      <c r="ABJ137" s="11">
        <f t="shared" si="1137"/>
        <v>5.1035341744405964E-4</v>
      </c>
      <c r="ABK137" s="10">
        <f t="shared" si="1161"/>
        <v>97.72999999999999</v>
      </c>
      <c r="ABL137" s="9">
        <f t="shared" si="706"/>
        <v>100.21208932398376</v>
      </c>
      <c r="ABM137" s="9"/>
      <c r="ABN137" s="101">
        <f t="shared" si="1046"/>
        <v>97.72999999999999</v>
      </c>
      <c r="ABO137" s="15">
        <f t="shared" si="1162"/>
        <v>4.8409515844872433E-4</v>
      </c>
      <c r="ABP137" s="11"/>
      <c r="ABQ137" s="11"/>
    </row>
    <row r="138" spans="1:745" x14ac:dyDescent="0.2">
      <c r="A138" s="1">
        <f t="shared" si="707"/>
        <v>175.2</v>
      </c>
      <c r="B138" s="1">
        <f t="shared" si="1048"/>
        <v>-530.86680486868977</v>
      </c>
      <c r="C138" s="1">
        <f t="shared" si="1049"/>
        <v>-2564065.8939724509</v>
      </c>
      <c r="D138" s="2">
        <f t="shared" si="1050"/>
        <v>119.74</v>
      </c>
      <c r="E138" s="7">
        <f t="shared" si="1051"/>
        <v>2.8300000000000001E-3</v>
      </c>
      <c r="F138" s="1">
        <f t="shared" si="1052"/>
        <v>6.2352202539999999E-2</v>
      </c>
      <c r="G138" s="2">
        <f t="shared" si="1053"/>
        <v>3500</v>
      </c>
      <c r="H138" s="3">
        <f t="shared" si="500"/>
        <v>58.333333333333336</v>
      </c>
      <c r="I138" s="3">
        <f t="shared" si="501"/>
        <v>366.52</v>
      </c>
      <c r="J138" s="1">
        <f t="shared" si="1054"/>
        <v>0.77</v>
      </c>
      <c r="K138" s="1">
        <f t="shared" si="1055"/>
        <v>0.65</v>
      </c>
      <c r="L138" s="1">
        <f t="shared" si="1140"/>
        <v>0.50050000000000006</v>
      </c>
      <c r="M138" s="40">
        <f t="shared" si="1141"/>
        <v>9.0273513153513143</v>
      </c>
      <c r="N138" s="40">
        <f t="shared" si="502"/>
        <v>685.17596483516479</v>
      </c>
      <c r="O138" s="1">
        <f t="shared" si="1056"/>
        <v>22.01</v>
      </c>
      <c r="P138" s="1">
        <f t="shared" si="1057"/>
        <v>101</v>
      </c>
      <c r="Q138" s="2">
        <f t="shared" si="1058"/>
        <v>9568.08</v>
      </c>
      <c r="R138" s="1">
        <f t="shared" si="1142"/>
        <v>95.680800000000005</v>
      </c>
      <c r="S138" s="7">
        <f t="shared" si="1059"/>
        <v>0.1084</v>
      </c>
      <c r="T138" s="7">
        <f t="shared" si="503"/>
        <v>9.228889823999999E-3</v>
      </c>
      <c r="U138" s="7">
        <f t="shared" si="1143"/>
        <v>5.2029491518009133E-2</v>
      </c>
      <c r="V138" s="40">
        <f t="shared" si="1144"/>
        <v>5127.2756619537149</v>
      </c>
      <c r="W138" s="1">
        <f t="shared" si="1060"/>
        <v>0</v>
      </c>
      <c r="X138" s="1">
        <f t="shared" si="1061"/>
        <v>119.74</v>
      </c>
      <c r="Y138" s="1">
        <f t="shared" si="1062"/>
        <v>97.72999999999999</v>
      </c>
      <c r="Z138" s="6">
        <f t="shared" si="505"/>
        <v>0.80246106979523479</v>
      </c>
      <c r="AA138" s="2">
        <f t="shared" si="1063"/>
        <v>464.2</v>
      </c>
      <c r="AB138" s="40">
        <f t="shared" si="1145"/>
        <v>27481.926356927921</v>
      </c>
      <c r="AC138" s="1">
        <f t="shared" si="1146"/>
        <v>0.20611977595863853</v>
      </c>
      <c r="AD138" s="2">
        <f t="shared" si="1147"/>
        <v>16</v>
      </c>
      <c r="AE138" s="10">
        <f t="shared" si="1148"/>
        <v>3.2979164153382166</v>
      </c>
      <c r="AF138" s="12">
        <f t="shared" si="1149"/>
        <v>0.27423936365246471</v>
      </c>
      <c r="AG138" s="43">
        <f t="shared" si="510"/>
        <v>-1.3480502022116371E-4</v>
      </c>
      <c r="AH138" s="97">
        <f t="shared" si="511"/>
        <v>3.4758496464293397E-5</v>
      </c>
      <c r="AI138" s="11">
        <f t="shared" si="712"/>
        <v>0</v>
      </c>
      <c r="AJ138" s="43">
        <f t="shared" si="512"/>
        <v>2.0564449022548305E-3</v>
      </c>
      <c r="AK138" s="43"/>
      <c r="AL138" s="11">
        <f t="shared" si="713"/>
        <v>0</v>
      </c>
      <c r="AM138" s="10">
        <f t="shared" si="1150"/>
        <v>102.51641634329486</v>
      </c>
      <c r="AN138" s="9"/>
      <c r="AO138" s="9">
        <f t="shared" si="1151"/>
        <v>102.29938175646106</v>
      </c>
      <c r="AP138" s="108">
        <f t="shared" si="715"/>
        <v>102.29938175646106</v>
      </c>
      <c r="AQ138" s="15">
        <f t="shared" si="1152"/>
        <v>0</v>
      </c>
      <c r="AR138" s="49"/>
      <c r="AS138" s="11">
        <f t="shared" si="1153"/>
        <v>2.1165908849912746E-5</v>
      </c>
      <c r="AT138" s="10">
        <f t="shared" si="1154"/>
        <v>102.40789289398558</v>
      </c>
      <c r="AU138" s="9">
        <f t="shared" si="1155"/>
        <v>102.29938175646106</v>
      </c>
      <c r="AV138" s="9">
        <f t="shared" si="1156"/>
        <v>102.08265568930027</v>
      </c>
      <c r="AW138" s="101">
        <f t="shared" si="719"/>
        <v>102.19101872288067</v>
      </c>
      <c r="AX138" s="15">
        <f t="shared" si="720"/>
        <v>2.1134622112183818E-5</v>
      </c>
      <c r="AY138" s="49"/>
      <c r="AZ138" s="11">
        <f t="shared" si="1157"/>
        <v>4.2302925642074968E-5</v>
      </c>
      <c r="BA138" s="10">
        <f t="shared" si="1158"/>
        <v>102.29950527043604</v>
      </c>
      <c r="BB138" s="9">
        <f t="shared" si="1159"/>
        <v>102.29936948104712</v>
      </c>
      <c r="BC138" s="9">
        <f t="shared" si="517"/>
        <v>101.86623648888293</v>
      </c>
      <c r="BD138" s="101">
        <f t="shared" si="723"/>
        <v>102.08280298496503</v>
      </c>
      <c r="BE138" s="15">
        <f t="shared" si="1160"/>
        <v>4.2238122223288759E-5</v>
      </c>
      <c r="BF138" s="49"/>
      <c r="BG138" s="11">
        <f t="shared" si="725"/>
        <v>6.3408806303829829E-5</v>
      </c>
      <c r="BH138" s="10">
        <f t="shared" si="726"/>
        <v>102.19124042225666</v>
      </c>
      <c r="BI138" s="9">
        <f t="shared" si="518"/>
        <v>102.29932045166993</v>
      </c>
      <c r="BJ138" s="9">
        <f t="shared" si="727"/>
        <v>101.65012237120398</v>
      </c>
      <c r="BK138" s="101">
        <f t="shared" si="728"/>
        <v>101.97472141143695</v>
      </c>
      <c r="BL138" s="15">
        <f t="shared" si="729"/>
        <v>6.330828721412962E-5</v>
      </c>
      <c r="BM138" s="49"/>
      <c r="BN138" s="11">
        <f t="shared" si="730"/>
        <v>8.4481329136761445E-5</v>
      </c>
      <c r="BO138" s="10">
        <f t="shared" si="731"/>
        <v>102.08308529285796</v>
      </c>
      <c r="BP138" s="9">
        <f t="shared" si="519"/>
        <v>102.29921030577917</v>
      </c>
      <c r="BQ138" s="9">
        <f t="shared" si="732"/>
        <v>101.43431142315666</v>
      </c>
      <c r="BR138" s="101">
        <f t="shared" si="733"/>
        <v>101.86676086446792</v>
      </c>
      <c r="BS138" s="15">
        <f t="shared" si="734"/>
        <v>8.4342927867168136E-5</v>
      </c>
      <c r="BT138" s="12"/>
      <c r="BU138" s="11">
        <f t="shared" si="735"/>
        <v>1.055182956316451E-4</v>
      </c>
      <c r="BV138" s="10">
        <f t="shared" si="736"/>
        <v>101.97502682542897</v>
      </c>
      <c r="BW138" s="9">
        <f t="shared" si="520"/>
        <v>102.29901480678944</v>
      </c>
      <c r="BX138" s="9">
        <f t="shared" si="737"/>
        <v>101.21880160461563</v>
      </c>
      <c r="BY138" s="101">
        <f t="shared" si="738"/>
        <v>101.75890820570254</v>
      </c>
      <c r="BZ138" s="15">
        <f t="shared" si="739"/>
        <v>1.053398796352409E-4</v>
      </c>
      <c r="CA138" s="12"/>
      <c r="CB138" s="11">
        <f t="shared" si="740"/>
        <v>1.2651753125648505E-4</v>
      </c>
      <c r="CC138" s="10">
        <f t="shared" si="741"/>
        <v>101.86705196887944</v>
      </c>
      <c r="CD138" s="9">
        <f t="shared" si="521"/>
        <v>102.29870985386181</v>
      </c>
      <c r="CE138" s="9">
        <f t="shared" si="742"/>
        <v>101.00359075062885</v>
      </c>
      <c r="CF138" s="101">
        <f t="shared" si="743"/>
        <v>101.65115030224533</v>
      </c>
      <c r="CG138" s="15">
        <f t="shared" si="744"/>
        <v>1.2629700338166199E-4</v>
      </c>
      <c r="CH138" s="12"/>
      <c r="CI138" s="11">
        <f t="shared" si="745"/>
        <v>1.4747688621697747E-4</v>
      </c>
      <c r="CJ138" s="10">
        <f t="shared" si="746"/>
        <v>101.75914768374221</v>
      </c>
      <c r="CK138" s="9">
        <f t="shared" si="522"/>
        <v>102.29827149149403</v>
      </c>
      <c r="CL138" s="9">
        <f t="shared" si="747"/>
        <v>100.78867657371066</v>
      </c>
      <c r="CM138" s="101">
        <f t="shared" si="748"/>
        <v>101.54347403260235</v>
      </c>
      <c r="CN138" s="15">
        <f t="shared" si="749"/>
        <v>1.4721218609183899E-4</v>
      </c>
      <c r="CO138" s="12"/>
      <c r="CP138" s="11">
        <f t="shared" si="750"/>
        <v>1.683942361893626E-4</v>
      </c>
      <c r="CQ138" s="10">
        <f t="shared" si="751"/>
        <v>101.65130094802858</v>
      </c>
      <c r="CR138" s="9">
        <f t="shared" si="523"/>
        <v>102.297675918913</v>
      </c>
      <c r="CS138" s="9">
        <f t="shared" si="524"/>
        <v>100.5740566662345</v>
      </c>
      <c r="CT138" s="101">
        <f t="shared" si="752"/>
        <v>101.43586629257375</v>
      </c>
      <c r="CU138" s="15">
        <f t="shared" si="753"/>
        <v>1.6808334155586724E-4</v>
      </c>
      <c r="CV138" s="12"/>
      <c r="CW138" s="11">
        <f t="shared" si="754"/>
        <v>1.8926748302516152E-4</v>
      </c>
      <c r="CX138" s="10">
        <f t="shared" si="755"/>
        <v>101.54349876303235</v>
      </c>
      <c r="CY138" s="9">
        <f t="shared" si="525"/>
        <v>102.29689949926275</v>
      </c>
      <c r="CZ138" s="9">
        <f t="shared" si="526"/>
        <v>100.35972850291976</v>
      </c>
      <c r="DA138" s="101">
        <f t="shared" si="756"/>
        <v>101.32831400109126</v>
      </c>
      <c r="DB138" s="15">
        <f t="shared" si="757"/>
        <v>1.8890841102200839E-4</v>
      </c>
      <c r="DC138" s="12"/>
      <c r="DD138" s="11">
        <f t="shared" si="758"/>
        <v>2.1009455542760639E-4</v>
      </c>
      <c r="DE138" s="10">
        <f t="shared" si="759"/>
        <v>101.43572815907724</v>
      </c>
      <c r="DF138" s="9">
        <f t="shared" si="527"/>
        <v>102.29591876858252</v>
      </c>
      <c r="DG138" s="9">
        <f t="shared" si="528"/>
        <v>100.14568944340927</v>
      </c>
      <c r="DH138" s="101">
        <f t="shared" si="760"/>
        <v>101.2208041059959</v>
      </c>
      <c r="DI138" s="15">
        <f t="shared" si="761"/>
        <v>2.0968536382086445E-4</v>
      </c>
      <c r="DJ138" s="12"/>
      <c r="DK138" s="11">
        <f t="shared" si="762"/>
        <v>2.3087340959955901E-4</v>
      </c>
      <c r="DL138" s="10">
        <f t="shared" si="763"/>
        <v>101.32797620120263</v>
      </c>
      <c r="DM138" s="9">
        <f t="shared" si="529"/>
        <v>102.29471044456908</v>
      </c>
      <c r="DN138" s="9">
        <f t="shared" si="530"/>
        <v>99.931936734932592</v>
      </c>
      <c r="DO138" s="101">
        <f t="shared" si="764"/>
        <v>101.11332358975083</v>
      </c>
      <c r="DP138" s="15">
        <f t="shared" si="765"/>
        <v>2.3041219796013132E-4</v>
      </c>
      <c r="DQ138" s="12"/>
      <c r="DR138" s="11">
        <f t="shared" si="766"/>
        <v>2.5160202986270727E-4</v>
      </c>
      <c r="DS138" s="10">
        <f t="shared" si="767"/>
        <v>101.22022999478278</v>
      </c>
      <c r="DT138" s="9">
        <f t="shared" si="531"/>
        <v>102.29325143511818</v>
      </c>
      <c r="DU138" s="9">
        <f t="shared" si="532"/>
        <v>99.718467515050179</v>
      </c>
      <c r="DV138" s="101">
        <f t="shared" si="768"/>
        <v>101.00585947508418</v>
      </c>
      <c r="DW138" s="15">
        <f t="shared" si="769"/>
        <v>2.5108694068995071E-4</v>
      </c>
      <c r="DX138" s="12"/>
      <c r="DY138" s="11">
        <f t="shared" si="770"/>
        <v>2.7227842924803624E-4</v>
      </c>
      <c r="DZ138" s="10">
        <f t="shared" si="771"/>
        <v>101.11247669107453</v>
      </c>
      <c r="EA138" s="9">
        <f t="shared" si="533"/>
        <v>102.29151884664063</v>
      </c>
      <c r="EB138" s="9">
        <f t="shared" si="534"/>
        <v>99.505278814475517</v>
      </c>
      <c r="EC138" s="101">
        <f t="shared" si="772"/>
        <v>100.89839883055808</v>
      </c>
      <c r="ED138" s="15">
        <f t="shared" si="773"/>
        <v>2.7170764903865322E-4</v>
      </c>
      <c r="EE138" s="12"/>
      <c r="EF138" s="11">
        <f t="shared" si="774"/>
        <v>2.9290065005729181E-4</v>
      </c>
      <c r="EG138" s="10">
        <f t="shared" si="775"/>
        <v>101.00470349268971</v>
      </c>
      <c r="EH138" s="9">
        <f t="shared" si="535"/>
        <v>102.28948999214815</v>
      </c>
      <c r="EI138" s="9">
        <f t="shared" si="536"/>
        <v>99.292367559968298</v>
      </c>
      <c r="EJ138" s="101">
        <f t="shared" si="776"/>
        <v>100.79092877605822</v>
      </c>
      <c r="EK138" s="15">
        <f t="shared" si="777"/>
        <v>2.9227241031914953E-4</v>
      </c>
      <c r="EL138" s="12"/>
      <c r="EM138" s="11">
        <f t="shared" si="778"/>
        <v>3.1346676439564979E-4</v>
      </c>
      <c r="EN138" s="10">
        <f t="shared" si="779"/>
        <v>100.89689765898672</v>
      </c>
      <c r="EO138" s="9">
        <f t="shared" si="537"/>
        <v>102.28714239910546</v>
      </c>
      <c r="EP138" s="9">
        <f t="shared" si="538"/>
        <v>99.079730577296445</v>
      </c>
      <c r="EQ138" s="101">
        <f t="shared" si="780"/>
        <v>100.68343648820095</v>
      </c>
      <c r="ER138" s="15">
        <f t="shared" si="781"/>
        <v>3.1277934260578202E-4</v>
      </c>
      <c r="ES138" s="12"/>
      <c r="ET138" s="11">
        <f t="shared" si="782"/>
        <v>3.3397487467534112E-4</v>
      </c>
      <c r="EU138" s="10">
        <f t="shared" si="783"/>
        <v>100.78904651137822</v>
      </c>
      <c r="EV138" s="9">
        <f t="shared" si="539"/>
        <v>102.28445381704462</v>
      </c>
      <c r="EW138" s="9">
        <f t="shared" si="540"/>
        <v>98.867364594259982</v>
      </c>
      <c r="EX138" s="101">
        <f t="shared" si="784"/>
        <v>100.57590920565229</v>
      </c>
      <c r="EY138" s="15">
        <f t="shared" si="785"/>
        <v>3.3322659518199125E-4</v>
      </c>
      <c r="EZ138" s="12"/>
      <c r="FA138" s="11">
        <f t="shared" si="786"/>
        <v>3.5442311409053024E-4</v>
      </c>
      <c r="FB138" s="10">
        <f t="shared" si="787"/>
        <v>100.68113743854977</v>
      </c>
      <c r="FC138" s="9">
        <f t="shared" si="541"/>
        <v>102.28140222493853</v>
      </c>
      <c r="FD138" s="9">
        <f t="shared" si="542"/>
        <v>98.655266243774108</v>
      </c>
      <c r="FE138" s="101">
        <f t="shared" si="788"/>
        <v>100.46833423435632</v>
      </c>
      <c r="FF138" s="15">
        <f t="shared" si="789"/>
        <v>3.5361234895869717E-4</v>
      </c>
      <c r="FG138" s="12"/>
      <c r="FH138" s="11">
        <f t="shared" si="790"/>
        <v>3.7480964706329057E-4</v>
      </c>
      <c r="FI138" s="10">
        <f t="shared" si="791"/>
        <v>100.57315790158648</v>
      </c>
      <c r="FJ138" s="9">
        <f t="shared" si="543"/>
        <v>102.27796583833073</v>
      </c>
      <c r="FK138" s="9">
        <f t="shared" si="544"/>
        <v>98.443432067005276</v>
      </c>
      <c r="FL138" s="101">
        <f t="shared" si="792"/>
        <v>100.360698952668</v>
      </c>
      <c r="FM138" s="15">
        <f t="shared" si="793"/>
        <v>3.7393481686376985E-4</v>
      </c>
      <c r="FN138" s="12"/>
      <c r="FO138" s="11">
        <f t="shared" si="794"/>
        <v>3.9513266966099655E-4</v>
      </c>
      <c r="FP138" s="10">
        <f t="shared" si="795"/>
        <v>100.46509543900324</v>
      </c>
      <c r="FQ138" s="9">
        <f t="shared" si="545"/>
        <v>102.27412311621876</v>
      </c>
      <c r="FR138" s="9">
        <f t="shared" si="546"/>
        <v>98.231858516556571</v>
      </c>
      <c r="FS138" s="101">
        <f t="shared" si="796"/>
        <v>100.25299081638767</v>
      </c>
      <c r="FT138" s="15">
        <f t="shared" si="797"/>
        <v>3.9419224420263676E-4</v>
      </c>
      <c r="FU138" s="12"/>
      <c r="FV138" s="11">
        <f t="shared" si="798"/>
        <v>4.1539040998514015E-4</v>
      </c>
      <c r="FW138" s="10">
        <f t="shared" si="799"/>
        <v>100.35693767167541</v>
      </c>
      <c r="FX138" s="9">
        <f t="shared" si="547"/>
        <v>102.26985276768922</v>
      </c>
      <c r="FY138" s="9">
        <f t="shared" si="548"/>
        <v>98.020541959696388</v>
      </c>
      <c r="FZ138" s="101">
        <f t="shared" si="800"/>
        <v>100.1451973636928</v>
      </c>
      <c r="GA138" s="15">
        <f t="shared" si="801"/>
        <v>4.1438290899046919E-4</v>
      </c>
      <c r="GB138" s="12"/>
      <c r="GC138" s="11">
        <f t="shared" si="802"/>
        <v>4.3558112853192137E-4</v>
      </c>
      <c r="GD138" s="10">
        <f t="shared" si="803"/>
        <v>100.2486723076662</v>
      </c>
      <c r="GE138" s="9">
        <f t="shared" si="549"/>
        <v>102.26513375830247</v>
      </c>
      <c r="GF138" s="9">
        <f t="shared" si="550"/>
        <v>97.809478681627169</v>
      </c>
      <c r="GG138" s="101">
        <f t="shared" si="804"/>
        <v>100.03730621996482</v>
      </c>
      <c r="GH138" s="15">
        <f t="shared" si="805"/>
        <v>4.3450512225604628E-4</v>
      </c>
      <c r="GI138" s="12"/>
      <c r="GJ138" s="11">
        <f t="shared" si="806"/>
        <v>4.5570311852469555E-4</v>
      </c>
      <c r="GK138" s="10">
        <f t="shared" si="807"/>
        <v>100.14028714694793</v>
      </c>
      <c r="GL138" s="9">
        <f t="shared" si="551"/>
        <v>102.25994531622568</v>
      </c>
      <c r="GM138" s="9">
        <f t="shared" si="552"/>
        <v>97.598664888788747</v>
      </c>
      <c r="GN138" s="120">
        <f t="shared" si="808"/>
        <v>99.929305102507215</v>
      </c>
      <c r="GO138" s="15">
        <f t="shared" si="809"/>
        <v>4.5455722831769734E-4</v>
      </c>
      <c r="GP138" s="12"/>
      <c r="GQ138" s="11">
        <f t="shared" si="810"/>
        <v>4.7575470621859646E-4</v>
      </c>
      <c r="GR138" s="10">
        <f t="shared" si="811"/>
        <v>100.03177008601413</v>
      </c>
      <c r="GS138" s="9">
        <f t="shared" si="553"/>
        <v>102.25426693811298</v>
      </c>
      <c r="GT138" s="9">
        <f t="shared" si="554"/>
        <v>97.388096712191555</v>
      </c>
      <c r="GU138" s="120">
        <f t="shared" si="812"/>
        <v>99.821181825152266</v>
      </c>
      <c r="GV138" s="15">
        <f t="shared" si="813"/>
        <v>4.7453760503167485E-4</v>
      </c>
      <c r="GW138" s="12"/>
      <c r="GX138" s="11">
        <f t="shared" si="814"/>
        <v>4.9573425117766521E-4</v>
      </c>
      <c r="GY138" s="10">
        <f t="shared" si="815"/>
        <v>99.923109122379429</v>
      </c>
      <c r="GZ138" s="9">
        <f t="shared" si="555"/>
        <v>102.24807839473205</v>
      </c>
      <c r="HA138" s="9">
        <f t="shared" si="556"/>
        <v>97.177770210775037</v>
      </c>
      <c r="HB138" s="101">
        <f t="shared" si="816"/>
        <v>99.712924302753549</v>
      </c>
      <c r="HC138" s="15">
        <f t="shared" si="817"/>
        <v>4.9444466401334347E-4</v>
      </c>
      <c r="HD138" s="12"/>
      <c r="HE138" s="11">
        <f t="shared" si="818"/>
        <v>5.156401465247776E-4</v>
      </c>
      <c r="HF138" s="10">
        <f t="shared" si="819"/>
        <v>99.814292358964565</v>
      </c>
      <c r="HG138" s="9">
        <f t="shared" si="557"/>
        <v>102.24135973633673</v>
      </c>
      <c r="HH138" s="9">
        <f t="shared" si="558"/>
        <v>96.967681374787475</v>
      </c>
      <c r="HI138" s="101">
        <f t="shared" si="820"/>
        <v>99.604520555562104</v>
      </c>
      <c r="HJ138" s="15">
        <f t="shared" si="821"/>
        <v>5.1427685083151519E-4</v>
      </c>
      <c r="HK138" s="12"/>
      <c r="HL138" s="11">
        <f t="shared" si="822"/>
        <v>5.3547081916467427E-4</v>
      </c>
      <c r="HM138" s="10">
        <f t="shared" si="823"/>
        <v>99.705308008364639</v>
      </c>
      <c r="HN138" s="9">
        <f t="shared" si="559"/>
        <v>102.23409129778534</v>
      </c>
      <c r="HO138" s="9">
        <f t="shared" si="560"/>
        <v>96.757826129181325</v>
      </c>
      <c r="HP138" s="120">
        <f t="shared" si="824"/>
        <v>99.495958713483333</v>
      </c>
      <c r="HQ138" s="15">
        <f t="shared" si="825"/>
        <v>5.3403264517645624E-4</v>
      </c>
      <c r="HR138" s="12"/>
      <c r="HS138" s="11">
        <f t="shared" si="1064"/>
        <v>5.5522472998059821E-4</v>
      </c>
      <c r="HT138" s="10">
        <f t="shared" si="826"/>
        <v>99.59614439699746</v>
      </c>
      <c r="HU138" s="9">
        <f t="shared" si="561"/>
        <v>102.22625370340512</v>
      </c>
      <c r="HV138" s="9">
        <f t="shared" si="562"/>
        <v>96.548200337021186</v>
      </c>
      <c r="HW138" s="120">
        <f t="shared" si="827"/>
        <v>99.387227020213146</v>
      </c>
      <c r="HX138" s="15">
        <f t="shared" si="828"/>
        <v>5.5371056100193806E-4</v>
      </c>
      <c r="HY138" s="12"/>
      <c r="HZ138" s="11">
        <f t="shared" si="1065"/>
        <v>5.7490037400477457E-4</v>
      </c>
      <c r="IA138" s="10">
        <f t="shared" si="829"/>
        <v>99.486789969130825</v>
      </c>
      <c r="IB138" s="9">
        <f t="shared" si="563"/>
        <v>102.21782787160315</v>
      </c>
      <c r="IC138" s="9">
        <f t="shared" si="564"/>
        <v>96.33879980289845</v>
      </c>
      <c r="ID138" s="120">
        <f t="shared" si="830"/>
        <v>99.278313837250806</v>
      </c>
      <c r="IE138" s="15">
        <f t="shared" si="831"/>
        <v>5.7330914664187565E-4</v>
      </c>
      <c r="IF138" s="12"/>
      <c r="IG138" s="11">
        <f t="shared" si="1066"/>
        <v>5.9449628056334135E-4</v>
      </c>
      <c r="IH138" s="10">
        <f t="shared" si="832"/>
        <v>99.377233290786037</v>
      </c>
      <c r="II138" s="9">
        <f t="shared" si="565"/>
        <v>102.20879501922457</v>
      </c>
      <c r="IJ138" s="9">
        <f t="shared" si="566"/>
        <v>96.129620276349925</v>
      </c>
      <c r="IK138" s="120">
        <f t="shared" si="833"/>
        <v>99.169207647787246</v>
      </c>
      <c r="IL138" s="15">
        <f t="shared" si="834"/>
        <v>5.9282698490197927E-4</v>
      </c>
      <c r="IM138" s="12"/>
      <c r="IN138" s="11">
        <f t="shared" si="1067"/>
        <v>6.1401101339601382E-4</v>
      </c>
      <c r="IO138" s="10">
        <f t="shared" si="835"/>
        <v>99.267463053516707</v>
      </c>
      <c r="IP138" s="9">
        <f t="shared" si="567"/>
        <v>102.19913666565921</v>
      </c>
      <c r="IQ138" s="9">
        <f t="shared" si="568"/>
        <v>95.920657455274579</v>
      </c>
      <c r="IR138" s="120">
        <f t="shared" si="836"/>
        <v>99.059897060466895</v>
      </c>
      <c r="IS138" s="15">
        <f t="shared" si="837"/>
        <v>6.1226269312700244E-4</v>
      </c>
      <c r="IT138" s="12"/>
      <c r="IU138" s="11">
        <f t="shared" si="1068"/>
        <v>6.3344317075109873E-4</v>
      </c>
      <c r="IV138" s="10">
        <f t="shared" si="838"/>
        <v>99.157468078060589</v>
      </c>
      <c r="IW138" s="9">
        <f t="shared" si="569"/>
        <v>102.18883463669799</v>
      </c>
      <c r="IX138" s="9">
        <f t="shared" si="570"/>
        <v>95.711906989345479</v>
      </c>
      <c r="IY138" s="120">
        <f t="shared" si="839"/>
        <v>98.950370813021735</v>
      </c>
      <c r="IZ138" s="15">
        <f t="shared" si="840"/>
        <v>6.3161492324410352E-4</v>
      </c>
      <c r="JA138" s="12"/>
      <c r="JB138" s="11">
        <f t="shared" si="1069"/>
        <v>6.5279138545626446E-4</v>
      </c>
      <c r="JC138" s="10">
        <f t="shared" si="841"/>
        <v>99.047237317863647</v>
      </c>
      <c r="JD138" s="9">
        <f t="shared" si="571"/>
        <v>102.17787106814059</v>
      </c>
      <c r="JE138" s="9">
        <f t="shared" si="572"/>
        <v>95.503364483412099</v>
      </c>
      <c r="JF138" s="120">
        <f t="shared" si="842"/>
        <v>98.840617775776337</v>
      </c>
      <c r="JG138" s="15">
        <f t="shared" si="843"/>
        <v>6.5088236178286807E-4</v>
      </c>
      <c r="JH138" s="12"/>
      <c r="JI138" s="11">
        <f t="shared" si="1070"/>
        <v>6.7205432496562022E-4</v>
      </c>
      <c r="JJ138" s="10">
        <f t="shared" si="844"/>
        <v>98.936759862474858</v>
      </c>
      <c r="JK138" s="9">
        <f t="shared" si="573"/>
        <v>102.1662284091564</v>
      </c>
      <c r="JL138" s="9">
        <f t="shared" si="574"/>
        <v>95.295025500890503</v>
      </c>
      <c r="JM138" s="120">
        <f t="shared" si="845"/>
        <v>98.730626955023453</v>
      </c>
      <c r="JN138" s="15">
        <f t="shared" si="846"/>
        <v>6.7006372987245169E-4</v>
      </c>
      <c r="JO138" s="12"/>
      <c r="JP138" s="11">
        <f t="shared" si="1071"/>
        <v>6.9123069138352382E-4</v>
      </c>
      <c r="JQ138" s="10">
        <f t="shared" si="847"/>
        <v>98.826024940811436</v>
      </c>
      <c r="JR138" s="9">
        <f t="shared" si="575"/>
        <v>102.15388942540082</v>
      </c>
      <c r="JS138" s="9">
        <f t="shared" si="576"/>
        <v>95.08688556713463</v>
      </c>
      <c r="JT138" s="120">
        <f t="shared" si="848"/>
        <v>98.620387496267725</v>
      </c>
      <c r="JU138" s="15">
        <f t="shared" si="849"/>
        <v>6.8915778321672631E-4</v>
      </c>
      <c r="JV138" s="12"/>
      <c r="JW138" s="11">
        <f t="shared" si="1072"/>
        <v>7.1031922146592595E-4</v>
      </c>
      <c r="JX138" s="10">
        <f t="shared" si="850"/>
        <v>98.715021924292216</v>
      </c>
      <c r="JY138" s="9">
        <f t="shared" si="577"/>
        <v>102.14083720188923</v>
      </c>
      <c r="JZ138" s="9">
        <f t="shared" si="578"/>
        <v>94.878940172788475</v>
      </c>
      <c r="KA138" s="120">
        <f t="shared" si="851"/>
        <v>98.509888687338844</v>
      </c>
      <c r="KB138" s="15">
        <f t="shared" si="852"/>
        <v>7.0816331204763691E-4</v>
      </c>
      <c r="KC138" s="12"/>
      <c r="KD138" s="11">
        <f t="shared" si="1073"/>
        <v>7.2931868659945325E-4</v>
      </c>
      <c r="KE138" s="10">
        <f t="shared" si="853"/>
        <v>98.603740329840377</v>
      </c>
      <c r="KF138" s="9">
        <f t="shared" si="579"/>
        <v>102.12705514563127</v>
      </c>
      <c r="KG138" s="9">
        <f t="shared" si="580"/>
        <v>94.671184777112984</v>
      </c>
      <c r="KH138" s="120">
        <f t="shared" si="854"/>
        <v>98.399119961372122</v>
      </c>
      <c r="KI138" s="15">
        <f t="shared" si="855"/>
        <v>7.2707914105766007E-4</v>
      </c>
      <c r="KJ138" s="12"/>
      <c r="KK138" s="11">
        <f t="shared" si="1074"/>
        <v>7.4822789275909882E-4</v>
      </c>
      <c r="KL138" s="10">
        <f t="shared" si="856"/>
        <v>98.492169822753638</v>
      </c>
      <c r="KM138" s="9">
        <f t="shared" si="581"/>
        <v>102.11252698802821</v>
      </c>
      <c r="KN138" s="9">
        <f t="shared" si="582"/>
        <v>94.463614811285879</v>
      </c>
      <c r="KO138" s="120">
        <f t="shared" si="857"/>
        <v>98.288070899657043</v>
      </c>
      <c r="KP138" s="15">
        <f t="shared" si="858"/>
        <v>7.4590412931179915E-4</v>
      </c>
      <c r="KQ138" s="12"/>
      <c r="KR138" s="11">
        <f t="shared" si="1075"/>
        <v>7.6704568044487183E-4</v>
      </c>
      <c r="KS138" s="10">
        <f t="shared" si="859"/>
        <v>98.380300219442574</v>
      </c>
      <c r="KT138" s="9">
        <f t="shared" si="583"/>
        <v>102.09723678703627</v>
      </c>
      <c r="KU138" s="9">
        <f t="shared" si="584"/>
        <v>94.256225681668965</v>
      </c>
      <c r="KV138" s="120">
        <f t="shared" si="860"/>
        <v>98.176731234352616</v>
      </c>
      <c r="KW138" s="15">
        <f t="shared" si="861"/>
        <v>7.64637170139935E-4</v>
      </c>
      <c r="KX138" s="12"/>
      <c r="KY138" s="11">
        <f t="shared" si="1076"/>
        <v>7.8577092459824148E-4</v>
      </c>
      <c r="KZ138" s="10">
        <f t="shared" si="862"/>
        <v>98.268121490035838</v>
      </c>
      <c r="LA138" s="9">
        <f t="shared" si="585"/>
        <v>102.08116892909931</v>
      </c>
      <c r="LB138" s="9">
        <f t="shared" si="586"/>
        <v>94.049012773042492</v>
      </c>
      <c r="LC138" s="120">
        <f t="shared" si="863"/>
        <v>98.065090851070892</v>
      </c>
      <c r="LD138" s="15">
        <f t="shared" si="864"/>
        <v>7.8327719100987716E-4</v>
      </c>
      <c r="LE138" s="12"/>
      <c r="LF138" s="11">
        <f t="shared" si="1077"/>
        <v>8.044025344986944E-4</v>
      </c>
      <c r="LG138" s="10">
        <f t="shared" si="865"/>
        <v>98.155623760853672</v>
      </c>
      <c r="LH138" s="9">
        <f t="shared" si="587"/>
        <v>102.06430813085409</v>
      </c>
      <c r="LI138" s="9">
        <f t="shared" si="588"/>
        <v>93.841971451800873</v>
      </c>
      <c r="LJ138" s="120">
        <f t="shared" si="866"/>
        <v>97.953139791327487</v>
      </c>
      <c r="LK138" s="15">
        <f t="shared" si="867"/>
        <v>8.0182315338201771E-4</v>
      </c>
      <c r="LL138" s="12"/>
      <c r="LM138" s="11">
        <f t="shared" si="1078"/>
        <v>8.229394536412376E-4</v>
      </c>
      <c r="LN138" s="10">
        <f t="shared" si="868"/>
        <v>98.042797316748647</v>
      </c>
      <c r="LO138" s="9">
        <f t="shared" si="589"/>
        <v>102.04663944061163</v>
      </c>
      <c r="LP138" s="9">
        <f t="shared" si="590"/>
        <v>93.635097069108397</v>
      </c>
      <c r="LQ138" s="120">
        <f t="shared" si="869"/>
        <v>97.840868254860013</v>
      </c>
      <c r="LR138" s="15">
        <f t="shared" si="870"/>
        <v>8.2027405254607151E-4</v>
      </c>
      <c r="LS138" s="12"/>
      <c r="LT138" s="11">
        <f t="shared" si="1079"/>
        <v>8.4138065959533405E-4</v>
      </c>
      <c r="LU138" s="10">
        <f t="shared" si="871"/>
        <v>97.929632603314701</v>
      </c>
      <c r="LV138" s="9">
        <f t="shared" si="591"/>
        <v>102.0281482396185</v>
      </c>
      <c r="LW138" s="9">
        <f t="shared" si="592"/>
        <v>93.4283849640114</v>
      </c>
      <c r="LX138" s="120">
        <f t="shared" si="872"/>
        <v>97.728266601814951</v>
      </c>
      <c r="LY138" s="15">
        <f t="shared" si="873"/>
        <v>8.386289174405555E-4</v>
      </c>
      <c r="LZ138" s="12"/>
      <c r="MA138" s="11">
        <f t="shared" si="1080"/>
        <v>8.5972516384591718E-4</v>
      </c>
      <c r="MB138" s="10">
        <f t="shared" si="874"/>
        <v>97.816120228964664</v>
      </c>
      <c r="MC138" s="9">
        <f t="shared" si="593"/>
        <v>102.00882024310175</v>
      </c>
      <c r="MD138" s="9">
        <f t="shared" si="594"/>
        <v>93.221830466504215</v>
      </c>
      <c r="ME138" s="120">
        <f t="shared" si="875"/>
        <v>97.615325354802991</v>
      </c>
      <c r="MF138" s="15">
        <f t="shared" si="876"/>
        <v>8.5688681045572039E-4</v>
      </c>
      <c r="MG138" s="12"/>
      <c r="MH138" s="11">
        <f t="shared" si="1081"/>
        <v>8.7797201161714353E-4</v>
      </c>
      <c r="MI138" s="10">
        <f t="shared" si="877"/>
        <v>97.702250966876804</v>
      </c>
      <c r="MJ138" s="9">
        <f t="shared" si="595"/>
        <v>101.9886415011015</v>
      </c>
      <c r="MK138" s="9">
        <f t="shared" si="596"/>
        <v>93.015428900546652</v>
      </c>
      <c r="ML138" s="120">
        <f t="shared" si="878"/>
        <v>97.502035200824082</v>
      </c>
      <c r="MM138" s="15">
        <f t="shared" si="879"/>
        <v>8.75046827220486E-4</v>
      </c>
      <c r="MN138" s="12"/>
      <c r="MO138" s="11">
        <f t="shared" si="1082"/>
        <v>8.9612028167941865E-4</v>
      </c>
      <c r="MP138" s="10">
        <f t="shared" si="880"/>
        <v>97.588015756811402</v>
      </c>
      <c r="MQ138" s="9">
        <f t="shared" si="597"/>
        <v>101.96759839909532</v>
      </c>
      <c r="MR138" s="9">
        <f t="shared" si="598"/>
        <v>92.809175587030964</v>
      </c>
      <c r="MS138" s="120">
        <f t="shared" si="881"/>
        <v>97.388386993063136</v>
      </c>
      <c r="MT138" s="15">
        <f t="shared" si="882"/>
        <v>8.9310809637399287E-4</v>
      </c>
      <c r="MU138" s="12"/>
      <c r="MV138" s="11">
        <f t="shared" si="1083"/>
        <v>9.1416908614033981E-4</v>
      </c>
      <c r="MW138" s="10">
        <f t="shared" si="883"/>
        <v>97.473405706798317</v>
      </c>
      <c r="MX138" s="9">
        <f t="shared" si="599"/>
        <v>101.94567765841869</v>
      </c>
      <c r="MY138" s="9">
        <f t="shared" si="600"/>
        <v>92.603065846693781</v>
      </c>
      <c r="MZ138" s="120">
        <f t="shared" si="884"/>
        <v>97.274371752556235</v>
      </c>
      <c r="NA138" s="15">
        <f t="shared" si="885"/>
        <v>9.1106977932262827E-4</v>
      </c>
      <c r="NB138" s="12"/>
      <c r="NC138" s="11">
        <f t="shared" si="1084"/>
        <v>9.3211757022033037E-4</v>
      </c>
      <c r="ND138" s="10">
        <f t="shared" si="886"/>
        <v>97.358412094695538</v>
      </c>
      <c r="NE138" s="9">
        <f t="shared" si="601"/>
        <v>101.9228663364857</v>
      </c>
      <c r="NF138" s="9">
        <f t="shared" si="602"/>
        <v>92.397095002974282</v>
      </c>
      <c r="NG138" s="120">
        <f t="shared" si="887"/>
        <v>97.15998066972999</v>
      </c>
      <c r="NH138" s="15">
        <f t="shared" si="888"/>
        <v>9.2893106998285342E-4</v>
      </c>
      <c r="NI138" s="12"/>
      <c r="NJ138" s="11">
        <f t="shared" si="1085"/>
        <v>9.4996491201329927E-4</v>
      </c>
      <c r="NK138" s="10">
        <f t="shared" si="889"/>
        <v>97.243026369621504</v>
      </c>
      <c r="NL138" s="9">
        <f t="shared" si="603"/>
        <v>101.89915182681462</v>
      </c>
      <c r="NM138" s="9">
        <f t="shared" si="604"/>
        <v>92.19125838481385</v>
      </c>
      <c r="NN138" s="120">
        <f t="shared" si="890"/>
        <v>97.045205105814233</v>
      </c>
      <c r="NO138" s="15">
        <f t="shared" si="891"/>
        <v>9.466911945106573E-4</v>
      </c>
      <c r="NP138" s="12"/>
      <c r="NQ138" s="11">
        <f t="shared" si="1086"/>
        <v>9.6771032223319921E-4</v>
      </c>
      <c r="NR138" s="10">
        <f t="shared" si="892"/>
        <v>97.127240153261056</v>
      </c>
      <c r="NS138" s="9">
        <f t="shared" si="605"/>
        <v>101.87452185886274</v>
      </c>
      <c r="NT138" s="9">
        <f t="shared" si="606"/>
        <v>91.985551329396941</v>
      </c>
      <c r="NU138" s="120">
        <f t="shared" si="893"/>
        <v>96.930036594129831</v>
      </c>
      <c r="NV138" s="15">
        <f t="shared" si="894"/>
        <v>9.6434941101817813E-4</v>
      </c>
      <c r="NW138" s="12"/>
      <c r="NX138" s="11">
        <f t="shared" si="1087"/>
        <v>9.8535304394690819E-4</v>
      </c>
      <c r="NY138" s="10">
        <f t="shared" si="895"/>
        <v>97.01104524104727</v>
      </c>
      <c r="NZ138" s="9">
        <f t="shared" si="607"/>
        <v>101.84896449767513</v>
      </c>
      <c r="OA138" s="9">
        <f t="shared" si="608"/>
        <v>91.779969184829511</v>
      </c>
      <c r="OB138" s="120">
        <f t="shared" si="896"/>
        <v>96.814466841252312</v>
      </c>
      <c r="OC138" s="15">
        <f t="shared" si="897"/>
        <v>9.8190500927825127E-4</v>
      </c>
      <c r="OD138" s="12"/>
      <c r="OE138" s="11">
        <f t="shared" si="1088"/>
        <v>1.0028923522942971E-3</v>
      </c>
      <c r="OF138" s="10">
        <f t="shared" si="898"/>
        <v>96.894433603219539</v>
      </c>
      <c r="OG138" s="9">
        <f t="shared" si="609"/>
        <v>101.82246814335197</v>
      </c>
      <c r="OH138" s="9">
        <f t="shared" si="610"/>
        <v>91.57450731275658</v>
      </c>
      <c r="OI138" s="120">
        <f t="shared" si="899"/>
        <v>96.698487728054275</v>
      </c>
      <c r="OJ138" s="15">
        <f t="shared" si="900"/>
        <v>9.9935731041721188E-4</v>
      </c>
      <c r="OK138" s="12"/>
      <c r="OL138" s="11">
        <f t="shared" si="1089"/>
        <v>1.0203275541956953E-3</v>
      </c>
      <c r="OM138" s="10">
        <f t="shared" si="901"/>
        <v>96.777397385761219</v>
      </c>
      <c r="ON138" s="9">
        <f t="shared" si="611"/>
        <v>101.7950215303392</v>
      </c>
      <c r="OO138" s="9">
        <f t="shared" si="612"/>
        <v>91.369161090913479</v>
      </c>
      <c r="OP138" s="120">
        <f t="shared" si="902"/>
        <v>96.582091310626339</v>
      </c>
      <c r="OQ138" s="15">
        <f t="shared" si="903"/>
        <v>1.0167056665969284E-3</v>
      </c>
      <c r="OR138" s="12"/>
      <c r="OS138" s="11">
        <f t="shared" si="1090"/>
        <v>1.0376579880478256E-3</v>
      </c>
      <c r="OT138" s="10">
        <f t="shared" si="904"/>
        <v>96.659928911216383</v>
      </c>
      <c r="OU138" s="9">
        <f t="shared" si="613"/>
        <v>101.76661372654728</v>
      </c>
      <c r="OV138" s="9">
        <f t="shared" si="614"/>
        <v>91.163925915613362</v>
      </c>
      <c r="OW138" s="120">
        <f t="shared" si="905"/>
        <v>96.465269821080312</v>
      </c>
      <c r="OX138" s="15">
        <f t="shared" si="906"/>
        <v>1.0339494606862861E-3</v>
      </c>
      <c r="OY138" s="12"/>
      <c r="OZ138" s="11">
        <f t="shared" si="1091"/>
        <v>1.0548830234083544E-3</v>
      </c>
      <c r="PA138" s="10">
        <f t="shared" si="907"/>
        <v>96.542020679389481</v>
      </c>
      <c r="PB138" s="9">
        <f t="shared" si="615"/>
        <v>101.73723413230282</v>
      </c>
      <c r="PC138" s="9">
        <f t="shared" si="616"/>
        <v>90.958797204166402</v>
      </c>
      <c r="PD138" s="120">
        <f t="shared" si="908"/>
        <v>96.348015668234609</v>
      </c>
      <c r="PE138" s="15">
        <f t="shared" si="909"/>
        <v>1.0510881059230353E-3</v>
      </c>
      <c r="PF138" s="12"/>
      <c r="PG138" s="11">
        <f t="shared" si="1092"/>
        <v>1.0720020606700079E-3</v>
      </c>
      <c r="PH138" s="10">
        <f t="shared" si="910"/>
        <v>96.423665367928038</v>
      </c>
      <c r="PI138" s="9">
        <f t="shared" si="617"/>
        <v>101.70687247913803</v>
      </c>
      <c r="PJ138" s="9">
        <f t="shared" si="618"/>
        <v>90.753770397232302</v>
      </c>
      <c r="PK138" s="120">
        <f t="shared" si="911"/>
        <v>96.230321438185172</v>
      </c>
      <c r="PL138" s="15">
        <f t="shared" si="912"/>
        <v>1.0681210455663411E-3</v>
      </c>
      <c r="PM138" s="12"/>
      <c r="PN138" s="11">
        <f t="shared" si="1093"/>
        <v>1.089014530724569E-3</v>
      </c>
      <c r="PO138" s="10">
        <f t="shared" si="913"/>
        <v>96.304855832791645</v>
      </c>
      <c r="PP138" s="9">
        <f t="shared" si="619"/>
        <v>101.67551882842285</v>
      </c>
      <c r="PQ138" s="9">
        <f t="shared" si="620"/>
        <v>90.548840961103053</v>
      </c>
      <c r="PR138" s="120">
        <f t="shared" si="914"/>
        <v>96.11217989476296</v>
      </c>
      <c r="PS138" s="15">
        <f t="shared" si="915"/>
        <v>1.0850477525407749E-3</v>
      </c>
      <c r="PT138" s="12"/>
      <c r="PU138" s="11">
        <f t="shared" si="1094"/>
        <v>1.105919894617508E-3</v>
      </c>
      <c r="PV138" s="10">
        <f t="shared" si="916"/>
        <v>96.185585108608223</v>
      </c>
      <c r="PW138" s="9">
        <f t="shared" si="621"/>
        <v>101.64316356984463</v>
      </c>
      <c r="PX138" s="9">
        <f t="shared" si="622"/>
        <v>90.344004389916634</v>
      </c>
      <c r="PY138" s="120">
        <f t="shared" si="917"/>
        <v>95.99358397988064</v>
      </c>
      <c r="PZ138" s="15">
        <f t="shared" si="918"/>
        <v>1.1018677290721786E-3</v>
      </c>
      <c r="QA138" s="12"/>
      <c r="QB138" s="11">
        <f t="shared" si="1095"/>
        <v>1.1227176431936844E-3</v>
      </c>
      <c r="QC138" s="10">
        <f t="shared" si="919"/>
        <v>96.065846408920379</v>
      </c>
      <c r="QD138" s="9">
        <f t="shared" si="623"/>
        <v>101.60979741974027</v>
      </c>
      <c r="QE138" s="9">
        <f t="shared" si="624"/>
        <v>90.139256207800017</v>
      </c>
      <c r="QF138" s="120">
        <f t="shared" si="920"/>
        <v>95.874526813770146</v>
      </c>
      <c r="QG138" s="15">
        <f t="shared" si="921"/>
        <v>1.1185805063160465E-3</v>
      </c>
      <c r="QH138" s="12"/>
      <c r="QI138" s="11">
        <f t="shared" si="1096"/>
        <v>1.1394072967347601E-3</v>
      </c>
      <c r="QJ138" s="10">
        <f t="shared" si="922"/>
        <v>95.945633126323514</v>
      </c>
      <c r="QK138" s="9">
        <f t="shared" si="625"/>
        <v>101.57541141928589</v>
      </c>
      <c r="QL138" s="9">
        <f t="shared" si="626"/>
        <v>89.934591970941625</v>
      </c>
      <c r="QM138" s="120">
        <f t="shared" si="923"/>
        <v>95.755001695113748</v>
      </c>
      <c r="QN138" s="15">
        <f t="shared" si="924"/>
        <v>1.1351856439788743E-3</v>
      </c>
      <c r="QO138" s="12"/>
      <c r="QP138" s="11">
        <f t="shared" si="1097"/>
        <v>1.155988404588776E-3</v>
      </c>
      <c r="QQ138" s="10">
        <f t="shared" si="925"/>
        <v>95.824938832498276</v>
      </c>
      <c r="QR138" s="9">
        <f t="shared" si="627"/>
        <v>101.53999693254866</v>
      </c>
      <c r="QS138" s="9">
        <f t="shared" si="628"/>
        <v>89.730007269591709</v>
      </c>
      <c r="QT138" s="120">
        <f t="shared" si="926"/>
        <v>95.635002101070185</v>
      </c>
      <c r="QU138" s="15">
        <f t="shared" si="927"/>
        <v>1.1516827299331155E-3</v>
      </c>
      <c r="QV138" s="12"/>
      <c r="QW138" s="11">
        <f t="shared" si="1098"/>
        <v>1.172460544792558E-3</v>
      </c>
      <c r="QX138" s="10">
        <f t="shared" si="928"/>
        <v>95.703757278139051</v>
      </c>
      <c r="QY138" s="9">
        <f t="shared" si="629"/>
        <v>101.50354564440612</v>
      </c>
      <c r="QZ138" s="9">
        <f t="shared" si="630"/>
        <v>89.525497729991784</v>
      </c>
      <c r="RA138" s="120">
        <f t="shared" si="929"/>
        <v>95.51452168719895</v>
      </c>
      <c r="RB138" s="15">
        <f t="shared" si="930"/>
        <v>1.1680713798261214E-3</v>
      </c>
      <c r="RC138" s="12"/>
      <c r="RD138" s="11">
        <f t="shared" si="1099"/>
        <v>1.188823323687298E-3</v>
      </c>
      <c r="RE138" s="10">
        <f t="shared" si="931"/>
        <v>95.582082392781587</v>
      </c>
      <c r="RF138" s="9">
        <f t="shared" si="631"/>
        <v>101.46604955833737</v>
      </c>
      <c r="RG138" s="9">
        <f t="shared" si="632"/>
        <v>89.321059016231459</v>
      </c>
      <c r="RH138" s="120">
        <f t="shared" si="932"/>
        <v>95.393554287284417</v>
      </c>
      <c r="RI138" s="15">
        <f t="shared" si="933"/>
        <v>1.1843512366836687E-3</v>
      </c>
      <c r="RJ138" s="12"/>
      <c r="RK138" s="11">
        <f t="shared" si="1100"/>
        <v>1.2050763755279831E-3</v>
      </c>
      <c r="RL138" s="10">
        <f t="shared" si="934"/>
        <v>95.459908284531366</v>
      </c>
      <c r="RM138" s="9">
        <f t="shared" si="633"/>
        <v>101.42750099409152</v>
      </c>
      <c r="RN138" s="9">
        <f t="shared" si="634"/>
        <v>89.116686832033196</v>
      </c>
      <c r="RO138" s="120">
        <f t="shared" si="935"/>
        <v>95.272093913062349</v>
      </c>
      <c r="RP138" s="15">
        <f t="shared" si="936"/>
        <v>1.2005219705085429E-3</v>
      </c>
      <c r="RQ138" s="12"/>
      <c r="RR138" s="11">
        <f t="shared" si="1101"/>
        <v>1.2212193620870968E-3</v>
      </c>
      <c r="RS138" s="10">
        <f t="shared" si="937"/>
        <v>95.337229239695461</v>
      </c>
      <c r="RT138" s="9">
        <f t="shared" si="635"/>
        <v>101.38789258523782</v>
      </c>
      <c r="RU138" s="9">
        <f t="shared" si="636"/>
        <v>88.912376922465725</v>
      </c>
      <c r="RV138" s="120">
        <f t="shared" si="938"/>
        <v>95.150134753851773</v>
      </c>
      <c r="RW138" s="15">
        <f t="shared" si="939"/>
        <v>1.2165832778745489E-3</v>
      </c>
      <c r="RX138" s="12"/>
      <c r="RY138" s="11">
        <f t="shared" si="1102"/>
        <v>1.2372519722529905E-3</v>
      </c>
      <c r="RZ138" s="10">
        <f t="shared" si="940"/>
        <v>95.214039722320734</v>
      </c>
      <c r="SA138" s="9">
        <f t="shared" si="637"/>
        <v>101.34721727660266</v>
      </c>
      <c r="SB138" s="9">
        <f t="shared" si="638"/>
        <v>88.708125075583681</v>
      </c>
      <c r="SC138" s="120">
        <f t="shared" si="941"/>
        <v>95.027671176093179</v>
      </c>
      <c r="SD138" s="15">
        <f t="shared" si="942"/>
        <v>1.232534881516681E-3</v>
      </c>
      <c r="SE138" s="12"/>
      <c r="SF138" s="11">
        <f t="shared" si="1103"/>
        <v>1.2531739216236841E-3</v>
      </c>
      <c r="SG138" s="10">
        <f t="shared" si="943"/>
        <v>95.090334373639536</v>
      </c>
      <c r="SH138" s="9">
        <f t="shared" si="639"/>
        <v>101.30546832159791</v>
      </c>
      <c r="SI138" s="9">
        <f t="shared" si="640"/>
        <v>88.503927123997386</v>
      </c>
      <c r="SJ138" s="120">
        <f t="shared" si="944"/>
        <v>94.90469772279765</v>
      </c>
      <c r="SK138" s="15">
        <f t="shared" si="945"/>
        <v>1.2483765299175064E-3</v>
      </c>
      <c r="SL138" s="12"/>
      <c r="SM138" s="11">
        <f t="shared" si="1104"/>
        <v>1.2689849520961427E-3</v>
      </c>
      <c r="SN138" s="10">
        <f t="shared" si="946"/>
        <v>94.966108011427337</v>
      </c>
      <c r="SO138" s="9">
        <f t="shared" si="641"/>
        <v>101.26263927944547</v>
      </c>
      <c r="SP138" s="9">
        <f t="shared" si="642"/>
        <v>88.29977894636913</v>
      </c>
      <c r="SQ138" s="120">
        <f t="shared" si="947"/>
        <v>94.781209112907305</v>
      </c>
      <c r="SR138" s="15">
        <f t="shared" si="948"/>
        <v>1.2641079968905853E-3</v>
      </c>
      <c r="SS138" s="12"/>
      <c r="ST138" s="11">
        <f t="shared" si="1105"/>
        <v>1.2846848314519022E-3</v>
      </c>
      <c r="SU138" s="10">
        <f t="shared" si="949"/>
        <v>94.84135562927284</v>
      </c>
      <c r="SV138" s="9">
        <f t="shared" si="643"/>
        <v>101.21872401230274</v>
      </c>
      <c r="SW138" s="9">
        <f t="shared" si="644"/>
        <v>88.09567646883913</v>
      </c>
      <c r="SX138" s="120">
        <f t="shared" si="950"/>
        <v>94.657200240570944</v>
      </c>
      <c r="SY138" s="15">
        <f t="shared" si="951"/>
        <v>1.2797290811611198E-3</v>
      </c>
      <c r="SZ138" s="12"/>
      <c r="TA138" s="11">
        <f t="shared" si="1106"/>
        <v>1.3002733529391796E-3</v>
      </c>
      <c r="TB138" s="10">
        <f t="shared" si="952"/>
        <v>94.716072395764542</v>
      </c>
      <c r="TC138" s="9">
        <f t="shared" si="645"/>
        <v>101.1737166822937</v>
      </c>
      <c r="TD138" s="9">
        <f t="shared" si="646"/>
        <v>87.891615666380915</v>
      </c>
      <c r="TE138" s="120">
        <f t="shared" si="953"/>
        <v>94.532666174337308</v>
      </c>
      <c r="TF138" s="15">
        <f t="shared" si="954"/>
        <v>1.2952396059442344E-3</v>
      </c>
      <c r="TG138" s="12"/>
      <c r="TH138" s="11">
        <f t="shared" si="1107"/>
        <v>1.3157503348519761E-3</v>
      </c>
      <c r="TI138" s="10">
        <f t="shared" si="955"/>
        <v>94.590253653595965</v>
      </c>
      <c r="TJ138" s="9">
        <f t="shared" si="647"/>
        <v>101.12761174844997</v>
      </c>
      <c r="TK138" s="9">
        <f t="shared" si="648"/>
        <v>87.687592564085037</v>
      </c>
      <c r="TL138" s="120">
        <f t="shared" si="956"/>
        <v>94.407602156267501</v>
      </c>
      <c r="TM138" s="15">
        <f t="shared" si="957"/>
        <v>1.3106394185215017E-3</v>
      </c>
      <c r="TN138" s="12"/>
      <c r="TO138" s="11">
        <f t="shared" si="1108"/>
        <v>1.3311156201067332E-3</v>
      </c>
      <c r="TP138" s="10">
        <f t="shared" si="958"/>
        <v>94.463894918591336</v>
      </c>
      <c r="TQ138" s="9">
        <f t="shared" si="649"/>
        <v>101.08040396356657</v>
      </c>
      <c r="TR138" s="9">
        <f t="shared" si="650"/>
        <v>87.483603238374329</v>
      </c>
      <c r="TS138" s="120">
        <f t="shared" si="959"/>
        <v>94.282003600970455</v>
      </c>
      <c r="TT138" s="15">
        <f t="shared" si="960"/>
        <v>1.3259283898158162E-3</v>
      </c>
      <c r="TU138" s="12"/>
      <c r="TV138" s="11">
        <f t="shared" si="1109"/>
        <v>1.3463690758166917E-3</v>
      </c>
      <c r="TW138" s="10">
        <f t="shared" si="961"/>
        <v>94.336991878655596</v>
      </c>
      <c r="TX138" s="9">
        <f t="shared" si="651"/>
        <v>101.03208837097685</v>
      </c>
      <c r="TY138" s="9">
        <f t="shared" si="652"/>
        <v>87.279643818149765</v>
      </c>
      <c r="TZ138" s="120">
        <f t="shared" si="962"/>
        <v>94.155866094563308</v>
      </c>
      <c r="UA138" s="15">
        <f t="shared" si="963"/>
        <v>1.3411064139651511E-3</v>
      </c>
      <c r="UB138" s="12"/>
      <c r="UC138" s="11">
        <f t="shared" si="1110"/>
        <v>1.3615105928645027E-3</v>
      </c>
      <c r="UD138" s="10">
        <f t="shared" si="964"/>
        <v>94.209540392650524</v>
      </c>
      <c r="UE138" s="9">
        <f t="shared" si="653"/>
        <v>100.98266030125085</v>
      </c>
      <c r="UF138" s="9">
        <f t="shared" si="654"/>
        <v>87.075710485867447</v>
      </c>
      <c r="UG138" s="120">
        <f t="shared" si="965"/>
        <v>94.029185393559146</v>
      </c>
      <c r="UH138" s="15">
        <f t="shared" si="966"/>
        <v>1.3561734078955535E-3</v>
      </c>
      <c r="UI138" s="12"/>
      <c r="UJ138" s="11">
        <f t="shared" si="1111"/>
        <v>1.3765400854734663E-3</v>
      </c>
      <c r="UK138" s="10">
        <f t="shared" si="967"/>
        <v>94.081536489199493</v>
      </c>
      <c r="UL138" s="9">
        <f t="shared" si="655"/>
        <v>100.93211536882148</v>
      </c>
      <c r="UM138" s="9">
        <f t="shared" si="656"/>
        <v>86.871799478548084</v>
      </c>
      <c r="UN138" s="120">
        <f t="shared" si="968"/>
        <v>93.901957423684792</v>
      </c>
      <c r="UO138" s="15">
        <f t="shared" si="969"/>
        <v>1.371129310893711E-3</v>
      </c>
      <c r="UP138" s="12"/>
      <c r="UQ138" s="11">
        <f t="shared" si="1112"/>
        <v>1.391457490777731E-3</v>
      </c>
      <c r="UR138" s="10">
        <f t="shared" si="970"/>
        <v>93.952976365423694</v>
      </c>
      <c r="US138" s="9">
        <f t="shared" si="657"/>
        <v>100.88044946854293</v>
      </c>
      <c r="UT138" s="9">
        <f t="shared" si="658"/>
        <v>86.667907088721392</v>
      </c>
      <c r="UU138" s="120">
        <f t="shared" si="971"/>
        <v>93.774178278632164</v>
      </c>
      <c r="UV138" s="15">
        <f t="shared" si="972"/>
        <v>1.3859740841792331E-3</v>
      </c>
      <c r="UW138" s="12"/>
      <c r="UX138" s="11">
        <f t="shared" si="1113"/>
        <v>1.4062627683916395E-3</v>
      </c>
      <c r="UY138" s="10">
        <f t="shared" si="973"/>
        <v>93.823856385613198</v>
      </c>
      <c r="UZ138" s="9">
        <f t="shared" si="659"/>
        <v>100.82765877218516</v>
      </c>
      <c r="VA138" s="9">
        <f t="shared" si="660"/>
        <v>86.464029665301922</v>
      </c>
      <c r="VB138" s="120">
        <f t="shared" si="974"/>
        <v>93.645844218743548</v>
      </c>
      <c r="VC138" s="15">
        <f t="shared" si="975"/>
        <v>1.4007077104773861E-3</v>
      </c>
      <c r="VD138" s="12"/>
      <c r="VE138" s="11">
        <f t="shared" si="1114"/>
        <v>1.4209558999789757E-3</v>
      </c>
      <c r="VF138" s="10">
        <f t="shared" si="976"/>
        <v>93.694173079833263</v>
      </c>
      <c r="VG138" s="9">
        <f t="shared" si="661"/>
        <v>100.77373972486893</v>
      </c>
      <c r="VH138" s="9">
        <f t="shared" si="662"/>
        <v>86.260163614402856</v>
      </c>
      <c r="VI138" s="120">
        <f t="shared" si="977"/>
        <v>93.516951669635887</v>
      </c>
      <c r="VJ138" s="15">
        <f t="shared" si="978"/>
        <v>1.4153301935921061E-3</v>
      </c>
      <c r="VK138" s="12"/>
      <c r="VL138" s="11">
        <f t="shared" si="1115"/>
        <v>1.4355368888219295E-3</v>
      </c>
      <c r="VM138" s="10">
        <f t="shared" si="979"/>
        <v>93.563923142471168</v>
      </c>
      <c r="VN138" s="9">
        <f t="shared" si="663"/>
        <v>100.7186890414452</v>
      </c>
      <c r="VO138" s="9">
        <f t="shared" si="664"/>
        <v>86.056305400084568</v>
      </c>
      <c r="VP138" s="120">
        <f t="shared" si="980"/>
        <v>93.387497220764885</v>
      </c>
      <c r="VQ138" s="15">
        <f t="shared" si="981"/>
        <v>1.4298415579798989E-3</v>
      </c>
      <c r="VR138" s="12"/>
      <c r="VS138" s="11">
        <f t="shared" si="1116"/>
        <v>1.4500057593904545E-3</v>
      </c>
      <c r="VT138" s="10">
        <f t="shared" si="982"/>
        <v>93.433103430724088</v>
      </c>
      <c r="VU138" s="9">
        <f t="shared" si="665"/>
        <v>100.66250370282293</v>
      </c>
      <c r="VV138" s="9">
        <f t="shared" si="666"/>
        <v>85.852451545040935</v>
      </c>
      <c r="VW138" s="120">
        <f t="shared" si="983"/>
        <v>93.257477623931933</v>
      </c>
      <c r="VX138" s="15">
        <f t="shared" si="984"/>
        <v>1.4442418483248394E-3</v>
      </c>
      <c r="VY138" s="12"/>
      <c r="VZ138" s="11">
        <f t="shared" si="1117"/>
        <v>1.4643625569121927E-3</v>
      </c>
      <c r="WA138" s="10">
        <f t="shared" si="985"/>
        <v>93.301710963031411</v>
      </c>
      <c r="WB138" s="9">
        <f t="shared" si="667"/>
        <v>100.60518095224904</v>
      </c>
      <c r="WC138" s="9">
        <f t="shared" si="668"/>
        <v>85.648598631224445</v>
      </c>
      <c r="WD138" s="120">
        <f t="shared" si="986"/>
        <v>93.126889791736744</v>
      </c>
      <c r="WE138" s="15">
        <f t="shared" si="987"/>
        <v>1.4585311291148222E-3</v>
      </c>
      <c r="WF138" s="12"/>
      <c r="WG138" s="11">
        <f t="shared" si="1118"/>
        <v>1.4786073469432038E-3</v>
      </c>
      <c r="WH138" s="10">
        <f t="shared" si="988"/>
        <v>93.169742917454045</v>
      </c>
      <c r="WI138" s="9">
        <f t="shared" si="669"/>
        <v>100.54671829154448</v>
      </c>
      <c r="WJ138" s="9">
        <f t="shared" si="670"/>
        <v>85.444743300410423</v>
      </c>
      <c r="WK138" s="120">
        <f t="shared" si="989"/>
        <v>92.995730795977451</v>
      </c>
      <c r="WL138" s="15">
        <f t="shared" si="990"/>
        <v>1.4727094842194957E-3</v>
      </c>
      <c r="WM138" s="12"/>
      <c r="WN138" s="11">
        <f t="shared" si="1119"/>
        <v>1.492740214939894E-3</v>
      </c>
      <c r="WO138" s="10">
        <f t="shared" si="991"/>
        <v>93.037196630002768</v>
      </c>
      <c r="WP138" s="9">
        <f t="shared" si="671"/>
        <v>100.48711347729999</v>
      </c>
      <c r="WQ138" s="9">
        <f t="shared" si="672"/>
        <v>85.240882254702996</v>
      </c>
      <c r="WR138" s="120">
        <f t="shared" si="992"/>
        <v>92.863997866001483</v>
      </c>
      <c r="WS138" s="15">
        <f t="shared" si="993"/>
        <v>1.486777016469944E-3</v>
      </c>
      <c r="WT138" s="12"/>
      <c r="WU138" s="11">
        <f t="shared" si="1120"/>
        <v>1.5067612658322669E-3</v>
      </c>
      <c r="WV138" s="10">
        <f t="shared" si="994"/>
        <v>92.904069592918759</v>
      </c>
      <c r="WW138" s="9">
        <f t="shared" si="673"/>
        <v>100.42636451703522</v>
      </c>
      <c r="WX138" s="9">
        <f t="shared" si="674"/>
        <v>85.037012256981939</v>
      </c>
      <c r="WY138" s="120">
        <f t="shared" si="995"/>
        <v>92.731688387008575</v>
      </c>
      <c r="WZ138" s="15">
        <f t="shared" si="996"/>
        <v>1.5007338472405526E-3</v>
      </c>
      <c r="XA138" s="12"/>
      <c r="XB138" s="11">
        <f t="shared" si="1121"/>
        <v>1.5206706235989208E-3</v>
      </c>
      <c r="XC138" s="10">
        <f t="shared" si="997"/>
        <v>92.770359452907798</v>
      </c>
      <c r="XD138" s="9">
        <f t="shared" si="675"/>
        <v>100.36446966532478</v>
      </c>
      <c r="XE138" s="9">
        <f t="shared" si="676"/>
        <v>84.833130131294865</v>
      </c>
      <c r="XF138" s="120">
        <f t="shared" si="998"/>
        <v>92.598799898309821</v>
      </c>
      <c r="XG138" s="15">
        <f t="shared" si="999"/>
        <v>1.5145801160329846E-3</v>
      </c>
      <c r="XH138" s="12"/>
      <c r="XI138" s="11">
        <f t="shared" si="1122"/>
        <v>1.5344684308437836E-3</v>
      </c>
      <c r="XJ138" s="10">
        <f t="shared" si="1000"/>
        <v>92.636064009332017</v>
      </c>
      <c r="XK138" s="9">
        <f t="shared" si="677"/>
        <v>100.30142741989445</v>
      </c>
      <c r="XL138" s="9">
        <f t="shared" si="678"/>
        <v>84.629232763192078</v>
      </c>
      <c r="XM138" s="120">
        <f t="shared" si="1001"/>
        <v>92.465330091543265</v>
      </c>
      <c r="XN138" s="15">
        <f t="shared" si="1002"/>
        <v>1.5283159800628494E-3</v>
      </c>
      <c r="XO138" s="12"/>
      <c r="XP138" s="11">
        <f t="shared" si="1123"/>
        <v>1.5481548483751236E-3</v>
      </c>
      <c r="XQ138" s="10">
        <f t="shared" si="1003"/>
        <v>92.501181212359754</v>
      </c>
      <c r="XR138" s="9">
        <f t="shared" si="679"/>
        <v>100.23723651769129</v>
      </c>
      <c r="XS138" s="9">
        <f t="shared" si="680"/>
        <v>85.911607017191528</v>
      </c>
      <c r="XT138" s="120">
        <f t="shared" si="1004"/>
        <v>93.074421767441407</v>
      </c>
      <c r="XU138" s="15">
        <f t="shared" si="1005"/>
        <v>1.3970020772240935E-3</v>
      </c>
      <c r="XV138" s="12"/>
      <c r="XW138" s="11">
        <f t="shared" si="1124"/>
        <v>1.4156247097128075E-3</v>
      </c>
      <c r="XX138" s="10">
        <f t="shared" si="1006"/>
        <v>93.114831540956658</v>
      </c>
      <c r="XY138" s="9">
        <f t="shared" si="681"/>
        <v>100.18360238337704</v>
      </c>
      <c r="XZ138" s="9">
        <f t="shared" si="682"/>
        <v>93.86589253739713</v>
      </c>
      <c r="YA138" s="120">
        <f t="shared" si="1007"/>
        <v>97.02474746038709</v>
      </c>
      <c r="YB138" s="15">
        <f t="shared" si="1008"/>
        <v>6.1608837348649291E-4</v>
      </c>
      <c r="YC138" s="12"/>
      <c r="YD138" s="11">
        <f t="shared" si="1125"/>
        <v>6.3026455888830104E-4</v>
      </c>
      <c r="YE138" s="10">
        <f t="shared" si="1009"/>
        <v>97.086515931341808</v>
      </c>
      <c r="YF138" s="9">
        <f t="shared" si="683"/>
        <v>100.17317120918878</v>
      </c>
      <c r="YG138" s="9">
        <f t="shared" si="684"/>
        <v>93.969549067904964</v>
      </c>
      <c r="YH138" s="120">
        <f t="shared" si="1010"/>
        <v>97.071360138546879</v>
      </c>
      <c r="YI138" s="15">
        <f t="shared" si="1011"/>
        <v>6.0496280581488684E-4</v>
      </c>
      <c r="YJ138" s="12"/>
      <c r="YK138" s="11">
        <f t="shared" si="1126"/>
        <v>6.1905410584563755E-4</v>
      </c>
      <c r="YL138" s="10">
        <f t="shared" si="1012"/>
        <v>97.133078274951629</v>
      </c>
      <c r="YM138" s="9">
        <f t="shared" si="685"/>
        <v>100.16311337387907</v>
      </c>
      <c r="YN138" s="9">
        <f t="shared" si="686"/>
        <v>94.07550553799841</v>
      </c>
      <c r="YO138" s="120">
        <f t="shared" si="1013"/>
        <v>97.119309455938748</v>
      </c>
      <c r="YP138" s="15">
        <f t="shared" si="1014"/>
        <v>5.9364936052228989E-4</v>
      </c>
      <c r="YQ138" s="12"/>
      <c r="YR138" s="11">
        <f t="shared" si="1127"/>
        <v>6.0765696769880784E-4</v>
      </c>
      <c r="YS138" s="10">
        <f t="shared" si="1015"/>
        <v>97.180982700699602</v>
      </c>
      <c r="YT138" s="9">
        <f t="shared" si="687"/>
        <v>100.15342820539513</v>
      </c>
      <c r="YU138" s="9">
        <f t="shared" si="688"/>
        <v>94.183730839123811</v>
      </c>
      <c r="YV138" s="120">
        <f t="shared" si="1016"/>
        <v>97.168579522259478</v>
      </c>
      <c r="YW138" s="15">
        <f t="shared" si="1017"/>
        <v>5.8215100570549298E-4</v>
      </c>
      <c r="YX138" s="12"/>
      <c r="YY138" s="11">
        <f t="shared" si="1128"/>
        <v>5.9607615643854481E-4</v>
      </c>
      <c r="YZ138" s="10">
        <f t="shared" si="1018"/>
        <v>97.230213093822528</v>
      </c>
      <c r="ZA138" s="9">
        <f t="shared" si="689"/>
        <v>100.14411458622932</v>
      </c>
      <c r="ZB138" s="9">
        <f t="shared" si="690"/>
        <v>94.294193080767897</v>
      </c>
      <c r="ZC138" s="120">
        <f t="shared" si="1019"/>
        <v>97.219153833498609</v>
      </c>
      <c r="ZD138" s="15">
        <f t="shared" si="1020"/>
        <v>5.7047074227644995E-4</v>
      </c>
      <c r="ZE138" s="12"/>
      <c r="ZF138" s="11">
        <f t="shared" si="1129"/>
        <v>5.8431471637650342E-4</v>
      </c>
      <c r="ZG138" s="10">
        <f t="shared" si="1021"/>
        <v>97.28075272432261</v>
      </c>
      <c r="ZH138" s="9">
        <f t="shared" si="691"/>
        <v>100.13517095419479</v>
      </c>
      <c r="ZI138" s="9">
        <f t="shared" si="692"/>
        <v>94.406859607475099</v>
      </c>
      <c r="ZJ138" s="120">
        <f t="shared" si="1022"/>
        <v>97.271015280834945</v>
      </c>
      <c r="ZK138" s="15">
        <f t="shared" si="1023"/>
        <v>5.5861160237842143E-4</v>
      </c>
      <c r="ZL138" s="12"/>
      <c r="ZM138" s="11">
        <f t="shared" si="1130"/>
        <v>5.7237572253926526E-4</v>
      </c>
      <c r="ZN138" s="10">
        <f t="shared" si="1024"/>
        <v>97.332584256208577</v>
      </c>
      <c r="ZO138" s="9">
        <f t="shared" si="693"/>
        <v>100.12659530365592</v>
      </c>
      <c r="ZP138" s="9">
        <f t="shared" si="694"/>
        <v>94.521697017600218</v>
      </c>
      <c r="ZQ138" s="120">
        <f t="shared" si="1025"/>
        <v>97.324146160628061</v>
      </c>
      <c r="ZR138" s="15">
        <f t="shared" si="1026"/>
        <v>5.465766476772584E-4</v>
      </c>
      <c r="ZS138" s="12"/>
      <c r="ZT138" s="11">
        <f t="shared" si="1131"/>
        <v>5.6026227893808895E-4</v>
      </c>
      <c r="ZU138" s="10">
        <f t="shared" si="1027"/>
        <v>97.385689757832068</v>
      </c>
      <c r="ZV138" s="9">
        <f t="shared" si="695"/>
        <v>100.11838518721095</v>
      </c>
      <c r="ZW138" s="9">
        <f t="shared" si="696"/>
        <v>94.638671183762511</v>
      </c>
      <c r="ZX138" s="120">
        <f t="shared" si="1028"/>
        <v>97.378528185486729</v>
      </c>
      <c r="ZY138" s="15">
        <f t="shared" si="1029"/>
        <v>5.3436896753084138E-4</v>
      </c>
      <c r="ZZ138" s="12"/>
      <c r="AAA138" s="11">
        <f t="shared" si="1132"/>
        <v>5.4797751671752679E-4</v>
      </c>
      <c r="AAB138" s="10">
        <f t="shared" si="1030"/>
        <v>97.440050713300309</v>
      </c>
      <c r="AAC138" s="9">
        <f t="shared" si="697"/>
        <v>100.11053771782308</v>
      </c>
      <c r="AAD138" s="9">
        <f t="shared" si="698"/>
        <v>94.757747274954525</v>
      </c>
      <c r="AAE138" s="120">
        <f t="shared" si="1031"/>
        <v>97.434142496388802</v>
      </c>
      <c r="AAF138" s="15">
        <f t="shared" si="1032"/>
        <v>5.2199167704091289E-4</v>
      </c>
      <c r="AAG138" s="12"/>
      <c r="AAH138" s="11">
        <f t="shared" si="1133"/>
        <v>5.3552459218719295E-4</v>
      </c>
      <c r="AAI138" s="10">
        <f t="shared" si="1033"/>
        <v>97.495648034939023</v>
      </c>
      <c r="AAJ138" s="9">
        <f t="shared" si="699"/>
        <v>100.10304957139485</v>
      </c>
      <c r="AAK138" s="9">
        <f t="shared" si="700"/>
        <v>94.878889780257083</v>
      </c>
      <c r="AAL138" s="120">
        <f t="shared" si="1034"/>
        <v>97.490969675825966</v>
      </c>
      <c r="AAM138" s="15">
        <f t="shared" si="1035"/>
        <v>5.0944791499148037E-4</v>
      </c>
      <c r="AAN138" s="12"/>
      <c r="AAO138" s="11">
        <f t="shared" si="1134"/>
        <v>5.2290668474100626E-4</v>
      </c>
      <c r="AAP138" s="10">
        <f t="shared" si="1036"/>
        <v>97.552462076778056</v>
      </c>
      <c r="AAQ138" s="9">
        <f t="shared" si="701"/>
        <v>100.09591698977971</v>
      </c>
      <c r="AAR138" s="9">
        <f t="shared" si="702"/>
        <v>95.00206253410407</v>
      </c>
      <c r="AAS138" s="120">
        <f t="shared" si="1037"/>
        <v>97.548989761941897</v>
      </c>
      <c r="AAT138" s="15">
        <f t="shared" si="1038"/>
        <v>4.967408416787411E-4</v>
      </c>
      <c r="AAU138" s="12"/>
      <c r="AAV138" s="11">
        <f t="shared" si="1135"/>
        <v>5.1012699466890287E-4</v>
      </c>
      <c r="AAW138" s="10">
        <f t="shared" si="1039"/>
        <v>97.610472649027571</v>
      </c>
      <c r="AAX138" s="9">
        <f t="shared" si="703"/>
        <v>100.08913578422332</v>
      </c>
      <c r="AAY138" s="9">
        <f t="shared" si="704"/>
        <v>95.127228743033541</v>
      </c>
      <c r="AAZ138" s="120">
        <f t="shared" si="1040"/>
        <v>97.608182263628436</v>
      </c>
      <c r="ABA138" s="15">
        <f t="shared" si="1041"/>
        <v>4.8387363663796642E-4</v>
      </c>
      <c r="ABB138" s="12"/>
      <c r="ABC138" s="11">
        <f t="shared" si="1136"/>
        <v>4.9718874086653964E-4</v>
      </c>
      <c r="ABD138" s="10">
        <f t="shared" si="1042"/>
        <v>97.669659033508651</v>
      </c>
      <c r="ABE138" s="9">
        <f t="shared" si="705"/>
        <v>100.08270133922576</v>
      </c>
      <c r="ABF138" s="9">
        <f t="shared" si="1139"/>
        <v>95.254351013858823</v>
      </c>
      <c r="ABG138" s="120">
        <f t="shared" si="1043"/>
        <v>97.668526176542287</v>
      </c>
      <c r="ABH138" s="15">
        <f t="shared" si="1044"/>
        <v>4.7084949627295287E-4</v>
      </c>
      <c r="ABI138" s="12"/>
      <c r="ABJ138" s="11">
        <f t="shared" si="1137"/>
        <v>4.8409515844872433E-4</v>
      </c>
      <c r="ABK138" s="10">
        <f t="shared" si="1161"/>
        <v>97.72999999999999</v>
      </c>
      <c r="ABL138" s="9">
        <f t="shared" si="706"/>
        <v>100.07660861681498</v>
      </c>
      <c r="ABM138" s="9"/>
      <c r="ABN138" s="101">
        <f t="shared" si="1046"/>
        <v>97.72999999999999</v>
      </c>
      <c r="ABO138" s="15">
        <f t="shared" si="1162"/>
        <v>4.5767163139436706E-4</v>
      </c>
      <c r="ABP138" s="11"/>
      <c r="ABQ138" s="11"/>
    </row>
    <row r="139" spans="1:745" x14ac:dyDescent="0.2">
      <c r="A139" s="1">
        <f t="shared" si="707"/>
        <v>175.2</v>
      </c>
      <c r="B139" s="1">
        <f t="shared" si="1048"/>
        <v>-530.86680486868977</v>
      </c>
      <c r="C139" s="1">
        <f t="shared" si="1049"/>
        <v>-2564065.8939724509</v>
      </c>
      <c r="D139" s="2">
        <f t="shared" si="1050"/>
        <v>119.74</v>
      </c>
      <c r="E139" s="7">
        <f t="shared" si="1051"/>
        <v>2.8300000000000001E-3</v>
      </c>
      <c r="F139" s="1">
        <f t="shared" si="1052"/>
        <v>6.2352202539999999E-2</v>
      </c>
      <c r="G139" s="2">
        <f t="shared" si="1053"/>
        <v>3500</v>
      </c>
      <c r="H139" s="3">
        <f t="shared" si="500"/>
        <v>58.333333333333336</v>
      </c>
      <c r="I139" s="3">
        <f t="shared" si="501"/>
        <v>366.52</v>
      </c>
      <c r="J139" s="1">
        <f t="shared" si="1054"/>
        <v>0.77</v>
      </c>
      <c r="K139" s="1">
        <f t="shared" si="1055"/>
        <v>0.65</v>
      </c>
      <c r="L139" s="1">
        <f t="shared" si="1140"/>
        <v>0.50050000000000006</v>
      </c>
      <c r="M139" s="40">
        <f t="shared" si="1141"/>
        <v>9.0273513153513143</v>
      </c>
      <c r="N139" s="40">
        <f t="shared" si="502"/>
        <v>685.17596483516479</v>
      </c>
      <c r="O139" s="1">
        <f t="shared" si="1056"/>
        <v>22.01</v>
      </c>
      <c r="P139" s="1">
        <f t="shared" si="1057"/>
        <v>101</v>
      </c>
      <c r="Q139" s="2">
        <f t="shared" si="1058"/>
        <v>9568.08</v>
      </c>
      <c r="R139" s="1">
        <f t="shared" si="1142"/>
        <v>95.680800000000005</v>
      </c>
      <c r="S139" s="7">
        <f t="shared" si="1059"/>
        <v>0.1084</v>
      </c>
      <c r="T139" s="7">
        <f t="shared" si="503"/>
        <v>9.228889823999999E-3</v>
      </c>
      <c r="U139" s="7">
        <f t="shared" si="1143"/>
        <v>5.2029491518009133E-2</v>
      </c>
      <c r="V139" s="40">
        <f t="shared" si="1144"/>
        <v>5127.2756619537149</v>
      </c>
      <c r="W139" s="1">
        <f t="shared" si="1060"/>
        <v>0</v>
      </c>
      <c r="X139" s="1">
        <f t="shared" si="1061"/>
        <v>119.74</v>
      </c>
      <c r="Y139" s="1">
        <f t="shared" si="1062"/>
        <v>97.72999999999999</v>
      </c>
      <c r="Z139" s="6">
        <f t="shared" si="505"/>
        <v>0.80246106979523479</v>
      </c>
      <c r="AA139" s="2">
        <f t="shared" si="1063"/>
        <v>464.2</v>
      </c>
      <c r="AB139" s="40">
        <f t="shared" si="1145"/>
        <v>27481.926356927921</v>
      </c>
      <c r="AC139" s="1">
        <f t="shared" si="1146"/>
        <v>0.20611977595863853</v>
      </c>
      <c r="AD139" s="2">
        <f t="shared" si="1147"/>
        <v>17</v>
      </c>
      <c r="AE139" s="10">
        <f t="shared" si="1148"/>
        <v>3.504036191296855</v>
      </c>
      <c r="AF139" s="12">
        <f t="shared" si="1149"/>
        <v>0.26233962770602115</v>
      </c>
      <c r="AG139" s="43">
        <f t="shared" si="510"/>
        <v>-1.362222314786057E-4</v>
      </c>
      <c r="AH139" s="97">
        <f t="shared" si="511"/>
        <v>3.5110267530146827E-5</v>
      </c>
      <c r="AI139" s="11">
        <f t="shared" si="712"/>
        <v>0</v>
      </c>
      <c r="AJ139" s="43">
        <f t="shared" si="512"/>
        <v>2.053981168847854E-3</v>
      </c>
      <c r="AK139" s="43"/>
      <c r="AL139" s="11">
        <f t="shared" si="713"/>
        <v>0</v>
      </c>
      <c r="AM139" s="10">
        <f t="shared" si="1150"/>
        <v>102.29938175646106</v>
      </c>
      <c r="AN139" s="9"/>
      <c r="AO139" s="9">
        <f t="shared" si="1151"/>
        <v>102.08266796471422</v>
      </c>
      <c r="AP139" s="108">
        <f t="shared" si="715"/>
        <v>102.08266796471422</v>
      </c>
      <c r="AQ139" s="15">
        <f t="shared" si="1152"/>
        <v>0</v>
      </c>
      <c r="AR139" s="49"/>
      <c r="AS139" s="11">
        <f t="shared" si="1153"/>
        <v>2.1134622112183818E-5</v>
      </c>
      <c r="AT139" s="10">
        <f t="shared" si="1154"/>
        <v>102.19101872288067</v>
      </c>
      <c r="AU139" s="9">
        <f t="shared" si="1155"/>
        <v>102.08266796471422</v>
      </c>
      <c r="AV139" s="9">
        <f t="shared" si="1156"/>
        <v>101.86628551826013</v>
      </c>
      <c r="AW139" s="101">
        <f t="shared" si="719"/>
        <v>101.97447674148717</v>
      </c>
      <c r="AX139" s="15">
        <f t="shared" si="720"/>
        <v>2.1101113019897E-5</v>
      </c>
      <c r="AY139" s="49"/>
      <c r="AZ139" s="11">
        <f t="shared" si="1157"/>
        <v>4.2238122223288759E-5</v>
      </c>
      <c r="BA139" s="10">
        <f t="shared" si="1158"/>
        <v>102.08280298496503</v>
      </c>
      <c r="BB139" s="9">
        <f t="shared" si="1159"/>
        <v>102.08265572819494</v>
      </c>
      <c r="BC139" s="9">
        <f t="shared" si="517"/>
        <v>101.65023251709472</v>
      </c>
      <c r="BD139" s="101">
        <f t="shared" si="723"/>
        <v>101.86644412264482</v>
      </c>
      <c r="BE139" s="15">
        <f t="shared" si="1160"/>
        <v>4.2168906024399006E-5</v>
      </c>
      <c r="BF139" s="49"/>
      <c r="BG139" s="11">
        <f t="shared" si="725"/>
        <v>6.330828721412962E-5</v>
      </c>
      <c r="BH139" s="10">
        <f t="shared" si="726"/>
        <v>101.97472141143695</v>
      </c>
      <c r="BI139" s="9">
        <f t="shared" si="518"/>
        <v>102.08260685937631</v>
      </c>
      <c r="BJ139" s="9">
        <f t="shared" si="727"/>
        <v>101.4345069221464</v>
      </c>
      <c r="BK139" s="101">
        <f t="shared" si="728"/>
        <v>101.75855689076135</v>
      </c>
      <c r="BL139" s="15">
        <f t="shared" si="729"/>
        <v>6.3201198839283885E-5</v>
      </c>
      <c r="BM139" s="49"/>
      <c r="BN139" s="11">
        <f t="shared" si="730"/>
        <v>8.4342927867168136E-5</v>
      </c>
      <c r="BO139" s="10">
        <f t="shared" si="731"/>
        <v>101.86676086446792</v>
      </c>
      <c r="BP139" s="9">
        <f t="shared" si="519"/>
        <v>102.08249708580232</v>
      </c>
      <c r="BQ139" s="9">
        <f t="shared" si="732"/>
        <v>101.21910655754327</v>
      </c>
      <c r="BR139" s="101">
        <f t="shared" si="733"/>
        <v>101.65080182167279</v>
      </c>
      <c r="BS139" s="15">
        <f t="shared" si="734"/>
        <v>8.4195836657051422E-5</v>
      </c>
      <c r="BT139" s="12"/>
      <c r="BU139" s="11">
        <f t="shared" si="735"/>
        <v>1.053398796352409E-4</v>
      </c>
      <c r="BV139" s="10">
        <f t="shared" si="736"/>
        <v>101.75890820570254</v>
      </c>
      <c r="BW139" s="9">
        <f t="shared" si="520"/>
        <v>102.08230226810524</v>
      </c>
      <c r="BX139" s="9">
        <f t="shared" si="737"/>
        <v>101.00402911299662</v>
      </c>
      <c r="BY139" s="101">
        <f t="shared" si="738"/>
        <v>101.54316569055092</v>
      </c>
      <c r="BZ139" s="15">
        <f t="shared" si="739"/>
        <v>1.0515069075667408E-4</v>
      </c>
      <c r="CA139" s="12"/>
      <c r="CB139" s="11">
        <f t="shared" si="740"/>
        <v>1.2629700338166199E-4</v>
      </c>
      <c r="CC139" s="10">
        <f t="shared" si="741"/>
        <v>101.65115030224533</v>
      </c>
      <c r="CD139" s="9">
        <f t="shared" si="521"/>
        <v>102.08199840957592</v>
      </c>
      <c r="CE139" s="9">
        <f t="shared" si="742"/>
        <v>100.78927214629169</v>
      </c>
      <c r="CF139" s="101">
        <f t="shared" si="743"/>
        <v>101.43563527793381</v>
      </c>
      <c r="CG139" s="15">
        <f t="shared" si="744"/>
        <v>1.2606365919397668E-4</v>
      </c>
      <c r="CH139" s="12"/>
      <c r="CI139" s="11">
        <f t="shared" si="745"/>
        <v>1.4721218609183899E-4</v>
      </c>
      <c r="CJ139" s="10">
        <f t="shared" si="746"/>
        <v>101.54347403260235</v>
      </c>
      <c r="CK139" s="9">
        <f t="shared" si="522"/>
        <v>102.08156166553343</v>
      </c>
      <c r="CL139" s="9">
        <f t="shared" si="747"/>
        <v>100.57483308588475</v>
      </c>
      <c r="CM139" s="101">
        <f t="shared" si="748"/>
        <v>101.3281973757091</v>
      </c>
      <c r="CN139" s="15">
        <f t="shared" si="749"/>
        <v>1.4693266746209396E-4</v>
      </c>
      <c r="CO139" s="12"/>
      <c r="CP139" s="11">
        <f t="shared" si="750"/>
        <v>1.6808334155586724E-4</v>
      </c>
      <c r="CQ139" s="10">
        <f t="shared" si="751"/>
        <v>101.43586629257375</v>
      </c>
      <c r="CR139" s="9">
        <f t="shared" si="523"/>
        <v>102.08096835248797</v>
      </c>
      <c r="CS139" s="9">
        <f t="shared" si="524"/>
        <v>100.36070923359999</v>
      </c>
      <c r="CT139" s="101">
        <f t="shared" si="752"/>
        <v>101.22083879304398</v>
      </c>
      <c r="CU139" s="15">
        <f t="shared" si="753"/>
        <v>1.677556691219999E-4</v>
      </c>
      <c r="CV139" s="12"/>
      <c r="CW139" s="11">
        <f t="shared" si="754"/>
        <v>1.8890841102200839E-4</v>
      </c>
      <c r="CX139" s="10">
        <f t="shared" si="755"/>
        <v>101.32831400109126</v>
      </c>
      <c r="CY139" s="9">
        <f t="shared" si="525"/>
        <v>102.08019495709142</v>
      </c>
      <c r="CZ139" s="9">
        <f t="shared" si="526"/>
        <v>100.14689776742271</v>
      </c>
      <c r="DA139" s="101">
        <f t="shared" si="756"/>
        <v>101.11354636225707</v>
      </c>
      <c r="DB139" s="15">
        <f t="shared" si="757"/>
        <v>1.8853064640297074E-4</v>
      </c>
      <c r="DC139" s="12"/>
      <c r="DD139" s="11">
        <f t="shared" si="758"/>
        <v>2.0968536382086445E-4</v>
      </c>
      <c r="DE139" s="10">
        <f t="shared" si="759"/>
        <v>101.2208041059959</v>
      </c>
      <c r="DF139" s="9">
        <f t="shared" si="527"/>
        <v>102.07921814487005</v>
      </c>
      <c r="DG139" s="9">
        <f t="shared" si="528"/>
        <v>99.933395744383489</v>
      </c>
      <c r="DH139" s="101">
        <f t="shared" si="760"/>
        <v>101.00630694462677</v>
      </c>
      <c r="DI139" s="15">
        <f t="shared" si="761"/>
        <v>2.0925561077292596E-4</v>
      </c>
      <c r="DJ139" s="12"/>
      <c r="DK139" s="11">
        <f t="shared" si="762"/>
        <v>2.3041219796013132E-4</v>
      </c>
      <c r="DL139" s="10">
        <f t="shared" si="763"/>
        <v>101.11332358975083</v>
      </c>
      <c r="DM139" s="9">
        <f t="shared" si="529"/>
        <v>102.07801476873452</v>
      </c>
      <c r="DN139" s="9">
        <f t="shared" si="530"/>
        <v>99.720200103527731</v>
      </c>
      <c r="DO139" s="101">
        <f t="shared" si="764"/>
        <v>100.89910743613112</v>
      </c>
      <c r="DP139" s="15">
        <f t="shared" si="765"/>
        <v>2.2992860347871105E-4</v>
      </c>
      <c r="DQ139" s="12"/>
      <c r="DR139" s="11">
        <f t="shared" si="766"/>
        <v>2.5108694068995071E-4</v>
      </c>
      <c r="DS139" s="10">
        <f t="shared" si="767"/>
        <v>101.00585947508418</v>
      </c>
      <c r="DT139" s="9">
        <f t="shared" si="531"/>
        <v>102.07656187726256</v>
      </c>
      <c r="DU139" s="9">
        <f t="shared" si="532"/>
        <v>99.507307668968011</v>
      </c>
      <c r="DV139" s="101">
        <f t="shared" si="768"/>
        <v>100.79193477311529</v>
      </c>
      <c r="DW139" s="15">
        <f t="shared" si="769"/>
        <v>2.5054769605615027E-4</v>
      </c>
      <c r="DX139" s="12"/>
      <c r="DY139" s="11">
        <f t="shared" si="770"/>
        <v>2.7170764903865322E-4</v>
      </c>
      <c r="DZ139" s="10">
        <f t="shared" si="771"/>
        <v>100.89839883055808</v>
      </c>
      <c r="EA139" s="9">
        <f t="shared" si="533"/>
        <v>102.07483672275013</v>
      </c>
      <c r="EB139" s="9">
        <f t="shared" si="534"/>
        <v>99.294715153010983</v>
      </c>
      <c r="EC139" s="101">
        <f t="shared" si="772"/>
        <v>100.68477593788056</v>
      </c>
      <c r="ED139" s="15">
        <f t="shared" si="773"/>
        <v>2.7111099081025461E-4</v>
      </c>
      <c r="EE139" s="12"/>
      <c r="EF139" s="11">
        <f t="shared" si="774"/>
        <v>2.9227241031914953E-4</v>
      </c>
      <c r="EG139" s="10">
        <f t="shared" si="775"/>
        <v>100.79092877605822</v>
      </c>
      <c r="EH139" s="9">
        <f t="shared" si="535"/>
        <v>102.07281676902724</v>
      </c>
      <c r="EI139" s="9">
        <f t="shared" si="536"/>
        <v>99.082419159357286</v>
      </c>
      <c r="EJ139" s="101">
        <f t="shared" si="776"/>
        <v>100.57761796419226</v>
      </c>
      <c r="EK139" s="15">
        <f t="shared" si="777"/>
        <v>2.9161662126534637E-4</v>
      </c>
      <c r="EL139" s="12"/>
      <c r="EM139" s="11">
        <f t="shared" si="778"/>
        <v>3.1277934260578202E-4</v>
      </c>
      <c r="EN139" s="10">
        <f t="shared" si="779"/>
        <v>100.68343648820095</v>
      </c>
      <c r="EO139" s="9">
        <f t="shared" si="537"/>
        <v>102.07047969903499</v>
      </c>
      <c r="EP139" s="9">
        <f t="shared" si="538"/>
        <v>98.870416186366057</v>
      </c>
      <c r="EQ139" s="101">
        <f t="shared" si="780"/>
        <v>100.47044794270053</v>
      </c>
      <c r="ER139" s="15">
        <f t="shared" si="781"/>
        <v>3.1206275258560565E-4</v>
      </c>
      <c r="ES139" s="12"/>
      <c r="ET139" s="11">
        <f t="shared" si="782"/>
        <v>3.3322659518199125E-4</v>
      </c>
      <c r="EU139" s="10">
        <f t="shared" si="783"/>
        <v>100.57590920565229</v>
      </c>
      <c r="EV139" s="9">
        <f t="shared" si="539"/>
        <v>102.06780342216084</v>
      </c>
      <c r="EW139" s="9">
        <f t="shared" si="540"/>
        <v>98.65870263038191</v>
      </c>
      <c r="EX139" s="101">
        <f t="shared" si="784"/>
        <v>100.36325302627137</v>
      </c>
      <c r="EY139" s="15">
        <f t="shared" si="785"/>
        <v>3.3244758196596786E-4</v>
      </c>
      <c r="EZ139" s="12"/>
      <c r="FA139" s="11">
        <f t="shared" si="786"/>
        <v>3.5361234895869717E-4</v>
      </c>
      <c r="FB139" s="10">
        <f t="shared" si="787"/>
        <v>100.46833423435632</v>
      </c>
      <c r="FC139" s="9">
        <f t="shared" si="541"/>
        <v>102.06476608132931</v>
      </c>
      <c r="FD139" s="9">
        <f t="shared" si="542"/>
        <v>98.447274789117245</v>
      </c>
      <c r="FE139" s="101">
        <f t="shared" si="788"/>
        <v>100.25602043522328</v>
      </c>
      <c r="FF139" s="15">
        <f t="shared" si="789"/>
        <v>3.5276933899372633E-4</v>
      </c>
      <c r="FG139" s="12"/>
      <c r="FH139" s="11">
        <f t="shared" si="790"/>
        <v>3.7393481686376985E-4</v>
      </c>
      <c r="FI139" s="10">
        <f t="shared" si="791"/>
        <v>100.360698952668</v>
      </c>
      <c r="FJ139" s="9">
        <f t="shared" si="543"/>
        <v>102.06134605984595</v>
      </c>
      <c r="FK139" s="9">
        <f t="shared" si="544"/>
        <v>98.236128865086116</v>
      </c>
      <c r="FL139" s="101">
        <f t="shared" si="792"/>
        <v>100.14873746246603</v>
      </c>
      <c r="FM139" s="15">
        <f t="shared" si="793"/>
        <v>3.7302628598110679E-4</v>
      </c>
      <c r="FN139" s="12"/>
      <c r="FO139" s="11">
        <f t="shared" si="794"/>
        <v>3.9419224420263676E-4</v>
      </c>
      <c r="FP139" s="10">
        <f t="shared" si="795"/>
        <v>100.25299081638767</v>
      </c>
      <c r="FQ139" s="9">
        <f t="shared" si="545"/>
        <v>102.05752198799236</v>
      </c>
      <c r="FR139" s="9">
        <f t="shared" si="546"/>
        <v>98.025260969083135</v>
      </c>
      <c r="FS139" s="101">
        <f t="shared" si="796"/>
        <v>100.04139147853775</v>
      </c>
      <c r="FT139" s="15">
        <f t="shared" si="797"/>
        <v>3.9321671826912831E-4</v>
      </c>
      <c r="FU139" s="12"/>
      <c r="FV139" s="11">
        <f t="shared" si="798"/>
        <v>4.1438290899046919E-4</v>
      </c>
      <c r="FW139" s="10">
        <f t="shared" si="799"/>
        <v>100.1451973636928</v>
      </c>
      <c r="FX139" s="9">
        <f t="shared" si="547"/>
        <v>102.053272749371</v>
      </c>
      <c r="FY139" s="9">
        <f t="shared" si="548"/>
        <v>97.814667123703956</v>
      </c>
      <c r="FZ139" s="101">
        <f t="shared" si="800"/>
        <v>99.93396993653748</v>
      </c>
      <c r="GA139" s="15">
        <f t="shared" si="801"/>
        <v>4.1333896450302765E-4</v>
      </c>
      <c r="GB139" s="12"/>
      <c r="GC139" s="11">
        <f t="shared" si="802"/>
        <v>4.3450512225604628E-4</v>
      </c>
      <c r="GD139" s="10">
        <f t="shared" si="803"/>
        <v>100.03730621996482</v>
      </c>
      <c r="GE139" s="9">
        <f t="shared" si="549"/>
        <v>102.0485774869983</v>
      </c>
      <c r="GF139" s="9">
        <f t="shared" si="550"/>
        <v>97.604343266901452</v>
      </c>
      <c r="GG139" s="101">
        <f t="shared" si="804"/>
        <v>99.826460376949882</v>
      </c>
      <c r="GH139" s="15">
        <f t="shared" si="805"/>
        <v>4.3339138687965384E-4</v>
      </c>
      <c r="GI139" s="12"/>
      <c r="GJ139" s="11">
        <f t="shared" si="806"/>
        <v>4.5455722831769734E-4</v>
      </c>
      <c r="GK139" s="10">
        <f t="shared" si="807"/>
        <v>99.929305102507215</v>
      </c>
      <c r="GL139" s="9">
        <f t="shared" si="551"/>
        <v>102.04341560914514</v>
      </c>
      <c r="GM139" s="9">
        <f t="shared" si="552"/>
        <v>97.394285255572484</v>
      </c>
      <c r="GN139" s="120">
        <f t="shared" si="808"/>
        <v>99.718850432358806</v>
      </c>
      <c r="GO139" s="15">
        <f t="shared" si="809"/>
        <v>4.5337238136725734E-4</v>
      </c>
      <c r="GP139" s="12"/>
      <c r="GQ139" s="11">
        <f t="shared" si="810"/>
        <v>4.7453760503167485E-4</v>
      </c>
      <c r="GR139" s="10">
        <f t="shared" si="811"/>
        <v>99.821181825152266</v>
      </c>
      <c r="GS139" s="9">
        <f t="shared" si="553"/>
        <v>102.03776679492438</v>
      </c>
      <c r="GT139" s="9">
        <f t="shared" si="554"/>
        <v>97.184488869170366</v>
      </c>
      <c r="GU139" s="120">
        <f t="shared" si="812"/>
        <v>99.611127832047373</v>
      </c>
      <c r="GV139" s="15">
        <f t="shared" si="813"/>
        <v>4.7328037789806529E-4</v>
      </c>
      <c r="GW139" s="12"/>
      <c r="GX139" s="11">
        <f t="shared" si="814"/>
        <v>4.9444466401334347E-4</v>
      </c>
      <c r="GY139" s="10">
        <f t="shared" si="815"/>
        <v>99.712924302753549</v>
      </c>
      <c r="GZ139" s="9">
        <f t="shared" si="555"/>
        <v>102.03161099962486</v>
      </c>
      <c r="HA139" s="9">
        <f t="shared" si="556"/>
        <v>96.974949813338867</v>
      </c>
      <c r="HB139" s="101">
        <f t="shared" si="816"/>
        <v>99.503280406481863</v>
      </c>
      <c r="HC139" s="15">
        <f t="shared" si="817"/>
        <v>4.931138405340962E-4</v>
      </c>
      <c r="HD139" s="12"/>
      <c r="HE139" s="11">
        <f t="shared" si="818"/>
        <v>5.1427685083151519E-4</v>
      </c>
      <c r="HF139" s="10">
        <f t="shared" si="819"/>
        <v>99.604520555562104</v>
      </c>
      <c r="HG139" s="9">
        <f t="shared" si="557"/>
        <v>102.02492845979221</v>
      </c>
      <c r="HH139" s="9">
        <f t="shared" si="558"/>
        <v>96.765663723561545</v>
      </c>
      <c r="HI139" s="101">
        <f t="shared" si="820"/>
        <v>99.395296091676869</v>
      </c>
      <c r="HJ139" s="15">
        <f t="shared" si="821"/>
        <v>5.128712676067301E-4</v>
      </c>
      <c r="HK139" s="12"/>
      <c r="HL139" s="11">
        <f t="shared" si="822"/>
        <v>5.3403264517645624E-4</v>
      </c>
      <c r="HM139" s="10">
        <f t="shared" si="823"/>
        <v>99.495958713483333</v>
      </c>
      <c r="HN139" s="9">
        <f t="shared" si="559"/>
        <v>102.01769969805667</v>
      </c>
      <c r="HO139" s="9">
        <f t="shared" si="560"/>
        <v>96.556626168823144</v>
      </c>
      <c r="HP139" s="120">
        <f t="shared" si="824"/>
        <v>99.287162933439902</v>
      </c>
      <c r="HQ139" s="15">
        <f t="shared" si="825"/>
        <v>5.3255119183046214E-4</v>
      </c>
      <c r="HR139" s="12"/>
      <c r="HS139" s="11">
        <f t="shared" si="1064"/>
        <v>5.5371056100193806E-4</v>
      </c>
      <c r="HT139" s="10">
        <f t="shared" si="826"/>
        <v>99.387227020213146</v>
      </c>
      <c r="HU139" s="9">
        <f t="shared" si="561"/>
        <v>102.00990552770874</v>
      </c>
      <c r="HV139" s="9">
        <f t="shared" si="562"/>
        <v>96.347832655277045</v>
      </c>
      <c r="HW139" s="120">
        <f t="shared" si="827"/>
        <v>99.178869091492885</v>
      </c>
      <c r="HX139" s="15">
        <f t="shared" si="828"/>
        <v>5.5215218039146856E-4</v>
      </c>
      <c r="HY139" s="12"/>
      <c r="HZ139" s="11">
        <f t="shared" si="1065"/>
        <v>5.7330914664187565E-4</v>
      </c>
      <c r="IA139" s="10">
        <f t="shared" si="829"/>
        <v>99.278313837250806</v>
      </c>
      <c r="IB139" s="9">
        <f t="shared" si="563"/>
        <v>102.00152705702344</v>
      </c>
      <c r="IC139" s="9">
        <f t="shared" si="564"/>
        <v>96.139278629915282</v>
      </c>
      <c r="ID139" s="120">
        <f t="shared" si="830"/>
        <v>99.070402843469367</v>
      </c>
      <c r="IE139" s="15">
        <f t="shared" si="831"/>
        <v>5.7167283501140741E-4</v>
      </c>
      <c r="IF139" s="12"/>
      <c r="IG139" s="11">
        <f t="shared" si="1066"/>
        <v>5.9282698490197927E-4</v>
      </c>
      <c r="IH139" s="10">
        <f t="shared" si="832"/>
        <v>99.169207647787246</v>
      </c>
      <c r="II139" s="9">
        <f t="shared" si="565"/>
        <v>101.99254569333469</v>
      </c>
      <c r="IJ139" s="9">
        <f t="shared" si="566"/>
        <v>95.9309594842358</v>
      </c>
      <c r="IK139" s="120">
        <f t="shared" si="833"/>
        <v>98.961752588785245</v>
      </c>
      <c r="IL139" s="15">
        <f t="shared" si="834"/>
        <v>5.9111179198712742E-4</v>
      </c>
      <c r="IM139" s="12"/>
      <c r="IN139" s="11">
        <f t="shared" si="1067"/>
        <v>6.1226269312700244E-4</v>
      </c>
      <c r="IO139" s="10">
        <f t="shared" si="835"/>
        <v>99.059897060466895</v>
      </c>
      <c r="IP139" s="9">
        <f t="shared" si="567"/>
        <v>101.98294314686103</v>
      </c>
      <c r="IQ139" s="9">
        <f t="shared" si="568"/>
        <v>95.72287055790288</v>
      </c>
      <c r="IR139" s="120">
        <f t="shared" si="836"/>
        <v>98.852906852381949</v>
      </c>
      <c r="IS139" s="15">
        <f t="shared" si="837"/>
        <v>6.1046772220676808E-4</v>
      </c>
      <c r="IT139" s="12"/>
      <c r="IU139" s="11">
        <f t="shared" si="1068"/>
        <v>6.3161492324410352E-4</v>
      </c>
      <c r="IV139" s="10">
        <f t="shared" si="838"/>
        <v>98.950370813021735</v>
      </c>
      <c r="IW139" s="9">
        <f t="shared" si="569"/>
        <v>101.97270143428473</v>
      </c>
      <c r="IX139" s="9">
        <f t="shared" si="570"/>
        <v>95.515007142396271</v>
      </c>
      <c r="IY139" s="120">
        <f t="shared" si="839"/>
        <v>98.743854288340501</v>
      </c>
      <c r="IZ139" s="15">
        <f t="shared" si="840"/>
        <v>6.2973933114294427E-4</v>
      </c>
      <c r="JA139" s="12"/>
      <c r="JB139" s="11">
        <f t="shared" si="1069"/>
        <v>6.5088236178286807E-4</v>
      </c>
      <c r="JC139" s="10">
        <f t="shared" si="841"/>
        <v>98.840617775776337</v>
      </c>
      <c r="JD139" s="9">
        <f t="shared" si="571"/>
        <v>101.96180288208606</v>
      </c>
      <c r="JE139" s="9">
        <f t="shared" si="572"/>
        <v>95.307364484646087</v>
      </c>
      <c r="JF139" s="120">
        <f t="shared" si="842"/>
        <v>98.634583683366074</v>
      </c>
      <c r="JG139" s="15">
        <f t="shared" si="843"/>
        <v>6.4892535882343652E-4</v>
      </c>
      <c r="JH139" s="12"/>
      <c r="JI139" s="11">
        <f t="shared" si="1070"/>
        <v>6.7006372987245169E-4</v>
      </c>
      <c r="JJ139" s="10">
        <f t="shared" si="844"/>
        <v>98.730626955023453</v>
      </c>
      <c r="JK139" s="9">
        <f t="shared" si="573"/>
        <v>101.95023012963523</v>
      </c>
      <c r="JL139" s="9">
        <f t="shared" si="574"/>
        <v>95.099937790646223</v>
      </c>
      <c r="JM139" s="120">
        <f t="shared" si="845"/>
        <v>98.525083960140734</v>
      </c>
      <c r="JN139" s="15">
        <f t="shared" si="846"/>
        <v>6.6802457978032078E-4</v>
      </c>
      <c r="JO139" s="12"/>
      <c r="JP139" s="11">
        <f t="shared" si="1071"/>
        <v>6.8915778321672631E-4</v>
      </c>
      <c r="JQ139" s="10">
        <f t="shared" si="847"/>
        <v>98.620387496267725</v>
      </c>
      <c r="JR139" s="9">
        <f t="shared" si="575"/>
        <v>101.93796613204432</v>
      </c>
      <c r="JS139" s="9">
        <f t="shared" si="576"/>
        <v>94.892722229046413</v>
      </c>
      <c r="JT139" s="120">
        <f t="shared" si="848"/>
        <v>98.415344180545361</v>
      </c>
      <c r="JU139" s="15">
        <f t="shared" si="849"/>
        <v>6.8703580297781186E-4</v>
      </c>
      <c r="JV139" s="12"/>
      <c r="JW139" s="11">
        <f t="shared" si="1072"/>
        <v>7.0816331204763691E-4</v>
      </c>
      <c r="JX139" s="10">
        <f t="shared" si="850"/>
        <v>98.509888687338844</v>
      </c>
      <c r="JY139" s="9">
        <f t="shared" si="577"/>
        <v>101.92499416278193</v>
      </c>
      <c r="JZ139" s="9">
        <f t="shared" si="578"/>
        <v>94.685712934716037</v>
      </c>
      <c r="KA139" s="120">
        <f t="shared" si="851"/>
        <v>98.305353548748982</v>
      </c>
      <c r="KB139" s="15">
        <f t="shared" si="852"/>
        <v>7.0595787171967757E-4</v>
      </c>
      <c r="KC139" s="12"/>
      <c r="KD139" s="11">
        <f t="shared" si="1073"/>
        <v>7.2707914105766007E-4</v>
      </c>
      <c r="KE139" s="10">
        <f t="shared" si="853"/>
        <v>98.399119961372122</v>
      </c>
      <c r="KF139" s="9">
        <f t="shared" si="579"/>
        <v>101.91129781605352</v>
      </c>
      <c r="KG139" s="9">
        <f t="shared" si="580"/>
        <v>94.478905012277821</v>
      </c>
      <c r="KH139" s="120">
        <f t="shared" si="854"/>
        <v>98.195101414165663</v>
      </c>
      <c r="KI139" s="15">
        <f t="shared" si="855"/>
        <v>7.2478966353679993E-4</v>
      </c>
      <c r="KJ139" s="12"/>
      <c r="KK139" s="11">
        <f t="shared" si="1074"/>
        <v>7.4590412931179915E-4</v>
      </c>
      <c r="KL139" s="10">
        <f t="shared" si="856"/>
        <v>98.288070899657043</v>
      </c>
      <c r="KM139" s="9">
        <f t="shared" si="581"/>
        <v>101.89686100895055</v>
      </c>
      <c r="KN139" s="9">
        <f t="shared" si="582"/>
        <v>94.272293539605926</v>
      </c>
      <c r="KO139" s="120">
        <f t="shared" si="857"/>
        <v>98.084577274278246</v>
      </c>
      <c r="KP139" s="15">
        <f t="shared" si="858"/>
        <v>7.4353009005559498E-4</v>
      </c>
      <c r="KQ139" s="12"/>
      <c r="KR139" s="11">
        <f t="shared" si="1075"/>
        <v>7.64637170139935E-4</v>
      </c>
      <c r="KS139" s="10">
        <f t="shared" si="859"/>
        <v>98.176731234352616</v>
      </c>
      <c r="KT139" s="9">
        <f t="shared" si="583"/>
        <v>101.88166798337157</v>
      </c>
      <c r="KU139" s="9">
        <f t="shared" si="584"/>
        <v>94.065873571287696</v>
      </c>
      <c r="KV139" s="120">
        <f t="shared" si="860"/>
        <v>97.973770777329634</v>
      </c>
      <c r="KW139" s="15">
        <f t="shared" si="861"/>
        <v>7.621780968478022E-4</v>
      </c>
      <c r="KX139" s="12"/>
      <c r="KY139" s="11">
        <f t="shared" si="1076"/>
        <v>7.8327719100987716E-4</v>
      </c>
      <c r="KZ139" s="10">
        <f t="shared" si="862"/>
        <v>98.065090851070892</v>
      </c>
      <c r="LA139" s="9">
        <f t="shared" si="585"/>
        <v>101.86570330771895</v>
      </c>
      <c r="LB139" s="9">
        <f t="shared" si="586"/>
        <v>93.859640142043347</v>
      </c>
      <c r="LC139" s="120">
        <f t="shared" si="863"/>
        <v>97.862671724881153</v>
      </c>
      <c r="LD139" s="15">
        <f t="shared" si="864"/>
        <v>7.8073266326243577E-4</v>
      </c>
      <c r="LE139" s="12"/>
      <c r="LF139" s="11">
        <f t="shared" si="1077"/>
        <v>8.0182315338201771E-4</v>
      </c>
      <c r="LG139" s="10">
        <f t="shared" si="865"/>
        <v>97.953139791327487</v>
      </c>
      <c r="LH139" s="9">
        <f t="shared" si="587"/>
        <v>101.84895187837461</v>
      </c>
      <c r="LI139" s="9">
        <f t="shared" si="588"/>
        <v>93.653588270101523</v>
      </c>
      <c r="LJ139" s="120">
        <f t="shared" si="866"/>
        <v>97.751270074238064</v>
      </c>
      <c r="LK139" s="15">
        <f t="shared" si="867"/>
        <v>7.9919280224054635E-4</v>
      </c>
      <c r="LL139" s="12"/>
      <c r="LM139" s="11">
        <f t="shared" si="1078"/>
        <v>8.2027405254607151E-4</v>
      </c>
      <c r="LN139" s="10">
        <f t="shared" si="868"/>
        <v>97.840868254860013</v>
      </c>
      <c r="LO139" s="9">
        <f t="shared" si="589"/>
        <v>101.83139892095883</v>
      </c>
      <c r="LP139" s="9">
        <f t="shared" si="590"/>
        <v>93.44771296052815</v>
      </c>
      <c r="LQ139" s="120">
        <f t="shared" si="869"/>
        <v>97.639555940743492</v>
      </c>
      <c r="LR139" s="15">
        <f t="shared" si="870"/>
        <v>8.1755756011333061E-4</v>
      </c>
      <c r="LS139" s="12"/>
      <c r="LT139" s="11">
        <f t="shared" si="1079"/>
        <v>8.386289174405555E-4</v>
      </c>
      <c r="LU139" s="10">
        <f t="shared" si="871"/>
        <v>97.728266601814951</v>
      </c>
      <c r="LV139" s="9">
        <f t="shared" si="591"/>
        <v>101.81302999137574</v>
      </c>
      <c r="LW139" s="9">
        <f t="shared" si="592"/>
        <v>93.242009208504484</v>
      </c>
      <c r="LX139" s="120">
        <f t="shared" si="872"/>
        <v>97.527519599940121</v>
      </c>
      <c r="LY139" s="15">
        <f t="shared" si="873"/>
        <v>8.3582601638443137E-4</v>
      </c>
      <c r="LZ139" s="12"/>
      <c r="MA139" s="11">
        <f t="shared" si="1080"/>
        <v>8.5688681045572039E-4</v>
      </c>
      <c r="MB139" s="10">
        <f t="shared" si="874"/>
        <v>97.615325354802991</v>
      </c>
      <c r="MC139" s="9">
        <f t="shared" si="593"/>
        <v>101.79383097664972</v>
      </c>
      <c r="MD139" s="9">
        <f t="shared" si="594"/>
        <v>93.036472002552841</v>
      </c>
      <c r="ME139" s="120">
        <f t="shared" si="875"/>
        <v>97.415151489601271</v>
      </c>
      <c r="MF139" s="15">
        <f t="shared" si="876"/>
        <v>8.5399728349693936E-4</v>
      </c>
      <c r="MG139" s="12"/>
      <c r="MH139" s="11">
        <f t="shared" si="1081"/>
        <v>8.75046827220486E-4</v>
      </c>
      <c r="MI139" s="10">
        <f t="shared" si="877"/>
        <v>97.502035200824082</v>
      </c>
      <c r="MJ139" s="9">
        <f t="shared" si="595"/>
        <v>101.77378809555688</v>
      </c>
      <c r="MK139" s="9">
        <f t="shared" si="596"/>
        <v>92.831096327707584</v>
      </c>
      <c r="ML139" s="120">
        <f t="shared" si="878"/>
        <v>97.30244221163224</v>
      </c>
      <c r="MM139" s="15">
        <f t="shared" si="879"/>
        <v>8.7207050658572635E-4</v>
      </c>
      <c r="MN139" s="12"/>
      <c r="MO139" s="11">
        <f t="shared" si="1082"/>
        <v>8.9310809637399287E-4</v>
      </c>
      <c r="MP139" s="10">
        <f t="shared" si="880"/>
        <v>97.388386993063136</v>
      </c>
      <c r="MQ139" s="9">
        <f t="shared" si="597"/>
        <v>101.75288789905582</v>
      </c>
      <c r="MR139" s="9">
        <f t="shared" si="598"/>
        <v>92.625877168626772</v>
      </c>
      <c r="MS139" s="120">
        <f t="shared" si="881"/>
        <v>97.189382533841297</v>
      </c>
      <c r="MT139" s="15">
        <f t="shared" si="882"/>
        <v>8.9004486321603987E-4</v>
      </c>
      <c r="MU139" s="12"/>
      <c r="MV139" s="11">
        <f t="shared" si="1083"/>
        <v>9.1106977932262827E-4</v>
      </c>
      <c r="MW139" s="10">
        <f t="shared" si="883"/>
        <v>97.274371752556235</v>
      </c>
      <c r="MX139" s="9">
        <f t="shared" si="599"/>
        <v>101.73111727052206</v>
      </c>
      <c r="MY139" s="9">
        <f t="shared" si="600"/>
        <v>92.420809512645363</v>
      </c>
      <c r="MZ139" s="120">
        <f t="shared" si="884"/>
        <v>97.075963391583713</v>
      </c>
      <c r="NA139" s="15">
        <f t="shared" si="885"/>
        <v>9.0791956310859521E-4</v>
      </c>
      <c r="NB139" s="12"/>
      <c r="NC139" s="11">
        <f t="shared" si="1084"/>
        <v>9.2893106998285342E-4</v>
      </c>
      <c r="ND139" s="10">
        <f t="shared" si="886"/>
        <v>97.15998066972999</v>
      </c>
      <c r="NE139" s="9">
        <f t="shared" si="601"/>
        <v>101.7084634257906</v>
      </c>
      <c r="NF139" s="9">
        <f t="shared" si="602"/>
        <v>92.215888352765731</v>
      </c>
      <c r="NG139" s="120">
        <f t="shared" si="887"/>
        <v>96.962175889278171</v>
      </c>
      <c r="NH139" s="15">
        <f t="shared" si="888"/>
        <v>9.2569384785211339E-4</v>
      </c>
      <c r="NI139" s="12"/>
      <c r="NJ139" s="11">
        <f t="shared" si="1085"/>
        <v>9.466911945106573E-4</v>
      </c>
      <c r="NK139" s="10">
        <f t="shared" si="889"/>
        <v>97.045205105814233</v>
      </c>
      <c r="NL139" s="9">
        <f t="shared" si="603"/>
        <v>101.68491391301116</v>
      </c>
      <c r="NM139" s="9">
        <f t="shared" si="604"/>
        <v>92.011108690584535</v>
      </c>
      <c r="NN139" s="120">
        <f t="shared" si="890"/>
        <v>96.84801130179784</v>
      </c>
      <c r="NO139" s="15">
        <f t="shared" si="891"/>
        <v>9.4336699060378754E-4</v>
      </c>
      <c r="NP139" s="12"/>
      <c r="NQ139" s="11">
        <f t="shared" si="1086"/>
        <v>9.6434941101817813E-4</v>
      </c>
      <c r="NR139" s="10">
        <f t="shared" si="892"/>
        <v>96.930036594129831</v>
      </c>
      <c r="NS139" s="9">
        <f t="shared" si="605"/>
        <v>101.66045661232077</v>
      </c>
      <c r="NT139" s="9">
        <f t="shared" si="606"/>
        <v>91.806465539152654</v>
      </c>
      <c r="NU139" s="120">
        <f t="shared" si="893"/>
        <v>96.733461075736713</v>
      </c>
      <c r="NV139" s="15">
        <f t="shared" si="894"/>
        <v>9.6093829577843673E-4</v>
      </c>
      <c r="NW139" s="12"/>
      <c r="NX139" s="11">
        <f t="shared" si="1087"/>
        <v>9.8190500927825127E-4</v>
      </c>
      <c r="NY139" s="10">
        <f t="shared" si="895"/>
        <v>96.814466841252312</v>
      </c>
      <c r="NZ139" s="9">
        <f t="shared" si="607"/>
        <v>101.63507973533824</v>
      </c>
      <c r="OA139" s="9">
        <f t="shared" si="608"/>
        <v>91.601953925769351</v>
      </c>
      <c r="OB139" s="120">
        <f t="shared" si="896"/>
        <v>96.618516830553801</v>
      </c>
      <c r="OC139" s="15">
        <f t="shared" si="897"/>
        <v>9.78407098726755E-4</v>
      </c>
      <c r="OD139" s="12"/>
      <c r="OE139" s="11">
        <f t="shared" si="1088"/>
        <v>9.9935731041721188E-4</v>
      </c>
      <c r="OF139" s="10">
        <f t="shared" si="898"/>
        <v>96.698487728054275</v>
      </c>
      <c r="OG139" s="9">
        <f t="shared" si="609"/>
        <v>101.60877182448536</v>
      </c>
      <c r="OH139" s="9">
        <f t="shared" si="610"/>
        <v>91.397568894705401</v>
      </c>
      <c r="OI139" s="120">
        <f t="shared" si="899"/>
        <v>96.503170359595373</v>
      </c>
      <c r="OJ139" s="15">
        <f t="shared" si="900"/>
        <v>9.9577276540355349E-4</v>
      </c>
      <c r="OK139" s="12"/>
      <c r="OL139" s="11">
        <f t="shared" si="1089"/>
        <v>1.0167056665969284E-3</v>
      </c>
      <c r="OM139" s="10">
        <f t="shared" si="901"/>
        <v>96.582091310626339</v>
      </c>
      <c r="ON139" s="9">
        <f t="shared" si="611"/>
        <v>101.58152175213955</v>
      </c>
      <c r="OO139" s="9">
        <f t="shared" si="612"/>
        <v>91.193305509857808</v>
      </c>
      <c r="OP139" s="120">
        <f t="shared" si="902"/>
        <v>96.38741363099868</v>
      </c>
      <c r="OQ139" s="15">
        <f t="shared" si="903"/>
        <v>1.0130346920262311E-3</v>
      </c>
      <c r="OR139" s="12"/>
      <c r="OS139" s="11">
        <f t="shared" si="1090"/>
        <v>1.0339494606862861E-3</v>
      </c>
      <c r="OT139" s="10">
        <f t="shared" si="904"/>
        <v>96.465269821080312</v>
      </c>
      <c r="OU139" s="9">
        <f t="shared" si="613"/>
        <v>101.55331871962279</v>
      </c>
      <c r="OV139" s="9">
        <f t="shared" si="614"/>
        <v>90.989158857331191</v>
      </c>
      <c r="OW139" s="120">
        <f t="shared" si="905"/>
        <v>96.271238788476992</v>
      </c>
      <c r="OX139" s="15">
        <f t="shared" si="906"/>
        <v>1.0301923047244743E-3</v>
      </c>
      <c r="OY139" s="12"/>
      <c r="OZ139" s="11">
        <f t="shared" si="1091"/>
        <v>1.0510881059230353E-3</v>
      </c>
      <c r="PA139" s="10">
        <f t="shared" si="907"/>
        <v>96.348015668234609</v>
      </c>
      <c r="PB139" s="9">
        <f t="shared" si="615"/>
        <v>101.52415225603161</v>
      </c>
      <c r="PC139" s="9">
        <f t="shared" si="616"/>
        <v>90.785124047947491</v>
      </c>
      <c r="PD139" s="120">
        <f t="shared" si="908"/>
        <v>96.154638151989559</v>
      </c>
      <c r="PE139" s="15">
        <f t="shared" si="909"/>
        <v>1.0472450591813968E-3</v>
      </c>
      <c r="PF139" s="12"/>
      <c r="PG139" s="11">
        <f t="shared" si="1092"/>
        <v>1.0681210455663411E-3</v>
      </c>
      <c r="PH139" s="10">
        <f t="shared" si="910"/>
        <v>96.230321438185172</v>
      </c>
      <c r="PI139" s="9">
        <f t="shared" si="617"/>
        <v>101.49401221691301</v>
      </c>
      <c r="PJ139" s="9">
        <f t="shared" si="618"/>
        <v>90.581196219681289</v>
      </c>
      <c r="PK139" s="120">
        <f t="shared" si="911"/>
        <v>96.037604218297147</v>
      </c>
      <c r="PL139" s="15">
        <f t="shared" si="912"/>
        <v>1.0641924402669488E-3</v>
      </c>
      <c r="PM139" s="12"/>
      <c r="PN139" s="11">
        <f t="shared" si="1093"/>
        <v>1.0850477525407749E-3</v>
      </c>
      <c r="PO139" s="10">
        <f t="shared" si="913"/>
        <v>96.11217989476296</v>
      </c>
      <c r="PP139" s="9">
        <f t="shared" si="619"/>
        <v>101.46288878279125</v>
      </c>
      <c r="PQ139" s="9">
        <f t="shared" si="620"/>
        <v>90.377370540021005</v>
      </c>
      <c r="PR139" s="120">
        <f t="shared" si="914"/>
        <v>95.920129661406122</v>
      </c>
      <c r="PS139" s="15">
        <f t="shared" si="915"/>
        <v>1.0810339616639803E-3</v>
      </c>
      <c r="PT139" s="12"/>
      <c r="PU139" s="11">
        <f t="shared" si="1094"/>
        <v>1.1018677290721786E-3</v>
      </c>
      <c r="PV139" s="10">
        <f t="shared" si="916"/>
        <v>95.99358397988064</v>
      </c>
      <c r="PW139" s="9">
        <f t="shared" si="621"/>
        <v>101.4307724575503</v>
      </c>
      <c r="PX139" s="9">
        <f t="shared" si="622"/>
        <v>90.173642208254407</v>
      </c>
      <c r="PY139" s="120">
        <f t="shared" si="917"/>
        <v>95.802207332902356</v>
      </c>
      <c r="PZ139" s="15">
        <f t="shared" si="918"/>
        <v>1.0977691654876268E-3</v>
      </c>
      <c r="QA139" s="12"/>
      <c r="QB139" s="11">
        <f t="shared" si="1095"/>
        <v>1.1185805063160465E-3</v>
      </c>
      <c r="QC139" s="10">
        <f t="shared" si="919"/>
        <v>95.874526813770146</v>
      </c>
      <c r="QD139" s="9">
        <f t="shared" si="623"/>
        <v>101.39765406667676</v>
      </c>
      <c r="QE139" s="9">
        <f t="shared" si="624"/>
        <v>89.970006457678835</v>
      </c>
      <c r="QF139" s="120">
        <f t="shared" si="920"/>
        <v>95.683830262177793</v>
      </c>
      <c r="QG139" s="15">
        <f t="shared" si="921"/>
        <v>1.1143976218984406E-3</v>
      </c>
      <c r="QH139" s="12"/>
      <c r="QI139" s="11">
        <f t="shared" si="1096"/>
        <v>1.1351856439788743E-3</v>
      </c>
      <c r="QJ139" s="10">
        <f t="shared" si="922"/>
        <v>95.755001695113748</v>
      </c>
      <c r="QK139" s="9">
        <f t="shared" si="625"/>
        <v>101.36352475536829</v>
      </c>
      <c r="QL139" s="9">
        <f t="shared" si="626"/>
        <v>89.766458557734254</v>
      </c>
      <c r="QM139" s="120">
        <f t="shared" si="923"/>
        <v>95.564991656551271</v>
      </c>
      <c r="QN139" s="15">
        <f t="shared" si="924"/>
        <v>1.1309189287098959E-3</v>
      </c>
      <c r="QO139" s="12"/>
      <c r="QP139" s="11">
        <f t="shared" si="1097"/>
        <v>1.1516827299331155E-3</v>
      </c>
      <c r="QQ139" s="10">
        <f t="shared" si="925"/>
        <v>95.635002101070185</v>
      </c>
      <c r="QR139" s="9">
        <f t="shared" si="627"/>
        <v>101.3283759865122</v>
      </c>
      <c r="QS139" s="9">
        <f t="shared" si="628"/>
        <v>89.562993816060526</v>
      </c>
      <c r="QT139" s="120">
        <f t="shared" si="926"/>
        <v>95.44568490128637</v>
      </c>
      <c r="QU139" s="15">
        <f t="shared" si="927"/>
        <v>1.1473327109906683E-3</v>
      </c>
      <c r="QV139" s="12"/>
      <c r="QW139" s="11">
        <f t="shared" si="1098"/>
        <v>1.1680713798261214E-3</v>
      </c>
      <c r="QX139" s="10">
        <f t="shared" si="928"/>
        <v>95.51452168719895</v>
      </c>
      <c r="QY139" s="9">
        <f t="shared" si="629"/>
        <v>101.29219953853919</v>
      </c>
      <c r="QZ139" s="9">
        <f t="shared" si="630"/>
        <v>89.359607580477316</v>
      </c>
      <c r="RA139" s="120">
        <f t="shared" si="929"/>
        <v>95.325903559508248</v>
      </c>
      <c r="RB139" s="15">
        <f t="shared" si="930"/>
        <v>1.1636386206622499E-3</v>
      </c>
      <c r="RC139" s="12"/>
      <c r="RD139" s="11">
        <f t="shared" si="1099"/>
        <v>1.1843512366836687E-3</v>
      </c>
      <c r="RE139" s="10">
        <f t="shared" si="931"/>
        <v>95.393554287284417</v>
      </c>
      <c r="RF139" s="9">
        <f t="shared" si="631"/>
        <v>101.2549875031569</v>
      </c>
      <c r="RG139" s="9">
        <f t="shared" si="632"/>
        <v>89.156295240886877</v>
      </c>
      <c r="RH139" s="120">
        <f t="shared" si="932"/>
        <v>95.205641372021887</v>
      </c>
      <c r="RI139" s="15">
        <f t="shared" si="933"/>
        <v>1.1798363360923619E-3</v>
      </c>
      <c r="RJ139" s="12"/>
      <c r="RK139" s="11">
        <f t="shared" si="1100"/>
        <v>1.2005219705085429E-3</v>
      </c>
      <c r="RL139" s="10">
        <f t="shared" si="934"/>
        <v>95.272093913062349</v>
      </c>
      <c r="RM139" s="9">
        <f t="shared" si="633"/>
        <v>101.21673228296811</v>
      </c>
      <c r="RN139" s="9">
        <f t="shared" si="634"/>
        <v>88.953052231100884</v>
      </c>
      <c r="RO139" s="120">
        <f t="shared" si="935"/>
        <v>95.084892257034497</v>
      </c>
      <c r="RP139" s="15">
        <f t="shared" si="936"/>
        <v>1.1959255616845682E-3</v>
      </c>
      <c r="RQ139" s="12"/>
      <c r="RR139" s="11">
        <f t="shared" si="1101"/>
        <v>1.2165832778745489E-3</v>
      </c>
      <c r="RS139" s="10">
        <f t="shared" si="937"/>
        <v>95.150134753851773</v>
      </c>
      <c r="RT139" s="9">
        <f t="shared" si="635"/>
        <v>101.17742658897832</v>
      </c>
      <c r="RU139" s="9">
        <f t="shared" si="636"/>
        <v>88.749874030588444</v>
      </c>
      <c r="RV139" s="120">
        <f t="shared" si="938"/>
        <v>94.96365030978339</v>
      </c>
      <c r="RW139" s="15">
        <f t="shared" si="939"/>
        <v>1.2119060274647321E-3</v>
      </c>
      <c r="RX139" s="12"/>
      <c r="RY139" s="11">
        <f t="shared" si="1102"/>
        <v>1.232534881516681E-3</v>
      </c>
      <c r="RZ139" s="10">
        <f t="shared" si="940"/>
        <v>95.027671176093179</v>
      </c>
      <c r="SA139" s="9">
        <f t="shared" si="637"/>
        <v>101.1370634379974</v>
      </c>
      <c r="SB139" s="9">
        <f t="shared" si="638"/>
        <v>88.546756166149834</v>
      </c>
      <c r="SC139" s="120">
        <f t="shared" si="941"/>
        <v>94.841909802073616</v>
      </c>
      <c r="SD139" s="15">
        <f t="shared" si="942"/>
        <v>1.2277774886644294E-3</v>
      </c>
      <c r="SE139" s="12"/>
      <c r="SF139" s="11">
        <f t="shared" si="1103"/>
        <v>1.2483765299175064E-3</v>
      </c>
      <c r="SG139" s="10">
        <f t="shared" si="943"/>
        <v>94.90469772279765</v>
      </c>
      <c r="SH139" s="9">
        <f t="shared" si="639"/>
        <v>101.09563614993988</v>
      </c>
      <c r="SI139" s="9">
        <f t="shared" si="640"/>
        <v>88.343694213511867</v>
      </c>
      <c r="SJ139" s="120">
        <f t="shared" si="944"/>
        <v>94.719665181725873</v>
      </c>
      <c r="SK139" s="15">
        <f t="shared" si="945"/>
        <v>1.2435397253020882E-3</v>
      </c>
      <c r="SL139" s="12"/>
      <c r="SM139" s="11">
        <f t="shared" si="1104"/>
        <v>1.2641079968905853E-3</v>
      </c>
      <c r="SN139" s="10">
        <f t="shared" si="946"/>
        <v>94.781209112907305</v>
      </c>
      <c r="SO139" s="9">
        <f t="shared" si="641"/>
        <v>101.05313834502861</v>
      </c>
      <c r="SP139" s="9">
        <f t="shared" si="642"/>
        <v>88.140683798848187</v>
      </c>
      <c r="SQ139" s="120">
        <f t="shared" si="947"/>
        <v>94.596911071938393</v>
      </c>
      <c r="SR139" s="15">
        <f t="shared" si="948"/>
        <v>1.2591925417620548E-3</v>
      </c>
      <c r="SS139" s="12"/>
      <c r="ST139" s="11">
        <f t="shared" si="1105"/>
        <v>1.2797290811611198E-3</v>
      </c>
      <c r="SU139" s="10">
        <f t="shared" si="949"/>
        <v>94.657200240570944</v>
      </c>
      <c r="SV139" s="9">
        <f t="shared" si="643"/>
        <v>101.00956394090618</v>
      </c>
      <c r="SW139" s="9">
        <f t="shared" si="644"/>
        <v>87.937720600224651</v>
      </c>
      <c r="SX139" s="120">
        <f t="shared" si="950"/>
        <v>94.473642270565421</v>
      </c>
      <c r="SY139" s="15">
        <f t="shared" si="951"/>
        <v>1.2747357663719383E-3</v>
      </c>
      <c r="SZ139" s="12"/>
      <c r="TA139" s="11">
        <f t="shared" si="1106"/>
        <v>1.2952396059442344E-3</v>
      </c>
      <c r="TB139" s="10">
        <f t="shared" si="952"/>
        <v>94.532666174337308</v>
      </c>
      <c r="TC139" s="9">
        <f t="shared" si="645"/>
        <v>100.96490714965864</v>
      </c>
      <c r="TD139" s="9">
        <f t="shared" si="646"/>
        <v>87.734800348968434</v>
      </c>
      <c r="TE139" s="120">
        <f t="shared" si="953"/>
        <v>94.349853749313539</v>
      </c>
      <c r="TF139" s="15">
        <f t="shared" si="954"/>
        <v>1.2901692509788875E-3</v>
      </c>
      <c r="TG139" s="12"/>
      <c r="TH139" s="11">
        <f t="shared" si="1107"/>
        <v>1.3106394185215017E-3</v>
      </c>
      <c r="TI139" s="10">
        <f t="shared" si="955"/>
        <v>94.407602156267501</v>
      </c>
      <c r="TJ139" s="9">
        <f t="shared" si="647"/>
        <v>100.91916247475605</v>
      </c>
      <c r="TK139" s="9">
        <f t="shared" si="648"/>
        <v>87.531918830964059</v>
      </c>
      <c r="TL139" s="120">
        <f t="shared" si="956"/>
        <v>94.225540652860047</v>
      </c>
      <c r="TM139" s="15">
        <f t="shared" si="957"/>
        <v>1.3054928705248201E-3</v>
      </c>
      <c r="TN139" s="12"/>
      <c r="TO139" s="11">
        <f t="shared" si="1108"/>
        <v>1.3259283898158162E-3</v>
      </c>
      <c r="TP139" s="10">
        <f t="shared" si="958"/>
        <v>94.282003600970455</v>
      </c>
      <c r="TQ139" s="9">
        <f t="shared" si="649"/>
        <v>100.87232470791396</v>
      </c>
      <c r="TR139" s="9">
        <f t="shared" si="650"/>
        <v>87.32907188787577</v>
      </c>
      <c r="TS139" s="120">
        <f t="shared" si="959"/>
        <v>94.100698297894866</v>
      </c>
      <c r="TT139" s="15">
        <f t="shared" si="960"/>
        <v>1.3207065226211792E-3</v>
      </c>
      <c r="TU139" s="12"/>
      <c r="TV139" s="11">
        <f t="shared" si="1109"/>
        <v>1.3411064139651511E-3</v>
      </c>
      <c r="TW139" s="10">
        <f t="shared" si="961"/>
        <v>94.155866094563308</v>
      </c>
      <c r="TX139" s="9">
        <f t="shared" si="651"/>
        <v>100.8243889258804</v>
      </c>
      <c r="TY139" s="9">
        <f t="shared" si="652"/>
        <v>87.126255418296807</v>
      </c>
      <c r="TZ139" s="120">
        <f t="shared" si="962"/>
        <v>93.975322172088596</v>
      </c>
      <c r="UA139" s="15">
        <f t="shared" si="963"/>
        <v>1.3358101271235356E-3</v>
      </c>
      <c r="UB139" s="12"/>
      <c r="UC139" s="11">
        <f t="shared" si="1110"/>
        <v>1.3561734078955535E-3</v>
      </c>
      <c r="UD139" s="10">
        <f t="shared" si="964"/>
        <v>94.029185393559146</v>
      </c>
      <c r="UE139" s="9">
        <f t="shared" si="653"/>
        <v>100.77535048715232</v>
      </c>
      <c r="UF139" s="9">
        <f t="shared" si="654"/>
        <v>86.923465378826648</v>
      </c>
      <c r="UG139" s="120">
        <f t="shared" si="965"/>
        <v>93.849407932989493</v>
      </c>
      <c r="UH139" s="15">
        <f t="shared" si="966"/>
        <v>1.3508036257063162E-3</v>
      </c>
      <c r="UI139" s="12"/>
      <c r="UJ139" s="11">
        <f t="shared" si="1111"/>
        <v>1.371129310893711E-3</v>
      </c>
      <c r="UK139" s="10">
        <f t="shared" si="967"/>
        <v>93.901957423684792</v>
      </c>
      <c r="UL139" s="9">
        <f t="shared" si="655"/>
        <v>100.72520502862591</v>
      </c>
      <c r="UM139" s="9">
        <f t="shared" si="656"/>
        <v>86.720697785079167</v>
      </c>
      <c r="UN139" s="120">
        <f t="shared" si="968"/>
        <v>93.72295140685253</v>
      </c>
      <c r="UO139" s="15">
        <f t="shared" si="969"/>
        <v>1.3656869814378605E-3</v>
      </c>
      <c r="UP139" s="12"/>
      <c r="UQ139" s="11">
        <f t="shared" si="1112"/>
        <v>1.3859740841792331E-3</v>
      </c>
      <c r="UR139" s="10">
        <f t="shared" si="970"/>
        <v>93.774178278632164</v>
      </c>
      <c r="US139" s="9">
        <f t="shared" si="657"/>
        <v>100.67394846218454</v>
      </c>
      <c r="UT139" s="9">
        <f t="shared" si="658"/>
        <v>86.517948712618164</v>
      </c>
      <c r="UU139" s="120">
        <f t="shared" si="971"/>
        <v>93.595948587401352</v>
      </c>
      <c r="UV139" s="15">
        <f t="shared" si="972"/>
        <v>1.3804601783564262E-3</v>
      </c>
      <c r="UW139" s="12"/>
      <c r="UX139" s="11">
        <f t="shared" si="1113"/>
        <v>1.4007077104773861E-3</v>
      </c>
      <c r="UY139" s="10">
        <f t="shared" si="973"/>
        <v>93.645844218743548</v>
      </c>
      <c r="UZ139" s="9">
        <f t="shared" si="659"/>
        <v>100.62157697122866</v>
      </c>
      <c r="VA139" s="9">
        <f t="shared" si="660"/>
        <v>86.315214297826572</v>
      </c>
      <c r="VB139" s="120">
        <f t="shared" si="974"/>
        <v>93.46839563452761</v>
      </c>
      <c r="VC139" s="15">
        <f t="shared" si="975"/>
        <v>1.3951232210470579E-3</v>
      </c>
      <c r="VD139" s="12"/>
      <c r="VE139" s="11">
        <f t="shared" si="1114"/>
        <v>1.4153301935921061E-3</v>
      </c>
      <c r="VF139" s="10">
        <f t="shared" si="976"/>
        <v>93.516951669635887</v>
      </c>
      <c r="VG139" s="9">
        <f t="shared" si="661"/>
        <v>100.56808700715129</v>
      </c>
      <c r="VH139" s="9">
        <f t="shared" si="662"/>
        <v>86.112490738706839</v>
      </c>
      <c r="VI139" s="120">
        <f t="shared" si="977"/>
        <v>93.340288872929065</v>
      </c>
      <c r="VJ139" s="15">
        <f t="shared" si="978"/>
        <v>1.4096761342198092E-3</v>
      </c>
      <c r="VK139" s="12"/>
      <c r="VL139" s="11">
        <f t="shared" si="1115"/>
        <v>1.4298415579798989E-3</v>
      </c>
      <c r="VM139" s="10">
        <f t="shared" si="979"/>
        <v>93.387497220764885</v>
      </c>
      <c r="VN139" s="9">
        <f t="shared" si="663"/>
        <v>100.51347528576309</v>
      </c>
      <c r="VO139" s="9">
        <f t="shared" si="664"/>
        <v>85.909774295614824</v>
      </c>
      <c r="VP139" s="120">
        <f t="shared" si="980"/>
        <v>93.211624790688958</v>
      </c>
      <c r="VQ139" s="15">
        <f t="shared" si="981"/>
        <v>1.4241189622895781E-3</v>
      </c>
      <c r="VR139" s="12"/>
      <c r="VS139" s="11">
        <f t="shared" si="1116"/>
        <v>1.4442418483248394E-3</v>
      </c>
      <c r="VT139" s="10">
        <f t="shared" si="982"/>
        <v>93.257477623931933</v>
      </c>
      <c r="VU139" s="9">
        <f t="shared" si="665"/>
        <v>100.45773878367073</v>
      </c>
      <c r="VV139" s="9">
        <f t="shared" si="666"/>
        <v>85.707061291929008</v>
      </c>
      <c r="VW139" s="120">
        <f t="shared" si="983"/>
        <v>93.082400037799871</v>
      </c>
      <c r="VX139" s="15">
        <f t="shared" si="984"/>
        <v>1.438451768957657E-3</v>
      </c>
      <c r="VY139" s="12"/>
      <c r="VZ139" s="11">
        <f t="shared" si="1117"/>
        <v>1.4585311291148222E-3</v>
      </c>
      <c r="WA139" s="10">
        <f t="shared" si="985"/>
        <v>93.126889791736744</v>
      </c>
      <c r="WB139" s="9">
        <f t="shared" si="667"/>
        <v>100.40087473461219</v>
      </c>
      <c r="WC139" s="9">
        <f t="shared" si="668"/>
        <v>85.504348114654917</v>
      </c>
      <c r="WD139" s="120">
        <f t="shared" si="986"/>
        <v>92.952611424633545</v>
      </c>
      <c r="WE139" s="15">
        <f t="shared" si="987"/>
        <v>1.4526746367954264E-3</v>
      </c>
      <c r="WF139" s="12"/>
      <c r="WG139" s="11">
        <f t="shared" si="1118"/>
        <v>1.4727094842194957E-3</v>
      </c>
      <c r="WH139" s="10">
        <f t="shared" si="988"/>
        <v>92.995730795977451</v>
      </c>
      <c r="WI139" s="9">
        <f t="shared" si="669"/>
        <v>100.3428806257526</v>
      </c>
      <c r="WJ139" s="9">
        <f t="shared" si="670"/>
        <v>85.301631214967742</v>
      </c>
      <c r="WK139" s="120">
        <f t="shared" si="989"/>
        <v>92.822255920360163</v>
      </c>
      <c r="WL139" s="15">
        <f t="shared" si="990"/>
        <v>1.466787666830215E-3</v>
      </c>
      <c r="WM139" s="12"/>
      <c r="WN139" s="11">
        <f t="shared" si="1119"/>
        <v>1.486777016469944E-3</v>
      </c>
      <c r="WO139" s="10">
        <f t="shared" si="991"/>
        <v>92.863997866001483</v>
      </c>
      <c r="WP139" s="9">
        <f t="shared" si="671"/>
        <v>100.28375419394419</v>
      </c>
      <c r="WQ139" s="9">
        <f t="shared" si="672"/>
        <v>85.098907108692373</v>
      </c>
      <c r="WR139" s="120">
        <f t="shared" si="992"/>
        <v>92.691330651318282</v>
      </c>
      <c r="WS139" s="15">
        <f t="shared" si="993"/>
        <v>1.4807909781337689E-3</v>
      </c>
      <c r="WT139" s="12"/>
      <c r="WU139" s="11">
        <f t="shared" si="1120"/>
        <v>1.5007338472405526E-3</v>
      </c>
      <c r="WV139" s="10">
        <f t="shared" si="994"/>
        <v>92.731688387008575</v>
      </c>
      <c r="WW139" s="9">
        <f t="shared" si="673"/>
        <v>100.22349342195365</v>
      </c>
      <c r="WX139" s="9">
        <f t="shared" si="674"/>
        <v>84.89617237672519</v>
      </c>
      <c r="WY139" s="120">
        <f t="shared" si="995"/>
        <v>92.559832899339426</v>
      </c>
      <c r="WZ139" s="15">
        <f t="shared" si="996"/>
        <v>1.494684707413222E-3</v>
      </c>
      <c r="XA139" s="12"/>
      <c r="XB139" s="11">
        <f t="shared" si="1121"/>
        <v>1.5145801160329846E-3</v>
      </c>
      <c r="XC139" s="10">
        <f t="shared" si="997"/>
        <v>92.598799898309821</v>
      </c>
      <c r="XD139" s="9">
        <f t="shared" si="675"/>
        <v>100.16209653466026</v>
      </c>
      <c r="XE139" s="9">
        <f t="shared" si="676"/>
        <v>84.693423665395244</v>
      </c>
      <c r="XF139" s="120">
        <f t="shared" si="998"/>
        <v>92.427760100027754</v>
      </c>
      <c r="XG139" s="15">
        <f t="shared" si="999"/>
        <v>1.5084690086051259E-3</v>
      </c>
      <c r="XH139" s="12"/>
      <c r="XI139" s="11">
        <f t="shared" si="1122"/>
        <v>1.5283159800628494E-3</v>
      </c>
      <c r="XJ139" s="10">
        <f t="shared" si="1000"/>
        <v>92.465330091543265</v>
      </c>
      <c r="XK139" s="9">
        <f t="shared" si="677"/>
        <v>100.09956199522816</v>
      </c>
      <c r="XL139" s="9">
        <f t="shared" si="678"/>
        <v>85.965241151505779</v>
      </c>
      <c r="XM139" s="120">
        <f t="shared" si="1001"/>
        <v>93.032401573366968</v>
      </c>
      <c r="XN139" s="15">
        <f t="shared" si="1002"/>
        <v>1.3783461018689004E-3</v>
      </c>
      <c r="XO139" s="12"/>
      <c r="XP139" s="11">
        <f t="shared" si="1123"/>
        <v>1.3970020772240935E-3</v>
      </c>
      <c r="XQ139" s="10">
        <f t="shared" si="1003"/>
        <v>93.074421767441407</v>
      </c>
      <c r="XR139" s="9">
        <f t="shared" si="679"/>
        <v>100.04735078786686</v>
      </c>
      <c r="XS139" s="9">
        <f t="shared" si="680"/>
        <v>93.8763237115854</v>
      </c>
      <c r="XT139" s="120">
        <f t="shared" si="1004"/>
        <v>96.96183724972613</v>
      </c>
      <c r="XU139" s="15">
        <f t="shared" si="1005"/>
        <v>6.0178421086979673E-4</v>
      </c>
      <c r="XV139" s="12"/>
      <c r="XW139" s="11">
        <f t="shared" si="1124"/>
        <v>6.1608837348649291E-4</v>
      </c>
      <c r="XX139" s="10">
        <f t="shared" si="1006"/>
        <v>97.02474746038709</v>
      </c>
      <c r="XY139" s="9">
        <f t="shared" si="681"/>
        <v>100.0373983666301</v>
      </c>
      <c r="XZ139" s="9">
        <f t="shared" si="682"/>
        <v>93.979606903214687</v>
      </c>
      <c r="YA139" s="120">
        <f t="shared" si="1007"/>
        <v>97.008502634922394</v>
      </c>
      <c r="YB139" s="15">
        <f t="shared" si="1008"/>
        <v>5.9074173721207046E-4</v>
      </c>
      <c r="YC139" s="12"/>
      <c r="YD139" s="11">
        <f t="shared" si="1125"/>
        <v>6.0496280581488684E-4</v>
      </c>
      <c r="YE139" s="10">
        <f t="shared" si="1009"/>
        <v>97.071360138546879</v>
      </c>
      <c r="YF139" s="9">
        <f t="shared" si="683"/>
        <v>100.02780783939183</v>
      </c>
      <c r="YG139" s="9">
        <f t="shared" si="684"/>
        <v>94.085190706482365</v>
      </c>
      <c r="YH139" s="120">
        <f t="shared" si="1010"/>
        <v>97.056499272937089</v>
      </c>
      <c r="YI139" s="15">
        <f t="shared" si="1011"/>
        <v>5.7951020431824026E-4</v>
      </c>
      <c r="YJ139" s="12"/>
      <c r="YK139" s="11">
        <f t="shared" si="1126"/>
        <v>5.9364936052228989E-4</v>
      </c>
      <c r="YL139" s="10">
        <f t="shared" si="1012"/>
        <v>97.119309455938748</v>
      </c>
      <c r="YM139" s="9">
        <f t="shared" si="685"/>
        <v>100.01857852698592</v>
      </c>
      <c r="YN139" s="9">
        <f t="shared" si="686"/>
        <v>94.193044458289634</v>
      </c>
      <c r="YO139" s="120">
        <f t="shared" si="1013"/>
        <v>97.10581149263777</v>
      </c>
      <c r="YP139" s="15">
        <f t="shared" si="1014"/>
        <v>5.680925361516956E-4</v>
      </c>
      <c r="YQ139" s="12"/>
      <c r="YR139" s="11">
        <f t="shared" si="1127"/>
        <v>5.8215100570549298E-4</v>
      </c>
      <c r="YS139" s="10">
        <f t="shared" si="1015"/>
        <v>97.168579522259478</v>
      </c>
      <c r="YT139" s="9">
        <f t="shared" si="687"/>
        <v>100.00970930881216</v>
      </c>
      <c r="YU139" s="9">
        <f t="shared" si="688"/>
        <v>94.303136712802427</v>
      </c>
      <c r="YV139" s="120">
        <f t="shared" si="1016"/>
        <v>97.156423010807288</v>
      </c>
      <c r="YW139" s="15">
        <f t="shared" si="1017"/>
        <v>5.564916899587273E-4</v>
      </c>
      <c r="YX139" s="12"/>
      <c r="YY139" s="11">
        <f t="shared" si="1128"/>
        <v>5.7047074227644995E-4</v>
      </c>
      <c r="YZ139" s="10">
        <f t="shared" si="1018"/>
        <v>97.219153833498609</v>
      </c>
      <c r="ZA139" s="9">
        <f t="shared" si="689"/>
        <v>100.00119862338488</v>
      </c>
      <c r="ZB139" s="9">
        <f t="shared" si="690"/>
        <v>94.415435258013972</v>
      </c>
      <c r="ZC139" s="120">
        <f t="shared" si="1019"/>
        <v>97.208316940699433</v>
      </c>
      <c r="ZD139" s="15">
        <f t="shared" si="1020"/>
        <v>5.4471065470687759E-4</v>
      </c>
      <c r="ZE139" s="12"/>
      <c r="ZF139" s="11">
        <f t="shared" si="1129"/>
        <v>5.5861160237842143E-4</v>
      </c>
      <c r="ZG139" s="10">
        <f t="shared" si="1021"/>
        <v>97.271015280834945</v>
      </c>
      <c r="ZH139" s="9">
        <f t="shared" si="691"/>
        <v>99.993044469332887</v>
      </c>
      <c r="ZI139" s="9">
        <f t="shared" si="692"/>
        <v>94.529907134045175</v>
      </c>
      <c r="ZJ139" s="120">
        <f t="shared" si="1022"/>
        <v>97.261475801689031</v>
      </c>
      <c r="ZK139" s="15">
        <f t="shared" si="1023"/>
        <v>5.3275244939785611E-4</v>
      </c>
      <c r="ZL139" s="12"/>
      <c r="ZM139" s="11">
        <f t="shared" si="1130"/>
        <v>5.465766476772584E-4</v>
      </c>
      <c r="ZN139" s="10">
        <f t="shared" si="1024"/>
        <v>97.324146160628061</v>
      </c>
      <c r="ZO139" s="9">
        <f t="shared" si="693"/>
        <v>99.985244406848409</v>
      </c>
      <c r="ZP139" s="9">
        <f t="shared" si="694"/>
        <v>94.64651865315038</v>
      </c>
      <c r="ZQ139" s="120">
        <f t="shared" si="1025"/>
        <v>97.315881529999388</v>
      </c>
      <c r="ZR139" s="15">
        <f t="shared" si="1026"/>
        <v>5.2062012125789973E-4</v>
      </c>
      <c r="ZS139" s="12"/>
      <c r="ZT139" s="11">
        <f t="shared" si="1131"/>
        <v>5.3436896753084138E-4</v>
      </c>
      <c r="ZU139" s="10">
        <f t="shared" si="1027"/>
        <v>97.378528185486729</v>
      </c>
      <c r="ZV139" s="9">
        <f t="shared" si="695"/>
        <v>99.977795559581494</v>
      </c>
      <c r="ZW139" s="9">
        <f t="shared" si="696"/>
        <v>94.765235421382755</v>
      </c>
      <c r="ZX139" s="120">
        <f t="shared" si="1028"/>
        <v>97.371515490482125</v>
      </c>
      <c r="ZY139" s="15">
        <f t="shared" si="1029"/>
        <v>5.0831674380976495E-4</v>
      </c>
      <c r="ZZ139" s="12"/>
      <c r="AAA139" s="11">
        <f t="shared" si="1132"/>
        <v>5.2199167704091289E-4</v>
      </c>
      <c r="AAB139" s="10">
        <f t="shared" si="1030"/>
        <v>97.434142496388802</v>
      </c>
      <c r="AAC139" s="9">
        <f t="shared" si="697"/>
        <v>99.970694616975209</v>
      </c>
      <c r="AAD139" s="9">
        <f t="shared" si="698"/>
        <v>94.886022361872222</v>
      </c>
      <c r="AAE139" s="120">
        <f t="shared" si="1031"/>
        <v>97.428358489423715</v>
      </c>
      <c r="AAF139" s="15">
        <f t="shared" si="1032"/>
        <v>4.9584541483044676E-4</v>
      </c>
      <c r="AAG139" s="12"/>
      <c r="AAH139" s="11">
        <f t="shared" si="1133"/>
        <v>5.0944791499148037E-4</v>
      </c>
      <c r="AAI139" s="10">
        <f t="shared" si="1033"/>
        <v>97.490969675825966</v>
      </c>
      <c r="AAJ139" s="9">
        <f t="shared" si="699"/>
        <v>99.963937837035715</v>
      </c>
      <c r="AAK139" s="9">
        <f t="shared" si="700"/>
        <v>95.008843739660477</v>
      </c>
      <c r="AAL139" s="120">
        <f t="shared" si="1034"/>
        <v>97.486390788348103</v>
      </c>
      <c r="AAM139" s="15">
        <f t="shared" si="1035"/>
        <v>4.832092541994433E-4</v>
      </c>
      <c r="AAN139" s="12"/>
      <c r="AAO139" s="11">
        <f t="shared" si="1134"/>
        <v>4.967408416787411E-4</v>
      </c>
      <c r="AAP139" s="10">
        <f t="shared" si="1036"/>
        <v>97.548989761941897</v>
      </c>
      <c r="AAQ139" s="9">
        <f t="shared" si="701"/>
        <v>99.957521049530058</v>
      </c>
      <c r="AAR139" s="9">
        <f t="shared" si="702"/>
        <v>95.133663188031107</v>
      </c>
      <c r="AAS139" s="120">
        <f t="shared" si="1037"/>
        <v>97.545592118780576</v>
      </c>
      <c r="AAT139" s="15">
        <f t="shared" si="1038"/>
        <v>4.7041140164295995E-4</v>
      </c>
      <c r="AAU139" s="12"/>
      <c r="AAV139" s="11">
        <f t="shared" si="1135"/>
        <v>4.8387363663796642E-4</v>
      </c>
      <c r="AAW139" s="10">
        <f t="shared" si="1039"/>
        <v>97.608182263628436</v>
      </c>
      <c r="AAX139" s="9">
        <f t="shared" si="703"/>
        <v>99.951439659603381</v>
      </c>
      <c r="AAY139" s="9">
        <f t="shared" si="704"/>
        <v>95.260443736269593</v>
      </c>
      <c r="AAZ139" s="120">
        <f t="shared" si="1040"/>
        <v>97.605941697936487</v>
      </c>
      <c r="ABA139" s="15">
        <f t="shared" si="1041"/>
        <v>4.5745501437953836E-4</v>
      </c>
      <c r="ABB139" s="12"/>
      <c r="ABC139" s="11">
        <f t="shared" si="1136"/>
        <v>4.7084949627295287E-4</v>
      </c>
      <c r="ABD139" s="10">
        <f t="shared" si="1042"/>
        <v>97.668526176542287</v>
      </c>
      <c r="ABE139" s="9">
        <f t="shared" si="705"/>
        <v>99.945688651805952</v>
      </c>
      <c r="ABF139" s="9">
        <f t="shared" si="1139"/>
        <v>95.389147838779721</v>
      </c>
      <c r="ABG139" s="120">
        <f t="shared" si="1043"/>
        <v>97.667418245292836</v>
      </c>
      <c r="ABH139" s="15">
        <f t="shared" si="1044"/>
        <v>4.4434326467342612E-4</v>
      </c>
      <c r="ABI139" s="12"/>
      <c r="ABJ139" s="11">
        <f t="shared" si="1137"/>
        <v>4.5767163139436706E-4</v>
      </c>
      <c r="ABK139" s="10">
        <f t="shared" si="1161"/>
        <v>97.72999999999999</v>
      </c>
      <c r="ABL139" s="9">
        <f t="shared" si="706"/>
        <v>99.940262594519311</v>
      </c>
      <c r="ABM139" s="9"/>
      <c r="ABN139" s="101">
        <f t="shared" si="1046"/>
        <v>97.72999999999999</v>
      </c>
      <c r="ABO139" s="15">
        <f t="shared" si="1162"/>
        <v>4.3107933730192983E-4</v>
      </c>
      <c r="ABP139" s="11"/>
      <c r="ABQ139" s="11"/>
    </row>
    <row r="140" spans="1:745" x14ac:dyDescent="0.2">
      <c r="A140" s="1">
        <f t="shared" si="707"/>
        <v>175.2</v>
      </c>
      <c r="B140" s="1">
        <f t="shared" si="1048"/>
        <v>-530.86680486868977</v>
      </c>
      <c r="C140" s="1">
        <f t="shared" si="1049"/>
        <v>-2564065.8939724509</v>
      </c>
      <c r="D140" s="2">
        <f t="shared" si="1050"/>
        <v>119.74</v>
      </c>
      <c r="E140" s="7">
        <f t="shared" si="1051"/>
        <v>2.8300000000000001E-3</v>
      </c>
      <c r="F140" s="1">
        <f t="shared" si="1052"/>
        <v>6.2352202539999999E-2</v>
      </c>
      <c r="G140" s="2">
        <f t="shared" si="1053"/>
        <v>3500</v>
      </c>
      <c r="H140" s="3">
        <f t="shared" si="500"/>
        <v>58.333333333333336</v>
      </c>
      <c r="I140" s="3">
        <f t="shared" si="501"/>
        <v>366.52</v>
      </c>
      <c r="J140" s="1">
        <f t="shared" si="1054"/>
        <v>0.77</v>
      </c>
      <c r="K140" s="1">
        <f t="shared" si="1055"/>
        <v>0.65</v>
      </c>
      <c r="L140" s="1">
        <f t="shared" si="1140"/>
        <v>0.50050000000000006</v>
      </c>
      <c r="M140" s="40">
        <f t="shared" si="1141"/>
        <v>9.0273513153513143</v>
      </c>
      <c r="N140" s="40">
        <f t="shared" si="502"/>
        <v>685.17596483516479</v>
      </c>
      <c r="O140" s="1">
        <f t="shared" si="1056"/>
        <v>22.01</v>
      </c>
      <c r="P140" s="1">
        <f t="shared" si="1057"/>
        <v>101</v>
      </c>
      <c r="Q140" s="2">
        <f t="shared" si="1058"/>
        <v>9568.08</v>
      </c>
      <c r="R140" s="1">
        <f t="shared" si="1142"/>
        <v>95.680800000000005</v>
      </c>
      <c r="S140" s="7">
        <f t="shared" si="1059"/>
        <v>0.1084</v>
      </c>
      <c r="T140" s="7">
        <f t="shared" si="503"/>
        <v>9.228889823999999E-3</v>
      </c>
      <c r="U140" s="7">
        <f t="shared" si="1143"/>
        <v>5.2029491518009133E-2</v>
      </c>
      <c r="V140" s="40">
        <f t="shared" si="1144"/>
        <v>5127.2756619537149</v>
      </c>
      <c r="W140" s="1">
        <f t="shared" si="1060"/>
        <v>0</v>
      </c>
      <c r="X140" s="1">
        <f t="shared" si="1061"/>
        <v>119.74</v>
      </c>
      <c r="Y140" s="1">
        <f t="shared" si="1062"/>
        <v>97.72999999999999</v>
      </c>
      <c r="Z140" s="6">
        <f t="shared" si="505"/>
        <v>0.80246106979523479</v>
      </c>
      <c r="AA140" s="2">
        <f t="shared" si="1063"/>
        <v>464.2</v>
      </c>
      <c r="AB140" s="40">
        <f t="shared" si="1145"/>
        <v>27481.926356927921</v>
      </c>
      <c r="AC140" s="1">
        <f t="shared" si="1146"/>
        <v>0.20611977595863853</v>
      </c>
      <c r="AD140" s="2">
        <f t="shared" si="1147"/>
        <v>18</v>
      </c>
      <c r="AE140" s="10">
        <f t="shared" si="1148"/>
        <v>3.7101559672554938</v>
      </c>
      <c r="AF140" s="12">
        <f t="shared" si="1149"/>
        <v>0.25142964615381153</v>
      </c>
      <c r="AG140" s="43">
        <f t="shared" si="510"/>
        <v>-1.3742595710997604E-4</v>
      </c>
      <c r="AH140" s="97">
        <f t="shared" si="511"/>
        <v>3.5408880433195869E-5</v>
      </c>
      <c r="AI140" s="11">
        <f t="shared" si="712"/>
        <v>0</v>
      </c>
      <c r="AJ140" s="43">
        <f t="shared" si="512"/>
        <v>2.0517223551951265E-3</v>
      </c>
      <c r="AK140" s="43"/>
      <c r="AL140" s="11">
        <f t="shared" si="713"/>
        <v>0</v>
      </c>
      <c r="AM140" s="10">
        <f t="shared" si="1150"/>
        <v>102.08266796471422</v>
      </c>
      <c r="AN140" s="9"/>
      <c r="AO140" s="9">
        <f t="shared" si="1151"/>
        <v>101.8662977547794</v>
      </c>
      <c r="AP140" s="108">
        <f t="shared" si="715"/>
        <v>101.8662977547794</v>
      </c>
      <c r="AQ140" s="15">
        <f t="shared" si="1152"/>
        <v>0</v>
      </c>
      <c r="AR140" s="49"/>
      <c r="AS140" s="11">
        <f t="shared" si="1153"/>
        <v>2.1101113019897E-5</v>
      </c>
      <c r="AT140" s="10">
        <f t="shared" si="1154"/>
        <v>101.97447674148717</v>
      </c>
      <c r="AU140" s="9">
        <f t="shared" si="1155"/>
        <v>101.8662977547794</v>
      </c>
      <c r="AV140" s="9">
        <f t="shared" si="1156"/>
        <v>101.65028138591333</v>
      </c>
      <c r="AW140" s="101">
        <f t="shared" si="719"/>
        <v>101.75828957034636</v>
      </c>
      <c r="AX140" s="15">
        <f t="shared" si="720"/>
        <v>2.1065413984758616E-5</v>
      </c>
      <c r="AY140" s="49"/>
      <c r="AZ140" s="11">
        <f t="shared" si="1157"/>
        <v>4.2168906024399006E-5</v>
      </c>
      <c r="BA140" s="10">
        <f t="shared" si="1158"/>
        <v>101.86644412264482</v>
      </c>
      <c r="BB140" s="9">
        <f t="shared" si="1159"/>
        <v>101.86628555962878</v>
      </c>
      <c r="BC140" s="9">
        <f t="shared" si="517"/>
        <v>101.43461669572039</v>
      </c>
      <c r="BD140" s="101">
        <f t="shared" si="723"/>
        <v>101.65045112767459</v>
      </c>
      <c r="BE140" s="15">
        <f t="shared" si="1160"/>
        <v>4.2095343840348578E-5</v>
      </c>
      <c r="BF140" s="49"/>
      <c r="BG140" s="11">
        <f t="shared" si="725"/>
        <v>6.3201198839283885E-5</v>
      </c>
      <c r="BH140" s="10">
        <f t="shared" si="726"/>
        <v>101.75855689076135</v>
      </c>
      <c r="BI140" s="9">
        <f t="shared" si="518"/>
        <v>101.86623686116134</v>
      </c>
      <c r="BJ140" s="9">
        <f t="shared" si="727"/>
        <v>101.21930137524033</v>
      </c>
      <c r="BK140" s="101">
        <f t="shared" si="728"/>
        <v>101.54276911820084</v>
      </c>
      <c r="BL140" s="15">
        <f t="shared" si="729"/>
        <v>6.3087644255360284E-5</v>
      </c>
      <c r="BM140" s="49"/>
      <c r="BN140" s="11">
        <f t="shared" si="730"/>
        <v>8.4195836657051422E-5</v>
      </c>
      <c r="BO140" s="10">
        <f t="shared" si="731"/>
        <v>101.65080182167279</v>
      </c>
      <c r="BP140" s="9">
        <f t="shared" si="519"/>
        <v>101.86612748169678</v>
      </c>
      <c r="BQ140" s="9">
        <f t="shared" si="732"/>
        <v>101.00433297152593</v>
      </c>
      <c r="BR140" s="101">
        <f t="shared" si="733"/>
        <v>101.43523022661135</v>
      </c>
      <c r="BS140" s="15">
        <f t="shared" si="734"/>
        <v>8.4040196684341301E-5</v>
      </c>
      <c r="BT140" s="12"/>
      <c r="BU140" s="11">
        <f t="shared" si="735"/>
        <v>1.0515069075667408E-4</v>
      </c>
      <c r="BV140" s="10">
        <f t="shared" si="736"/>
        <v>101.54316569055092</v>
      </c>
      <c r="BW140" s="9">
        <f t="shared" si="520"/>
        <v>101.86593338359337</v>
      </c>
      <c r="BX140" s="9">
        <f t="shared" si="737"/>
        <v>100.7897088903342</v>
      </c>
      <c r="BY140" s="101">
        <f t="shared" si="738"/>
        <v>101.32782113696379</v>
      </c>
      <c r="BZ140" s="15">
        <f t="shared" si="739"/>
        <v>1.0495091001690682E-4</v>
      </c>
      <c r="CA140" s="12"/>
      <c r="CB140" s="11">
        <f t="shared" si="740"/>
        <v>1.2606365919397668E-4</v>
      </c>
      <c r="CC140" s="10">
        <f t="shared" si="741"/>
        <v>101.43563527793381</v>
      </c>
      <c r="CD140" s="9">
        <f t="shared" si="521"/>
        <v>101.8656306785974</v>
      </c>
      <c r="CE140" s="9">
        <f t="shared" si="742"/>
        <v>100.57542639893022</v>
      </c>
      <c r="CF140" s="101">
        <f t="shared" si="743"/>
        <v>101.2205285387638</v>
      </c>
      <c r="CG140" s="15">
        <f t="shared" si="744"/>
        <v>1.2581772121606288E-4</v>
      </c>
      <c r="CH140" s="12"/>
      <c r="CI140" s="11">
        <f t="shared" si="745"/>
        <v>1.4693266746209396E-4</v>
      </c>
      <c r="CJ140" s="10">
        <f t="shared" si="746"/>
        <v>101.3281973757091</v>
      </c>
      <c r="CK140" s="9">
        <f t="shared" si="522"/>
        <v>101.86519563698323</v>
      </c>
      <c r="CL140" s="9">
        <f t="shared" si="747"/>
        <v>100.36148262899654</v>
      </c>
      <c r="CM140" s="101">
        <f t="shared" si="748"/>
        <v>101.11333913298989</v>
      </c>
      <c r="CN140" s="15">
        <f t="shared" si="749"/>
        <v>1.4663859592578408E-4</v>
      </c>
      <c r="CO140" s="12"/>
      <c r="CP140" s="11">
        <f t="shared" si="750"/>
        <v>1.677556691219999E-4</v>
      </c>
      <c r="CQ140" s="10">
        <f t="shared" si="751"/>
        <v>101.22083879304398</v>
      </c>
      <c r="CR140" s="9">
        <f t="shared" si="523"/>
        <v>101.86460469647865</v>
      </c>
      <c r="CS140" s="9">
        <f t="shared" si="524"/>
        <v>100.14787457964408</v>
      </c>
      <c r="CT140" s="101">
        <f t="shared" si="752"/>
        <v>101.00623963806137</v>
      </c>
      <c r="CU140" s="15">
        <f t="shared" si="753"/>
        <v>1.6741152904780682E-4</v>
      </c>
      <c r="CV140" s="12"/>
      <c r="CW140" s="11">
        <f t="shared" si="754"/>
        <v>1.8853064640297074E-4</v>
      </c>
      <c r="CX140" s="10">
        <f t="shared" si="755"/>
        <v>101.11354636225707</v>
      </c>
      <c r="CY140" s="9">
        <f t="shared" si="525"/>
        <v>101.86383447097018</v>
      </c>
      <c r="CZ140" s="9">
        <f t="shared" si="526"/>
        <v>99.934599120519024</v>
      </c>
      <c r="DA140" s="101">
        <f t="shared" si="756"/>
        <v>100.89921679574459</v>
      </c>
      <c r="DB140" s="15">
        <f t="shared" si="757"/>
        <v>1.8813454528754972E-4</v>
      </c>
      <c r="DC140" s="12"/>
      <c r="DD140" s="11">
        <f t="shared" si="758"/>
        <v>2.0925561077292596E-4</v>
      </c>
      <c r="DE140" s="10">
        <f t="shared" si="759"/>
        <v>101.00630694462677</v>
      </c>
      <c r="DF140" s="9">
        <f t="shared" si="527"/>
        <v>101.86286175898358</v>
      </c>
      <c r="DG140" s="9">
        <f t="shared" si="528"/>
        <v>99.721652994999673</v>
      </c>
      <c r="DH140" s="101">
        <f t="shared" si="760"/>
        <v>100.79225737699163</v>
      </c>
      <c r="DI140" s="15">
        <f t="shared" si="761"/>
        <v>2.0880569966936572E-4</v>
      </c>
      <c r="DJ140" s="12"/>
      <c r="DK140" s="11">
        <f t="shared" si="762"/>
        <v>2.2992860347871105E-4</v>
      </c>
      <c r="DL140" s="10">
        <f t="shared" si="763"/>
        <v>100.89910743613112</v>
      </c>
      <c r="DM140" s="9">
        <f t="shared" si="529"/>
        <v>101.86166355193528</v>
      </c>
      <c r="DN140" s="9">
        <f t="shared" si="530"/>
        <v>99.509032823480439</v>
      </c>
      <c r="DO140" s="101">
        <f t="shared" si="764"/>
        <v>100.68534818770786</v>
      </c>
      <c r="DP140" s="15">
        <f t="shared" si="765"/>
        <v>2.2942307802096857E-4</v>
      </c>
      <c r="DQ140" s="12"/>
      <c r="DR140" s="11">
        <f t="shared" si="766"/>
        <v>2.5054769605615027E-4</v>
      </c>
      <c r="DS140" s="10">
        <f t="shared" si="767"/>
        <v>100.79193477311529</v>
      </c>
      <c r="DT140" s="9">
        <f t="shared" si="531"/>
        <v>101.86021704215052</v>
      </c>
      <c r="DU140" s="9">
        <f t="shared" si="532"/>
        <v>99.296735106733877</v>
      </c>
      <c r="DV140" s="101">
        <f t="shared" si="768"/>
        <v>100.57847607444219</v>
      </c>
      <c r="DW140" s="15">
        <f t="shared" si="769"/>
        <v>2.4998479742747661E-4</v>
      </c>
      <c r="DX140" s="12"/>
      <c r="DY140" s="11">
        <f t="shared" si="770"/>
        <v>2.7111099081025461E-4</v>
      </c>
      <c r="DZ140" s="10">
        <f t="shared" si="771"/>
        <v>100.68477593788056</v>
      </c>
      <c r="EA140" s="9">
        <f t="shared" si="533"/>
        <v>101.85849963064486</v>
      </c>
      <c r="EB140" s="9">
        <f t="shared" si="534"/>
        <v>99.084756229349523</v>
      </c>
      <c r="EC140" s="101">
        <f t="shared" si="772"/>
        <v>100.4716279299972</v>
      </c>
      <c r="ED140" s="15">
        <f t="shared" si="773"/>
        <v>2.7048900665489122E-4</v>
      </c>
      <c r="EE140" s="12"/>
      <c r="EF140" s="11">
        <f t="shared" si="774"/>
        <v>2.9161662126534637E-4</v>
      </c>
      <c r="EG140" s="10">
        <f t="shared" si="775"/>
        <v>100.57761796419226</v>
      </c>
      <c r="EH140" s="9">
        <f t="shared" si="535"/>
        <v>101.85648893466552</v>
      </c>
      <c r="EI140" s="9">
        <f t="shared" si="536"/>
        <v>98.873092463240226</v>
      </c>
      <c r="EJ140" s="101">
        <f t="shared" si="776"/>
        <v>100.36479069895287</v>
      </c>
      <c r="EK140" s="15">
        <f t="shared" si="777"/>
        <v>2.9093388654360849E-4</v>
      </c>
      <c r="EL140" s="12"/>
      <c r="EM140" s="11">
        <f t="shared" si="778"/>
        <v>3.1206275258560565E-4</v>
      </c>
      <c r="EN140" s="10">
        <f t="shared" si="779"/>
        <v>100.47044794270053</v>
      </c>
      <c r="EO140" s="9">
        <f t="shared" si="537"/>
        <v>101.85416279499</v>
      </c>
      <c r="EP140" s="9">
        <f t="shared" si="538"/>
        <v>98.661739971213422</v>
      </c>
      <c r="EQ140" s="101">
        <f t="shared" si="780"/>
        <v>100.25795138310171</v>
      </c>
      <c r="ER140" s="15">
        <f t="shared" si="781"/>
        <v>3.1131765037186723E-4</v>
      </c>
      <c r="ES140" s="12"/>
      <c r="ET140" s="11">
        <f t="shared" si="782"/>
        <v>3.3244758196596786E-4</v>
      </c>
      <c r="EU140" s="10">
        <f t="shared" si="783"/>
        <v>100.36325302627137</v>
      </c>
      <c r="EV140" s="9">
        <f t="shared" si="539"/>
        <v>101.85149928297922</v>
      </c>
      <c r="EW140" s="9">
        <f t="shared" si="540"/>
        <v>98.450694810600609</v>
      </c>
      <c r="EX140" s="101">
        <f t="shared" si="784"/>
        <v>100.15109704678991</v>
      </c>
      <c r="EY140" s="15">
        <f t="shared" si="785"/>
        <v>3.3163854418964044E-4</v>
      </c>
      <c r="EZ140" s="12"/>
      <c r="FA140" s="11">
        <f t="shared" si="786"/>
        <v>3.5276933899372633E-4</v>
      </c>
      <c r="FB140" s="10">
        <f t="shared" si="787"/>
        <v>100.25602043522328</v>
      </c>
      <c r="FC140" s="9">
        <f t="shared" si="541"/>
        <v>101.84847670738323</v>
      </c>
      <c r="FD140" s="9">
        <f t="shared" si="542"/>
        <v>98.239952936939702</v>
      </c>
      <c r="FE140" s="101">
        <f t="shared" si="788"/>
        <v>100.04421482216146</v>
      </c>
      <c r="FF140" s="15">
        <f t="shared" si="789"/>
        <v>3.5189484712321099E-4</v>
      </c>
      <c r="FG140" s="12"/>
      <c r="FH140" s="11">
        <f t="shared" si="790"/>
        <v>3.7302628598110679E-4</v>
      </c>
      <c r="FI140" s="10">
        <f t="shared" si="791"/>
        <v>100.14873746246603</v>
      </c>
      <c r="FJ140" s="9">
        <f t="shared" si="543"/>
        <v>101.84507362089778</v>
      </c>
      <c r="FK140" s="9">
        <f t="shared" si="544"/>
        <v>98.02951020770449</v>
      </c>
      <c r="FL140" s="101">
        <f t="shared" si="792"/>
        <v>99.937291914301142</v>
      </c>
      <c r="FM140" s="15">
        <f t="shared" si="793"/>
        <v>3.7208487165086212E-4</v>
      </c>
      <c r="FN140" s="12"/>
      <c r="FO140" s="11">
        <f t="shared" si="794"/>
        <v>3.9321671826912831E-4</v>
      </c>
      <c r="FP140" s="10">
        <f t="shared" si="795"/>
        <v>100.04139147853775</v>
      </c>
      <c r="FQ140" s="9">
        <f t="shared" si="545"/>
        <v>101.84126882647011</v>
      </c>
      <c r="FR140" s="9">
        <f t="shared" si="546"/>
        <v>97.819362386076662</v>
      </c>
      <c r="FS140" s="101">
        <f t="shared" si="796"/>
        <v>99.830315606273388</v>
      </c>
      <c r="FT140" s="15">
        <f t="shared" si="797"/>
        <v>3.9220696384997269E-4</v>
      </c>
      <c r="FU140" s="12"/>
      <c r="FV140" s="11">
        <f t="shared" si="798"/>
        <v>4.1333896450302765E-4</v>
      </c>
      <c r="FW140" s="10">
        <f t="shared" si="799"/>
        <v>99.93396993653748</v>
      </c>
      <c r="FX140" s="9">
        <f t="shared" si="547"/>
        <v>101.83704138335325</v>
      </c>
      <c r="FY140" s="9">
        <f t="shared" si="548"/>
        <v>97.609505144754621</v>
      </c>
      <c r="FZ140" s="101">
        <f t="shared" si="800"/>
        <v>99.723273264053944</v>
      </c>
      <c r="GA140" s="15">
        <f t="shared" si="801"/>
        <v>4.1225950361597509E-4</v>
      </c>
      <c r="GB140" s="12"/>
      <c r="GC140" s="11">
        <f t="shared" si="802"/>
        <v>4.3339138687965384E-4</v>
      </c>
      <c r="GD140" s="10">
        <f t="shared" si="803"/>
        <v>99.826460376949882</v>
      </c>
      <c r="GE140" s="9">
        <f t="shared" si="549"/>
        <v>101.83237061290779</v>
      </c>
      <c r="GF140" s="9">
        <f t="shared" si="550"/>
        <v>97.399934069793233</v>
      </c>
      <c r="GG140" s="101">
        <f t="shared" si="804"/>
        <v>99.616152341350514</v>
      </c>
      <c r="GH140" s="15">
        <f t="shared" si="805"/>
        <v>4.3224090485371048E-4</v>
      </c>
      <c r="GI140" s="12"/>
      <c r="GJ140" s="11">
        <f t="shared" si="806"/>
        <v>4.5337238136725734E-4</v>
      </c>
      <c r="GK140" s="10">
        <f t="shared" si="807"/>
        <v>99.718850432358806</v>
      </c>
      <c r="GL140" s="9">
        <f t="shared" si="551"/>
        <v>101.827236104151</v>
      </c>
      <c r="GM140" s="9">
        <f t="shared" si="552"/>
        <v>97.190644664469886</v>
      </c>
      <c r="GN140" s="120">
        <f t="shared" si="808"/>
        <v>99.508940384310449</v>
      </c>
      <c r="GO140" s="15">
        <f t="shared" si="809"/>
        <v>4.5214961564153108E-4</v>
      </c>
      <c r="GP140" s="12"/>
      <c r="GQ140" s="11">
        <f t="shared" si="810"/>
        <v>4.7328037789806529E-4</v>
      </c>
      <c r="GR140" s="10">
        <f t="shared" si="811"/>
        <v>99.611127832047373</v>
      </c>
      <c r="GS140" s="9">
        <f t="shared" si="553"/>
        <v>101.82161771905305</v>
      </c>
      <c r="GT140" s="9">
        <f t="shared" si="554"/>
        <v>96.98163235317152</v>
      </c>
      <c r="GU140" s="120">
        <f t="shared" si="812"/>
        <v>99.401625036112279</v>
      </c>
      <c r="GV140" s="15">
        <f t="shared" si="813"/>
        <v>4.7198411836874997E-4</v>
      </c>
      <c r="GW140" s="12"/>
      <c r="GX140" s="11">
        <f t="shared" si="814"/>
        <v>4.931138405340962E-4</v>
      </c>
      <c r="GY140" s="10">
        <f t="shared" si="815"/>
        <v>99.503280406481863</v>
      </c>
      <c r="GZ140" s="9">
        <f t="shared" si="555"/>
        <v>101.81549559758081</v>
      </c>
      <c r="HA140" s="9">
        <f t="shared" si="556"/>
        <v>96.772892485297064</v>
      </c>
      <c r="HB140" s="101">
        <f t="shared" si="816"/>
        <v>99.294194041438942</v>
      </c>
      <c r="HC140" s="15">
        <f t="shared" si="817"/>
        <v>4.91742929846908E-4</v>
      </c>
      <c r="HD140" s="12"/>
      <c r="HE140" s="11">
        <f t="shared" si="818"/>
        <v>5.128712676067301E-4</v>
      </c>
      <c r="HF140" s="10">
        <f t="shared" si="819"/>
        <v>99.395296091676869</v>
      </c>
      <c r="HG140" s="9">
        <f t="shared" si="557"/>
        <v>101.80885016248949</v>
      </c>
      <c r="HH140" s="9">
        <f t="shared" si="558"/>
        <v>96.564420339171065</v>
      </c>
      <c r="HI140" s="101">
        <f t="shared" si="820"/>
        <v>99.186635250830278</v>
      </c>
      <c r="HJ140" s="15">
        <f t="shared" si="821"/>
        <v>5.1142460139543889E-4</v>
      </c>
      <c r="HK140" s="12"/>
      <c r="HL140" s="11">
        <f t="shared" si="822"/>
        <v>5.3255119183046214E-4</v>
      </c>
      <c r="HM140" s="10">
        <f t="shared" si="823"/>
        <v>99.287162933439902</v>
      </c>
      <c r="HN140" s="9">
        <f t="shared" si="559"/>
        <v>101.80166212386334</v>
      </c>
      <c r="HO140" s="9">
        <f t="shared" si="560"/>
        <v>96.356211125962332</v>
      </c>
      <c r="HP140" s="120">
        <f t="shared" si="824"/>
        <v>99.078936624912842</v>
      </c>
      <c r="HQ140" s="15">
        <f t="shared" si="825"/>
        <v>5.310277189022872E-4</v>
      </c>
      <c r="HR140" s="12"/>
      <c r="HS140" s="11">
        <f t="shared" si="1064"/>
        <v>5.5215218039146856E-4</v>
      </c>
      <c r="HT140" s="10">
        <f t="shared" si="826"/>
        <v>99.178869091492885</v>
      </c>
      <c r="HU140" s="9">
        <f t="shared" si="561"/>
        <v>101.7939124834062</v>
      </c>
      <c r="HV140" s="9">
        <f t="shared" si="562"/>
        <v>96.148259993604043</v>
      </c>
      <c r="HW140" s="120">
        <f t="shared" si="827"/>
        <v>98.971086238505123</v>
      </c>
      <c r="HX140" s="15">
        <f t="shared" si="828"/>
        <v>5.5055090286006982E-4</v>
      </c>
      <c r="HY140" s="12"/>
      <c r="HZ140" s="11">
        <f t="shared" si="1065"/>
        <v>5.7167283501140741E-4</v>
      </c>
      <c r="IA140" s="10">
        <f t="shared" si="829"/>
        <v>99.070402843469367</v>
      </c>
      <c r="IB140" s="9">
        <f t="shared" si="563"/>
        <v>101.78558253848362</v>
      </c>
      <c r="IC140" s="9">
        <f t="shared" si="564"/>
        <v>95.940562030709458</v>
      </c>
      <c r="ID140" s="120">
        <f t="shared" si="830"/>
        <v>98.863072284596541</v>
      </c>
      <c r="IE140" s="15">
        <f t="shared" si="831"/>
        <v>5.6999280837837364E-4</v>
      </c>
      <c r="IF140" s="12"/>
      <c r="IG140" s="11">
        <f t="shared" si="1066"/>
        <v>5.9111179198712742E-4</v>
      </c>
      <c r="IH140" s="10">
        <f t="shared" si="832"/>
        <v>98.961752588785245</v>
      </c>
      <c r="II140" s="9">
        <f t="shared" si="565"/>
        <v>101.77665388591799</v>
      </c>
      <c r="IJ140" s="9">
        <f t="shared" si="566"/>
        <v>95.733112270479168</v>
      </c>
      <c r="IK140" s="120">
        <f t="shared" si="833"/>
        <v>98.754883078198588</v>
      </c>
      <c r="IL140" s="15">
        <f t="shared" si="834"/>
        <v>5.8935212517284086E-4</v>
      </c>
      <c r="IM140" s="12"/>
      <c r="IN140" s="11">
        <f t="shared" si="1067"/>
        <v>6.1046772220676808E-4</v>
      </c>
      <c r="IO140" s="10">
        <f t="shared" si="835"/>
        <v>98.852906852381949</v>
      </c>
      <c r="IP140" s="9">
        <f t="shared" si="567"/>
        <v>101.76710842553882</v>
      </c>
      <c r="IQ140" s="9">
        <f t="shared" si="568"/>
        <v>95.52590569459494</v>
      </c>
      <c r="IR140" s="120">
        <f t="shared" si="836"/>
        <v>98.646507060066881</v>
      </c>
      <c r="IS140" s="15">
        <f t="shared" si="837"/>
        <v>6.0862757753166262E-4</v>
      </c>
      <c r="IT140" s="12"/>
      <c r="IU140" s="11">
        <f t="shared" si="1068"/>
        <v>6.2973933114294427E-4</v>
      </c>
      <c r="IV140" s="10">
        <f t="shared" si="838"/>
        <v>98.743854288340501</v>
      </c>
      <c r="IW140" s="9">
        <f t="shared" si="569"/>
        <v>101.75692836349012</v>
      </c>
      <c r="IX140" s="9">
        <f t="shared" si="570"/>
        <v>95.318937237096918</v>
      </c>
      <c r="IY140" s="120">
        <f t="shared" si="839"/>
        <v>98.537932800293518</v>
      </c>
      <c r="IZ140" s="15">
        <f t="shared" si="840"/>
        <v>6.2781792426000026E-4</v>
      </c>
      <c r="JA140" s="12"/>
      <c r="JB140" s="11">
        <f t="shared" si="1069"/>
        <v>6.4892535882343652E-4</v>
      </c>
      <c r="JC140" s="10">
        <f t="shared" si="841"/>
        <v>98.634583683366074</v>
      </c>
      <c r="JD140" s="9">
        <f t="shared" si="571"/>
        <v>101.74609621529756</v>
      </c>
      <c r="JE140" s="9">
        <f t="shared" si="572"/>
        <v>95.112201788237144</v>
      </c>
      <c r="JF140" s="120">
        <f t="shared" si="842"/>
        <v>98.429149001767342</v>
      </c>
      <c r="JG140" s="15">
        <f t="shared" si="843"/>
        <v>6.4692195860331636E-4</v>
      </c>
      <c r="JH140" s="12"/>
      <c r="JI140" s="11">
        <f t="shared" si="1070"/>
        <v>6.6802457978032078E-4</v>
      </c>
      <c r="JJ140" s="10">
        <f t="shared" si="844"/>
        <v>98.525083960140734</v>
      </c>
      <c r="JK140" s="9">
        <f t="shared" si="573"/>
        <v>101.73459480869775</v>
      </c>
      <c r="JL140" s="9">
        <f t="shared" si="574"/>
        <v>94.905694198308794</v>
      </c>
      <c r="JM140" s="120">
        <f t="shared" si="845"/>
        <v>98.320144503503272</v>
      </c>
      <c r="JN140" s="15">
        <f t="shared" si="846"/>
        <v>6.6593850814984743E-4</v>
      </c>
      <c r="JO140" s="12"/>
      <c r="JP140" s="11">
        <f t="shared" si="1071"/>
        <v>6.8703580297781186E-4</v>
      </c>
      <c r="JQ140" s="10">
        <f t="shared" si="847"/>
        <v>98.415344180545361</v>
      </c>
      <c r="JR140" s="9">
        <f t="shared" si="575"/>
        <v>101.72240728623277</v>
      </c>
      <c r="JS140" s="9">
        <f t="shared" si="576"/>
        <v>94.699409281444446</v>
      </c>
      <c r="JT140" s="120">
        <f t="shared" si="848"/>
        <v>98.210908283838606</v>
      </c>
      <c r="JU140" s="15">
        <f t="shared" si="849"/>
        <v>6.8486643471323059E-4</v>
      </c>
      <c r="JV140" s="12"/>
      <c r="JW140" s="11">
        <f t="shared" si="1072"/>
        <v>7.0595787171967757E-4</v>
      </c>
      <c r="JX140" s="10">
        <f t="shared" si="850"/>
        <v>98.305353548748982</v>
      </c>
      <c r="JY140" s="9">
        <f t="shared" si="577"/>
        <v>101.70951710761265</v>
      </c>
      <c r="JZ140" s="9">
        <f t="shared" si="578"/>
        <v>94.493341819380774</v>
      </c>
      <c r="KA140" s="120">
        <f t="shared" si="851"/>
        <v>98.101429463496714</v>
      </c>
      <c r="KB140" s="15">
        <f t="shared" si="852"/>
        <v>7.0370463419575579E-4</v>
      </c>
      <c r="KC140" s="12"/>
      <c r="KD140" s="11">
        <f t="shared" si="1073"/>
        <v>7.2478966353679993E-4</v>
      </c>
      <c r="KE140" s="10">
        <f t="shared" si="853"/>
        <v>98.195101414165663</v>
      </c>
      <c r="KF140" s="9">
        <f t="shared" si="579"/>
        <v>101.69590805184936</v>
      </c>
      <c r="KG140" s="9">
        <f t="shared" si="580"/>
        <v>94.287486565184921</v>
      </c>
      <c r="KH140" s="120">
        <f t="shared" si="854"/>
        <v>97.991697308517132</v>
      </c>
      <c r="KI140" s="15">
        <f t="shared" si="855"/>
        <v>7.2245203643307926E-4</v>
      </c>
      <c r="KJ140" s="12"/>
      <c r="KK140" s="11">
        <f t="shared" si="1074"/>
        <v>7.4353009005559498E-4</v>
      </c>
      <c r="KL140" s="10">
        <f t="shared" si="856"/>
        <v>98.084577274278246</v>
      </c>
      <c r="KM140" s="9">
        <f t="shared" si="581"/>
        <v>101.68156421916538</v>
      </c>
      <c r="KN140" s="9">
        <f t="shared" si="582"/>
        <v>94.081838246940322</v>
      </c>
      <c r="KO140" s="120">
        <f t="shared" si="857"/>
        <v>97.881701233052851</v>
      </c>
      <c r="KP140" s="15">
        <f t="shared" si="858"/>
        <v>7.4110760502091213E-4</v>
      </c>
      <c r="KQ140" s="12"/>
      <c r="KR140" s="11">
        <f t="shared" si="1075"/>
        <v>7.621780968478022E-4</v>
      </c>
      <c r="KS140" s="10">
        <f t="shared" si="859"/>
        <v>97.973770777329634</v>
      </c>
      <c r="KT140" s="9">
        <f t="shared" si="583"/>
        <v>101.66647003268078</v>
      </c>
      <c r="KU140" s="9">
        <f t="shared" si="584"/>
        <v>93.8763915713877</v>
      </c>
      <c r="KV140" s="120">
        <f t="shared" si="860"/>
        <v>97.771430802034246</v>
      </c>
      <c r="KW140" s="15">
        <f t="shared" si="861"/>
        <v>7.5967033712448235E-4</v>
      </c>
      <c r="KX140" s="12"/>
      <c r="KY140" s="11">
        <f t="shared" si="1076"/>
        <v>7.8073266326243577E-4</v>
      </c>
      <c r="KZ140" s="10">
        <f t="shared" si="862"/>
        <v>97.862671724881153</v>
      </c>
      <c r="LA140" s="9">
        <f t="shared" si="585"/>
        <v>101.65061023988207</v>
      </c>
      <c r="LB140" s="9">
        <f t="shared" si="586"/>
        <v>93.671141227517296</v>
      </c>
      <c r="LC140" s="120">
        <f t="shared" si="863"/>
        <v>97.660875733699683</v>
      </c>
      <c r="LD140" s="15">
        <f t="shared" si="864"/>
        <v>7.7813926327146698E-4</v>
      </c>
      <c r="LE140" s="12"/>
      <c r="LF140" s="11">
        <f t="shared" si="1077"/>
        <v>7.9919280224054635E-4</v>
      </c>
      <c r="LG140" s="10">
        <f t="shared" si="865"/>
        <v>97.751270074238064</v>
      </c>
      <c r="LH140" s="9">
        <f t="shared" si="587"/>
        <v>101.63396991387711</v>
      </c>
      <c r="LI140" s="9">
        <f t="shared" si="588"/>
        <v>93.466081890111241</v>
      </c>
      <c r="LJ140" s="120">
        <f t="shared" si="866"/>
        <v>97.550025901994175</v>
      </c>
      <c r="LK140" s="15">
        <f t="shared" si="867"/>
        <v>7.9651344712891332E-4</v>
      </c>
      <c r="LL140" s="12"/>
      <c r="LM140" s="11">
        <f t="shared" si="1078"/>
        <v>8.1755756011333061E-4</v>
      </c>
      <c r="LN140" s="10">
        <f t="shared" si="868"/>
        <v>97.639555940743492</v>
      </c>
      <c r="LO140" s="9">
        <f t="shared" si="589"/>
        <v>101.61653445443977</v>
      </c>
      <c r="LP140" s="9">
        <f t="shared" si="590"/>
        <v>93.261208223230526</v>
      </c>
      <c r="LQ140" s="120">
        <f t="shared" si="869"/>
        <v>97.438871338835156</v>
      </c>
      <c r="LR140" s="15">
        <f t="shared" si="870"/>
        <v>8.1479198526508429E-4</v>
      </c>
      <c r="LS140" s="12"/>
      <c r="LT140" s="11">
        <f t="shared" si="1079"/>
        <v>8.3582601638443137E-4</v>
      </c>
      <c r="LU140" s="10">
        <f t="shared" si="871"/>
        <v>97.527519599940121</v>
      </c>
      <c r="LV140" s="9">
        <f t="shared" si="591"/>
        <v>101.59828958884857</v>
      </c>
      <c r="LW140" s="9">
        <f t="shared" si="592"/>
        <v>93.056514883645661</v>
      </c>
      <c r="LX140" s="120">
        <f t="shared" si="872"/>
        <v>97.32740223624711</v>
      </c>
      <c r="LY140" s="15">
        <f t="shared" si="873"/>
        <v>8.3297400689668971E-4</v>
      </c>
      <c r="LZ140" s="12"/>
      <c r="MA140" s="11">
        <f t="shared" si="1080"/>
        <v>8.5399728349693936E-4</v>
      </c>
      <c r="MB140" s="10">
        <f t="shared" si="874"/>
        <v>97.415151489601271</v>
      </c>
      <c r="MC140" s="9">
        <f t="shared" si="593"/>
        <v>101.57922137252348</v>
      </c>
      <c r="MD140" s="9">
        <f t="shared" si="594"/>
        <v>92.851996524208658</v>
      </c>
      <c r="ME140" s="120">
        <f t="shared" si="875"/>
        <v>97.215608948366068</v>
      </c>
      <c r="MF140" s="15">
        <f t="shared" si="876"/>
        <v>8.5105867362214019E-4</v>
      </c>
      <c r="MG140" s="12"/>
      <c r="MH140" s="11">
        <f t="shared" si="1081"/>
        <v>8.7207050658572635E-4</v>
      </c>
      <c r="MI140" s="10">
        <f t="shared" si="877"/>
        <v>97.30244221163224</v>
      </c>
      <c r="MJ140" s="9">
        <f t="shared" si="595"/>
        <v>101.55931618946525</v>
      </c>
      <c r="MK140" s="9">
        <f t="shared" si="596"/>
        <v>92.647647797160531</v>
      </c>
      <c r="ML140" s="120">
        <f t="shared" si="878"/>
        <v>97.103481993312897</v>
      </c>
      <c r="MM140" s="15">
        <f t="shared" si="879"/>
        <v>8.6904517914187704E-4</v>
      </c>
      <c r="MN140" s="12"/>
      <c r="MO140" s="11">
        <f t="shared" si="1082"/>
        <v>8.9004486321603987E-4</v>
      </c>
      <c r="MP140" s="10">
        <f t="shared" si="880"/>
        <v>97.189382533841297</v>
      </c>
      <c r="MQ140" s="9">
        <f t="shared" si="597"/>
        <v>101.53856075250161</v>
      </c>
      <c r="MR140" s="9">
        <f t="shared" si="598"/>
        <v>92.443463357376828</v>
      </c>
      <c r="MS140" s="120">
        <f t="shared" si="881"/>
        <v>96.991012054939219</v>
      </c>
      <c r="MT140" s="15">
        <f t="shared" si="882"/>
        <v>8.8693274896586643E-4</v>
      </c>
      <c r="MU140" s="12"/>
      <c r="MV140" s="11">
        <f t="shared" si="1083"/>
        <v>9.0791956310859521E-4</v>
      </c>
      <c r="MW140" s="10">
        <f t="shared" si="883"/>
        <v>97.075963391583713</v>
      </c>
      <c r="MX140" s="9">
        <f t="shared" si="599"/>
        <v>101.51694210334486</v>
      </c>
      <c r="MY140" s="9">
        <f t="shared" si="600"/>
        <v>92.239437865545185</v>
      </c>
      <c r="MZ140" s="120">
        <f t="shared" si="884"/>
        <v>96.878189984445015</v>
      </c>
      <c r="NA140" s="15">
        <f t="shared" si="885"/>
        <v>9.0472064010934782E-4</v>
      </c>
      <c r="NB140" s="12"/>
      <c r="NC140" s="11">
        <f t="shared" si="1084"/>
        <v>9.2569384785211339E-4</v>
      </c>
      <c r="ND140" s="10">
        <f t="shared" si="886"/>
        <v>96.962175889278171</v>
      </c>
      <c r="NE140" s="9">
        <f t="shared" si="601"/>
        <v>101.49444761246541</v>
      </c>
      <c r="NF140" s="9">
        <f t="shared" si="602"/>
        <v>92.035565991274908</v>
      </c>
      <c r="NG140" s="120">
        <f t="shared" si="887"/>
        <v>96.765006801870157</v>
      </c>
      <c r="NH140" s="15">
        <f t="shared" si="888"/>
        <v>9.224081407772656E-4</v>
      </c>
      <c r="NI140" s="12"/>
      <c r="NJ140" s="11">
        <f t="shared" si="1085"/>
        <v>9.4336699060378754E-4</v>
      </c>
      <c r="NK140" s="10">
        <f t="shared" si="889"/>
        <v>96.84801130179784</v>
      </c>
      <c r="NL140" s="9">
        <f t="shared" si="603"/>
        <v>101.47106497878592</v>
      </c>
      <c r="NM140" s="9">
        <f t="shared" si="604"/>
        <v>91.831842416135189</v>
      </c>
      <c r="NN140" s="120">
        <f t="shared" si="890"/>
        <v>96.651453697460553</v>
      </c>
      <c r="NO140" s="15">
        <f t="shared" si="891"/>
        <v>9.3999457003817182E-4</v>
      </c>
      <c r="NP140" s="12"/>
      <c r="NQ140" s="11">
        <f t="shared" si="1086"/>
        <v>9.6093829577843673E-4</v>
      </c>
      <c r="NR140" s="10">
        <f t="shared" si="892"/>
        <v>96.733461075736713</v>
      </c>
      <c r="NS140" s="9">
        <f t="shared" si="605"/>
        <v>101.44678222920065</v>
      </c>
      <c r="NT140" s="9">
        <f t="shared" si="606"/>
        <v>91.628261836622244</v>
      </c>
      <c r="NU140" s="120">
        <f t="shared" si="893"/>
        <v>96.537522032911454</v>
      </c>
      <c r="NV140" s="15">
        <f t="shared" si="894"/>
        <v>9.5747927748798952E-4</v>
      </c>
      <c r="NW140" s="12"/>
      <c r="NX140" s="11">
        <f t="shared" si="1087"/>
        <v>9.78407098726755E-4</v>
      </c>
      <c r="NY140" s="10">
        <f t="shared" si="895"/>
        <v>96.618516830553801</v>
      </c>
      <c r="NZ140" s="9">
        <f t="shared" si="607"/>
        <v>101.42158771792484</v>
      </c>
      <c r="OA140" s="9">
        <f t="shared" si="608"/>
        <v>91.424818967051195</v>
      </c>
      <c r="OB140" s="120">
        <f t="shared" si="896"/>
        <v>96.423203342488023</v>
      </c>
      <c r="OC140" s="15">
        <f t="shared" si="897"/>
        <v>9.7486164290456969E-4</v>
      </c>
      <c r="OD140" s="12"/>
      <c r="OE140" s="11">
        <f t="shared" si="1088"/>
        <v>9.9577276540355349E-4</v>
      </c>
      <c r="OF140" s="10">
        <f t="shared" si="898"/>
        <v>96.503170359595373</v>
      </c>
      <c r="OG140" s="9">
        <f t="shared" si="609"/>
        <v>101.39547012567874</v>
      </c>
      <c r="OH140" s="9">
        <f t="shared" si="610"/>
        <v>91.221508542374565</v>
      </c>
      <c r="OI140" s="120">
        <f t="shared" si="899"/>
        <v>96.30848933402666</v>
      </c>
      <c r="OJ140" s="15">
        <f t="shared" si="900"/>
        <v>9.9214107589325911E-4</v>
      </c>
      <c r="OK140" s="12"/>
      <c r="OL140" s="11">
        <f t="shared" si="1089"/>
        <v>1.0130346920262311E-3</v>
      </c>
      <c r="OM140" s="10">
        <f t="shared" si="901"/>
        <v>96.38741363099868</v>
      </c>
      <c r="ON140" s="9">
        <f t="shared" si="611"/>
        <v>101.36841845871126</v>
      </c>
      <c r="OO140" s="9">
        <f t="shared" si="612"/>
        <v>91.018325320922372</v>
      </c>
      <c r="OP140" s="120">
        <f t="shared" si="902"/>
        <v>96.193371889816817</v>
      </c>
      <c r="OQ140" s="15">
        <f t="shared" si="903"/>
        <v>1.0093170155244836E-3</v>
      </c>
      <c r="OR140" s="12"/>
      <c r="OS140" s="11">
        <f t="shared" si="1090"/>
        <v>1.0301923047244743E-3</v>
      </c>
      <c r="OT140" s="10">
        <f t="shared" si="904"/>
        <v>96.271238788476992</v>
      </c>
      <c r="OU140" s="9">
        <f t="shared" si="613"/>
        <v>101.34042204766783</v>
      </c>
      <c r="OV140" s="9">
        <f t="shared" si="614"/>
        <v>90.815264087066112</v>
      </c>
      <c r="OW140" s="120">
        <f t="shared" si="905"/>
        <v>96.07784306736697</v>
      </c>
      <c r="OX140" s="15">
        <f t="shared" si="906"/>
        <v>1.0263889299635563E-3</v>
      </c>
      <c r="OY140" s="12"/>
      <c r="OZ140" s="11">
        <f t="shared" si="1091"/>
        <v>1.0472450591813968E-3</v>
      </c>
      <c r="PA140" s="10">
        <f t="shared" si="907"/>
        <v>96.154638151989559</v>
      </c>
      <c r="PB140" s="9">
        <f t="shared" si="615"/>
        <v>101.31147054630748</v>
      </c>
      <c r="PC140" s="9">
        <f t="shared" si="616"/>
        <v>90.612319653803041</v>
      </c>
      <c r="PD140" s="120">
        <f t="shared" si="908"/>
        <v>95.961895100055258</v>
      </c>
      <c r="PE140" s="15">
        <f t="shared" si="909"/>
        <v>1.0433563160935639E-3</v>
      </c>
      <c r="PF140" s="12"/>
      <c r="PG140" s="11">
        <f t="shared" si="1092"/>
        <v>1.0641924402669488E-3</v>
      </c>
      <c r="PH140" s="10">
        <f t="shared" si="910"/>
        <v>96.037604218297147</v>
      </c>
      <c r="PI140" s="9">
        <f t="shared" si="617"/>
        <v>101.28155393007387</v>
      </c>
      <c r="PJ140" s="9">
        <f t="shared" si="618"/>
        <v>90.40948686526194</v>
      </c>
      <c r="PK140" s="120">
        <f t="shared" si="911"/>
        <v>95.845520397667912</v>
      </c>
      <c r="PL140" s="15">
        <f t="shared" si="912"/>
        <v>1.060218699131654E-3</v>
      </c>
      <c r="PM140" s="12"/>
      <c r="PN140" s="11">
        <f t="shared" si="1093"/>
        <v>1.0810339616639803E-3</v>
      </c>
      <c r="PO140" s="10">
        <f t="shared" si="913"/>
        <v>95.920129661406122</v>
      </c>
      <c r="PP140" s="9">
        <f t="shared" si="619"/>
        <v>101.25066249452512</v>
      </c>
      <c r="PQ140" s="9">
        <f t="shared" si="620"/>
        <v>90.206760599127946</v>
      </c>
      <c r="PR140" s="120">
        <f t="shared" si="914"/>
        <v>95.728711546826531</v>
      </c>
      <c r="PS140" s="15">
        <f t="shared" si="915"/>
        <v>1.0769756322394574E-3</v>
      </c>
      <c r="PT140" s="12"/>
      <c r="PU140" s="11">
        <f t="shared" si="1094"/>
        <v>1.0977691654876268E-3</v>
      </c>
      <c r="PV140" s="10">
        <f t="shared" si="916"/>
        <v>95.802207332902356</v>
      </c>
      <c r="PW140" s="9">
        <f t="shared" si="621"/>
        <v>101.21878685362718</v>
      </c>
      <c r="PX140" s="9">
        <f t="shared" si="622"/>
        <v>90.004135768987297</v>
      </c>
      <c r="PY140" s="120">
        <f t="shared" si="917"/>
        <v>95.611461311307238</v>
      </c>
      <c r="PZ140" s="15">
        <f t="shared" si="918"/>
        <v>1.0936266961279991E-3</v>
      </c>
      <c r="QA140" s="12"/>
      <c r="QB140" s="11">
        <f t="shared" si="1095"/>
        <v>1.1143976218984406E-3</v>
      </c>
      <c r="QC140" s="10">
        <f t="shared" si="919"/>
        <v>95.683830262177793</v>
      </c>
      <c r="QD140" s="9">
        <f t="shared" si="623"/>
        <v>101.18591793791572</v>
      </c>
      <c r="QE140" s="9">
        <f t="shared" si="624"/>
        <v>89.801607326590343</v>
      </c>
      <c r="QF140" s="120">
        <f t="shared" si="920"/>
        <v>95.493762632253038</v>
      </c>
      <c r="QG140" s="15">
        <f t="shared" si="921"/>
        <v>1.1101714986577729E-3</v>
      </c>
      <c r="QH140" s="12"/>
      <c r="QI140" s="11">
        <f t="shared" si="1096"/>
        <v>1.1309189287098959E-3</v>
      </c>
      <c r="QJ140" s="10">
        <f t="shared" si="922"/>
        <v>95.564991656551271</v>
      </c>
      <c r="QK140" s="9">
        <f t="shared" si="625"/>
        <v>101.15204699253113</v>
      </c>
      <c r="QL140" s="9">
        <f t="shared" si="626"/>
        <v>89.599170264033546</v>
      </c>
      <c r="QM140" s="120">
        <f t="shared" si="923"/>
        <v>95.375608628282336</v>
      </c>
      <c r="QN140" s="15">
        <f t="shared" si="924"/>
        <v>1.12660967443434E-3</v>
      </c>
      <c r="QO140" s="12"/>
      <c r="QP140" s="11">
        <f t="shared" si="1097"/>
        <v>1.1473327109906683E-3</v>
      </c>
      <c r="QQ140" s="10">
        <f t="shared" si="925"/>
        <v>95.44568490128637</v>
      </c>
      <c r="QR140" s="9">
        <f t="shared" si="627"/>
        <v>101.11716557513145</v>
      </c>
      <c r="QS140" s="9">
        <f t="shared" si="628"/>
        <v>89.396819615859599</v>
      </c>
      <c r="QT140" s="120">
        <f t="shared" si="926"/>
        <v>95.256992595495518</v>
      </c>
      <c r="QU140" s="15">
        <f t="shared" si="927"/>
        <v>1.1429408843999921E-3</v>
      </c>
      <c r="QV140" s="12"/>
      <c r="QW140" s="11">
        <f t="shared" si="1098"/>
        <v>1.1636386206622499E-3</v>
      </c>
      <c r="QX140" s="10">
        <f t="shared" si="928"/>
        <v>95.325903559508248</v>
      </c>
      <c r="QY140" s="9">
        <f t="shared" si="629"/>
        <v>101.08126555368808</v>
      </c>
      <c r="QZ140" s="9">
        <f t="shared" si="630"/>
        <v>89.194550461075664</v>
      </c>
      <c r="RA140" s="120">
        <f t="shared" si="929"/>
        <v>95.137908007381867</v>
      </c>
      <c r="RB140" s="15">
        <f t="shared" si="930"/>
        <v>1.1591648154219856E-3</v>
      </c>
      <c r="RC140" s="12"/>
      <c r="RD140" s="11">
        <f t="shared" si="1099"/>
        <v>1.1798363360923619E-3</v>
      </c>
      <c r="RE140" s="10">
        <f t="shared" si="931"/>
        <v>95.205641372021887</v>
      </c>
      <c r="RF140" s="9">
        <f t="shared" si="631"/>
        <v>101.04433910416873</v>
      </c>
      <c r="RG140" s="9">
        <f t="shared" si="632"/>
        <v>88.992357925090673</v>
      </c>
      <c r="RH140" s="120">
        <f t="shared" si="932"/>
        <v>95.018348514629707</v>
      </c>
      <c r="RI140" s="15">
        <f t="shared" si="933"/>
        <v>1.1752811798776694E-3</v>
      </c>
      <c r="RJ140" s="12"/>
      <c r="RK140" s="11">
        <f t="shared" si="1100"/>
        <v>1.1959255616845682E-3</v>
      </c>
      <c r="RL140" s="10">
        <f t="shared" si="934"/>
        <v>95.084892257034497</v>
      </c>
      <c r="RM140" s="9">
        <f t="shared" si="633"/>
        <v>101.00637870811239</v>
      </c>
      <c r="RN140" s="9">
        <f t="shared" si="634"/>
        <v>88.790237181569381</v>
      </c>
      <c r="RO140" s="120">
        <f t="shared" si="935"/>
        <v>94.898307944840894</v>
      </c>
      <c r="RP140" s="15">
        <f t="shared" si="936"/>
        <v>1.1912897152372062E-3</v>
      </c>
      <c r="RQ140" s="12"/>
      <c r="RR140" s="11">
        <f t="shared" si="1101"/>
        <v>1.2119060274647321E-3</v>
      </c>
      <c r="RS140" s="10">
        <f t="shared" si="937"/>
        <v>94.96365030978339</v>
      </c>
      <c r="RT140" s="9">
        <f t="shared" si="635"/>
        <v>100.96737715010104</v>
      </c>
      <c r="RU140" s="9">
        <f t="shared" si="636"/>
        <v>88.588183454207353</v>
      </c>
      <c r="RV140" s="120">
        <f t="shared" si="938"/>
        <v>94.777780302154198</v>
      </c>
      <c r="RW140" s="15">
        <f t="shared" si="939"/>
        <v>1.2071901836439079E-3</v>
      </c>
      <c r="RX140" s="12"/>
      <c r="RY140" s="11">
        <f t="shared" si="1102"/>
        <v>1.2277774886644294E-3</v>
      </c>
      <c r="RZ140" s="10">
        <f t="shared" si="940"/>
        <v>94.841909802073616</v>
      </c>
      <c r="SA140" s="9">
        <f t="shared" si="637"/>
        <v>100.92732751513233</v>
      </c>
      <c r="SB140" s="9">
        <f t="shared" si="638"/>
        <v>88.386192018423131</v>
      </c>
      <c r="SC140" s="120">
        <f t="shared" si="941"/>
        <v>94.656759766777725</v>
      </c>
      <c r="SD140" s="15">
        <f t="shared" si="942"/>
        <v>1.222982371493022E-3</v>
      </c>
      <c r="SE140" s="12"/>
      <c r="SF140" s="11">
        <f t="shared" si="1103"/>
        <v>1.2435397253020882E-3</v>
      </c>
      <c r="SG140" s="10">
        <f t="shared" si="943"/>
        <v>94.719665181725873</v>
      </c>
      <c r="SH140" s="9">
        <f t="shared" si="639"/>
        <v>100.88622318589807</v>
      </c>
      <c r="SI140" s="9">
        <f t="shared" si="640"/>
        <v>88.184258202970611</v>
      </c>
      <c r="SJ140" s="120">
        <f t="shared" si="944"/>
        <v>94.53524069443435</v>
      </c>
      <c r="SK140" s="15">
        <f t="shared" si="945"/>
        <v>1.2386660890090946E-3</v>
      </c>
      <c r="SL140" s="12"/>
      <c r="SM140" s="11">
        <f t="shared" si="1104"/>
        <v>1.2591925417620548E-3</v>
      </c>
      <c r="SN140" s="10">
        <f t="shared" si="946"/>
        <v>94.596911071938393</v>
      </c>
      <c r="SO140" s="9">
        <f t="shared" si="641"/>
        <v>100.84405783997273</v>
      </c>
      <c r="SP140" s="9">
        <f t="shared" si="642"/>
        <v>87.982377391472198</v>
      </c>
      <c r="SQ140" s="120">
        <f t="shared" si="947"/>
        <v>94.413217615722459</v>
      </c>
      <c r="SR140" s="15">
        <f t="shared" si="948"/>
        <v>1.2542411698223078E-3</v>
      </c>
      <c r="SS140" s="12"/>
      <c r="ST140" s="11">
        <f t="shared" si="1105"/>
        <v>1.2747357663719383E-3</v>
      </c>
      <c r="SU140" s="10">
        <f t="shared" si="949"/>
        <v>94.473642270565421</v>
      </c>
      <c r="SV140" s="9">
        <f t="shared" si="643"/>
        <v>100.80082544691649</v>
      </c>
      <c r="SW140" s="9">
        <f t="shared" si="644"/>
        <v>87.780545023871028</v>
      </c>
      <c r="SX140" s="120">
        <f t="shared" si="950"/>
        <v>94.290685235393767</v>
      </c>
      <c r="SY140" s="15">
        <f t="shared" si="951"/>
        <v>1.2697074705443237E-3</v>
      </c>
      <c r="SZ140" s="12"/>
      <c r="TA140" s="11">
        <f t="shared" si="1106"/>
        <v>1.2901692509788875E-3</v>
      </c>
      <c r="TB140" s="10">
        <f t="shared" si="952"/>
        <v>94.349853749313539</v>
      </c>
      <c r="TC140" s="9">
        <f t="shared" si="645"/>
        <v>100.75652026529698</v>
      </c>
      <c r="TD140" s="9">
        <f t="shared" si="646"/>
        <v>87.578756597806134</v>
      </c>
      <c r="TE140" s="120">
        <f t="shared" si="953"/>
        <v>94.167638431551552</v>
      </c>
      <c r="TF140" s="15">
        <f t="shared" si="954"/>
        <v>1.2850648703437923E-3</v>
      </c>
      <c r="TG140" s="12"/>
      <c r="TH140" s="11">
        <f t="shared" si="1107"/>
        <v>1.3054928705248201E-3</v>
      </c>
      <c r="TI140" s="10">
        <f t="shared" si="955"/>
        <v>94.225540652860047</v>
      </c>
      <c r="TJ140" s="9">
        <f t="shared" si="647"/>
        <v>100.71113683963425</v>
      </c>
      <c r="TK140" s="9">
        <f t="shared" si="648"/>
        <v>87.377007669909332</v>
      </c>
      <c r="TL140" s="120">
        <f t="shared" si="956"/>
        <v>94.044072254771791</v>
      </c>
      <c r="TM140" s="15">
        <f t="shared" si="957"/>
        <v>1.3003132705219163E-3</v>
      </c>
      <c r="TN140" s="12"/>
      <c r="TO140" s="11">
        <f t="shared" si="1108"/>
        <v>1.3207065226211792E-3</v>
      </c>
      <c r="TP140" s="10">
        <f t="shared" si="958"/>
        <v>94.100698297894866</v>
      </c>
      <c r="TQ140" s="9">
        <f t="shared" si="649"/>
        <v>100.66466999727274</v>
      </c>
      <c r="TR140" s="9">
        <f t="shared" si="650"/>
        <v>87.175293857024869</v>
      </c>
      <c r="TS140" s="120">
        <f t="shared" si="959"/>
        <v>93.919981927148797</v>
      </c>
      <c r="TT140" s="15">
        <f t="shared" si="960"/>
        <v>1.315452594088519E-3</v>
      </c>
      <c r="TU140" s="12"/>
      <c r="TV140" s="11">
        <f t="shared" si="1109"/>
        <v>1.3358101271235356E-3</v>
      </c>
      <c r="TW140" s="10">
        <f t="shared" si="961"/>
        <v>93.975322172088596</v>
      </c>
      <c r="TX140" s="9">
        <f t="shared" si="651"/>
        <v>100.61711484518476</v>
      </c>
      <c r="TY140" s="9">
        <f t="shared" si="652"/>
        <v>86.973610837353078</v>
      </c>
      <c r="TZ140" s="120">
        <f t="shared" si="962"/>
        <v>93.795362841268911</v>
      </c>
      <c r="UA140" s="15">
        <f t="shared" si="963"/>
        <v>1.3304827853387667E-3</v>
      </c>
      <c r="UB140" s="12"/>
      <c r="UC140" s="11">
        <f t="shared" si="1110"/>
        <v>1.3508036257063162E-3</v>
      </c>
      <c r="UD140" s="10">
        <f t="shared" si="964"/>
        <v>93.849407932989493</v>
      </c>
      <c r="UE140" s="9">
        <f t="shared" si="653"/>
        <v>100.56846676670926</v>
      </c>
      <c r="UF140" s="9">
        <f t="shared" si="654"/>
        <v>86.77195435152052</v>
      </c>
      <c r="UG140" s="120">
        <f t="shared" si="965"/>
        <v>93.670210559114892</v>
      </c>
      <c r="UH140" s="15">
        <f t="shared" si="966"/>
        <v>1.3454038094308034E-3</v>
      </c>
      <c r="UI140" s="12"/>
      <c r="UJ140" s="11">
        <f t="shared" si="1111"/>
        <v>1.3656869814378605E-3</v>
      </c>
      <c r="UK140" s="10">
        <f t="shared" si="967"/>
        <v>93.72295140685253</v>
      </c>
      <c r="UL140" s="9">
        <f t="shared" si="655"/>
        <v>100.51872141822997</v>
      </c>
      <c r="UM140" s="9">
        <f t="shared" si="656"/>
        <v>86.570320203574042</v>
      </c>
      <c r="UN140" s="120">
        <f t="shared" si="968"/>
        <v>93.544520810902014</v>
      </c>
      <c r="UO140" s="15">
        <f t="shared" si="969"/>
        <v>1.3602156519648652E-3</v>
      </c>
      <c r="UP140" s="12"/>
      <c r="UQ140" s="11">
        <f t="shared" si="1112"/>
        <v>1.3804601783564262E-3</v>
      </c>
      <c r="UR140" s="10">
        <f t="shared" si="970"/>
        <v>93.595948587401352</v>
      </c>
      <c r="US140" s="9">
        <f t="shared" si="657"/>
        <v>100.46787472579668</v>
      </c>
      <c r="UT140" s="9">
        <f t="shared" si="658"/>
        <v>86.368704261903929</v>
      </c>
      <c r="UU140" s="120">
        <f t="shared" si="971"/>
        <v>93.418289493850295</v>
      </c>
      <c r="UV140" s="15">
        <f t="shared" si="972"/>
        <v>1.3749183185637775E-3</v>
      </c>
      <c r="UW140" s="12"/>
      <c r="UX140" s="11">
        <f t="shared" si="1113"/>
        <v>1.3951232210470579E-3</v>
      </c>
      <c r="UY140" s="10">
        <f t="shared" si="973"/>
        <v>93.46839563452761</v>
      </c>
      <c r="UZ140" s="9">
        <f t="shared" si="659"/>
        <v>100.41592288169359</v>
      </c>
      <c r="VA140" s="9">
        <f t="shared" si="660"/>
        <v>86.167102460095037</v>
      </c>
      <c r="VB140" s="120">
        <f t="shared" si="974"/>
        <v>93.291512670894321</v>
      </c>
      <c r="VC140" s="15">
        <f t="shared" si="975"/>
        <v>1.3895118344552902E-3</v>
      </c>
      <c r="VD140" s="12"/>
      <c r="VE140" s="11">
        <f t="shared" si="1114"/>
        <v>1.4096761342198092E-3</v>
      </c>
      <c r="VF140" s="10">
        <f t="shared" si="976"/>
        <v>93.340288872929065</v>
      </c>
      <c r="VG140" s="9">
        <f t="shared" si="661"/>
        <v>100.36286234095842</v>
      </c>
      <c r="VH140" s="9">
        <f t="shared" si="662"/>
        <v>85.965510797707182</v>
      </c>
      <c r="VI140" s="120">
        <f t="shared" si="977"/>
        <v>93.164186569332799</v>
      </c>
      <c r="VJ140" s="15">
        <f t="shared" si="978"/>
        <v>1.4039962440565578E-3</v>
      </c>
      <c r="VK140" s="12"/>
      <c r="VL140" s="11">
        <f t="shared" si="1115"/>
        <v>1.4241189622895781E-3</v>
      </c>
      <c r="VM140" s="10">
        <f t="shared" si="979"/>
        <v>93.211624790688958</v>
      </c>
      <c r="VN140" s="9">
        <f t="shared" si="663"/>
        <v>100.30868981785576</v>
      </c>
      <c r="VO140" s="9">
        <f t="shared" si="664"/>
        <v>85.763925340987555</v>
      </c>
      <c r="VP140" s="120">
        <f t="shared" si="980"/>
        <v>93.03630757942166</v>
      </c>
      <c r="VQ140" s="15">
        <f t="shared" si="981"/>
        <v>1.4183716105607264E-3</v>
      </c>
      <c r="VR140" s="12"/>
      <c r="VS140" s="11">
        <f t="shared" si="1116"/>
        <v>1.438451768957657E-3</v>
      </c>
      <c r="VT140" s="10">
        <f t="shared" si="982"/>
        <v>93.082400037799871</v>
      </c>
      <c r="VU140" s="9">
        <f t="shared" si="665"/>
        <v>100.25340228230851</v>
      </c>
      <c r="VV140" s="9">
        <f t="shared" si="666"/>
        <v>85.562342223514491</v>
      </c>
      <c r="VW140" s="120">
        <f t="shared" si="983"/>
        <v>92.907872252911503</v>
      </c>
      <c r="VX140" s="15">
        <f t="shared" si="984"/>
        <v>1.4326380155261721E-3</v>
      </c>
      <c r="VY140" s="12"/>
      <c r="VZ140" s="11">
        <f t="shared" si="1117"/>
        <v>1.4526746367954264E-3</v>
      </c>
      <c r="WA140" s="10">
        <f t="shared" si="985"/>
        <v>92.952611424633545</v>
      </c>
      <c r="WB140" s="9">
        <f t="shared" si="667"/>
        <v>100.19699695629056</v>
      </c>
      <c r="WC140" s="9">
        <f t="shared" si="668"/>
        <v>85.360757646776136</v>
      </c>
      <c r="WD140" s="120">
        <f t="shared" si="986"/>
        <v>92.778877301533356</v>
      </c>
      <c r="WE140" s="15">
        <f t="shared" si="987"/>
        <v>1.4467955584682919E-3</v>
      </c>
      <c r="WF140" s="12"/>
      <c r="WG140" s="11">
        <f t="shared" si="1118"/>
        <v>1.466787666830215E-3</v>
      </c>
      <c r="WH140" s="10">
        <f t="shared" si="988"/>
        <v>92.822255920360163</v>
      </c>
      <c r="WI140" s="9">
        <f t="shared" si="669"/>
        <v>100.1394713101844</v>
      </c>
      <c r="WJ140" s="9">
        <f t="shared" si="670"/>
        <v>85.159167880682915</v>
      </c>
      <c r="WK140" s="120">
        <f t="shared" si="989"/>
        <v>92.649319595433667</v>
      </c>
      <c r="WL140" s="15">
        <f t="shared" si="990"/>
        <v>1.4608443564543328E-3</v>
      </c>
      <c r="WM140" s="12"/>
      <c r="WN140" s="11">
        <f t="shared" si="1119"/>
        <v>1.4807909781337689E-3</v>
      </c>
      <c r="WO140" s="10">
        <f t="shared" si="991"/>
        <v>92.691330651318282</v>
      </c>
      <c r="WP140" s="9">
        <f t="shared" si="671"/>
        <v>100.08082305910673</v>
      </c>
      <c r="WQ140" s="9">
        <f t="shared" si="672"/>
        <v>84.957569264018588</v>
      </c>
      <c r="WR140" s="120">
        <f t="shared" si="992"/>
        <v>92.519196161562661</v>
      </c>
      <c r="WS140" s="15">
        <f t="shared" si="993"/>
        <v>1.474784543701082E-3</v>
      </c>
      <c r="WT140" s="12"/>
      <c r="WU140" s="11">
        <f t="shared" si="1120"/>
        <v>1.494684707413222E-3</v>
      </c>
      <c r="WV140" s="10">
        <f t="shared" si="994"/>
        <v>92.559832899339426</v>
      </c>
      <c r="WW140" s="9">
        <f t="shared" si="673"/>
        <v>100.0210501592054</v>
      </c>
      <c r="WX140" s="9">
        <f t="shared" si="674"/>
        <v>84.755958204827351</v>
      </c>
      <c r="WY140" s="120">
        <f t="shared" si="995"/>
        <v>92.388504182016376</v>
      </c>
      <c r="WZ140" s="15">
        <f t="shared" si="996"/>
        <v>1.4886162711760056E-3</v>
      </c>
      <c r="XA140" s="12"/>
      <c r="XB140" s="11">
        <f t="shared" si="1121"/>
        <v>1.5084690086051259E-3</v>
      </c>
      <c r="XC140" s="10">
        <f t="shared" si="997"/>
        <v>92.427760100027754</v>
      </c>
      <c r="XD140" s="9">
        <f t="shared" si="675"/>
        <v>99.96015080393083</v>
      </c>
      <c r="XE140" s="9">
        <f t="shared" si="676"/>
        <v>86.017452358867075</v>
      </c>
      <c r="XF140" s="120">
        <f t="shared" si="998"/>
        <v>92.988801581398945</v>
      </c>
      <c r="XG140" s="15">
        <f t="shared" si="999"/>
        <v>1.359659531135E-3</v>
      </c>
      <c r="XH140" s="12"/>
      <c r="XI140" s="11">
        <f t="shared" si="1122"/>
        <v>1.3783461018689004E-3</v>
      </c>
      <c r="XJ140" s="10">
        <f t="shared" si="1000"/>
        <v>93.032401573366968</v>
      </c>
      <c r="XK140" s="9">
        <f t="shared" si="677"/>
        <v>99.909345680088919</v>
      </c>
      <c r="XL140" s="9">
        <f t="shared" si="678"/>
        <v>93.886276132822161</v>
      </c>
      <c r="XM140" s="120">
        <f t="shared" si="1001"/>
        <v>96.897810906455533</v>
      </c>
      <c r="XN140" s="15">
        <f t="shared" si="1002"/>
        <v>5.8735573668880134E-4</v>
      </c>
      <c r="XO140" s="12"/>
      <c r="XP140" s="11">
        <f t="shared" si="1123"/>
        <v>6.0178421086979673E-4</v>
      </c>
      <c r="XQ140" s="10">
        <f t="shared" si="1003"/>
        <v>96.96183724972613</v>
      </c>
      <c r="XR140" s="9">
        <f t="shared" si="679"/>
        <v>99.899864779317426</v>
      </c>
      <c r="XS140" s="9">
        <f t="shared" si="680"/>
        <v>93.989197430452961</v>
      </c>
      <c r="XT140" s="120">
        <f t="shared" si="1004"/>
        <v>96.944531104885186</v>
      </c>
      <c r="XU140" s="15">
        <f t="shared" si="1005"/>
        <v>5.763945356716258E-4</v>
      </c>
      <c r="XV140" s="12"/>
      <c r="XW140" s="11">
        <f t="shared" si="1124"/>
        <v>5.9074173721207046E-4</v>
      </c>
      <c r="XX140" s="10">
        <f t="shared" si="1006"/>
        <v>97.008502634922394</v>
      </c>
      <c r="XY140" s="9">
        <f t="shared" si="681"/>
        <v>99.890734440765129</v>
      </c>
      <c r="XZ140" s="9">
        <f t="shared" si="682"/>
        <v>94.094420018888258</v>
      </c>
      <c r="YA140" s="120">
        <f t="shared" si="1007"/>
        <v>96.992577229826693</v>
      </c>
      <c r="YB140" s="15">
        <f t="shared" si="1008"/>
        <v>5.6524310413887753E-4</v>
      </c>
      <c r="YC140" s="12"/>
      <c r="YD140" s="11">
        <f t="shared" si="1125"/>
        <v>5.7951020431824026E-4</v>
      </c>
      <c r="YE140" s="10">
        <f t="shared" si="1009"/>
        <v>97.056499272937089</v>
      </c>
      <c r="YF140" s="9">
        <f t="shared" si="683"/>
        <v>99.881953971703524</v>
      </c>
      <c r="YG140" s="9">
        <f t="shared" si="684"/>
        <v>94.201913676463377</v>
      </c>
      <c r="YH140" s="120">
        <f t="shared" si="1010"/>
        <v>97.041933824083458</v>
      </c>
      <c r="YI140" s="15">
        <f t="shared" si="1011"/>
        <v>5.5390432168374879E-4</v>
      </c>
      <c r="YJ140" s="12"/>
      <c r="YK140" s="11">
        <f t="shared" si="1126"/>
        <v>5.680925361516956E-4</v>
      </c>
      <c r="YL140" s="10">
        <f t="shared" si="1012"/>
        <v>97.10581149263777</v>
      </c>
      <c r="YM140" s="9">
        <f t="shared" si="685"/>
        <v>99.873522241944457</v>
      </c>
      <c r="YN140" s="9">
        <f t="shared" si="686"/>
        <v>94.311647398229695</v>
      </c>
      <c r="YO140" s="120">
        <f t="shared" si="1013"/>
        <v>97.092584820087069</v>
      </c>
      <c r="YP140" s="15">
        <f t="shared" si="1014"/>
        <v>5.4238110162341648E-4</v>
      </c>
      <c r="YQ140" s="12"/>
      <c r="YR140" s="11">
        <f t="shared" si="1127"/>
        <v>5.564916899587273E-4</v>
      </c>
      <c r="YS140" s="10">
        <f t="shared" si="1015"/>
        <v>97.156423010807288</v>
      </c>
      <c r="YT140" s="9">
        <f t="shared" si="687"/>
        <v>99.865437684165798</v>
      </c>
      <c r="YU140" s="9">
        <f t="shared" si="688"/>
        <v>94.423589412065979</v>
      </c>
      <c r="YV140" s="120">
        <f t="shared" si="1016"/>
        <v>97.144513548115896</v>
      </c>
      <c r="YW140" s="15">
        <f t="shared" si="1017"/>
        <v>5.3067638945964368E-4</v>
      </c>
      <c r="YX140" s="12"/>
      <c r="YY140" s="11">
        <f t="shared" si="1128"/>
        <v>5.4471065470687759E-4</v>
      </c>
      <c r="YZ140" s="10">
        <f t="shared" si="1018"/>
        <v>97.208316940699433</v>
      </c>
      <c r="ZA140" s="9">
        <f t="shared" si="689"/>
        <v>99.857698294684639</v>
      </c>
      <c r="ZB140" s="9">
        <f t="shared" si="690"/>
        <v>94.537707196529652</v>
      </c>
      <c r="ZC140" s="120">
        <f t="shared" si="1019"/>
        <v>97.197702745607145</v>
      </c>
      <c r="ZD140" s="15">
        <f t="shared" si="1020"/>
        <v>5.1879316121339943E-4</v>
      </c>
      <c r="ZE140" s="12"/>
      <c r="ZF140" s="11">
        <f t="shared" si="1129"/>
        <v>5.3275244939785611E-4</v>
      </c>
      <c r="ZG140" s="10">
        <f t="shared" si="1021"/>
        <v>97.261475801689031</v>
      </c>
      <c r="ZH140" s="9">
        <f t="shared" si="691"/>
        <v>99.850301634676242</v>
      </c>
      <c r="ZI140" s="9">
        <f t="shared" si="692"/>
        <v>94.653967500417281</v>
      </c>
      <c r="ZJ140" s="120">
        <f t="shared" si="1022"/>
        <v>97.252134567546761</v>
      </c>
      <c r="ZK140" s="15">
        <f t="shared" si="1023"/>
        <v>5.0673442163620013E-4</v>
      </c>
      <c r="ZL140" s="12"/>
      <c r="ZM140" s="11">
        <f t="shared" si="1130"/>
        <v>5.2062012125789973E-4</v>
      </c>
      <c r="ZN140" s="10">
        <f t="shared" si="1024"/>
        <v>97.315881529999388</v>
      </c>
      <c r="ZO140" s="9">
        <f t="shared" si="693"/>
        <v>99.843244831835278</v>
      </c>
      <c r="ZP140" s="9">
        <f t="shared" si="694"/>
        <v>94.772336363989041</v>
      </c>
      <c r="ZQ140" s="120">
        <f t="shared" si="1025"/>
        <v>97.30779059791216</v>
      </c>
      <c r="ZR140" s="15">
        <f t="shared" si="1026"/>
        <v>4.9450320230237058E-4</v>
      </c>
      <c r="ZS140" s="12"/>
      <c r="ZT140" s="11">
        <f t="shared" si="1131"/>
        <v>5.0831674380976495E-4</v>
      </c>
      <c r="ZU140" s="10">
        <f t="shared" si="1027"/>
        <v>97.371515490482125</v>
      </c>
      <c r="ZV140" s="9">
        <f t="shared" si="695"/>
        <v>99.836524582475079</v>
      </c>
      <c r="ZW140" s="9">
        <f t="shared" si="696"/>
        <v>94.892779141811715</v>
      </c>
      <c r="ZX140" s="120">
        <f t="shared" si="1028"/>
        <v>97.364651862143404</v>
      </c>
      <c r="ZY140" s="15">
        <f t="shared" si="1029"/>
        <v>4.8210255958615333E-4</v>
      </c>
      <c r="ZZ140" s="12"/>
      <c r="AAA140" s="11">
        <f t="shared" si="1132"/>
        <v>4.9584541483044676E-4</v>
      </c>
      <c r="AAB140" s="10">
        <f t="shared" si="1030"/>
        <v>97.428358489423715</v>
      </c>
      <c r="AAC140" s="9">
        <f t="shared" si="697"/>
        <v>99.830137154059329</v>
      </c>
      <c r="AAD140" s="9">
        <f t="shared" si="698"/>
        <v>95.015260527166149</v>
      </c>
      <c r="AAE140" s="120">
        <f t="shared" si="1031"/>
        <v>97.422698840612739</v>
      </c>
      <c r="AAF140" s="15">
        <f t="shared" si="1032"/>
        <v>4.6953557252844326E-4</v>
      </c>
      <c r="AAG140" s="12"/>
      <c r="AAH140" s="11">
        <f t="shared" si="1133"/>
        <v>4.832092541994433E-4</v>
      </c>
      <c r="AAI140" s="10">
        <f t="shared" si="1033"/>
        <v>97.486390788348103</v>
      </c>
      <c r="AAJ140" s="9">
        <f t="shared" si="699"/>
        <v>99.824078388159307</v>
      </c>
      <c r="AAK140" s="9">
        <f t="shared" si="700"/>
        <v>95.139744577957771</v>
      </c>
      <c r="AAL140" s="120">
        <f t="shared" si="1034"/>
        <v>97.481911483058539</v>
      </c>
      <c r="AAM140" s="15">
        <f t="shared" si="1035"/>
        <v>4.5680534059842236E-4</v>
      </c>
      <c r="AAN140" s="12"/>
      <c r="AAO140" s="11">
        <f t="shared" si="1134"/>
        <v>4.7041140164295995E-4</v>
      </c>
      <c r="AAP140" s="10">
        <f t="shared" si="1036"/>
        <v>97.545592118780576</v>
      </c>
      <c r="AAQ140" s="9">
        <f t="shared" si="701"/>
        <v>99.81834370382866</v>
      </c>
      <c r="AAR140" s="9">
        <f t="shared" si="702"/>
        <v>95.266194744067022</v>
      </c>
      <c r="AAS140" s="120">
        <f t="shared" si="1037"/>
        <v>97.542269223947841</v>
      </c>
      <c r="AAT140" s="15">
        <f t="shared" si="1038"/>
        <v>4.4391498135552473E-4</v>
      </c>
      <c r="AAU140" s="12"/>
      <c r="AAV140" s="11">
        <f t="shared" si="1135"/>
        <v>4.5745501437953836E-4</v>
      </c>
      <c r="AAW140" s="10">
        <f t="shared" si="1039"/>
        <v>97.605941697936487</v>
      </c>
      <c r="AAX140" s="9">
        <f t="shared" si="703"/>
        <v>99.812928101386518</v>
      </c>
      <c r="AAY140" s="9">
        <f t="shared" si="704"/>
        <v>95.394573896066362</v>
      </c>
      <c r="AAZ140" s="120">
        <f t="shared" si="1040"/>
        <v>97.60375099872644</v>
      </c>
      <c r="ABA140" s="15">
        <f t="shared" si="1041"/>
        <v>4.3086762801793375E-4</v>
      </c>
      <c r="ABB140" s="12"/>
      <c r="ABC140" s="11">
        <f t="shared" si="1136"/>
        <v>4.4434326467342612E-4</v>
      </c>
      <c r="ABD140" s="10">
        <f t="shared" si="1042"/>
        <v>97.667418245292836</v>
      </c>
      <c r="ABE140" s="9">
        <f t="shared" si="705"/>
        <v>99.807826166598531</v>
      </c>
      <c r="ABF140" s="9">
        <f t="shared" si="1139"/>
        <v>95.524844355230343</v>
      </c>
      <c r="ABG140" s="120">
        <f t="shared" si="1043"/>
        <v>97.666335260914437</v>
      </c>
      <c r="ABH140" s="15">
        <f t="shared" si="1044"/>
        <v>4.1766642694379588E-4</v>
      </c>
      <c r="ABI140" s="12"/>
      <c r="ABJ140" s="11">
        <f t="shared" si="1137"/>
        <v>4.3107933730192983E-4</v>
      </c>
      <c r="ABK140" s="10">
        <f t="shared" si="1161"/>
        <v>97.72999999999999</v>
      </c>
      <c r="ABL140" s="9">
        <f t="shared" si="706"/>
        <v>99.803032075244218</v>
      </c>
      <c r="ABM140" s="9"/>
      <c r="ABN140" s="101">
        <f t="shared" si="1046"/>
        <v>97.72999999999999</v>
      </c>
      <c r="ABO140" s="15">
        <f t="shared" si="1162"/>
        <v>4.0431453503210181E-4</v>
      </c>
      <c r="ABP140" s="11"/>
      <c r="ABQ140" s="11"/>
    </row>
    <row r="141" spans="1:745" x14ac:dyDescent="0.2">
      <c r="A141" s="1">
        <f t="shared" si="707"/>
        <v>175.2</v>
      </c>
      <c r="B141" s="1">
        <f t="shared" si="1048"/>
        <v>-530.86680486868977</v>
      </c>
      <c r="C141" s="1">
        <f t="shared" si="1049"/>
        <v>-2564065.8939724509</v>
      </c>
      <c r="D141" s="2">
        <f t="shared" si="1050"/>
        <v>119.74</v>
      </c>
      <c r="E141" s="7">
        <f t="shared" si="1051"/>
        <v>2.8300000000000001E-3</v>
      </c>
      <c r="F141" s="1">
        <f t="shared" si="1052"/>
        <v>6.2352202539999999E-2</v>
      </c>
      <c r="G141" s="2">
        <f t="shared" si="1053"/>
        <v>3500</v>
      </c>
      <c r="H141" s="3">
        <f t="shared" si="500"/>
        <v>58.333333333333336</v>
      </c>
      <c r="I141" s="3">
        <f t="shared" si="501"/>
        <v>366.52</v>
      </c>
      <c r="J141" s="1">
        <f t="shared" si="1054"/>
        <v>0.77</v>
      </c>
      <c r="K141" s="1">
        <f t="shared" si="1055"/>
        <v>0.65</v>
      </c>
      <c r="L141" s="1">
        <f t="shared" si="1140"/>
        <v>0.50050000000000006</v>
      </c>
      <c r="M141" s="40">
        <f t="shared" si="1141"/>
        <v>9.0273513153513143</v>
      </c>
      <c r="N141" s="40">
        <f t="shared" si="502"/>
        <v>685.17596483516479</v>
      </c>
      <c r="O141" s="1">
        <f t="shared" si="1056"/>
        <v>22.01</v>
      </c>
      <c r="P141" s="1">
        <f t="shared" si="1057"/>
        <v>101</v>
      </c>
      <c r="Q141" s="2">
        <f t="shared" si="1058"/>
        <v>9568.08</v>
      </c>
      <c r="R141" s="1">
        <f t="shared" si="1142"/>
        <v>95.680800000000005</v>
      </c>
      <c r="S141" s="7">
        <f t="shared" si="1059"/>
        <v>0.1084</v>
      </c>
      <c r="T141" s="7">
        <f t="shared" si="503"/>
        <v>9.228889823999999E-3</v>
      </c>
      <c r="U141" s="7">
        <f t="shared" si="1143"/>
        <v>5.2029491518009133E-2</v>
      </c>
      <c r="V141" s="40">
        <f t="shared" si="1144"/>
        <v>5127.2756619537149</v>
      </c>
      <c r="W141" s="1">
        <f t="shared" si="1060"/>
        <v>0</v>
      </c>
      <c r="X141" s="1">
        <f t="shared" si="1061"/>
        <v>119.74</v>
      </c>
      <c r="Y141" s="1">
        <f t="shared" si="1062"/>
        <v>97.72999999999999</v>
      </c>
      <c r="Z141" s="6">
        <f t="shared" si="505"/>
        <v>0.80246106979523479</v>
      </c>
      <c r="AA141" s="2">
        <f t="shared" si="1063"/>
        <v>464.2</v>
      </c>
      <c r="AB141" s="40">
        <f t="shared" si="1145"/>
        <v>27481.926356927921</v>
      </c>
      <c r="AC141" s="1">
        <f t="shared" si="1146"/>
        <v>0.20611977595863853</v>
      </c>
      <c r="AD141" s="2">
        <f t="shared" si="1147"/>
        <v>19</v>
      </c>
      <c r="AE141" s="10">
        <f t="shared" si="1148"/>
        <v>3.9162757432141322</v>
      </c>
      <c r="AF141" s="12">
        <f t="shared" si="1149"/>
        <v>0.24139086582888025</v>
      </c>
      <c r="AG141" s="43">
        <f t="shared" si="510"/>
        <v>-1.3844969062402538E-4</v>
      </c>
      <c r="AH141" s="97">
        <f t="shared" si="511"/>
        <v>3.5662682701532173E-5</v>
      </c>
      <c r="AI141" s="11">
        <f t="shared" si="712"/>
        <v>0</v>
      </c>
      <c r="AJ141" s="43">
        <f t="shared" si="512"/>
        <v>2.0496439159286462E-3</v>
      </c>
      <c r="AK141" s="43"/>
      <c r="AL141" s="11">
        <f t="shared" si="713"/>
        <v>0</v>
      </c>
      <c r="AM141" s="10">
        <f t="shared" si="1150"/>
        <v>101.8662977547794</v>
      </c>
      <c r="AN141" s="9"/>
      <c r="AO141" s="9">
        <f t="shared" si="1151"/>
        <v>101.65029358106395</v>
      </c>
      <c r="AP141" s="108">
        <f t="shared" si="715"/>
        <v>101.65029358106395</v>
      </c>
      <c r="AQ141" s="15">
        <f t="shared" si="1152"/>
        <v>0</v>
      </c>
      <c r="AR141" s="49"/>
      <c r="AS141" s="11">
        <f t="shared" si="1153"/>
        <v>2.1065413984758616E-5</v>
      </c>
      <c r="AT141" s="10">
        <f t="shared" si="1154"/>
        <v>101.75828957034636</v>
      </c>
      <c r="AU141" s="9">
        <f t="shared" si="1155"/>
        <v>101.65029358106395</v>
      </c>
      <c r="AV141" s="9">
        <f t="shared" si="1156"/>
        <v>101.43466539418783</v>
      </c>
      <c r="AW141" s="101">
        <f t="shared" si="719"/>
        <v>101.54247948762588</v>
      </c>
      <c r="AX141" s="15">
        <f t="shared" si="720"/>
        <v>2.1027559379747435E-5</v>
      </c>
      <c r="AY141" s="49"/>
      <c r="AZ141" s="11">
        <f t="shared" si="1157"/>
        <v>4.2095343840348578E-5</v>
      </c>
      <c r="BA141" s="10">
        <f t="shared" si="1158"/>
        <v>101.65045112767459</v>
      </c>
      <c r="BB141" s="9">
        <f t="shared" si="1159"/>
        <v>101.65028142970338</v>
      </c>
      <c r="BC141" s="9">
        <f t="shared" si="517"/>
        <v>101.2194107547049</v>
      </c>
      <c r="BD141" s="101">
        <f t="shared" si="723"/>
        <v>101.43484609220414</v>
      </c>
      <c r="BE141" s="15">
        <f t="shared" si="1160"/>
        <v>4.2017506313899594E-5</v>
      </c>
      <c r="BF141" s="49"/>
      <c r="BG141" s="11">
        <f t="shared" si="725"/>
        <v>6.3087644255360284E-5</v>
      </c>
      <c r="BH141" s="10">
        <f t="shared" si="726"/>
        <v>101.54276911820084</v>
      </c>
      <c r="BI141" s="9">
        <f t="shared" si="518"/>
        <v>101.65023291116385</v>
      </c>
      <c r="BJ141" s="9">
        <f t="shared" si="727"/>
        <v>101.00452706962933</v>
      </c>
      <c r="BK141" s="101">
        <f t="shared" si="728"/>
        <v>101.32737999039659</v>
      </c>
      <c r="BL141" s="15">
        <f t="shared" si="729"/>
        <v>6.2967732194106339E-5</v>
      </c>
      <c r="BM141" s="49"/>
      <c r="BN141" s="11">
        <f t="shared" si="730"/>
        <v>8.4040196684341301E-5</v>
      </c>
      <c r="BO141" s="10">
        <f t="shared" si="731"/>
        <v>101.43523022661135</v>
      </c>
      <c r="BP141" s="9">
        <f t="shared" si="519"/>
        <v>101.65012394710399</v>
      </c>
      <c r="BQ141" s="9">
        <f t="shared" si="732"/>
        <v>100.79001159533018</v>
      </c>
      <c r="BR141" s="101">
        <f t="shared" si="733"/>
        <v>101.22006777121709</v>
      </c>
      <c r="BS141" s="15">
        <f t="shared" si="734"/>
        <v>8.3876156509017031E-5</v>
      </c>
      <c r="BT141" s="12"/>
      <c r="BU141" s="11">
        <f t="shared" si="735"/>
        <v>1.0495091001690682E-4</v>
      </c>
      <c r="BV141" s="10">
        <f t="shared" si="736"/>
        <v>101.32782113696379</v>
      </c>
      <c r="BW141" s="9">
        <f t="shared" si="520"/>
        <v>101.64993060599102</v>
      </c>
      <c r="BX141" s="9">
        <f t="shared" si="737"/>
        <v>100.57586144054437</v>
      </c>
      <c r="BY141" s="101">
        <f t="shared" si="738"/>
        <v>101.11289602326769</v>
      </c>
      <c r="BZ141" s="15">
        <f t="shared" si="739"/>
        <v>1.0474072746045582E-4</v>
      </c>
      <c r="CA141" s="12"/>
      <c r="CB141" s="11">
        <f t="shared" si="740"/>
        <v>1.2581772121606288E-4</v>
      </c>
      <c r="CC141" s="10">
        <f t="shared" si="741"/>
        <v>101.2205285387638</v>
      </c>
      <c r="CD141" s="9">
        <f t="shared" si="521"/>
        <v>101.6496291122204</v>
      </c>
      <c r="CE141" s="9">
        <f t="shared" si="742"/>
        <v>100.36207356950113</v>
      </c>
      <c r="CF141" s="101">
        <f t="shared" si="743"/>
        <v>101.00585134086077</v>
      </c>
      <c r="CG141" s="15">
        <f t="shared" si="744"/>
        <v>1.255594225480586E-4</v>
      </c>
      <c r="CH141" s="12"/>
      <c r="CI141" s="11">
        <f t="shared" si="745"/>
        <v>1.4663859592578408E-4</v>
      </c>
      <c r="CJ141" s="10">
        <f t="shared" si="746"/>
        <v>101.11333913298989</v>
      </c>
      <c r="CK141" s="9">
        <f t="shared" si="522"/>
        <v>101.64919585501818</v>
      </c>
      <c r="CL141" s="9">
        <f t="shared" si="747"/>
        <v>100.14864480515257</v>
      </c>
      <c r="CM141" s="101">
        <f t="shared" si="748"/>
        <v>100.89892033008537</v>
      </c>
      <c r="CN141" s="15">
        <f t="shared" si="749"/>
        <v>1.4633024912238008E-4</v>
      </c>
      <c r="CO141" s="12"/>
      <c r="CP141" s="11">
        <f t="shared" si="750"/>
        <v>1.6741152904780682E-4</v>
      </c>
      <c r="CQ141" s="10">
        <f t="shared" si="751"/>
        <v>101.00623963806137</v>
      </c>
      <c r="CR141" s="9">
        <f t="shared" si="523"/>
        <v>101.64860739712108</v>
      </c>
      <c r="CS141" s="9">
        <f t="shared" si="524"/>
        <v>99.935571832505602</v>
      </c>
      <c r="CT141" s="101">
        <f t="shared" si="752"/>
        <v>100.79208961481334</v>
      </c>
      <c r="CU141" s="15">
        <f t="shared" si="753"/>
        <v>1.6705124490641824E-4</v>
      </c>
      <c r="CV141" s="12"/>
      <c r="CW141" s="11">
        <f t="shared" si="754"/>
        <v>1.8813454528754972E-4</v>
      </c>
      <c r="CX141" s="10">
        <f t="shared" si="755"/>
        <v>100.89921679574459</v>
      </c>
      <c r="CY141" s="9">
        <f t="shared" si="525"/>
        <v>101.64784048322963</v>
      </c>
      <c r="CZ141" s="9">
        <f t="shared" si="526"/>
        <v>99.722851202047977</v>
      </c>
      <c r="DA141" s="101">
        <f t="shared" si="756"/>
        <v>100.68534584263881</v>
      </c>
      <c r="DB141" s="15">
        <f t="shared" si="757"/>
        <v>1.877204784858528E-4</v>
      </c>
      <c r="DC141" s="12"/>
      <c r="DD141" s="11">
        <f t="shared" si="758"/>
        <v>2.0880569966936572E-4</v>
      </c>
      <c r="DE141" s="10">
        <f t="shared" si="759"/>
        <v>100.79225737699163</v>
      </c>
      <c r="DF141" s="9">
        <f t="shared" si="527"/>
        <v>101.64687204823016</v>
      </c>
      <c r="DG141" s="9">
        <f t="shared" si="528"/>
        <v>99.510479333265195</v>
      </c>
      <c r="DH141" s="101">
        <f t="shared" si="760"/>
        <v>100.57867569074767</v>
      </c>
      <c r="DI141" s="15">
        <f t="shared" si="761"/>
        <v>2.0833604976789227E-4</v>
      </c>
      <c r="DJ141" s="12"/>
      <c r="DK141" s="11">
        <f t="shared" si="762"/>
        <v>2.2942307802096857E-4</v>
      </c>
      <c r="DL141" s="10">
        <f t="shared" si="763"/>
        <v>100.68534818770786</v>
      </c>
      <c r="DM141" s="9">
        <f t="shared" si="529"/>
        <v>101.64567922518204</v>
      </c>
      <c r="DN141" s="9">
        <f t="shared" si="530"/>
        <v>99.298452518239529</v>
      </c>
      <c r="DO141" s="101">
        <f t="shared" si="764"/>
        <v>100.47206587171078</v>
      </c>
      <c r="DP141" s="15">
        <f t="shared" si="765"/>
        <v>2.2889609040916203E-4</v>
      </c>
      <c r="DQ141" s="12"/>
      <c r="DR141" s="11">
        <f t="shared" si="766"/>
        <v>2.4998479742747661E-4</v>
      </c>
      <c r="DS141" s="10">
        <f t="shared" si="767"/>
        <v>100.57847607444219</v>
      </c>
      <c r="DT141" s="9">
        <f t="shared" si="531"/>
        <v>101.64423935306638</v>
      </c>
      <c r="DU141" s="9">
        <f t="shared" si="532"/>
        <v>99.086766925328874</v>
      </c>
      <c r="DV141" s="101">
        <f t="shared" si="768"/>
        <v>100.36550313919763</v>
      </c>
      <c r="DW141" s="15">
        <f t="shared" si="769"/>
        <v>2.4939876421263064E-4</v>
      </c>
      <c r="DX141" s="12"/>
      <c r="DY141" s="11">
        <f t="shared" si="770"/>
        <v>2.7048900665489122E-4</v>
      </c>
      <c r="DZ141" s="10">
        <f t="shared" si="771"/>
        <v>100.4716279299972</v>
      </c>
      <c r="EA141" s="9">
        <f t="shared" si="533"/>
        <v>101.6425299842936</v>
      </c>
      <c r="EB141" s="9">
        <f t="shared" si="534"/>
        <v>98.875418602915744</v>
      </c>
      <c r="EC141" s="101">
        <f t="shared" si="772"/>
        <v>100.25897429360467</v>
      </c>
      <c r="ED141" s="15">
        <f t="shared" si="773"/>
        <v>2.6984226749410657E-4</v>
      </c>
      <c r="EE141" s="12"/>
      <c r="EF141" s="11">
        <f t="shared" si="774"/>
        <v>2.9093388654360849E-4</v>
      </c>
      <c r="EG141" s="10">
        <f t="shared" si="775"/>
        <v>100.36479069895287</v>
      </c>
      <c r="EH141" s="9">
        <f t="shared" si="535"/>
        <v>101.64052889196672</v>
      </c>
      <c r="EI141" s="9">
        <f t="shared" si="536"/>
        <v>98.664403483224206</v>
      </c>
      <c r="EJ141" s="101">
        <f t="shared" si="776"/>
        <v>100.15246618759546</v>
      </c>
      <c r="EK141" s="15">
        <f t="shared" si="777"/>
        <v>2.9022482941832754E-4</v>
      </c>
      <c r="EL141" s="12"/>
      <c r="EM141" s="11">
        <f t="shared" si="778"/>
        <v>3.1131765037186723E-4</v>
      </c>
      <c r="EN141" s="10">
        <f t="shared" si="779"/>
        <v>100.25795138310171</v>
      </c>
      <c r="EO141" s="9">
        <f t="shared" si="537"/>
        <v>101.63821407689855</v>
      </c>
      <c r="EP141" s="9">
        <f t="shared" si="538"/>
        <v>98.453717386196601</v>
      </c>
      <c r="EQ141" s="101">
        <f t="shared" si="780"/>
        <v>100.04596573154757</v>
      </c>
      <c r="ER141" s="15">
        <f t="shared" si="781"/>
        <v>3.1054471230522164E-4</v>
      </c>
      <c r="ES141" s="12"/>
      <c r="ET141" s="11">
        <f t="shared" si="782"/>
        <v>3.3163854418964044E-4</v>
      </c>
      <c r="EU141" s="10">
        <f t="shared" si="783"/>
        <v>100.15109704678991</v>
      </c>
      <c r="EV141" s="9">
        <f t="shared" si="539"/>
        <v>101.6355637743805</v>
      </c>
      <c r="EW141" s="9">
        <f t="shared" si="540"/>
        <v>98.24335602342515</v>
      </c>
      <c r="EX141" s="101">
        <f t="shared" si="784"/>
        <v>99.939459898902825</v>
      </c>
      <c r="EY141" s="15">
        <f t="shared" si="785"/>
        <v>3.3080021190656751E-4</v>
      </c>
      <c r="EZ141" s="12"/>
      <c r="FA141" s="11">
        <f t="shared" si="786"/>
        <v>3.5189484712321099E-4</v>
      </c>
      <c r="FB141" s="10">
        <f t="shared" si="787"/>
        <v>100.04421482216146</v>
      </c>
      <c r="FC141" s="9">
        <f t="shared" si="541"/>
        <v>101.63255646070179</v>
      </c>
      <c r="FD141" s="9">
        <f t="shared" si="542"/>
        <v>98.03331500213217</v>
      </c>
      <c r="FE141" s="101">
        <f t="shared" si="788"/>
        <v>99.832935731416981</v>
      </c>
      <c r="FF141" s="15">
        <f t="shared" si="789"/>
        <v>3.5098965765360807E-4</v>
      </c>
      <c r="FG141" s="12"/>
      <c r="FH141" s="11">
        <f t="shared" si="790"/>
        <v>3.7208487165086212E-4</v>
      </c>
      <c r="FI141" s="10">
        <f t="shared" si="791"/>
        <v>99.937291914301142</v>
      </c>
      <c r="FJ141" s="9">
        <f t="shared" si="543"/>
        <v>101.62917085941753</v>
      </c>
      <c r="FK141" s="9">
        <f t="shared" si="544"/>
        <v>97.823589829193523</v>
      </c>
      <c r="FL141" s="101">
        <f t="shared" si="792"/>
        <v>99.726380344305525</v>
      </c>
      <c r="FM141" s="15">
        <f t="shared" si="793"/>
        <v>3.7111141287592803E-4</v>
      </c>
      <c r="FN141" s="12"/>
      <c r="FO141" s="11">
        <f t="shared" si="794"/>
        <v>3.9220696384997269E-4</v>
      </c>
      <c r="FP141" s="10">
        <f t="shared" si="795"/>
        <v>99.830315606273388</v>
      </c>
      <c r="FQ141" s="9">
        <f t="shared" si="545"/>
        <v>101.62538594736509</v>
      </c>
      <c r="FR141" s="9">
        <f t="shared" si="546"/>
        <v>97.614175915200093</v>
      </c>
      <c r="FS141" s="101">
        <f t="shared" si="796"/>
        <v>99.619780931282591</v>
      </c>
      <c r="FT141" s="15">
        <f t="shared" si="797"/>
        <v>3.911638749920997E-4</v>
      </c>
      <c r="FU141" s="12"/>
      <c r="FV141" s="11">
        <f t="shared" si="798"/>
        <v>4.1225950361597509E-4</v>
      </c>
      <c r="FW141" s="10">
        <f t="shared" si="799"/>
        <v>99.723273264053944</v>
      </c>
      <c r="FX141" s="9">
        <f t="shared" si="547"/>
        <v>101.62118096042812</v>
      </c>
      <c r="FY141" s="9">
        <f t="shared" si="548"/>
        <v>97.405068578550029</v>
      </c>
      <c r="FZ141" s="101">
        <f t="shared" si="800"/>
        <v>99.513124769489082</v>
      </c>
      <c r="GA141" s="15">
        <f t="shared" si="801"/>
        <v>4.1114547567270399E-4</v>
      </c>
      <c r="GB141" s="12"/>
      <c r="GC141" s="11">
        <f t="shared" si="802"/>
        <v>4.3224090485371048E-4</v>
      </c>
      <c r="GD141" s="10">
        <f t="shared" si="803"/>
        <v>99.616152341350514</v>
      </c>
      <c r="GE141" s="9">
        <f t="shared" si="549"/>
        <v>101.61653539904806</v>
      </c>
      <c r="GF141" s="9">
        <f t="shared" si="550"/>
        <v>97.196263049567847</v>
      </c>
      <c r="GG141" s="101">
        <f t="shared" si="804"/>
        <v>99.406399224307961</v>
      </c>
      <c r="GH141" s="15">
        <f t="shared" si="805"/>
        <v>4.3105468097612331E-4</v>
      </c>
      <c r="GI141" s="12"/>
      <c r="GJ141" s="11">
        <f t="shared" si="806"/>
        <v>4.5214961564153108E-4</v>
      </c>
      <c r="GK141" s="10">
        <f t="shared" si="807"/>
        <v>99.508940384310449</v>
      </c>
      <c r="GL141" s="9">
        <f t="shared" si="551"/>
        <v>101.61142903348326</v>
      </c>
      <c r="GM141" s="9">
        <f t="shared" si="552"/>
        <v>96.987754474643751</v>
      </c>
      <c r="GN141" s="120">
        <f t="shared" si="808"/>
        <v>99.299591754063499</v>
      </c>
      <c r="GO141" s="15">
        <f t="shared" si="809"/>
        <v>4.5088999145773492E-4</v>
      </c>
      <c r="GP141" s="12"/>
      <c r="GQ141" s="11">
        <f t="shared" si="810"/>
        <v>4.7198411836874997E-4</v>
      </c>
      <c r="GR141" s="10">
        <f t="shared" si="811"/>
        <v>99.401625036112279</v>
      </c>
      <c r="GS141" s="9">
        <f t="shared" si="553"/>
        <v>101.60584190881625</v>
      </c>
      <c r="GT141" s="9">
        <f t="shared" si="554"/>
        <v>96.779537920388393</v>
      </c>
      <c r="GU141" s="120">
        <f t="shared" si="812"/>
        <v>99.192689914602312</v>
      </c>
      <c r="GV141" s="15">
        <f t="shared" si="813"/>
        <v>4.7064994225304004E-4</v>
      </c>
      <c r="GW141" s="12"/>
      <c r="GX141" s="11">
        <f t="shared" si="814"/>
        <v>4.91742929846908E-4</v>
      </c>
      <c r="GY141" s="10">
        <f t="shared" si="815"/>
        <v>99.294194041438942</v>
      </c>
      <c r="GZ141" s="9">
        <f t="shared" si="555"/>
        <v>101.59975434970973</v>
      </c>
      <c r="HA141" s="9">
        <f t="shared" si="556"/>
        <v>96.571608377797219</v>
      </c>
      <c r="HB141" s="101">
        <f t="shared" si="816"/>
        <v>99.08568136375348</v>
      </c>
      <c r="HC141" s="15">
        <f t="shared" si="817"/>
        <v>4.9033310313537461E-4</v>
      </c>
      <c r="HD141" s="12"/>
      <c r="HE141" s="11">
        <f t="shared" si="818"/>
        <v>5.1142460139543889E-4</v>
      </c>
      <c r="HF141" s="10">
        <f t="shared" si="819"/>
        <v>99.186635250830278</v>
      </c>
      <c r="HG141" s="9">
        <f t="shared" si="557"/>
        <v>101.59314696491258</v>
      </c>
      <c r="HH141" s="9">
        <f t="shared" si="558"/>
        <v>96.363960766419481</v>
      </c>
      <c r="HI141" s="101">
        <f t="shared" si="820"/>
        <v>98.978553865666029</v>
      </c>
      <c r="HJ141" s="15">
        <f t="shared" si="821"/>
        <v>5.0993807854876963E-4</v>
      </c>
      <c r="HK141" s="12"/>
      <c r="HL141" s="11">
        <f t="shared" si="822"/>
        <v>5.310277189022872E-4</v>
      </c>
      <c r="HM141" s="10">
        <f t="shared" si="823"/>
        <v>99.078936624912842</v>
      </c>
      <c r="HN141" s="9">
        <f t="shared" si="559"/>
        <v>101.58600065151694</v>
      </c>
      <c r="HO141" s="9">
        <f t="shared" si="560"/>
        <v>96.156589938526622</v>
      </c>
      <c r="HP141" s="120">
        <f t="shared" si="824"/>
        <v>98.871295295021781</v>
      </c>
      <c r="HQ141" s="15">
        <f t="shared" si="825"/>
        <v>5.2946350761658449E-4</v>
      </c>
      <c r="HR141" s="12"/>
      <c r="HS141" s="11">
        <f t="shared" si="1064"/>
        <v>5.5055090286006982E-4</v>
      </c>
      <c r="HT141" s="10">
        <f t="shared" si="826"/>
        <v>98.971086238505123</v>
      </c>
      <c r="HU141" s="9">
        <f t="shared" si="561"/>
        <v>101.57829659896814</v>
      </c>
      <c r="HV141" s="9">
        <f t="shared" si="562"/>
        <v>95.949490683275087</v>
      </c>
      <c r="HW141" s="120">
        <f t="shared" si="827"/>
        <v>98.763893641121612</v>
      </c>
      <c r="HX141" s="15">
        <f t="shared" si="828"/>
        <v>5.4890806412661555E-4</v>
      </c>
      <c r="HY141" s="12"/>
      <c r="HZ141" s="11">
        <f t="shared" si="1065"/>
        <v>5.6999280837837364E-4</v>
      </c>
      <c r="IA141" s="10">
        <f t="shared" si="829"/>
        <v>98.863072284596541</v>
      </c>
      <c r="IB141" s="9">
        <f t="shared" si="563"/>
        <v>101.57001629282919</v>
      </c>
      <c r="IC141" s="9">
        <f t="shared" si="564"/>
        <v>95.742657730858355</v>
      </c>
      <c r="ID141" s="120">
        <f t="shared" si="830"/>
        <v>98.656337011843775</v>
      </c>
      <c r="IE141" s="15">
        <f t="shared" si="831"/>
        <v>5.6827045649329906E-4</v>
      </c>
      <c r="IF141" s="12"/>
      <c r="IG141" s="11">
        <f t="shared" si="1066"/>
        <v>5.8935212517284086E-4</v>
      </c>
      <c r="IH141" s="10">
        <f t="shared" si="832"/>
        <v>98.754883078198588</v>
      </c>
      <c r="II141" s="9">
        <f t="shared" si="565"/>
        <v>101.56114151830208</v>
      </c>
      <c r="IJ141" s="9">
        <f t="shared" si="566"/>
        <v>95.536085756643644</v>
      </c>
      <c r="IK141" s="120">
        <f t="shared" si="833"/>
        <v>98.548613637472869</v>
      </c>
      <c r="IL141" s="15">
        <f t="shared" si="834"/>
        <v>5.8754942769769219E-4</v>
      </c>
      <c r="IM141" s="12"/>
      <c r="IN141" s="11">
        <f t="shared" si="1067"/>
        <v>6.0862757753166262E-4</v>
      </c>
      <c r="IO141" s="10">
        <f t="shared" si="835"/>
        <v>98.646507060066881</v>
      </c>
      <c r="IP141" s="9">
        <f t="shared" si="567"/>
        <v>101.55165436350799</v>
      </c>
      <c r="IQ141" s="9">
        <f t="shared" si="568"/>
        <v>95.329769385289481</v>
      </c>
      <c r="IR141" s="120">
        <f t="shared" si="836"/>
        <v>98.440711874398744</v>
      </c>
      <c r="IS141" s="15">
        <f t="shared" si="837"/>
        <v>6.0674375520582884E-4</v>
      </c>
      <c r="IT141" s="12"/>
      <c r="IU141" s="11">
        <f t="shared" si="1068"/>
        <v>6.2781792426000026E-4</v>
      </c>
      <c r="IV141" s="10">
        <f t="shared" si="838"/>
        <v>98.537932800293518</v>
      </c>
      <c r="IW141" s="9">
        <f t="shared" si="569"/>
        <v>101.54153722252929</v>
      </c>
      <c r="IX141" s="9">
        <f t="shared" si="570"/>
        <v>95.123703194836935</v>
      </c>
      <c r="IY141" s="120">
        <f t="shared" si="839"/>
        <v>98.33262020868311</v>
      </c>
      <c r="IZ141" s="15">
        <f t="shared" si="840"/>
        <v>6.2585225086638668E-4</v>
      </c>
      <c r="JA141" s="12"/>
      <c r="JB141" s="11">
        <f t="shared" si="1069"/>
        <v>6.4692195860331636E-4</v>
      </c>
      <c r="JC141" s="10">
        <f t="shared" si="841"/>
        <v>98.429149001767342</v>
      </c>
      <c r="JD141" s="9">
        <f t="shared" si="571"/>
        <v>101.53077279821568</v>
      </c>
      <c r="JE141" s="9">
        <f t="shared" si="572"/>
        <v>94.917881720773778</v>
      </c>
      <c r="JF141" s="120">
        <f t="shared" si="842"/>
        <v>98.224327259494729</v>
      </c>
      <c r="JG141" s="15">
        <f t="shared" si="843"/>
        <v>6.4487376078801485E-4</v>
      </c>
      <c r="JH141" s="12"/>
      <c r="JI141" s="11">
        <f t="shared" si="1070"/>
        <v>6.6593850814984743E-4</v>
      </c>
      <c r="JJ141" s="10">
        <f t="shared" si="844"/>
        <v>98.320144503503272</v>
      </c>
      <c r="JK141" s="9">
        <f t="shared" si="573"/>
        <v>101.51934410475785</v>
      </c>
      <c r="JL141" s="9">
        <f t="shared" si="574"/>
        <v>94.712299460064557</v>
      </c>
      <c r="JM141" s="120">
        <f t="shared" si="845"/>
        <v>98.115821782411203</v>
      </c>
      <c r="JN141" s="15">
        <f t="shared" si="846"/>
        <v>6.6380716519730796E-4</v>
      </c>
      <c r="JO141" s="12"/>
      <c r="JP141" s="11">
        <f t="shared" si="1071"/>
        <v>6.8486643471323059E-4</v>
      </c>
      <c r="JQ141" s="10">
        <f t="shared" si="847"/>
        <v>98.210908283838606</v>
      </c>
      <c r="JR141" s="9">
        <f t="shared" si="575"/>
        <v>101.50723447003148</v>
      </c>
      <c r="JS141" s="9">
        <f t="shared" si="576"/>
        <v>94.506950875144071</v>
      </c>
      <c r="JT141" s="120">
        <f t="shared" si="848"/>
        <v>98.007092672587774</v>
      </c>
      <c r="JU141" s="15">
        <f t="shared" si="849"/>
        <v>6.826513782779522E-4</v>
      </c>
      <c r="JV141" s="12"/>
      <c r="JW141" s="11">
        <f t="shared" si="1072"/>
        <v>7.0370463419575579E-4</v>
      </c>
      <c r="JX141" s="10">
        <f t="shared" si="850"/>
        <v>98.101429463496714</v>
      </c>
      <c r="JY141" s="9">
        <f t="shared" si="577"/>
        <v>101.4944275377151</v>
      </c>
      <c r="JZ141" s="9">
        <f t="shared" si="578"/>
        <v>94.301830397868883</v>
      </c>
      <c r="KA141" s="120">
        <f t="shared" si="851"/>
        <v>97.89812896779199</v>
      </c>
      <c r="KB141" s="15">
        <f t="shared" si="852"/>
        <v>7.0140534799191208E-4</v>
      </c>
      <c r="KC141" s="12"/>
      <c r="KD141" s="11">
        <f t="shared" si="1073"/>
        <v>7.2245203643307926E-4</v>
      </c>
      <c r="KE141" s="10">
        <f t="shared" si="853"/>
        <v>97.991697308517132</v>
      </c>
      <c r="KF141" s="9">
        <f t="shared" si="579"/>
        <v>101.48090726918529</v>
      </c>
      <c r="KG141" s="9">
        <f t="shared" si="580"/>
        <v>94.096932433424925</v>
      </c>
      <c r="KH141" s="120">
        <f t="shared" si="854"/>
        <v>97.78891985130511</v>
      </c>
      <c r="KI141" s="15">
        <f t="shared" si="855"/>
        <v>7.2006805588318559E-4</v>
      </c>
      <c r="KJ141" s="12"/>
      <c r="KK141" s="11">
        <f t="shared" si="1074"/>
        <v>7.4110760502091213E-4</v>
      </c>
      <c r="KL141" s="10">
        <f t="shared" si="856"/>
        <v>97.881701233052851</v>
      </c>
      <c r="KM141" s="9">
        <f t="shared" si="581"/>
        <v>101.46665794519284</v>
      </c>
      <c r="KN141" s="9">
        <f t="shared" si="582"/>
        <v>93.892251364186421</v>
      </c>
      <c r="KO141" s="120">
        <f t="shared" si="857"/>
        <v>97.679454654689636</v>
      </c>
      <c r="KP141" s="15">
        <f t="shared" si="858"/>
        <v>7.3863851686494094E-4</v>
      </c>
      <c r="KQ141" s="12"/>
      <c r="KR141" s="11">
        <f t="shared" si="1075"/>
        <v>7.5967033712448235E-4</v>
      </c>
      <c r="KS141" s="10">
        <f t="shared" si="859"/>
        <v>97.771430802034246</v>
      </c>
      <c r="KT141" s="9">
        <f t="shared" si="583"/>
        <v>101.45166416732359</v>
      </c>
      <c r="KU141" s="9">
        <f t="shared" si="584"/>
        <v>93.687781553522257</v>
      </c>
      <c r="KV141" s="120">
        <f t="shared" si="860"/>
        <v>97.569722860422928</v>
      </c>
      <c r="KW141" s="15">
        <f t="shared" si="861"/>
        <v>7.5711577899080008E-4</v>
      </c>
      <c r="KX141" s="12"/>
      <c r="KY141" s="11">
        <f t="shared" si="1076"/>
        <v>7.7813926327146698E-4</v>
      </c>
      <c r="KZ141" s="10">
        <f t="shared" si="862"/>
        <v>97.660875733699683</v>
      </c>
      <c r="LA141" s="9">
        <f t="shared" si="585"/>
        <v>101.43591085924812</v>
      </c>
      <c r="LB141" s="9">
        <f t="shared" si="586"/>
        <v>93.483517349548578</v>
      </c>
      <c r="LC141" s="120">
        <f t="shared" si="863"/>
        <v>97.459714104398358</v>
      </c>
      <c r="LD141" s="15">
        <f t="shared" si="864"/>
        <v>7.7549892321074516E-4</v>
      </c>
      <c r="LE141" s="12"/>
      <c r="LF141" s="11">
        <f t="shared" si="1077"/>
        <v>7.9651344712891332E-4</v>
      </c>
      <c r="LG141" s="10">
        <f t="shared" si="865"/>
        <v>97.550025901994175</v>
      </c>
      <c r="LH141" s="9">
        <f t="shared" si="587"/>
        <v>101.41938326776412</v>
      </c>
      <c r="LI141" s="9">
        <f t="shared" si="588"/>
        <v>93.279453088821739</v>
      </c>
      <c r="LJ141" s="120">
        <f t="shared" si="866"/>
        <v>97.349418178292922</v>
      </c>
      <c r="LK141" s="15">
        <f t="shared" si="867"/>
        <v>7.9378706311264782E-4</v>
      </c>
      <c r="LL141" s="12"/>
      <c r="LM141" s="11">
        <f t="shared" si="1078"/>
        <v>8.1479198526508429E-4</v>
      </c>
      <c r="LN141" s="10">
        <f t="shared" si="868"/>
        <v>97.438871338835156</v>
      </c>
      <c r="LO141" s="9">
        <f t="shared" si="589"/>
        <v>101.40206696363565</v>
      </c>
      <c r="LP141" s="9">
        <f t="shared" si="590"/>
        <v>93.075583099970743</v>
      </c>
      <c r="LQ141" s="120">
        <f t="shared" si="869"/>
        <v>97.238825031803202</v>
      </c>
      <c r="LR141" s="15">
        <f t="shared" si="870"/>
        <v>8.1197934464987765E-4</v>
      </c>
      <c r="LS141" s="12"/>
      <c r="LT141" s="11">
        <f t="shared" si="1079"/>
        <v>8.3297400689668971E-4</v>
      </c>
      <c r="LU141" s="10">
        <f t="shared" si="871"/>
        <v>97.32740223624711</v>
      </c>
      <c r="LV141" s="9">
        <f t="shared" si="591"/>
        <v>101.38394784223371</v>
      </c>
      <c r="LW141" s="9">
        <f t="shared" si="592"/>
        <v>92.871901707266886</v>
      </c>
      <c r="LX141" s="120">
        <f t="shared" si="872"/>
        <v>97.127924774750298</v>
      </c>
      <c r="LY141" s="15">
        <f t="shared" si="873"/>
        <v>8.3007494585568705E-4</v>
      </c>
      <c r="LZ141" s="12"/>
      <c r="MA141" s="11">
        <f t="shared" si="1080"/>
        <v>8.5105867362214019E-4</v>
      </c>
      <c r="MB141" s="10">
        <f t="shared" si="874"/>
        <v>97.215608948366068</v>
      </c>
      <c r="MC141" s="9">
        <f t="shared" si="593"/>
        <v>101.3650121239823</v>
      </c>
      <c r="MD141" s="9">
        <f t="shared" si="594"/>
        <v>92.668403234124185</v>
      </c>
      <c r="ME141" s="120">
        <f t="shared" si="875"/>
        <v>97.016707679053241</v>
      </c>
      <c r="MF141" s="15">
        <f t="shared" si="876"/>
        <v>8.4807307654532528E-4</v>
      </c>
      <c r="MG141" s="12"/>
      <c r="MH141" s="11">
        <f t="shared" si="1081"/>
        <v>8.6904517914187704E-4</v>
      </c>
      <c r="MI141" s="10">
        <f t="shared" si="877"/>
        <v>97.103481993312897</v>
      </c>
      <c r="MJ141" s="9">
        <f t="shared" si="595"/>
        <v>101.3452463546145</v>
      </c>
      <c r="MK141" s="9">
        <f t="shared" si="596"/>
        <v>92.465082006533578</v>
      </c>
      <c r="ML141" s="120">
        <f t="shared" si="878"/>
        <v>96.905164180574047</v>
      </c>
      <c r="MM141" s="15">
        <f t="shared" si="879"/>
        <v>8.6597297800613887E-4</v>
      </c>
      <c r="MN141" s="12"/>
      <c r="MO141" s="11">
        <f t="shared" si="1082"/>
        <v>8.8693274896586643E-4</v>
      </c>
      <c r="MP141" s="10">
        <f t="shared" si="880"/>
        <v>96.991012054939219</v>
      </c>
      <c r="MQ141" s="9">
        <f t="shared" si="597"/>
        <v>101.32463740524318</v>
      </c>
      <c r="MR141" s="9">
        <f t="shared" si="598"/>
        <v>92.261932356424623</v>
      </c>
      <c r="MS141" s="120">
        <f t="shared" si="881"/>
        <v>96.793284880833909</v>
      </c>
      <c r="MT141" s="15">
        <f t="shared" si="882"/>
        <v>8.8377392267663434E-4</v>
      </c>
      <c r="MU141" s="12"/>
      <c r="MV141" s="11">
        <f t="shared" si="1083"/>
        <v>9.0472064010934782E-4</v>
      </c>
      <c r="MW141" s="10">
        <f t="shared" si="883"/>
        <v>96.878189984445015</v>
      </c>
      <c r="MX141" s="9">
        <f t="shared" si="599"/>
        <v>101.30317247225071</v>
      </c>
      <c r="MY141" s="9">
        <f t="shared" si="600"/>
        <v>92.058948624954397</v>
      </c>
      <c r="MZ141" s="120">
        <f t="shared" si="884"/>
        <v>96.681060548602545</v>
      </c>
      <c r="NA141" s="15">
        <f t="shared" si="885"/>
        <v>9.0147521381499836E-4</v>
      </c>
      <c r="NB141" s="12"/>
      <c r="NC141" s="11">
        <f t="shared" si="1084"/>
        <v>9.224081407772656E-4</v>
      </c>
      <c r="ND141" s="10">
        <f t="shared" si="886"/>
        <v>96.765006801870157</v>
      </c>
      <c r="NE141" s="9">
        <f t="shared" si="601"/>
        <v>101.28083907700253</v>
      </c>
      <c r="NF141" s="9">
        <f t="shared" si="602"/>
        <v>91.856125165720456</v>
      </c>
      <c r="NG141" s="120">
        <f t="shared" si="887"/>
        <v>96.568482121361484</v>
      </c>
      <c r="NH141" s="15">
        <f t="shared" si="888"/>
        <v>9.1907618515783655E-4</v>
      </c>
      <c r="NI141" s="12"/>
      <c r="NJ141" s="11">
        <f t="shared" si="1085"/>
        <v>9.3999457003817182E-4</v>
      </c>
      <c r="NK141" s="10">
        <f t="shared" si="889"/>
        <v>96.651453697460553</v>
      </c>
      <c r="NL141" s="9">
        <f t="shared" si="603"/>
        <v>101.25762506538911</v>
      </c>
      <c r="NM141" s="9">
        <f t="shared" si="604"/>
        <v>91.653456347898071</v>
      </c>
      <c r="NN141" s="120">
        <f t="shared" si="890"/>
        <v>96.455540706643589</v>
      </c>
      <c r="NO141" s="15">
        <f t="shared" si="891"/>
        <v>9.3657620056958562E-4</v>
      </c>
      <c r="NP141" s="12"/>
      <c r="NQ141" s="11">
        <f t="shared" si="1086"/>
        <v>9.5747927748798952E-4</v>
      </c>
      <c r="NR141" s="10">
        <f t="shared" si="892"/>
        <v>96.537522032911454</v>
      </c>
      <c r="NS141" s="9">
        <f t="shared" si="605"/>
        <v>101.23351860720108</v>
      </c>
      <c r="NT141" s="9">
        <f t="shared" si="606"/>
        <v>91.450936559297304</v>
      </c>
      <c r="NU141" s="120">
        <f t="shared" si="893"/>
        <v>96.342227583249183</v>
      </c>
      <c r="NV141" s="15">
        <f t="shared" si="894"/>
        <v>9.5397465368345319E-4</v>
      </c>
      <c r="NW141" s="12"/>
      <c r="NX141" s="11">
        <f t="shared" si="1087"/>
        <v>9.7486164290456969E-4</v>
      </c>
      <c r="NY141" s="10">
        <f t="shared" si="895"/>
        <v>96.423203342488023</v>
      </c>
      <c r="NZ141" s="9">
        <f t="shared" si="607"/>
        <v>101.20850819534233</v>
      </c>
      <c r="OA141" s="9">
        <f t="shared" si="608"/>
        <v>91.24856020934206</v>
      </c>
      <c r="OB141" s="120">
        <f t="shared" si="896"/>
        <v>96.228534202342189</v>
      </c>
      <c r="OC141" s="15">
        <f t="shared" si="897"/>
        <v>9.7127096753416161E-4</v>
      </c>
      <c r="OD141" s="12"/>
      <c r="OE141" s="11">
        <f t="shared" si="1088"/>
        <v>9.9214107589325911E-4</v>
      </c>
      <c r="OF141" s="10">
        <f t="shared" si="898"/>
        <v>96.30848933402666</v>
      </c>
      <c r="OG141" s="9">
        <f t="shared" si="609"/>
        <v>101.18258264488576</v>
      </c>
      <c r="OH141" s="9">
        <f t="shared" si="610"/>
        <v>91.046321731965804</v>
      </c>
      <c r="OI141" s="120">
        <f t="shared" si="899"/>
        <v>96.114452188425787</v>
      </c>
      <c r="OJ141" s="15">
        <f t="shared" si="900"/>
        <v>9.8846459418349092E-4</v>
      </c>
      <c r="OK141" s="12"/>
      <c r="OL141" s="11">
        <f t="shared" si="1089"/>
        <v>1.0093170155244836E-3</v>
      </c>
      <c r="OM141" s="10">
        <f t="shared" si="901"/>
        <v>96.193371889816817</v>
      </c>
      <c r="ON141" s="9">
        <f t="shared" si="611"/>
        <v>101.15573109197645</v>
      </c>
      <c r="OO141" s="9">
        <f t="shared" si="612"/>
        <v>90.844215588426465</v>
      </c>
      <c r="OP141" s="120">
        <f t="shared" si="902"/>
        <v>95.99997334020145</v>
      </c>
      <c r="OQ141" s="15">
        <f t="shared" si="903"/>
        <v>1.0055550143388294E-3</v>
      </c>
      <c r="OR141" s="12"/>
      <c r="OS141" s="11">
        <f t="shared" si="1090"/>
        <v>1.0263889299635563E-3</v>
      </c>
      <c r="OT141" s="10">
        <f t="shared" si="904"/>
        <v>96.07784306736697</v>
      </c>
      <c r="OU141" s="9">
        <f t="shared" si="613"/>
        <v>101.12794299258724</v>
      </c>
      <c r="OV141" s="9">
        <f t="shared" si="614"/>
        <v>90.642236270036648</v>
      </c>
      <c r="OW141" s="120">
        <f t="shared" si="905"/>
        <v>95.885089631311942</v>
      </c>
      <c r="OX141" s="15">
        <f t="shared" si="906"/>
        <v>1.0225417369655408E-3</v>
      </c>
      <c r="OY141" s="12"/>
      <c r="OZ141" s="11">
        <f t="shared" si="1091"/>
        <v>1.0433563160935639E-3</v>
      </c>
      <c r="PA141" s="10">
        <f t="shared" si="907"/>
        <v>95.961895100055258</v>
      </c>
      <c r="PB141" s="9">
        <f t="shared" si="615"/>
        <v>101.09920812113118</v>
      </c>
      <c r="PC141" s="9">
        <f t="shared" si="616"/>
        <v>90.440378300810707</v>
      </c>
      <c r="PD141" s="120">
        <f t="shared" si="908"/>
        <v>95.769793210970946</v>
      </c>
      <c r="PE141" s="15">
        <f t="shared" si="909"/>
        <v>1.039424298893557E-3</v>
      </c>
      <c r="PF141" s="12"/>
      <c r="PG141" s="11">
        <f t="shared" si="1092"/>
        <v>1.060218699131654E-3</v>
      </c>
      <c r="PH141" s="10">
        <f t="shared" si="910"/>
        <v>95.845520397667912</v>
      </c>
      <c r="PI141" s="9">
        <f t="shared" si="617"/>
        <v>101.069516568936</v>
      </c>
      <c r="PJ141" s="9">
        <f t="shared" si="618"/>
        <v>90.238636240025883</v>
      </c>
      <c r="PK141" s="120">
        <f t="shared" si="911"/>
        <v>95.654076404480946</v>
      </c>
      <c r="PL141" s="15">
        <f t="shared" si="912"/>
        <v>1.056202264418826E-3</v>
      </c>
      <c r="PM141" s="12"/>
      <c r="PN141" s="11">
        <f t="shared" si="1093"/>
        <v>1.0769756322394574E-3</v>
      </c>
      <c r="PO141" s="10">
        <f t="shared" si="913"/>
        <v>95.728711546826531</v>
      </c>
      <c r="PP141" s="9">
        <f t="shared" si="619"/>
        <v>101.03885874258502</v>
      </c>
      <c r="PQ141" s="9">
        <f t="shared" si="620"/>
        <v>90.037004684698758</v>
      </c>
      <c r="PR141" s="120">
        <f t="shared" si="914"/>
        <v>95.537931713641882</v>
      </c>
      <c r="PS141" s="15">
        <f t="shared" si="915"/>
        <v>1.0728752249000487E-3</v>
      </c>
      <c r="PT141" s="12"/>
      <c r="PU141" s="11">
        <f t="shared" si="1094"/>
        <v>1.0936266961279991E-3</v>
      </c>
      <c r="PV141" s="10">
        <f t="shared" si="916"/>
        <v>95.611461311307238</v>
      </c>
      <c r="PW141" s="9">
        <f t="shared" si="621"/>
        <v>101.00722536212956</v>
      </c>
      <c r="PX141" s="9">
        <f t="shared" si="622"/>
        <v>89.835478271974949</v>
      </c>
      <c r="PY141" s="120">
        <f t="shared" si="917"/>
        <v>95.421351817052255</v>
      </c>
      <c r="PZ141" s="15">
        <f t="shared" si="918"/>
        <v>1.0894427983512876E-3</v>
      </c>
      <c r="QA141" s="12"/>
      <c r="QB141" s="11">
        <f t="shared" si="1095"/>
        <v>1.1101714986577729E-3</v>
      </c>
      <c r="QC141" s="10">
        <f t="shared" si="919"/>
        <v>95.493762632253038</v>
      </c>
      <c r="QD141" s="9">
        <f t="shared" si="623"/>
        <v>100.97460745917728</v>
      </c>
      <c r="QE141" s="9">
        <f t="shared" si="624"/>
        <v>89.63405168143322</v>
      </c>
      <c r="QF141" s="120">
        <f t="shared" si="920"/>
        <v>95.304329570305242</v>
      </c>
      <c r="QG141" s="15">
        <f t="shared" si="921"/>
        <v>1.1059046290308903E-3</v>
      </c>
      <c r="QH141" s="12"/>
      <c r="QI141" s="11">
        <f t="shared" si="1096"/>
        <v>1.12660967443434E-3</v>
      </c>
      <c r="QJ141" s="10">
        <f t="shared" si="922"/>
        <v>95.375608628282336</v>
      </c>
      <c r="QK141" s="9">
        <f t="shared" si="625"/>
        <v>100.9409963748614</v>
      </c>
      <c r="QL141" s="9">
        <f t="shared" si="626"/>
        <v>89.432719637302952</v>
      </c>
      <c r="QM141" s="120">
        <f t="shared" si="923"/>
        <v>95.186858006082176</v>
      </c>
      <c r="QN141" s="15">
        <f t="shared" si="924"/>
        <v>1.1222603870271813E-3</v>
      </c>
      <c r="QO141" s="12"/>
      <c r="QP141" s="11">
        <f t="shared" si="1097"/>
        <v>1.1429408843999921E-3</v>
      </c>
      <c r="QQ141" s="10">
        <f t="shared" si="925"/>
        <v>95.256992595495518</v>
      </c>
      <c r="QR141" s="9">
        <f t="shared" si="627"/>
        <v>100.90638375769531</v>
      </c>
      <c r="QS141" s="9">
        <f t="shared" si="628"/>
        <v>89.231476910595006</v>
      </c>
      <c r="QT141" s="120">
        <f t="shared" si="926"/>
        <v>95.068930334145165</v>
      </c>
      <c r="QU141" s="15">
        <f t="shared" si="927"/>
        <v>1.1385097678414701E-3</v>
      </c>
      <c r="QV141" s="12"/>
      <c r="QW141" s="11">
        <f t="shared" si="1098"/>
        <v>1.1591648154219856E-3</v>
      </c>
      <c r="QX141" s="10">
        <f t="shared" si="928"/>
        <v>95.137908007381867</v>
      </c>
      <c r="QY141" s="9">
        <f t="shared" si="629"/>
        <v>100.8707615613172</v>
      </c>
      <c r="QZ141" s="9">
        <f t="shared" si="630"/>
        <v>89.030318321147021</v>
      </c>
      <c r="RA141" s="120">
        <f t="shared" si="929"/>
        <v>94.950539941232108</v>
      </c>
      <c r="RB141" s="15">
        <f t="shared" si="930"/>
        <v>1.1546524919686541E-3</v>
      </c>
      <c r="RC141" s="12"/>
      <c r="RD141" s="11">
        <f t="shared" si="1099"/>
        <v>1.1752811798776694E-3</v>
      </c>
      <c r="RE141" s="10">
        <f t="shared" si="931"/>
        <v>95.018348514629707</v>
      </c>
      <c r="RF141" s="9">
        <f t="shared" si="631"/>
        <v>100.83412204212932</v>
      </c>
      <c r="RG141" s="9">
        <f t="shared" si="632"/>
        <v>88.829238739580745</v>
      </c>
      <c r="RH141" s="120">
        <f t="shared" si="932"/>
        <v>94.831680390855041</v>
      </c>
      <c r="RI141" s="15">
        <f t="shared" si="933"/>
        <v>1.1706883044761223E-3</v>
      </c>
      <c r="RJ141" s="12"/>
      <c r="RK141" s="11">
        <f t="shared" si="1100"/>
        <v>1.1912897152372062E-3</v>
      </c>
      <c r="RL141" s="10">
        <f t="shared" si="934"/>
        <v>94.898307944840894</v>
      </c>
      <c r="RM141" s="9">
        <f t="shared" si="633"/>
        <v>100.79645775683636</v>
      </c>
      <c r="RN141" s="9">
        <f t="shared" si="634"/>
        <v>88.628233089176064</v>
      </c>
      <c r="RO141" s="120">
        <f t="shared" si="935"/>
        <v>94.712345423006212</v>
      </c>
      <c r="RP141" s="15">
        <f t="shared" si="936"/>
        <v>1.1866169745809684E-3</v>
      </c>
      <c r="RQ141" s="12"/>
      <c r="RR141" s="11">
        <f t="shared" si="1101"/>
        <v>1.2071901836439079E-3</v>
      </c>
      <c r="RS141" s="10">
        <f t="shared" si="937"/>
        <v>94.777780302154198</v>
      </c>
      <c r="RT141" s="9">
        <f t="shared" si="635"/>
        <v>100.75776155988741</v>
      </c>
      <c r="RU141" s="9">
        <f t="shared" si="636"/>
        <v>88.427296347657375</v>
      </c>
      <c r="RV141" s="120">
        <f t="shared" si="938"/>
        <v>94.592528953772387</v>
      </c>
      <c r="RW141" s="15">
        <f t="shared" si="939"/>
        <v>1.2024382952263201E-3</v>
      </c>
      <c r="RX141" s="12"/>
      <c r="RY141" s="11">
        <f t="shared" si="1102"/>
        <v>1.222982371493022E-3</v>
      </c>
      <c r="RZ141" s="10">
        <f t="shared" si="940"/>
        <v>94.656759766777725</v>
      </c>
      <c r="SA141" s="9">
        <f t="shared" si="637"/>
        <v>100.71802660082597</v>
      </c>
      <c r="SB141" s="9">
        <f t="shared" si="638"/>
        <v>88.226423548895966</v>
      </c>
      <c r="SC141" s="120">
        <f t="shared" si="941"/>
        <v>94.472225074860972</v>
      </c>
      <c r="SD141" s="15">
        <f t="shared" si="942"/>
        <v>1.2181520826569077E-3</v>
      </c>
      <c r="SE141" s="12"/>
      <c r="SF141" s="11">
        <f t="shared" si="1103"/>
        <v>1.2386660890090946E-3</v>
      </c>
      <c r="SG141" s="10">
        <f t="shared" si="943"/>
        <v>94.53524069443435</v>
      </c>
      <c r="SH141" s="9">
        <f t="shared" si="639"/>
        <v>100.67724632155222</v>
      </c>
      <c r="SI141" s="9">
        <f t="shared" si="640"/>
        <v>88.025609784528427</v>
      </c>
      <c r="SJ141" s="120">
        <f t="shared" si="944"/>
        <v>94.351428053040323</v>
      </c>
      <c r="SK141" s="15">
        <f t="shared" si="945"/>
        <v>1.2337581759942831E-3</v>
      </c>
      <c r="SL141" s="12"/>
      <c r="SM141" s="11">
        <f t="shared" si="1104"/>
        <v>1.2542411698223078E-3</v>
      </c>
      <c r="SN141" s="10">
        <f t="shared" si="946"/>
        <v>94.413217615722459</v>
      </c>
      <c r="SO141" s="9">
        <f t="shared" si="641"/>
        <v>100.63541445350207</v>
      </c>
      <c r="SP141" s="9">
        <f t="shared" si="642"/>
        <v>87.824850205490549</v>
      </c>
      <c r="SQ141" s="120">
        <f t="shared" si="947"/>
        <v>94.230132329496314</v>
      </c>
      <c r="SR141" s="15">
        <f t="shared" si="948"/>
        <v>1.2492564368121102E-3</v>
      </c>
      <c r="SS141" s="12"/>
      <c r="ST141" s="11">
        <f t="shared" si="1105"/>
        <v>1.2697074705443237E-3</v>
      </c>
      <c r="SU141" s="10">
        <f t="shared" si="949"/>
        <v>94.290685235393767</v>
      </c>
      <c r="SV141" s="9">
        <f t="shared" si="643"/>
        <v>100.59252501474691</v>
      </c>
      <c r="SW141" s="9">
        <f t="shared" si="644"/>
        <v>87.624140023468854</v>
      </c>
      <c r="SX141" s="120">
        <f t="shared" si="950"/>
        <v>94.108332519107876</v>
      </c>
      <c r="SY141" s="15">
        <f t="shared" si="951"/>
        <v>1.2646467487118249E-3</v>
      </c>
      <c r="SZ141" s="12"/>
      <c r="TA141" s="11">
        <f t="shared" si="1106"/>
        <v>1.2850648703437923E-3</v>
      </c>
      <c r="TB141" s="10">
        <f t="shared" si="952"/>
        <v>94.167638431551552</v>
      </c>
      <c r="TC141" s="9">
        <f t="shared" si="645"/>
        <v>100.54857230701852</v>
      </c>
      <c r="TD141" s="9">
        <f t="shared" si="646"/>
        <v>87.423474512270843</v>
      </c>
      <c r="TE141" s="120">
        <f t="shared" si="953"/>
        <v>93.986023409644673</v>
      </c>
      <c r="TF141" s="15">
        <f t="shared" si="954"/>
        <v>1.2799290168988549E-3</v>
      </c>
      <c r="TG141" s="12"/>
      <c r="TH141" s="11">
        <f t="shared" si="1107"/>
        <v>1.3003132705219163E-3</v>
      </c>
      <c r="TI141" s="10">
        <f t="shared" si="955"/>
        <v>94.044072254771791</v>
      </c>
      <c r="TJ141" s="9">
        <f t="shared" si="647"/>
        <v>100.50355091266289</v>
      </c>
      <c r="TK141" s="9">
        <f t="shared" si="648"/>
        <v>87.222849009112835</v>
      </c>
      <c r="TL141" s="120">
        <f t="shared" si="956"/>
        <v>93.863199960887869</v>
      </c>
      <c r="TM141" s="15">
        <f t="shared" si="957"/>
        <v>1.2951031677600024E-3</v>
      </c>
      <c r="TN141" s="12"/>
      <c r="TO141" s="11">
        <f t="shared" si="1108"/>
        <v>1.315452594088519E-3</v>
      </c>
      <c r="TP141" s="10">
        <f t="shared" si="958"/>
        <v>93.919981927148797</v>
      </c>
      <c r="TQ141" s="9">
        <f t="shared" si="649"/>
        <v>100.45745569152731</v>
      </c>
      <c r="TR141" s="9">
        <f t="shared" si="650"/>
        <v>87.022258915828559</v>
      </c>
      <c r="TS141" s="120">
        <f t="shared" si="959"/>
        <v>93.739857303677937</v>
      </c>
      <c r="TT141" s="15">
        <f t="shared" si="960"/>
        <v>1.3101691484420171E-3</v>
      </c>
      <c r="TU141" s="12"/>
      <c r="TV141" s="11">
        <f t="shared" si="1109"/>
        <v>1.3304827853387667E-3</v>
      </c>
      <c r="TW141" s="10">
        <f t="shared" si="961"/>
        <v>93.795362841268911</v>
      </c>
      <c r="TX141" s="9">
        <f t="shared" si="651"/>
        <v>100.41028177778433</v>
      </c>
      <c r="TY141" s="9">
        <f t="shared" si="652"/>
        <v>86.821699699999812</v>
      </c>
      <c r="TZ141" s="120">
        <f t="shared" si="962"/>
        <v>93.615990738892066</v>
      </c>
      <c r="UA141" s="15">
        <f t="shared" si="963"/>
        <v>1.325126926431599E-3</v>
      </c>
      <c r="UB141" s="12"/>
      <c r="UC141" s="11">
        <f t="shared" si="1110"/>
        <v>1.3454038094308034E-3</v>
      </c>
      <c r="UD141" s="10">
        <f t="shared" si="964"/>
        <v>93.670210559114892</v>
      </c>
      <c r="UE141" s="9">
        <f t="shared" si="653"/>
        <v>100.36202457669667</v>
      </c>
      <c r="UF141" s="9">
        <f t="shared" si="654"/>
        <v>86.621166896007352</v>
      </c>
      <c r="UG141" s="120">
        <f t="shared" si="965"/>
        <v>93.491595736352011</v>
      </c>
      <c r="UH141" s="15">
        <f t="shared" si="966"/>
        <v>1.3399764891374548E-3</v>
      </c>
      <c r="UI141" s="12"/>
      <c r="UJ141" s="11">
        <f t="shared" si="1111"/>
        <v>1.3602156519648652E-3</v>
      </c>
      <c r="UK141" s="10">
        <f t="shared" si="967"/>
        <v>93.544520810902014</v>
      </c>
      <c r="UL141" s="9">
        <f t="shared" si="655"/>
        <v>100.31267976132675</v>
      </c>
      <c r="UM141" s="9">
        <f t="shared" si="656"/>
        <v>86.420656106007002</v>
      </c>
      <c r="UN141" s="120">
        <f t="shared" si="968"/>
        <v>93.366667933666875</v>
      </c>
      <c r="UO141" s="15">
        <f t="shared" si="969"/>
        <v>1.3547178434742363E-3</v>
      </c>
      <c r="UP141" s="12"/>
      <c r="UQ141" s="11">
        <f t="shared" si="1112"/>
        <v>1.3749183185637775E-3</v>
      </c>
      <c r="UR141" s="10">
        <f t="shared" si="970"/>
        <v>93.418289493850295</v>
      </c>
      <c r="US141" s="9">
        <f t="shared" si="657"/>
        <v>100.26224326919454</v>
      </c>
      <c r="UT141" s="9">
        <f t="shared" si="658"/>
        <v>86.220163000830226</v>
      </c>
      <c r="UU141" s="120">
        <f t="shared" si="971"/>
        <v>93.241203135012384</v>
      </c>
      <c r="UV141" s="15">
        <f t="shared" si="972"/>
        <v>1.3693510154487844E-3</v>
      </c>
      <c r="UW141" s="12"/>
      <c r="UX141" s="11">
        <f t="shared" si="1113"/>
        <v>1.3895118344552902E-3</v>
      </c>
      <c r="UY141" s="10">
        <f t="shared" si="973"/>
        <v>93.291512670894321</v>
      </c>
      <c r="UZ141" s="9">
        <f t="shared" si="659"/>
        <v>100.21071129888742</v>
      </c>
      <c r="VA141" s="9">
        <f t="shared" si="660"/>
        <v>86.019683320809833</v>
      </c>
      <c r="VB141" s="120">
        <f t="shared" si="974"/>
        <v>93.115197309848625</v>
      </c>
      <c r="VC141" s="15">
        <f t="shared" si="975"/>
        <v>1.3838760497490187E-3</v>
      </c>
      <c r="VD141" s="12"/>
      <c r="VE141" s="11">
        <f t="shared" si="1114"/>
        <v>1.4039962440565578E-3</v>
      </c>
      <c r="VF141" s="10">
        <f t="shared" si="976"/>
        <v>93.164186569332799</v>
      </c>
      <c r="VG141" s="9">
        <f t="shared" si="661"/>
        <v>100.15808030662539</v>
      </c>
      <c r="VH141" s="9">
        <f t="shared" si="662"/>
        <v>85.819212876534806</v>
      </c>
      <c r="VI141" s="120">
        <f t="shared" si="977"/>
        <v>92.988646591580107</v>
      </c>
      <c r="VJ141" s="15">
        <f t="shared" si="978"/>
        <v>1.398293009335375E-3</v>
      </c>
      <c r="VK141" s="12"/>
      <c r="VL141" s="11">
        <f t="shared" si="1115"/>
        <v>1.4183716105607264E-3</v>
      </c>
      <c r="VM141" s="10">
        <f t="shared" si="979"/>
        <v>93.03630757942166</v>
      </c>
      <c r="VN141" s="9">
        <f t="shared" si="663"/>
        <v>100.10434700278537</v>
      </c>
      <c r="VO141" s="9">
        <f t="shared" si="664"/>
        <v>85.618747549532443</v>
      </c>
      <c r="VP141" s="120">
        <f t="shared" si="980"/>
        <v>92.861547276158916</v>
      </c>
      <c r="VQ141" s="15">
        <f t="shared" si="981"/>
        <v>1.4126019750353421E-3</v>
      </c>
      <c r="VR141" s="12"/>
      <c r="VS141" s="11">
        <f t="shared" si="1116"/>
        <v>1.4326380155261721E-3</v>
      </c>
      <c r="VT141" s="10">
        <f t="shared" si="982"/>
        <v>92.907872252911503</v>
      </c>
      <c r="VU141" s="9">
        <f t="shared" si="665"/>
        <v>100.04950834838762</v>
      </c>
      <c r="VV141" s="9">
        <f t="shared" si="666"/>
        <v>85.418283292882307</v>
      </c>
      <c r="VW141" s="120">
        <f t="shared" si="983"/>
        <v>92.733895820634956</v>
      </c>
      <c r="VX141" s="15">
        <f t="shared" si="984"/>
        <v>1.4268030451409543E-3</v>
      </c>
      <c r="VY141" s="12"/>
      <c r="VZ141" s="11">
        <f t="shared" si="1117"/>
        <v>1.4467955584682919E-3</v>
      </c>
      <c r="WA141" s="10">
        <f t="shared" si="985"/>
        <v>92.778877301533356</v>
      </c>
      <c r="WB141" s="9">
        <f t="shared" si="667"/>
        <v>99.993561551547842</v>
      </c>
      <c r="WC141" s="9">
        <f t="shared" si="668"/>
        <v>85.2178161317606</v>
      </c>
      <c r="WD141" s="120">
        <f t="shared" si="986"/>
        <v>92.605688841654228</v>
      </c>
      <c r="WE141" s="15">
        <f t="shared" si="987"/>
        <v>1.4408963350097141E-3</v>
      </c>
      <c r="WF141" s="12"/>
      <c r="WG141" s="11">
        <f t="shared" si="1118"/>
        <v>1.4608443564543328E-3</v>
      </c>
      <c r="WH141" s="10">
        <f t="shared" si="988"/>
        <v>92.649319595433667</v>
      </c>
      <c r="WI141" s="9">
        <f t="shared" si="669"/>
        <v>99.936504063898028</v>
      </c>
      <c r="WJ141" s="9">
        <f t="shared" si="670"/>
        <v>85.01734216391992</v>
      </c>
      <c r="WK141" s="120">
        <f t="shared" si="989"/>
        <v>92.476923113908981</v>
      </c>
      <c r="WL141" s="15">
        <f t="shared" si="990"/>
        <v>1.4548819766687991E-3</v>
      </c>
      <c r="WM141" s="12"/>
      <c r="WN141" s="11">
        <f t="shared" si="1119"/>
        <v>1.474784543701082E-3</v>
      </c>
      <c r="WO141" s="10">
        <f t="shared" si="991"/>
        <v>92.519196161562661</v>
      </c>
      <c r="WP141" s="9">
        <f t="shared" si="671"/>
        <v>99.878333576979173</v>
      </c>
      <c r="WQ141" s="9">
        <f t="shared" si="672"/>
        <v>84.816857560101923</v>
      </c>
      <c r="WR141" s="120">
        <f t="shared" si="992"/>
        <v>92.347595568540555</v>
      </c>
      <c r="WS141" s="15">
        <f t="shared" si="993"/>
        <v>1.4687601184230222E-3</v>
      </c>
      <c r="WT141" s="12"/>
      <c r="WU141" s="11">
        <f t="shared" si="1120"/>
        <v>1.4886162711760056E-3</v>
      </c>
      <c r="WV141" s="10">
        <f t="shared" si="994"/>
        <v>92.388504182016376</v>
      </c>
      <c r="WW141" s="9">
        <f t="shared" si="673"/>
        <v>99.819048018608868</v>
      </c>
      <c r="WX141" s="9">
        <f t="shared" si="674"/>
        <v>86.068257482708972</v>
      </c>
      <c r="WY141" s="120">
        <f t="shared" si="995"/>
        <v>92.943652750658913</v>
      </c>
      <c r="WZ141" s="15">
        <f t="shared" si="996"/>
        <v>1.3409451180805307E-3</v>
      </c>
      <c r="XA141" s="12"/>
      <c r="XB141" s="11">
        <f t="shared" si="1121"/>
        <v>1.359659531135E-3</v>
      </c>
      <c r="XC141" s="10">
        <f t="shared" si="997"/>
        <v>92.988801581398945</v>
      </c>
      <c r="XD141" s="9">
        <f t="shared" si="675"/>
        <v>99.769631837670687</v>
      </c>
      <c r="XE141" s="9">
        <f t="shared" si="676"/>
        <v>93.89575703359364</v>
      </c>
      <c r="XF141" s="120">
        <f t="shared" si="998"/>
        <v>96.832694435632163</v>
      </c>
      <c r="XG141" s="15">
        <f t="shared" si="999"/>
        <v>5.7280661225837478E-4</v>
      </c>
      <c r="XH141" s="12"/>
      <c r="XI141" s="11">
        <f t="shared" si="1122"/>
        <v>5.8735573668880134E-4</v>
      </c>
      <c r="XJ141" s="10">
        <f t="shared" si="1000"/>
        <v>96.897810906455533</v>
      </c>
      <c r="XK141" s="9">
        <f t="shared" si="677"/>
        <v>99.760614813853209</v>
      </c>
      <c r="XL141" s="9">
        <f t="shared" si="678"/>
        <v>93.998327769005243</v>
      </c>
      <c r="XM141" s="120">
        <f t="shared" si="1001"/>
        <v>96.879471291429226</v>
      </c>
      <c r="XN141" s="15">
        <f t="shared" si="1002"/>
        <v>5.6192483345553961E-4</v>
      </c>
      <c r="XO141" s="12"/>
      <c r="XP141" s="11">
        <f t="shared" si="1123"/>
        <v>5.763945356716258E-4</v>
      </c>
      <c r="XQ141" s="10">
        <f t="shared" si="1003"/>
        <v>96.944531104885186</v>
      </c>
      <c r="XR141" s="9">
        <f t="shared" si="679"/>
        <v>99.751937134020551</v>
      </c>
      <c r="XS141" s="9">
        <f t="shared" si="680"/>
        <v>94.103200487949863</v>
      </c>
      <c r="XT141" s="120">
        <f t="shared" si="1004"/>
        <v>96.927568810985207</v>
      </c>
      <c r="XU141" s="15">
        <f t="shared" si="1005"/>
        <v>5.5085166260772822E-4</v>
      </c>
      <c r="XV141" s="12"/>
      <c r="XW141" s="11">
        <f t="shared" si="1124"/>
        <v>5.6524310413887753E-4</v>
      </c>
      <c r="XX141" s="10">
        <f t="shared" si="1006"/>
        <v>96.992577229826693</v>
      </c>
      <c r="XY141" s="9">
        <f t="shared" si="681"/>
        <v>99.743598085502157</v>
      </c>
      <c r="XZ141" s="9">
        <f t="shared" si="682"/>
        <v>94.210345406222459</v>
      </c>
      <c r="YA141" s="120">
        <f t="shared" si="1007"/>
        <v>96.976971745862301</v>
      </c>
      <c r="YB141" s="15">
        <f t="shared" si="1008"/>
        <v>5.3958993470338429E-4</v>
      </c>
      <c r="YC141" s="12"/>
      <c r="YD141" s="11">
        <f t="shared" si="1125"/>
        <v>5.5390432168374879E-4</v>
      </c>
      <c r="YE141" s="10">
        <f t="shared" si="1009"/>
        <v>97.041933824083458</v>
      </c>
      <c r="YF141" s="9">
        <f t="shared" si="683"/>
        <v>99.735596522090319</v>
      </c>
      <c r="YG141" s="9">
        <f t="shared" si="684"/>
        <v>94.31973195600834</v>
      </c>
      <c r="YH141" s="120">
        <f t="shared" si="1010"/>
        <v>97.027664239049329</v>
      </c>
      <c r="YI141" s="15">
        <f t="shared" si="1011"/>
        <v>5.2814251886920184E-4</v>
      </c>
      <c r="YJ141" s="12"/>
      <c r="YK141" s="11">
        <f t="shared" si="1126"/>
        <v>5.4238110162341648E-4</v>
      </c>
      <c r="YL141" s="10">
        <f t="shared" si="1012"/>
        <v>97.092584820087069</v>
      </c>
      <c r="YM141" s="9">
        <f t="shared" si="685"/>
        <v>99.727930864146742</v>
      </c>
      <c r="YN141" s="9">
        <f t="shared" si="686"/>
        <v>94.431328801547153</v>
      </c>
      <c r="YO141" s="120">
        <f t="shared" si="1013"/>
        <v>97.079629832846948</v>
      </c>
      <c r="YP141" s="15">
        <f t="shared" si="1014"/>
        <v>5.1651231685301605E-4</v>
      </c>
      <c r="YQ141" s="12"/>
      <c r="YR141" s="11">
        <f t="shared" si="1127"/>
        <v>5.3067638945964368E-4</v>
      </c>
      <c r="YS141" s="10">
        <f t="shared" si="1015"/>
        <v>97.144513548115896</v>
      </c>
      <c r="YT141" s="9">
        <f t="shared" si="687"/>
        <v>99.720599099152963</v>
      </c>
      <c r="YU141" s="9">
        <f t="shared" si="688"/>
        <v>94.545103856538049</v>
      </c>
      <c r="YV141" s="120">
        <f t="shared" si="1016"/>
        <v>97.132851477845506</v>
      </c>
      <c r="YW141" s="15">
        <f t="shared" si="1017"/>
        <v>5.0470226138015232E-4</v>
      </c>
      <c r="YX141" s="12"/>
      <c r="YY141" s="11">
        <f t="shared" si="1128"/>
        <v>5.1879316121339943E-4</v>
      </c>
      <c r="YZ141" s="10">
        <f t="shared" si="1018"/>
        <v>97.197702745607145</v>
      </c>
      <c r="ZA141" s="9">
        <f t="shared" si="689"/>
        <v>99.71359878270269</v>
      </c>
      <c r="ZB141" s="9">
        <f t="shared" si="690"/>
        <v>94.661024303258245</v>
      </c>
      <c r="ZC141" s="120">
        <f t="shared" si="1019"/>
        <v>97.187311542980467</v>
      </c>
      <c r="ZD141" s="15">
        <f t="shared" si="1020"/>
        <v>4.9271531438580722E-4</v>
      </c>
      <c r="ZE141" s="12"/>
      <c r="ZF141" s="11">
        <f t="shared" si="1129"/>
        <v>5.0673442163620013E-4</v>
      </c>
      <c r="ZG141" s="10">
        <f t="shared" si="1021"/>
        <v>97.252134567546761</v>
      </c>
      <c r="ZH141" s="9">
        <f t="shared" si="691"/>
        <v>99.706927039933419</v>
      </c>
      <c r="ZI141" s="9">
        <f t="shared" si="692"/>
        <v>94.77905661334924</v>
      </c>
      <c r="ZJ141" s="120">
        <f t="shared" si="1022"/>
        <v>97.24299182664133</v>
      </c>
      <c r="ZK141" s="15">
        <f t="shared" si="1023"/>
        <v>4.805544651276313E-4</v>
      </c>
      <c r="ZL141" s="12"/>
      <c r="ZM141" s="11">
        <f t="shared" si="1130"/>
        <v>4.9450320230237058E-4</v>
      </c>
      <c r="ZN141" s="10">
        <f t="shared" si="1024"/>
        <v>97.30779059791216</v>
      </c>
      <c r="ZO141" s="9">
        <f t="shared" si="693"/>
        <v>99.700580567392961</v>
      </c>
      <c r="ZP141" s="9">
        <f t="shared" si="694"/>
        <v>94.899166570227479</v>
      </c>
      <c r="ZQ141" s="120">
        <f t="shared" si="1025"/>
        <v>97.299873568810227</v>
      </c>
      <c r="ZR141" s="15">
        <f t="shared" si="1026"/>
        <v>4.6822272818231123E-4</v>
      </c>
      <c r="ZS141" s="12"/>
      <c r="ZT141" s="11">
        <f t="shared" si="1131"/>
        <v>4.8210255958615333E-4</v>
      </c>
      <c r="ZU141" s="10">
        <f t="shared" si="1027"/>
        <v>97.364651862143404</v>
      </c>
      <c r="ZV141" s="9">
        <f t="shared" si="695"/>
        <v>99.694555635335703</v>
      </c>
      <c r="ZW141" s="9">
        <f t="shared" si="696"/>
        <v>95.021319293066171</v>
      </c>
      <c r="ZX141" s="120">
        <f t="shared" si="1028"/>
        <v>97.357937464200944</v>
      </c>
      <c r="ZY141" s="15">
        <f t="shared" si="1029"/>
        <v>4.557231413308498E-4</v>
      </c>
      <c r="ZZ141" s="12"/>
      <c r="AAA141" s="11">
        <f t="shared" si="1132"/>
        <v>4.6953557252844326E-4</v>
      </c>
      <c r="AAB141" s="10">
        <f t="shared" si="1030"/>
        <v>97.422698840612739</v>
      </c>
      <c r="AAC141" s="9">
        <f t="shared" si="697"/>
        <v>99.68884809044215</v>
      </c>
      <c r="AAD141" s="9">
        <f t="shared" si="698"/>
        <v>95.145479262288418</v>
      </c>
      <c r="AAE141" s="120">
        <f t="shared" si="1031"/>
        <v>97.417163676365277</v>
      </c>
      <c r="AAF141" s="15">
        <f t="shared" si="1032"/>
        <v>4.4305876333773371E-4</v>
      </c>
      <c r="AAG141" s="12"/>
      <c r="AAH141" s="11">
        <f t="shared" si="1133"/>
        <v>4.5680534059842236E-4</v>
      </c>
      <c r="AAI141" s="10">
        <f t="shared" si="1033"/>
        <v>97.481911483058539</v>
      </c>
      <c r="AAJ141" s="9">
        <f t="shared" si="699"/>
        <v>99.683453358953898</v>
      </c>
      <c r="AAK141" s="9">
        <f t="shared" si="700"/>
        <v>95.271610346509163</v>
      </c>
      <c r="AAL141" s="120">
        <f t="shared" si="1034"/>
        <v>97.477531852731531</v>
      </c>
      <c r="AAM141" s="15">
        <f t="shared" si="1035"/>
        <v>4.302326716293259E-4</v>
      </c>
      <c r="AAN141" s="12"/>
      <c r="AAO141" s="11">
        <f t="shared" si="1134"/>
        <v>4.4391498135552473E-4</v>
      </c>
      <c r="AAP141" s="10">
        <f t="shared" si="1036"/>
        <v>97.542269223947841</v>
      </c>
      <c r="AAQ141" s="9">
        <f t="shared" si="701"/>
        <v>99.678366450215194</v>
      </c>
      <c r="AAR141" s="9">
        <f t="shared" si="702"/>
        <v>95.399675830854349</v>
      </c>
      <c r="AAS141" s="120">
        <f t="shared" si="1037"/>
        <v>97.539021140534771</v>
      </c>
      <c r="AAT141" s="15">
        <f t="shared" si="1038"/>
        <v>4.172479598776319E-4</v>
      </c>
      <c r="AAU141" s="12"/>
      <c r="AAV141" s="11">
        <f t="shared" si="1135"/>
        <v>4.3086762801793375E-4</v>
      </c>
      <c r="AAW141" s="10">
        <f t="shared" si="1039"/>
        <v>97.60375099872644</v>
      </c>
      <c r="AAX141" s="9">
        <f t="shared" si="703"/>
        <v>99.673581960611017</v>
      </c>
      <c r="AAY141" s="9">
        <f t="shared" si="704"/>
        <v>95.529638446584656</v>
      </c>
      <c r="AAZ141" s="120">
        <f t="shared" si="1040"/>
        <v>97.601610203597829</v>
      </c>
      <c r="ABA141" s="15">
        <f t="shared" si="1041"/>
        <v>4.0410773549547682E-4</v>
      </c>
      <c r="ABB141" s="12"/>
      <c r="ABC141" s="11">
        <f t="shared" si="1136"/>
        <v>4.1766642694379588E-4</v>
      </c>
      <c r="ABD141" s="10">
        <f t="shared" si="1042"/>
        <v>97.666335260914437</v>
      </c>
      <c r="ABE141" s="9">
        <f t="shared" si="705"/>
        <v>99.669094077890364</v>
      </c>
      <c r="ABF141" s="9">
        <f t="shared" si="1139"/>
        <v>95.66146040194198</v>
      </c>
      <c r="ABG141" s="120">
        <f t="shared" si="1043"/>
        <v>97.665277239916179</v>
      </c>
      <c r="ABH141" s="15">
        <f t="shared" si="1044"/>
        <v>3.9081511705002487E-4</v>
      </c>
      <c r="ABI141" s="12"/>
      <c r="ABJ141" s="11">
        <f t="shared" si="1137"/>
        <v>4.0431453503210181E-4</v>
      </c>
      <c r="ABK141" s="10">
        <f t="shared" si="1161"/>
        <v>97.72999999999999</v>
      </c>
      <c r="ABL141" s="9">
        <f t="shared" si="706"/>
        <v>99.664896585862394</v>
      </c>
      <c r="ABM141" s="9"/>
      <c r="ABN141" s="101">
        <f t="shared" si="1046"/>
        <v>97.72999999999999</v>
      </c>
      <c r="ABO141" s="15">
        <f t="shared" si="1162"/>
        <v>3.7737323160134603E-4</v>
      </c>
      <c r="ABP141" s="11"/>
      <c r="ABQ141" s="11"/>
    </row>
    <row r="142" spans="1:745" x14ac:dyDescent="0.2">
      <c r="A142" s="1">
        <f t="shared" si="707"/>
        <v>175.2</v>
      </c>
      <c r="B142" s="1">
        <f t="shared" si="1048"/>
        <v>-530.86680486868977</v>
      </c>
      <c r="C142" s="1">
        <f t="shared" si="1049"/>
        <v>-2564065.8939724509</v>
      </c>
      <c r="D142" s="2">
        <f t="shared" si="1050"/>
        <v>119.74</v>
      </c>
      <c r="E142" s="7">
        <f t="shared" si="1051"/>
        <v>2.8300000000000001E-3</v>
      </c>
      <c r="F142" s="1">
        <f t="shared" si="1052"/>
        <v>6.2352202539999999E-2</v>
      </c>
      <c r="G142" s="2">
        <f t="shared" si="1053"/>
        <v>3500</v>
      </c>
      <c r="H142" s="3">
        <f t="shared" si="500"/>
        <v>58.333333333333336</v>
      </c>
      <c r="I142" s="3">
        <f t="shared" si="501"/>
        <v>366.52</v>
      </c>
      <c r="J142" s="1">
        <f t="shared" si="1054"/>
        <v>0.77</v>
      </c>
      <c r="K142" s="1">
        <f t="shared" si="1055"/>
        <v>0.65</v>
      </c>
      <c r="L142" s="1">
        <f t="shared" si="1140"/>
        <v>0.50050000000000006</v>
      </c>
      <c r="M142" s="40">
        <f t="shared" si="1141"/>
        <v>9.0273513153513143</v>
      </c>
      <c r="N142" s="40">
        <f t="shared" si="502"/>
        <v>685.17596483516479</v>
      </c>
      <c r="O142" s="1">
        <f t="shared" si="1056"/>
        <v>22.01</v>
      </c>
      <c r="P142" s="1">
        <f t="shared" si="1057"/>
        <v>101</v>
      </c>
      <c r="Q142" s="2">
        <f t="shared" si="1058"/>
        <v>9568.08</v>
      </c>
      <c r="R142" s="1">
        <f t="shared" si="1142"/>
        <v>95.680800000000005</v>
      </c>
      <c r="S142" s="7">
        <f t="shared" si="1059"/>
        <v>0.1084</v>
      </c>
      <c r="T142" s="7">
        <f t="shared" si="503"/>
        <v>9.228889823999999E-3</v>
      </c>
      <c r="U142" s="7">
        <f t="shared" si="1143"/>
        <v>5.2029491518009133E-2</v>
      </c>
      <c r="V142" s="40">
        <f t="shared" si="1144"/>
        <v>5127.2756619537149</v>
      </c>
      <c r="W142" s="1">
        <f t="shared" si="1060"/>
        <v>0</v>
      </c>
      <c r="X142" s="1">
        <f t="shared" si="1061"/>
        <v>119.74</v>
      </c>
      <c r="Y142" s="1">
        <f t="shared" si="1062"/>
        <v>97.72999999999999</v>
      </c>
      <c r="Z142" s="6">
        <f t="shared" si="505"/>
        <v>0.80246106979523479</v>
      </c>
      <c r="AA142" s="2">
        <f t="shared" si="1063"/>
        <v>464.2</v>
      </c>
      <c r="AB142" s="40">
        <f t="shared" si="1145"/>
        <v>27481.926356927921</v>
      </c>
      <c r="AC142" s="1">
        <f t="shared" si="1146"/>
        <v>0.20611977595863853</v>
      </c>
      <c r="AD142" s="2">
        <f t="shared" si="1147"/>
        <v>20</v>
      </c>
      <c r="AE142" s="10">
        <f t="shared" si="1148"/>
        <v>4.1223955191727706</v>
      </c>
      <c r="AF142" s="12">
        <f t="shared" si="1149"/>
        <v>0.23212294041572104</v>
      </c>
      <c r="AG142" s="43">
        <f t="shared" si="510"/>
        <v>-1.3932063130347948E-4</v>
      </c>
      <c r="AH142" s="97">
        <f t="shared" si="511"/>
        <v>3.5878452321817077E-5</v>
      </c>
      <c r="AI142" s="11">
        <f t="shared" si="712"/>
        <v>0</v>
      </c>
      <c r="AJ142" s="43">
        <f t="shared" si="512"/>
        <v>2.047725075245413E-3</v>
      </c>
      <c r="AK142" s="43"/>
      <c r="AL142" s="11">
        <f t="shared" si="713"/>
        <v>0</v>
      </c>
      <c r="AM142" s="10">
        <f t="shared" si="1150"/>
        <v>101.65029358106395</v>
      </c>
      <c r="AN142" s="9"/>
      <c r="AO142" s="9">
        <f t="shared" si="1151"/>
        <v>101.43467754554838</v>
      </c>
      <c r="AP142" s="108">
        <f t="shared" si="715"/>
        <v>101.43467754554838</v>
      </c>
      <c r="AQ142" s="15">
        <f t="shared" si="1152"/>
        <v>0</v>
      </c>
      <c r="AR142" s="49"/>
      <c r="AS142" s="11">
        <f t="shared" si="1153"/>
        <v>2.1027559379747435E-5</v>
      </c>
      <c r="AT142" s="10">
        <f t="shared" si="1154"/>
        <v>101.54247948762588</v>
      </c>
      <c r="AU142" s="9">
        <f t="shared" si="1155"/>
        <v>101.43467754554838</v>
      </c>
      <c r="AV142" s="9">
        <f t="shared" si="1156"/>
        <v>101.21945927324442</v>
      </c>
      <c r="AW142" s="101">
        <f t="shared" si="719"/>
        <v>101.3270684093964</v>
      </c>
      <c r="AX142" s="15">
        <f t="shared" si="720"/>
        <v>2.098758546385136E-5</v>
      </c>
      <c r="AY142" s="49"/>
      <c r="AZ142" s="11">
        <f t="shared" si="1157"/>
        <v>4.2017506313899594E-5</v>
      </c>
      <c r="BA142" s="10">
        <f t="shared" si="1158"/>
        <v>101.43484609220414</v>
      </c>
      <c r="BB142" s="9">
        <f t="shared" si="1159"/>
        <v>101.43466544034399</v>
      </c>
      <c r="BC142" s="9">
        <f t="shared" si="517"/>
        <v>101.0046360336892</v>
      </c>
      <c r="BD142" s="101">
        <f t="shared" si="723"/>
        <v>101.21965073701659</v>
      </c>
      <c r="BE142" s="15">
        <f t="shared" si="1160"/>
        <v>4.1935467781240417E-5</v>
      </c>
      <c r="BF142" s="49"/>
      <c r="BG142" s="11">
        <f t="shared" si="725"/>
        <v>6.2967732194106339E-5</v>
      </c>
      <c r="BH142" s="10">
        <f t="shared" si="726"/>
        <v>101.32737999039659</v>
      </c>
      <c r="BI142" s="9">
        <f t="shared" si="518"/>
        <v>101.4346171110829</v>
      </c>
      <c r="BJ142" s="9">
        <f t="shared" si="727"/>
        <v>100.79020493644316</v>
      </c>
      <c r="BK142" s="101">
        <f t="shared" si="728"/>
        <v>101.11241102376303</v>
      </c>
      <c r="BL142" s="15">
        <f t="shared" si="729"/>
        <v>6.2841576806716001E-5</v>
      </c>
      <c r="BM142" s="49"/>
      <c r="BN142" s="11">
        <f t="shared" si="730"/>
        <v>8.3876156509017031E-5</v>
      </c>
      <c r="BO142" s="10">
        <f t="shared" si="731"/>
        <v>101.22006777121709</v>
      </c>
      <c r="BP142" s="9">
        <f t="shared" si="519"/>
        <v>101.43450858320304</v>
      </c>
      <c r="BQ142" s="9">
        <f t="shared" si="732"/>
        <v>100.57616293431499</v>
      </c>
      <c r="BR142" s="101">
        <f t="shared" si="733"/>
        <v>101.00533575875902</v>
      </c>
      <c r="BS142" s="15">
        <f t="shared" si="734"/>
        <v>8.3703871751746251E-5</v>
      </c>
      <c r="BT142" s="12"/>
      <c r="BU142" s="11">
        <f t="shared" si="735"/>
        <v>1.0474072746045582E-4</v>
      </c>
      <c r="BV142" s="10">
        <f t="shared" si="736"/>
        <v>101.11289602326769</v>
      </c>
      <c r="BW142" s="9">
        <f t="shared" si="520"/>
        <v>101.43431603553407</v>
      </c>
      <c r="BX142" s="9">
        <f t="shared" si="737"/>
        <v>100.36250682670337</v>
      </c>
      <c r="BY142" s="101">
        <f t="shared" si="738"/>
        <v>100.89841143111872</v>
      </c>
      <c r="BZ142" s="15">
        <f t="shared" si="739"/>
        <v>1.0452034174638997E-4</v>
      </c>
      <c r="CA142" s="12"/>
      <c r="CB142" s="11">
        <f t="shared" si="740"/>
        <v>1.255594225480586E-4</v>
      </c>
      <c r="CC142" s="10">
        <f t="shared" si="741"/>
        <v>101.00585134086077</v>
      </c>
      <c r="CD142" s="9">
        <f t="shared" si="521"/>
        <v>101.43401580917904</v>
      </c>
      <c r="CE142" s="9">
        <f t="shared" si="742"/>
        <v>100.14923326304967</v>
      </c>
      <c r="CF142" s="101">
        <f t="shared" si="743"/>
        <v>100.79162453611436</v>
      </c>
      <c r="CG142" s="15">
        <f t="shared" si="744"/>
        <v>1.2528900636871746E-4</v>
      </c>
      <c r="CH142" s="12"/>
      <c r="CI142" s="11">
        <f t="shared" si="745"/>
        <v>1.4633024912238008E-4</v>
      </c>
      <c r="CJ142" s="10">
        <f t="shared" si="746"/>
        <v>100.89892033008537</v>
      </c>
      <c r="CK142" s="9">
        <f t="shared" si="522"/>
        <v>101.43358441617136</v>
      </c>
      <c r="CL142" s="9">
        <f t="shared" si="747"/>
        <v>99.936338746397041</v>
      </c>
      <c r="CM142" s="101">
        <f t="shared" si="748"/>
        <v>100.6849615812842</v>
      </c>
      <c r="CN142" s="15">
        <f t="shared" si="749"/>
        <v>1.4600791614194193E-4</v>
      </c>
      <c r="CO142" s="12"/>
      <c r="CP142" s="11">
        <f t="shared" si="750"/>
        <v>1.6705124490641824E-4</v>
      </c>
      <c r="CQ142" s="10">
        <f t="shared" si="751"/>
        <v>100.79208961481334</v>
      </c>
      <c r="CR142" s="9">
        <f t="shared" si="523"/>
        <v>101.43299854790257</v>
      </c>
      <c r="CS142" s="9">
        <f t="shared" si="524"/>
        <v>99.723819637047455</v>
      </c>
      <c r="CT142" s="101">
        <f t="shared" si="752"/>
        <v>100.57840909247501</v>
      </c>
      <c r="CU142" s="15">
        <f t="shared" si="753"/>
        <v>1.6667515299965792E-4</v>
      </c>
      <c r="CV142" s="12"/>
      <c r="CW142" s="11">
        <f t="shared" si="754"/>
        <v>1.877204784858528E-4</v>
      </c>
      <c r="CX142" s="10">
        <f t="shared" si="755"/>
        <v>100.68534584263881</v>
      </c>
      <c r="CY142" s="9">
        <f t="shared" si="525"/>
        <v>101.43223508331708</v>
      </c>
      <c r="CZ142" s="9">
        <f t="shared" si="526"/>
        <v>99.51167215631331</v>
      </c>
      <c r="DA142" s="101">
        <f t="shared" si="756"/>
        <v>100.4719536198152</v>
      </c>
      <c r="DB142" s="15">
        <f t="shared" si="757"/>
        <v>1.8728883071911467E-4</v>
      </c>
      <c r="DC142" s="12"/>
      <c r="DD142" s="11">
        <f t="shared" si="758"/>
        <v>2.0833604976789227E-4</v>
      </c>
      <c r="DE142" s="10">
        <f t="shared" si="759"/>
        <v>100.57867569074767</v>
      </c>
      <c r="DF142" s="9">
        <f t="shared" si="527"/>
        <v>101.43127109687009</v>
      </c>
      <c r="DG142" s="9">
        <f t="shared" si="528"/>
        <v>99.299892390355183</v>
      </c>
      <c r="DH142" s="101">
        <f t="shared" si="760"/>
        <v>100.36558174361264</v>
      </c>
      <c r="DI142" s="15">
        <f t="shared" si="761"/>
        <v>2.078470953230122E-4</v>
      </c>
      <c r="DJ142" s="12"/>
      <c r="DK142" s="11">
        <f t="shared" si="762"/>
        <v>2.2889609040916203E-4</v>
      </c>
      <c r="DL142" s="10">
        <f t="shared" si="763"/>
        <v>100.47206587171078</v>
      </c>
      <c r="DM142" s="9">
        <f t="shared" si="529"/>
        <v>101.43008386624554</v>
      </c>
      <c r="DN142" s="9">
        <f t="shared" si="530"/>
        <v>99.088476294101653</v>
      </c>
      <c r="DO142" s="101">
        <f t="shared" si="764"/>
        <v>100.2592800801736</v>
      </c>
      <c r="DP142" s="15">
        <f t="shared" si="765"/>
        <v>2.2834812544988381E-4</v>
      </c>
      <c r="DQ142" s="12"/>
      <c r="DR142" s="11">
        <f t="shared" si="766"/>
        <v>2.4939876421263064E-4</v>
      </c>
      <c r="DS142" s="10">
        <f t="shared" si="767"/>
        <v>100.36550313919763</v>
      </c>
      <c r="DT142" s="9">
        <f t="shared" si="531"/>
        <v>101.4286508798312</v>
      </c>
      <c r="DU142" s="9">
        <f t="shared" si="532"/>
        <v>98.877419695242608</v>
      </c>
      <c r="DV142" s="101">
        <f t="shared" si="768"/>
        <v>100.15303528753691</v>
      </c>
      <c r="DW142" s="15">
        <f t="shared" si="769"/>
        <v>2.4879013269363048E-4</v>
      </c>
      <c r="DX142" s="12"/>
      <c r="DY142" s="11">
        <f t="shared" si="770"/>
        <v>2.6984226749410657E-4</v>
      </c>
      <c r="DZ142" s="10">
        <f t="shared" si="771"/>
        <v>100.25897429360467</v>
      </c>
      <c r="EA142" s="9">
        <f t="shared" si="533"/>
        <v>101.42694984394853</v>
      </c>
      <c r="EB142" s="9">
        <f t="shared" si="534"/>
        <v>98.66671829829238</v>
      </c>
      <c r="EC142" s="101">
        <f t="shared" si="772"/>
        <v>100.04683407112046</v>
      </c>
      <c r="ED142" s="15">
        <f t="shared" si="773"/>
        <v>2.6917136191234023E-4</v>
      </c>
      <c r="EE142" s="12"/>
      <c r="EF142" s="11">
        <f t="shared" si="774"/>
        <v>2.9022482941832754E-4</v>
      </c>
      <c r="EG142" s="10">
        <f t="shared" si="775"/>
        <v>100.15246618759546</v>
      </c>
      <c r="EH142" s="9">
        <f t="shared" si="535"/>
        <v>101.42495868983518</v>
      </c>
      <c r="EI142" s="9">
        <f t="shared" si="536"/>
        <v>98.456367688714636</v>
      </c>
      <c r="EJ142" s="101">
        <f t="shared" si="776"/>
        <v>99.940663189274915</v>
      </c>
      <c r="EK142" s="15">
        <f t="shared" si="777"/>
        <v>2.894900915069356E-4</v>
      </c>
      <c r="EL142" s="12"/>
      <c r="EM142" s="11">
        <f t="shared" si="778"/>
        <v>3.1054471230522164E-4</v>
      </c>
      <c r="EN142" s="10">
        <f t="shared" si="779"/>
        <v>100.04596573154757</v>
      </c>
      <c r="EO142" s="9">
        <f t="shared" si="537"/>
        <v>101.42265558037832</v>
      </c>
      <c r="EP142" s="9">
        <f t="shared" si="538"/>
        <v>98.246363337103858</v>
      </c>
      <c r="EQ142" s="101">
        <f t="shared" si="780"/>
        <v>99.834509458741081</v>
      </c>
      <c r="ER142" s="15">
        <f t="shared" si="781"/>
        <v>3.0974463367005402E-4</v>
      </c>
      <c r="ES142" s="12"/>
      <c r="ET142" s="11">
        <f t="shared" si="782"/>
        <v>3.3080021190656751E-4</v>
      </c>
      <c r="EU142" s="10">
        <f t="shared" si="783"/>
        <v>99.939459898902825</v>
      </c>
      <c r="EV142" s="9">
        <f t="shared" si="539"/>
        <v>101.42001891659764</v>
      </c>
      <c r="EW142" s="9">
        <f t="shared" si="540"/>
        <v>98.036700603416435</v>
      </c>
      <c r="EX142" s="101">
        <f t="shared" si="784"/>
        <v>99.728359760007038</v>
      </c>
      <c r="EY142" s="15">
        <f t="shared" si="785"/>
        <v>3.2993333460561538E-4</v>
      </c>
      <c r="EZ142" s="12"/>
      <c r="FA142" s="11">
        <f t="shared" si="786"/>
        <v>3.5098965765360807E-4</v>
      </c>
      <c r="FB142" s="10">
        <f t="shared" si="787"/>
        <v>99.832935731416981</v>
      </c>
      <c r="FC142" s="9">
        <f t="shared" si="541"/>
        <v>101.41702734387692</v>
      </c>
      <c r="FD142" s="9">
        <f t="shared" si="542"/>
        <v>97.827374741245961</v>
      </c>
      <c r="FE142" s="101">
        <f t="shared" si="788"/>
        <v>99.622201042561443</v>
      </c>
      <c r="FF142" s="15">
        <f t="shared" si="789"/>
        <v>3.5005457471962305E-4</v>
      </c>
      <c r="FG142" s="12"/>
      <c r="FH142" s="11">
        <f t="shared" si="790"/>
        <v>3.7111141287592803E-4</v>
      </c>
      <c r="FI142" s="10">
        <f t="shared" si="791"/>
        <v>99.726380344305525</v>
      </c>
      <c r="FJ142" s="9">
        <f t="shared" si="543"/>
        <v>101.41365975794345</v>
      </c>
      <c r="FK142" s="9">
        <f t="shared" si="544"/>
        <v>97.618380902137062</v>
      </c>
      <c r="FL142" s="101">
        <f t="shared" si="792"/>
        <v>99.516020330040249</v>
      </c>
      <c r="FM142" s="15">
        <f t="shared" si="793"/>
        <v>3.7010676878256971E-4</v>
      </c>
      <c r="FN142" s="12"/>
      <c r="FO142" s="11">
        <f t="shared" si="794"/>
        <v>3.911638749920997E-4</v>
      </c>
      <c r="FP142" s="10">
        <f t="shared" si="795"/>
        <v>99.619780931282591</v>
      </c>
      <c r="FQ142" s="9">
        <f t="shared" si="545"/>
        <v>101.40989531059516</v>
      </c>
      <c r="FR142" s="9">
        <f t="shared" si="546"/>
        <v>97.409714139930102</v>
      </c>
      <c r="FS142" s="101">
        <f t="shared" si="796"/>
        <v>99.409804725262632</v>
      </c>
      <c r="FT142" s="15">
        <f t="shared" si="797"/>
        <v>3.9008836606425169E-4</v>
      </c>
      <c r="FU142" s="12"/>
      <c r="FV142" s="11">
        <f t="shared" si="798"/>
        <v>4.1114547567270399E-4</v>
      </c>
      <c r="FW142" s="10">
        <f t="shared" si="799"/>
        <v>99.513124769489082</v>
      </c>
      <c r="FX142" s="9">
        <f t="shared" si="547"/>
        <v>101.40571341517534</v>
      </c>
      <c r="FY142" s="9">
        <f t="shared" si="548"/>
        <v>97.20136941513266</v>
      </c>
      <c r="FZ142" s="101">
        <f t="shared" si="800"/>
        <v>99.303541415154001</v>
      </c>
      <c r="GA142" s="15">
        <f t="shared" si="801"/>
        <v>4.0999785044136316E-4</v>
      </c>
      <c r="GB142" s="12"/>
      <c r="GC142" s="11">
        <f t="shared" si="802"/>
        <v>4.3105468097612331E-4</v>
      </c>
      <c r="GD142" s="10">
        <f t="shared" si="803"/>
        <v>99.406399224307961</v>
      </c>
      <c r="GE142" s="9">
        <f t="shared" si="549"/>
        <v>101.4010937517953</v>
      </c>
      <c r="GF142" s="9">
        <f t="shared" si="550"/>
        <v>96.993341599310753</v>
      </c>
      <c r="GG142" s="101">
        <f t="shared" si="804"/>
        <v>99.19721767555302</v>
      </c>
      <c r="GH142" s="15">
        <f t="shared" si="805"/>
        <v>4.2983374047856607E-4</v>
      </c>
      <c r="GI142" s="12"/>
      <c r="GJ142" s="11">
        <f t="shared" si="806"/>
        <v>4.5088999145773492E-4</v>
      </c>
      <c r="GK142" s="10">
        <f t="shared" si="807"/>
        <v>99.299591754063499</v>
      </c>
      <c r="GL142" s="9">
        <f t="shared" si="551"/>
        <v>101.3960162723057</v>
      </c>
      <c r="GM142" s="9">
        <f t="shared" si="552"/>
        <v>96.785625479494897</v>
      </c>
      <c r="GN142" s="120">
        <f t="shared" si="808"/>
        <v>99.090820875900306</v>
      </c>
      <c r="GO142" s="15">
        <f t="shared" si="809"/>
        <v>4.4959458948361193E-4</v>
      </c>
      <c r="GP142" s="12"/>
      <c r="GQ142" s="11">
        <f t="shared" si="810"/>
        <v>4.7064994225304004E-4</v>
      </c>
      <c r="GR142" s="10">
        <f t="shared" si="811"/>
        <v>99.192689914602312</v>
      </c>
      <c r="GS142" s="9">
        <f t="shared" si="553"/>
        <v>101.39046120501732</v>
      </c>
      <c r="GT142" s="9">
        <f t="shared" si="554"/>
        <v>96.578215762594382</v>
      </c>
      <c r="GU142" s="120">
        <f t="shared" si="812"/>
        <v>98.984338483805857</v>
      </c>
      <c r="GV142" s="15">
        <f t="shared" si="813"/>
        <v>4.6927898553724784E-4</v>
      </c>
      <c r="GW142" s="12"/>
      <c r="GX142" s="11">
        <f t="shared" si="814"/>
        <v>4.9033310313537461E-4</v>
      </c>
      <c r="GY142" s="10">
        <f t="shared" si="815"/>
        <v>99.08568136375348</v>
      </c>
      <c r="GZ142" s="9">
        <f t="shared" si="555"/>
        <v>101.38440905917265</v>
      </c>
      <c r="HA142" s="9">
        <f t="shared" si="556"/>
        <v>96.371107079815118</v>
      </c>
      <c r="HB142" s="101">
        <f t="shared" si="816"/>
        <v>98.877758069493893</v>
      </c>
      <c r="HC142" s="15">
        <f t="shared" si="817"/>
        <v>4.8888555149843806E-4</v>
      </c>
      <c r="HD142" s="12"/>
      <c r="HE142" s="11">
        <f t="shared" si="818"/>
        <v>5.0993807854876963E-4</v>
      </c>
      <c r="HF142" s="10">
        <f t="shared" si="819"/>
        <v>98.978553865666029</v>
      </c>
      <c r="HG142" s="9">
        <f t="shared" si="557"/>
        <v>101.37784062916974</v>
      </c>
      <c r="HH142" s="9">
        <f t="shared" si="558"/>
        <v>96.164293991075425</v>
      </c>
      <c r="HI142" s="101">
        <f t="shared" si="820"/>
        <v>98.771067310122589</v>
      </c>
      <c r="HJ142" s="15">
        <f t="shared" si="821"/>
        <v>5.0841294498565274E-4</v>
      </c>
      <c r="HK142" s="12"/>
      <c r="HL142" s="11">
        <f t="shared" si="822"/>
        <v>5.2946350761658449E-4</v>
      </c>
      <c r="HM142" s="10">
        <f t="shared" si="823"/>
        <v>98.871295295021781</v>
      </c>
      <c r="HN142" s="9">
        <f t="shared" si="559"/>
        <v>101.37073699853998</v>
      </c>
      <c r="HO142" s="9">
        <f t="shared" si="560"/>
        <v>95.95777098941403</v>
      </c>
      <c r="HP142" s="120">
        <f t="shared" si="824"/>
        <v>98.664253993977013</v>
      </c>
      <c r="HQ142" s="15">
        <f t="shared" si="825"/>
        <v>5.2785985833491962E-4</v>
      </c>
      <c r="HR142" s="12"/>
      <c r="HS142" s="11">
        <f t="shared" si="1064"/>
        <v>5.4890806412661555E-4</v>
      </c>
      <c r="HT142" s="10">
        <f t="shared" si="826"/>
        <v>98.763893641121612</v>
      </c>
      <c r="HU142" s="9">
        <f t="shared" si="561"/>
        <v>101.36307954368201</v>
      </c>
      <c r="HV142" s="9">
        <f t="shared" si="562"/>
        <v>95.75153250538547</v>
      </c>
      <c r="HW142" s="120">
        <f t="shared" si="827"/>
        <v>98.557306024533744</v>
      </c>
      <c r="HX142" s="15">
        <f t="shared" si="828"/>
        <v>5.4722501853530906E-4</v>
      </c>
      <c r="HY142" s="12"/>
      <c r="HZ142" s="11">
        <f t="shared" si="1065"/>
        <v>5.6827045649329906E-4</v>
      </c>
      <c r="IA142" s="10">
        <f t="shared" si="829"/>
        <v>98.656337011843775</v>
      </c>
      <c r="IB142" s="9">
        <f t="shared" si="563"/>
        <v>101.35484993735373</v>
      </c>
      <c r="IC142" s="9">
        <f t="shared" si="564"/>
        <v>95.545572911437745</v>
      </c>
      <c r="ID142" s="120">
        <f t="shared" si="830"/>
        <v>98.450211424395746</v>
      </c>
      <c r="IE142" s="15">
        <f t="shared" si="831"/>
        <v>5.665071871425758E-4</v>
      </c>
      <c r="IF142" s="12"/>
      <c r="IG142" s="11">
        <f t="shared" si="1066"/>
        <v>5.8754942769769219E-4</v>
      </c>
      <c r="IH142" s="10">
        <f t="shared" si="832"/>
        <v>98.548613637472869</v>
      </c>
      <c r="II142" s="9">
        <f t="shared" si="565"/>
        <v>101.34603015192529</v>
      </c>
      <c r="IJ142" s="9">
        <f t="shared" si="566"/>
        <v>95.339886526268202</v>
      </c>
      <c r="IK142" s="120">
        <f t="shared" si="833"/>
        <v>98.342958339096754</v>
      </c>
      <c r="IL142" s="15">
        <f t="shared" si="834"/>
        <v>5.8570516017159805E-4</v>
      </c>
      <c r="IM142" s="12"/>
      <c r="IN142" s="11">
        <f t="shared" si="1067"/>
        <v>6.0674375520582884E-4</v>
      </c>
      <c r="IO142" s="10">
        <f t="shared" si="835"/>
        <v>98.440711874398744</v>
      </c>
      <c r="IP142" s="9">
        <f t="shared" si="567"/>
        <v>101.33660246239529</v>
      </c>
      <c r="IQ142" s="9">
        <f t="shared" si="568"/>
        <v>95.134467619150541</v>
      </c>
      <c r="IR142" s="120">
        <f t="shared" si="836"/>
        <v>98.235535040772916</v>
      </c>
      <c r="IS142" s="15">
        <f t="shared" si="837"/>
        <v>6.0481776796856158E-4</v>
      </c>
      <c r="IT142" s="12"/>
      <c r="IU142" s="11">
        <f t="shared" si="1068"/>
        <v>6.2585225086638668E-4</v>
      </c>
      <c r="IV142" s="10">
        <f t="shared" si="838"/>
        <v>98.33262020868311</v>
      </c>
      <c r="IW142" s="9">
        <f t="shared" si="569"/>
        <v>101.32654944917346</v>
      </c>
      <c r="IX142" s="9">
        <f t="shared" si="570"/>
        <v>94.929310414231608</v>
      </c>
      <c r="IY142" s="120">
        <f t="shared" si="839"/>
        <v>98.127929931702539</v>
      </c>
      <c r="IZ142" s="15">
        <f t="shared" si="840"/>
        <v>6.238438750632931E-4</v>
      </c>
      <c r="JA142" s="12"/>
      <c r="JB142" s="11">
        <f t="shared" si="1069"/>
        <v>6.4487376078801485E-4</v>
      </c>
      <c r="JC142" s="10">
        <f t="shared" si="841"/>
        <v>98.224327259494729</v>
      </c>
      <c r="JD142" s="9">
        <f t="shared" si="571"/>
        <v>101.31585400063271</v>
      </c>
      <c r="JE142" s="9">
        <f t="shared" si="572"/>
        <v>94.724409094790929</v>
      </c>
      <c r="JF142" s="120">
        <f t="shared" si="842"/>
        <v>98.020131547711827</v>
      </c>
      <c r="JG142" s="15">
        <f t="shared" si="843"/>
        <v>6.4278238000276954E-4</v>
      </c>
      <c r="JH142" s="12"/>
      <c r="JI142" s="11">
        <f t="shared" si="1070"/>
        <v>6.6380716519730796E-4</v>
      </c>
      <c r="JJ142" s="10">
        <f t="shared" si="844"/>
        <v>98.115821782411203</v>
      </c>
      <c r="JK142" s="9">
        <f t="shared" si="573"/>
        <v>101.30449931543399</v>
      </c>
      <c r="JL142" s="9">
        <f t="shared" si="574"/>
        <v>94.519757807460451</v>
      </c>
      <c r="JM142" s="120">
        <f t="shared" si="845"/>
        <v>97.912128561447219</v>
      </c>
      <c r="JN142" s="15">
        <f t="shared" si="846"/>
        <v>6.6163221516631445E-4</v>
      </c>
      <c r="JO142" s="12"/>
      <c r="JP142" s="11">
        <f t="shared" si="1071"/>
        <v>6.826513782779522E-4</v>
      </c>
      <c r="JQ142" s="10">
        <f t="shared" si="847"/>
        <v>98.007092672587774</v>
      </c>
      <c r="JR142" s="9">
        <f t="shared" si="575"/>
        <v>101.29246890462714</v>
      </c>
      <c r="JS142" s="9">
        <f t="shared" si="576"/>
        <v>94.315350666398686</v>
      </c>
      <c r="JT142" s="120">
        <f t="shared" si="848"/>
        <v>97.803909785512914</v>
      </c>
      <c r="JU142" s="15">
        <f t="shared" si="849"/>
        <v>6.8039234656342535E-4</v>
      </c>
      <c r="JV142" s="12"/>
      <c r="JW142" s="11">
        <f t="shared" si="1072"/>
        <v>7.0140534799191208E-4</v>
      </c>
      <c r="JX142" s="10">
        <f t="shared" si="850"/>
        <v>97.89812896779199</v>
      </c>
      <c r="JY142" s="9">
        <f t="shared" si="577"/>
        <v>101.27974659353171</v>
      </c>
      <c r="JZ142" s="9">
        <f t="shared" si="578"/>
        <v>94.111181757417384</v>
      </c>
      <c r="KA142" s="120">
        <f t="shared" si="851"/>
        <v>97.695464175474541</v>
      </c>
      <c r="KB142" s="15">
        <f t="shared" si="852"/>
        <v>6.9906177361476281E-4</v>
      </c>
      <c r="KC142" s="12"/>
      <c r="KD142" s="11">
        <f t="shared" si="1073"/>
        <v>7.2006805588318559E-4</v>
      </c>
      <c r="KE142" s="10">
        <f t="shared" si="853"/>
        <v>97.78891985130511</v>
      </c>
      <c r="KF142" s="9">
        <f t="shared" si="579"/>
        <v>101.26631652340113</v>
      </c>
      <c r="KG142" s="9">
        <f t="shared" si="580"/>
        <v>93.907245142055686</v>
      </c>
      <c r="KH142" s="120">
        <f t="shared" si="854"/>
        <v>97.586780832728408</v>
      </c>
      <c r="KI142" s="15">
        <f t="shared" si="855"/>
        <v>7.1763952891712847E-4</v>
      </c>
      <c r="KJ142" s="12"/>
      <c r="KK142" s="11">
        <f t="shared" si="1074"/>
        <v>7.3863851686494094E-4</v>
      </c>
      <c r="KL142" s="10">
        <f t="shared" si="856"/>
        <v>97.679454654689636</v>
      </c>
      <c r="KM142" s="9">
        <f t="shared" si="581"/>
        <v>101.2521631528744</v>
      </c>
      <c r="KN142" s="9">
        <f t="shared" si="582"/>
        <v>93.703534861597731</v>
      </c>
      <c r="KO142" s="120">
        <f t="shared" si="857"/>
        <v>97.477849007236074</v>
      </c>
      <c r="KP142" s="15">
        <f t="shared" si="858"/>
        <v>7.3612467799325431E-4</v>
      </c>
      <c r="KQ142" s="12"/>
      <c r="KR142" s="11">
        <f t="shared" si="1075"/>
        <v>7.5711577899080008E-4</v>
      </c>
      <c r="KS142" s="10">
        <f t="shared" si="859"/>
        <v>97.569722860422928</v>
      </c>
      <c r="KT142" s="9">
        <f t="shared" si="583"/>
        <v>101.23727125921918</v>
      </c>
      <c r="KU142" s="9">
        <f t="shared" si="584"/>
        <v>93.500044941032598</v>
      </c>
      <c r="KV142" s="120">
        <f t="shared" si="860"/>
        <v>97.368658100125884</v>
      </c>
      <c r="KW142" s="15">
        <f t="shared" si="861"/>
        <v>7.5451631902685539E-4</v>
      </c>
      <c r="KX142" s="12"/>
      <c r="KY142" s="11">
        <f t="shared" si="1076"/>
        <v>7.7549892321074516E-4</v>
      </c>
      <c r="KZ142" s="10">
        <f t="shared" si="862"/>
        <v>97.459714104398358</v>
      </c>
      <c r="LA142" s="9">
        <f t="shared" si="585"/>
        <v>101.22162593937043</v>
      </c>
      <c r="LB142" s="9">
        <f t="shared" si="586"/>
        <v>93.296769392950196</v>
      </c>
      <c r="LC142" s="120">
        <f t="shared" si="863"/>
        <v>97.259197666160304</v>
      </c>
      <c r="LD142" s="15">
        <f t="shared" si="864"/>
        <v>7.7281358258398476E-4</v>
      </c>
      <c r="LE142" s="12"/>
      <c r="LF142" s="11">
        <f t="shared" si="1077"/>
        <v>7.9378706311264782E-4</v>
      </c>
      <c r="LG142" s="10">
        <f t="shared" si="865"/>
        <v>97.349418178292922</v>
      </c>
      <c r="LH142" s="9">
        <f t="shared" si="587"/>
        <v>101.20521261076885</v>
      </c>
      <c r="LI142" s="9">
        <f t="shared" si="588"/>
        <v>93.093702221372695</v>
      </c>
      <c r="LJ142" s="120">
        <f t="shared" si="866"/>
        <v>97.149457416070774</v>
      </c>
      <c r="LK142" s="15">
        <f t="shared" si="867"/>
        <v>7.9101563132118787E-4</v>
      </c>
      <c r="LL142" s="12"/>
      <c r="LM142" s="11">
        <f t="shared" si="1078"/>
        <v>8.1197934464987765E-4</v>
      </c>
      <c r="LN142" s="10">
        <f t="shared" si="868"/>
        <v>97.238825031803202</v>
      </c>
      <c r="LO142" s="9">
        <f t="shared" si="589"/>
        <v>101.18801701200351</v>
      </c>
      <c r="LP142" s="9">
        <f t="shared" si="590"/>
        <v>92.890837425518299</v>
      </c>
      <c r="LQ142" s="120">
        <f t="shared" si="869"/>
        <v>97.039427218760906</v>
      </c>
      <c r="LR142" s="15">
        <f t="shared" si="870"/>
        <v>8.0912165968112081E-4</v>
      </c>
      <c r="LS142" s="12"/>
      <c r="LT142" s="11">
        <f t="shared" si="1079"/>
        <v>8.3007494585568705E-4</v>
      </c>
      <c r="LU142" s="10">
        <f t="shared" si="871"/>
        <v>97.127924774750298</v>
      </c>
      <c r="LV142" s="9">
        <f t="shared" si="591"/>
        <v>101.17002520326294</v>
      </c>
      <c r="LW142" s="9">
        <f t="shared" si="592"/>
        <v>92.688169003491979</v>
      </c>
      <c r="LX142" s="120">
        <f t="shared" si="872"/>
        <v>96.929097103377458</v>
      </c>
      <c r="LY142" s="15">
        <f t="shared" si="873"/>
        <v>8.2713089357662928E-4</v>
      </c>
      <c r="LZ142" s="12"/>
      <c r="MA142" s="11">
        <f t="shared" si="1080"/>
        <v>8.4807307654532528E-4</v>
      </c>
      <c r="MB142" s="10">
        <f t="shared" si="874"/>
        <v>97.016707679053241</v>
      </c>
      <c r="MC142" s="9">
        <f t="shared" si="593"/>
        <v>101.1512235665993</v>
      </c>
      <c r="MD142" s="9">
        <f t="shared" si="594"/>
        <v>92.485690955904914</v>
      </c>
      <c r="ME142" s="120">
        <f t="shared" si="875"/>
        <v>96.818457261252107</v>
      </c>
      <c r="MF142" s="15">
        <f t="shared" si="876"/>
        <v>8.4504259006355428E-4</v>
      </c>
      <c r="MG142" s="12"/>
      <c r="MH142" s="11">
        <f t="shared" si="1081"/>
        <v>8.6597297800613887E-4</v>
      </c>
      <c r="MI142" s="10">
        <f t="shared" si="877"/>
        <v>96.905164180574047</v>
      </c>
      <c r="MJ142" s="9">
        <f t="shared" si="595"/>
        <v>101.13159880601013</v>
      </c>
      <c r="MK142" s="9">
        <f t="shared" si="596"/>
        <v>92.28339728941711</v>
      </c>
      <c r="ML142" s="120">
        <f t="shared" si="878"/>
        <v>96.707498047713614</v>
      </c>
      <c r="MM142" s="15">
        <f t="shared" si="879"/>
        <v>8.6285603700323452E-4</v>
      </c>
      <c r="MN142" s="12"/>
      <c r="MO142" s="11">
        <f t="shared" si="1082"/>
        <v>8.8377392267663434E-4</v>
      </c>
      <c r="MP142" s="10">
        <f t="shared" si="880"/>
        <v>96.793284880833909</v>
      </c>
      <c r="MQ142" s="9">
        <f t="shared" si="597"/>
        <v>101.11113794734234</v>
      </c>
      <c r="MR142" s="9">
        <f t="shared" si="598"/>
        <v>92.081282020202565</v>
      </c>
      <c r="MS142" s="120">
        <f t="shared" si="881"/>
        <v>96.596209983772454</v>
      </c>
      <c r="MT142" s="15">
        <f t="shared" si="882"/>
        <v>8.8057055271522212E-4</v>
      </c>
      <c r="MU142" s="12"/>
      <c r="MV142" s="11">
        <f t="shared" si="1083"/>
        <v>9.0147521381499836E-4</v>
      </c>
      <c r="MW142" s="10">
        <f t="shared" si="883"/>
        <v>96.681060548602545</v>
      </c>
      <c r="MX142" s="9">
        <f t="shared" si="599"/>
        <v>101.08982833802298</v>
      </c>
      <c r="MY142" s="9">
        <f t="shared" si="600"/>
        <v>91.879339177333861</v>
      </c>
      <c r="MZ142" s="120">
        <f t="shared" si="884"/>
        <v>96.484583757678422</v>
      </c>
      <c r="NA142" s="15">
        <f t="shared" si="885"/>
        <v>8.9818548562098615E-4</v>
      </c>
      <c r="NB142" s="12"/>
      <c r="NC142" s="11">
        <f t="shared" si="1084"/>
        <v>9.1907618515783655E-4</v>
      </c>
      <c r="ND142" s="10">
        <f t="shared" si="886"/>
        <v>96.568482121361484</v>
      </c>
      <c r="NE142" s="9">
        <f t="shared" si="601"/>
        <v>101.06765764662163</v>
      </c>
      <c r="NF142" s="9">
        <f t="shared" si="602"/>
        <v>91.677562806086101</v>
      </c>
      <c r="NG142" s="120">
        <f t="shared" si="887"/>
        <v>96.372610226353856</v>
      </c>
      <c r="NH142" s="15">
        <f t="shared" si="888"/>
        <v>9.1570021387903154E-4</v>
      </c>
      <c r="NI142" s="12"/>
      <c r="NJ142" s="11">
        <f t="shared" si="1085"/>
        <v>9.3657620056958562E-4</v>
      </c>
      <c r="NK142" s="10">
        <f t="shared" si="889"/>
        <v>96.455540706643589</v>
      </c>
      <c r="NL142" s="9">
        <f t="shared" si="603"/>
        <v>101.04461386224902</v>
      </c>
      <c r="NM142" s="9">
        <f t="shared" si="604"/>
        <v>91.475946971156034</v>
      </c>
      <c r="NN142" s="120">
        <f t="shared" si="890"/>
        <v>96.260280416702528</v>
      </c>
      <c r="NO142" s="15">
        <f t="shared" si="891"/>
        <v>9.331141450123349E-4</v>
      </c>
      <c r="NP142" s="12"/>
      <c r="NQ142" s="11">
        <f t="shared" si="1086"/>
        <v>9.5397465368345319E-4</v>
      </c>
      <c r="NR142" s="10">
        <f t="shared" si="892"/>
        <v>96.342227583249183</v>
      </c>
      <c r="NS142" s="9">
        <f t="shared" si="605"/>
        <v>101.02068529379672</v>
      </c>
      <c r="NT142" s="9">
        <f t="shared" si="606"/>
        <v>91.274485759798623</v>
      </c>
      <c r="NU142" s="120">
        <f t="shared" si="893"/>
        <v>96.14758552679767</v>
      </c>
      <c r="NV142" s="15">
        <f t="shared" si="894"/>
        <v>9.5042671552833665E-4</v>
      </c>
      <c r="NW142" s="12"/>
      <c r="NX142" s="11">
        <f t="shared" si="1087"/>
        <v>9.7127096753416161E-4</v>
      </c>
      <c r="NY142" s="10">
        <f t="shared" si="895"/>
        <v>96.228534202342189</v>
      </c>
      <c r="NZ142" s="9">
        <f t="shared" si="607"/>
        <v>100.99586056902254</v>
      </c>
      <c r="OA142" s="9">
        <f t="shared" si="608"/>
        <v>91.073173284875125</v>
      </c>
      <c r="OB142" s="120">
        <f t="shared" si="896"/>
        <v>96.034516926948839</v>
      </c>
      <c r="OC142" s="15">
        <f t="shared" si="897"/>
        <v>9.6763739053250209E-4</v>
      </c>
      <c r="OD142" s="12"/>
      <c r="OE142" s="11">
        <f t="shared" si="1088"/>
        <v>9.8846459418349092E-4</v>
      </c>
      <c r="OF142" s="10">
        <f t="shared" si="898"/>
        <v>96.114452188425787</v>
      </c>
      <c r="OG142" s="9">
        <f t="shared" si="609"/>
        <v>100.97012863348652</v>
      </c>
      <c r="OH142" s="9">
        <f t="shared" si="610"/>
        <v>90.872003687815663</v>
      </c>
      <c r="OI142" s="120">
        <f t="shared" si="899"/>
        <v>95.921066160651094</v>
      </c>
      <c r="OJ142" s="15">
        <f t="shared" si="900"/>
        <v>9.8474566333566676E-4</v>
      </c>
      <c r="OK142" s="12"/>
      <c r="OL142" s="11">
        <f t="shared" si="1089"/>
        <v>1.0055550143388294E-3</v>
      </c>
      <c r="OM142" s="10">
        <f t="shared" si="901"/>
        <v>95.99997334020145</v>
      </c>
      <c r="ON142" s="9">
        <f t="shared" si="611"/>
        <v>100.94347874934226</v>
      </c>
      <c r="OO142" s="9">
        <f t="shared" si="612"/>
        <v>90.6709711414927</v>
      </c>
      <c r="OP142" s="120">
        <f t="shared" si="902"/>
        <v>95.807224945417488</v>
      </c>
      <c r="OQ142" s="15">
        <f t="shared" si="903"/>
        <v>1.0017510550559394E-3</v>
      </c>
      <c r="OR142" s="12"/>
      <c r="OS142" s="11">
        <f t="shared" si="1090"/>
        <v>1.0225417369655408E-3</v>
      </c>
      <c r="OT142" s="10">
        <f t="shared" si="904"/>
        <v>95.885089631311942</v>
      </c>
      <c r="OU142" s="9">
        <f t="shared" si="613"/>
        <v>100.91590049398823</v>
      </c>
      <c r="OV142" s="9">
        <f t="shared" si="614"/>
        <v>90.470069853005896</v>
      </c>
      <c r="OW142" s="120">
        <f t="shared" si="905"/>
        <v>95.692985173497064</v>
      </c>
      <c r="OX142" s="15">
        <f t="shared" si="906"/>
        <v>1.0186531142156322E-3</v>
      </c>
      <c r="OY142" s="12"/>
      <c r="OZ142" s="11">
        <f t="shared" si="1091"/>
        <v>1.039424298893557E-3</v>
      </c>
      <c r="PA142" s="10">
        <f t="shared" si="907"/>
        <v>95.769793210970946</v>
      </c>
      <c r="PB142" s="9">
        <f t="shared" si="615"/>
        <v>100.88738375858399</v>
      </c>
      <c r="PC142" s="9">
        <f t="shared" si="616"/>
        <v>90.269294066376872</v>
      </c>
      <c r="PD142" s="120">
        <f t="shared" si="908"/>
        <v>95.578338912480433</v>
      </c>
      <c r="PE142" s="15">
        <f t="shared" si="909"/>
        <v>1.0354514163337541E-3</v>
      </c>
      <c r="PF142" s="12"/>
      <c r="PG142" s="11">
        <f t="shared" si="1092"/>
        <v>1.056202264418826E-3</v>
      </c>
      <c r="PH142" s="10">
        <f t="shared" si="910"/>
        <v>95.654076404480946</v>
      </c>
      <c r="PI142" s="9">
        <f t="shared" si="617"/>
        <v>100.8579187464359</v>
      </c>
      <c r="PJ142" s="9">
        <f t="shared" si="618"/>
        <v>90.068638065154204</v>
      </c>
      <c r="PK142" s="120">
        <f t="shared" si="911"/>
        <v>95.463278405795052</v>
      </c>
      <c r="PL142" s="15">
        <f t="shared" si="912"/>
        <v>1.0521455635145733E-3</v>
      </c>
      <c r="PM142" s="12"/>
      <c r="PN142" s="11">
        <f t="shared" si="1093"/>
        <v>1.0728752249000487E-3</v>
      </c>
      <c r="PO142" s="10">
        <f t="shared" si="913"/>
        <v>95.537931713641882</v>
      </c>
      <c r="PP142" s="9">
        <f t="shared" si="619"/>
        <v>100.82749597125705</v>
      </c>
      <c r="PQ142" s="9">
        <f t="shared" si="620"/>
        <v>89.868096174927231</v>
      </c>
      <c r="PR142" s="120">
        <f t="shared" si="914"/>
        <v>95.347796073092141</v>
      </c>
      <c r="PS142" s="15">
        <f t="shared" si="915"/>
        <v>1.0687351840327824E-3</v>
      </c>
      <c r="PT142" s="12"/>
      <c r="PU142" s="11">
        <f t="shared" si="1094"/>
        <v>1.0894427983512876E-3</v>
      </c>
      <c r="PV142" s="10">
        <f t="shared" si="916"/>
        <v>95.421351817052255</v>
      </c>
      <c r="PW142" s="9">
        <f t="shared" si="621"/>
        <v>100.79610625530616</v>
      </c>
      <c r="PX142" s="9">
        <f t="shared" si="622"/>
        <v>89.667662765749085</v>
      </c>
      <c r="PY142" s="120">
        <f t="shared" si="917"/>
        <v>95.231884510527621</v>
      </c>
      <c r="PZ142" s="15">
        <f t="shared" si="918"/>
        <v>1.0852199319157194E-3</v>
      </c>
      <c r="QA142" s="12"/>
      <c r="QB142" s="11">
        <f t="shared" si="1095"/>
        <v>1.1059046290308903E-3</v>
      </c>
      <c r="QC142" s="10">
        <f t="shared" si="919"/>
        <v>95.304329570305242</v>
      </c>
      <c r="QD142" s="9">
        <f t="shared" si="623"/>
        <v>100.76374072740994</v>
      </c>
      <c r="QE142" s="9">
        <f t="shared" si="624"/>
        <v>89.467332254469042</v>
      </c>
      <c r="QF142" s="120">
        <f t="shared" si="920"/>
        <v>95.11553649093949</v>
      </c>
      <c r="QG142" s="15">
        <f t="shared" si="921"/>
        <v>1.1015994865230705E-3</v>
      </c>
      <c r="QH142" s="12"/>
      <c r="QI142" s="11">
        <f t="shared" si="1096"/>
        <v>1.1222603870271813E-3</v>
      </c>
      <c r="QJ142" s="10">
        <f t="shared" si="922"/>
        <v>95.186858006082176</v>
      </c>
      <c r="QK142" s="9">
        <f t="shared" si="625"/>
        <v>100.73039082087364</v>
      </c>
      <c r="QL142" s="9">
        <f t="shared" si="626"/>
        <v>89.267099106973134</v>
      </c>
      <c r="QM142" s="120">
        <f t="shared" si="923"/>
        <v>94.998744963923386</v>
      </c>
      <c r="QN142" s="15">
        <f t="shared" si="924"/>
        <v>1.1178735521246083E-3</v>
      </c>
      <c r="QO142" s="12"/>
      <c r="QP142" s="11">
        <f t="shared" si="1097"/>
        <v>1.1385097678414701E-3</v>
      </c>
      <c r="QQ142" s="10">
        <f t="shared" si="925"/>
        <v>95.068930334145165</v>
      </c>
      <c r="QR142" s="9">
        <f t="shared" si="627"/>
        <v>100.69604827128423</v>
      </c>
      <c r="QS142" s="9">
        <f t="shared" si="628"/>
        <v>89.066957840334894</v>
      </c>
      <c r="QT142" s="120">
        <f t="shared" si="926"/>
        <v>94.88150305580956</v>
      </c>
      <c r="QU142" s="15">
        <f t="shared" si="927"/>
        <v>1.1340418574762316E-3</v>
      </c>
      <c r="QV142" s="12"/>
      <c r="QW142" s="11">
        <f t="shared" si="1098"/>
        <v>1.1546524919686541E-3</v>
      </c>
      <c r="QX142" s="10">
        <f t="shared" si="928"/>
        <v>94.950539941232108</v>
      </c>
      <c r="QY142" s="9">
        <f t="shared" si="629"/>
        <v>100.66070511421081</v>
      </c>
      <c r="QZ142" s="9">
        <f t="shared" si="630"/>
        <v>88.866903024873722</v>
      </c>
      <c r="RA142" s="120">
        <f t="shared" si="929"/>
        <v>94.76380406954226</v>
      </c>
      <c r="RB142" s="15">
        <f t="shared" si="930"/>
        <v>1.1501041553949876E-3</v>
      </c>
      <c r="RC142" s="12"/>
      <c r="RD142" s="11">
        <f t="shared" si="1099"/>
        <v>1.1706883044761223E-3</v>
      </c>
      <c r="RE142" s="10">
        <f t="shared" si="931"/>
        <v>94.831680390855041</v>
      </c>
      <c r="RF142" s="9">
        <f t="shared" si="631"/>
        <v>100.62435368280659</v>
      </c>
      <c r="RG142" s="9">
        <f t="shared" si="632"/>
        <v>88.666929286125011</v>
      </c>
      <c r="RH142" s="120">
        <f t="shared" si="932"/>
        <v>94.645641484465798</v>
      </c>
      <c r="RI142" s="15">
        <f t="shared" si="933"/>
        <v>1.1660602223330895E-3</v>
      </c>
      <c r="RJ142" s="12"/>
      <c r="RK142" s="11">
        <f t="shared" si="1100"/>
        <v>1.1866169745809684E-3</v>
      </c>
      <c r="RL142" s="10">
        <f t="shared" si="934"/>
        <v>94.712345423006212</v>
      </c>
      <c r="RM142" s="9">
        <f t="shared" si="633"/>
        <v>100.58698660531681</v>
      </c>
      <c r="RN142" s="9">
        <f t="shared" si="634"/>
        <v>88.467031306718809</v>
      </c>
      <c r="RO142" s="120">
        <f t="shared" si="935"/>
        <v>94.527008956017809</v>
      </c>
      <c r="RP142" s="15">
        <f t="shared" si="936"/>
        <v>1.181909857951715E-3</v>
      </c>
      <c r="RQ142" s="12"/>
      <c r="RR142" s="11">
        <f t="shared" si="1101"/>
        <v>1.2024382952263201E-3</v>
      </c>
      <c r="RS142" s="10">
        <f t="shared" si="937"/>
        <v>94.592528953772387</v>
      </c>
      <c r="RT142" s="9">
        <f t="shared" si="635"/>
        <v>100.54859680249714</v>
      </c>
      <c r="RU142" s="9">
        <f t="shared" si="636"/>
        <v>88.267203828169727</v>
      </c>
      <c r="RV142" s="120">
        <f t="shared" si="938"/>
        <v>94.407900315333436</v>
      </c>
      <c r="RW142" s="15">
        <f t="shared" si="939"/>
        <v>1.1976528846946834E-3</v>
      </c>
      <c r="RX142" s="12"/>
      <c r="RY142" s="11">
        <f t="shared" si="1102"/>
        <v>1.2181520826569077E-3</v>
      </c>
      <c r="RZ142" s="10">
        <f t="shared" si="940"/>
        <v>94.472225074860972</v>
      </c>
      <c r="SA142" s="9">
        <f t="shared" si="637"/>
        <v>100.50917748494653</v>
      </c>
      <c r="SB142" s="9">
        <f t="shared" si="638"/>
        <v>88.06744165257858</v>
      </c>
      <c r="SC142" s="120">
        <f t="shared" si="941"/>
        <v>94.288309568762557</v>
      </c>
      <c r="SD142" s="15">
        <f t="shared" si="942"/>
        <v>1.213289147362433E-3</v>
      </c>
      <c r="SE142" s="12"/>
      <c r="SF142" s="11">
        <f t="shared" si="1103"/>
        <v>1.2337581759942831E-3</v>
      </c>
      <c r="SG142" s="10">
        <f t="shared" si="943"/>
        <v>94.351428053040323</v>
      </c>
      <c r="SH142" s="9">
        <f t="shared" si="639"/>
        <v>100.46872215035887</v>
      </c>
      <c r="SI142" s="9">
        <f t="shared" si="640"/>
        <v>87.867739644245717</v>
      </c>
      <c r="SJ142" s="120">
        <f t="shared" si="944"/>
        <v>94.168230897302294</v>
      </c>
      <c r="SK142" s="15">
        <f t="shared" si="945"/>
        <v>1.2288185126866802E-3</v>
      </c>
      <c r="SL142" s="12"/>
      <c r="SM142" s="11">
        <f t="shared" si="1104"/>
        <v>1.2492564368121102E-3</v>
      </c>
      <c r="SN142" s="10">
        <f t="shared" si="946"/>
        <v>94.230132329496314</v>
      </c>
      <c r="SO142" s="9">
        <f t="shared" si="641"/>
        <v>100.42722458069757</v>
      </c>
      <c r="SP142" s="9">
        <f t="shared" si="642"/>
        <v>87.668092731197234</v>
      </c>
      <c r="SQ142" s="120">
        <f t="shared" si="947"/>
        <v>94.047658655947401</v>
      </c>
      <c r="SR142" s="15">
        <f t="shared" si="948"/>
        <v>1.2442408689060567E-3</v>
      </c>
      <c r="SS142" s="12"/>
      <c r="ST142" s="11">
        <f t="shared" si="1105"/>
        <v>1.2646467487118249E-3</v>
      </c>
      <c r="SU142" s="10">
        <f t="shared" si="949"/>
        <v>94.108332519107876</v>
      </c>
      <c r="SV142" s="9">
        <f t="shared" si="643"/>
        <v>100.38467883929708</v>
      </c>
      <c r="SW142" s="9">
        <f t="shared" si="644"/>
        <v>87.468495906626458</v>
      </c>
      <c r="SX142" s="120">
        <f t="shared" si="950"/>
        <v>93.926587372961762</v>
      </c>
      <c r="SY142" s="15">
        <f t="shared" si="951"/>
        <v>1.2595561253428891E-3</v>
      </c>
      <c r="SZ142" s="12"/>
      <c r="TA142" s="11">
        <f t="shared" si="1106"/>
        <v>1.2799290168988549E-3</v>
      </c>
      <c r="TB142" s="10">
        <f t="shared" si="952"/>
        <v>93.986023409644673</v>
      </c>
      <c r="TC142" s="9">
        <f t="shared" si="645"/>
        <v>100.34107926789541</v>
      </c>
      <c r="TD142" s="9">
        <f t="shared" si="646"/>
        <v>87.268944230248422</v>
      </c>
      <c r="TE142" s="120">
        <f t="shared" si="953"/>
        <v>93.805011749071923</v>
      </c>
      <c r="TF142" s="15">
        <f t="shared" si="954"/>
        <v>1.2747642119817215E-3</v>
      </c>
      <c r="TG142" s="12"/>
      <c r="TH142" s="11">
        <f t="shared" si="1107"/>
        <v>1.2951031677600024E-3</v>
      </c>
      <c r="TI142" s="10">
        <f t="shared" si="955"/>
        <v>93.863199960887869</v>
      </c>
      <c r="TJ142" s="9">
        <f t="shared" si="647"/>
        <v>100.29642048360138</v>
      </c>
      <c r="TK142" s="9">
        <f t="shared" si="648"/>
        <v>87.069432829571539</v>
      </c>
      <c r="TL142" s="120">
        <f t="shared" si="956"/>
        <v>93.68292665658646</v>
      </c>
      <c r="TM142" s="15">
        <f t="shared" si="957"/>
        <v>1.289865079049581E-3</v>
      </c>
      <c r="TN142" s="12"/>
      <c r="TO142" s="11">
        <f t="shared" si="1108"/>
        <v>1.3101691484420171E-3</v>
      </c>
      <c r="TP142" s="10">
        <f t="shared" si="958"/>
        <v>93.739857303677937</v>
      </c>
      <c r="TQ142" s="9">
        <f t="shared" si="649"/>
        <v>100.25069737580061</v>
      </c>
      <c r="TR142" s="9">
        <f t="shared" si="650"/>
        <v>86.869956901087463</v>
      </c>
      <c r="TS142" s="120">
        <f t="shared" si="959"/>
        <v>93.560327138444038</v>
      </c>
      <c r="TT142" s="15">
        <f t="shared" si="960"/>
        <v>1.3048586965981957E-3</v>
      </c>
      <c r="TU142" s="12"/>
      <c r="TV142" s="11">
        <f t="shared" si="1109"/>
        <v>1.325126926431599E-3</v>
      </c>
      <c r="TW142" s="10">
        <f t="shared" si="961"/>
        <v>93.615990738892066</v>
      </c>
      <c r="TX142" s="9">
        <f t="shared" si="651"/>
        <v>100.20390510300396</v>
      </c>
      <c r="TY142" s="9">
        <f t="shared" si="652"/>
        <v>86.670511711377273</v>
      </c>
      <c r="TZ142" s="120">
        <f t="shared" si="962"/>
        <v>93.43720840719061</v>
      </c>
      <c r="UA142" s="15">
        <f t="shared" si="963"/>
        <v>1.3197450540888113E-3</v>
      </c>
      <c r="UB142" s="12"/>
      <c r="UC142" s="11">
        <f t="shared" si="1110"/>
        <v>1.3399764891374548E-3</v>
      </c>
      <c r="UD142" s="10">
        <f t="shared" si="964"/>
        <v>93.491595736352011</v>
      </c>
      <c r="UE142" s="9">
        <f t="shared" si="653"/>
        <v>100.15603908964195</v>
      </c>
      <c r="UF142" s="9">
        <f t="shared" si="654"/>
        <v>86.471092598139208</v>
      </c>
      <c r="UG142" s="120">
        <f t="shared" si="965"/>
        <v>93.313565843890586</v>
      </c>
      <c r="UH142" s="15">
        <f t="shared" si="966"/>
        <v>1.3345241599793532E-3</v>
      </c>
      <c r="UI142" s="12"/>
      <c r="UJ142" s="11">
        <f t="shared" si="1111"/>
        <v>1.3547178434742363E-3</v>
      </c>
      <c r="UK142" s="10">
        <f t="shared" si="967"/>
        <v>93.366667933666875</v>
      </c>
      <c r="UL142" s="9">
        <f t="shared" si="655"/>
        <v>100.10709502280899</v>
      </c>
      <c r="UM142" s="9">
        <f t="shared" si="656"/>
        <v>86.27169497113735</v>
      </c>
      <c r="UN142" s="120">
        <f t="shared" si="968"/>
        <v>93.189394996973164</v>
      </c>
      <c r="UO142" s="15">
        <f t="shared" si="969"/>
        <v>1.3491960413144401E-3</v>
      </c>
      <c r="UP142" s="12"/>
      <c r="UQ142" s="11">
        <f t="shared" si="1112"/>
        <v>1.3693510154487844E-3</v>
      </c>
      <c r="UR142" s="10">
        <f t="shared" si="970"/>
        <v>93.241203135012384</v>
      </c>
      <c r="US142" s="9">
        <f t="shared" si="657"/>
        <v>100.05706884896071</v>
      </c>
      <c r="UT142" s="9">
        <f t="shared" si="658"/>
        <v>86.072314313071857</v>
      </c>
      <c r="UU142" s="120">
        <f t="shared" si="971"/>
        <v>93.064691581016291</v>
      </c>
      <c r="UV142" s="15">
        <f t="shared" si="972"/>
        <v>1.3637607433184156E-3</v>
      </c>
      <c r="UW142" s="12"/>
      <c r="UX142" s="11">
        <f t="shared" si="1113"/>
        <v>1.3838760497490187E-3</v>
      </c>
      <c r="UY142" s="10">
        <f t="shared" si="973"/>
        <v>93.115197309848625</v>
      </c>
      <c r="UZ142" s="9">
        <f t="shared" si="659"/>
        <v>100.00595677056791</v>
      </c>
      <c r="VA142" s="9">
        <f t="shared" si="660"/>
        <v>85.872946180374839</v>
      </c>
      <c r="VB142" s="120">
        <f t="shared" si="974"/>
        <v>92.939451475471373</v>
      </c>
      <c r="VC142" s="15">
        <f t="shared" si="975"/>
        <v>1.37821832899148E-3</v>
      </c>
      <c r="VD142" s="12"/>
      <c r="VE142" s="11">
        <f t="shared" si="1114"/>
        <v>1.398293009335375E-3</v>
      </c>
      <c r="VF142" s="10">
        <f t="shared" si="976"/>
        <v>92.988646591580107</v>
      </c>
      <c r="VG142" s="9">
        <f t="shared" si="661"/>
        <v>99.953755242730466</v>
      </c>
      <c r="VH142" s="9">
        <f t="shared" si="662"/>
        <v>85.673586203930213</v>
      </c>
      <c r="VI142" s="120">
        <f t="shared" si="977"/>
        <v>92.813670723330347</v>
      </c>
      <c r="VJ142" s="15">
        <f t="shared" si="978"/>
        <v>1.3925688787092513E-3</v>
      </c>
      <c r="VK142" s="12"/>
      <c r="VL142" s="11">
        <f t="shared" si="1115"/>
        <v>1.4126019750353421E-3</v>
      </c>
      <c r="VM142" s="10">
        <f t="shared" si="979"/>
        <v>92.861547276158916</v>
      </c>
      <c r="VN142" s="9">
        <f t="shared" si="663"/>
        <v>99.900460969754519</v>
      </c>
      <c r="VO142" s="9">
        <f t="shared" si="664"/>
        <v>85.47423008972207</v>
      </c>
      <c r="VP142" s="120">
        <f t="shared" si="980"/>
        <v>92.687345529738295</v>
      </c>
      <c r="VQ142" s="15">
        <f t="shared" si="981"/>
        <v>1.406812489825779E-3</v>
      </c>
      <c r="VR142" s="12"/>
      <c r="VS142" s="11">
        <f t="shared" si="1116"/>
        <v>1.4268030451409543E-3</v>
      </c>
      <c r="VT142" s="10">
        <f t="shared" si="982"/>
        <v>92.733895820634956</v>
      </c>
      <c r="VU142" s="9">
        <f t="shared" si="665"/>
        <v>99.846070901695896</v>
      </c>
      <c r="VV142" s="9">
        <f t="shared" si="666"/>
        <v>85.274873619410428</v>
      </c>
      <c r="VW142" s="120">
        <f t="shared" si="983"/>
        <v>92.560472260553155</v>
      </c>
      <c r="VX142" s="15">
        <f t="shared" si="984"/>
        <v>1.4209492762803026E-3</v>
      </c>
      <c r="VY142" s="12"/>
      <c r="VZ142" s="11">
        <f t="shared" si="1117"/>
        <v>1.4408963350097141E-3</v>
      </c>
      <c r="WA142" s="10">
        <f t="shared" si="985"/>
        <v>92.605688841654228</v>
      </c>
      <c r="WB142" s="9">
        <f t="shared" si="667"/>
        <v>99.79058223087317</v>
      </c>
      <c r="WC142" s="9">
        <f t="shared" si="668"/>
        <v>85.075512650838789</v>
      </c>
      <c r="WD142" s="120">
        <f t="shared" si="986"/>
        <v>92.433047440855972</v>
      </c>
      <c r="WE142" s="15">
        <f t="shared" si="987"/>
        <v>1.4349793682077272E-3</v>
      </c>
      <c r="WF142" s="12"/>
      <c r="WG142" s="11">
        <f t="shared" si="1118"/>
        <v>1.4548819766687991E-3</v>
      </c>
      <c r="WH142" s="10">
        <f t="shared" si="988"/>
        <v>92.476923113908981</v>
      </c>
      <c r="WI142" s="9">
        <f t="shared" si="669"/>
        <v>99.73399238835313</v>
      </c>
      <c r="WJ142" s="9">
        <f t="shared" si="670"/>
        <v>84.876143118472243</v>
      </c>
      <c r="WK142" s="120">
        <f t="shared" si="989"/>
        <v>92.305067753412686</v>
      </c>
      <c r="WL142" s="15">
        <f t="shared" si="990"/>
        <v>1.4489029115531697E-3</v>
      </c>
      <c r="WM142" s="12"/>
      <c r="WN142" s="11">
        <f t="shared" si="1119"/>
        <v>1.4687601184230222E-3</v>
      </c>
      <c r="WO142" s="10">
        <f t="shared" si="991"/>
        <v>92.347595568540555</v>
      </c>
      <c r="WP142" s="9">
        <f t="shared" si="671"/>
        <v>99.676299040411678</v>
      </c>
      <c r="WQ142" s="9">
        <f t="shared" si="672"/>
        <v>86.117673663647139</v>
      </c>
      <c r="WR142" s="120">
        <f t="shared" si="992"/>
        <v>92.896986352029415</v>
      </c>
      <c r="WS142" s="15">
        <f t="shared" si="993"/>
        <v>1.3222056186070264E-3</v>
      </c>
      <c r="WT142" s="12"/>
      <c r="WU142" s="11">
        <f t="shared" si="1120"/>
        <v>1.3409451180805307E-3</v>
      </c>
      <c r="WV142" s="10">
        <f t="shared" si="994"/>
        <v>92.943652750658913</v>
      </c>
      <c r="WW142" s="9">
        <f t="shared" si="673"/>
        <v>99.6282543755635</v>
      </c>
      <c r="WX142" s="9">
        <f t="shared" si="674"/>
        <v>93.904774057411117</v>
      </c>
      <c r="WY142" s="120">
        <f t="shared" si="995"/>
        <v>96.766514216487309</v>
      </c>
      <c r="WZ142" s="15">
        <f t="shared" si="996"/>
        <v>5.5814049170622201E-4</v>
      </c>
      <c r="XA142" s="12"/>
      <c r="XB142" s="11">
        <f t="shared" si="1121"/>
        <v>5.7280661225837478E-4</v>
      </c>
      <c r="XC142" s="10">
        <f t="shared" si="997"/>
        <v>96.832694435632163</v>
      </c>
      <c r="XD142" s="9">
        <f t="shared" si="675"/>
        <v>99.619693183646149</v>
      </c>
      <c r="XE142" s="9">
        <f t="shared" si="676"/>
        <v>94.007005448837901</v>
      </c>
      <c r="XF142" s="120">
        <f t="shared" si="998"/>
        <v>96.813349316242025</v>
      </c>
      <c r="XG142" s="15">
        <f t="shared" si="999"/>
        <v>5.4733625660664885E-4</v>
      </c>
      <c r="XH142" s="12"/>
      <c r="XI142" s="11">
        <f t="shared" si="1122"/>
        <v>5.6192483345553961E-4</v>
      </c>
      <c r="XJ142" s="10">
        <f t="shared" si="1000"/>
        <v>96.879471291429226</v>
      </c>
      <c r="XK142" s="9">
        <f t="shared" si="677"/>
        <v>99.61146023120412</v>
      </c>
      <c r="XL142" s="9">
        <f t="shared" si="678"/>
        <v>94.111539536468257</v>
      </c>
      <c r="XM142" s="120">
        <f t="shared" si="1001"/>
        <v>96.861499883836188</v>
      </c>
      <c r="XN142" s="15">
        <f t="shared" si="1002"/>
        <v>5.3633947707817941E-4</v>
      </c>
      <c r="XO142" s="12"/>
      <c r="XP142" s="11">
        <f t="shared" si="1123"/>
        <v>5.5085166260772822E-4</v>
      </c>
      <c r="XQ142" s="10">
        <f t="shared" si="1003"/>
        <v>96.927568810985207</v>
      </c>
      <c r="XR142" s="9">
        <f t="shared" si="679"/>
        <v>99.603554779315417</v>
      </c>
      <c r="XS142" s="9">
        <f t="shared" si="680"/>
        <v>94.218346969634283</v>
      </c>
      <c r="XT142" s="120">
        <f t="shared" si="1004"/>
        <v>96.91095087447485</v>
      </c>
      <c r="XU142" s="15">
        <f t="shared" si="1005"/>
        <v>5.2515294327174281E-4</v>
      </c>
      <c r="XV142" s="12"/>
      <c r="XW142" s="11">
        <f t="shared" si="1124"/>
        <v>5.3958993470338429E-4</v>
      </c>
      <c r="XX142" s="10">
        <f t="shared" si="1006"/>
        <v>96.976971745862301</v>
      </c>
      <c r="XY142" s="9">
        <f t="shared" si="681"/>
        <v>99.595975659385928</v>
      </c>
      <c r="XZ142" s="9">
        <f t="shared" si="682"/>
        <v>94.327397613951916</v>
      </c>
      <c r="YA142" s="120">
        <f t="shared" si="1007"/>
        <v>96.961686636668929</v>
      </c>
      <c r="YB142" s="15">
        <f t="shared" si="1008"/>
        <v>5.1377947986381916E-4</v>
      </c>
      <c r="YC142" s="12"/>
      <c r="YD142" s="11">
        <f t="shared" si="1125"/>
        <v>5.2814251886920184E-4</v>
      </c>
      <c r="YE142" s="10">
        <f t="shared" si="1009"/>
        <v>97.027664239049329</v>
      </c>
      <c r="YF142" s="9">
        <f t="shared" si="683"/>
        <v>99.588721273040761</v>
      </c>
      <c r="YG142" s="9">
        <f t="shared" si="684"/>
        <v>94.438660566540932</v>
      </c>
      <c r="YH142" s="120">
        <f t="shared" si="1010"/>
        <v>97.013690919790847</v>
      </c>
      <c r="YI142" s="15">
        <f t="shared" si="1011"/>
        <v>5.0222194456163026E-4</v>
      </c>
      <c r="YJ142" s="12"/>
      <c r="YK142" s="11">
        <f t="shared" si="1126"/>
        <v>5.1651231685301605E-4</v>
      </c>
      <c r="YL142" s="10">
        <f t="shared" si="1012"/>
        <v>97.079629832846948</v>
      </c>
      <c r="YM142" s="9">
        <f t="shared" si="685"/>
        <v>99.581789592455408</v>
      </c>
      <c r="YN142" s="9">
        <f t="shared" si="686"/>
        <v>94.552104172988322</v>
      </c>
      <c r="YO142" s="120">
        <f t="shared" si="1013"/>
        <v>97.066946882721865</v>
      </c>
      <c r="YP142" s="15">
        <f t="shared" si="1014"/>
        <v>4.9048322648119111E-4</v>
      </c>
      <c r="YQ142" s="12"/>
      <c r="YR142" s="11">
        <f t="shared" si="1127"/>
        <v>5.0470226138015232E-4</v>
      </c>
      <c r="YS142" s="10">
        <f t="shared" si="1015"/>
        <v>97.132851477845506</v>
      </c>
      <c r="YT142" s="9">
        <f t="shared" si="687"/>
        <v>99.57517816112518</v>
      </c>
      <c r="YU142" s="9">
        <f t="shared" si="688"/>
        <v>94.667696046027515</v>
      </c>
      <c r="YV142" s="120">
        <f t="shared" si="1016"/>
        <v>97.121437103576341</v>
      </c>
      <c r="YW142" s="15">
        <f t="shared" si="1017"/>
        <v>4.7856624440080475E-4</v>
      </c>
      <c r="YX142" s="12"/>
      <c r="YY142" s="11">
        <f t="shared" si="1128"/>
        <v>4.9271531438580722E-4</v>
      </c>
      <c r="YZ142" s="10">
        <f t="shared" si="1018"/>
        <v>97.187311542980467</v>
      </c>
      <c r="ZA142" s="9">
        <f t="shared" si="689"/>
        <v>99.568884095070345</v>
      </c>
      <c r="ZB142" s="9">
        <f t="shared" si="690"/>
        <v>94.785403085889698</v>
      </c>
      <c r="ZC142" s="120">
        <f t="shared" si="1019"/>
        <v>97.177143590480028</v>
      </c>
      <c r="ZD142" s="15">
        <f t="shared" si="1020"/>
        <v>4.6647394489395552E-4</v>
      </c>
      <c r="ZE142" s="12"/>
      <c r="ZF142" s="11">
        <f t="shared" si="1129"/>
        <v>4.805544651276313E-4</v>
      </c>
      <c r="ZG142" s="10">
        <f t="shared" si="1021"/>
        <v>97.24299182664133</v>
      </c>
      <c r="ZH142" s="9">
        <f t="shared" si="691"/>
        <v>99.562904084473089</v>
      </c>
      <c r="ZI142" s="9">
        <f t="shared" si="692"/>
        <v>94.905191502284751</v>
      </c>
      <c r="ZJ142" s="120">
        <f t="shared" si="1022"/>
        <v>97.23404779337892</v>
      </c>
      <c r="ZK142" s="15">
        <f t="shared" si="1023"/>
        <v>4.5420930034543408E-4</v>
      </c>
      <c r="ZL142" s="12"/>
      <c r="ZM142" s="11">
        <f t="shared" si="1130"/>
        <v>4.6822272818231123E-4</v>
      </c>
      <c r="ZN142" s="10">
        <f t="shared" si="1024"/>
        <v>97.299873568810227</v>
      </c>
      <c r="ZO142" s="9">
        <f t="shared" si="693"/>
        <v>99.557234395741389</v>
      </c>
      <c r="ZP142" s="9">
        <f t="shared" si="694"/>
        <v>95.027026837959738</v>
      </c>
      <c r="ZQ142" s="120">
        <f t="shared" si="1025"/>
        <v>97.292130616850557</v>
      </c>
      <c r="ZR142" s="15">
        <f t="shared" si="1026"/>
        <v>4.4177530685520611E-4</v>
      </c>
      <c r="ZS142" s="12"/>
      <c r="ZT142" s="11">
        <f t="shared" si="1131"/>
        <v>4.557231413308498E-4</v>
      </c>
      <c r="ZU142" s="10">
        <f t="shared" si="1027"/>
        <v>97.357937464200944</v>
      </c>
      <c r="ZV142" s="9">
        <f t="shared" si="695"/>
        <v>99.551870873993522</v>
      </c>
      <c r="ZW142" s="9">
        <f t="shared" si="696"/>
        <v>95.150873993776656</v>
      </c>
      <c r="ZX142" s="120">
        <f t="shared" si="1028"/>
        <v>97.351372433885089</v>
      </c>
      <c r="ZY142" s="15">
        <f t="shared" si="1029"/>
        <v>4.2917498203518618E-4</v>
      </c>
      <c r="ZZ142" s="12"/>
      <c r="AAA142" s="11">
        <f t="shared" si="1132"/>
        <v>4.4305876333773371E-4</v>
      </c>
      <c r="AAB142" s="10">
        <f t="shared" si="1030"/>
        <v>97.417163676365277</v>
      </c>
      <c r="AAC142" s="9">
        <f t="shared" si="697"/>
        <v>99.54680894595576</v>
      </c>
      <c r="AAD142" s="9">
        <f t="shared" si="698"/>
        <v>95.276697255247868</v>
      </c>
      <c r="AAE142" s="120">
        <f t="shared" si="1031"/>
        <v>97.411753100601814</v>
      </c>
      <c r="AAF142" s="15">
        <f t="shared" si="1032"/>
        <v>4.1641136270414552E-4</v>
      </c>
      <c r="AAG142" s="12"/>
      <c r="AAH142" s="11">
        <f t="shared" si="1133"/>
        <v>4.302326716293259E-4</v>
      </c>
      <c r="AAI142" s="10">
        <f t="shared" si="1033"/>
        <v>97.477531852731531</v>
      </c>
      <c r="AAJ142" s="9">
        <f t="shared" si="699"/>
        <v>99.54204362326476</v>
      </c>
      <c r="AAK142" s="9">
        <f t="shared" si="700"/>
        <v>95.404460320458526</v>
      </c>
      <c r="AAL142" s="120">
        <f t="shared" si="1034"/>
        <v>97.473251971861643</v>
      </c>
      <c r="AAM142" s="15">
        <f t="shared" si="1035"/>
        <v>4.0348750248681145E-4</v>
      </c>
      <c r="AAN142" s="12"/>
      <c r="AAO142" s="11">
        <f t="shared" si="1134"/>
        <v>4.172479598776319E-4</v>
      </c>
      <c r="AAP142" s="10">
        <f t="shared" si="1036"/>
        <v>97.539021140534771</v>
      </c>
      <c r="AAQ142" s="9">
        <f t="shared" si="701"/>
        <v>99.537569506164743</v>
      </c>
      <c r="AAR142" s="9">
        <f t="shared" si="702"/>
        <v>95.534126329305295</v>
      </c>
      <c r="AAS142" s="120">
        <f t="shared" si="1037"/>
        <v>97.535847917735026</v>
      </c>
      <c r="AAT142" s="15">
        <f t="shared" si="1038"/>
        <v>3.9040646932312088E-4</v>
      </c>
      <c r="AAU142" s="12"/>
      <c r="AAV142" s="11">
        <f t="shared" si="1135"/>
        <v>4.0410773549547682E-4</v>
      </c>
      <c r="AAW142" s="10">
        <f t="shared" si="1039"/>
        <v>97.601610203597829</v>
      </c>
      <c r="AAX142" s="9">
        <f t="shared" si="703"/>
        <v>99.533380787588555</v>
      </c>
      <c r="AAY142" s="9">
        <f t="shared" si="704"/>
        <v>95.665657893969964</v>
      </c>
      <c r="AAZ142" s="120">
        <f t="shared" si="1040"/>
        <v>97.599519340779267</v>
      </c>
      <c r="ABA142" s="15">
        <f t="shared" si="1041"/>
        <v>3.7717134289448427E-4</v>
      </c>
      <c r="ABB142" s="12"/>
      <c r="ABC142" s="11">
        <f t="shared" si="1136"/>
        <v>3.9081511705002487E-4</v>
      </c>
      <c r="ABD142" s="10">
        <f t="shared" si="1042"/>
        <v>97.665277239916179</v>
      </c>
      <c r="ABE142" s="9">
        <f t="shared" si="705"/>
        <v>99.529471257610609</v>
      </c>
      <c r="ABF142" s="9">
        <f t="shared" si="1139"/>
        <v>95.79901713054808</v>
      </c>
      <c r="ABG142" s="120">
        <f t="shared" si="1043"/>
        <v>97.664244194079345</v>
      </c>
      <c r="ABH142" s="15">
        <f t="shared" si="1044"/>
        <v>3.6378521197366869E-4</v>
      </c>
      <c r="ABI142" s="12"/>
      <c r="ABJ142" s="11">
        <f t="shared" si="1137"/>
        <v>3.7737323160134603E-4</v>
      </c>
      <c r="ABK142" s="10">
        <f t="shared" si="1161"/>
        <v>97.72999999999999</v>
      </c>
      <c r="ABL142" s="9">
        <f t="shared" si="706"/>
        <v>99.525834308258368</v>
      </c>
      <c r="ABM142" s="9"/>
      <c r="ABN142" s="101">
        <f t="shared" si="1046"/>
        <v>97.72999999999999</v>
      </c>
      <c r="ABO142" s="15">
        <f t="shared" si="1162"/>
        <v>3.5025117170588935E-4</v>
      </c>
      <c r="ABP142" s="11"/>
      <c r="ABQ142" s="11"/>
    </row>
    <row r="143" spans="1:745" x14ac:dyDescent="0.2">
      <c r="A143" s="1">
        <f t="shared" si="707"/>
        <v>175.2</v>
      </c>
      <c r="B143" s="1">
        <f t="shared" si="1048"/>
        <v>-530.86680486868977</v>
      </c>
      <c r="C143" s="1">
        <f t="shared" si="1049"/>
        <v>-2564065.8939724509</v>
      </c>
      <c r="D143" s="2">
        <f t="shared" si="1050"/>
        <v>119.74</v>
      </c>
      <c r="E143" s="7">
        <f t="shared" si="1051"/>
        <v>2.8300000000000001E-3</v>
      </c>
      <c r="F143" s="1">
        <f t="shared" si="1052"/>
        <v>6.2352202539999999E-2</v>
      </c>
      <c r="G143" s="2">
        <f t="shared" si="1053"/>
        <v>3500</v>
      </c>
      <c r="H143" s="3">
        <f t="shared" si="500"/>
        <v>58.333333333333336</v>
      </c>
      <c r="I143" s="3">
        <f t="shared" si="501"/>
        <v>366.52</v>
      </c>
      <c r="J143" s="1">
        <f t="shared" si="1054"/>
        <v>0.77</v>
      </c>
      <c r="K143" s="1">
        <f t="shared" si="1055"/>
        <v>0.65</v>
      </c>
      <c r="L143" s="1">
        <f t="shared" si="1140"/>
        <v>0.50050000000000006</v>
      </c>
      <c r="M143" s="40">
        <f t="shared" si="1141"/>
        <v>9.0273513153513143</v>
      </c>
      <c r="N143" s="40">
        <f t="shared" si="502"/>
        <v>685.17596483516479</v>
      </c>
      <c r="O143" s="1">
        <f t="shared" si="1056"/>
        <v>22.01</v>
      </c>
      <c r="P143" s="1">
        <f t="shared" si="1057"/>
        <v>101</v>
      </c>
      <c r="Q143" s="2">
        <f t="shared" si="1058"/>
        <v>9568.08</v>
      </c>
      <c r="R143" s="1">
        <f t="shared" si="1142"/>
        <v>95.680800000000005</v>
      </c>
      <c r="S143" s="7">
        <f t="shared" si="1059"/>
        <v>0.1084</v>
      </c>
      <c r="T143" s="7">
        <f t="shared" si="503"/>
        <v>9.228889823999999E-3</v>
      </c>
      <c r="U143" s="7">
        <f t="shared" si="1143"/>
        <v>5.2029491518009133E-2</v>
      </c>
      <c r="V143" s="40">
        <f t="shared" si="1144"/>
        <v>5127.2756619537149</v>
      </c>
      <c r="W143" s="1">
        <f t="shared" si="1060"/>
        <v>0</v>
      </c>
      <c r="X143" s="1">
        <f t="shared" si="1061"/>
        <v>119.74</v>
      </c>
      <c r="Y143" s="1">
        <f t="shared" si="1062"/>
        <v>97.72999999999999</v>
      </c>
      <c r="Z143" s="6">
        <f t="shared" si="505"/>
        <v>0.80246106979523479</v>
      </c>
      <c r="AA143" s="2">
        <f t="shared" si="1063"/>
        <v>464.2</v>
      </c>
      <c r="AB143" s="40">
        <f t="shared" si="1145"/>
        <v>27481.926356927921</v>
      </c>
      <c r="AC143" s="1">
        <f t="shared" si="1146"/>
        <v>0.20611977595863853</v>
      </c>
      <c r="AD143" s="2">
        <f t="shared" si="1147"/>
        <v>21</v>
      </c>
      <c r="AE143" s="10">
        <f t="shared" si="1148"/>
        <v>4.3285152951314094</v>
      </c>
      <c r="AF143" s="12">
        <f t="shared" si="1149"/>
        <v>0.22354036452521986</v>
      </c>
      <c r="AG143" s="43">
        <f t="shared" si="510"/>
        <v>-1.4006105337588254E-4</v>
      </c>
      <c r="AH143" s="97">
        <f t="shared" si="511"/>
        <v>3.6061739281656677E-5</v>
      </c>
      <c r="AI143" s="11">
        <f t="shared" si="712"/>
        <v>0</v>
      </c>
      <c r="AJ143" s="43">
        <f t="shared" si="512"/>
        <v>2.0459481300228884E-3</v>
      </c>
      <c r="AK143" s="43"/>
      <c r="AL143" s="11">
        <f t="shared" si="713"/>
        <v>0</v>
      </c>
      <c r="AM143" s="10">
        <f t="shared" si="1150"/>
        <v>101.43467754554838</v>
      </c>
      <c r="AN143" s="9"/>
      <c r="AO143" s="9">
        <f t="shared" si="1151"/>
        <v>101.21947137844882</v>
      </c>
      <c r="AP143" s="108">
        <f t="shared" si="715"/>
        <v>101.21947137844882</v>
      </c>
      <c r="AQ143" s="15">
        <f t="shared" si="1152"/>
        <v>0</v>
      </c>
      <c r="AR143" s="49"/>
      <c r="AS143" s="11">
        <f t="shared" si="1153"/>
        <v>2.098758546385136E-5</v>
      </c>
      <c r="AT143" s="10">
        <f t="shared" si="1154"/>
        <v>101.3270684093964</v>
      </c>
      <c r="AU143" s="9">
        <f t="shared" si="1155"/>
        <v>101.21947137844882</v>
      </c>
      <c r="AV143" s="9">
        <f t="shared" si="1156"/>
        <v>101.00468436295029</v>
      </c>
      <c r="AW143" s="101">
        <f t="shared" si="719"/>
        <v>101.11207787069955</v>
      </c>
      <c r="AX143" s="15">
        <f t="shared" si="720"/>
        <v>2.0945530302995906E-5</v>
      </c>
      <c r="AY143" s="49"/>
      <c r="AZ143" s="11">
        <f t="shared" si="1157"/>
        <v>4.1935467781240417E-5</v>
      </c>
      <c r="BA143" s="10">
        <f t="shared" si="1158"/>
        <v>101.21965073701659</v>
      </c>
      <c r="BB143" s="9">
        <f t="shared" si="1159"/>
        <v>101.21945932170891</v>
      </c>
      <c r="BC143" s="9">
        <f t="shared" si="517"/>
        <v>100.79031346432302</v>
      </c>
      <c r="BD143" s="101">
        <f t="shared" si="723"/>
        <v>101.00488639301597</v>
      </c>
      <c r="BE143" s="15">
        <f t="shared" si="1160"/>
        <v>4.1849306111070999E-5</v>
      </c>
      <c r="BF143" s="49"/>
      <c r="BG143" s="11">
        <f t="shared" si="725"/>
        <v>6.2841576806716001E-5</v>
      </c>
      <c r="BH143" s="10">
        <f t="shared" si="726"/>
        <v>101.11241102376303</v>
      </c>
      <c r="BI143" s="9">
        <f t="shared" si="518"/>
        <v>101.21941119084084</v>
      </c>
      <c r="BJ143" s="9">
        <f t="shared" si="727"/>
        <v>100.57635548198397</v>
      </c>
      <c r="BK143" s="101">
        <f t="shared" si="728"/>
        <v>100.89788333641241</v>
      </c>
      <c r="BL143" s="15">
        <f t="shared" si="729"/>
        <v>6.27092974177875E-5</v>
      </c>
      <c r="BM143" s="49"/>
      <c r="BN143" s="11">
        <f t="shared" si="730"/>
        <v>8.3703871751746251E-5</v>
      </c>
      <c r="BO143" s="10">
        <f t="shared" si="731"/>
        <v>101.00533575875902</v>
      </c>
      <c r="BP143" s="9">
        <f t="shared" si="519"/>
        <v>101.21930311937513</v>
      </c>
      <c r="BQ143" s="9">
        <f t="shared" si="732"/>
        <v>100.36280705305839</v>
      </c>
      <c r="BR143" s="101">
        <f t="shared" si="733"/>
        <v>100.79105508621676</v>
      </c>
      <c r="BS143" s="15">
        <f t="shared" si="734"/>
        <v>8.3523504760262362E-5</v>
      </c>
      <c r="BT143" s="12"/>
      <c r="BU143" s="11">
        <f t="shared" si="735"/>
        <v>1.0452034174638997E-4</v>
      </c>
      <c r="BV143" s="10">
        <f t="shared" si="736"/>
        <v>100.89841143111872</v>
      </c>
      <c r="BW143" s="9">
        <f t="shared" si="520"/>
        <v>101.21911140062423</v>
      </c>
      <c r="BX143" s="9">
        <f t="shared" si="737"/>
        <v>100.14966465605735</v>
      </c>
      <c r="BY143" s="101">
        <f t="shared" si="738"/>
        <v>100.68438802834079</v>
      </c>
      <c r="BZ143" s="15">
        <f t="shared" si="739"/>
        <v>1.0428995972486579E-4</v>
      </c>
      <c r="CA143" s="12"/>
      <c r="CB143" s="11">
        <f t="shared" si="740"/>
        <v>1.2528900636871746E-4</v>
      </c>
      <c r="CC143" s="10">
        <f t="shared" si="741"/>
        <v>100.79162453611436</v>
      </c>
      <c r="CD143" s="9">
        <f t="shared" si="521"/>
        <v>101.21881249631859</v>
      </c>
      <c r="CE143" s="9">
        <f t="shared" si="742"/>
        <v>99.936924614665827</v>
      </c>
      <c r="CF143" s="101">
        <f t="shared" si="743"/>
        <v>100.57786855549222</v>
      </c>
      <c r="CG143" s="15">
        <f t="shared" si="744"/>
        <v>1.2500672541997627E-4</v>
      </c>
      <c r="CH143" s="12"/>
      <c r="CI143" s="11">
        <f t="shared" si="745"/>
        <v>1.4600791614194193E-4</v>
      </c>
      <c r="CJ143" s="10">
        <f t="shared" si="746"/>
        <v>100.6849615812842</v>
      </c>
      <c r="CK143" s="9">
        <f t="shared" si="522"/>
        <v>101.21838304501115</v>
      </c>
      <c r="CL143" s="9">
        <f t="shared" si="747"/>
        <v>99.724583101632945</v>
      </c>
      <c r="CM143" s="101">
        <f t="shared" si="748"/>
        <v>100.47148307332205</v>
      </c>
      <c r="CN143" s="15">
        <f t="shared" si="749"/>
        <v>1.4567189691620794E-4</v>
      </c>
      <c r="CO143" s="12"/>
      <c r="CP143" s="11">
        <f t="shared" si="750"/>
        <v>1.6667515299965792E-4</v>
      </c>
      <c r="CQ143" s="10">
        <f t="shared" si="751"/>
        <v>100.57840909247501</v>
      </c>
      <c r="CR143" s="9">
        <f t="shared" si="523"/>
        <v>101.21779987024665</v>
      </c>
      <c r="CS143" s="9">
        <f t="shared" si="524"/>
        <v>99.5126361427603</v>
      </c>
      <c r="CT143" s="101">
        <f t="shared" si="752"/>
        <v>100.36521800650348</v>
      </c>
      <c r="CU143" s="15">
        <f t="shared" si="753"/>
        <v>1.6628360165411851E-4</v>
      </c>
      <c r="CV143" s="12"/>
      <c r="CW143" s="11">
        <f t="shared" si="754"/>
        <v>1.8728883071911467E-4</v>
      </c>
      <c r="CX143" s="10">
        <f t="shared" si="755"/>
        <v>100.4719536198152</v>
      </c>
      <c r="CY143" s="9">
        <f t="shared" si="525"/>
        <v>101.21703998849223</v>
      </c>
      <c r="CZ143" s="9">
        <f t="shared" si="526"/>
        <v>99.301079620979735</v>
      </c>
      <c r="DA143" s="101">
        <f t="shared" si="756"/>
        <v>100.25905980473598</v>
      </c>
      <c r="DB143" s="15">
        <f t="shared" si="757"/>
        <v>1.8683999981994657E-4</v>
      </c>
      <c r="DC143" s="12"/>
      <c r="DD143" s="11">
        <f t="shared" si="758"/>
        <v>2.078470953230122E-4</v>
      </c>
      <c r="DE143" s="10">
        <f t="shared" si="759"/>
        <v>100.36558174361264</v>
      </c>
      <c r="DF143" s="9">
        <f t="shared" si="527"/>
        <v>101.21608061682625</v>
      </c>
      <c r="DG143" s="9">
        <f t="shared" si="528"/>
        <v>99.089909280515997</v>
      </c>
      <c r="DH143" s="101">
        <f t="shared" si="760"/>
        <v>100.15299494867112</v>
      </c>
      <c r="DI143" s="15">
        <f t="shared" si="761"/>
        <v>2.0733928468945304E-4</v>
      </c>
      <c r="DJ143" s="12"/>
      <c r="DK143" s="11">
        <f t="shared" si="762"/>
        <v>2.2834812544988381E-4</v>
      </c>
      <c r="DL143" s="10">
        <f t="shared" si="763"/>
        <v>100.2592800801736</v>
      </c>
      <c r="DM143" s="9">
        <f t="shared" si="529"/>
        <v>101.21489918038273</v>
      </c>
      <c r="DN143" s="9">
        <f t="shared" si="530"/>
        <v>98.879120731125283</v>
      </c>
      <c r="DO143" s="101">
        <f t="shared" si="764"/>
        <v>100.04700995575401</v>
      </c>
      <c r="DP143" s="15">
        <f t="shared" si="765"/>
        <v>2.2777968294057099E-4</v>
      </c>
      <c r="DQ143" s="12"/>
      <c r="DR143" s="11">
        <f t="shared" si="766"/>
        <v>2.4879013269363048E-4</v>
      </c>
      <c r="DS143" s="10">
        <f t="shared" si="767"/>
        <v>100.15303528753691</v>
      </c>
      <c r="DT143" s="9">
        <f t="shared" si="531"/>
        <v>101.21347331954919</v>
      </c>
      <c r="DU143" s="9">
        <f t="shared" si="532"/>
        <v>98.668709452405736</v>
      </c>
      <c r="DV143" s="101">
        <f t="shared" si="768"/>
        <v>99.941091385977472</v>
      </c>
      <c r="DW143" s="15">
        <f t="shared" si="769"/>
        <v>2.4815945493496044E-4</v>
      </c>
      <c r="DX143" s="12"/>
      <c r="DY143" s="11">
        <f t="shared" si="770"/>
        <v>2.6917136191234023E-4</v>
      </c>
      <c r="DZ143" s="10">
        <f t="shared" si="771"/>
        <v>100.04683407112046</v>
      </c>
      <c r="EA143" s="9">
        <f t="shared" si="533"/>
        <v>101.21178089691591</v>
      </c>
      <c r="EB143" s="9">
        <f t="shared" si="534"/>
        <v>98.458670798171511</v>
      </c>
      <c r="EC143" s="101">
        <f t="shared" si="772"/>
        <v>99.835225847543711</v>
      </c>
      <c r="ED143" s="15">
        <f t="shared" si="773"/>
        <v>2.6847689496914488E-4</v>
      </c>
      <c r="EE143" s="12"/>
      <c r="EF143" s="11">
        <f t="shared" si="774"/>
        <v>2.894900915069356E-4</v>
      </c>
      <c r="EG143" s="10">
        <f t="shared" si="775"/>
        <v>99.940663189274915</v>
      </c>
      <c r="EH143" s="9">
        <f t="shared" si="535"/>
        <v>101.20980000397513</v>
      </c>
      <c r="EI143" s="9">
        <f t="shared" si="536"/>
        <v>98.249000000884521</v>
      </c>
      <c r="EJ143" s="101">
        <f t="shared" si="776"/>
        <v>99.729400002429827</v>
      </c>
      <c r="EK143" s="15">
        <f t="shared" si="777"/>
        <v>2.887303314956171E-4</v>
      </c>
      <c r="EL143" s="12"/>
      <c r="EM143" s="11">
        <f t="shared" si="778"/>
        <v>3.0974463367005402E-4</v>
      </c>
      <c r="EN143" s="10">
        <f t="shared" si="779"/>
        <v>99.834509458741081</v>
      </c>
      <c r="EO143" s="9">
        <f t="shared" si="537"/>
        <v>101.20750896756913</v>
      </c>
      <c r="EP143" s="9">
        <f t="shared" si="538"/>
        <v>98.039692176137152</v>
      </c>
      <c r="EQ143" s="101">
        <f t="shared" si="780"/>
        <v>99.623600571853132</v>
      </c>
      <c r="ER143" s="15">
        <f t="shared" si="781"/>
        <v>3.0891812731450766E-4</v>
      </c>
      <c r="ES143" s="12"/>
      <c r="ET143" s="11">
        <f t="shared" si="782"/>
        <v>3.2993333460561538E-4</v>
      </c>
      <c r="EU143" s="10">
        <f t="shared" si="783"/>
        <v>99.728359760007038</v>
      </c>
      <c r="EV143" s="9">
        <f t="shared" si="539"/>
        <v>101.20488635608623</v>
      </c>
      <c r="EW143" s="9">
        <f t="shared" si="540"/>
        <v>97.830742327179436</v>
      </c>
      <c r="EX143" s="101">
        <f t="shared" si="784"/>
        <v>99.517814341632828</v>
      </c>
      <c r="EY143" s="15">
        <f t="shared" si="785"/>
        <v>3.2903867973631799E-4</v>
      </c>
      <c r="EZ143" s="12"/>
      <c r="FA143" s="11">
        <f t="shared" si="786"/>
        <v>3.5005457471962305E-4</v>
      </c>
      <c r="FB143" s="10">
        <f t="shared" si="787"/>
        <v>99.622201042561443</v>
      </c>
      <c r="FC143" s="9">
        <f t="shared" si="541"/>
        <v>101.20191098540448</v>
      </c>
      <c r="FD143" s="9">
        <f t="shared" si="542"/>
        <v>97.622145349485336</v>
      </c>
      <c r="FE143" s="101">
        <f t="shared" si="788"/>
        <v>99.412028167444902</v>
      </c>
      <c r="FF143" s="15">
        <f t="shared" si="789"/>
        <v>3.4909042071624378E-4</v>
      </c>
      <c r="FG143" s="12"/>
      <c r="FH143" s="11">
        <f t="shared" si="790"/>
        <v>3.7010676878256971E-4</v>
      </c>
      <c r="FI143" s="10">
        <f t="shared" si="791"/>
        <v>99.516020330040249</v>
      </c>
      <c r="FJ143" s="9">
        <f t="shared" si="543"/>
        <v>101.19856192458263</v>
      </c>
      <c r="FK143" s="9">
        <f t="shared" si="544"/>
        <v>97.413896035349921</v>
      </c>
      <c r="FL143" s="101">
        <f t="shared" si="792"/>
        <v>99.306228979966278</v>
      </c>
      <c r="FM143" s="15">
        <f t="shared" si="793"/>
        <v>3.6907181696084099E-4</v>
      </c>
      <c r="FN143" s="12"/>
      <c r="FO143" s="11">
        <f t="shared" si="794"/>
        <v>3.9008836606425169E-4</v>
      </c>
      <c r="FP143" s="10">
        <f t="shared" si="795"/>
        <v>99.409804725262632</v>
      </c>
      <c r="FQ143" s="9">
        <f t="shared" si="545"/>
        <v>101.19481850129891</v>
      </c>
      <c r="FR143" s="9">
        <f t="shared" si="546"/>
        <v>97.205989078512701</v>
      </c>
      <c r="FS143" s="101">
        <f t="shared" si="796"/>
        <v>99.200403789905806</v>
      </c>
      <c r="FT143" s="15">
        <f t="shared" si="797"/>
        <v>3.8898137000754635E-4</v>
      </c>
      <c r="FU143" s="12"/>
      <c r="FV143" s="11">
        <f t="shared" si="798"/>
        <v>4.0999785044136316E-4</v>
      </c>
      <c r="FW143" s="10">
        <f t="shared" si="799"/>
        <v>99.303541415154001</v>
      </c>
      <c r="FX143" s="9">
        <f t="shared" si="547"/>
        <v>101.19066030703785</v>
      </c>
      <c r="FY143" s="9">
        <f t="shared" si="548"/>
        <v>96.998419078800339</v>
      </c>
      <c r="FZ143" s="101">
        <f t="shared" si="800"/>
        <v>99.094539692919085</v>
      </c>
      <c r="GA143" s="15">
        <f t="shared" si="801"/>
        <v>4.0881761627773437E-4</v>
      </c>
      <c r="GB143" s="12"/>
      <c r="GC143" s="11">
        <f t="shared" si="802"/>
        <v>4.2983374047856607E-4</v>
      </c>
      <c r="GD143" s="10">
        <f t="shared" si="803"/>
        <v>99.19721767555302</v>
      </c>
      <c r="GE143" s="9">
        <f t="shared" si="549"/>
        <v>101.18606720202621</v>
      </c>
      <c r="GF143" s="9">
        <f t="shared" si="550"/>
        <v>96.791180546783295</v>
      </c>
      <c r="GG143" s="101">
        <f t="shared" si="804"/>
        <v>98.988623874404752</v>
      </c>
      <c r="GH143" s="15">
        <f t="shared" si="805"/>
        <v>4.2857912710395123E-4</v>
      </c>
      <c r="GI143" s="12"/>
      <c r="GJ143" s="11">
        <f t="shared" si="806"/>
        <v>4.4959458948361193E-4</v>
      </c>
      <c r="GK143" s="10">
        <f t="shared" si="807"/>
        <v>99.090820875900306</v>
      </c>
      <c r="GL143" s="9">
        <f t="shared" si="551"/>
        <v>101.181019319919</v>
      </c>
      <c r="GM143" s="9">
        <f t="shared" si="552"/>
        <v>96.58426790843906</v>
      </c>
      <c r="GN143" s="120">
        <f t="shared" si="808"/>
        <v>98.882643614179031</v>
      </c>
      <c r="GO143" s="15">
        <f t="shared" si="809"/>
        <v>4.4826450873214612E-4</v>
      </c>
      <c r="GP143" s="12"/>
      <c r="GQ143" s="11">
        <f t="shared" si="810"/>
        <v>4.6927898553724784E-4</v>
      </c>
      <c r="GR143" s="10">
        <f t="shared" si="811"/>
        <v>98.984338483805857</v>
      </c>
      <c r="GS143" s="9">
        <f t="shared" si="553"/>
        <v>101.17549707223698</v>
      </c>
      <c r="GT143" s="9">
        <f t="shared" si="554"/>
        <v>96.377675509818047</v>
      </c>
      <c r="GU143" s="120">
        <f t="shared" si="812"/>
        <v>98.776586291027513</v>
      </c>
      <c r="GV143" s="15">
        <f t="shared" si="813"/>
        <v>4.6787240229938731E-4</v>
      </c>
      <c r="GW143" s="12"/>
      <c r="GX143" s="11">
        <f t="shared" si="814"/>
        <v>4.8888555149843806E-4</v>
      </c>
      <c r="GY143" s="10">
        <f t="shared" si="815"/>
        <v>98.877758069493893</v>
      </c>
      <c r="GZ143" s="9">
        <f t="shared" si="555"/>
        <v>101.1694811525574</v>
      </c>
      <c r="HA143" s="9">
        <f t="shared" si="556"/>
        <v>96.171397621705196</v>
      </c>
      <c r="HB143" s="101">
        <f t="shared" si="816"/>
        <v>98.670439387131296</v>
      </c>
      <c r="HC143" s="15">
        <f t="shared" si="817"/>
        <v>4.8740148378795299E-4</v>
      </c>
      <c r="HD143" s="12"/>
      <c r="HE143" s="11">
        <f t="shared" si="818"/>
        <v>5.0841294498565274E-4</v>
      </c>
      <c r="HF143" s="10">
        <f t="shared" si="819"/>
        <v>98.771067310122589</v>
      </c>
      <c r="HG143" s="9">
        <f t="shared" si="557"/>
        <v>101.16295254045981</v>
      </c>
      <c r="HH143" s="9">
        <f t="shared" si="558"/>
        <v>95.965428444272021</v>
      </c>
      <c r="HI143" s="101">
        <f t="shared" si="820"/>
        <v>98.564190492365924</v>
      </c>
      <c r="HJ143" s="15">
        <f t="shared" si="821"/>
        <v>5.0685046395645657E-4</v>
      </c>
      <c r="HK143" s="12"/>
      <c r="HL143" s="11">
        <f t="shared" si="822"/>
        <v>5.2785985833491962E-4</v>
      </c>
      <c r="HM143" s="10">
        <f t="shared" si="823"/>
        <v>98.664253993977013</v>
      </c>
      <c r="HN143" s="9">
        <f t="shared" si="559"/>
        <v>101.15589250522925</v>
      </c>
      <c r="HO143" s="9">
        <f t="shared" si="560"/>
        <v>95.759762111713755</v>
      </c>
      <c r="HP143" s="120">
        <f t="shared" si="824"/>
        <v>98.457827308471508</v>
      </c>
      <c r="HQ143" s="15">
        <f t="shared" si="825"/>
        <v>5.2621808824877163E-4</v>
      </c>
      <c r="HR143" s="12"/>
      <c r="HS143" s="11">
        <f t="shared" si="1064"/>
        <v>5.4722501853530906E-4</v>
      </c>
      <c r="HT143" s="10">
        <f t="shared" si="826"/>
        <v>98.557306024533744</v>
      </c>
      <c r="HU143" s="9">
        <f t="shared" si="561"/>
        <v>101.14828260931898</v>
      </c>
      <c r="HV143" s="9">
        <f t="shared" si="562"/>
        <v>95.554392696866202</v>
      </c>
      <c r="HW143" s="120">
        <f t="shared" si="827"/>
        <v>98.3513376530926</v>
      </c>
      <c r="HX143" s="15">
        <f t="shared" si="828"/>
        <v>5.4550313668148386E-4</v>
      </c>
      <c r="HY143" s="12"/>
      <c r="HZ143" s="11">
        <f t="shared" si="1065"/>
        <v>5.665071871425758E-4</v>
      </c>
      <c r="IA143" s="10">
        <f t="shared" si="829"/>
        <v>98.450211424395746</v>
      </c>
      <c r="IB143" s="9">
        <f t="shared" si="563"/>
        <v>101.14010471157576</v>
      </c>
      <c r="IC143" s="9">
        <f t="shared" si="564"/>
        <v>95.349314215798216</v>
      </c>
      <c r="ID143" s="120">
        <f t="shared" si="830"/>
        <v>98.244709463686988</v>
      </c>
      <c r="IE143" s="15">
        <f t="shared" si="831"/>
        <v>5.6470442371056367E-4</v>
      </c>
      <c r="IF143" s="12"/>
      <c r="IG143" s="11">
        <f t="shared" si="1066"/>
        <v>5.8570516017159805E-4</v>
      </c>
      <c r="IH143" s="10">
        <f t="shared" si="832"/>
        <v>98.342958339096754</v>
      </c>
      <c r="II143" s="9">
        <f t="shared" si="565"/>
        <v>101.13134097023007</v>
      </c>
      <c r="IJ143" s="9">
        <f t="shared" si="566"/>
        <v>95.144520632372377</v>
      </c>
      <c r="IK143" s="120">
        <f t="shared" si="833"/>
        <v>98.137930801301223</v>
      </c>
      <c r="IL143" s="15">
        <f t="shared" si="834"/>
        <v>5.8382079807821905E-4</v>
      </c>
      <c r="IM143" s="12"/>
      <c r="IN143" s="11">
        <f t="shared" si="1067"/>
        <v>6.0481776796856158E-4</v>
      </c>
      <c r="IO143" s="10">
        <f t="shared" si="835"/>
        <v>98.235535040772916</v>
      </c>
      <c r="IP143" s="9">
        <f t="shared" si="567"/>
        <v>101.12197384565472</v>
      </c>
      <c r="IQ143" s="9">
        <f t="shared" si="568"/>
        <v>94.940005862772367</v>
      </c>
      <c r="IR143" s="120">
        <f t="shared" si="836"/>
        <v>98.030989854213544</v>
      </c>
      <c r="IS143" s="15">
        <f t="shared" si="837"/>
        <v>6.028511426404131E-4</v>
      </c>
      <c r="IT143" s="12"/>
      <c r="IU143" s="11">
        <f t="shared" si="1068"/>
        <v>6.238438750632931E-4</v>
      </c>
      <c r="IV143" s="10">
        <f t="shared" si="838"/>
        <v>98.127929931702539</v>
      </c>
      <c r="IW143" s="9">
        <f t="shared" si="569"/>
        <v>101.11198610289476</v>
      </c>
      <c r="IX143" s="9">
        <f t="shared" si="570"/>
        <v>94.735763779989668</v>
      </c>
      <c r="IY143" s="120">
        <f t="shared" si="839"/>
        <v>97.923874941442222</v>
      </c>
      <c r="IZ143" s="15">
        <f t="shared" si="840"/>
        <v>6.2179437417603765E-4</v>
      </c>
      <c r="JA143" s="12"/>
      <c r="JB143" s="11">
        <f t="shared" si="1069"/>
        <v>6.4278238000276954E-4</v>
      </c>
      <c r="JC143" s="10">
        <f t="shared" si="841"/>
        <v>98.020131547711827</v>
      </c>
      <c r="JD143" s="9">
        <f t="shared" si="571"/>
        <v>101.10136081397232</v>
      </c>
      <c r="JE143" s="9">
        <f t="shared" si="572"/>
        <v>94.531788218267295</v>
      </c>
      <c r="JF143" s="120">
        <f t="shared" si="842"/>
        <v>97.8165745161198</v>
      </c>
      <c r="JG143" s="15">
        <f t="shared" si="843"/>
        <v>6.406494431783435E-4</v>
      </c>
      <c r="JH143" s="12"/>
      <c r="JI143" s="11">
        <f t="shared" si="1070"/>
        <v>6.6163221516631445E-4</v>
      </c>
      <c r="JJ143" s="10">
        <f t="shared" si="844"/>
        <v>97.912128561447219</v>
      </c>
      <c r="JK143" s="9">
        <f t="shared" si="573"/>
        <v>101.0900813599698</v>
      </c>
      <c r="JL143" s="9">
        <f t="shared" si="574"/>
        <v>94.328072977494116</v>
      </c>
      <c r="JM143" s="120">
        <f t="shared" si="845"/>
        <v>97.709077168731966</v>
      </c>
      <c r="JN143" s="15">
        <f t="shared" si="846"/>
        <v>6.594153336295411E-4</v>
      </c>
      <c r="JO143" s="12"/>
      <c r="JP143" s="11">
        <f t="shared" si="1071"/>
        <v>6.8039234656342535E-4</v>
      </c>
      <c r="JQ143" s="10">
        <f t="shared" si="847"/>
        <v>97.803909785512914</v>
      </c>
      <c r="JR143" s="9">
        <f t="shared" si="575"/>
        <v>101.07813143289519</v>
      </c>
      <c r="JS143" s="9">
        <f t="shared" si="576"/>
        <v>94.124611827547952</v>
      </c>
      <c r="JT143" s="120">
        <f t="shared" si="848"/>
        <v>97.601371630221564</v>
      </c>
      <c r="JU143" s="15">
        <f t="shared" si="849"/>
        <v>6.7809106275921007E-4</v>
      </c>
      <c r="JV143" s="12"/>
      <c r="JW143" s="11">
        <f t="shared" si="1072"/>
        <v>6.9906177361476281E-4</v>
      </c>
      <c r="JX143" s="10">
        <f t="shared" si="850"/>
        <v>97.695464175474541</v>
      </c>
      <c r="JY143" s="9">
        <f t="shared" si="577"/>
        <v>101.06549503733331</v>
      </c>
      <c r="JZ143" s="9">
        <f t="shared" si="578"/>
        <v>93.921398512582414</v>
      </c>
      <c r="KA143" s="120">
        <f t="shared" si="851"/>
        <v>97.49344677495786</v>
      </c>
      <c r="KB143" s="15">
        <f t="shared" si="852"/>
        <v>6.9667568078723909E-4</v>
      </c>
      <c r="KC143" s="12"/>
      <c r="KD143" s="11">
        <f t="shared" si="1073"/>
        <v>7.1763952891712847E-4</v>
      </c>
      <c r="KE143" s="10">
        <f t="shared" si="853"/>
        <v>97.586780832728408</v>
      </c>
      <c r="KF143" s="9">
        <f t="shared" si="579"/>
        <v>101.05215649188705</v>
      </c>
      <c r="KG143" s="9">
        <f t="shared" si="580"/>
        <v>93.718426755252963</v>
      </c>
      <c r="KH143" s="120">
        <f t="shared" si="854"/>
        <v>97.385291623569998</v>
      </c>
      <c r="KI143" s="15">
        <f t="shared" si="855"/>
        <v>7.1516827065229687E-4</v>
      </c>
      <c r="KJ143" s="12"/>
      <c r="KK143" s="11">
        <f t="shared" si="1074"/>
        <v>7.3612467799325431E-4</v>
      </c>
      <c r="KL143" s="10">
        <f t="shared" si="856"/>
        <v>97.477849007236074</v>
      </c>
      <c r="KM143" s="9">
        <f t="shared" si="581"/>
        <v>101.03810043041268</v>
      </c>
      <c r="KN143" s="9">
        <f t="shared" si="582"/>
        <v>93.515690260881343</v>
      </c>
      <c r="KO143" s="120">
        <f t="shared" si="857"/>
        <v>97.276895345647006</v>
      </c>
      <c r="KP143" s="15">
        <f t="shared" si="858"/>
        <v>7.3356794772616043E-4</v>
      </c>
      <c r="KQ143" s="12"/>
      <c r="KR143" s="11">
        <f t="shared" si="1075"/>
        <v>7.5451631902685539E-4</v>
      </c>
      <c r="KS143" s="10">
        <f t="shared" si="859"/>
        <v>97.368658100125884</v>
      </c>
      <c r="KT143" s="9">
        <f t="shared" si="583"/>
        <v>101.02331180305333</v>
      </c>
      <c r="KU143" s="9">
        <f t="shared" si="584"/>
        <v>93.313182721551755</v>
      </c>
      <c r="KV143" s="120">
        <f t="shared" si="860"/>
        <v>97.168247262302543</v>
      </c>
      <c r="KW143" s="15">
        <f t="shared" si="861"/>
        <v>7.5187385951506287E-4</v>
      </c>
      <c r="KX143" s="12"/>
      <c r="KY143" s="11">
        <f t="shared" si="1076"/>
        <v>7.7281358258398476E-4</v>
      </c>
      <c r="KZ143" s="10">
        <f t="shared" si="862"/>
        <v>97.259197666160304</v>
      </c>
      <c r="LA143" s="9">
        <f t="shared" si="585"/>
        <v>101.00777587707512</v>
      </c>
      <c r="LB143" s="9">
        <f t="shared" si="586"/>
        <v>93.110897820138035</v>
      </c>
      <c r="LC143" s="120">
        <f t="shared" si="863"/>
        <v>97.059336848606577</v>
      </c>
      <c r="LD143" s="15">
        <f t="shared" si="864"/>
        <v>7.7008518534851214E-4</v>
      </c>
      <c r="LE143" s="12"/>
      <c r="LF143" s="11">
        <f t="shared" si="1077"/>
        <v>7.9101563132118787E-4</v>
      </c>
      <c r="LG143" s="10">
        <f t="shared" si="865"/>
        <v>97.149457416070774</v>
      </c>
      <c r="LH143" s="9">
        <f t="shared" si="587"/>
        <v>100.99147823751017</v>
      </c>
      <c r="LI143" s="9">
        <f t="shared" si="588"/>
        <v>92.908829234258874</v>
      </c>
      <c r="LJ143" s="120">
        <f t="shared" si="866"/>
        <v>96.950153735884527</v>
      </c>
      <c r="LK143" s="15">
        <f t="shared" si="867"/>
        <v>7.8820113605628103E-4</v>
      </c>
      <c r="LL143" s="12"/>
      <c r="LM143" s="11">
        <f t="shared" si="1078"/>
        <v>8.0912165968112081E-4</v>
      </c>
      <c r="LN143" s="10">
        <f t="shared" si="868"/>
        <v>97.039427218760906</v>
      </c>
      <c r="LO143" s="9">
        <f t="shared" si="589"/>
        <v>100.97440478761108</v>
      </c>
      <c r="LP143" s="9">
        <f t="shared" si="590"/>
        <v>92.706970640155618</v>
      </c>
      <c r="LQ143" s="120">
        <f t="shared" si="869"/>
        <v>96.840687713883341</v>
      </c>
      <c r="LR143" s="15">
        <f t="shared" si="870"/>
        <v>8.0622095363458803E-4</v>
      </c>
      <c r="LS143" s="12"/>
      <c r="LT143" s="11">
        <f t="shared" si="1079"/>
        <v>8.2713089357662928E-4</v>
      </c>
      <c r="LU143" s="10">
        <f t="shared" si="871"/>
        <v>96.929097103377458</v>
      </c>
      <c r="LV143" s="9">
        <f t="shared" si="591"/>
        <v>100.95654174912139</v>
      </c>
      <c r="LW143" s="9">
        <f t="shared" si="592"/>
        <v>92.505315716494081</v>
      </c>
      <c r="LX143" s="120">
        <f t="shared" si="872"/>
        <v>96.73092873280774</v>
      </c>
      <c r="LY143" s="15">
        <f t="shared" si="873"/>
        <v>8.2414391090170145E-4</v>
      </c>
      <c r="LZ143" s="12"/>
      <c r="MA143" s="11">
        <f t="shared" si="1080"/>
        <v>8.4504259006355428E-4</v>
      </c>
      <c r="MB143" s="10">
        <f t="shared" si="874"/>
        <v>96.818457261252107</v>
      </c>
      <c r="MC143" s="9">
        <f t="shared" si="593"/>
        <v>100.93787566236648</v>
      </c>
      <c r="MD143" s="9">
        <f t="shared" si="594"/>
        <v>92.303858148084885</v>
      </c>
      <c r="ME143" s="120">
        <f t="shared" si="875"/>
        <v>96.620866905225682</v>
      </c>
      <c r="MF143" s="15">
        <f t="shared" si="876"/>
        <v>8.4196931114404513E-4</v>
      </c>
      <c r="MG143" s="12"/>
      <c r="MH143" s="11">
        <f t="shared" si="1081"/>
        <v>8.6285603700323452E-4</v>
      </c>
      <c r="MI143" s="10">
        <f t="shared" si="877"/>
        <v>96.707498047713614</v>
      </c>
      <c r="MJ143" s="9">
        <f t="shared" si="595"/>
        <v>100.91839338616975</v>
      </c>
      <c r="MK143" s="9">
        <f t="shared" si="596"/>
        <v>92.102591629521925</v>
      </c>
      <c r="ML143" s="120">
        <f t="shared" si="878"/>
        <v>96.510492507845839</v>
      </c>
      <c r="MM143" s="15">
        <f t="shared" si="879"/>
        <v>8.596964877531692E-4</v>
      </c>
      <c r="MN143" s="12"/>
      <c r="MO143" s="11">
        <f t="shared" si="1082"/>
        <v>8.8057055271522212E-4</v>
      </c>
      <c r="MP143" s="10">
        <f t="shared" si="880"/>
        <v>96.596209983772454</v>
      </c>
      <c r="MQ143" s="9">
        <f t="shared" si="597"/>
        <v>100.89808209759863</v>
      </c>
      <c r="MR143" s="9">
        <f t="shared" si="598"/>
        <v>91.901509868735218</v>
      </c>
      <c r="MS143" s="120">
        <f t="shared" si="881"/>
        <v>96.399795983166925</v>
      </c>
      <c r="MT143" s="15">
        <f t="shared" si="882"/>
        <v>8.7732480385454138E-4</v>
      </c>
      <c r="MU143" s="12"/>
      <c r="MV143" s="11">
        <f t="shared" si="1083"/>
        <v>8.9818548562098615E-4</v>
      </c>
      <c r="MW143" s="10">
        <f t="shared" si="883"/>
        <v>96.484583757678422</v>
      </c>
      <c r="MX143" s="9">
        <f t="shared" si="599"/>
        <v>100.87692929154511</v>
      </c>
      <c r="MY143" s="9">
        <f t="shared" si="600"/>
        <v>91.70060659045869</v>
      </c>
      <c r="MZ143" s="120">
        <f t="shared" si="884"/>
        <v>96.288767941001908</v>
      </c>
      <c r="NA143" s="15">
        <f t="shared" si="885"/>
        <v>8.9485365192846177E-4</v>
      </c>
      <c r="NB143" s="12"/>
      <c r="NC143" s="11">
        <f t="shared" si="1084"/>
        <v>9.1570021387903154E-4</v>
      </c>
      <c r="ND143" s="10">
        <f t="shared" si="886"/>
        <v>96.372610226353856</v>
      </c>
      <c r="NE143" s="9">
        <f t="shared" si="601"/>
        <v>100.85492278014564</v>
      </c>
      <c r="NF143" s="9">
        <f t="shared" si="602"/>
        <v>91.49987553960834</v>
      </c>
      <c r="NG143" s="120">
        <f t="shared" si="887"/>
        <v>96.177399159876984</v>
      </c>
      <c r="NH143" s="15">
        <f t="shared" si="888"/>
        <v>9.1228245342407015E-4</v>
      </c>
      <c r="NI143" s="12"/>
      <c r="NJ143" s="11">
        <f t="shared" si="1085"/>
        <v>9.331141450123349E-4</v>
      </c>
      <c r="NK143" s="10">
        <f t="shared" si="889"/>
        <v>96.260280416702528</v>
      </c>
      <c r="NL143" s="9">
        <f t="shared" si="603"/>
        <v>100.83205069204502</v>
      </c>
      <c r="NM143" s="9">
        <f t="shared" si="604"/>
        <v>91.2993104845728</v>
      </c>
      <c r="NN143" s="120">
        <f t="shared" si="890"/>
        <v>96.065680588308908</v>
      </c>
      <c r="NO143" s="15">
        <f t="shared" si="891"/>
        <v>9.2961065836665274E-4</v>
      </c>
      <c r="NP143" s="12"/>
      <c r="NQ143" s="11">
        <f t="shared" si="1086"/>
        <v>9.5042671552833665E-4</v>
      </c>
      <c r="NR143" s="10">
        <f t="shared" si="892"/>
        <v>96.14758552679767</v>
      </c>
      <c r="NS143" s="9">
        <f t="shared" si="605"/>
        <v>100.80830147150907</v>
      </c>
      <c r="NT143" s="9">
        <f t="shared" si="606"/>
        <v>91.098905220411154</v>
      </c>
      <c r="NU143" s="120">
        <f t="shared" si="893"/>
        <v>95.953603345960119</v>
      </c>
      <c r="NV143" s="15">
        <f t="shared" si="894"/>
        <v>9.4683774495929853E-4</v>
      </c>
      <c r="NW143" s="12"/>
      <c r="NX143" s="11">
        <f t="shared" si="1087"/>
        <v>9.6763739053250209E-4</v>
      </c>
      <c r="NY143" s="10">
        <f t="shared" si="895"/>
        <v>96.034516926948839</v>
      </c>
      <c r="NZ143" s="9">
        <f t="shared" si="607"/>
        <v>100.78366387739089</v>
      </c>
      <c r="OA143" s="9">
        <f t="shared" si="608"/>
        <v>90.898653571959926</v>
      </c>
      <c r="OB143" s="120">
        <f t="shared" si="896"/>
        <v>95.84115872467541</v>
      </c>
      <c r="OC143" s="15">
        <f t="shared" si="897"/>
        <v>9.6396321917908631E-4</v>
      </c>
      <c r="OD143" s="12"/>
      <c r="OE143" s="11">
        <f t="shared" si="1088"/>
        <v>9.8474566333566676E-4</v>
      </c>
      <c r="OF143" s="10">
        <f t="shared" si="898"/>
        <v>95.921066160651094</v>
      </c>
      <c r="OG143" s="9">
        <f t="shared" si="609"/>
        <v>100.75812698195539</v>
      </c>
      <c r="OH143" s="9">
        <f t="shared" si="610"/>
        <v>90.698549396846744</v>
      </c>
      <c r="OI143" s="120">
        <f t="shared" si="899"/>
        <v>95.728338189401057</v>
      </c>
      <c r="OJ143" s="15">
        <f t="shared" si="900"/>
        <v>9.8098661436856697E-4</v>
      </c>
      <c r="OK143" s="12"/>
      <c r="OL143" s="11">
        <f t="shared" si="1089"/>
        <v>1.0017510550559394E-3</v>
      </c>
      <c r="OM143" s="10">
        <f t="shared" si="901"/>
        <v>95.807224945417488</v>
      </c>
      <c r="ON143" s="9">
        <f t="shared" si="611"/>
        <v>100.73168016956676</v>
      </c>
      <c r="OO143" s="9">
        <f t="shared" si="612"/>
        <v>90.498586588410134</v>
      </c>
      <c r="OP143" s="120">
        <f t="shared" si="902"/>
        <v>95.615133378988446</v>
      </c>
      <c r="OQ143" s="15">
        <f t="shared" si="903"/>
        <v>9.9790749082304749E-4</v>
      </c>
      <c r="OR143" s="12"/>
      <c r="OS143" s="11">
        <f t="shared" si="1090"/>
        <v>1.0186531142156322E-3</v>
      </c>
      <c r="OT143" s="10">
        <f t="shared" si="904"/>
        <v>95.692985173497064</v>
      </c>
      <c r="OU143" s="9">
        <f t="shared" si="613"/>
        <v>100.70431313524382</v>
      </c>
      <c r="OV143" s="9">
        <f t="shared" si="614"/>
        <v>90.298759078524967</v>
      </c>
      <c r="OW143" s="120">
        <f t="shared" si="905"/>
        <v>95.501536106884402</v>
      </c>
      <c r="OX143" s="15">
        <f t="shared" si="906"/>
        <v>1.01472543537418E-3</v>
      </c>
      <c r="OY143" s="12"/>
      <c r="OZ143" s="11">
        <f t="shared" si="1091"/>
        <v>1.0354514163337541E-3</v>
      </c>
      <c r="PA143" s="10">
        <f t="shared" si="907"/>
        <v>95.578338912480433</v>
      </c>
      <c r="PB143" s="9">
        <f t="shared" si="615"/>
        <v>100.67601588308762</v>
      </c>
      <c r="PC143" s="9">
        <f t="shared" si="616"/>
        <v>90.099060840333053</v>
      </c>
      <c r="PD143" s="120">
        <f t="shared" si="908"/>
        <v>95.387538361710341</v>
      </c>
      <c r="PE143" s="15">
        <f t="shared" si="909"/>
        <v>1.0314400609703388E-3</v>
      </c>
      <c r="PF143" s="12"/>
      <c r="PG143" s="11">
        <f t="shared" si="1092"/>
        <v>1.0521455635145733E-3</v>
      </c>
      <c r="PH143" s="10">
        <f t="shared" si="910"/>
        <v>95.463278405795052</v>
      </c>
      <c r="PI143" s="9">
        <f t="shared" si="617"/>
        <v>100.64677872458616</v>
      </c>
      <c r="PJ143" s="9">
        <f t="shared" si="618"/>
        <v>89.899485890878125</v>
      </c>
      <c r="PK143" s="120">
        <f t="shared" si="911"/>
        <v>95.273132307732141</v>
      </c>
      <c r="PL143" s="15">
        <f t="shared" si="912"/>
        <v>1.0480510062543472E-3</v>
      </c>
      <c r="PM143" s="12"/>
      <c r="PN143" s="11">
        <f t="shared" si="1093"/>
        <v>1.0687351840327824E-3</v>
      </c>
      <c r="PO143" s="10">
        <f t="shared" si="913"/>
        <v>95.347796073092141</v>
      </c>
      <c r="PP143" s="9">
        <f t="shared" si="619"/>
        <v>100.61659227680087</v>
      </c>
      <c r="PQ143" s="9">
        <f t="shared" si="620"/>
        <v>89.700028293645303</v>
      </c>
      <c r="PR143" s="120">
        <f t="shared" si="914"/>
        <v>95.158310285223081</v>
      </c>
      <c r="PS143" s="15">
        <f t="shared" si="915"/>
        <v>1.0645579351389798E-3</v>
      </c>
      <c r="PT143" s="12"/>
      <c r="PU143" s="11">
        <f t="shared" si="1094"/>
        <v>1.0852199319157194E-3</v>
      </c>
      <c r="PV143" s="10">
        <f t="shared" si="916"/>
        <v>95.231884510527621</v>
      </c>
      <c r="PW143" s="9">
        <f t="shared" si="621"/>
        <v>100.58544746043925</v>
      </c>
      <c r="PX143" s="9">
        <f t="shared" si="622"/>
        <v>89.500682161005344</v>
      </c>
      <c r="PY143" s="120">
        <f t="shared" si="917"/>
        <v>95.043064810722299</v>
      </c>
      <c r="PZ143" s="15">
        <f t="shared" si="918"/>
        <v>1.0809605363806532E-3</v>
      </c>
      <c r="QA143" s="12"/>
      <c r="QB143" s="11">
        <f t="shared" si="1095"/>
        <v>1.1015994865230705E-3</v>
      </c>
      <c r="QC143" s="10">
        <f t="shared" si="919"/>
        <v>95.11553649093949</v>
      </c>
      <c r="QD143" s="9">
        <f t="shared" si="623"/>
        <v>100.55333549781831</v>
      </c>
      <c r="QE143" s="9">
        <f t="shared" si="624"/>
        <v>89.301441656562545</v>
      </c>
      <c r="QF143" s="120">
        <f t="shared" si="920"/>
        <v>94.927388577190428</v>
      </c>
      <c r="QG143" s="15">
        <f t="shared" si="921"/>
        <v>1.0972585231518743E-3</v>
      </c>
      <c r="QH143" s="12"/>
      <c r="QI143" s="11">
        <f t="shared" si="1096"/>
        <v>1.1178735521246083E-3</v>
      </c>
      <c r="QJ143" s="10">
        <f t="shared" si="922"/>
        <v>94.998744963923386</v>
      </c>
      <c r="QK143" s="9">
        <f t="shared" si="625"/>
        <v>100.52024791072331</v>
      </c>
      <c r="QL143" s="9">
        <f t="shared" si="626"/>
        <v>89.102300997408307</v>
      </c>
      <c r="QM143" s="120">
        <f t="shared" si="923"/>
        <v>94.81127445406581</v>
      </c>
      <c r="QN143" s="15">
        <f t="shared" si="924"/>
        <v>1.1134516326126566E-3</v>
      </c>
      <c r="QO143" s="12"/>
      <c r="QP143" s="11">
        <f t="shared" si="1097"/>
        <v>1.1340418574762316E-3</v>
      </c>
      <c r="QQ143" s="10">
        <f t="shared" si="925"/>
        <v>94.88150305580956</v>
      </c>
      <c r="QR143" s="9">
        <f t="shared" si="627"/>
        <v>100.48617651816619</v>
      </c>
      <c r="QS143" s="9">
        <f t="shared" si="628"/>
        <v>88.903254456277935</v>
      </c>
      <c r="QT143" s="120">
        <f t="shared" si="926"/>
        <v>94.694715487222055</v>
      </c>
      <c r="QU143" s="15">
        <f t="shared" si="927"/>
        <v>1.1295396254816024E-3</v>
      </c>
      <c r="QV143" s="12"/>
      <c r="QW143" s="11">
        <f t="shared" si="1098"/>
        <v>1.1501041553949876E-3</v>
      </c>
      <c r="QX143" s="10">
        <f t="shared" si="928"/>
        <v>94.76380406954226</v>
      </c>
      <c r="QY143" s="9">
        <f t="shared" si="629"/>
        <v>100.45111343404804</v>
      </c>
      <c r="QZ143" s="9">
        <f t="shared" si="630"/>
        <v>88.704296363614787</v>
      </c>
      <c r="RA143" s="120">
        <f t="shared" si="929"/>
        <v>94.577704898831414</v>
      </c>
      <c r="RB143" s="15">
        <f t="shared" si="930"/>
        <v>1.1455222856066611E-3</v>
      </c>
      <c r="RC143" s="12"/>
      <c r="RD143" s="11">
        <f t="shared" si="1099"/>
        <v>1.1660602223330895E-3</v>
      </c>
      <c r="RE143" s="10">
        <f t="shared" si="931"/>
        <v>94.645641484465798</v>
      </c>
      <c r="RF143" s="9">
        <f t="shared" si="631"/>
        <v>100.41505106472998</v>
      </c>
      <c r="RG143" s="9">
        <f t="shared" si="632"/>
        <v>88.505421109538474</v>
      </c>
      <c r="RH143" s="120">
        <f t="shared" si="932"/>
        <v>94.460236087134234</v>
      </c>
      <c r="RI143" s="15">
        <f t="shared" si="933"/>
        <v>1.16139941953632E-3</v>
      </c>
      <c r="RJ143" s="12"/>
      <c r="RK143" s="11">
        <f t="shared" si="1100"/>
        <v>1.181909857951715E-3</v>
      </c>
      <c r="RL143" s="10">
        <f t="shared" si="934"/>
        <v>94.527008956017809</v>
      </c>
      <c r="RM143" s="9">
        <f t="shared" si="633"/>
        <v>100.37798210651661</v>
      </c>
      <c r="RN143" s="9">
        <f t="shared" si="634"/>
        <v>88.306623145720337</v>
      </c>
      <c r="RO143" s="120">
        <f t="shared" si="935"/>
        <v>94.342302626118482</v>
      </c>
      <c r="RP143" s="15">
        <f t="shared" si="936"/>
        <v>1.1771708560912978E-3</v>
      </c>
      <c r="RQ143" s="12"/>
      <c r="RR143" s="11">
        <f t="shared" si="1101"/>
        <v>1.1976528846946834E-3</v>
      </c>
      <c r="RS143" s="10">
        <f t="shared" si="937"/>
        <v>94.407900315333436</v>
      </c>
      <c r="RT143" s="9">
        <f t="shared" si="635"/>
        <v>100.3398995430563</v>
      </c>
      <c r="RU143" s="9">
        <f t="shared" si="636"/>
        <v>88.107896987166242</v>
      </c>
      <c r="RV143" s="120">
        <f t="shared" si="938"/>
        <v>94.223898265111274</v>
      </c>
      <c r="RW143" s="15">
        <f t="shared" si="939"/>
        <v>1.1928364459371722E-3</v>
      </c>
      <c r="RX143" s="12"/>
      <c r="RY143" s="11">
        <f t="shared" si="1102"/>
        <v>1.213289147362433E-3</v>
      </c>
      <c r="RZ143" s="10">
        <f t="shared" si="940"/>
        <v>94.288309568762557</v>
      </c>
      <c r="SA143" s="9">
        <f t="shared" si="637"/>
        <v>100.30079664266236</v>
      </c>
      <c r="SB143" s="9">
        <f t="shared" si="638"/>
        <v>87.909237213907019</v>
      </c>
      <c r="SC143" s="120">
        <f t="shared" si="941"/>
        <v>94.105016928284698</v>
      </c>
      <c r="SD143" s="15">
        <f t="shared" si="942"/>
        <v>1.2083960611582961E-3</v>
      </c>
      <c r="SE143" s="12"/>
      <c r="SF143" s="11">
        <f t="shared" si="1103"/>
        <v>1.2288185126866802E-3</v>
      </c>
      <c r="SG143" s="10">
        <f t="shared" si="943"/>
        <v>94.168230897302294</v>
      </c>
      <c r="SH143" s="9">
        <f t="shared" si="639"/>
        <v>100.26066695555913</v>
      </c>
      <c r="SI143" s="9">
        <f t="shared" si="640"/>
        <v>87.710638472597722</v>
      </c>
      <c r="SJ143" s="120">
        <f t="shared" si="944"/>
        <v>93.985652714078427</v>
      </c>
      <c r="SK143" s="15">
        <f t="shared" si="945"/>
        <v>1.2238495948333019E-3</v>
      </c>
      <c r="SL143" s="12"/>
      <c r="SM143" s="11">
        <f t="shared" si="1104"/>
        <v>1.2442408689060567E-3</v>
      </c>
      <c r="SN143" s="10">
        <f t="shared" si="946"/>
        <v>94.047658655947401</v>
      </c>
      <c r="SO143" s="9">
        <f t="shared" si="641"/>
        <v>100.21950431105698</v>
      </c>
      <c r="SP143" s="9">
        <f t="shared" si="642"/>
        <v>87.512095478028115</v>
      </c>
      <c r="SQ143" s="120">
        <f t="shared" si="947"/>
        <v>93.865799894542548</v>
      </c>
      <c r="SR143" s="15">
        <f t="shared" si="948"/>
        <v>1.2391969606122943E-3</v>
      </c>
      <c r="SS143" s="12"/>
      <c r="ST143" s="11">
        <f t="shared" si="1105"/>
        <v>1.2595561253428891E-3</v>
      </c>
      <c r="SU143" s="10">
        <f t="shared" si="949"/>
        <v>93.926587372961762</v>
      </c>
      <c r="SV143" s="9">
        <f t="shared" si="643"/>
        <v>100.17730281466014</v>
      </c>
      <c r="SW143" s="9">
        <f t="shared" si="644"/>
        <v>87.313603014542466</v>
      </c>
      <c r="SX143" s="120">
        <f t="shared" si="950"/>
        <v>93.745452914601302</v>
      </c>
      <c r="SY143" s="15">
        <f t="shared" si="951"/>
        <v>1.254438092296372E-3</v>
      </c>
      <c r="SZ143" s="12"/>
      <c r="TA143" s="11">
        <f t="shared" si="1106"/>
        <v>1.2747642119817215E-3</v>
      </c>
      <c r="TB143" s="10">
        <f t="shared" si="952"/>
        <v>93.805011749071923</v>
      </c>
      <c r="TC143" s="9">
        <f t="shared" si="645"/>
        <v>100.13405684511105</v>
      </c>
      <c r="TD143" s="9">
        <f t="shared" si="646"/>
        <v>87.115155937372307</v>
      </c>
      <c r="TE143" s="120">
        <f t="shared" si="953"/>
        <v>93.624606391241684</v>
      </c>
      <c r="TF143" s="15">
        <f t="shared" si="954"/>
        <v>1.2695729434194258E-3</v>
      </c>
      <c r="TG143" s="12"/>
      <c r="TH143" s="11">
        <f t="shared" si="1107"/>
        <v>1.289865079049581E-3</v>
      </c>
      <c r="TI143" s="10">
        <f t="shared" si="955"/>
        <v>93.68292665658646</v>
      </c>
      <c r="TJ143" s="9">
        <f t="shared" si="647"/>
        <v>100.08976105137512</v>
      </c>
      <c r="TK143" s="9">
        <f t="shared" si="648"/>
        <v>86.916749173884114</v>
      </c>
      <c r="TL143" s="120">
        <f t="shared" si="956"/>
        <v>93.503255112629617</v>
      </c>
      <c r="TM143" s="15">
        <f t="shared" si="957"/>
        <v>1.2846014868324357E-3</v>
      </c>
      <c r="TN143" s="12"/>
      <c r="TO143" s="11">
        <f t="shared" si="1108"/>
        <v>1.3048586965981957E-3</v>
      </c>
      <c r="TP143" s="10">
        <f t="shared" si="958"/>
        <v>93.560327138444038</v>
      </c>
      <c r="TQ143" s="9">
        <f t="shared" si="649"/>
        <v>100.04441034956939</v>
      </c>
      <c r="TR143" s="9">
        <f t="shared" si="650"/>
        <v>86.71837772473927</v>
      </c>
      <c r="TS143" s="120">
        <f t="shared" si="959"/>
        <v>93.381394037154337</v>
      </c>
      <c r="TT143" s="15">
        <f t="shared" si="960"/>
        <v>1.2995237142908276E-3</v>
      </c>
      <c r="TU143" s="12"/>
      <c r="TV143" s="11">
        <f t="shared" si="1109"/>
        <v>1.3197450540888113E-3</v>
      </c>
      <c r="TW143" s="10">
        <f t="shared" si="961"/>
        <v>93.43720840719061</v>
      </c>
      <c r="TX143" s="9">
        <f t="shared" si="651"/>
        <v>99.997999919838804</v>
      </c>
      <c r="TY143" s="9">
        <f t="shared" si="652"/>
        <v>86.520036664972181</v>
      </c>
      <c r="TZ143" s="120">
        <f t="shared" si="962"/>
        <v>93.2590182924055</v>
      </c>
      <c r="UA143" s="15">
        <f t="shared" si="963"/>
        <v>1.3143396360447411E-3</v>
      </c>
      <c r="UB143" s="12"/>
      <c r="UC143" s="11">
        <f t="shared" si="1110"/>
        <v>1.3345241599793532E-3</v>
      </c>
      <c r="UD143" s="10">
        <f t="shared" si="964"/>
        <v>93.313565843890586</v>
      </c>
      <c r="UE143" s="9">
        <f t="shared" si="653"/>
        <v>99.950525203183446</v>
      </c>
      <c r="UF143" s="9">
        <f t="shared" si="654"/>
        <v>86.321721144985617</v>
      </c>
      <c r="UG143" s="120">
        <f t="shared" si="965"/>
        <v>93.136123174084531</v>
      </c>
      <c r="UH143" s="15">
        <f t="shared" si="966"/>
        <v>1.3290492804325506E-3</v>
      </c>
      <c r="UI143" s="12"/>
      <c r="UJ143" s="11">
        <f t="shared" si="1111"/>
        <v>1.3491960413144401E-3</v>
      </c>
      <c r="UK143" s="10">
        <f t="shared" si="967"/>
        <v>93.189394996973164</v>
      </c>
      <c r="UL143" s="9">
        <f t="shared" si="655"/>
        <v>99.901981898240322</v>
      </c>
      <c r="UM143" s="9">
        <f t="shared" si="656"/>
        <v>86.123426391464676</v>
      </c>
      <c r="UN143" s="120">
        <f t="shared" si="968"/>
        <v>93.012704144852506</v>
      </c>
      <c r="UO143" s="15">
        <f t="shared" si="969"/>
        <v>1.3436526934779047E-3</v>
      </c>
      <c r="UP143" s="12"/>
      <c r="UQ143" s="11">
        <f t="shared" si="1112"/>
        <v>1.3637607433184156E-3</v>
      </c>
      <c r="UR143" s="10">
        <f t="shared" si="970"/>
        <v>93.064691581016291</v>
      </c>
      <c r="US143" s="9">
        <f t="shared" si="657"/>
        <v>99.852365958022816</v>
      </c>
      <c r="UT143" s="9">
        <f t="shared" si="658"/>
        <v>85.925147708212279</v>
      </c>
      <c r="UU143" s="120">
        <f t="shared" si="971"/>
        <v>92.888756833117554</v>
      </c>
      <c r="UV143" s="15">
        <f t="shared" si="972"/>
        <v>1.3581499384903021E-3</v>
      </c>
      <c r="UW143" s="12"/>
      <c r="UX143" s="11">
        <f t="shared" si="1113"/>
        <v>1.37821832899148E-3</v>
      </c>
      <c r="UY143" s="10">
        <f t="shared" si="973"/>
        <v>92.939451475471373</v>
      </c>
      <c r="UZ143" s="9">
        <f t="shared" si="659"/>
        <v>99.80167358662122</v>
      </c>
      <c r="VA143" s="9">
        <f t="shared" si="660"/>
        <v>85.726880476906175</v>
      </c>
      <c r="VB143" s="120">
        <f t="shared" si="974"/>
        <v>92.764277031763697</v>
      </c>
      <c r="VC143" s="15">
        <f t="shared" si="975"/>
        <v>1.372541095669502E-3</v>
      </c>
      <c r="VD143" s="12"/>
      <c r="VE143" s="11">
        <f t="shared" si="1114"/>
        <v>1.3925688787092513E-3</v>
      </c>
      <c r="VF143" s="10">
        <f t="shared" si="976"/>
        <v>92.813670723330347</v>
      </c>
      <c r="VG143" s="9">
        <f t="shared" si="661"/>
        <v>99.749901235867398</v>
      </c>
      <c r="VH143" s="9">
        <f t="shared" si="662"/>
        <v>85.528620157780693</v>
      </c>
      <c r="VI143" s="120">
        <f t="shared" si="977"/>
        <v>92.639260696824039</v>
      </c>
      <c r="VJ143" s="15">
        <f t="shared" si="978"/>
        <v>1.3868262617137883E-3</v>
      </c>
      <c r="VK143" s="12"/>
      <c r="VL143" s="11">
        <f t="shared" si="1115"/>
        <v>1.406812489825779E-3</v>
      </c>
      <c r="VM143" s="10">
        <f t="shared" si="979"/>
        <v>92.687345529738295</v>
      </c>
      <c r="VN143" s="9">
        <f t="shared" si="663"/>
        <v>99.697045601966693</v>
      </c>
      <c r="VO143" s="9">
        <f t="shared" si="664"/>
        <v>85.33036229023314</v>
      </c>
      <c r="VP143" s="120">
        <f t="shared" si="980"/>
        <v>92.513703946099923</v>
      </c>
      <c r="VQ143" s="15">
        <f t="shared" si="981"/>
        <v>1.4010055494323868E-3</v>
      </c>
      <c r="VR143" s="12"/>
      <c r="VS143" s="11">
        <f t="shared" si="1116"/>
        <v>1.4209492762803026E-3</v>
      </c>
      <c r="VT143" s="10">
        <f t="shared" si="982"/>
        <v>92.560472260553155</v>
      </c>
      <c r="VU143" s="9">
        <f t="shared" si="665"/>
        <v>99.643103622100071</v>
      </c>
      <c r="VV143" s="9">
        <f t="shared" si="666"/>
        <v>85.132102493358815</v>
      </c>
      <c r="VW143" s="120">
        <f t="shared" si="983"/>
        <v>92.38760305772945</v>
      </c>
      <c r="VX143" s="15">
        <f t="shared" si="984"/>
        <v>1.4150790873619539E-3</v>
      </c>
      <c r="VY143" s="12"/>
      <c r="VZ143" s="11">
        <f t="shared" si="1117"/>
        <v>1.4349793682077272E-3</v>
      </c>
      <c r="WA143" s="10">
        <f t="shared" si="985"/>
        <v>92.433047440855972</v>
      </c>
      <c r="WB143" s="9">
        <f t="shared" si="667"/>
        <v>99.588072470999421</v>
      </c>
      <c r="WC143" s="9">
        <f t="shared" si="668"/>
        <v>84.933836466413695</v>
      </c>
      <c r="WD143" s="120">
        <f t="shared" si="986"/>
        <v>92.260954468706558</v>
      </c>
      <c r="WE143" s="15">
        <f t="shared" si="987"/>
        <v>1.4290470193874681E-3</v>
      </c>
      <c r="WF143" s="12"/>
      <c r="WG143" s="11">
        <f t="shared" si="1118"/>
        <v>1.4489029115531697E-3</v>
      </c>
      <c r="WH143" s="10">
        <f t="shared" si="988"/>
        <v>92.305067753412686</v>
      </c>
      <c r="WI143" s="9">
        <f t="shared" si="669"/>
        <v>99.531949557498834</v>
      </c>
      <c r="WJ143" s="9">
        <f t="shared" si="670"/>
        <v>86.165718328495331</v>
      </c>
      <c r="WK143" s="120">
        <f t="shared" si="989"/>
        <v>92.848833942997089</v>
      </c>
      <c r="WL143" s="15">
        <f t="shared" si="990"/>
        <v>1.3034437886952205E-3</v>
      </c>
      <c r="WM143" s="12"/>
      <c r="WN143" s="11">
        <f t="shared" si="1119"/>
        <v>1.3222056186070264E-3</v>
      </c>
      <c r="WO143" s="10">
        <f t="shared" si="991"/>
        <v>92.896986352029415</v>
      </c>
      <c r="WP143" s="9">
        <f t="shared" si="671"/>
        <v>99.485258706965752</v>
      </c>
      <c r="WQ143" s="9">
        <f t="shared" si="672"/>
        <v>93.913335249328469</v>
      </c>
      <c r="WR143" s="120">
        <f t="shared" si="992"/>
        <v>96.699296978147117</v>
      </c>
      <c r="WS143" s="15">
        <f t="shared" si="993"/>
        <v>5.4336101908690081E-4</v>
      </c>
      <c r="WT143" s="12"/>
      <c r="WU143" s="11">
        <f t="shared" si="1120"/>
        <v>5.5814049170622201E-4</v>
      </c>
      <c r="WV143" s="10">
        <f t="shared" si="994"/>
        <v>96.766514216487309</v>
      </c>
      <c r="WW143" s="9">
        <f t="shared" si="673"/>
        <v>99.477144910130534</v>
      </c>
      <c r="WX143" s="9">
        <f t="shared" si="674"/>
        <v>94.01523840127993</v>
      </c>
      <c r="WY143" s="120">
        <f t="shared" si="995"/>
        <v>96.746191655705232</v>
      </c>
      <c r="WZ143" s="15">
        <f t="shared" si="996"/>
        <v>5.3263242206577394E-4</v>
      </c>
      <c r="XA143" s="12"/>
      <c r="XB143" s="11">
        <f t="shared" si="1121"/>
        <v>5.4733625660664885E-4</v>
      </c>
      <c r="XC143" s="10">
        <f t="shared" si="997"/>
        <v>96.813349316242025</v>
      </c>
      <c r="XD143" s="9">
        <f t="shared" si="675"/>
        <v>99.469348361905745</v>
      </c>
      <c r="XE143" s="9">
        <f t="shared" si="676"/>
        <v>94.11944498835696</v>
      </c>
      <c r="XF143" s="120">
        <f t="shared" si="998"/>
        <v>96.794396675131352</v>
      </c>
      <c r="XG143" s="15">
        <f t="shared" si="999"/>
        <v>5.2171013675420745E-4</v>
      </c>
      <c r="XH143" s="12"/>
      <c r="XI143" s="11">
        <f t="shared" si="1122"/>
        <v>5.3633947707817941E-4</v>
      </c>
      <c r="XJ143" s="10">
        <f t="shared" si="1000"/>
        <v>96.861499883836188</v>
      </c>
      <c r="XK143" s="9">
        <f t="shared" si="677"/>
        <v>99.46186829087965</v>
      </c>
      <c r="XL143" s="9">
        <f t="shared" si="678"/>
        <v>94.225926089563771</v>
      </c>
      <c r="XM143" s="120">
        <f t="shared" si="1001"/>
        <v>96.843897190221711</v>
      </c>
      <c r="XN143" s="15">
        <f t="shared" si="1002"/>
        <v>5.1059690823418273E-4</v>
      </c>
      <c r="XO143" s="12"/>
      <c r="XP143" s="11">
        <f t="shared" si="1123"/>
        <v>5.2515294327174281E-4</v>
      </c>
      <c r="XQ143" s="10">
        <f t="shared" si="1003"/>
        <v>96.91095087447485</v>
      </c>
      <c r="XR143" s="9">
        <f t="shared" si="679"/>
        <v>99.454703499770517</v>
      </c>
      <c r="XS143" s="9">
        <f t="shared" si="680"/>
        <v>94.334652000297098</v>
      </c>
      <c r="XT143" s="120">
        <f t="shared" si="1004"/>
        <v>96.894677750033807</v>
      </c>
      <c r="XU143" s="15">
        <f t="shared" si="1005"/>
        <v>4.9929551647340698E-4</v>
      </c>
      <c r="XV143" s="12"/>
      <c r="XW143" s="11">
        <f t="shared" si="1124"/>
        <v>5.1377947986381916E-4</v>
      </c>
      <c r="XX143" s="10">
        <f t="shared" si="1006"/>
        <v>96.961686636668929</v>
      </c>
      <c r="XY143" s="9">
        <f t="shared" si="681"/>
        <v>99.447852365106485</v>
      </c>
      <c r="XZ143" s="9">
        <f t="shared" si="682"/>
        <v>94.445592247126285</v>
      </c>
      <c r="YA143" s="120">
        <f t="shared" si="1007"/>
        <v>96.946722306116385</v>
      </c>
      <c r="YB143" s="15">
        <f t="shared" si="1008"/>
        <v>4.878087748527764E-4</v>
      </c>
      <c r="YC143" s="12"/>
      <c r="YD143" s="11">
        <f t="shared" si="1125"/>
        <v>5.0222194456163026E-4</v>
      </c>
      <c r="YE143" s="10">
        <f t="shared" si="1009"/>
        <v>97.013690919790847</v>
      </c>
      <c r="YF143" s="9">
        <f t="shared" si="683"/>
        <v>99.441312837340973</v>
      </c>
      <c r="YG143" s="9">
        <f t="shared" si="684"/>
        <v>94.55871560431855</v>
      </c>
      <c r="YH143" s="120">
        <f t="shared" si="1010"/>
        <v>97.000014220829769</v>
      </c>
      <c r="YI143" s="15">
        <f t="shared" si="1011"/>
        <v>4.7613952856612424E-4</v>
      </c>
      <c r="YJ143" s="12"/>
      <c r="YK143" s="11">
        <f t="shared" si="1126"/>
        <v>4.9048322648119111E-4</v>
      </c>
      <c r="YL143" s="10">
        <f t="shared" si="1012"/>
        <v>97.066946882721865</v>
      </c>
      <c r="YM143" s="9">
        <f t="shared" si="685"/>
        <v>99.435082441402585</v>
      </c>
      <c r="YN143" s="9">
        <f t="shared" si="686"/>
        <v>94.673990112082336</v>
      </c>
      <c r="YO143" s="120">
        <f t="shared" si="1013"/>
        <v>97.054536276742454</v>
      </c>
      <c r="YP143" s="15">
        <f t="shared" si="1014"/>
        <v>4.6429065289480459E-4</v>
      </c>
      <c r="YQ143" s="12"/>
      <c r="YR143" s="11">
        <f t="shared" si="1127"/>
        <v>4.7856624440080475E-4</v>
      </c>
      <c r="YS143" s="10">
        <f t="shared" si="1015"/>
        <v>97.121437103576341</v>
      </c>
      <c r="YT143" s="9">
        <f t="shared" si="687"/>
        <v>99.429158277677047</v>
      </c>
      <c r="YU143" s="9">
        <f t="shared" si="688"/>
        <v>94.791383096486967</v>
      </c>
      <c r="YV143" s="120">
        <f t="shared" si="1016"/>
        <v>97.110270687082007</v>
      </c>
      <c r="YW143" s="15">
        <f t="shared" si="1017"/>
        <v>4.5226505136090981E-4</v>
      </c>
      <c r="YX143" s="12"/>
      <c r="YY143" s="11">
        <f t="shared" si="1128"/>
        <v>4.6647394489395552E-4</v>
      </c>
      <c r="YZ143" s="10">
        <f t="shared" si="1018"/>
        <v>97.177143590480028</v>
      </c>
      <c r="ZA143" s="9">
        <f t="shared" si="689"/>
        <v>99.42353702341768</v>
      </c>
      <c r="ZB143" s="9">
        <f t="shared" si="690"/>
        <v>94.910861191016451</v>
      </c>
      <c r="ZC143" s="120">
        <f t="shared" si="1019"/>
        <v>97.167199107217073</v>
      </c>
      <c r="ZD143" s="15">
        <f t="shared" si="1020"/>
        <v>4.4006565376296624E-4</v>
      </c>
      <c r="ZE143" s="12"/>
      <c r="ZF143" s="11">
        <f t="shared" si="1129"/>
        <v>4.5420930034543408E-4</v>
      </c>
      <c r="ZG143" s="10">
        <f t="shared" si="1021"/>
        <v>97.23404779337892</v>
      </c>
      <c r="ZH143" s="9">
        <f t="shared" si="691"/>
        <v>99.418214934579666</v>
      </c>
      <c r="ZI143" s="9">
        <f t="shared" si="692"/>
        <v>95.032390359707591</v>
      </c>
      <c r="ZJ143" s="120">
        <f t="shared" si="1022"/>
        <v>97.225302647143621</v>
      </c>
      <c r="ZK143" s="15">
        <f t="shared" si="1023"/>
        <v>4.2769541409841996E-4</v>
      </c>
      <c r="ZL143" s="12"/>
      <c r="ZM143" s="11">
        <f t="shared" si="1130"/>
        <v>4.4177530685520611E-4</v>
      </c>
      <c r="ZN143" s="10">
        <f t="shared" si="1024"/>
        <v>97.292130616850557</v>
      </c>
      <c r="ZO143" s="9">
        <f t="shared" si="693"/>
        <v>99.413187848072198</v>
      </c>
      <c r="ZP143" s="9">
        <f t="shared" si="694"/>
        <v>95.155935921814418</v>
      </c>
      <c r="ZQ143" s="120">
        <f t="shared" si="1025"/>
        <v>97.284561884943315</v>
      </c>
      <c r="ZR143" s="15">
        <f t="shared" si="1026"/>
        <v>4.1515730837802931E-4</v>
      </c>
      <c r="ZS143" s="12"/>
      <c r="ZT143" s="11">
        <f t="shared" si="1131"/>
        <v>4.2917498203518618E-4</v>
      </c>
      <c r="ZU143" s="10">
        <f t="shared" si="1027"/>
        <v>97.351372433885089</v>
      </c>
      <c r="ZV143" s="9">
        <f t="shared" si="695"/>
        <v>99.408451184421381</v>
      </c>
      <c r="ZW143" s="9">
        <f t="shared" si="696"/>
        <v>95.281462577938868</v>
      </c>
      <c r="ZX143" s="120">
        <f t="shared" si="1028"/>
        <v>97.344956881180124</v>
      </c>
      <c r="ZY143" s="15">
        <f t="shared" si="1029"/>
        <v>4.0245433233737534E-4</v>
      </c>
      <c r="ZZ143" s="12"/>
      <c r="AAA143" s="11">
        <f t="shared" si="1132"/>
        <v>4.1641136270414552E-4</v>
      </c>
      <c r="AAB143" s="10">
        <f t="shared" si="1030"/>
        <v>97.411753100601814</v>
      </c>
      <c r="AAC143" s="9">
        <f t="shared" si="697"/>
        <v>99.403999950835654</v>
      </c>
      <c r="AAD143" s="9">
        <f t="shared" si="698"/>
        <v>95.408934437558543</v>
      </c>
      <c r="AAE143" s="120">
        <f t="shared" si="1031"/>
        <v>97.406467194197091</v>
      </c>
      <c r="AAF143" s="15">
        <f t="shared" si="1032"/>
        <v>3.8958949905131804E-4</v>
      </c>
      <c r="AAG143" s="12"/>
      <c r="AAH143" s="11">
        <f t="shared" si="1133"/>
        <v>4.0348750248681145E-4</v>
      </c>
      <c r="AAI143" s="10">
        <f t="shared" si="1033"/>
        <v>97.473251971861643</v>
      </c>
      <c r="AAJ143" s="9">
        <f t="shared" si="699"/>
        <v>99.399828744664092</v>
      </c>
      <c r="AAK143" s="9">
        <f t="shared" si="700"/>
        <v>95.538315047881497</v>
      </c>
      <c r="AAL143" s="120">
        <f t="shared" si="1034"/>
        <v>97.469071896272794</v>
      </c>
      <c r="AAM143" s="15">
        <f t="shared" si="1035"/>
        <v>3.7656583645740533E-4</v>
      </c>
      <c r="AAN143" s="12"/>
      <c r="AAO143" s="11">
        <f t="shared" si="1134"/>
        <v>3.9040646932312088E-4</v>
      </c>
      <c r="AAP143" s="10">
        <f t="shared" si="1036"/>
        <v>97.535847917735026</v>
      </c>
      <c r="AAQ143" s="9">
        <f t="shared" si="701"/>
        <v>99.395931757237094</v>
      </c>
      <c r="AAR143" s="9">
        <f t="shared" si="702"/>
        <v>95.669567423947925</v>
      </c>
      <c r="AAS143" s="120">
        <f t="shared" si="1037"/>
        <v>97.532749590592516</v>
      </c>
      <c r="AAT143" s="15">
        <f t="shared" si="1038"/>
        <v>3.6338638479496612E-4</v>
      </c>
      <c r="AAU143" s="12"/>
      <c r="AAV143" s="11">
        <f t="shared" si="1135"/>
        <v>3.7717134289448427E-4</v>
      </c>
      <c r="AAW143" s="10">
        <f t="shared" si="1039"/>
        <v>97.599519340779267</v>
      </c>
      <c r="AAX143" s="9">
        <f t="shared" si="703"/>
        <v>99.392302778077607</v>
      </c>
      <c r="AAY143" s="9">
        <f t="shared" si="704"/>
        <v>95.802654079900321</v>
      </c>
      <c r="AAZ143" s="120">
        <f t="shared" si="1040"/>
        <v>97.597478428988964</v>
      </c>
      <c r="ABA143" s="15">
        <f t="shared" si="1041"/>
        <v>3.500541939663795E-4</v>
      </c>
      <c r="ABB143" s="12"/>
      <c r="ABC143" s="11">
        <f t="shared" si="1136"/>
        <v>3.6378521197366869E-4</v>
      </c>
      <c r="ABD143" s="10">
        <f t="shared" si="1042"/>
        <v>97.664244194079345</v>
      </c>
      <c r="ABE143" s="9">
        <f t="shared" si="705"/>
        <v>99.388935199469955</v>
      </c>
      <c r="ABF143" s="9">
        <f t="shared" si="1139"/>
        <v>95.937537061331724</v>
      </c>
      <c r="ABG143" s="120">
        <f t="shared" si="1043"/>
        <v>97.663236130400833</v>
      </c>
      <c r="ABH143" s="15">
        <f t="shared" si="1044"/>
        <v>3.3657232082808593E-4</v>
      </c>
      <c r="ABI143" s="12"/>
      <c r="ABJ143" s="11">
        <f t="shared" si="1137"/>
        <v>3.5025117170588935E-4</v>
      </c>
      <c r="ABK143" s="10">
        <f t="shared" si="1161"/>
        <v>97.72999999999999</v>
      </c>
      <c r="ABL143" s="9">
        <f t="shared" si="706"/>
        <v>99.385822021372434</v>
      </c>
      <c r="ABM143" s="9"/>
      <c r="ABN143" s="101">
        <f t="shared" si="1046"/>
        <v>97.72999999999999</v>
      </c>
      <c r="ABO143" s="15">
        <f t="shared" si="1162"/>
        <v>3.2294382641823936E-4</v>
      </c>
      <c r="ABP143" s="11"/>
      <c r="ABQ143" s="11"/>
    </row>
    <row r="144" spans="1:745" x14ac:dyDescent="0.2">
      <c r="A144" s="1">
        <f t="shared" si="707"/>
        <v>175.2</v>
      </c>
      <c r="B144" s="1">
        <f t="shared" si="1048"/>
        <v>-530.86680486868977</v>
      </c>
      <c r="C144" s="1">
        <f t="shared" si="1049"/>
        <v>-2564065.8939724509</v>
      </c>
      <c r="D144" s="2">
        <f t="shared" si="1050"/>
        <v>119.74</v>
      </c>
      <c r="E144" s="7">
        <f t="shared" si="1051"/>
        <v>2.8300000000000001E-3</v>
      </c>
      <c r="F144" s="1">
        <f t="shared" si="1052"/>
        <v>6.2352202539999999E-2</v>
      </c>
      <c r="G144" s="2">
        <f t="shared" si="1053"/>
        <v>3500</v>
      </c>
      <c r="H144" s="3">
        <f t="shared" si="500"/>
        <v>58.333333333333336</v>
      </c>
      <c r="I144" s="3">
        <f t="shared" si="501"/>
        <v>366.52</v>
      </c>
      <c r="J144" s="1">
        <f t="shared" si="1054"/>
        <v>0.77</v>
      </c>
      <c r="K144" s="1">
        <f t="shared" si="1055"/>
        <v>0.65</v>
      </c>
      <c r="L144" s="1">
        <f t="shared" si="1140"/>
        <v>0.50050000000000006</v>
      </c>
      <c r="M144" s="40">
        <f t="shared" si="1141"/>
        <v>9.0273513153513143</v>
      </c>
      <c r="N144" s="40">
        <f t="shared" si="502"/>
        <v>685.17596483516479</v>
      </c>
      <c r="O144" s="1">
        <f t="shared" si="1056"/>
        <v>22.01</v>
      </c>
      <c r="P144" s="1">
        <f t="shared" si="1057"/>
        <v>101</v>
      </c>
      <c r="Q144" s="2">
        <f t="shared" si="1058"/>
        <v>9568.08</v>
      </c>
      <c r="R144" s="1">
        <f t="shared" si="1142"/>
        <v>95.680800000000005</v>
      </c>
      <c r="S144" s="7">
        <f t="shared" si="1059"/>
        <v>0.1084</v>
      </c>
      <c r="T144" s="7">
        <f t="shared" si="503"/>
        <v>9.228889823999999E-3</v>
      </c>
      <c r="U144" s="7">
        <f t="shared" si="1143"/>
        <v>5.2029491518009133E-2</v>
      </c>
      <c r="V144" s="40">
        <f t="shared" si="1144"/>
        <v>5127.2756619537149</v>
      </c>
      <c r="W144" s="1">
        <f t="shared" si="1060"/>
        <v>0</v>
      </c>
      <c r="X144" s="1">
        <f t="shared" si="1061"/>
        <v>119.74</v>
      </c>
      <c r="Y144" s="1">
        <f t="shared" si="1062"/>
        <v>97.72999999999999</v>
      </c>
      <c r="Z144" s="6">
        <f t="shared" si="505"/>
        <v>0.80246106979523479</v>
      </c>
      <c r="AA144" s="2">
        <f t="shared" si="1063"/>
        <v>464.2</v>
      </c>
      <c r="AB144" s="40">
        <f t="shared" si="1145"/>
        <v>27481.926356927921</v>
      </c>
      <c r="AC144" s="1">
        <f t="shared" si="1146"/>
        <v>0.20611977595863853</v>
      </c>
      <c r="AD144" s="2">
        <f t="shared" si="1147"/>
        <v>22</v>
      </c>
      <c r="AE144" s="10">
        <f t="shared" si="1148"/>
        <v>4.5346350710900474</v>
      </c>
      <c r="AF144" s="12">
        <f t="shared" si="1149"/>
        <v>0.21556982786046291</v>
      </c>
      <c r="AG144" s="43">
        <f t="shared" si="510"/>
        <v>-1.4068933983155479E-4</v>
      </c>
      <c r="AH144" s="97">
        <f t="shared" si="511"/>
        <v>3.6217123435942398E-5</v>
      </c>
      <c r="AI144" s="11">
        <f t="shared" si="712"/>
        <v>0</v>
      </c>
      <c r="AJ144" s="43">
        <f t="shared" si="512"/>
        <v>2.0442979020227985E-3</v>
      </c>
      <c r="AK144" s="43"/>
      <c r="AL144" s="11">
        <f t="shared" si="713"/>
        <v>0</v>
      </c>
      <c r="AM144" s="10">
        <f t="shared" si="1150"/>
        <v>101.21947137844882</v>
      </c>
      <c r="AN144" s="9"/>
      <c r="AO144" s="9">
        <f t="shared" si="1151"/>
        <v>101.00469641969019</v>
      </c>
      <c r="AP144" s="108">
        <f t="shared" si="715"/>
        <v>101.00469641969019</v>
      </c>
      <c r="AQ144" s="15">
        <f t="shared" si="1152"/>
        <v>0</v>
      </c>
      <c r="AR144" s="49"/>
      <c r="AS144" s="11">
        <f t="shared" si="1153"/>
        <v>2.0945530302995906E-5</v>
      </c>
      <c r="AT144" s="10">
        <f t="shared" si="1154"/>
        <v>101.11207787069955</v>
      </c>
      <c r="AU144" s="9">
        <f t="shared" si="1155"/>
        <v>101.00469641969019</v>
      </c>
      <c r="AV144" s="9">
        <f t="shared" si="1156"/>
        <v>100.79036159519109</v>
      </c>
      <c r="AW144" s="101">
        <f t="shared" si="719"/>
        <v>100.89752900744064</v>
      </c>
      <c r="AX144" s="15">
        <f t="shared" si="720"/>
        <v>2.090143368822047E-5</v>
      </c>
      <c r="AY144" s="49"/>
      <c r="AZ144" s="11">
        <f t="shared" si="1157"/>
        <v>4.1849306111070999E-5</v>
      </c>
      <c r="BA144" s="10">
        <f t="shared" si="1158"/>
        <v>101.00488639301597</v>
      </c>
      <c r="BB144" s="9">
        <f t="shared" si="1159"/>
        <v>101.00468441366294</v>
      </c>
      <c r="BC144" s="9">
        <f t="shared" si="517"/>
        <v>100.57646355344968</v>
      </c>
      <c r="BD144" s="101">
        <f t="shared" si="723"/>
        <v>100.79057398355631</v>
      </c>
      <c r="BE144" s="15">
        <f t="shared" si="1160"/>
        <v>4.1759102537709827E-5</v>
      </c>
      <c r="BF144" s="49"/>
      <c r="BG144" s="11">
        <f t="shared" si="725"/>
        <v>6.27092974177875E-5</v>
      </c>
      <c r="BH144" s="10">
        <f t="shared" si="726"/>
        <v>100.89788333641241</v>
      </c>
      <c r="BI144" s="9">
        <f t="shared" si="518"/>
        <v>101.00463649005744</v>
      </c>
      <c r="BJ144" s="9">
        <f t="shared" si="727"/>
        <v>100.36299877180929</v>
      </c>
      <c r="BK144" s="101">
        <f t="shared" si="728"/>
        <v>100.68381763093336</v>
      </c>
      <c r="BL144" s="15">
        <f t="shared" si="729"/>
        <v>6.2571018270905332E-5</v>
      </c>
      <c r="BM144" s="49"/>
      <c r="BN144" s="11">
        <f t="shared" si="730"/>
        <v>8.3523504760262362E-5</v>
      </c>
      <c r="BO144" s="10">
        <f t="shared" si="731"/>
        <v>100.79105508621676</v>
      </c>
      <c r="BP144" s="9">
        <f t="shared" si="519"/>
        <v>101.00452889467914</v>
      </c>
      <c r="BQ144" s="9">
        <f t="shared" si="732"/>
        <v>100.14996356036299</v>
      </c>
      <c r="BR144" s="101">
        <f t="shared" si="733"/>
        <v>100.57724622752107</v>
      </c>
      <c r="BS144" s="15">
        <f t="shared" si="734"/>
        <v>8.3335224265132277E-5</v>
      </c>
      <c r="BT144" s="12"/>
      <c r="BU144" s="11">
        <f t="shared" si="735"/>
        <v>1.0428995972486579E-4</v>
      </c>
      <c r="BV144" s="10">
        <f t="shared" si="736"/>
        <v>100.68438802834079</v>
      </c>
      <c r="BW144" s="9">
        <f t="shared" si="520"/>
        <v>101.00433803930716</v>
      </c>
      <c r="BX144" s="9">
        <f t="shared" si="737"/>
        <v>99.937354065973281</v>
      </c>
      <c r="BY144" s="101">
        <f t="shared" si="738"/>
        <v>100.47084605264021</v>
      </c>
      <c r="BZ144" s="15">
        <f t="shared" si="739"/>
        <v>1.0404979600095493E-4</v>
      </c>
      <c r="CA144" s="12"/>
      <c r="CB144" s="11">
        <f t="shared" si="740"/>
        <v>1.2500672541997627E-4</v>
      </c>
      <c r="CC144" s="10">
        <f t="shared" si="741"/>
        <v>100.57786855549222</v>
      </c>
      <c r="CD144" s="9">
        <f t="shared" si="521"/>
        <v>101.00404051007762</v>
      </c>
      <c r="CE144" s="9">
        <f t="shared" si="742"/>
        <v>99.725166276397445</v>
      </c>
      <c r="CF144" s="101">
        <f t="shared" si="743"/>
        <v>100.36460339323753</v>
      </c>
      <c r="CG144" s="15">
        <f t="shared" si="744"/>
        <v>1.2471284147738448E-4</v>
      </c>
      <c r="CH144" s="12"/>
      <c r="CI144" s="11">
        <f t="shared" si="745"/>
        <v>1.4567189691620794E-4</v>
      </c>
      <c r="CJ144" s="10">
        <f t="shared" si="746"/>
        <v>100.47148307332205</v>
      </c>
      <c r="CK144" s="9">
        <f t="shared" si="522"/>
        <v>101.00361307562947</v>
      </c>
      <c r="CL144" s="9">
        <f t="shared" si="747"/>
        <v>99.513396024514734</v>
      </c>
      <c r="CM144" s="101">
        <f t="shared" si="748"/>
        <v>100.2585045500721</v>
      </c>
      <c r="CN144" s="15">
        <f t="shared" si="749"/>
        <v>1.453225015940437E-4</v>
      </c>
      <c r="CO144" s="12"/>
      <c r="CP144" s="11">
        <f t="shared" si="750"/>
        <v>1.6628360165411851E-4</v>
      </c>
      <c r="CQ144" s="10">
        <f t="shared" si="751"/>
        <v>100.36521800650348</v>
      </c>
      <c r="CR144" s="9">
        <f t="shared" si="523"/>
        <v>101.00303269500964</v>
      </c>
      <c r="CS144" s="9">
        <f t="shared" si="524"/>
        <v>99.30203899264572</v>
      </c>
      <c r="CT144" s="101">
        <f t="shared" si="752"/>
        <v>100.15253584382768</v>
      </c>
      <c r="CU144" s="15">
        <f t="shared" si="753"/>
        <v>1.6587695050082057E-4</v>
      </c>
      <c r="CV144" s="12"/>
      <c r="CW144" s="11">
        <f t="shared" si="754"/>
        <v>1.8683999981994657E-4</v>
      </c>
      <c r="CX144" s="10">
        <f t="shared" si="755"/>
        <v>100.25905980473598</v>
      </c>
      <c r="CY144" s="9">
        <f t="shared" si="525"/>
        <v>101.00227652533441</v>
      </c>
      <c r="CZ144" s="9">
        <f t="shared" si="526"/>
        <v>99.091090716959513</v>
      </c>
      <c r="DA144" s="101">
        <f t="shared" si="756"/>
        <v>100.04668362114697</v>
      </c>
      <c r="DB144" s="15">
        <f t="shared" si="757"/>
        <v>1.8637439591522143E-4</v>
      </c>
      <c r="DC144" s="12"/>
      <c r="DD144" s="11">
        <f t="shared" si="758"/>
        <v>2.0733928468945304E-4</v>
      </c>
      <c r="DE144" s="10">
        <f t="shared" si="759"/>
        <v>100.15299494867112</v>
      </c>
      <c r="DF144" s="9">
        <f t="shared" si="527"/>
        <v>101.00132192920496</v>
      </c>
      <c r="DG144" s="9">
        <f t="shared" si="528"/>
        <v>98.880546591958819</v>
      </c>
      <c r="DH144" s="101">
        <f t="shared" si="760"/>
        <v>99.940934260581884</v>
      </c>
      <c r="DI144" s="15">
        <f t="shared" si="761"/>
        <v>2.0681307940814426E-4</v>
      </c>
      <c r="DJ144" s="12"/>
      <c r="DK144" s="11">
        <f t="shared" si="762"/>
        <v>2.2777968294057099E-4</v>
      </c>
      <c r="DL144" s="10">
        <f t="shared" si="763"/>
        <v>100.04700995575401</v>
      </c>
      <c r="DM144" s="9">
        <f t="shared" si="529"/>
        <v>101.00014648187461</v>
      </c>
      <c r="DN144" s="9">
        <f t="shared" si="530"/>
        <v>98.670401875039033</v>
      </c>
      <c r="DO144" s="101">
        <f t="shared" si="764"/>
        <v>99.835274178456814</v>
      </c>
      <c r="DP144" s="15">
        <f t="shared" si="765"/>
        <v>2.2719127665820249E-4</v>
      </c>
      <c r="DQ144" s="12"/>
      <c r="DR144" s="11">
        <f t="shared" si="766"/>
        <v>2.4815945493496044E-4</v>
      </c>
      <c r="DS144" s="10">
        <f t="shared" si="767"/>
        <v>99.941091385977472</v>
      </c>
      <c r="DT144" s="9">
        <f t="shared" si="531"/>
        <v>100.99872797816631</v>
      </c>
      <c r="DU144" s="9">
        <f t="shared" si="532"/>
        <v>98.46065169111229</v>
      </c>
      <c r="DV144" s="101">
        <f t="shared" si="768"/>
        <v>99.729689834639302</v>
      </c>
      <c r="DW144" s="15">
        <f t="shared" si="769"/>
        <v>2.4750729767540017E-4</v>
      </c>
      <c r="DX144" s="12"/>
      <c r="DY144" s="11">
        <f t="shared" si="770"/>
        <v>2.6847689496914488E-4</v>
      </c>
      <c r="DZ144" s="10">
        <f t="shared" si="771"/>
        <v>99.835225847543711</v>
      </c>
      <c r="EA144" s="9">
        <f t="shared" si="533"/>
        <v>100.99704443913913</v>
      </c>
      <c r="EB144" s="9">
        <f t="shared" si="534"/>
        <v>98.251291037290528</v>
      </c>
      <c r="EC144" s="101">
        <f t="shared" si="772"/>
        <v>99.624167738214823</v>
      </c>
      <c r="ED144" s="15">
        <f t="shared" si="773"/>
        <v>2.6775948699453829E-4</v>
      </c>
      <c r="EE144" s="12"/>
      <c r="EF144" s="11">
        <f t="shared" si="774"/>
        <v>2.887303314956171E-4</v>
      </c>
      <c r="EG144" s="10">
        <f t="shared" si="775"/>
        <v>99.729400002429827</v>
      </c>
      <c r="EH144" s="9">
        <f t="shared" si="535"/>
        <v>100.99507411850247</v>
      </c>
      <c r="EI144" s="9">
        <f t="shared" si="536"/>
        <v>98.042314787620029</v>
      </c>
      <c r="EJ144" s="101">
        <f t="shared" si="776"/>
        <v>99.518694453061244</v>
      </c>
      <c r="EK144" s="15">
        <f t="shared" si="777"/>
        <v>2.8794622383900931E-4</v>
      </c>
      <c r="EL144" s="12"/>
      <c r="EM144" s="11">
        <f t="shared" si="778"/>
        <v>3.0891812731450766E-4</v>
      </c>
      <c r="EN144" s="10">
        <f t="shared" si="779"/>
        <v>99.623600571853132</v>
      </c>
      <c r="EO144" s="9">
        <f t="shared" si="537"/>
        <v>100.9927955087778</v>
      </c>
      <c r="EP144" s="9">
        <f t="shared" si="538"/>
        <v>97.833717697861175</v>
      </c>
      <c r="EQ144" s="101">
        <f t="shared" si="780"/>
        <v>99.413256603319496</v>
      </c>
      <c r="ER144" s="15">
        <f t="shared" si="781"/>
        <v>3.0806592225556955E-4</v>
      </c>
      <c r="ES144" s="12"/>
      <c r="ET144" s="11">
        <f t="shared" si="782"/>
        <v>3.2903867973631799E-4</v>
      </c>
      <c r="EU144" s="10">
        <f t="shared" si="783"/>
        <v>99.517814341632828</v>
      </c>
      <c r="EV144" s="9">
        <f t="shared" si="539"/>
        <v>100.99018734720738</v>
      </c>
      <c r="EW144" s="9">
        <f t="shared" si="540"/>
        <v>97.625494410307169</v>
      </c>
      <c r="EX144" s="101">
        <f t="shared" si="784"/>
        <v>99.307840878757276</v>
      </c>
      <c r="EY144" s="15">
        <f t="shared" si="785"/>
        <v>3.2811703122064223E-4</v>
      </c>
      <c r="EZ144" s="12"/>
      <c r="FA144" s="11">
        <f t="shared" si="786"/>
        <v>3.4909042071624378E-4</v>
      </c>
      <c r="FB144" s="10">
        <f t="shared" si="787"/>
        <v>99.412028167444902</v>
      </c>
      <c r="FC144" s="9">
        <f t="shared" si="541"/>
        <v>100.98722862141014</v>
      </c>
      <c r="FD144" s="9">
        <f t="shared" si="542"/>
        <v>97.417639458633644</v>
      </c>
      <c r="FE144" s="101">
        <f t="shared" si="788"/>
        <v>99.202434040021899</v>
      </c>
      <c r="FF144" s="15">
        <f t="shared" si="789"/>
        <v>3.4809803471892053E-4</v>
      </c>
      <c r="FG144" s="12"/>
      <c r="FH144" s="11">
        <f t="shared" si="790"/>
        <v>3.6907181696084099E-4</v>
      </c>
      <c r="FI144" s="10">
        <f t="shared" si="791"/>
        <v>99.306228979966278</v>
      </c>
      <c r="FJ144" s="9">
        <f t="shared" si="543"/>
        <v>100.98389857478517</v>
      </c>
      <c r="FK144" s="9">
        <f t="shared" si="544"/>
        <v>97.210147272773767</v>
      </c>
      <c r="FL144" s="101">
        <f t="shared" si="792"/>
        <v>99.097022923779463</v>
      </c>
      <c r="FM144" s="15">
        <f t="shared" si="793"/>
        <v>3.6800745179492222E-4</v>
      </c>
      <c r="FN144" s="12"/>
      <c r="FO144" s="11">
        <f t="shared" si="794"/>
        <v>3.8898137000754635E-4</v>
      </c>
      <c r="FP144" s="10">
        <f t="shared" si="795"/>
        <v>99.200403789905806</v>
      </c>
      <c r="FQ144" s="9">
        <f t="shared" si="545"/>
        <v>100.98017671166347</v>
      </c>
      <c r="FR144" s="9">
        <f t="shared" si="546"/>
        <v>97.003012183811961</v>
      </c>
      <c r="FS144" s="101">
        <f t="shared" si="796"/>
        <v>98.991594447737725</v>
      </c>
      <c r="FT144" s="15">
        <f t="shared" si="797"/>
        <v>3.8784383657812022E-4</v>
      </c>
      <c r="FU144" s="12"/>
      <c r="FV144" s="11">
        <f t="shared" si="798"/>
        <v>4.0881761627773437E-4</v>
      </c>
      <c r="FW144" s="10">
        <f t="shared" si="799"/>
        <v>99.094539692919085</v>
      </c>
      <c r="FX144" s="9">
        <f t="shared" si="547"/>
        <v>100.97604280220901</v>
      </c>
      <c r="FY144" s="9">
        <f t="shared" si="548"/>
        <v>96.796228428890501</v>
      </c>
      <c r="FZ144" s="101">
        <f t="shared" si="800"/>
        <v>98.886135615549762</v>
      </c>
      <c r="GA144" s="15">
        <f t="shared" si="801"/>
        <v>4.0760577828243802E-4</v>
      </c>
      <c r="GB144" s="12"/>
      <c r="GC144" s="11">
        <f t="shared" si="802"/>
        <v>4.2857912710395123E-4</v>
      </c>
      <c r="GD144" s="10">
        <f t="shared" si="803"/>
        <v>98.988623874404752</v>
      </c>
      <c r="GE144" s="9">
        <f t="shared" si="549"/>
        <v>100.97147688707027</v>
      </c>
      <c r="GF144" s="9">
        <f t="shared" si="550"/>
        <v>96.589790156121083</v>
      </c>
      <c r="GG144" s="101">
        <f t="shared" si="804"/>
        <v>98.780633521595675</v>
      </c>
      <c r="GH144" s="15">
        <f t="shared" si="805"/>
        <v>4.2729190118086718E-4</v>
      </c>
      <c r="GI144" s="12"/>
      <c r="GJ144" s="11">
        <f t="shared" si="806"/>
        <v>4.4826450873214612E-4</v>
      </c>
      <c r="GK144" s="10">
        <f t="shared" si="807"/>
        <v>98.882643614179031</v>
      </c>
      <c r="GL144" s="9">
        <f t="shared" si="551"/>
        <v>100.96645928178413</v>
      </c>
      <c r="GM144" s="9">
        <f t="shared" si="552"/>
        <v>96.383691429497631</v>
      </c>
      <c r="GN144" s="120">
        <f t="shared" si="808"/>
        <v>98.675075355640871</v>
      </c>
      <c r="GO144" s="15">
        <f t="shared" si="809"/>
        <v>4.4690086455584436E-4</v>
      </c>
      <c r="GP144" s="12"/>
      <c r="GQ144" s="11">
        <f t="shared" si="810"/>
        <v>4.6787240229938731E-4</v>
      </c>
      <c r="GR144" s="10">
        <f t="shared" si="811"/>
        <v>98.776586291027513</v>
      </c>
      <c r="GS144" s="9">
        <f t="shared" si="553"/>
        <v>100.96097058093366</v>
      </c>
      <c r="GT144" s="9">
        <f t="shared" si="554"/>
        <v>96.177926233802779</v>
      </c>
      <c r="GU144" s="120">
        <f t="shared" si="812"/>
        <v>98.569448407368213</v>
      </c>
      <c r="GV144" s="15">
        <f t="shared" si="813"/>
        <v>4.6643136262624398E-4</v>
      </c>
      <c r="GW144" s="12"/>
      <c r="GX144" s="11">
        <f t="shared" si="814"/>
        <v>4.8740148378795299E-4</v>
      </c>
      <c r="GY144" s="10">
        <f t="shared" si="815"/>
        <v>98.670439387131296</v>
      </c>
      <c r="GZ144" s="9">
        <f t="shared" si="555"/>
        <v>100.95499166206207</v>
      </c>
      <c r="HA144" s="9">
        <f t="shared" si="556"/>
        <v>95.972488479502601</v>
      </c>
      <c r="HB144" s="101">
        <f t="shared" si="816"/>
        <v>98.463740070782336</v>
      </c>
      <c r="HC144" s="15">
        <f t="shared" si="817"/>
        <v>4.8588212445173259E-4</v>
      </c>
      <c r="HD144" s="12"/>
      <c r="HE144" s="11">
        <f t="shared" si="818"/>
        <v>5.0685046395645657E-4</v>
      </c>
      <c r="HF144" s="10">
        <f t="shared" si="819"/>
        <v>98.564190492365924</v>
      </c>
      <c r="HG144" s="9">
        <f t="shared" si="557"/>
        <v>100.94850368934503</v>
      </c>
      <c r="HH144" s="9">
        <f t="shared" si="558"/>
        <v>95.767372007624033</v>
      </c>
      <c r="HI144" s="101">
        <f t="shared" si="820"/>
        <v>98.357937848484539</v>
      </c>
      <c r="HJ144" s="15">
        <f t="shared" si="821"/>
        <v>5.0525191381525488E-4</v>
      </c>
      <c r="HK144" s="12"/>
      <c r="HL144" s="11">
        <f t="shared" si="822"/>
        <v>5.2621808824877163E-4</v>
      </c>
      <c r="HM144" s="10">
        <f t="shared" si="823"/>
        <v>98.457827308471508</v>
      </c>
      <c r="HN144" s="9">
        <f t="shared" si="559"/>
        <v>100.94148811702415</v>
      </c>
      <c r="HO144" s="9">
        <f t="shared" si="560"/>
        <v>95.56257059460944</v>
      </c>
      <c r="HP144" s="120">
        <f t="shared" si="824"/>
        <v>98.252029355816802</v>
      </c>
      <c r="HQ144" s="15">
        <f t="shared" si="825"/>
        <v>5.2453952908444702E-4</v>
      </c>
      <c r="HR144" s="12"/>
      <c r="HS144" s="11">
        <f t="shared" si="1064"/>
        <v>5.4550313668148386E-4</v>
      </c>
      <c r="HT144" s="10">
        <f t="shared" si="826"/>
        <v>98.3513376530926</v>
      </c>
      <c r="HU144" s="9">
        <f t="shared" si="561"/>
        <v>100.93392669260412</v>
      </c>
      <c r="HV144" s="9">
        <f t="shared" si="562"/>
        <v>95.358077957143905</v>
      </c>
      <c r="HW144" s="120">
        <f t="shared" si="827"/>
        <v>98.146002324874019</v>
      </c>
      <c r="HX144" s="15">
        <f t="shared" si="828"/>
        <v>5.4374380305266805E-4</v>
      </c>
      <c r="HY144" s="12"/>
      <c r="HZ144" s="11">
        <f t="shared" si="1065"/>
        <v>5.6470442371056367E-4</v>
      </c>
      <c r="IA144" s="10">
        <f t="shared" si="829"/>
        <v>98.244709463686988</v>
      </c>
      <c r="IB144" s="9">
        <f t="shared" si="563"/>
        <v>100.9258014598167</v>
      </c>
      <c r="IC144" s="9">
        <f t="shared" si="564"/>
        <v>95.153887756947725</v>
      </c>
      <c r="ID144" s="120">
        <f t="shared" si="830"/>
        <v>98.039844608382211</v>
      </c>
      <c r="IE144" s="15">
        <f t="shared" si="831"/>
        <v>5.6286360276069317E-4</v>
      </c>
      <c r="IF144" s="12"/>
      <c r="IG144" s="11">
        <f t="shared" si="1066"/>
        <v>5.8382079807821905E-4</v>
      </c>
      <c r="IH144" s="10">
        <f t="shared" si="832"/>
        <v>98.137930801301223</v>
      </c>
      <c r="II144" s="9">
        <f t="shared" si="565"/>
        <v>100.91709476135469</v>
      </c>
      <c r="IJ144" s="9">
        <f t="shared" si="566"/>
        <v>94.949993605532327</v>
      </c>
      <c r="IK144" s="120">
        <f t="shared" si="833"/>
        <v>97.933544183443502</v>
      </c>
      <c r="IL144" s="15">
        <f t="shared" si="834"/>
        <v>5.818978292995321E-4</v>
      </c>
      <c r="IM144" s="12"/>
      <c r="IN144" s="11">
        <f t="shared" si="1067"/>
        <v>6.028511426404131E-4</v>
      </c>
      <c r="IO144" s="10">
        <f t="shared" si="835"/>
        <v>98.030989854213544</v>
      </c>
      <c r="IP144" s="9">
        <f t="shared" si="567"/>
        <v>100.90778924137916</v>
      </c>
      <c r="IQ144" s="9">
        <f t="shared" si="568"/>
        <v>94.746389068912123</v>
      </c>
      <c r="IR144" s="120">
        <f t="shared" si="836"/>
        <v>97.827089155145643</v>
      </c>
      <c r="IS144" s="15">
        <f t="shared" si="837"/>
        <v>6.0084541759544078E-4</v>
      </c>
      <c r="IT144" s="12"/>
      <c r="IU144" s="11">
        <f t="shared" si="1068"/>
        <v>6.2179437417603765E-4</v>
      </c>
      <c r="IV144" s="10">
        <f t="shared" si="838"/>
        <v>97.923874941442222</v>
      </c>
      <c r="IW144" s="9">
        <f t="shared" si="569"/>
        <v>100.89786784780357</v>
      </c>
      <c r="IX144" s="9">
        <f t="shared" si="570"/>
        <v>94.5430676722698</v>
      </c>
      <c r="IY144" s="120">
        <f t="shared" si="839"/>
        <v>97.720467760036684</v>
      </c>
      <c r="IZ144" s="15">
        <f t="shared" si="840"/>
        <v>6.1970533617772294E-4</v>
      </c>
      <c r="JA144" s="12"/>
      <c r="JB144" s="11">
        <f t="shared" si="1069"/>
        <v>6.406494431783435E-4</v>
      </c>
      <c r="JC144" s="10">
        <f t="shared" si="841"/>
        <v>97.8165745161198</v>
      </c>
      <c r="JD144" s="9">
        <f t="shared" si="571"/>
        <v>100.88731383435834</v>
      </c>
      <c r="JE144" s="9">
        <f t="shared" si="572"/>
        <v>94.340022904568741</v>
      </c>
      <c r="JF144" s="120">
        <f t="shared" si="842"/>
        <v>97.613668369463539</v>
      </c>
      <c r="JG144" s="15">
        <f t="shared" si="843"/>
        <v>6.3847658693026016E-4</v>
      </c>
      <c r="JH144" s="12"/>
      <c r="JI144" s="11">
        <f t="shared" si="1070"/>
        <v>6.594153336295411E-4</v>
      </c>
      <c r="JJ144" s="10">
        <f t="shared" si="844"/>
        <v>97.709077168731966</v>
      </c>
      <c r="JK144" s="9">
        <f t="shared" si="573"/>
        <v>100.87611076243985</v>
      </c>
      <c r="JL144" s="9">
        <f t="shared" si="574"/>
        <v>94.137248223109822</v>
      </c>
      <c r="JM144" s="120">
        <f t="shared" si="845"/>
        <v>97.506679492774836</v>
      </c>
      <c r="JN144" s="15">
        <f t="shared" si="846"/>
        <v>6.57158204827457E-4</v>
      </c>
      <c r="JO144" s="12"/>
      <c r="JP144" s="11">
        <f t="shared" si="1071"/>
        <v>6.7809106275921007E-4</v>
      </c>
      <c r="JQ144" s="10">
        <f t="shared" si="847"/>
        <v>97.601371630221564</v>
      </c>
      <c r="JR144" s="9">
        <f t="shared" si="575"/>
        <v>100.8642425027477</v>
      </c>
      <c r="JS144" s="9">
        <f t="shared" si="576"/>
        <v>93.934737058028674</v>
      </c>
      <c r="JT144" s="120">
        <f t="shared" si="848"/>
        <v>97.399489780388194</v>
      </c>
      <c r="JU144" s="15">
        <f t="shared" si="849"/>
        <v>6.7574925765533837E-4</v>
      </c>
      <c r="JV144" s="12"/>
      <c r="JW144" s="11">
        <f t="shared" si="1072"/>
        <v>6.9667568078723909E-4</v>
      </c>
      <c r="JX144" s="10">
        <f t="shared" si="850"/>
        <v>97.49344677495786</v>
      </c>
      <c r="JY144" s="9">
        <f t="shared" si="577"/>
        <v>100.85169323671433</v>
      </c>
      <c r="JZ144" s="9">
        <f t="shared" si="578"/>
        <v>93.732482816727313</v>
      </c>
      <c r="KA144" s="120">
        <f t="shared" si="851"/>
        <v>97.292088026720819</v>
      </c>
      <c r="KB144" s="15">
        <f t="shared" si="852"/>
        <v>6.9424884571880853E-4</v>
      </c>
      <c r="KC144" s="12"/>
      <c r="KD144" s="11">
        <f t="shared" si="1073"/>
        <v>7.1516827065229687E-4</v>
      </c>
      <c r="KE144" s="10">
        <f t="shared" si="853"/>
        <v>97.385291623569998</v>
      </c>
      <c r="KF144" s="9">
        <f t="shared" si="579"/>
        <v>100.83844745773119</v>
      </c>
      <c r="KG144" s="9">
        <f t="shared" si="580"/>
        <v>93.53047888824068</v>
      </c>
      <c r="KH144" s="120">
        <f t="shared" si="854"/>
        <v>97.184463172985943</v>
      </c>
      <c r="KI144" s="15">
        <f t="shared" si="855"/>
        <v>7.1265610153539553E-4</v>
      </c>
      <c r="KJ144" s="12"/>
      <c r="KK144" s="11">
        <f t="shared" si="1074"/>
        <v>7.3356794772616043E-4</v>
      </c>
      <c r="KL144" s="10">
        <f t="shared" si="856"/>
        <v>97.276895345647006</v>
      </c>
      <c r="KM144" s="9">
        <f t="shared" si="581"/>
        <v>100.82448997217585</v>
      </c>
      <c r="KN144" s="9">
        <f t="shared" si="582"/>
        <v>93.328718647529968</v>
      </c>
      <c r="KO144" s="120">
        <f t="shared" si="857"/>
        <v>97.076604309852911</v>
      </c>
      <c r="KP144" s="15">
        <f t="shared" si="858"/>
        <v>7.3097018951675326E-4</v>
      </c>
      <c r="KQ144" s="12"/>
      <c r="KR144" s="11">
        <f t="shared" si="1075"/>
        <v>7.5187385951506287E-4</v>
      </c>
      <c r="KS144" s="10">
        <f t="shared" si="859"/>
        <v>97.168247262302543</v>
      </c>
      <c r="KT144" s="9">
        <f t="shared" si="583"/>
        <v>100.8098059002442</v>
      </c>
      <c r="KU144" s="9">
        <f t="shared" si="584"/>
        <v>93.127195459702989</v>
      </c>
      <c r="KV144" s="120">
        <f t="shared" si="860"/>
        <v>96.968500679973602</v>
      </c>
      <c r="KW144" s="15">
        <f t="shared" si="861"/>
        <v>7.4919030563823711E-4</v>
      </c>
      <c r="KX144" s="12"/>
      <c r="KY144" s="11">
        <f t="shared" si="1076"/>
        <v>7.7008518534851214E-4</v>
      </c>
      <c r="KZ144" s="10">
        <f t="shared" si="862"/>
        <v>97.059336848606577</v>
      </c>
      <c r="LA144" s="9">
        <f t="shared" si="585"/>
        <v>100.79438067659237</v>
      </c>
      <c r="LB144" s="9">
        <f t="shared" si="586"/>
        <v>92.925902684157975</v>
      </c>
      <c r="LC144" s="120">
        <f t="shared" si="863"/>
        <v>96.860141680375165</v>
      </c>
      <c r="LD144" s="15">
        <f t="shared" si="864"/>
        <v>7.6731567709743299E-4</v>
      </c>
      <c r="LE144" s="12"/>
      <c r="LF144" s="11">
        <f t="shared" si="1077"/>
        <v>7.8820113605628103E-4</v>
      </c>
      <c r="LG144" s="10">
        <f t="shared" si="865"/>
        <v>96.950153735884527</v>
      </c>
      <c r="LH144" s="9">
        <f t="shared" si="587"/>
        <v>100.77820005079293</v>
      </c>
      <c r="LI144" s="9">
        <f t="shared" si="588"/>
        <v>92.724833678645297</v>
      </c>
      <c r="LJ144" s="120">
        <f t="shared" si="866"/>
        <v>96.751516864719122</v>
      </c>
      <c r="LK144" s="15">
        <f t="shared" si="867"/>
        <v>7.8534556196252373E-4</v>
      </c>
      <c r="LL144" s="12"/>
      <c r="LM144" s="11">
        <f t="shared" si="1078"/>
        <v>8.0622095363458803E-4</v>
      </c>
      <c r="LN144" s="10">
        <f t="shared" si="868"/>
        <v>96.840687713883341</v>
      </c>
      <c r="LO144" s="9">
        <f t="shared" si="589"/>
        <v>100.76125008760974</v>
      </c>
      <c r="LP144" s="9">
        <f t="shared" si="590"/>
        <v>92.523981803249001</v>
      </c>
      <c r="LQ144" s="120">
        <f t="shared" si="869"/>
        <v>96.64261594542937</v>
      </c>
      <c r="LR144" s="15">
        <f t="shared" si="870"/>
        <v>8.0327924881085685E-4</v>
      </c>
      <c r="LS144" s="12"/>
      <c r="LT144" s="11">
        <f t="shared" si="1079"/>
        <v>8.2414391090170145E-4</v>
      </c>
      <c r="LU144" s="10">
        <f t="shared" si="871"/>
        <v>96.73092873280774</v>
      </c>
      <c r="LV144" s="9">
        <f t="shared" si="591"/>
        <v>100.74351716709624</v>
      </c>
      <c r="LW144" s="9">
        <f t="shared" si="592"/>
        <v>92.323340424281611</v>
      </c>
      <c r="LX144" s="120">
        <f t="shared" si="872"/>
        <v>96.533428795688934</v>
      </c>
      <c r="LY144" s="15">
        <f t="shared" si="873"/>
        <v>8.211160563586867E-4</v>
      </c>
      <c r="LZ144" s="12"/>
      <c r="MA144" s="11">
        <f t="shared" si="1080"/>
        <v>8.4196931114404513E-4</v>
      </c>
      <c r="MB144" s="10">
        <f t="shared" si="874"/>
        <v>96.620866905225682</v>
      </c>
      <c r="MC144" s="9">
        <f t="shared" si="593"/>
        <v>100.72498798452186</v>
      </c>
      <c r="MD144" s="9">
        <f t="shared" si="594"/>
        <v>92.122902918093047</v>
      </c>
      <c r="ME144" s="120">
        <f t="shared" si="875"/>
        <v>96.423945451307446</v>
      </c>
      <c r="MF144" s="15">
        <f t="shared" si="876"/>
        <v>8.3885533308258474E-4</v>
      </c>
      <c r="MG144" s="12"/>
      <c r="MH144" s="11">
        <f t="shared" si="1081"/>
        <v>8.596964877531692E-4</v>
      </c>
      <c r="MI144" s="10">
        <f t="shared" si="877"/>
        <v>96.510492507845839</v>
      </c>
      <c r="MJ144" s="9">
        <f t="shared" si="595"/>
        <v>100.70564955013111</v>
      </c>
      <c r="MK144" s="9">
        <f t="shared" si="596"/>
        <v>91.922662674788739</v>
      </c>
      <c r="ML144" s="120">
        <f t="shared" si="878"/>
        <v>96.314156112459926</v>
      </c>
      <c r="MM144" s="15">
        <f t="shared" si="879"/>
        <v>8.5649645683334242E-4</v>
      </c>
      <c r="MN144" s="12"/>
      <c r="MO144" s="11">
        <f t="shared" si="1082"/>
        <v>8.7732480385454138E-4</v>
      </c>
      <c r="MP144" s="10">
        <f t="shared" si="880"/>
        <v>96.399795983166925</v>
      </c>
      <c r="MQ144" s="9">
        <f t="shared" si="597"/>
        <v>100.68548918874028</v>
      </c>
      <c r="MR144" s="9">
        <f t="shared" si="598"/>
        <v>91.722613101858173</v>
      </c>
      <c r="MS144" s="120">
        <f t="shared" si="881"/>
        <v>96.204051145299218</v>
      </c>
      <c r="MT144" s="15">
        <f t="shared" si="882"/>
        <v>8.7403883444281925E-4</v>
      </c>
      <c r="MU144" s="12"/>
      <c r="MV144" s="11">
        <f t="shared" si="1083"/>
        <v>8.9485365192846177E-4</v>
      </c>
      <c r="MW144" s="10">
        <f t="shared" si="883"/>
        <v>96.288767941001908</v>
      </c>
      <c r="MX144" s="9">
        <f t="shared" si="599"/>
        <v>100.66449453917623</v>
      </c>
      <c r="MY144" s="9">
        <f t="shared" si="600"/>
        <v>91.522747627708952</v>
      </c>
      <c r="MZ144" s="120">
        <f t="shared" si="884"/>
        <v>96.093621083442599</v>
      </c>
      <c r="NA144" s="15">
        <f t="shared" si="885"/>
        <v>8.9148190132455867E-4</v>
      </c>
      <c r="NB144" s="12"/>
      <c r="NC144" s="11">
        <f t="shared" si="1084"/>
        <v>9.1228245342407015E-4</v>
      </c>
      <c r="ND144" s="10">
        <f t="shared" si="886"/>
        <v>96.177399159876984</v>
      </c>
      <c r="NE144" s="9">
        <f t="shared" si="601"/>
        <v>100.64265355356227</v>
      </c>
      <c r="NF144" s="9">
        <f t="shared" si="602"/>
        <v>91.323059705108747</v>
      </c>
      <c r="NG144" s="120">
        <f t="shared" si="887"/>
        <v>95.982856629335515</v>
      </c>
      <c r="NH144" s="15">
        <f t="shared" si="888"/>
        <v>9.0882512106851864E-4</v>
      </c>
      <c r="NI144" s="12"/>
      <c r="NJ144" s="11">
        <f t="shared" si="1085"/>
        <v>9.2961065836665274E-4</v>
      </c>
      <c r="NK144" s="10">
        <f t="shared" si="889"/>
        <v>96.065680588308908</v>
      </c>
      <c r="NL144" s="9">
        <f t="shared" si="603"/>
        <v>100.6199544964557</v>
      </c>
      <c r="NM144" s="9">
        <f t="shared" si="604"/>
        <v>91.123542814529344</v>
      </c>
      <c r="NN144" s="120">
        <f t="shared" si="890"/>
        <v>95.871748655492524</v>
      </c>
      <c r="NO144" s="15">
        <f t="shared" si="891"/>
        <v>9.2606798503084729E-4</v>
      </c>
      <c r="NP144" s="12"/>
      <c r="NQ144" s="11">
        <f t="shared" si="1086"/>
        <v>9.4683774495929853E-4</v>
      </c>
      <c r="NR144" s="10">
        <f t="shared" si="892"/>
        <v>95.953603345960119</v>
      </c>
      <c r="NS144" s="9">
        <f t="shared" si="605"/>
        <v>100.59638594384185</v>
      </c>
      <c r="NT144" s="9">
        <f t="shared" si="606"/>
        <v>90.924190467395434</v>
      </c>
      <c r="NU144" s="120">
        <f t="shared" si="893"/>
        <v>95.76028820561865</v>
      </c>
      <c r="NV144" s="15">
        <f t="shared" si="894"/>
        <v>9.4321001191896884E-4</v>
      </c>
      <c r="NW144" s="12"/>
      <c r="NX144" s="11">
        <f t="shared" si="1087"/>
        <v>9.6396321917908631E-4</v>
      </c>
      <c r="NY144" s="10">
        <f t="shared" si="895"/>
        <v>95.84115872467541</v>
      </c>
      <c r="NZ144" s="9">
        <f t="shared" si="607"/>
        <v>100.57193678198927</v>
      </c>
      <c r="OA144" s="9">
        <f t="shared" si="608"/>
        <v>90.724996209235357</v>
      </c>
      <c r="OB144" s="120">
        <f t="shared" si="896"/>
        <v>95.648466495612311</v>
      </c>
      <c r="OC144" s="15">
        <f t="shared" si="897"/>
        <v>9.6025074737270859E-4</v>
      </c>
      <c r="OD144" s="12"/>
      <c r="OE144" s="11">
        <f t="shared" si="1088"/>
        <v>9.8098661436856697E-4</v>
      </c>
      <c r="OF144" s="10">
        <f t="shared" si="898"/>
        <v>95.728338189401057</v>
      </c>
      <c r="OG144" s="9">
        <f t="shared" si="609"/>
        <v>100.54659620617082</v>
      </c>
      <c r="OH144" s="9">
        <f t="shared" si="610"/>
        <v>90.52595362273307</v>
      </c>
      <c r="OI144" s="120">
        <f t="shared" si="899"/>
        <v>95.536274914451951</v>
      </c>
      <c r="OJ144" s="15">
        <f t="shared" si="900"/>
        <v>9.7718976354193459E-4</v>
      </c>
      <c r="OK144" s="12"/>
      <c r="OL144" s="11">
        <f t="shared" si="1089"/>
        <v>9.9790749082304749E-4</v>
      </c>
      <c r="OM144" s="10">
        <f t="shared" si="901"/>
        <v>95.615133378988446</v>
      </c>
      <c r="ON144" s="9">
        <f t="shared" si="611"/>
        <v>100.52035371925538</v>
      </c>
      <c r="OO144" s="9">
        <f t="shared" si="612"/>
        <v>90.327056330681188</v>
      </c>
      <c r="OP144" s="120">
        <f t="shared" si="902"/>
        <v>95.423705024968285</v>
      </c>
      <c r="OQ144" s="15">
        <f t="shared" si="903"/>
        <v>9.9402665866126904E-4</v>
      </c>
      <c r="OR144" s="12"/>
      <c r="OS144" s="11">
        <f t="shared" si="1090"/>
        <v>1.01472543537418E-3</v>
      </c>
      <c r="OT144" s="10">
        <f t="shared" si="904"/>
        <v>95.501536106884402</v>
      </c>
      <c r="OU144" s="9">
        <f t="shared" si="613"/>
        <v>100.4931991301747</v>
      </c>
      <c r="OV144" s="9">
        <f t="shared" si="614"/>
        <v>90.128297998834526</v>
      </c>
      <c r="OW144" s="120">
        <f t="shared" si="905"/>
        <v>95.310748564504621</v>
      </c>
      <c r="OX144" s="15">
        <f t="shared" si="906"/>
        <v>1.0107610566222884E-3</v>
      </c>
      <c r="OY144" s="12"/>
      <c r="OZ144" s="11">
        <f t="shared" si="1091"/>
        <v>1.0314400609703388E-3</v>
      </c>
      <c r="PA144" s="10">
        <f t="shared" si="907"/>
        <v>95.387538361710341</v>
      </c>
      <c r="PB144" s="9">
        <f t="shared" si="615"/>
        <v>100.46512255227013</v>
      </c>
      <c r="PC144" s="9">
        <f t="shared" si="616"/>
        <v>89.929672338663408</v>
      </c>
      <c r="PD144" s="120">
        <f t="shared" si="908"/>
        <v>95.197397445466777</v>
      </c>
      <c r="PE144" s="15">
        <f t="shared" si="909"/>
        <v>1.0273926065438271E-3</v>
      </c>
      <c r="PF144" s="12"/>
      <c r="PG144" s="11">
        <f t="shared" si="1092"/>
        <v>1.0480510062543472E-3</v>
      </c>
      <c r="PH144" s="10">
        <f t="shared" si="910"/>
        <v>95.273132307732141</v>
      </c>
      <c r="PI144" s="9">
        <f t="shared" si="617"/>
        <v>100.43611440152377</v>
      </c>
      <c r="PJ144" s="9">
        <f t="shared" si="618"/>
        <v>89.731173110006907</v>
      </c>
      <c r="PK144" s="120">
        <f t="shared" si="911"/>
        <v>95.083643755765337</v>
      </c>
      <c r="PL144" s="15">
        <f t="shared" si="912"/>
        <v>1.0439209823407283E-3</v>
      </c>
      <c r="PM144" s="12"/>
      <c r="PN144" s="11">
        <f t="shared" si="1093"/>
        <v>1.0645579351389798E-3</v>
      </c>
      <c r="PO144" s="10">
        <f t="shared" si="913"/>
        <v>95.158310285223081</v>
      </c>
      <c r="PP144" s="9">
        <f t="shared" si="619"/>
        <v>100.40616539467845</v>
      </c>
      <c r="PQ144" s="9">
        <f t="shared" si="620"/>
        <v>89.532794123626289</v>
      </c>
      <c r="PR144" s="120">
        <f t="shared" si="914"/>
        <v>94.969479759152364</v>
      </c>
      <c r="PS144" s="15">
        <f t="shared" si="915"/>
        <v>1.0603458822915084E-3</v>
      </c>
      <c r="PT144" s="12"/>
      <c r="PU144" s="11">
        <f t="shared" si="1094"/>
        <v>1.0809605363806532E-3</v>
      </c>
      <c r="PV144" s="10">
        <f t="shared" si="916"/>
        <v>95.043064810722299</v>
      </c>
      <c r="PW144" s="9">
        <f t="shared" si="621"/>
        <v>100.3752665472513</v>
      </c>
      <c r="PX144" s="9">
        <f t="shared" si="622"/>
        <v>89.334529243657542</v>
      </c>
      <c r="PY144" s="120">
        <f t="shared" si="917"/>
        <v>94.854897895454428</v>
      </c>
      <c r="PZ144" s="15">
        <f t="shared" si="918"/>
        <v>1.0766670286054742E-3</v>
      </c>
      <c r="QA144" s="12"/>
      <c r="QB144" s="11">
        <f t="shared" si="1095"/>
        <v>1.0972585231518743E-3</v>
      </c>
      <c r="QC144" s="10">
        <f t="shared" si="919"/>
        <v>94.927388577190428</v>
      </c>
      <c r="QD144" s="9">
        <f t="shared" si="623"/>
        <v>100.34340917144489</v>
      </c>
      <c r="QE144" s="9">
        <f t="shared" si="624"/>
        <v>89.13637238996543</v>
      </c>
      <c r="QF144" s="120">
        <f t="shared" si="920"/>
        <v>94.739890780705167</v>
      </c>
      <c r="QG144" s="15">
        <f t="shared" si="921"/>
        <v>1.0928841669894805E-3</v>
      </c>
      <c r="QH144" s="12"/>
      <c r="QI144" s="11">
        <f t="shared" si="1096"/>
        <v>1.1134516326126566E-3</v>
      </c>
      <c r="QJ144" s="10">
        <f t="shared" si="922"/>
        <v>94.81127445406581</v>
      </c>
      <c r="QK144" s="9">
        <f t="shared" si="625"/>
        <v>100.31058487396076</v>
      </c>
      <c r="QL144" s="9">
        <f t="shared" si="626"/>
        <v>88.938317540396071</v>
      </c>
      <c r="QM144" s="120">
        <f t="shared" si="923"/>
        <v>94.624451207178424</v>
      </c>
      <c r="QN144" s="15">
        <f t="shared" si="924"/>
        <v>1.1089970662150189E-3</v>
      </c>
      <c r="QO144" s="12"/>
      <c r="QP144" s="11">
        <f t="shared" si="1097"/>
        <v>1.1295396254816024E-3</v>
      </c>
      <c r="QQ144" s="10">
        <f t="shared" si="925"/>
        <v>94.694715487222055</v>
      </c>
      <c r="QR144" s="9">
        <f t="shared" si="627"/>
        <v>100.27678555371935</v>
      </c>
      <c r="QS144" s="9">
        <f t="shared" si="628"/>
        <v>88.740358732932847</v>
      </c>
      <c r="QT144" s="120">
        <f t="shared" si="926"/>
        <v>94.508572143326091</v>
      </c>
      <c r="QU144" s="15">
        <f t="shared" si="927"/>
        <v>1.1250055176856471E-3</v>
      </c>
      <c r="QV144" s="12"/>
      <c r="QW144" s="11">
        <f t="shared" si="1098"/>
        <v>1.1455222856066611E-3</v>
      </c>
      <c r="QX144" s="10">
        <f t="shared" si="928"/>
        <v>94.577704898831414</v>
      </c>
      <c r="QY144" s="9">
        <f t="shared" si="629"/>
        <v>100.24200339949061</v>
      </c>
      <c r="QZ144" s="9">
        <f t="shared" si="630"/>
        <v>88.542490067751856</v>
      </c>
      <c r="RA144" s="120">
        <f t="shared" si="929"/>
        <v>94.392246733621235</v>
      </c>
      <c r="RB144" s="15">
        <f t="shared" si="930"/>
        <v>1.1409093350054768E-3</v>
      </c>
      <c r="RC144" s="12"/>
      <c r="RD144" s="11">
        <f t="shared" si="1099"/>
        <v>1.16139941953632E-3</v>
      </c>
      <c r="RE144" s="10">
        <f t="shared" si="931"/>
        <v>94.460236087134234</v>
      </c>
      <c r="RF144" s="9">
        <f t="shared" si="631"/>
        <v>100.20623088743956</v>
      </c>
      <c r="RG144" s="9">
        <f t="shared" si="632"/>
        <v>88.344705709180658</v>
      </c>
      <c r="RH144" s="120">
        <f t="shared" si="932"/>
        <v>94.275468298310102</v>
      </c>
      <c r="RI144" s="15">
        <f t="shared" si="933"/>
        <v>1.1567083535488278E-3</v>
      </c>
      <c r="RJ144" s="12"/>
      <c r="RK144" s="11">
        <f t="shared" si="1100"/>
        <v>1.1771708560912978E-3</v>
      </c>
      <c r="RL144" s="10">
        <f t="shared" si="934"/>
        <v>94.342302626118482</v>
      </c>
      <c r="RM144" s="9">
        <f t="shared" si="633"/>
        <v>100.1694607785908</v>
      </c>
      <c r="RN144" s="9">
        <f t="shared" si="634"/>
        <v>88.146999887560185</v>
      </c>
      <c r="RO144" s="120">
        <f t="shared" si="935"/>
        <v>94.158230333075494</v>
      </c>
      <c r="RP144" s="15">
        <f t="shared" si="936"/>
        <v>1.1724024300313841E-3</v>
      </c>
      <c r="RQ144" s="12"/>
      <c r="RR144" s="11">
        <f t="shared" si="1101"/>
        <v>1.1928364459371722E-3</v>
      </c>
      <c r="RS144" s="10">
        <f t="shared" si="937"/>
        <v>94.223898265111274</v>
      </c>
      <c r="RT144" s="9">
        <f t="shared" si="635"/>
        <v>100.13168611621603</v>
      </c>
      <c r="RU144" s="9">
        <f t="shared" si="636"/>
        <v>87.949366901010265</v>
      </c>
      <c r="RV144" s="120">
        <f t="shared" si="938"/>
        <v>94.040526508613141</v>
      </c>
      <c r="RW144" s="15">
        <f t="shared" si="939"/>
        <v>1.1879914420832784E-3</v>
      </c>
      <c r="RX144" s="12"/>
      <c r="RY144" s="11">
        <f t="shared" si="1102"/>
        <v>1.2083960611582961E-3</v>
      </c>
      <c r="RZ144" s="10">
        <f t="shared" si="940"/>
        <v>94.105016928284698</v>
      </c>
      <c r="SA144" s="9">
        <f t="shared" si="637"/>
        <v>100.0929002231485</v>
      </c>
      <c r="SB144" s="9">
        <f t="shared" si="638"/>
        <v>87.751801117099873</v>
      </c>
      <c r="SC144" s="120">
        <f t="shared" si="941"/>
        <v>93.922350670124189</v>
      </c>
      <c r="SD144" s="15">
        <f t="shared" si="942"/>
        <v>1.2034752878243079E-3</v>
      </c>
      <c r="SE144" s="12"/>
      <c r="SF144" s="11">
        <f t="shared" si="1103"/>
        <v>1.2238495948333019E-3</v>
      </c>
      <c r="SG144" s="10">
        <f t="shared" si="943"/>
        <v>93.985652714078427</v>
      </c>
      <c r="SH144" s="9">
        <f t="shared" si="639"/>
        <v>100.05309669902837</v>
      </c>
      <c r="SI144" s="9">
        <f t="shared" si="640"/>
        <v>87.554296974424958</v>
      </c>
      <c r="SJ144" s="120">
        <f t="shared" si="944"/>
        <v>93.803696836726658</v>
      </c>
      <c r="SK144" s="15">
        <f t="shared" si="945"/>
        <v>1.2188538854414591E-3</v>
      </c>
      <c r="SL144" s="12"/>
      <c r="SM144" s="11">
        <f t="shared" si="1104"/>
        <v>1.2391969606122943E-3</v>
      </c>
      <c r="SN144" s="10">
        <f t="shared" si="946"/>
        <v>93.865799894542548</v>
      </c>
      <c r="SO144" s="9">
        <f t="shared" si="641"/>
        <v>100.01226941748263</v>
      </c>
      <c r="SP144" s="9">
        <f t="shared" si="642"/>
        <v>87.356848984091556</v>
      </c>
      <c r="SQ144" s="120">
        <f t="shared" si="947"/>
        <v>93.684559200787092</v>
      </c>
      <c r="SR144" s="15">
        <f t="shared" si="948"/>
        <v>1.2341271727692525E-3</v>
      </c>
      <c r="SS144" s="12"/>
      <c r="ST144" s="11">
        <f t="shared" si="1105"/>
        <v>1.254438092296372E-3</v>
      </c>
      <c r="SU144" s="10">
        <f t="shared" si="949"/>
        <v>93.745452914601302</v>
      </c>
      <c r="SV144" s="9">
        <f t="shared" si="643"/>
        <v>99.970412523243382</v>
      </c>
      <c r="SW144" s="9">
        <f t="shared" si="644"/>
        <v>87.159451731108248</v>
      </c>
      <c r="SX144" s="120">
        <f t="shared" si="950"/>
        <v>93.564932127175808</v>
      </c>
      <c r="SY144" s="15">
        <f t="shared" si="951"/>
        <v>1.2492951068729563E-3</v>
      </c>
      <c r="SZ144" s="12"/>
      <c r="TA144" s="11">
        <f t="shared" si="1106"/>
        <v>1.2695729434194258E-3</v>
      </c>
      <c r="TB144" s="10">
        <f t="shared" si="952"/>
        <v>93.624606391241684</v>
      </c>
      <c r="TC144" s="9">
        <f t="shared" si="645"/>
        <v>99.92752042920813</v>
      </c>
      <c r="TD144" s="9">
        <f t="shared" si="646"/>
        <v>86.962099875689844</v>
      </c>
      <c r="TE144" s="120">
        <f t="shared" si="953"/>
        <v>93.44481015244898</v>
      </c>
      <c r="TF144" s="15">
        <f t="shared" si="954"/>
        <v>1.2643576636347568E-3</v>
      </c>
      <c r="TG144" s="12"/>
      <c r="TH144" s="11">
        <f t="shared" si="1107"/>
        <v>1.2846014868324357E-3</v>
      </c>
      <c r="TI144" s="10">
        <f t="shared" si="955"/>
        <v>93.503255112629617</v>
      </c>
      <c r="TJ144" s="9">
        <f t="shared" si="647"/>
        <v>99.883587813445615</v>
      </c>
      <c r="TK144" s="9">
        <f t="shared" si="648"/>
        <v>86.764788154469869</v>
      </c>
      <c r="TL144" s="120">
        <f t="shared" si="956"/>
        <v>93.324187983957742</v>
      </c>
      <c r="TM144" s="15">
        <f t="shared" si="957"/>
        <v>1.2793148373435527E-3</v>
      </c>
      <c r="TN144" s="12"/>
      <c r="TO144" s="11">
        <f t="shared" si="1108"/>
        <v>1.2995237142908276E-3</v>
      </c>
      <c r="TP144" s="10">
        <f t="shared" si="958"/>
        <v>93.381394037154337</v>
      </c>
      <c r="TQ144" s="9">
        <f t="shared" si="649"/>
        <v>99.838609616150634</v>
      </c>
      <c r="TR144" s="9">
        <f t="shared" si="650"/>
        <v>86.567511381627554</v>
      </c>
      <c r="TS144" s="120">
        <f t="shared" si="959"/>
        <v>93.203060498889101</v>
      </c>
      <c r="TT144" s="15">
        <f t="shared" si="960"/>
        <v>1.2941666402880901E-3</v>
      </c>
      <c r="TU144" s="12"/>
      <c r="TV144" s="11">
        <f t="shared" si="1109"/>
        <v>1.3143396360447411E-3</v>
      </c>
      <c r="TW144" s="10">
        <f t="shared" si="961"/>
        <v>93.2590182924055</v>
      </c>
      <c r="TX144" s="9">
        <f t="shared" si="651"/>
        <v>99.792581036551326</v>
      </c>
      <c r="TY144" s="9">
        <f t="shared" si="652"/>
        <v>86.37026444992874</v>
      </c>
      <c r="TZ144" s="120">
        <f t="shared" si="962"/>
        <v>93.08142274324004</v>
      </c>
      <c r="UA144" s="15">
        <f t="shared" si="963"/>
        <v>1.3089131023538614E-3</v>
      </c>
      <c r="UB144" s="12"/>
      <c r="UC144" s="11">
        <f t="shared" si="1110"/>
        <v>1.3290492804325506E-3</v>
      </c>
      <c r="UD144" s="10">
        <f t="shared" si="964"/>
        <v>93.136123174084531</v>
      </c>
      <c r="UE144" s="9">
        <f t="shared" si="653"/>
        <v>99.745497529772123</v>
      </c>
      <c r="UF144" s="9">
        <f t="shared" si="654"/>
        <v>86.173042331682197</v>
      </c>
      <c r="UG144" s="120">
        <f t="shared" si="965"/>
        <v>92.95926993072716</v>
      </c>
      <c r="UH144" s="15">
        <f t="shared" si="966"/>
        <v>1.3235542706239274E-3</v>
      </c>
      <c r="UI144" s="12"/>
      <c r="UJ144" s="11">
        <f t="shared" si="1111"/>
        <v>1.3436526934779047E-3</v>
      </c>
      <c r="UK144" s="10">
        <f t="shared" si="967"/>
        <v>93.012704144852506</v>
      </c>
      <c r="UL144" s="9">
        <f t="shared" si="655"/>
        <v>99.697354803655699</v>
      </c>
      <c r="UM144" s="9">
        <f t="shared" si="656"/>
        <v>85.975840079613889</v>
      </c>
      <c r="UN144" s="120">
        <f t="shared" si="968"/>
        <v>92.836597441634794</v>
      </c>
      <c r="UO144" s="15">
        <f t="shared" si="969"/>
        <v>1.338090208983743E-3</v>
      </c>
      <c r="UP144" s="12"/>
      <c r="UQ144" s="11">
        <f t="shared" si="1112"/>
        <v>1.3581499384903021E-3</v>
      </c>
      <c r="UR144" s="10">
        <f t="shared" si="970"/>
        <v>92.888756833117554</v>
      </c>
      <c r="US144" s="9">
        <f t="shared" si="657"/>
        <v>99.648148815546975</v>
      </c>
      <c r="UT144" s="9">
        <f t="shared" si="658"/>
        <v>85.778652827659997</v>
      </c>
      <c r="UU144" s="120">
        <f t="shared" si="971"/>
        <v>92.713400821603486</v>
      </c>
      <c r="UV144" s="15">
        <f t="shared" si="972"/>
        <v>1.3525209977302154E-3</v>
      </c>
      <c r="UW144" s="12"/>
      <c r="UX144" s="11">
        <f t="shared" si="1113"/>
        <v>1.372541095669502E-3</v>
      </c>
      <c r="UY144" s="10">
        <f t="shared" si="973"/>
        <v>92.764277031763697</v>
      </c>
      <c r="UZ144" s="9">
        <f t="shared" si="659"/>
        <v>99.597875769042318</v>
      </c>
      <c r="VA144" s="9">
        <f t="shared" si="660"/>
        <v>85.581475791681385</v>
      </c>
      <c r="VB144" s="120">
        <f t="shared" si="974"/>
        <v>92.589675780361858</v>
      </c>
      <c r="VC144" s="15">
        <f t="shared" si="975"/>
        <v>1.3668467331850128E-3</v>
      </c>
      <c r="VD144" s="12"/>
      <c r="VE144" s="11">
        <f t="shared" si="1114"/>
        <v>1.3868262617137883E-3</v>
      </c>
      <c r="VF144" s="10">
        <f t="shared" si="976"/>
        <v>92.639260696824039</v>
      </c>
      <c r="VG144" s="9">
        <f t="shared" si="661"/>
        <v>99.546532110706806</v>
      </c>
      <c r="VH144" s="9">
        <f t="shared" si="662"/>
        <v>85.384304270099776</v>
      </c>
      <c r="VI144" s="120">
        <f t="shared" si="977"/>
        <v>92.465418190403284</v>
      </c>
      <c r="VJ144" s="15">
        <f t="shared" si="978"/>
        <v>1.3810675273124111E-3</v>
      </c>
      <c r="VK144" s="12"/>
      <c r="VL144" s="11">
        <f t="shared" si="1115"/>
        <v>1.4010055494323868E-3</v>
      </c>
      <c r="VM144" s="10">
        <f t="shared" si="979"/>
        <v>92.513703946099923</v>
      </c>
      <c r="VN144" s="9">
        <f t="shared" si="663"/>
        <v>99.494114526762587</v>
      </c>
      <c r="VO144" s="9">
        <f t="shared" si="664"/>
        <v>85.187133644459479</v>
      </c>
      <c r="VP144" s="120">
        <f t="shared" si="980"/>
        <v>92.34062408561104</v>
      </c>
      <c r="VQ144" s="15">
        <f t="shared" si="981"/>
        <v>1.3951835073415491E-3</v>
      </c>
      <c r="VR144" s="12"/>
      <c r="VS144" s="11">
        <f t="shared" si="1116"/>
        <v>1.4150790873619539E-3</v>
      </c>
      <c r="VT144" s="10">
        <f t="shared" si="982"/>
        <v>92.38760305772945</v>
      </c>
      <c r="VU144" s="9">
        <f t="shared" si="665"/>
        <v>99.440619939751059</v>
      </c>
      <c r="VV144" s="9">
        <f t="shared" si="666"/>
        <v>84.989959379914282</v>
      </c>
      <c r="VW144" s="120">
        <f t="shared" si="983"/>
        <v>92.215289659832678</v>
      </c>
      <c r="VX144" s="15">
        <f t="shared" si="984"/>
        <v>1.4091948153934866E-3</v>
      </c>
      <c r="VY144" s="12"/>
      <c r="VZ144" s="11">
        <f t="shared" si="1117"/>
        <v>1.4290470193874681E-3</v>
      </c>
      <c r="WA144" s="10">
        <f t="shared" si="985"/>
        <v>92.260954468706558</v>
      </c>
      <c r="WB144" s="9">
        <f t="shared" si="667"/>
        <v>99.386045505171552</v>
      </c>
      <c r="WC144" s="9">
        <f t="shared" si="668"/>
        <v>86.212409179028427</v>
      </c>
      <c r="WD144" s="120">
        <f t="shared" si="986"/>
        <v>92.799227342099982</v>
      </c>
      <c r="WE144" s="15">
        <f t="shared" si="987"/>
        <v>1.2846623816129491E-3</v>
      </c>
      <c r="WF144" s="12"/>
      <c r="WG144" s="11">
        <f t="shared" si="1118"/>
        <v>1.3034437886952205E-3</v>
      </c>
      <c r="WH144" s="10">
        <f t="shared" si="988"/>
        <v>92.848833942997089</v>
      </c>
      <c r="WI144" s="9">
        <f t="shared" si="669"/>
        <v>99.340690503687654</v>
      </c>
      <c r="WJ144" s="9">
        <f t="shared" si="670"/>
        <v>93.921449046163701</v>
      </c>
      <c r="WK144" s="120">
        <f t="shared" si="989"/>
        <v>96.631069774925678</v>
      </c>
      <c r="WL144" s="15">
        <f t="shared" si="990"/>
        <v>5.2847182547027186E-4</v>
      </c>
      <c r="WM144" s="12"/>
      <c r="WN144" s="11">
        <f t="shared" si="1119"/>
        <v>5.4336101908690081E-4</v>
      </c>
      <c r="WO144" s="10">
        <f t="shared" si="991"/>
        <v>96.699296978147117</v>
      </c>
      <c r="WP144" s="9">
        <f t="shared" si="671"/>
        <v>99.333015283405658</v>
      </c>
      <c r="WQ144" s="9">
        <f t="shared" si="672"/>
        <v>94.023034949504719</v>
      </c>
      <c r="WR144" s="120">
        <f t="shared" si="992"/>
        <v>96.678025116455188</v>
      </c>
      <c r="WS144" s="15">
        <f t="shared" si="993"/>
        <v>5.1781693476156941E-4</v>
      </c>
      <c r="WT144" s="12"/>
      <c r="WU144" s="11">
        <f t="shared" si="1120"/>
        <v>5.3263242206577394E-4</v>
      </c>
      <c r="WV144" s="10">
        <f t="shared" si="994"/>
        <v>96.746191655705232</v>
      </c>
      <c r="WW144" s="9">
        <f t="shared" si="673"/>
        <v>99.325646434177742</v>
      </c>
      <c r="WX144" s="9">
        <f t="shared" si="674"/>
        <v>94.126925059383055</v>
      </c>
      <c r="WY144" s="120">
        <f t="shared" si="995"/>
        <v>96.726285746780405</v>
      </c>
      <c r="WZ144" s="15">
        <f t="shared" si="996"/>
        <v>5.0696721978214581E-4</v>
      </c>
      <c r="XA144" s="12"/>
      <c r="XB144" s="11">
        <f t="shared" si="1121"/>
        <v>5.2171013675420745E-4</v>
      </c>
      <c r="XC144" s="10">
        <f t="shared" si="997"/>
        <v>96.794396675131352</v>
      </c>
      <c r="XD144" s="9">
        <f t="shared" si="675"/>
        <v>99.318583145935719</v>
      </c>
      <c r="XE144" s="9">
        <f t="shared" si="676"/>
        <v>94.233090880672904</v>
      </c>
      <c r="XF144" s="120">
        <f t="shared" si="998"/>
        <v>96.775837013304312</v>
      </c>
      <c r="XG144" s="15">
        <f t="shared" si="999"/>
        <v>4.9592538031444761E-4</v>
      </c>
      <c r="XH144" s="12"/>
      <c r="XI144" s="11">
        <f t="shared" si="1122"/>
        <v>5.1059690823418273E-4</v>
      </c>
      <c r="XJ144" s="10">
        <f t="shared" si="1000"/>
        <v>96.843897190221711</v>
      </c>
      <c r="XK144" s="9">
        <f t="shared" si="677"/>
        <v>99.311824186475235</v>
      </c>
      <c r="XL144" s="9">
        <f t="shared" si="678"/>
        <v>94.34150313496113</v>
      </c>
      <c r="XM144" s="120">
        <f t="shared" si="1001"/>
        <v>96.826663660718182</v>
      </c>
      <c r="XN144" s="15">
        <f t="shared" si="1002"/>
        <v>4.8469415135953475E-4</v>
      </c>
      <c r="XO144" s="12"/>
      <c r="XP144" s="11">
        <f t="shared" si="1123"/>
        <v>4.9929551647340698E-4</v>
      </c>
      <c r="XQ144" s="10">
        <f t="shared" si="1003"/>
        <v>96.894677750033807</v>
      </c>
      <c r="XR144" s="9">
        <f t="shared" si="679"/>
        <v>99.305367900927692</v>
      </c>
      <c r="XS144" s="9">
        <f t="shared" si="680"/>
        <v>94.452131774891797</v>
      </c>
      <c r="XT144" s="120">
        <f t="shared" si="1004"/>
        <v>96.878749837909737</v>
      </c>
      <c r="XU144" s="15">
        <f t="shared" si="1005"/>
        <v>4.7327630168675345E-4</v>
      </c>
      <c r="XV144" s="12"/>
      <c r="XW144" s="11">
        <f t="shared" si="1124"/>
        <v>4.878087748527764E-4</v>
      </c>
      <c r="XX144" s="10">
        <f t="shared" si="1006"/>
        <v>96.946722306116385</v>
      </c>
      <c r="XY144" s="9">
        <f t="shared" si="681"/>
        <v>99.299212211663473</v>
      </c>
      <c r="XZ144" s="9">
        <f t="shared" si="682"/>
        <v>94.564946000256953</v>
      </c>
      <c r="YA144" s="120">
        <f t="shared" si="1007"/>
        <v>96.932079105960213</v>
      </c>
      <c r="YB144" s="15">
        <f t="shared" si="1008"/>
        <v>4.6167463225514963E-4</v>
      </c>
      <c r="YC144" s="12"/>
      <c r="YD144" s="11">
        <f t="shared" si="1125"/>
        <v>4.7613952856612424E-4</v>
      </c>
      <c r="YE144" s="10">
        <f t="shared" si="1009"/>
        <v>97.000014220829769</v>
      </c>
      <c r="YF144" s="9">
        <f t="shared" si="683"/>
        <v>99.293354618625528</v>
      </c>
      <c r="YG144" s="9">
        <f t="shared" si="684"/>
        <v>94.67991427580786</v>
      </c>
      <c r="YH144" s="120">
        <f t="shared" si="1010"/>
        <v>96.986634447216687</v>
      </c>
      <c r="YI144" s="15">
        <f t="shared" si="1011"/>
        <v>4.4989197450910618E-4</v>
      </c>
      <c r="YJ144" s="12"/>
      <c r="YK144" s="11">
        <f t="shared" si="1126"/>
        <v>4.6429065289480459E-4</v>
      </c>
      <c r="YL144" s="10">
        <f t="shared" si="1012"/>
        <v>97.054536276742454</v>
      </c>
      <c r="YM144" s="9">
        <f t="shared" si="685"/>
        <v>99.287792200091275</v>
      </c>
      <c r="YN144" s="9">
        <f t="shared" si="686"/>
        <v>94.797004350746334</v>
      </c>
      <c r="YO144" s="120">
        <f t="shared" si="1013"/>
        <v>97.042398275418805</v>
      </c>
      <c r="YP144" s="15">
        <f t="shared" si="1014"/>
        <v>4.3793118855187075E-4</v>
      </c>
      <c r="YQ144" s="12"/>
      <c r="YR144" s="11">
        <f t="shared" si="1127"/>
        <v>4.5226505136090981E-4</v>
      </c>
      <c r="YS144" s="10">
        <f t="shared" si="1015"/>
        <v>97.110270687082007</v>
      </c>
      <c r="YT144" s="9">
        <f t="shared" si="687"/>
        <v>99.282521613859458</v>
      </c>
      <c r="YU144" s="9">
        <f t="shared" si="688"/>
        <v>94.916183279854479</v>
      </c>
      <c r="YV144" s="120">
        <f t="shared" si="1016"/>
        <v>97.099352446856969</v>
      </c>
      <c r="YW144" s="15">
        <f t="shared" si="1017"/>
        <v>4.2579516120079395E-4</v>
      </c>
      <c r="YX144" s="12"/>
      <c r="YY144" s="11">
        <f t="shared" si="1128"/>
        <v>4.4006565376296624E-4</v>
      </c>
      <c r="YZ144" s="10">
        <f t="shared" si="1018"/>
        <v>97.167199107217073</v>
      </c>
      <c r="ZA144" s="9">
        <f t="shared" si="689"/>
        <v>99.277539098857602</v>
      </c>
      <c r="ZB144" s="9">
        <f t="shared" si="690"/>
        <v>95.037417446215045</v>
      </c>
      <c r="ZC144" s="120">
        <f t="shared" si="1019"/>
        <v>97.157478272536324</v>
      </c>
      <c r="ZD144" s="15">
        <f t="shared" si="1020"/>
        <v>4.1348680392843231E-4</v>
      </c>
      <c r="ZE144" s="12"/>
      <c r="ZF144" s="11">
        <f t="shared" si="1129"/>
        <v>4.2769541409841996E-4</v>
      </c>
      <c r="ZG144" s="10">
        <f t="shared" si="1021"/>
        <v>97.225302647143621</v>
      </c>
      <c r="ZH144" s="9">
        <f t="shared" si="691"/>
        <v>99.272840477164394</v>
      </c>
      <c r="ZI144" s="9">
        <f t="shared" si="692"/>
        <v>95.16067258546525</v>
      </c>
      <c r="ZJ144" s="120">
        <f t="shared" si="1022"/>
        <v>97.216756531314815</v>
      </c>
      <c r="ZK144" s="15">
        <f t="shared" si="1023"/>
        <v>4.0100905069459866E-4</v>
      </c>
      <c r="ZL144" s="12"/>
      <c r="ZM144" s="11">
        <f t="shared" si="1130"/>
        <v>4.1515730837802931E-4</v>
      </c>
      <c r="ZN144" s="10">
        <f t="shared" si="1024"/>
        <v>97.284561884943315</v>
      </c>
      <c r="ZO144" s="9">
        <f t="shared" si="693"/>
        <v>99.268421156440141</v>
      </c>
      <c r="ZP144" s="9">
        <f t="shared" si="694"/>
        <v>95.285913811524594</v>
      </c>
      <c r="ZQ144" s="120">
        <f t="shared" si="1025"/>
        <v>97.277167483982367</v>
      </c>
      <c r="ZR144" s="15">
        <f t="shared" si="1026"/>
        <v>3.8836485567444979E-4</v>
      </c>
      <c r="ZS144" s="12"/>
      <c r="ZT144" s="11">
        <f t="shared" si="1131"/>
        <v>4.0245433233737534E-4</v>
      </c>
      <c r="ZU144" s="10">
        <f t="shared" si="1027"/>
        <v>97.344956881180124</v>
      </c>
      <c r="ZV144" s="9">
        <f t="shared" si="695"/>
        <v>99.264276132757345</v>
      </c>
      <c r="ZW144" s="9">
        <f t="shared" si="696"/>
        <v>95.413105643730091</v>
      </c>
      <c r="ZX144" s="120">
        <f t="shared" si="1028"/>
        <v>97.338690888243718</v>
      </c>
      <c r="ZY144" s="15">
        <f t="shared" si="1029"/>
        <v>3.7555719088836647E-4</v>
      </c>
      <c r="ZZ144" s="12"/>
      <c r="AAA144" s="11">
        <f t="shared" si="1132"/>
        <v>3.8958949905131804E-4</v>
      </c>
      <c r="AAB144" s="10">
        <f t="shared" si="1030"/>
        <v>97.406467194197091</v>
      </c>
      <c r="AAC144" s="9">
        <f t="shared" si="697"/>
        <v>99.260399993822091</v>
      </c>
      <c r="AAD144" s="9">
        <f t="shared" si="698"/>
        <v>95.542212035308495</v>
      </c>
      <c r="AAE144" s="120">
        <f t="shared" si="1031"/>
        <v>97.401306014565293</v>
      </c>
      <c r="AAF144" s="15">
        <f t="shared" si="1032"/>
        <v>3.6258904373953681E-4</v>
      </c>
      <c r="AAG144" s="12"/>
      <c r="AAH144" s="11">
        <f t="shared" si="1133"/>
        <v>3.7656583645740533E-4</v>
      </c>
      <c r="AAI144" s="10">
        <f t="shared" si="1033"/>
        <v>97.469071896272794</v>
      </c>
      <c r="AAJ144" s="9">
        <f t="shared" si="699"/>
        <v>99.256786922576069</v>
      </c>
      <c r="AAK144" s="9">
        <f t="shared" si="700"/>
        <v>95.673196403107426</v>
      </c>
      <c r="AAL144" s="120">
        <f t="shared" si="1034"/>
        <v>97.464991662841754</v>
      </c>
      <c r="AAM144" s="15">
        <f t="shared" si="1035"/>
        <v>3.49463414465912E-4</v>
      </c>
      <c r="AAN144" s="12"/>
      <c r="AAO144" s="11">
        <f t="shared" si="1134"/>
        <v>3.6338638479496612E-4</v>
      </c>
      <c r="AAP144" s="10">
        <f t="shared" si="1036"/>
        <v>97.532749590592516</v>
      </c>
      <c r="AAQ144" s="9">
        <f t="shared" si="701"/>
        <v>99.253430701167531</v>
      </c>
      <c r="AAR144" s="9">
        <f t="shared" si="702"/>
        <v>95.806021658507973</v>
      </c>
      <c r="AAS144" s="120">
        <f t="shared" si="1037"/>
        <v>97.529726179837752</v>
      </c>
      <c r="AAT144" s="15">
        <f t="shared" si="1038"/>
        <v>3.3618331351292563E-4</v>
      </c>
      <c r="AAU144" s="12"/>
      <c r="AAV144" s="11">
        <f t="shared" si="1135"/>
        <v>3.500541939663795E-4</v>
      </c>
      <c r="AAW144" s="10">
        <f t="shared" si="1039"/>
        <v>97.597478428988964</v>
      </c>
      <c r="AAX144" s="9">
        <f t="shared" si="703"/>
        <v>99.250324715278751</v>
      </c>
      <c r="AAY144" s="9">
        <f t="shared" si="704"/>
        <v>95.940650239429232</v>
      </c>
      <c r="AAZ144" s="120">
        <f t="shared" si="1040"/>
        <v>97.595487477353998</v>
      </c>
      <c r="ABA144" s="15">
        <f t="shared" si="1041"/>
        <v>3.227517588344738E-4</v>
      </c>
      <c r="ABB144" s="12"/>
      <c r="ABC144" s="11">
        <f t="shared" si="1136"/>
        <v>3.3657232082808593E-4</v>
      </c>
      <c r="ABD144" s="10">
        <f t="shared" si="1042"/>
        <v>97.663236130400833</v>
      </c>
      <c r="ABE144" s="9">
        <f t="shared" si="705"/>
        <v>99.247461958796265</v>
      </c>
      <c r="ABF144" s="9">
        <f t="shared" si="1139"/>
        <v>96.07704414334134</v>
      </c>
      <c r="ABG144" s="120">
        <f t="shared" si="1043"/>
        <v>97.662253051068802</v>
      </c>
      <c r="ABH144" s="15">
        <f t="shared" si="1044"/>
        <v>3.0917177312901275E-4</v>
      </c>
      <c r="ABI144" s="12"/>
      <c r="ABJ144" s="11">
        <f t="shared" si="1137"/>
        <v>3.2294382641823936E-4</v>
      </c>
      <c r="ABK144" s="10">
        <f t="shared" si="1161"/>
        <v>97.72999999999999</v>
      </c>
      <c r="ABL144" s="9">
        <f t="shared" si="706"/>
        <v>99.244835038809185</v>
      </c>
      <c r="ABM144" s="9"/>
      <c r="ABN144" s="101">
        <f t="shared" si="1046"/>
        <v>97.72999999999999</v>
      </c>
      <c r="ABO144" s="15">
        <f t="shared" si="1162"/>
        <v>2.9544638101864365E-4</v>
      </c>
      <c r="ABP144" s="11"/>
      <c r="ABQ144" s="11"/>
    </row>
    <row r="145" spans="1:745" x14ac:dyDescent="0.2">
      <c r="A145" s="1">
        <f t="shared" si="707"/>
        <v>175.2</v>
      </c>
      <c r="B145" s="1">
        <f t="shared" si="1048"/>
        <v>-530.86680486868977</v>
      </c>
      <c r="C145" s="1">
        <f t="shared" si="1049"/>
        <v>-2564065.8939724509</v>
      </c>
      <c r="D145" s="2">
        <f t="shared" si="1050"/>
        <v>119.74</v>
      </c>
      <c r="E145" s="7">
        <f t="shared" si="1051"/>
        <v>2.8300000000000001E-3</v>
      </c>
      <c r="F145" s="1">
        <f t="shared" si="1052"/>
        <v>6.2352202539999999E-2</v>
      </c>
      <c r="G145" s="2">
        <f t="shared" si="1053"/>
        <v>3500</v>
      </c>
      <c r="H145" s="3">
        <f t="shared" si="500"/>
        <v>58.333333333333336</v>
      </c>
      <c r="I145" s="3">
        <f t="shared" si="501"/>
        <v>366.52</v>
      </c>
      <c r="J145" s="1">
        <f t="shared" si="1054"/>
        <v>0.77</v>
      </c>
      <c r="K145" s="1">
        <f t="shared" si="1055"/>
        <v>0.65</v>
      </c>
      <c r="L145" s="1">
        <f t="shared" si="1140"/>
        <v>0.50050000000000006</v>
      </c>
      <c r="M145" s="40">
        <f t="shared" si="1141"/>
        <v>9.0273513153513143</v>
      </c>
      <c r="N145" s="40">
        <f t="shared" si="502"/>
        <v>685.17596483516479</v>
      </c>
      <c r="O145" s="1">
        <f t="shared" si="1056"/>
        <v>22.01</v>
      </c>
      <c r="P145" s="1">
        <f t="shared" si="1057"/>
        <v>101</v>
      </c>
      <c r="Q145" s="2">
        <f t="shared" si="1058"/>
        <v>9568.08</v>
      </c>
      <c r="R145" s="1">
        <f t="shared" si="1142"/>
        <v>95.680800000000005</v>
      </c>
      <c r="S145" s="7">
        <f t="shared" si="1059"/>
        <v>0.1084</v>
      </c>
      <c r="T145" s="7">
        <f t="shared" si="503"/>
        <v>9.228889823999999E-3</v>
      </c>
      <c r="U145" s="7">
        <f t="shared" si="1143"/>
        <v>5.2029491518009133E-2</v>
      </c>
      <c r="V145" s="40">
        <f t="shared" si="1144"/>
        <v>5127.2756619537149</v>
      </c>
      <c r="W145" s="1">
        <f t="shared" si="1060"/>
        <v>0</v>
      </c>
      <c r="X145" s="1">
        <f t="shared" si="1061"/>
        <v>119.74</v>
      </c>
      <c r="Y145" s="1">
        <f t="shared" si="1062"/>
        <v>97.72999999999999</v>
      </c>
      <c r="Z145" s="6">
        <f t="shared" si="505"/>
        <v>0.80246106979523479</v>
      </c>
      <c r="AA145" s="2">
        <f t="shared" si="1063"/>
        <v>464.2</v>
      </c>
      <c r="AB145" s="40">
        <f t="shared" si="1145"/>
        <v>27481.926356927921</v>
      </c>
      <c r="AC145" s="1">
        <f t="shared" si="1146"/>
        <v>0.20611977595863853</v>
      </c>
      <c r="AD145" s="2">
        <f t="shared" si="1147"/>
        <v>23</v>
      </c>
      <c r="AE145" s="10">
        <f t="shared" si="1148"/>
        <v>4.7407548470486862</v>
      </c>
      <c r="AF145" s="12">
        <f t="shared" si="1149"/>
        <v>0.20814811593266383</v>
      </c>
      <c r="AG145" s="43">
        <f t="shared" si="510"/>
        <v>-1.4122077158283694E-4</v>
      </c>
      <c r="AH145" s="97">
        <f t="shared" si="511"/>
        <v>3.6348411331226443E-5</v>
      </c>
      <c r="AI145" s="11">
        <f t="shared" si="712"/>
        <v>0</v>
      </c>
      <c r="AJ145" s="43">
        <f t="shared" si="512"/>
        <v>2.0427613032532317E-3</v>
      </c>
      <c r="AK145" s="43"/>
      <c r="AL145" s="11">
        <f t="shared" si="713"/>
        <v>0</v>
      </c>
      <c r="AM145" s="10">
        <f t="shared" si="1150"/>
        <v>101.00469641969019</v>
      </c>
      <c r="AN145" s="9"/>
      <c r="AO145" s="9">
        <f t="shared" si="1151"/>
        <v>100.79037360121833</v>
      </c>
      <c r="AP145" s="108">
        <f t="shared" si="715"/>
        <v>100.79037360121833</v>
      </c>
      <c r="AQ145" s="15">
        <f t="shared" si="1152"/>
        <v>0</v>
      </c>
      <c r="AR145" s="49"/>
      <c r="AS145" s="11">
        <f t="shared" si="1153"/>
        <v>2.090143368822047E-5</v>
      </c>
      <c r="AT145" s="10">
        <f t="shared" si="1154"/>
        <v>100.89752900744064</v>
      </c>
      <c r="AU145" s="9">
        <f t="shared" si="1155"/>
        <v>100.79037360121833</v>
      </c>
      <c r="AV145" s="9">
        <f t="shared" si="1156"/>
        <v>100.57651147705519</v>
      </c>
      <c r="AW145" s="101">
        <f t="shared" si="719"/>
        <v>100.68344253913676</v>
      </c>
      <c r="AX145" s="15">
        <f t="shared" si="720"/>
        <v>2.0855337050636739E-5</v>
      </c>
      <c r="AY145" s="49"/>
      <c r="AZ145" s="11">
        <f t="shared" si="1157"/>
        <v>4.1759102537709827E-5</v>
      </c>
      <c r="BA145" s="10">
        <f t="shared" si="1158"/>
        <v>100.79057398355631</v>
      </c>
      <c r="BB145" s="9">
        <f t="shared" si="1159"/>
        <v>100.79036164808959</v>
      </c>
      <c r="BC145" s="9">
        <f t="shared" si="517"/>
        <v>100.36310636718758</v>
      </c>
      <c r="BD145" s="101">
        <f t="shared" si="723"/>
        <v>100.57673400763858</v>
      </c>
      <c r="BE145" s="15">
        <f t="shared" si="1160"/>
        <v>4.1664941488557891E-5</v>
      </c>
      <c r="BF145" s="49"/>
      <c r="BG145" s="11">
        <f t="shared" si="725"/>
        <v>6.2571018270905332E-5</v>
      </c>
      <c r="BH145" s="10">
        <f t="shared" si="726"/>
        <v>100.68381763093336</v>
      </c>
      <c r="BI145" s="9">
        <f t="shared" si="518"/>
        <v>100.79031394036274</v>
      </c>
      <c r="BJ145" s="9">
        <f t="shared" si="727"/>
        <v>100.15015441573499</v>
      </c>
      <c r="BK145" s="101">
        <f t="shared" si="728"/>
        <v>100.47023417804886</v>
      </c>
      <c r="BL145" s="15">
        <f t="shared" si="729"/>
        <v>6.2426868266317637E-5</v>
      </c>
      <c r="BM145" s="49"/>
      <c r="BN145" s="11">
        <f t="shared" si="730"/>
        <v>8.3335224265132277E-5</v>
      </c>
      <c r="BO145" s="10">
        <f t="shared" si="731"/>
        <v>100.57724622752107</v>
      </c>
      <c r="BP145" s="9">
        <f t="shared" si="519"/>
        <v>100.79020684016604</v>
      </c>
      <c r="BQ145" s="9">
        <f t="shared" si="732"/>
        <v>99.937651595202809</v>
      </c>
      <c r="BR145" s="101">
        <f t="shared" si="733"/>
        <v>100.36392921768442</v>
      </c>
      <c r="BS145" s="15">
        <f t="shared" si="734"/>
        <v>8.3139205025537947E-5</v>
      </c>
      <c r="BT145" s="12"/>
      <c r="BU145" s="11">
        <f t="shared" si="735"/>
        <v>1.0404979600095493E-4</v>
      </c>
      <c r="BV145" s="10">
        <f t="shared" si="736"/>
        <v>100.47084605264021</v>
      </c>
      <c r="BW145" s="9">
        <f t="shared" si="520"/>
        <v>100.79001688158952</v>
      </c>
      <c r="BX145" s="9">
        <f t="shared" si="737"/>
        <v>99.725593710845587</v>
      </c>
      <c r="BY145" s="101">
        <f t="shared" si="738"/>
        <v>100.25780529621755</v>
      </c>
      <c r="BZ145" s="15">
        <f t="shared" si="739"/>
        <v>1.038000724870666E-4</v>
      </c>
      <c r="CA145" s="12"/>
      <c r="CB145" s="11">
        <f t="shared" si="740"/>
        <v>1.2471284147738448E-4</v>
      </c>
      <c r="CC145" s="10">
        <f t="shared" si="741"/>
        <v>100.36460339323753</v>
      </c>
      <c r="CD145" s="9">
        <f t="shared" si="521"/>
        <v>100.78972077880935</v>
      </c>
      <c r="CE145" s="9">
        <f t="shared" si="742"/>
        <v>99.513976405134571</v>
      </c>
      <c r="CF145" s="101">
        <f t="shared" si="743"/>
        <v>100.15184859197197</v>
      </c>
      <c r="CG145" s="15">
        <f t="shared" si="744"/>
        <v>1.2440762480758202E-4</v>
      </c>
      <c r="CH145" s="12"/>
      <c r="CI145" s="11">
        <f t="shared" si="745"/>
        <v>1.453225015940437E-4</v>
      </c>
      <c r="CJ145" s="10">
        <f t="shared" si="746"/>
        <v>100.2585045500721</v>
      </c>
      <c r="CK145" s="9">
        <f t="shared" si="522"/>
        <v>100.78929543396924</v>
      </c>
      <c r="CL145" s="9">
        <f t="shared" si="747"/>
        <v>99.302795162320947</v>
      </c>
      <c r="CM145" s="101">
        <f t="shared" si="748"/>
        <v>100.04604529814509</v>
      </c>
      <c r="CN145" s="15">
        <f t="shared" si="749"/>
        <v>1.4496004990317696E-4</v>
      </c>
      <c r="CO145" s="12"/>
      <c r="CP145" s="11">
        <f t="shared" si="750"/>
        <v>1.6587695050082057E-4</v>
      </c>
      <c r="CQ145" s="10">
        <f t="shared" si="751"/>
        <v>100.15253584382768</v>
      </c>
      <c r="CR145" s="9">
        <f t="shared" si="523"/>
        <v>100.78871794481636</v>
      </c>
      <c r="CS145" s="9">
        <f t="shared" si="524"/>
        <v>99.092045313088974</v>
      </c>
      <c r="CT145" s="101">
        <f t="shared" si="752"/>
        <v>99.940381628952665</v>
      </c>
      <c r="CU145" s="15">
        <f t="shared" si="753"/>
        <v>1.6545556974021511E-4</v>
      </c>
      <c r="CV145" s="12"/>
      <c r="CW145" s="11">
        <f t="shared" si="754"/>
        <v>1.8637439591522143E-4</v>
      </c>
      <c r="CX145" s="10">
        <f t="shared" si="755"/>
        <v>100.04668362114697</v>
      </c>
      <c r="CY145" s="9">
        <f t="shared" si="525"/>
        <v>100.78796561208935</v>
      </c>
      <c r="CZ145" s="9">
        <f t="shared" si="526"/>
        <v>98.881722039289158</v>
      </c>
      <c r="DA145" s="101">
        <f t="shared" si="756"/>
        <v>99.834843825689262</v>
      </c>
      <c r="DB145" s="15">
        <f t="shared" si="757"/>
        <v>1.8589244059425284E-4</v>
      </c>
      <c r="DC145" s="12"/>
      <c r="DD145" s="11">
        <f t="shared" si="758"/>
        <v>2.0681307940814426E-4</v>
      </c>
      <c r="DE145" s="10">
        <f t="shared" si="759"/>
        <v>99.940934260581884</v>
      </c>
      <c r="DF145" s="9">
        <f t="shared" si="527"/>
        <v>100.78701594665672</v>
      </c>
      <c r="DG145" s="9">
        <f t="shared" si="528"/>
        <v>98.671820378747313</v>
      </c>
      <c r="DH145" s="101">
        <f t="shared" si="760"/>
        <v>99.729418162702018</v>
      </c>
      <c r="DI145" s="15">
        <f t="shared" si="761"/>
        <v>2.0626895327717065E-4</v>
      </c>
      <c r="DJ145" s="12"/>
      <c r="DK145" s="11">
        <f t="shared" si="762"/>
        <v>2.2719127665820249E-4</v>
      </c>
      <c r="DL145" s="10">
        <f t="shared" si="763"/>
        <v>99.835274178456814</v>
      </c>
      <c r="DM145" s="9">
        <f t="shared" si="529"/>
        <v>100.78584667640401</v>
      </c>
      <c r="DN145" s="9">
        <f t="shared" si="530"/>
        <v>98.462335230139473</v>
      </c>
      <c r="DO145" s="101">
        <f t="shared" si="764"/>
        <v>99.624090953271747</v>
      </c>
      <c r="DP145" s="15">
        <f t="shared" si="765"/>
        <v>2.2658343333340104E-4</v>
      </c>
      <c r="DQ145" s="12"/>
      <c r="DR145" s="11">
        <f t="shared" si="766"/>
        <v>2.4750729767540017E-4</v>
      </c>
      <c r="DS145" s="10">
        <f t="shared" si="767"/>
        <v>99.729689834639302</v>
      </c>
      <c r="DT145" s="9">
        <f t="shared" si="531"/>
        <v>100.7844357528686</v>
      </c>
      <c r="DU145" s="9">
        <f t="shared" si="532"/>
        <v>98.253261357927173</v>
      </c>
      <c r="DV145" s="101">
        <f t="shared" si="768"/>
        <v>99.518848555397881</v>
      </c>
      <c r="DW145" s="15">
        <f t="shared" si="769"/>
        <v>2.4683424120568517E-4</v>
      </c>
      <c r="DX145" s="12"/>
      <c r="DY145" s="11">
        <f t="shared" si="770"/>
        <v>2.6775948699453829E-4</v>
      </c>
      <c r="DZ145" s="10">
        <f t="shared" si="771"/>
        <v>99.624167738214823</v>
      </c>
      <c r="EA145" s="9">
        <f t="shared" si="533"/>
        <v>100.78276135762167</v>
      </c>
      <c r="EB145" s="9">
        <f t="shared" si="534"/>
        <v>98.044593397344684</v>
      </c>
      <c r="EC145" s="101">
        <f t="shared" si="772"/>
        <v>99.413677377483168</v>
      </c>
      <c r="ED145" s="15">
        <f t="shared" si="773"/>
        <v>2.6701977237104853E-4</v>
      </c>
      <c r="EE145" s="12"/>
      <c r="EF145" s="11">
        <f t="shared" si="774"/>
        <v>2.8794622383900931E-4</v>
      </c>
      <c r="EG145" s="10">
        <f t="shared" si="775"/>
        <v>99.518694453061244</v>
      </c>
      <c r="EH145" s="9">
        <f t="shared" si="535"/>
        <v>100.78080190839643</v>
      </c>
      <c r="EI145" s="9">
        <f t="shared" si="536"/>
        <v>97.836325859431611</v>
      </c>
      <c r="EJ145" s="101">
        <f t="shared" si="776"/>
        <v>99.308563883914019</v>
      </c>
      <c r="EK145" s="15">
        <f t="shared" si="777"/>
        <v>2.8713845744767727E-4</v>
      </c>
      <c r="EL145" s="12"/>
      <c r="EM145" s="11">
        <f t="shared" si="778"/>
        <v>3.0806592225556955E-4</v>
      </c>
      <c r="EN145" s="10">
        <f t="shared" si="779"/>
        <v>99.413256603319496</v>
      </c>
      <c r="EO145" s="9">
        <f t="shared" si="537"/>
        <v>100.77853606496308</v>
      </c>
      <c r="EP145" s="9">
        <f t="shared" si="538"/>
        <v>97.628453136104412</v>
      </c>
      <c r="EQ145" s="101">
        <f t="shared" si="780"/>
        <v>99.203494600533745</v>
      </c>
      <c r="ER145" s="15">
        <f t="shared" si="781"/>
        <v>3.0718876227325245E-4</v>
      </c>
      <c r="ES145" s="12"/>
      <c r="ET145" s="11">
        <f t="shared" si="782"/>
        <v>3.2811703122064223E-4</v>
      </c>
      <c r="EU145" s="10">
        <f t="shared" si="783"/>
        <v>99.307840878757276</v>
      </c>
      <c r="EV145" s="9">
        <f t="shared" si="539"/>
        <v>100.7759427347504</v>
      </c>
      <c r="EW145" s="9">
        <f t="shared" si="540"/>
        <v>97.420969505258626</v>
      </c>
      <c r="EX145" s="101">
        <f t="shared" si="784"/>
        <v>99.098456120004514</v>
      </c>
      <c r="EY145" s="15">
        <f t="shared" si="785"/>
        <v>3.27169187955596E-4</v>
      </c>
      <c r="EZ145" s="12"/>
      <c r="FA145" s="11">
        <f t="shared" si="786"/>
        <v>3.4809803471892053E-4</v>
      </c>
      <c r="FB145" s="10">
        <f t="shared" si="787"/>
        <v>99.202434040021899</v>
      </c>
      <c r="FC145" s="9">
        <f t="shared" si="541"/>
        <v>100.77300107821478</v>
      </c>
      <c r="FD145" s="9">
        <f t="shared" si="542"/>
        <v>97.21386913589545</v>
      </c>
      <c r="FE145" s="101">
        <f t="shared" si="788"/>
        <v>98.99343510705512</v>
      </c>
      <c r="FF145" s="15">
        <f t="shared" si="789"/>
        <v>3.4707827089631527E-4</v>
      </c>
      <c r="FG145" s="12"/>
      <c r="FH145" s="11">
        <f t="shared" si="790"/>
        <v>3.6800745179492222E-4</v>
      </c>
      <c r="FI145" s="10">
        <f t="shared" si="791"/>
        <v>99.097022923779463</v>
      </c>
      <c r="FJ145" s="9">
        <f t="shared" si="543"/>
        <v>100.7696905139574</v>
      </c>
      <c r="FK145" s="9">
        <f t="shared" si="544"/>
        <v>97.007146093266442</v>
      </c>
      <c r="FL145" s="101">
        <f t="shared" si="792"/>
        <v>98.888418303611928</v>
      </c>
      <c r="FM145" s="15">
        <f t="shared" si="793"/>
        <v>3.6691458278812833E-4</v>
      </c>
      <c r="FN145" s="12"/>
      <c r="FO145" s="11">
        <f t="shared" si="794"/>
        <v>3.8784383657812022E-4</v>
      </c>
      <c r="FP145" s="10">
        <f t="shared" si="795"/>
        <v>98.991594447737725</v>
      </c>
      <c r="FQ145" s="9">
        <f t="shared" si="545"/>
        <v>100.76599072359107</v>
      </c>
      <c r="FR145" s="9">
        <f t="shared" si="546"/>
        <v>96.800794344029256</v>
      </c>
      <c r="FS145" s="101">
        <f t="shared" si="796"/>
        <v>98.783392533810172</v>
      </c>
      <c r="FT145" s="15">
        <f t="shared" si="797"/>
        <v>3.8667673058667679E-4</v>
      </c>
      <c r="FU145" s="12"/>
      <c r="FV145" s="11">
        <f t="shared" si="798"/>
        <v>4.0760577828243802E-4</v>
      </c>
      <c r="FW145" s="10">
        <f t="shared" si="799"/>
        <v>98.886135615549762</v>
      </c>
      <c r="FX145" s="9">
        <f t="shared" si="547"/>
        <v>100.76188165635783</v>
      </c>
      <c r="FY145" s="9">
        <f t="shared" si="548"/>
        <v>96.594807761407225</v>
      </c>
      <c r="FZ145" s="101">
        <f t="shared" si="800"/>
        <v>98.67834470888252</v>
      </c>
      <c r="GA145" s="15">
        <f t="shared" si="801"/>
        <v>4.0636335645768485E-4</v>
      </c>
      <c r="GB145" s="12"/>
      <c r="GC145" s="11">
        <f t="shared" si="802"/>
        <v>4.2729190118086718E-4</v>
      </c>
      <c r="GD145" s="10">
        <f t="shared" si="803"/>
        <v>98.780633521595675</v>
      </c>
      <c r="GE145" s="9">
        <f t="shared" si="549"/>
        <v>100.75734353349932</v>
      </c>
      <c r="GF145" s="9">
        <f t="shared" si="550"/>
        <v>96.38918013034808</v>
      </c>
      <c r="GG145" s="101">
        <f t="shared" si="804"/>
        <v>98.573261831923702</v>
      </c>
      <c r="GH145" s="15">
        <f t="shared" si="805"/>
        <v>4.2597313770006886E-4</v>
      </c>
      <c r="GI145" s="12"/>
      <c r="GJ145" s="11">
        <f t="shared" si="806"/>
        <v>4.4690086455584436E-4</v>
      </c>
      <c r="GK145" s="10">
        <f t="shared" si="807"/>
        <v>98.675075355640871</v>
      </c>
      <c r="GL145" s="9">
        <f t="shared" si="551"/>
        <v>100.75235685238198</v>
      </c>
      <c r="GM145" s="9">
        <f t="shared" si="552"/>
        <v>96.183905152674356</v>
      </c>
      <c r="GN145" s="120">
        <f t="shared" si="808"/>
        <v>98.468131002528168</v>
      </c>
      <c r="GO145" s="15">
        <f t="shared" si="809"/>
        <v>4.455047866459792E-4</v>
      </c>
      <c r="GP145" s="12"/>
      <c r="GQ145" s="11">
        <f t="shared" si="810"/>
        <v>4.6643136262624398E-4</v>
      </c>
      <c r="GR145" s="10">
        <f t="shared" si="811"/>
        <v>98.569448407368213</v>
      </c>
      <c r="GS145" s="9">
        <f t="shared" si="553"/>
        <v>100.74690239037909</v>
      </c>
      <c r="GT145" s="9">
        <f t="shared" si="554"/>
        <v>95.978976452219641</v>
      </c>
      <c r="GU145" s="120">
        <f t="shared" si="812"/>
        <v>98.362939421299359</v>
      </c>
      <c r="GV145" s="15">
        <f t="shared" si="813"/>
        <v>4.6495705053848009E-4</v>
      </c>
      <c r="GW145" s="12"/>
      <c r="GX145" s="11">
        <f t="shared" si="814"/>
        <v>4.8588212445173259E-4</v>
      </c>
      <c r="GY145" s="10">
        <f t="shared" si="815"/>
        <v>98.463740070782336</v>
      </c>
      <c r="GZ145" s="9">
        <f t="shared" si="555"/>
        <v>100.74096120851243</v>
      </c>
      <c r="HA145" s="9">
        <f t="shared" si="556"/>
        <v>95.774387579944928</v>
      </c>
      <c r="HB145" s="101">
        <f t="shared" si="816"/>
        <v>98.257674394228673</v>
      </c>
      <c r="HC145" s="15">
        <f t="shared" si="817"/>
        <v>4.8432871138773883E-4</v>
      </c>
      <c r="HD145" s="12"/>
      <c r="HE145" s="11">
        <f t="shared" si="818"/>
        <v>5.0525191381525488E-4</v>
      </c>
      <c r="HF145" s="10">
        <f t="shared" si="819"/>
        <v>98.357937848484539</v>
      </c>
      <c r="HG145" s="9">
        <f t="shared" si="557"/>
        <v>100.73451465485607</v>
      </c>
      <c r="HH145" s="9">
        <f t="shared" si="558"/>
        <v>95.570132019029487</v>
      </c>
      <c r="HI145" s="101">
        <f t="shared" si="820"/>
        <v>98.152323336942771</v>
      </c>
      <c r="HJ145" s="15">
        <f t="shared" si="821"/>
        <v>5.036185858065162E-4</v>
      </c>
      <c r="HK145" s="12"/>
      <c r="HL145" s="11">
        <f t="shared" si="822"/>
        <v>5.2453952908444702E-4</v>
      </c>
      <c r="HM145" s="10">
        <f t="shared" si="823"/>
        <v>98.252029355816802</v>
      </c>
      <c r="HN145" s="9">
        <f t="shared" si="559"/>
        <v>100.72754436770536</v>
      </c>
      <c r="HO145" s="9">
        <f t="shared" si="560"/>
        <v>95.36620318993134</v>
      </c>
      <c r="HP145" s="120">
        <f t="shared" si="824"/>
        <v>98.046873778818352</v>
      </c>
      <c r="HQ145" s="15">
        <f t="shared" si="825"/>
        <v>5.2282552482570425E-4</v>
      </c>
      <c r="HR145" s="12"/>
      <c r="HS145" s="11">
        <f t="shared" si="1064"/>
        <v>5.4374380305266805E-4</v>
      </c>
      <c r="HT145" s="10">
        <f t="shared" si="826"/>
        <v>98.146002324874019</v>
      </c>
      <c r="HU145" s="9">
        <f t="shared" si="561"/>
        <v>100.72003227851421</v>
      </c>
      <c r="HV145" s="9">
        <f t="shared" si="562"/>
        <v>95.162594455409732</v>
      </c>
      <c r="HW145" s="120">
        <f t="shared" si="827"/>
        <v>97.941313366961964</v>
      </c>
      <c r="HX145" s="15">
        <f t="shared" si="828"/>
        <v>5.4194841369099194E-4</v>
      </c>
      <c r="HY145" s="12"/>
      <c r="HZ145" s="11">
        <f t="shared" si="1065"/>
        <v>5.6286360276069317E-4</v>
      </c>
      <c r="IA145" s="10">
        <f t="shared" si="829"/>
        <v>98.039844608382211</v>
      </c>
      <c r="IB145" s="9">
        <f t="shared" si="563"/>
        <v>100.71196061460397</v>
      </c>
      <c r="IC145" s="9">
        <f t="shared" si="564"/>
        <v>94.95929912550784</v>
      </c>
      <c r="ID145" s="120">
        <f t="shared" si="830"/>
        <v>97.835629870055897</v>
      </c>
      <c r="IE145" s="15">
        <f t="shared" si="831"/>
        <v>5.6098617164111351E-4</v>
      </c>
      <c r="IF145" s="12"/>
      <c r="IG145" s="11">
        <f t="shared" si="1066"/>
        <v>5.818978292995321E-4</v>
      </c>
      <c r="IH145" s="10">
        <f t="shared" si="832"/>
        <v>97.933544183443502</v>
      </c>
      <c r="II145" s="9">
        <f t="shared" si="565"/>
        <v>100.70331190164733</v>
      </c>
      <c r="IJ145" s="9">
        <f t="shared" si="566"/>
        <v>94.756310462487718</v>
      </c>
      <c r="IK145" s="120">
        <f t="shared" si="833"/>
        <v>97.729811182067522</v>
      </c>
      <c r="IL145" s="15">
        <f t="shared" si="834"/>
        <v>5.7993775166884055E-4</v>
      </c>
      <c r="IM145" s="12"/>
      <c r="IN145" s="11">
        <f t="shared" si="1067"/>
        <v>6.0084541759544078E-4</v>
      </c>
      <c r="IO145" s="10">
        <f t="shared" si="835"/>
        <v>97.827089155145643</v>
      </c>
      <c r="IP145" s="9">
        <f t="shared" si="567"/>
        <v>100.69406896593107</v>
      </c>
      <c r="IQ145" s="9">
        <f t="shared" si="568"/>
        <v>94.553621685715029</v>
      </c>
      <c r="IR145" s="120">
        <f t="shared" si="836"/>
        <v>97.623845325823055</v>
      </c>
      <c r="IS145" s="15">
        <f t="shared" si="837"/>
        <v>5.9880214026528913E-4</v>
      </c>
      <c r="IT145" s="12"/>
      <c r="IU145" s="11">
        <f t="shared" si="1068"/>
        <v>6.1970533617772294E-4</v>
      </c>
      <c r="IV145" s="10">
        <f t="shared" si="838"/>
        <v>97.720467760036684</v>
      </c>
      <c r="IW145" s="9">
        <f t="shared" si="569"/>
        <v>100.68421493640126</v>
      </c>
      <c r="IX145" s="9">
        <f t="shared" si="570"/>
        <v>94.351225976487228</v>
      </c>
      <c r="IY145" s="120">
        <f t="shared" si="839"/>
        <v>97.517720456444238</v>
      </c>
      <c r="IZ145" s="15">
        <f t="shared" si="840"/>
        <v>6.1757835714853126E-4</v>
      </c>
      <c r="JA145" s="12"/>
      <c r="JB145" s="11">
        <f t="shared" si="1069"/>
        <v>6.3847658693026016E-4</v>
      </c>
      <c r="JC145" s="10">
        <f t="shared" si="841"/>
        <v>97.613668369463539</v>
      </c>
      <c r="JD145" s="9">
        <f t="shared" si="571"/>
        <v>100.67373324649493</v>
      </c>
      <c r="JE145" s="9">
        <f t="shared" si="572"/>
        <v>94.149116482801972</v>
      </c>
      <c r="JF145" s="120">
        <f t="shared" si="842"/>
        <v>97.411424864648453</v>
      </c>
      <c r="JG145" s="15">
        <f t="shared" si="843"/>
        <v>6.3626545497719525E-4</v>
      </c>
      <c r="JH145" s="12"/>
      <c r="JI145" s="11">
        <f t="shared" si="1070"/>
        <v>6.57158204827457E-4</v>
      </c>
      <c r="JJ145" s="10">
        <f t="shared" si="844"/>
        <v>97.506679492774836</v>
      </c>
      <c r="JK145" s="9">
        <f t="shared" si="573"/>
        <v>100.66260763576233</v>
      </c>
      <c r="JL145" s="9">
        <f t="shared" si="574"/>
        <v>93.947286324062063</v>
      </c>
      <c r="JM145" s="120">
        <f t="shared" si="845"/>
        <v>97.304946979912188</v>
      </c>
      <c r="JN145" s="15">
        <f t="shared" si="846"/>
        <v>6.5486251904987782E-4</v>
      </c>
      <c r="JO145" s="12"/>
      <c r="JP145" s="11">
        <f t="shared" si="1071"/>
        <v>6.7574925765533837E-4</v>
      </c>
      <c r="JQ145" s="10">
        <f t="shared" si="847"/>
        <v>97.399489780388194</v>
      </c>
      <c r="JR145" s="9">
        <f t="shared" si="575"/>
        <v>100.65082215128378</v>
      </c>
      <c r="JS145" s="9">
        <f t="shared" si="576"/>
        <v>93.745728595710446</v>
      </c>
      <c r="JT145" s="120">
        <f t="shared" si="848"/>
        <v>97.198275373497111</v>
      </c>
      <c r="JU145" s="15">
        <f t="shared" si="849"/>
        <v>6.7336866699129155E-4</v>
      </c>
      <c r="JV145" s="12"/>
      <c r="JW145" s="11">
        <f t="shared" si="1072"/>
        <v>6.9424884571880853E-4</v>
      </c>
      <c r="JX145" s="10">
        <f t="shared" si="850"/>
        <v>97.292088026720819</v>
      </c>
      <c r="JY145" s="9">
        <f t="shared" si="577"/>
        <v>100.63836114888556</v>
      </c>
      <c r="JZ145" s="9">
        <f t="shared" si="578"/>
        <v>93.544436373796032</v>
      </c>
      <c r="KA145" s="120">
        <f t="shared" si="851"/>
        <v>97.091398761340798</v>
      </c>
      <c r="KB145" s="15">
        <f t="shared" si="852"/>
        <v>6.9178304842560778E-4</v>
      </c>
      <c r="KC145" s="12"/>
      <c r="KD145" s="11">
        <f t="shared" si="1073"/>
        <v>7.1265610153539553E-4</v>
      </c>
      <c r="KE145" s="10">
        <f t="shared" si="853"/>
        <v>97.184463172985943</v>
      </c>
      <c r="KF145" s="9">
        <f t="shared" si="579"/>
        <v>100.62520929415918</v>
      </c>
      <c r="KG145" s="9">
        <f t="shared" si="580"/>
        <v>93.343402719461622</v>
      </c>
      <c r="KH145" s="120">
        <f t="shared" si="854"/>
        <v>96.984306006810399</v>
      </c>
      <c r="KI145" s="15">
        <f t="shared" si="855"/>
        <v>7.1010484463818256E-4</v>
      </c>
      <c r="KJ145" s="12"/>
      <c r="KK145" s="11">
        <f t="shared" si="1074"/>
        <v>7.3097018951675326E-4</v>
      </c>
      <c r="KL145" s="10">
        <f t="shared" si="856"/>
        <v>97.076604309852911</v>
      </c>
      <c r="KM145" s="9">
        <f t="shared" si="581"/>
        <v>100.61135156328822</v>
      </c>
      <c r="KN145" s="9">
        <f t="shared" si="582"/>
        <v>93.142620683354835</v>
      </c>
      <c r="KO145" s="120">
        <f t="shared" si="857"/>
        <v>96.876986123321529</v>
      </c>
      <c r="KP145" s="15">
        <f t="shared" si="858"/>
        <v>7.2833326822606197E-4</v>
      </c>
      <c r="KQ145" s="12"/>
      <c r="KR145" s="11">
        <f t="shared" si="1075"/>
        <v>7.4919030563823711E-4</v>
      </c>
      <c r="KS145" s="10">
        <f t="shared" si="859"/>
        <v>96.968500679973602</v>
      </c>
      <c r="KT145" s="9">
        <f t="shared" si="583"/>
        <v>100.59677324368778</v>
      </c>
      <c r="KU145" s="9">
        <f t="shared" si="584"/>
        <v>92.942083309957397</v>
      </c>
      <c r="KV145" s="120">
        <f t="shared" si="860"/>
        <v>96.769428276822595</v>
      </c>
      <c r="KW145" s="15">
        <f t="shared" si="861"/>
        <v>7.4646756273814201E-4</v>
      </c>
      <c r="KX145" s="12"/>
      <c r="KY145" s="11">
        <f t="shared" si="1076"/>
        <v>7.6731567709743299E-4</v>
      </c>
      <c r="KZ145" s="10">
        <f t="shared" si="862"/>
        <v>96.860141680375165</v>
      </c>
      <c r="LA145" s="9">
        <f t="shared" si="585"/>
        <v>100.58145993446045</v>
      </c>
      <c r="LB145" s="9">
        <f t="shared" si="586"/>
        <v>92.741783641828505</v>
      </c>
      <c r="LC145" s="120">
        <f t="shared" si="863"/>
        <v>96.661621788144487</v>
      </c>
      <c r="LD145" s="15">
        <f t="shared" si="864"/>
        <v>7.645070023058481E-4</v>
      </c>
      <c r="LE145" s="12"/>
      <c r="LF145" s="11">
        <f t="shared" si="1077"/>
        <v>7.8534556196252373E-4</v>
      </c>
      <c r="LG145" s="10">
        <f t="shared" si="865"/>
        <v>96.751516864719122</v>
      </c>
      <c r="LH145" s="9">
        <f t="shared" si="587"/>
        <v>100.56539754667411</v>
      </c>
      <c r="LI145" s="9">
        <f t="shared" si="588"/>
        <v>92.541714723762496</v>
      </c>
      <c r="LJ145" s="120">
        <f t="shared" si="866"/>
        <v>96.553556135218301</v>
      </c>
      <c r="LK145" s="15">
        <f t="shared" si="867"/>
        <v>7.8245089126476161E-4</v>
      </c>
      <c r="LL145" s="12"/>
      <c r="LM145" s="11">
        <f t="shared" si="1078"/>
        <v>8.0327924881085685E-4</v>
      </c>
      <c r="LN145" s="10">
        <f t="shared" si="868"/>
        <v>96.64261594542937</v>
      </c>
      <c r="LO145" s="9">
        <f t="shared" si="589"/>
        <v>100.54857230346558</v>
      </c>
      <c r="LP145" s="9">
        <f t="shared" si="590"/>
        <v>92.341869606856008</v>
      </c>
      <c r="LQ145" s="120">
        <f t="shared" si="869"/>
        <v>96.445220955160792</v>
      </c>
      <c r="LR145" s="15">
        <f t="shared" si="870"/>
        <v>8.0029856376811787E-4</v>
      </c>
      <c r="LS145" s="12"/>
      <c r="LT145" s="11">
        <f t="shared" si="1079"/>
        <v>8.211160563586867E-4</v>
      </c>
      <c r="LU145" s="10">
        <f t="shared" si="871"/>
        <v>96.533428795688934</v>
      </c>
      <c r="LV145" s="9">
        <f t="shared" si="591"/>
        <v>100.53097073997542</v>
      </c>
      <c r="LW145" s="9">
        <f t="shared" si="592"/>
        <v>92.142241352483779</v>
      </c>
      <c r="LX145" s="120">
        <f t="shared" si="872"/>
        <v>96.336606046229605</v>
      </c>
      <c r="LY145" s="15">
        <f t="shared" si="873"/>
        <v>8.180493833927345E-4</v>
      </c>
      <c r="LZ145" s="12"/>
      <c r="MA145" s="11">
        <f t="shared" si="1080"/>
        <v>8.3885533308258474E-4</v>
      </c>
      <c r="MB145" s="10">
        <f t="shared" si="874"/>
        <v>96.423945451307446</v>
      </c>
      <c r="MC145" s="9">
        <f t="shared" si="593"/>
        <v>100.51257970311809</v>
      </c>
      <c r="MD145" s="9">
        <f t="shared" si="594"/>
        <v>91.942823036179576</v>
      </c>
      <c r="ME145" s="120">
        <f t="shared" si="875"/>
        <v>96.227701369648827</v>
      </c>
      <c r="MF145" s="15">
        <f t="shared" si="876"/>
        <v>8.357027427381465E-4</v>
      </c>
      <c r="MG145" s="12"/>
      <c r="MH145" s="11">
        <f t="shared" si="1081"/>
        <v>8.5649645683334242E-4</v>
      </c>
      <c r="MI145" s="10">
        <f t="shared" si="877"/>
        <v>96.314156112459926</v>
      </c>
      <c r="MJ145" s="9">
        <f t="shared" si="595"/>
        <v>100.49338635119263</v>
      </c>
      <c r="MK145" s="9">
        <f t="shared" si="596"/>
        <v>91.743607751422203</v>
      </c>
      <c r="ML145" s="120">
        <f t="shared" si="878"/>
        <v>96.118497051307415</v>
      </c>
      <c r="MM145" s="15">
        <f t="shared" si="879"/>
        <v>8.532580630194142E-4</v>
      </c>
      <c r="MN145" s="12"/>
      <c r="MO145" s="11">
        <f t="shared" si="1082"/>
        <v>8.7403883444281925E-4</v>
      </c>
      <c r="MP145" s="10">
        <f t="shared" si="880"/>
        <v>96.204051145299218</v>
      </c>
      <c r="MQ145" s="9">
        <f t="shared" si="597"/>
        <v>100.47337815333826</v>
      </c>
      <c r="MR145" s="9">
        <f t="shared" si="598"/>
        <v>91.544588613322929</v>
      </c>
      <c r="MS145" s="120">
        <f t="shared" si="881"/>
        <v>96.008983383330587</v>
      </c>
      <c r="MT145" s="15">
        <f t="shared" si="882"/>
        <v>8.7071479365448119E-4</v>
      </c>
      <c r="MU145" s="12"/>
      <c r="MV145" s="11">
        <f t="shared" si="1083"/>
        <v>8.9148190132455867E-4</v>
      </c>
      <c r="MW145" s="10">
        <f t="shared" si="883"/>
        <v>96.093621083442599</v>
      </c>
      <c r="MX145" s="9">
        <f t="shared" si="599"/>
        <v>100.45254288883993</v>
      </c>
      <c r="MY145" s="9">
        <f t="shared" si="600"/>
        <v>91.345758762215326</v>
      </c>
      <c r="MZ145" s="120">
        <f t="shared" si="884"/>
        <v>95.899150825527627</v>
      </c>
      <c r="NA145" s="15">
        <f t="shared" si="885"/>
        <v>8.8807241184634517E-4</v>
      </c>
      <c r="NB145" s="12"/>
      <c r="NC145" s="11">
        <f t="shared" si="1084"/>
        <v>9.0882512106851864E-4</v>
      </c>
      <c r="ND145" s="10">
        <f t="shared" si="886"/>
        <v>95.982856629335515</v>
      </c>
      <c r="NE145" s="9">
        <f t="shared" si="601"/>
        <v>100.43086864628839</v>
      </c>
      <c r="NF145" s="9">
        <f t="shared" si="602"/>
        <v>91.147111367143197</v>
      </c>
      <c r="NG145" s="120">
        <f t="shared" si="887"/>
        <v>95.788990006715792</v>
      </c>
      <c r="NH145" s="15">
        <f t="shared" si="888"/>
        <v>9.0533042216104265E-4</v>
      </c>
      <c r="NI145" s="12"/>
      <c r="NJ145" s="11">
        <f t="shared" si="1085"/>
        <v>9.2606798503084729E-4</v>
      </c>
      <c r="NK145" s="10">
        <f t="shared" si="889"/>
        <v>95.871748655492524</v>
      </c>
      <c r="NL145" s="9">
        <f t="shared" si="603"/>
        <v>100.40834382259959</v>
      </c>
      <c r="NM145" s="9">
        <f t="shared" si="604"/>
        <v>90.948639629248035</v>
      </c>
      <c r="NN145" s="120">
        <f t="shared" si="890"/>
        <v>95.678491725923806</v>
      </c>
      <c r="NO145" s="15">
        <f t="shared" si="891"/>
        <v>9.2248835610167013E-4</v>
      </c>
      <c r="NP145" s="12"/>
      <c r="NQ145" s="11">
        <f t="shared" si="1086"/>
        <v>9.4321001191896884E-4</v>
      </c>
      <c r="NR145" s="10">
        <f t="shared" si="892"/>
        <v>95.76028820561865</v>
      </c>
      <c r="NS145" s="9">
        <f t="shared" si="605"/>
        <v>100.3849571218981</v>
      </c>
      <c r="NT145" s="9">
        <f t="shared" si="606"/>
        <v>90.750336785053804</v>
      </c>
      <c r="NU145" s="120">
        <f t="shared" si="893"/>
        <v>95.567646953475958</v>
      </c>
      <c r="NV145" s="15">
        <f t="shared" si="894"/>
        <v>9.3954577167917181E-4</v>
      </c>
      <c r="NW145" s="12"/>
      <c r="NX145" s="11">
        <f t="shared" si="1087"/>
        <v>9.6025074737270859E-4</v>
      </c>
      <c r="NY145" s="10">
        <f t="shared" si="895"/>
        <v>95.648466495612311</v>
      </c>
      <c r="NZ145" s="9">
        <f t="shared" si="607"/>
        <v>100.36069755426917</v>
      </c>
      <c r="OA145" s="9">
        <f t="shared" si="608"/>
        <v>90.55219610964852</v>
      </c>
      <c r="OB145" s="120">
        <f t="shared" si="896"/>
        <v>95.456446831958843</v>
      </c>
      <c r="OC145" s="15">
        <f t="shared" si="897"/>
        <v>9.5650225298040444E-4</v>
      </c>
      <c r="OD145" s="12"/>
      <c r="OE145" s="11">
        <f t="shared" si="1088"/>
        <v>9.7718976354193459E-4</v>
      </c>
      <c r="OF145" s="10">
        <f t="shared" si="898"/>
        <v>95.536274914451951</v>
      </c>
      <c r="OG145" s="9">
        <f t="shared" si="609"/>
        <v>100.33555443438424</v>
      </c>
      <c r="OH145" s="9">
        <f t="shared" si="610"/>
        <v>90.354210919761869</v>
      </c>
      <c r="OI145" s="120">
        <f t="shared" si="899"/>
        <v>95.344882677073059</v>
      </c>
      <c r="OJ145" s="15">
        <f t="shared" si="900"/>
        <v>9.7335740973394696E-4</v>
      </c>
      <c r="OK145" s="12"/>
      <c r="OL145" s="11">
        <f t="shared" si="1089"/>
        <v>9.9402665866126904E-4</v>
      </c>
      <c r="OM145" s="10">
        <f t="shared" si="901"/>
        <v>95.423705024968285</v>
      </c>
      <c r="ON145" s="9">
        <f t="shared" si="611"/>
        <v>100.30951738000434</v>
      </c>
      <c r="OO145" s="9">
        <f t="shared" si="612"/>
        <v>90.156374576739111</v>
      </c>
      <c r="OP145" s="120">
        <f t="shared" si="902"/>
        <v>95.232945978371731</v>
      </c>
      <c r="OQ145" s="15">
        <f t="shared" si="903"/>
        <v>9.9011087687417439E-4</v>
      </c>
      <c r="OR145" s="12"/>
      <c r="OS145" s="11">
        <f t="shared" si="1090"/>
        <v>1.0107610566222884E-3</v>
      </c>
      <c r="OT145" s="10">
        <f t="shared" si="904"/>
        <v>95.310748564504621</v>
      </c>
      <c r="OU145" s="9">
        <f t="shared" si="613"/>
        <v>100.28257631036608</v>
      </c>
      <c r="OV145" s="9">
        <f t="shared" si="614"/>
        <v>89.958680489409787</v>
      </c>
      <c r="OW145" s="120">
        <f t="shared" si="905"/>
        <v>95.120628399887934</v>
      </c>
      <c r="OX145" s="15">
        <f t="shared" si="906"/>
        <v>1.0067623141040989E-3</v>
      </c>
      <c r="OY145" s="12"/>
      <c r="OZ145" s="11">
        <f t="shared" si="1091"/>
        <v>1.0273926065438271E-3</v>
      </c>
      <c r="PA145" s="10">
        <f t="shared" si="907"/>
        <v>95.197397445466777</v>
      </c>
      <c r="PB145" s="9">
        <f t="shared" si="615"/>
        <v>100.25472144445469</v>
      </c>
      <c r="PC145" s="9">
        <f t="shared" si="616"/>
        <v>89.761122116852221</v>
      </c>
      <c r="PD145" s="120">
        <f t="shared" si="908"/>
        <v>95.007921780653447</v>
      </c>
      <c r="PE145" s="15">
        <f t="shared" si="909"/>
        <v>1.0233114054573735E-3</v>
      </c>
      <c r="PF145" s="12"/>
      <c r="PG145" s="11">
        <f t="shared" si="1092"/>
        <v>1.0439209823407283E-3</v>
      </c>
      <c r="PH145" s="10">
        <f t="shared" si="910"/>
        <v>95.083643755765337</v>
      </c>
      <c r="PI145" s="9">
        <f t="shared" si="617"/>
        <v>100.22594329916859</v>
      </c>
      <c r="PJ145" s="9">
        <f t="shared" si="618"/>
        <v>89.563692971053428</v>
      </c>
      <c r="PK145" s="120">
        <f t="shared" si="911"/>
        <v>94.894818135111009</v>
      </c>
      <c r="PL145" s="15">
        <f t="shared" si="912"/>
        <v>1.0397578588599216E-3</v>
      </c>
      <c r="PM145" s="12"/>
      <c r="PN145" s="11">
        <f t="shared" si="1093"/>
        <v>1.0603458822915084E-3</v>
      </c>
      <c r="PO145" s="10">
        <f t="shared" si="913"/>
        <v>94.969479759152364</v>
      </c>
      <c r="PP145" s="9">
        <f t="shared" si="619"/>
        <v>100.19623268737996</v>
      </c>
      <c r="PQ145" s="9">
        <f t="shared" si="620"/>
        <v>89.366386619463967</v>
      </c>
      <c r="PR145" s="120">
        <f t="shared" si="914"/>
        <v>94.781309653421971</v>
      </c>
      <c r="PS145" s="15">
        <f t="shared" si="915"/>
        <v>1.0561014056916669E-3</v>
      </c>
      <c r="PT145" s="12"/>
      <c r="PU145" s="11">
        <f t="shared" si="1094"/>
        <v>1.0766670286054742E-3</v>
      </c>
      <c r="PV145" s="10">
        <f t="shared" si="916"/>
        <v>94.854897895454428</v>
      </c>
      <c r="PW145" s="9">
        <f t="shared" si="621"/>
        <v>100.16558071589564</v>
      </c>
      <c r="PX145" s="9">
        <f t="shared" si="622"/>
        <v>89.169196687449571</v>
      </c>
      <c r="PY145" s="120">
        <f t="shared" si="917"/>
        <v>94.667388701672607</v>
      </c>
      <c r="PZ145" s="15">
        <f t="shared" si="918"/>
        <v>1.0723418003486058E-3</v>
      </c>
      <c r="QA145" s="12"/>
      <c r="QB145" s="11">
        <f t="shared" si="1095"/>
        <v>1.0928841669894805E-3</v>
      </c>
      <c r="QC145" s="10">
        <f t="shared" si="919"/>
        <v>94.739890780705167</v>
      </c>
      <c r="QD145" s="9">
        <f t="shared" si="623"/>
        <v>100.13397878332262</v>
      </c>
      <c r="QE145" s="9">
        <f t="shared" si="624"/>
        <v>88.972116860637499</v>
      </c>
      <c r="QF145" s="120">
        <f t="shared" si="920"/>
        <v>94.553047821980059</v>
      </c>
      <c r="QG145" s="15">
        <f t="shared" si="921"/>
        <v>1.0884788198058347E-3</v>
      </c>
      <c r="QH145" s="12"/>
      <c r="QI145" s="11">
        <f t="shared" si="1096"/>
        <v>1.1089970662150189E-3</v>
      </c>
      <c r="QJ145" s="10">
        <f t="shared" si="922"/>
        <v>94.624451207178424</v>
      </c>
      <c r="QK145" s="9">
        <f t="shared" si="625"/>
        <v>100.1014185778424</v>
      </c>
      <c r="QL145" s="9">
        <f t="shared" si="626"/>
        <v>88.775140887161569</v>
      </c>
      <c r="QM145" s="120">
        <f t="shared" si="923"/>
        <v>94.438279732501982</v>
      </c>
      <c r="QN145" s="15">
        <f t="shared" si="924"/>
        <v>1.1045122631815959E-3</v>
      </c>
      <c r="QO145" s="12"/>
      <c r="QP145" s="11">
        <f t="shared" si="1097"/>
        <v>1.1250055176856471E-3</v>
      </c>
      <c r="QQ145" s="10">
        <f t="shared" si="925"/>
        <v>94.508572143326091</v>
      </c>
      <c r="QR145" s="9">
        <f t="shared" si="627"/>
        <v>100.06789207489842</v>
      </c>
      <c r="QS145" s="9">
        <f t="shared" si="628"/>
        <v>88.57826257980291</v>
      </c>
      <c r="QT145" s="120">
        <f t="shared" si="926"/>
        <v>94.32307732735066</v>
      </c>
      <c r="QU145" s="15">
        <f t="shared" si="927"/>
        <v>1.1204419513029928E-3</v>
      </c>
      <c r="QV145" s="12"/>
      <c r="QW145" s="11">
        <f t="shared" si="1098"/>
        <v>1.1409093350054768E-3</v>
      </c>
      <c r="QX145" s="10">
        <f t="shared" si="928"/>
        <v>94.392246733621235</v>
      </c>
      <c r="QY145" s="9">
        <f t="shared" si="629"/>
        <v>100.03339153480061</v>
      </c>
      <c r="QZ145" s="9">
        <f t="shared" si="630"/>
        <v>88.381475818029401</v>
      </c>
      <c r="RA145" s="120">
        <f t="shared" si="929"/>
        <v>94.207433676415008</v>
      </c>
      <c r="RB145" s="15">
        <f t="shared" si="930"/>
        <v>1.1362677262735008E-3</v>
      </c>
      <c r="RC145" s="12"/>
      <c r="RD145" s="11">
        <f t="shared" si="1099"/>
        <v>1.1567083535488278E-3</v>
      </c>
      <c r="RE145" s="10">
        <f t="shared" si="931"/>
        <v>94.275468298310102</v>
      </c>
      <c r="RF145" s="9">
        <f t="shared" si="631"/>
        <v>99.997909500251026</v>
      </c>
      <c r="RG145" s="9">
        <f t="shared" si="632"/>
        <v>88.184774549934957</v>
      </c>
      <c r="RH145" s="120">
        <f t="shared" si="932"/>
        <v>94.091342025092985</v>
      </c>
      <c r="RI145" s="15">
        <f t="shared" si="933"/>
        <v>1.1519894510425802E-3</v>
      </c>
      <c r="RJ145" s="12"/>
      <c r="RK145" s="11">
        <f t="shared" si="1100"/>
        <v>1.1724024300313841E-3</v>
      </c>
      <c r="RL145" s="10">
        <f t="shared" si="934"/>
        <v>94.158230333075494</v>
      </c>
      <c r="RM145" s="9">
        <f t="shared" si="633"/>
        <v>99.961438793794656</v>
      </c>
      <c r="RN145" s="9">
        <f t="shared" si="634"/>
        <v>87.988152794077777</v>
      </c>
      <c r="RO145" s="120">
        <f t="shared" si="935"/>
        <v>93.97479579393621</v>
      </c>
      <c r="RP145" s="15">
        <f t="shared" si="936"/>
        <v>1.1676070089778E-3</v>
      </c>
      <c r="RQ145" s="12"/>
      <c r="RR145" s="11">
        <f t="shared" si="1101"/>
        <v>1.1879914420832784E-3</v>
      </c>
      <c r="RS145" s="10">
        <f t="shared" si="937"/>
        <v>94.040526508613141</v>
      </c>
      <c r="RT145" s="9">
        <f t="shared" si="635"/>
        <v>99.923972515199111</v>
      </c>
      <c r="RU145" s="9">
        <f t="shared" si="636"/>
        <v>87.791604641220005</v>
      </c>
      <c r="RV145" s="120">
        <f t="shared" si="938"/>
        <v>93.857788578209551</v>
      </c>
      <c r="RW145" s="15">
        <f t="shared" si="939"/>
        <v>1.1831203034396789E-3</v>
      </c>
      <c r="RX145" s="12"/>
      <c r="RY145" s="11">
        <f t="shared" si="1102"/>
        <v>1.2034752878243079E-3</v>
      </c>
      <c r="RZ145" s="10">
        <f t="shared" si="940"/>
        <v>93.922350670124189</v>
      </c>
      <c r="SA145" s="9">
        <f t="shared" si="637"/>
        <v>99.885504038767181</v>
      </c>
      <c r="SB145" s="9">
        <f t="shared" si="638"/>
        <v>87.595124255970688</v>
      </c>
      <c r="SC145" s="120">
        <f t="shared" si="941"/>
        <v>93.740314147368935</v>
      </c>
      <c r="SD145" s="15">
        <f t="shared" si="942"/>
        <v>1.1985292573593871E-3</v>
      </c>
      <c r="SE145" s="12"/>
      <c r="SF145" s="11">
        <f t="shared" si="1103"/>
        <v>1.2188538854414591E-3</v>
      </c>
      <c r="SG145" s="10">
        <f t="shared" si="943"/>
        <v>93.803696836726658</v>
      </c>
      <c r="SH145" s="9">
        <f t="shared" si="639"/>
        <v>99.846027010585743</v>
      </c>
      <c r="SI145" s="9">
        <f t="shared" si="640"/>
        <v>87.398705878330802</v>
      </c>
      <c r="SJ145" s="120">
        <f t="shared" si="944"/>
        <v>93.622366444458265</v>
      </c>
      <c r="SK145" s="15">
        <f t="shared" si="945"/>
        <v>1.213833812819807E-3</v>
      </c>
      <c r="SL145" s="12"/>
      <c r="SM145" s="11">
        <f t="shared" si="1104"/>
        <v>1.2341271727692525E-3</v>
      </c>
      <c r="SN145" s="10">
        <f t="shared" si="946"/>
        <v>93.684559200787092</v>
      </c>
      <c r="SO145" s="9">
        <f t="shared" si="641"/>
        <v>99.805535345714873</v>
      </c>
      <c r="SP145" s="9">
        <f t="shared" si="642"/>
        <v>87.202343825143487</v>
      </c>
      <c r="SQ145" s="120">
        <f t="shared" si="947"/>
        <v>93.50393958542918</v>
      </c>
      <c r="SR145" s="15">
        <f t="shared" si="948"/>
        <v>1.2290339306399826E-3</v>
      </c>
      <c r="SS145" s="12"/>
      <c r="ST145" s="11">
        <f t="shared" si="1105"/>
        <v>1.2492951068729563E-3</v>
      </c>
      <c r="SU145" s="10">
        <f t="shared" si="949"/>
        <v>93.564932127175808</v>
      </c>
      <c r="SV145" s="9">
        <f t="shared" si="643"/>
        <v>99.764023225320514</v>
      </c>
      <c r="SW145" s="9">
        <f t="shared" si="644"/>
        <v>87.006032491452345</v>
      </c>
      <c r="SX145" s="120">
        <f t="shared" si="950"/>
        <v>93.385027858386422</v>
      </c>
      <c r="SY145" s="15">
        <f t="shared" si="951"/>
        <v>1.2441295899630676E-3</v>
      </c>
      <c r="SZ145" s="12"/>
      <c r="TA145" s="11">
        <f t="shared" si="1106"/>
        <v>1.2643576636347568E-3</v>
      </c>
      <c r="TB145" s="10">
        <f t="shared" si="952"/>
        <v>93.44481015244898</v>
      </c>
      <c r="TC145" s="9">
        <f t="shared" si="645"/>
        <v>99.721485093754325</v>
      </c>
      <c r="TD145" s="9">
        <f t="shared" si="646"/>
        <v>86.80976635176485</v>
      </c>
      <c r="TE145" s="120">
        <f t="shared" si="953"/>
        <v>93.26562572275958</v>
      </c>
      <c r="TF145" s="15">
        <f t="shared" si="954"/>
        <v>1.2591207878483329E-3</v>
      </c>
      <c r="TG145" s="12"/>
      <c r="TH145" s="11">
        <f t="shared" si="1107"/>
        <v>1.2793148373435527E-3</v>
      </c>
      <c r="TI145" s="10">
        <f t="shared" si="955"/>
        <v>93.324187983957742</v>
      </c>
      <c r="TJ145" s="9">
        <f t="shared" si="647"/>
        <v>99.67791565558403</v>
      </c>
      <c r="TK145" s="9">
        <f t="shared" si="648"/>
        <v>86.613539961226877</v>
      </c>
      <c r="TL145" s="120">
        <f t="shared" si="956"/>
        <v>93.145727808405454</v>
      </c>
      <c r="TM145" s="15">
        <f t="shared" si="957"/>
        <v>1.2740075388670499E-3</v>
      </c>
      <c r="TN145" s="12"/>
      <c r="TO145" s="11">
        <f t="shared" si="1108"/>
        <v>1.2941666402880901E-3</v>
      </c>
      <c r="TP145" s="10">
        <f t="shared" si="958"/>
        <v>93.203060498889101</v>
      </c>
      <c r="TQ145" s="9">
        <f t="shared" si="649"/>
        <v>99.633309872577541</v>
      </c>
      <c r="TR145" s="9">
        <f t="shared" si="650"/>
        <v>86.417347956707957</v>
      </c>
      <c r="TS145" s="120">
        <f t="shared" si="959"/>
        <v>93.025328914642756</v>
      </c>
      <c r="TT145" s="15">
        <f t="shared" si="960"/>
        <v>1.2887898747025546E-3</v>
      </c>
      <c r="TU145" s="12"/>
      <c r="TV145" s="11">
        <f t="shared" si="1109"/>
        <v>1.3089131023538614E-3</v>
      </c>
      <c r="TW145" s="10">
        <f t="shared" si="961"/>
        <v>93.08142274324004</v>
      </c>
      <c r="TX145" s="9">
        <f t="shared" si="651"/>
        <v>99.587662960644067</v>
      </c>
      <c r="TY145" s="9">
        <f t="shared" si="652"/>
        <v>86.221185057798621</v>
      </c>
      <c r="TZ145" s="120">
        <f t="shared" si="962"/>
        <v>92.904424009221344</v>
      </c>
      <c r="UA145" s="15">
        <f t="shared" si="963"/>
        <v>1.3034678437546926E-3</v>
      </c>
      <c r="UB145" s="12"/>
      <c r="UC145" s="11">
        <f t="shared" si="1110"/>
        <v>1.3235542706239274E-3</v>
      </c>
      <c r="UD145" s="10">
        <f t="shared" si="964"/>
        <v>92.95926993072716</v>
      </c>
      <c r="UE145" s="9">
        <f t="shared" si="653"/>
        <v>99.540970386735481</v>
      </c>
      <c r="UF145" s="9">
        <f t="shared" si="654"/>
        <v>86.025046067722613</v>
      </c>
      <c r="UG145" s="120">
        <f t="shared" si="965"/>
        <v>92.783008227229047</v>
      </c>
      <c r="UH145" s="15">
        <f t="shared" si="966"/>
        <v>1.3180415107486841E-3</v>
      </c>
      <c r="UI145" s="12"/>
      <c r="UJ145" s="11">
        <f t="shared" si="1111"/>
        <v>1.338090208983743E-3</v>
      </c>
      <c r="UK145" s="10">
        <f t="shared" si="967"/>
        <v>92.836597441634794</v>
      </c>
      <c r="UL145" s="9">
        <f t="shared" si="655"/>
        <v>99.493227865710764</v>
      </c>
      <c r="UM145" s="9">
        <f t="shared" si="656"/>
        <v>85.828925874164653</v>
      </c>
      <c r="UN145" s="120">
        <f t="shared" si="968"/>
        <v>92.661076869937716</v>
      </c>
      <c r="UO145" s="15">
        <f t="shared" si="969"/>
        <v>1.3325109563486395E-3</v>
      </c>
      <c r="UP145" s="12"/>
      <c r="UQ145" s="11">
        <f t="shared" si="1112"/>
        <v>1.3525209977302154E-3</v>
      </c>
      <c r="UR145" s="10">
        <f t="shared" si="970"/>
        <v>92.713400821603486</v>
      </c>
      <c r="US145" s="9">
        <f t="shared" si="657"/>
        <v>99.444431357166707</v>
      </c>
      <c r="UT145" s="9">
        <f t="shared" si="658"/>
        <v>85.63281945001691</v>
      </c>
      <c r="UU145" s="120">
        <f t="shared" si="971"/>
        <v>92.538625403591809</v>
      </c>
      <c r="UV145" s="15">
        <f t="shared" si="972"/>
        <v>1.3468762767757032E-3</v>
      </c>
      <c r="UW145" s="12"/>
      <c r="UX145" s="11">
        <f t="shared" si="1113"/>
        <v>1.3668467331850128E-3</v>
      </c>
      <c r="UY145" s="10">
        <f t="shared" si="973"/>
        <v>92.589675780361858</v>
      </c>
      <c r="UZ145" s="9">
        <f t="shared" si="659"/>
        <v>99.394577062237616</v>
      </c>
      <c r="VA145" s="9">
        <f t="shared" si="660"/>
        <v>85.436721854043981</v>
      </c>
      <c r="VB145" s="120">
        <f t="shared" si="974"/>
        <v>92.415649458140791</v>
      </c>
      <c r="VC145" s="15">
        <f t="shared" si="975"/>
        <v>1.36113758343111E-3</v>
      </c>
      <c r="VD145" s="12"/>
      <c r="VE145" s="11">
        <f t="shared" si="1114"/>
        <v>1.3810675273124111E-3</v>
      </c>
      <c r="VF145" s="10">
        <f t="shared" si="976"/>
        <v>92.465418190403284</v>
      </c>
      <c r="VG145" s="9">
        <f t="shared" si="661"/>
        <v>99.3436614203669</v>
      </c>
      <c r="VH145" s="9">
        <f t="shared" si="662"/>
        <v>85.240628231471021</v>
      </c>
      <c r="VI145" s="120">
        <f t="shared" si="977"/>
        <v>92.292144825918967</v>
      </c>
      <c r="VJ145" s="15">
        <f t="shared" si="978"/>
        <v>1.3752950025240106E-3</v>
      </c>
      <c r="VK145" s="12"/>
      <c r="VL145" s="11">
        <f t="shared" si="1115"/>
        <v>1.3951835073415491E-3</v>
      </c>
      <c r="VM145" s="10">
        <f t="shared" si="979"/>
        <v>92.34062408561104</v>
      </c>
      <c r="VN145" s="9">
        <f t="shared" si="663"/>
        <v>99.291681106053161</v>
      </c>
      <c r="VO145" s="9">
        <f t="shared" si="664"/>
        <v>85.044533814493803</v>
      </c>
      <c r="VP145" s="120">
        <f t="shared" si="980"/>
        <v>92.16810746027349</v>
      </c>
      <c r="VQ145" s="15">
        <f t="shared" si="981"/>
        <v>1.3893486747044298E-3</v>
      </c>
      <c r="VR145" s="12"/>
      <c r="VS145" s="11">
        <f t="shared" si="1116"/>
        <v>1.4091948153934866E-3</v>
      </c>
      <c r="VT145" s="10">
        <f t="shared" si="982"/>
        <v>92.215289659832678</v>
      </c>
      <c r="VU145" s="9">
        <f t="shared" si="665"/>
        <v>99.23863302557362</v>
      </c>
      <c r="VV145" s="9">
        <f t="shared" si="666"/>
        <v>86.257764180512311</v>
      </c>
      <c r="VW145" s="120">
        <f t="shared" si="983"/>
        <v>92.748198603042965</v>
      </c>
      <c r="VX145" s="15">
        <f t="shared" si="984"/>
        <v>1.2658641451038185E-3</v>
      </c>
      <c r="VY145" s="12"/>
      <c r="VZ145" s="11">
        <f t="shared" si="1117"/>
        <v>1.2846623816129491E-3</v>
      </c>
      <c r="WA145" s="10">
        <f t="shared" si="985"/>
        <v>92.799227342099982</v>
      </c>
      <c r="WB145" s="9">
        <f t="shared" si="667"/>
        <v>99.194595656065644</v>
      </c>
      <c r="WC145" s="9">
        <f t="shared" si="668"/>
        <v>93.929124266445697</v>
      </c>
      <c r="WD145" s="120">
        <f t="shared" si="986"/>
        <v>96.561859961255664</v>
      </c>
      <c r="WE145" s="15">
        <f t="shared" si="987"/>
        <v>5.1347652601280147E-4</v>
      </c>
      <c r="WF145" s="12"/>
      <c r="WG145" s="11">
        <f t="shared" si="1118"/>
        <v>5.2847182547027186E-4</v>
      </c>
      <c r="WH145" s="10">
        <f t="shared" si="988"/>
        <v>96.631069774925678</v>
      </c>
      <c r="WI145" s="9">
        <f t="shared" si="669"/>
        <v>99.187349822402737</v>
      </c>
      <c r="WJ145" s="9">
        <f t="shared" si="670"/>
        <v>94.030403798732635</v>
      </c>
      <c r="WK145" s="120">
        <f t="shared" si="989"/>
        <v>96.608876810567693</v>
      </c>
      <c r="WL145" s="15">
        <f t="shared" si="990"/>
        <v>5.0289338468151204E-4</v>
      </c>
      <c r="WM145" s="12"/>
      <c r="WN145" s="11">
        <f t="shared" si="1119"/>
        <v>5.1781693476156941E-4</v>
      </c>
      <c r="WO145" s="10">
        <f t="shared" si="991"/>
        <v>96.678025116455188</v>
      </c>
      <c r="WP145" s="9">
        <f t="shared" si="671"/>
        <v>99.180399594959013</v>
      </c>
      <c r="WQ145" s="9">
        <f t="shared" si="672"/>
        <v>94.133988347625092</v>
      </c>
      <c r="WR145" s="120">
        <f t="shared" si="992"/>
        <v>96.65719397129206</v>
      </c>
      <c r="WS145" s="15">
        <f t="shared" si="993"/>
        <v>4.9211429032187091E-4</v>
      </c>
      <c r="WT145" s="12"/>
      <c r="WU145" s="11">
        <f t="shared" si="1120"/>
        <v>5.0696721978214581E-4</v>
      </c>
      <c r="WV145" s="10">
        <f t="shared" si="994"/>
        <v>96.726285746780405</v>
      </c>
      <c r="WW145" s="9">
        <f t="shared" si="673"/>
        <v>99.173744118914854</v>
      </c>
      <c r="WX145" s="9">
        <f t="shared" si="674"/>
        <v>94.239849840133388</v>
      </c>
      <c r="WY145" s="120">
        <f t="shared" si="995"/>
        <v>96.706796979524114</v>
      </c>
      <c r="WZ145" s="15">
        <f t="shared" si="996"/>
        <v>4.8114189718653159E-4</v>
      </c>
      <c r="XA145" s="12"/>
      <c r="XB145" s="11">
        <f t="shared" si="1121"/>
        <v>4.9592538031444761E-4</v>
      </c>
      <c r="XC145" s="10">
        <f t="shared" si="997"/>
        <v>96.775837013304312</v>
      </c>
      <c r="XD145" s="9">
        <f t="shared" si="675"/>
        <v>99.167382120974722</v>
      </c>
      <c r="XE145" s="9">
        <f t="shared" si="676"/>
        <v>94.347959420508673</v>
      </c>
      <c r="XF145" s="120">
        <f t="shared" si="998"/>
        <v>96.757670770741697</v>
      </c>
      <c r="XG145" s="15">
        <f t="shared" si="999"/>
        <v>4.6997889505219617E-4</v>
      </c>
      <c r="XH145" s="12"/>
      <c r="XI145" s="11">
        <f t="shared" si="1122"/>
        <v>4.8469415135953475E-4</v>
      </c>
      <c r="XJ145" s="10">
        <f t="shared" si="1000"/>
        <v>96.826663660718182</v>
      </c>
      <c r="XK145" s="9">
        <f t="shared" si="677"/>
        <v>99.161311908634573</v>
      </c>
      <c r="XL145" s="9">
        <f t="shared" si="678"/>
        <v>94.458287464156001</v>
      </c>
      <c r="XM145" s="120">
        <f t="shared" si="1001"/>
        <v>96.80979968639528</v>
      </c>
      <c r="XN145" s="15">
        <f t="shared" si="1002"/>
        <v>4.5862800779142521E-4</v>
      </c>
      <c r="XO145" s="12"/>
      <c r="XP145" s="11">
        <f t="shared" si="1123"/>
        <v>4.7327630168675345E-4</v>
      </c>
      <c r="XQ145" s="10">
        <f t="shared" si="1003"/>
        <v>96.878749837909737</v>
      </c>
      <c r="XR145" s="9">
        <f t="shared" si="679"/>
        <v>99.155531369876229</v>
      </c>
      <c r="XS145" s="9">
        <f t="shared" si="680"/>
        <v>94.570803593294897</v>
      </c>
      <c r="XT145" s="120">
        <f t="shared" si="1004"/>
        <v>96.863167481585563</v>
      </c>
      <c r="XU145" s="15">
        <f t="shared" si="1005"/>
        <v>4.4709199181562544E-4</v>
      </c>
      <c r="XV145" s="12"/>
      <c r="XW145" s="11">
        <f t="shared" si="1124"/>
        <v>4.6167463225514963E-4</v>
      </c>
      <c r="XX145" s="10">
        <f t="shared" si="1006"/>
        <v>96.932079105960213</v>
      </c>
      <c r="XY145" s="9">
        <f t="shared" si="681"/>
        <v>99.150037973287809</v>
      </c>
      <c r="XZ145" s="9">
        <f t="shared" si="682"/>
        <v>94.6854766943421</v>
      </c>
      <c r="YA145" s="120">
        <f t="shared" si="1007"/>
        <v>96.917757333814961</v>
      </c>
      <c r="YB145" s="15">
        <f t="shared" si="1008"/>
        <v>4.3537363439169008E-4</v>
      </c>
      <c r="YC145" s="12"/>
      <c r="YD145" s="11">
        <f t="shared" si="1125"/>
        <v>4.4989197450910618E-4</v>
      </c>
      <c r="YE145" s="10">
        <f t="shared" si="1009"/>
        <v>96.986634447216687</v>
      </c>
      <c r="YF145" s="9">
        <f t="shared" si="683"/>
        <v>99.144828768608605</v>
      </c>
      <c r="YG145" s="9">
        <f t="shared" si="684"/>
        <v>94.802274936978151</v>
      </c>
      <c r="YH145" s="120">
        <f t="shared" si="1010"/>
        <v>96.973551852793378</v>
      </c>
      <c r="YI145" s="15">
        <f t="shared" si="1011"/>
        <v>4.234757518357958E-4</v>
      </c>
      <c r="YJ145" s="12"/>
      <c r="YK145" s="11">
        <f t="shared" si="1126"/>
        <v>4.3793118855187075E-4</v>
      </c>
      <c r="YL145" s="10">
        <f t="shared" si="1012"/>
        <v>97.042398275418805</v>
      </c>
      <c r="YM145" s="9">
        <f t="shared" si="685"/>
        <v>99.139900387695164</v>
      </c>
      <c r="YN145" s="9">
        <f t="shared" si="686"/>
        <v>94.921165794856336</v>
      </c>
      <c r="YO145" s="120">
        <f t="shared" si="1013"/>
        <v>97.030533091275743</v>
      </c>
      <c r="YP145" s="15">
        <f t="shared" si="1014"/>
        <v>4.1140118758811977E-4</v>
      </c>
      <c r="YQ145" s="12"/>
      <c r="YR145" s="11">
        <f t="shared" si="1127"/>
        <v>4.2579516120079395E-4</v>
      </c>
      <c r="YS145" s="10">
        <f t="shared" si="1015"/>
        <v>97.099352446856969</v>
      </c>
      <c r="YT145" s="9">
        <f t="shared" si="687"/>
        <v>99.135249045904601</v>
      </c>
      <c r="YU145" s="9">
        <f t="shared" si="688"/>
        <v>95.042116067908253</v>
      </c>
      <c r="YV145" s="120">
        <f t="shared" si="1016"/>
        <v>97.088682556906434</v>
      </c>
      <c r="YW145" s="15">
        <f t="shared" si="1017"/>
        <v>3.9915281017255388E-4</v>
      </c>
      <c r="YX145" s="12"/>
      <c r="YY145" s="11">
        <f t="shared" si="1128"/>
        <v>4.1348680392843231E-4</v>
      </c>
      <c r="YZ145" s="10">
        <f t="shared" si="1018"/>
        <v>97.157478272536324</v>
      </c>
      <c r="ZA145" s="9">
        <f t="shared" si="689"/>
        <v>99.130870543889628</v>
      </c>
      <c r="ZB145" s="9">
        <f t="shared" si="690"/>
        <v>95.165091906189488</v>
      </c>
      <c r="ZC145" s="120">
        <f t="shared" si="1019"/>
        <v>97.147981225039558</v>
      </c>
      <c r="ZD145" s="15">
        <f t="shared" si="1020"/>
        <v>3.8673351104639124E-4</v>
      </c>
      <c r="ZE145" s="12"/>
      <c r="ZF145" s="11">
        <f t="shared" si="1129"/>
        <v>4.0100905069459866E-4</v>
      </c>
      <c r="ZG145" s="10">
        <f t="shared" si="1021"/>
        <v>97.216756531314815</v>
      </c>
      <c r="ZH145" s="9">
        <f t="shared" si="691"/>
        <v>99.126760269798879</v>
      </c>
      <c r="ZI145" s="9">
        <f t="shared" si="692"/>
        <v>95.29005883520739</v>
      </c>
      <c r="ZJ145" s="120">
        <f t="shared" si="1022"/>
        <v>97.208409552503127</v>
      </c>
      <c r="ZK145" s="15">
        <f t="shared" si="1023"/>
        <v>3.7414620234496555E-4</v>
      </c>
      <c r="ZL145" s="12"/>
      <c r="ZM145" s="11">
        <f t="shared" si="1130"/>
        <v>3.8836485567444979E-4</v>
      </c>
      <c r="ZN145" s="10">
        <f t="shared" si="1024"/>
        <v>97.277167483982367</v>
      </c>
      <c r="ZO145" s="9">
        <f t="shared" si="693"/>
        <v>99.122913201874638</v>
      </c>
      <c r="ZP145" s="9">
        <f t="shared" si="694"/>
        <v>95.416981782665346</v>
      </c>
      <c r="ZQ145" s="120">
        <f t="shared" si="1025"/>
        <v>97.269947492269992</v>
      </c>
      <c r="ZR145" s="15">
        <f t="shared" si="1026"/>
        <v>3.6139381452695012E-4</v>
      </c>
      <c r="ZS145" s="12"/>
      <c r="ZT145" s="11">
        <f t="shared" si="1131"/>
        <v>3.7555719088836647E-4</v>
      </c>
      <c r="ZU145" s="10">
        <f t="shared" si="1027"/>
        <v>97.338690888243718</v>
      </c>
      <c r="ZV145" s="9">
        <f t="shared" si="695"/>
        <v>99.119323911439224</v>
      </c>
      <c r="ZW145" s="9">
        <f t="shared" si="696"/>
        <v>95.545825106554517</v>
      </c>
      <c r="ZX145" s="120">
        <f t="shared" si="1028"/>
        <v>97.332574508996871</v>
      </c>
      <c r="ZY145" s="15">
        <f t="shared" si="1029"/>
        <v>3.4847929392614797E-4</v>
      </c>
      <c r="ZZ145" s="12"/>
      <c r="AAA145" s="11">
        <f t="shared" si="1132"/>
        <v>3.6258904373953681E-4</v>
      </c>
      <c r="AAB145" s="10">
        <f t="shared" si="1030"/>
        <v>97.401306014565293</v>
      </c>
      <c r="AAC145" s="9">
        <f t="shared" si="697"/>
        <v>99.115986566259892</v>
      </c>
      <c r="AAD145" s="9">
        <f t="shared" si="698"/>
        <v>95.676552624515978</v>
      </c>
      <c r="AAE145" s="120">
        <f t="shared" si="1031"/>
        <v>97.396269595387935</v>
      </c>
      <c r="AAF145" s="15">
        <f t="shared" si="1032"/>
        <v>3.3540560021628915E-4</v>
      </c>
      <c r="AAG145" s="12"/>
      <c r="AAH145" s="11">
        <f t="shared" si="1133"/>
        <v>3.49463414465912E-4</v>
      </c>
      <c r="AAI145" s="10">
        <f t="shared" si="1033"/>
        <v>97.464991662841754</v>
      </c>
      <c r="AAJ145" s="9">
        <f t="shared" si="699"/>
        <v>99.112894934280959</v>
      </c>
      <c r="AAK145" s="9">
        <f t="shared" si="700"/>
        <v>95.809127644396753</v>
      </c>
      <c r="AAL145" s="120">
        <f t="shared" si="1034"/>
        <v>97.461011289338856</v>
      </c>
      <c r="AAM145" s="15">
        <f t="shared" si="1035"/>
        <v>3.2217570379523217E-4</v>
      </c>
      <c r="AAN145" s="12"/>
      <c r="AAO145" s="11">
        <f t="shared" si="1134"/>
        <v>3.3618331351292563E-4</v>
      </c>
      <c r="AAP145" s="10">
        <f t="shared" si="1036"/>
        <v>97.529726179837752</v>
      </c>
      <c r="AAQ145" s="9">
        <f t="shared" si="701"/>
        <v>99.110042387711033</v>
      </c>
      <c r="AAR145" s="9">
        <f t="shared" si="702"/>
        <v>95.943512995911732</v>
      </c>
      <c r="AAS145" s="120">
        <f t="shared" si="1037"/>
        <v>97.52677769181139</v>
      </c>
      <c r="AAT145" s="15">
        <f t="shared" si="1038"/>
        <v>3.0879258309594198E-4</v>
      </c>
      <c r="AAU145" s="12"/>
      <c r="AAV145" s="11">
        <f t="shared" si="1135"/>
        <v>3.227517588344738E-4</v>
      </c>
      <c r="AAW145" s="10">
        <f t="shared" si="1039"/>
        <v>97.595487477353998</v>
      </c>
      <c r="AAX145" s="9">
        <f t="shared" si="703"/>
        <v>99.107421907451766</v>
      </c>
      <c r="AAY145" s="9">
        <f t="shared" si="704"/>
        <v>96.079671063328419</v>
      </c>
      <c r="AAZ145" s="120">
        <f t="shared" si="1040"/>
        <v>97.593546485390092</v>
      </c>
      <c r="ABA145" s="15">
        <f t="shared" si="1041"/>
        <v>2.9525922183103783E-4</v>
      </c>
      <c r="ABB145" s="12"/>
      <c r="ABC145" s="11">
        <f t="shared" si="1136"/>
        <v>3.0917177312901275E-4</v>
      </c>
      <c r="ABD145" s="10">
        <f t="shared" si="1042"/>
        <v>97.662253051068802</v>
      </c>
      <c r="ABE145" s="9">
        <f t="shared" si="705"/>
        <v>99.105026087853872</v>
      </c>
      <c r="ABF145" s="9">
        <f t="shared" si="1139"/>
        <v>96.217563819080013</v>
      </c>
      <c r="ABG145" s="120">
        <f t="shared" si="1043"/>
        <v>97.66129495346695</v>
      </c>
      <c r="ABH145" s="15">
        <f t="shared" si="1044"/>
        <v>2.8157860617870472E-4</v>
      </c>
      <c r="ABI145" s="12"/>
      <c r="ABJ145" s="11">
        <f t="shared" si="1137"/>
        <v>2.9544638101864365E-4</v>
      </c>
      <c r="ABK145" s="10">
        <f t="shared" si="1161"/>
        <v>97.72999999999999</v>
      </c>
      <c r="ABL145" s="9">
        <f t="shared" si="706"/>
        <v>99.102847141784892</v>
      </c>
      <c r="ABM145" s="9"/>
      <c r="ABN145" s="101">
        <f t="shared" si="1046"/>
        <v>97.72999999999999</v>
      </c>
      <c r="ABO145" s="15">
        <f t="shared" si="1162"/>
        <v>2.6775372191745737E-4</v>
      </c>
      <c r="ABP145" s="11"/>
      <c r="ABQ145" s="11"/>
    </row>
    <row r="146" spans="1:745" x14ac:dyDescent="0.2">
      <c r="A146" s="1">
        <f t="shared" si="707"/>
        <v>175.2</v>
      </c>
      <c r="B146" s="1">
        <f t="shared" si="1048"/>
        <v>-530.86680486868977</v>
      </c>
      <c r="C146" s="1">
        <f t="shared" si="1049"/>
        <v>-2564065.8939724509</v>
      </c>
      <c r="D146" s="2">
        <f t="shared" si="1050"/>
        <v>119.74</v>
      </c>
      <c r="E146" s="7">
        <f t="shared" si="1051"/>
        <v>2.8300000000000001E-3</v>
      </c>
      <c r="F146" s="1">
        <f t="shared" si="1052"/>
        <v>6.2352202539999999E-2</v>
      </c>
      <c r="G146" s="2">
        <f t="shared" si="1053"/>
        <v>3500</v>
      </c>
      <c r="H146" s="3">
        <f t="shared" si="500"/>
        <v>58.333333333333336</v>
      </c>
      <c r="I146" s="3">
        <f t="shared" si="501"/>
        <v>366.52</v>
      </c>
      <c r="J146" s="1">
        <f t="shared" si="1054"/>
        <v>0.77</v>
      </c>
      <c r="K146" s="1">
        <f t="shared" si="1055"/>
        <v>0.65</v>
      </c>
      <c r="L146" s="1">
        <f t="shared" si="1140"/>
        <v>0.50050000000000006</v>
      </c>
      <c r="M146" s="40">
        <f t="shared" si="1141"/>
        <v>9.0273513153513143</v>
      </c>
      <c r="N146" s="40">
        <f t="shared" si="502"/>
        <v>685.17596483516479</v>
      </c>
      <c r="O146" s="1">
        <f t="shared" si="1056"/>
        <v>22.01</v>
      </c>
      <c r="P146" s="1">
        <f t="shared" si="1057"/>
        <v>101</v>
      </c>
      <c r="Q146" s="2">
        <f t="shared" si="1058"/>
        <v>9568.08</v>
      </c>
      <c r="R146" s="1">
        <f t="shared" si="1142"/>
        <v>95.680800000000005</v>
      </c>
      <c r="S146" s="7">
        <f t="shared" si="1059"/>
        <v>0.1084</v>
      </c>
      <c r="T146" s="7">
        <f t="shared" si="503"/>
        <v>9.228889823999999E-3</v>
      </c>
      <c r="U146" s="7">
        <f t="shared" si="1143"/>
        <v>5.2029491518009133E-2</v>
      </c>
      <c r="V146" s="40">
        <f t="shared" si="1144"/>
        <v>5127.2756619537149</v>
      </c>
      <c r="W146" s="1">
        <f t="shared" si="1060"/>
        <v>0</v>
      </c>
      <c r="X146" s="1">
        <f t="shared" si="1061"/>
        <v>119.74</v>
      </c>
      <c r="Y146" s="1">
        <f t="shared" si="1062"/>
        <v>97.72999999999999</v>
      </c>
      <c r="Z146" s="6">
        <f t="shared" si="505"/>
        <v>0.80246106979523479</v>
      </c>
      <c r="AA146" s="2">
        <f t="shared" si="1063"/>
        <v>464.2</v>
      </c>
      <c r="AB146" s="40">
        <f t="shared" si="1145"/>
        <v>27481.926356927921</v>
      </c>
      <c r="AC146" s="1">
        <f t="shared" si="1146"/>
        <v>0.20611977595863853</v>
      </c>
      <c r="AD146" s="2">
        <f t="shared" si="1147"/>
        <v>24</v>
      </c>
      <c r="AE146" s="10">
        <f t="shared" si="1148"/>
        <v>4.9468746230073251</v>
      </c>
      <c r="AF146" s="12">
        <f t="shared" si="1149"/>
        <v>0.20122042999339809</v>
      </c>
      <c r="AG146" s="43">
        <f t="shared" si="510"/>
        <v>-1.4166813596896578E-4</v>
      </c>
      <c r="AH146" s="97">
        <f t="shared" si="511"/>
        <v>3.6458787960354031E-5</v>
      </c>
      <c r="AI146" s="11">
        <f t="shared" si="712"/>
        <v>0</v>
      </c>
      <c r="AJ146" s="43">
        <f t="shared" si="512"/>
        <v>2.0413269881257002E-3</v>
      </c>
      <c r="AK146" s="43"/>
      <c r="AL146" s="11">
        <f t="shared" ref="AL146:AL152" si="1163">IF(AI146&lt;0,0,IF(AL145=0,0,AI146))</f>
        <v>0</v>
      </c>
      <c r="AM146" s="10">
        <f t="shared" si="1150"/>
        <v>100.79037360121833</v>
      </c>
      <c r="AN146" s="9"/>
      <c r="AO146" s="9">
        <f t="shared" si="1151"/>
        <v>100.57652343018394</v>
      </c>
      <c r="AP146" s="108">
        <f t="shared" si="715"/>
        <v>100.57652343018394</v>
      </c>
      <c r="AQ146" s="15">
        <f t="shared" si="1152"/>
        <v>0</v>
      </c>
      <c r="AR146" s="49"/>
      <c r="AS146" s="11">
        <f t="shared" si="1153"/>
        <v>2.0855337050636739E-5</v>
      </c>
      <c r="AT146" s="10">
        <f t="shared" si="1154"/>
        <v>100.68344253913676</v>
      </c>
      <c r="AU146" s="9">
        <f t="shared" si="1155"/>
        <v>100.57652343018394</v>
      </c>
      <c r="AV146" s="9">
        <f t="shared" si="1156"/>
        <v>100.36315407491442</v>
      </c>
      <c r="AW146" s="101">
        <f t="shared" si="719"/>
        <v>100.46983875254918</v>
      </c>
      <c r="AX146" s="15">
        <f t="shared" si="720"/>
        <v>2.08072833739758E-5</v>
      </c>
      <c r="AY146" s="49"/>
      <c r="AZ146" s="11">
        <f t="shared" si="1157"/>
        <v>4.1664941488557891E-5</v>
      </c>
      <c r="BA146" s="10">
        <f t="shared" si="1158"/>
        <v>100.57673400763858</v>
      </c>
      <c r="BB146" s="9">
        <f t="shared" si="1159"/>
        <v>100.57651153207516</v>
      </c>
      <c r="BC146" s="9">
        <f t="shared" si="517"/>
        <v>100.15026151593167</v>
      </c>
      <c r="BD146" s="101">
        <f t="shared" si="723"/>
        <v>100.36338652400342</v>
      </c>
      <c r="BE146" s="15">
        <f t="shared" si="1160"/>
        <v>4.1566910406867469E-5</v>
      </c>
      <c r="BF146" s="49"/>
      <c r="BG146" s="11">
        <f t="shared" si="725"/>
        <v>6.2426868266317637E-5</v>
      </c>
      <c r="BH146" s="10">
        <f t="shared" si="726"/>
        <v>100.47023417804886</v>
      </c>
      <c r="BI146" s="9">
        <f t="shared" si="518"/>
        <v>100.57646404858183</v>
      </c>
      <c r="BJ146" s="9">
        <f t="shared" si="727"/>
        <v>99.937841553779307</v>
      </c>
      <c r="BK146" s="101">
        <f t="shared" si="728"/>
        <v>100.25715280118057</v>
      </c>
      <c r="BL146" s="15">
        <f t="shared" si="729"/>
        <v>6.2276980691845207E-5</v>
      </c>
      <c r="BM146" s="49"/>
      <c r="BN146" s="11">
        <f t="shared" si="730"/>
        <v>8.3139205025537947E-5</v>
      </c>
      <c r="BO146" s="10">
        <f t="shared" si="731"/>
        <v>100.36392921768442</v>
      </c>
      <c r="BP146" s="9">
        <f t="shared" si="519"/>
        <v>100.57635746206513</v>
      </c>
      <c r="BQ146" s="9">
        <f t="shared" si="732"/>
        <v>99.725889813625756</v>
      </c>
      <c r="BR146" s="101">
        <f t="shared" si="733"/>
        <v>100.15112363784544</v>
      </c>
      <c r="BS146" s="15">
        <f t="shared" si="734"/>
        <v>8.2935627466859441E-5</v>
      </c>
      <c r="BT146" s="12"/>
      <c r="BU146" s="11">
        <f t="shared" si="735"/>
        <v>1.038000724870666E-4</v>
      </c>
      <c r="BV146" s="10">
        <f t="shared" si="736"/>
        <v>100.25780529621755</v>
      </c>
      <c r="BW146" s="9">
        <f t="shared" si="520"/>
        <v>100.57616843262807</v>
      </c>
      <c r="BX146" s="9">
        <f t="shared" si="737"/>
        <v>99.514401749974695</v>
      </c>
      <c r="BY146" s="101">
        <f t="shared" si="738"/>
        <v>100.04528509130138</v>
      </c>
      <c r="BZ146" s="15">
        <f t="shared" si="739"/>
        <v>1.0354101794565805E-4</v>
      </c>
      <c r="CA146" s="12"/>
      <c r="CB146" s="11">
        <f t="shared" si="740"/>
        <v>1.2440762480758202E-4</v>
      </c>
      <c r="CC146" s="10">
        <f t="shared" si="741"/>
        <v>100.15184859197197</v>
      </c>
      <c r="CD146" s="9">
        <f t="shared" si="521"/>
        <v>100.57587380597501</v>
      </c>
      <c r="CE146" s="9">
        <f t="shared" si="742"/>
        <v>99.303372651473822</v>
      </c>
      <c r="CF146" s="101">
        <f t="shared" si="743"/>
        <v>99.939623228724415</v>
      </c>
      <c r="CG146" s="15">
        <f t="shared" si="744"/>
        <v>1.2409135361529471E-4</v>
      </c>
      <c r="CH146" s="12"/>
      <c r="CI146" s="11">
        <f t="shared" si="745"/>
        <v>1.4496004990317696E-4</v>
      </c>
      <c r="CJ146" s="10">
        <f t="shared" si="746"/>
        <v>100.04604529814509</v>
      </c>
      <c r="CK146" s="9">
        <f t="shared" si="522"/>
        <v>100.5754506210238</v>
      </c>
      <c r="CL146" s="9">
        <f t="shared" si="747"/>
        <v>99.092797645815978</v>
      </c>
      <c r="CM146" s="101">
        <f t="shared" si="748"/>
        <v>99.834124133419891</v>
      </c>
      <c r="CN146" s="15">
        <f t="shared" si="749"/>
        <v>1.4458487050049421E-4</v>
      </c>
      <c r="CO146" s="12"/>
      <c r="CP146" s="11">
        <f t="shared" si="750"/>
        <v>1.6545556974021511E-4</v>
      </c>
      <c r="CQ146" s="10">
        <f t="shared" si="751"/>
        <v>99.940381628952665</v>
      </c>
      <c r="CR146" s="9">
        <f t="shared" si="523"/>
        <v>100.57487611726803</v>
      </c>
      <c r="CS146" s="9">
        <f t="shared" si="524"/>
        <v>98.882671704721801</v>
      </c>
      <c r="CT146" s="101">
        <f t="shared" si="752"/>
        <v>99.728773910994917</v>
      </c>
      <c r="CU146" s="15">
        <f t="shared" si="753"/>
        <v>1.6501983939570637E-4</v>
      </c>
      <c r="CV146" s="12"/>
      <c r="CW146" s="11">
        <f t="shared" si="754"/>
        <v>1.8589244059425284E-4</v>
      </c>
      <c r="CX146" s="10">
        <f t="shared" si="755"/>
        <v>99.834843825689262</v>
      </c>
      <c r="CY146" s="9">
        <f t="shared" si="525"/>
        <v>100.57412774188796</v>
      </c>
      <c r="CZ146" s="9">
        <f t="shared" si="526"/>
        <v>98.67298964900003</v>
      </c>
      <c r="DA146" s="101">
        <f t="shared" si="756"/>
        <v>99.62355869544399</v>
      </c>
      <c r="DB146" s="15">
        <f t="shared" si="757"/>
        <v>1.8539456606508369E-4</v>
      </c>
      <c r="DC146" s="12"/>
      <c r="DD146" s="11">
        <f t="shared" si="758"/>
        <v>2.0626895327717065E-4</v>
      </c>
      <c r="DE146" s="10">
        <f t="shared" si="759"/>
        <v>99.729418162702018</v>
      </c>
      <c r="DF146" s="9">
        <f t="shared" si="527"/>
        <v>100.57318315660879</v>
      </c>
      <c r="DG146" s="9">
        <f t="shared" si="528"/>
        <v>98.46374615367489</v>
      </c>
      <c r="DH146" s="101">
        <f t="shared" si="760"/>
        <v>99.518464655141841</v>
      </c>
      <c r="DI146" s="15">
        <f t="shared" si="761"/>
        <v>2.0570739141126211E-4</v>
      </c>
      <c r="DJ146" s="12"/>
      <c r="DK146" s="11">
        <f t="shared" si="762"/>
        <v>2.2658343333340104E-4</v>
      </c>
      <c r="DL146" s="10">
        <f t="shared" si="763"/>
        <v>99.624090953271747</v>
      </c>
      <c r="DM146" s="9">
        <f t="shared" si="529"/>
        <v>100.57202024430536</v>
      </c>
      <c r="DN146" s="9">
        <f t="shared" si="530"/>
        <v>98.254935753174095</v>
      </c>
      <c r="DO146" s="101">
        <f t="shared" si="764"/>
        <v>99.413477998739722</v>
      </c>
      <c r="DP146" s="15">
        <f t="shared" si="765"/>
        <v>2.2595669161353153E-4</v>
      </c>
      <c r="DQ146" s="12"/>
      <c r="DR146" s="11">
        <f t="shared" si="766"/>
        <v>2.4683424120568517E-4</v>
      </c>
      <c r="DS146" s="10">
        <f t="shared" si="767"/>
        <v>99.518848555397881</v>
      </c>
      <c r="DT146" s="9">
        <f t="shared" si="531"/>
        <v>100.57061711535266</v>
      </c>
      <c r="DU146" s="9">
        <f t="shared" si="532"/>
        <v>98.046552846569909</v>
      </c>
      <c r="DV146" s="101">
        <f t="shared" si="768"/>
        <v>99.308584980961285</v>
      </c>
      <c r="DW146" s="15">
        <f t="shared" si="769"/>
        <v>2.4614087823600394E-4</v>
      </c>
      <c r="DX146" s="12"/>
      <c r="DY146" s="11">
        <f t="shared" si="770"/>
        <v>2.6701977237104853E-4</v>
      </c>
      <c r="DZ146" s="10">
        <f t="shared" si="771"/>
        <v>99.413677377483168</v>
      </c>
      <c r="EA146" s="9">
        <f t="shared" si="533"/>
        <v>100.56895211372201</v>
      </c>
      <c r="EB146" s="9">
        <f t="shared" si="534"/>
        <v>97.83859170286496</v>
      </c>
      <c r="EC146" s="101">
        <f t="shared" si="772"/>
        <v>99.203771908293476</v>
      </c>
      <c r="ED146" s="15">
        <f t="shared" si="773"/>
        <v>2.6625839830666267E-4</v>
      </c>
      <c r="EE146" s="12"/>
      <c r="EF146" s="11">
        <f t="shared" si="774"/>
        <v>2.8713845744767727E-4</v>
      </c>
      <c r="EG146" s="10">
        <f t="shared" si="775"/>
        <v>99.308563883914019</v>
      </c>
      <c r="EH146" s="9">
        <f t="shared" si="535"/>
        <v>100.56700382282305</v>
      </c>
      <c r="EI146" s="9">
        <f t="shared" si="536"/>
        <v>97.631046466317088</v>
      </c>
      <c r="EJ146" s="101">
        <f t="shared" si="776"/>
        <v>99.099025144570078</v>
      </c>
      <c r="EK146" s="15">
        <f t="shared" si="777"/>
        <v>2.8630773436776996E-4</v>
      </c>
      <c r="EL146" s="12"/>
      <c r="EM146" s="11">
        <f t="shared" si="778"/>
        <v>3.0718876227325245E-4</v>
      </c>
      <c r="EN146" s="10">
        <f t="shared" si="779"/>
        <v>99.203494600533745</v>
      </c>
      <c r="EO146" s="9">
        <f t="shared" si="537"/>
        <v>100.564751071092</v>
      </c>
      <c r="EP146" s="9">
        <f t="shared" si="538"/>
        <v>97.423911161794251</v>
      </c>
      <c r="EQ146" s="101">
        <f t="shared" si="780"/>
        <v>98.994331116443135</v>
      </c>
      <c r="ER146" s="15">
        <f t="shared" si="781"/>
        <v>3.0628740449864387E-4</v>
      </c>
      <c r="ES146" s="12"/>
      <c r="ET146" s="11">
        <f t="shared" si="782"/>
        <v>3.27169187955596E-4</v>
      </c>
      <c r="EU146" s="10">
        <f t="shared" si="783"/>
        <v>99.098456120004514</v>
      </c>
      <c r="EV146" s="9">
        <f t="shared" si="539"/>
        <v>100.56217293732689</v>
      </c>
      <c r="EW146" s="9">
        <f t="shared" si="540"/>
        <v>97.21717970015284</v>
      </c>
      <c r="EX146" s="101">
        <f t="shared" si="784"/>
        <v>98.889676318739873</v>
      </c>
      <c r="EY146" s="15">
        <f t="shared" si="785"/>
        <v>3.2619596231144021E-4</v>
      </c>
      <c r="EZ146" s="12"/>
      <c r="FA146" s="11">
        <f t="shared" si="786"/>
        <v>3.4707827089631527E-4</v>
      </c>
      <c r="FB146" s="10">
        <f t="shared" si="787"/>
        <v>98.99343510705512</v>
      </c>
      <c r="FC146" s="9">
        <f t="shared" si="541"/>
        <v>100.55924875577102</v>
      </c>
      <c r="FD146" s="9">
        <f t="shared" si="542"/>
        <v>97.010845883632783</v>
      </c>
      <c r="FE146" s="101">
        <f t="shared" si="788"/>
        <v>98.785047319701903</v>
      </c>
      <c r="FF146" s="15">
        <f t="shared" si="789"/>
        <v>3.4603199692077256E-4</v>
      </c>
      <c r="FG146" s="12"/>
      <c r="FH146" s="11">
        <f t="shared" si="790"/>
        <v>3.6691458278812833E-4</v>
      </c>
      <c r="FI146" s="10">
        <f t="shared" si="791"/>
        <v>98.888418303611928</v>
      </c>
      <c r="FJ146" s="9">
        <f t="shared" si="543"/>
        <v>100.55595812094592</v>
      </c>
      <c r="FK146" s="9">
        <f t="shared" si="544"/>
        <v>96.804903411262515</v>
      </c>
      <c r="FL146" s="101">
        <f t="shared" si="792"/>
        <v>98.680430766104223</v>
      </c>
      <c r="FM146" s="15">
        <f t="shared" si="793"/>
        <v>3.657941328879197E-4</v>
      </c>
      <c r="FN146" s="12"/>
      <c r="FO146" s="11">
        <f t="shared" si="794"/>
        <v>3.8667673058667679E-4</v>
      </c>
      <c r="FP146" s="10">
        <f t="shared" si="795"/>
        <v>98.783392533810172</v>
      </c>
      <c r="FQ146" s="9">
        <f t="shared" si="545"/>
        <v>100.55228089223549</v>
      </c>
      <c r="FR146" s="9">
        <f t="shared" si="546"/>
        <v>96.599345884265716</v>
      </c>
      <c r="FS146" s="101">
        <f t="shared" si="796"/>
        <v>98.575813388250594</v>
      </c>
      <c r="FT146" s="15">
        <f t="shared" si="797"/>
        <v>3.8548103014062878E-4</v>
      </c>
      <c r="FU146" s="12"/>
      <c r="FV146" s="11">
        <f t="shared" si="798"/>
        <v>4.0636335645768485E-4</v>
      </c>
      <c r="FW146" s="10">
        <f t="shared" si="799"/>
        <v>98.67834470888252</v>
      </c>
      <c r="FX146" s="9">
        <f t="shared" si="547"/>
        <v>100.54819719822332</v>
      </c>
      <c r="FY146" s="9">
        <f t="shared" si="548"/>
        <v>96.394166811465425</v>
      </c>
      <c r="FZ146" s="101">
        <f t="shared" si="800"/>
        <v>98.471182004844366</v>
      </c>
      <c r="GA146" s="15">
        <f t="shared" si="801"/>
        <v>4.0509138386905493E-4</v>
      </c>
      <c r="GB146" s="12"/>
      <c r="GC146" s="11">
        <f t="shared" si="802"/>
        <v>4.2597313770006886E-4</v>
      </c>
      <c r="GD146" s="10">
        <f t="shared" si="803"/>
        <v>98.573261831923702</v>
      </c>
      <c r="GE146" s="9">
        <f t="shared" si="549"/>
        <v>100.54368744078526</v>
      </c>
      <c r="GF146" s="9">
        <f t="shared" si="550"/>
        <v>96.189359614677244</v>
      </c>
      <c r="GG146" s="101">
        <f t="shared" si="804"/>
        <v>98.36652352773126</v>
      </c>
      <c r="GH146" s="15">
        <f t="shared" si="805"/>
        <v>4.246239243989484E-4</v>
      </c>
      <c r="GI146" s="12"/>
      <c r="GJ146" s="11">
        <f t="shared" si="806"/>
        <v>4.455047866459792E-4</v>
      </c>
      <c r="GK146" s="10">
        <f t="shared" si="807"/>
        <v>98.468131002528168</v>
      </c>
      <c r="GL146" s="9">
        <f t="shared" si="551"/>
        <v>100.53873229893988</v>
      </c>
      <c r="GM146" s="9">
        <f t="shared" si="552"/>
        <v>95.984917634086287</v>
      </c>
      <c r="GN146" s="120">
        <f t="shared" si="808"/>
        <v>98.261824966513075</v>
      </c>
      <c r="GO146" s="15">
        <f t="shared" si="809"/>
        <v>4.4407741704279686E-4</v>
      </c>
      <c r="GP146" s="12"/>
      <c r="GQ146" s="11">
        <f t="shared" si="810"/>
        <v>4.6495705053848009E-4</v>
      </c>
      <c r="GR146" s="10">
        <f t="shared" si="811"/>
        <v>98.362939421299359</v>
      </c>
      <c r="GS146" s="9">
        <f t="shared" si="553"/>
        <v>100.53331273245918</v>
      </c>
      <c r="GT146" s="9">
        <f t="shared" si="554"/>
        <v>95.780834133601275</v>
      </c>
      <c r="GU146" s="120">
        <f t="shared" si="812"/>
        <v>98.157073433030234</v>
      </c>
      <c r="GV146" s="15">
        <f t="shared" si="813"/>
        <v>4.6345066192978888E-4</v>
      </c>
      <c r="GW146" s="12"/>
      <c r="GX146" s="11">
        <f t="shared" si="814"/>
        <v>4.8432871138773883E-4</v>
      </c>
      <c r="GY146" s="10">
        <f t="shared" si="815"/>
        <v>98.257674394228673</v>
      </c>
      <c r="GZ146" s="9">
        <f t="shared" si="555"/>
        <v>100.52740998524283</v>
      </c>
      <c r="HA146" s="9">
        <f t="shared" si="556"/>
        <v>95.57710230618018</v>
      </c>
      <c r="HB146" s="101">
        <f t="shared" si="816"/>
        <v>98.05225614571151</v>
      </c>
      <c r="HC146" s="15">
        <f t="shared" si="817"/>
        <v>4.8274249381555098E-4</v>
      </c>
      <c r="HD146" s="12"/>
      <c r="HE146" s="11">
        <f t="shared" si="818"/>
        <v>5.036185858065162E-4</v>
      </c>
      <c r="HF146" s="10">
        <f t="shared" si="819"/>
        <v>98.152323336942771</v>
      </c>
      <c r="HG146" s="9">
        <f t="shared" si="557"/>
        <v>100.52100558845859</v>
      </c>
      <c r="HH146" s="9">
        <f t="shared" si="558"/>
        <v>95.373715279122493</v>
      </c>
      <c r="HI146" s="101">
        <f t="shared" si="820"/>
        <v>97.94736043379055</v>
      </c>
      <c r="HJ146" s="15">
        <f t="shared" si="821"/>
        <v>5.0195178187228029E-4</v>
      </c>
      <c r="HK146" s="12"/>
      <c r="HL146" s="11">
        <f t="shared" si="822"/>
        <v>5.2282552482570425E-4</v>
      </c>
      <c r="HM146" s="10">
        <f t="shared" si="823"/>
        <v>98.046873778818352</v>
      </c>
      <c r="HN146" s="9">
        <f t="shared" si="559"/>
        <v>100.51408136345259</v>
      </c>
      <c r="HO146" s="9">
        <f t="shared" si="560"/>
        <v>95.170666119319961</v>
      </c>
      <c r="HP146" s="120">
        <f t="shared" si="824"/>
        <v>97.842373741386268</v>
      </c>
      <c r="HQ146" s="15">
        <f t="shared" si="825"/>
        <v>5.2107742946051879E-4</v>
      </c>
      <c r="HR146" s="12"/>
      <c r="HS146" s="11">
        <f t="shared" si="1064"/>
        <v>5.4194841369099194E-4</v>
      </c>
      <c r="HT146" s="10">
        <f t="shared" si="826"/>
        <v>97.941313366961964</v>
      </c>
      <c r="HU146" s="9">
        <f t="shared" si="561"/>
        <v>100.5066194244326</v>
      </c>
      <c r="HV146" s="9">
        <f t="shared" si="562"/>
        <v>94.967947838464468</v>
      </c>
      <c r="HW146" s="120">
        <f t="shared" si="827"/>
        <v>97.737283631448534</v>
      </c>
      <c r="HX146" s="15">
        <f t="shared" si="828"/>
        <v>5.401183738829499E-4</v>
      </c>
      <c r="HY146" s="12"/>
      <c r="HZ146" s="11">
        <f t="shared" si="1065"/>
        <v>5.6098617164111351E-4</v>
      </c>
      <c r="IA146" s="10">
        <f t="shared" si="829"/>
        <v>97.835629870055897</v>
      </c>
      <c r="IB146" s="9">
        <f t="shared" si="563"/>
        <v>100.49860218092812</v>
      </c>
      <c r="IC146" s="9">
        <f t="shared" si="564"/>
        <v>94.765553398203977</v>
      </c>
      <c r="ID146" s="120">
        <f t="shared" si="830"/>
        <v>97.63207778956604</v>
      </c>
      <c r="IE146" s="15">
        <f t="shared" si="831"/>
        <v>5.5907358612152457E-4</v>
      </c>
      <c r="IF146" s="12"/>
      <c r="IG146" s="11">
        <f t="shared" si="1066"/>
        <v>5.7993775166884055E-4</v>
      </c>
      <c r="IH146" s="10">
        <f t="shared" si="832"/>
        <v>97.729811182067522</v>
      </c>
      <c r="II146" s="9">
        <f t="shared" si="565"/>
        <v>100.49001234003096</v>
      </c>
      <c r="IJ146" s="9">
        <f t="shared" si="566"/>
        <v>94.563475715244849</v>
      </c>
      <c r="IK146" s="120">
        <f t="shared" si="833"/>
        <v>97.526744027637903</v>
      </c>
      <c r="IL146" s="15">
        <f t="shared" si="834"/>
        <v>5.7794207055836754E-4</v>
      </c>
      <c r="IM146" s="12"/>
      <c r="IN146" s="11">
        <f t="shared" si="1067"/>
        <v>5.9880214026528913E-4</v>
      </c>
      <c r="IO146" s="10">
        <f t="shared" si="835"/>
        <v>97.623845325823055</v>
      </c>
      <c r="IP146" s="9">
        <f t="shared" si="567"/>
        <v>100.48083290842033</v>
      </c>
      <c r="IQ146" s="9">
        <f t="shared" si="568"/>
        <v>94.361707666393542</v>
      </c>
      <c r="IR146" s="120">
        <f t="shared" si="836"/>
        <v>97.421270287406941</v>
      </c>
      <c r="IS146" s="15">
        <f t="shared" si="837"/>
        <v>5.967228646816228E-4</v>
      </c>
      <c r="IT146" s="12"/>
      <c r="IU146" s="11">
        <f t="shared" si="1068"/>
        <v>6.1757835714853126E-4</v>
      </c>
      <c r="IV146" s="10">
        <f t="shared" si="838"/>
        <v>97.517720456444238</v>
      </c>
      <c r="IW146" s="9">
        <f t="shared" si="569"/>
        <v>100.47104719417628</v>
      </c>
      <c r="IX146" s="9">
        <f t="shared" si="570"/>
        <v>94.160242093534578</v>
      </c>
      <c r="IY146" s="120">
        <f t="shared" si="839"/>
        <v>97.315644643855421</v>
      </c>
      <c r="IZ146" s="15">
        <f t="shared" si="840"/>
        <v>6.1541503877685251E-4</v>
      </c>
      <c r="JA146" s="12"/>
      <c r="JB146" s="11">
        <f t="shared" si="1069"/>
        <v>6.3626545497719525E-4</v>
      </c>
      <c r="JC146" s="10">
        <f t="shared" si="841"/>
        <v>97.411424864648453</v>
      </c>
      <c r="JD146" s="9">
        <f t="shared" si="571"/>
        <v>100.46063880838589</v>
      </c>
      <c r="JE146" s="9">
        <f t="shared" si="572"/>
        <v>93.9590718085406</v>
      </c>
      <c r="JF146" s="120">
        <f t="shared" si="842"/>
        <v>97.209855308463247</v>
      </c>
      <c r="JG146" s="15">
        <f t="shared" si="843"/>
        <v>6.3401769560483465E-4</v>
      </c>
      <c r="JH146" s="12"/>
      <c r="JI146" s="11">
        <f t="shared" si="1070"/>
        <v>6.5486251904987782E-4</v>
      </c>
      <c r="JJ146" s="10">
        <f t="shared" si="844"/>
        <v>97.304946979912188</v>
      </c>
      <c r="JK146" s="9">
        <f t="shared" si="573"/>
        <v>100.44959166654635</v>
      </c>
      <c r="JL146" s="9">
        <f t="shared" si="574"/>
        <v>93.758189598108657</v>
      </c>
      <c r="JM146" s="120">
        <f t="shared" si="845"/>
        <v>97.103890632327506</v>
      </c>
      <c r="JN146" s="15">
        <f t="shared" si="846"/>
        <v>6.5252997006679187E-4</v>
      </c>
      <c r="JO146" s="12"/>
      <c r="JP146" s="11">
        <f t="shared" si="1071"/>
        <v>6.7336866699129155E-4</v>
      </c>
      <c r="JQ146" s="10">
        <f t="shared" si="847"/>
        <v>97.198275373497111</v>
      </c>
      <c r="JR146" s="9">
        <f t="shared" si="575"/>
        <v>100.43788998976927</v>
      </c>
      <c r="JS146" s="9">
        <f t="shared" si="576"/>
        <v>93.55758822852242</v>
      </c>
      <c r="JT146" s="120">
        <f t="shared" si="848"/>
        <v>96.99773910914584</v>
      </c>
      <c r="JU146" s="15">
        <f t="shared" si="849"/>
        <v>6.7095102885741617E-4</v>
      </c>
      <c r="JV146" s="12"/>
      <c r="JW146" s="11">
        <f t="shared" si="1072"/>
        <v>6.9178304842560778E-4</v>
      </c>
      <c r="JX146" s="10">
        <f t="shared" si="850"/>
        <v>97.091398761340798</v>
      </c>
      <c r="JY146" s="9">
        <f t="shared" si="577"/>
        <v>100.42551830579073</v>
      </c>
      <c r="JZ146" s="9">
        <f t="shared" si="578"/>
        <v>93.357260450332575</v>
      </c>
      <c r="KA146" s="120">
        <f t="shared" si="851"/>
        <v>96.89138937806166</v>
      </c>
      <c r="KB146" s="15">
        <f t="shared" si="852"/>
        <v>6.8928007010694143E-4</v>
      </c>
      <c r="KC146" s="12"/>
      <c r="KD146" s="11">
        <f t="shared" si="1073"/>
        <v>7.1010484463818256E-4</v>
      </c>
      <c r="KE146" s="10">
        <f t="shared" si="853"/>
        <v>96.984306006810399</v>
      </c>
      <c r="KF146" s="9">
        <f t="shared" si="579"/>
        <v>100.41246144979156</v>
      </c>
      <c r="KG146" s="9">
        <f t="shared" si="580"/>
        <v>93.157199002955281</v>
      </c>
      <c r="KH146" s="120">
        <f t="shared" si="854"/>
        <v>96.78483022637343</v>
      </c>
      <c r="KI146" s="15">
        <f t="shared" si="855"/>
        <v>7.0751632301272631E-4</v>
      </c>
      <c r="KJ146" s="12"/>
      <c r="KK146" s="11">
        <f t="shared" si="1074"/>
        <v>7.2833326822606197E-4</v>
      </c>
      <c r="KL146" s="10">
        <f t="shared" si="856"/>
        <v>96.876986123321529</v>
      </c>
      <c r="KM146" s="9">
        <f t="shared" si="581"/>
        <v>100.39870456503246</v>
      </c>
      <c r="KN146" s="9">
        <f t="shared" si="582"/>
        <v>92.957396619184735</v>
      </c>
      <c r="KO146" s="120">
        <f t="shared" si="857"/>
        <v>96.678050592108605</v>
      </c>
      <c r="KP146" s="15">
        <f t="shared" si="858"/>
        <v>7.256590474611082E-4</v>
      </c>
      <c r="KQ146" s="12"/>
      <c r="KR146" s="11">
        <f t="shared" si="1075"/>
        <v>7.4646756273814201E-4</v>
      </c>
      <c r="KS146" s="10">
        <f t="shared" si="859"/>
        <v>96.769428276822595</v>
      </c>
      <c r="KT146" s="9">
        <f t="shared" si="583"/>
        <v>100.3842331033085</v>
      </c>
      <c r="KU146" s="9">
        <f t="shared" si="584"/>
        <v>92.757846029614868</v>
      </c>
      <c r="KV146" s="120">
        <f t="shared" si="860"/>
        <v>96.571039566461678</v>
      </c>
      <c r="KW146" s="15">
        <f t="shared" si="861"/>
        <v>7.437075336405518E-4</v>
      </c>
      <c r="KX146" s="12"/>
      <c r="KY146" s="11">
        <f t="shared" si="1076"/>
        <v>7.645070023058481E-4</v>
      </c>
      <c r="KZ146" s="10">
        <f t="shared" si="862"/>
        <v>96.661621788144487</v>
      </c>
      <c r="LA146" s="9">
        <f t="shared" si="585"/>
        <v>100.36903282522785</v>
      </c>
      <c r="LB146" s="9">
        <f t="shared" si="586"/>
        <v>92.558539966971026</v>
      </c>
      <c r="LC146" s="120">
        <f t="shared" si="863"/>
        <v>96.463786396099437</v>
      </c>
      <c r="LD146" s="15">
        <f t="shared" si="864"/>
        <v>7.6166110164639406E-4</v>
      </c>
      <c r="LE146" s="12"/>
      <c r="LF146" s="11">
        <f t="shared" si="1077"/>
        <v>7.8245089126476161E-4</v>
      </c>
      <c r="LG146" s="10">
        <f t="shared" si="865"/>
        <v>96.553556135218301</v>
      </c>
      <c r="LH146" s="9">
        <f t="shared" si="587"/>
        <v>100.3530898003192</v>
      </c>
      <c r="LI146" s="9">
        <f t="shared" si="588"/>
        <v>92.359471170346168</v>
      </c>
      <c r="LJ146" s="120">
        <f t="shared" si="866"/>
        <v>96.35628048533269</v>
      </c>
      <c r="LK146" s="15">
        <f t="shared" si="867"/>
        <v>7.7951910107824181E-4</v>
      </c>
      <c r="LL146" s="12"/>
      <c r="LM146" s="11">
        <f t="shared" si="1078"/>
        <v>8.0029856376811787E-4</v>
      </c>
      <c r="LN146" s="10">
        <f t="shared" si="868"/>
        <v>96.445220955160792</v>
      </c>
      <c r="LO146" s="9">
        <f t="shared" si="589"/>
        <v>100.33639040697292</v>
      </c>
      <c r="LP146" s="9">
        <f t="shared" si="590"/>
        <v>92.160632389341117</v>
      </c>
      <c r="LQ146" s="120">
        <f t="shared" si="869"/>
        <v>96.248511398157021</v>
      </c>
      <c r="LR146" s="15">
        <f t="shared" si="870"/>
        <v>7.9728091063046994E-4</v>
      </c>
      <c r="LS146" s="12"/>
      <c r="LT146" s="11">
        <f t="shared" si="1079"/>
        <v>8.180493833927345E-4</v>
      </c>
      <c r="LU146" s="10">
        <f t="shared" si="871"/>
        <v>96.336606046229605</v>
      </c>
      <c r="LV146" s="9">
        <f t="shared" si="591"/>
        <v>100.31892133222043</v>
      </c>
      <c r="LW146" s="9">
        <f t="shared" si="592"/>
        <v>91.962016388105027</v>
      </c>
      <c r="LX146" s="120">
        <f t="shared" si="872"/>
        <v>96.140468860162727</v>
      </c>
      <c r="LY146" s="15">
        <f t="shared" si="873"/>
        <v>8.1494593767668182E-4</v>
      </c>
      <c r="LZ146" s="12"/>
      <c r="MA146" s="11">
        <f t="shared" si="1080"/>
        <v>8.357027427381465E-4</v>
      </c>
      <c r="MB146" s="10">
        <f t="shared" si="874"/>
        <v>96.227701369648827</v>
      </c>
      <c r="MC146" s="9">
        <f t="shared" si="593"/>
        <v>100.30066957135664</v>
      </c>
      <c r="MD146" s="9">
        <f t="shared" si="594"/>
        <v>91.76361594927657</v>
      </c>
      <c r="ME146" s="120">
        <f t="shared" si="875"/>
        <v>96.032142760316603</v>
      </c>
      <c r="MF146" s="15">
        <f t="shared" si="876"/>
        <v>8.3251361784857471E-4</v>
      </c>
      <c r="MG146" s="12"/>
      <c r="MH146" s="11">
        <f t="shared" si="1081"/>
        <v>8.532580630194142E-4</v>
      </c>
      <c r="MI146" s="10">
        <f t="shared" si="877"/>
        <v>96.118497051307415</v>
      </c>
      <c r="MJ146" s="9">
        <f t="shared" si="595"/>
        <v>100.28162242741038</v>
      </c>
      <c r="MK146" s="9">
        <f t="shared" si="596"/>
        <v>91.565423877821246</v>
      </c>
      <c r="ML146" s="120">
        <f t="shared" si="878"/>
        <v>95.923523152615815</v>
      </c>
      <c r="MM146" s="15">
        <f t="shared" si="879"/>
        <v>8.4998341461007838E-4</v>
      </c>
      <c r="MN146" s="12"/>
      <c r="MO146" s="11">
        <f t="shared" si="1082"/>
        <v>8.7071479365448119E-4</v>
      </c>
      <c r="MP146" s="10">
        <f t="shared" si="880"/>
        <v>96.008983383330587</v>
      </c>
      <c r="MQ146" s="9">
        <f t="shared" si="597"/>
        <v>100.26176751046734</v>
      </c>
      <c r="MR146" s="9">
        <f t="shared" si="598"/>
        <v>91.367433004766866</v>
      </c>
      <c r="MS146" s="120">
        <f t="shared" si="881"/>
        <v>95.814600257617101</v>
      </c>
      <c r="MT146" s="15">
        <f t="shared" si="882"/>
        <v>8.6735481882705551E-4</v>
      </c>
      <c r="MU146" s="12"/>
      <c r="MV146" s="11">
        <f t="shared" si="1083"/>
        <v>8.8807241184634517E-4</v>
      </c>
      <c r="MW146" s="10">
        <f t="shared" si="883"/>
        <v>95.899150825527627</v>
      </c>
      <c r="MX146" s="9">
        <f t="shared" si="599"/>
        <v>100.24109273685029</v>
      </c>
      <c r="MY146" s="9">
        <f t="shared" si="600"/>
        <v>91.169636190831994</v>
      </c>
      <c r="MZ146" s="120">
        <f t="shared" si="884"/>
        <v>95.705364463841136</v>
      </c>
      <c r="NA146" s="15">
        <f t="shared" si="885"/>
        <v>8.8462734833352926E-4</v>
      </c>
      <c r="NB146" s="12"/>
      <c r="NC146" s="11">
        <f t="shared" si="1084"/>
        <v>9.0533042216104265E-4</v>
      </c>
      <c r="ND146" s="10">
        <f t="shared" si="886"/>
        <v>95.788990006715792</v>
      </c>
      <c r="NE146" s="9">
        <f t="shared" si="601"/>
        <v>100.2195863281616</v>
      </c>
      <c r="NF146" s="9">
        <f t="shared" si="602"/>
        <v>90.972026329949514</v>
      </c>
      <c r="NG146" s="120">
        <f t="shared" si="887"/>
        <v>95.595806329055563</v>
      </c>
      <c r="NH146" s="15">
        <f t="shared" si="888"/>
        <v>9.0180054749468513E-4</v>
      </c>
      <c r="NI146" s="12"/>
      <c r="NJ146" s="11">
        <f t="shared" si="1085"/>
        <v>9.2248835610167013E-4</v>
      </c>
      <c r="NK146" s="10">
        <f t="shared" si="889"/>
        <v>95.678491725923806</v>
      </c>
      <c r="NL146" s="9">
        <f t="shared" si="603"/>
        <v>100.19723681019229</v>
      </c>
      <c r="NM146" s="9">
        <f t="shared" si="604"/>
        <v>90.77459635268275</v>
      </c>
      <c r="NN146" s="120">
        <f t="shared" si="890"/>
        <v>95.485916581437522</v>
      </c>
      <c r="NO146" s="15">
        <f t="shared" si="891"/>
        <v>9.1887398676738098E-4</v>
      </c>
      <c r="NP146" s="12"/>
      <c r="NQ146" s="11">
        <f t="shared" si="1086"/>
        <v>9.3954577167917181E-4</v>
      </c>
      <c r="NR146" s="10">
        <f t="shared" si="892"/>
        <v>95.567646953475958</v>
      </c>
      <c r="NS146" s="9">
        <f t="shared" si="605"/>
        <v>100.17403301170273</v>
      </c>
      <c r="NT146" s="9">
        <f t="shared" si="606"/>
        <v>90.57733922953345</v>
      </c>
      <c r="NU146" s="120">
        <f t="shared" si="893"/>
        <v>95.375686120618099</v>
      </c>
      <c r="NV146" s="15">
        <f t="shared" si="894"/>
        <v>9.3584726225861929E-4</v>
      </c>
      <c r="NW146" s="12"/>
      <c r="NX146" s="11">
        <f t="shared" si="1087"/>
        <v>9.5650225298040444E-4</v>
      </c>
      <c r="NY146" s="10">
        <f t="shared" si="895"/>
        <v>95.456446831958843</v>
      </c>
      <c r="NZ146" s="9">
        <f t="shared" si="607"/>
        <v>100.14996406307924</v>
      </c>
      <c r="OA146" s="9">
        <f t="shared" si="608"/>
        <v>90.380247974141781</v>
      </c>
      <c r="OB146" s="120">
        <f t="shared" si="896"/>
        <v>95.26510601861051</v>
      </c>
      <c r="OC146" s="15">
        <f t="shared" si="897"/>
        <v>9.527199952825211E-4</v>
      </c>
      <c r="OD146" s="12"/>
      <c r="OE146" s="11">
        <f t="shared" si="1088"/>
        <v>9.7335740973394696E-4</v>
      </c>
      <c r="OF146" s="10">
        <f t="shared" si="898"/>
        <v>95.344882677073059</v>
      </c>
      <c r="OG146" s="9">
        <f t="shared" si="609"/>
        <v>100.12501939487144</v>
      </c>
      <c r="OH146" s="9">
        <f t="shared" si="610"/>
        <v>90.18331564637738</v>
      </c>
      <c r="OI146" s="120">
        <f t="shared" si="899"/>
        <v>95.154167520624412</v>
      </c>
      <c r="OJ146" s="15">
        <f t="shared" si="900"/>
        <v>9.6949183191623464E-4</v>
      </c>
      <c r="OK146" s="12"/>
      <c r="OL146" s="11">
        <f t="shared" si="1089"/>
        <v>9.9011087687417439E-4</v>
      </c>
      <c r="OM146" s="10">
        <f t="shared" si="901"/>
        <v>95.232945978371731</v>
      </c>
      <c r="ON146" s="9">
        <f t="shared" si="611"/>
        <v>100.09918873621486</v>
      </c>
      <c r="OO146" s="9">
        <f t="shared" si="612"/>
        <v>89.98653535532118</v>
      </c>
      <c r="OP146" s="120">
        <f t="shared" si="902"/>
        <v>95.042862045768018</v>
      </c>
      <c r="OQ146" s="15">
        <f t="shared" si="903"/>
        <v>9.8616244255534291E-4</v>
      </c>
      <c r="OR146" s="12"/>
      <c r="OS146" s="11">
        <f t="shared" si="1090"/>
        <v>1.0067623141040989E-3</v>
      </c>
      <c r="OT146" s="10">
        <f t="shared" si="904"/>
        <v>95.120628399887934</v>
      </c>
      <c r="OU146" s="9">
        <f t="shared" si="613"/>
        <v>100.07246211314305</v>
      </c>
      <c r="OV146" s="9">
        <f t="shared" si="614"/>
        <v>89.789900262138303</v>
      </c>
      <c r="OW146" s="120">
        <f t="shared" si="905"/>
        <v>94.931181187640675</v>
      </c>
      <c r="OX146" s="15">
        <f t="shared" si="906"/>
        <v>1.002731521469107E-3</v>
      </c>
      <c r="OY146" s="12"/>
      <c r="OZ146" s="11">
        <f t="shared" si="1091"/>
        <v>1.0233114054573735E-3</v>
      </c>
      <c r="PA146" s="10">
        <f t="shared" si="907"/>
        <v>95.007921780653447</v>
      </c>
      <c r="PB146" s="9">
        <f t="shared" si="615"/>
        <v>100.04482984679399</v>
      </c>
      <c r="PC146" s="9">
        <f t="shared" si="616"/>
        <v>89.593403582842058</v>
      </c>
      <c r="PD146" s="120">
        <f t="shared" si="908"/>
        <v>94.819116714818023</v>
      </c>
      <c r="PE146" s="15">
        <f t="shared" si="909"/>
        <v>1.0191987863560161E-3</v>
      </c>
      <c r="PF146" s="12"/>
      <c r="PG146" s="11">
        <f t="shared" si="1092"/>
        <v>1.0397578588599216E-3</v>
      </c>
      <c r="PH146" s="10">
        <f t="shared" si="910"/>
        <v>94.894818135111009</v>
      </c>
      <c r="PI146" s="9">
        <f t="shared" si="617"/>
        <v>100.01628255151489</v>
      </c>
      <c r="PJ146" s="9">
        <f t="shared" si="618"/>
        <v>89.397038590948299</v>
      </c>
      <c r="PK146" s="120">
        <f t="shared" si="911"/>
        <v>94.706660571231595</v>
      </c>
      <c r="PL146" s="15">
        <f t="shared" si="912"/>
        <v>1.0355639779001272E-3</v>
      </c>
      <c r="PM146" s="12"/>
      <c r="PN146" s="11">
        <f t="shared" si="1093"/>
        <v>1.0561014056916669E-3</v>
      </c>
      <c r="PO146" s="10">
        <f t="shared" si="913"/>
        <v>94.781309653421971</v>
      </c>
      <c r="PP146" s="9">
        <f t="shared" si="619"/>
        <v>99.986811132869803</v>
      </c>
      <c r="PQ146" s="9">
        <f t="shared" si="620"/>
        <v>89.200798620022596</v>
      </c>
      <c r="PR146" s="120">
        <f t="shared" si="914"/>
        <v>94.5938048764462</v>
      </c>
      <c r="PS146" s="15">
        <f t="shared" si="915"/>
        <v>1.0518268593283776E-3</v>
      </c>
      <c r="PT146" s="12"/>
      <c r="PU146" s="11">
        <f t="shared" si="1094"/>
        <v>1.0723418003486058E-3</v>
      </c>
      <c r="PV146" s="10">
        <f t="shared" si="916"/>
        <v>94.667388701672607</v>
      </c>
      <c r="PW146" s="9">
        <f t="shared" si="621"/>
        <v>99.956406785554293</v>
      </c>
      <c r="PX146" s="9">
        <f t="shared" si="622"/>
        <v>89.004677066117722</v>
      </c>
      <c r="PY146" s="120">
        <f t="shared" si="917"/>
        <v>94.480541925836008</v>
      </c>
      <c r="PZ146" s="15">
        <f t="shared" si="918"/>
        <v>1.0679872159695316E-3</v>
      </c>
      <c r="QA146" s="12"/>
      <c r="QB146" s="11">
        <f t="shared" si="1095"/>
        <v>1.0884788198058347E-3</v>
      </c>
      <c r="QC146" s="10">
        <f t="shared" si="919"/>
        <v>94.553047821980059</v>
      </c>
      <c r="QD146" s="9">
        <f t="shared" si="623"/>
        <v>99.925060991221272</v>
      </c>
      <c r="QE146" s="9">
        <f t="shared" si="624"/>
        <v>88.808667390105541</v>
      </c>
      <c r="QF146" s="120">
        <f t="shared" si="920"/>
        <v>94.366864190663406</v>
      </c>
      <c r="QG146" s="15">
        <f t="shared" si="921"/>
        <v>1.0840448548147597E-3</v>
      </c>
      <c r="QH146" s="12"/>
      <c r="QI146" s="11">
        <f t="shared" si="1096"/>
        <v>1.1045122631815959E-3</v>
      </c>
      <c r="QJ146" s="10">
        <f t="shared" si="922"/>
        <v>94.438279732501982</v>
      </c>
      <c r="QK146" s="9">
        <f t="shared" si="625"/>
        <v>99.892765516222227</v>
      </c>
      <c r="QL146" s="9">
        <f t="shared" si="626"/>
        <v>88.612763119900706</v>
      </c>
      <c r="QM146" s="120">
        <f t="shared" si="923"/>
        <v>94.252764318061466</v>
      </c>
      <c r="QN146" s="15">
        <f t="shared" si="924"/>
        <v>1.0999996040805178E-3</v>
      </c>
      <c r="QO146" s="12"/>
      <c r="QP146" s="11">
        <f t="shared" si="1097"/>
        <v>1.1204419513029928E-3</v>
      </c>
      <c r="QQ146" s="10">
        <f t="shared" si="925"/>
        <v>94.32307732735066</v>
      </c>
      <c r="QR146" s="9">
        <f t="shared" si="627"/>
        <v>99.859512409267722</v>
      </c>
      <c r="QS146" s="9">
        <f t="shared" si="628"/>
        <v>88.416957852578989</v>
      </c>
      <c r="QT146" s="120">
        <f t="shared" si="926"/>
        <v>94.138235130923363</v>
      </c>
      <c r="QU146" s="15">
        <f t="shared" si="927"/>
        <v>1.1158513127738298E-3</v>
      </c>
      <c r="QV146" s="12"/>
      <c r="QW146" s="11">
        <f t="shared" si="1098"/>
        <v>1.1362677262735008E-3</v>
      </c>
      <c r="QX146" s="10">
        <f t="shared" si="928"/>
        <v>94.207433676415008</v>
      </c>
      <c r="QY146" s="9">
        <f t="shared" si="629"/>
        <v>99.825293999011208</v>
      </c>
      <c r="QZ146" s="9">
        <f t="shared" si="630"/>
        <v>88.221245256391313</v>
      </c>
      <c r="RA146" s="120">
        <f t="shared" si="929"/>
        <v>94.023269627701268</v>
      </c>
      <c r="RB146" s="15">
        <f t="shared" si="930"/>
        <v>1.1315998502602681E-3</v>
      </c>
      <c r="RC146" s="12"/>
      <c r="RD146" s="11">
        <f t="shared" si="1099"/>
        <v>1.1519894510425802E-3</v>
      </c>
      <c r="RE146" s="10">
        <f t="shared" si="931"/>
        <v>94.091342025092985</v>
      </c>
      <c r="RF146" s="9">
        <f t="shared" si="631"/>
        <v>99.790102891559982</v>
      </c>
      <c r="RG146" s="9">
        <f t="shared" si="632"/>
        <v>88.025619072673308</v>
      </c>
      <c r="RH146" s="120">
        <f t="shared" si="932"/>
        <v>93.907860982116645</v>
      </c>
      <c r="RI146" s="15">
        <f t="shared" si="933"/>
        <v>1.1472451058350053E-3</v>
      </c>
      <c r="RJ146" s="12"/>
      <c r="RK146" s="11">
        <f t="shared" si="1100"/>
        <v>1.1676070089778E-3</v>
      </c>
      <c r="RL146" s="10">
        <f t="shared" si="934"/>
        <v>93.97479579393621</v>
      </c>
      <c r="RM146" s="9">
        <f t="shared" si="633"/>
        <v>99.753931967917154</v>
      </c>
      <c r="RN146" s="9">
        <f t="shared" si="634"/>
        <v>87.830073117651921</v>
      </c>
      <c r="RO146" s="120">
        <f t="shared" si="935"/>
        <v>93.79200254278453</v>
      </c>
      <c r="RP146" s="15">
        <f t="shared" si="936"/>
        <v>1.1627869882971866E-3</v>
      </c>
      <c r="RQ146" s="12"/>
      <c r="RR146" s="11">
        <f t="shared" si="1101"/>
        <v>1.1831203034396789E-3</v>
      </c>
      <c r="RS146" s="10">
        <f t="shared" si="937"/>
        <v>93.857788578209551</v>
      </c>
      <c r="RT146" s="9">
        <f t="shared" si="635"/>
        <v>99.716774381358235</v>
      </c>
      <c r="RU146" s="9">
        <f t="shared" si="636"/>
        <v>87.634601284152126</v>
      </c>
      <c r="RV146" s="120">
        <f t="shared" si="938"/>
        <v>93.675687832755187</v>
      </c>
      <c r="RW146" s="15">
        <f t="shared" si="939"/>
        <v>1.1782254255276634E-3</v>
      </c>
      <c r="RX146" s="12"/>
      <c r="RY146" s="11">
        <f t="shared" si="1102"/>
        <v>1.1985292573593871E-3</v>
      </c>
      <c r="RZ146" s="10">
        <f t="shared" si="940"/>
        <v>93.740314147368935</v>
      </c>
      <c r="SA146" s="9">
        <f t="shared" si="637"/>
        <v>99.678623554746025</v>
      </c>
      <c r="SB146" s="9">
        <f t="shared" si="638"/>
        <v>87.439197543201658</v>
      </c>
      <c r="SC146" s="120">
        <f t="shared" si="941"/>
        <v>93.558910548973842</v>
      </c>
      <c r="SD146" s="15">
        <f t="shared" si="942"/>
        <v>1.1935603640706744E-3</v>
      </c>
      <c r="SE146" s="12"/>
      <c r="SF146" s="11">
        <f t="shared" si="1103"/>
        <v>1.213833812819807E-3</v>
      </c>
      <c r="SG146" s="10">
        <f t="shared" si="943"/>
        <v>93.622366444458265</v>
      </c>
      <c r="SH146" s="9">
        <f t="shared" si="639"/>
        <v>99.639473177787394</v>
      </c>
      <c r="SI146" s="9">
        <f t="shared" si="640"/>
        <v>87.243855945537845</v>
      </c>
      <c r="SJ146" s="120">
        <f t="shared" si="944"/>
        <v>93.44166456166262</v>
      </c>
      <c r="SK146" s="15">
        <f t="shared" si="945"/>
        <v>1.2087917687193632E-3</v>
      </c>
      <c r="SL146" s="12"/>
      <c r="SM146" s="11">
        <f t="shared" si="1104"/>
        <v>1.2290339306399826E-3</v>
      </c>
      <c r="SN146" s="10">
        <f t="shared" si="946"/>
        <v>93.50393958542918</v>
      </c>
      <c r="SO146" s="9">
        <f t="shared" si="641"/>
        <v>99.599317204235319</v>
      </c>
      <c r="SP146" s="9">
        <f t="shared" si="642"/>
        <v>87.04857062301852</v>
      </c>
      <c r="SQ146" s="120">
        <f t="shared" si="947"/>
        <v>93.32394391362692</v>
      </c>
      <c r="SR146" s="15">
        <f t="shared" si="948"/>
        <v>1.2239196221053598E-3</v>
      </c>
      <c r="SS146" s="12"/>
      <c r="ST146" s="11">
        <f t="shared" si="1105"/>
        <v>1.2441295899630676E-3</v>
      </c>
      <c r="SU146" s="10">
        <f t="shared" si="949"/>
        <v>93.385027858386422</v>
      </c>
      <c r="SV146" s="9">
        <f t="shared" si="643"/>
        <v>99.558149849039665</v>
      </c>
      <c r="SW146" s="9">
        <f t="shared" si="644"/>
        <v>86.85333578993513</v>
      </c>
      <c r="SX146" s="120">
        <f t="shared" si="950"/>
        <v>93.205742819487398</v>
      </c>
      <c r="SY146" s="15">
        <f t="shared" si="951"/>
        <v>1.2389439242928718E-3</v>
      </c>
      <c r="SZ146" s="12"/>
      <c r="TA146" s="11">
        <f t="shared" si="1106"/>
        <v>1.2591207878483329E-3</v>
      </c>
      <c r="TB146" s="10">
        <f t="shared" si="952"/>
        <v>93.26562572275958</v>
      </c>
      <c r="TC146" s="9">
        <f t="shared" si="645"/>
        <v>99.515965585449905</v>
      </c>
      <c r="TD146" s="9">
        <f t="shared" si="646"/>
        <v>86.658145744233366</v>
      </c>
      <c r="TE146" s="120">
        <f t="shared" si="953"/>
        <v>93.087055664841643</v>
      </c>
      <c r="TF146" s="15">
        <f t="shared" si="954"/>
        <v>1.2538646923771148E-3</v>
      </c>
      <c r="TG146" s="12"/>
      <c r="TH146" s="11">
        <f t="shared" si="1107"/>
        <v>1.2740075388670499E-3</v>
      </c>
      <c r="TI146" s="10">
        <f t="shared" si="955"/>
        <v>93.145727808405454</v>
      </c>
      <c r="TJ146" s="9">
        <f t="shared" si="647"/>
        <v>99.472759142073102</v>
      </c>
      <c r="TK146" s="9">
        <f t="shared" si="648"/>
        <v>86.462994868641445</v>
      </c>
      <c r="TL146" s="120">
        <f t="shared" si="956"/>
        <v>92.96787700535728</v>
      </c>
      <c r="TM146" s="15">
        <f t="shared" si="957"/>
        <v>1.2686819600873924E-3</v>
      </c>
      <c r="TN146" s="12"/>
      <c r="TO146" s="11">
        <f t="shared" si="1108"/>
        <v>1.2887898747025546E-3</v>
      </c>
      <c r="TP146" s="10">
        <f t="shared" si="958"/>
        <v>93.025328914642756</v>
      </c>
      <c r="TQ146" s="9">
        <f t="shared" si="649"/>
        <v>99.428525499890171</v>
      </c>
      <c r="TR146" s="9">
        <f t="shared" si="650"/>
        <v>86.267877631707208</v>
      </c>
      <c r="TS146" s="120">
        <f t="shared" si="959"/>
        <v>92.848201565798689</v>
      </c>
      <c r="TT146" s="15">
        <f t="shared" si="960"/>
        <v>1.2833957773949864E-3</v>
      </c>
      <c r="TU146" s="12"/>
      <c r="TV146" s="11">
        <f t="shared" si="1109"/>
        <v>1.3034678437546926E-3</v>
      </c>
      <c r="TW146" s="10">
        <f t="shared" si="961"/>
        <v>92.904424009221344</v>
      </c>
      <c r="TX146" s="9">
        <f t="shared" si="651"/>
        <v>99.383259889233543</v>
      </c>
      <c r="TY146" s="9">
        <f t="shared" si="652"/>
        <v>86.072788588747329</v>
      </c>
      <c r="TZ146" s="120">
        <f t="shared" si="962"/>
        <v>92.728024238990429</v>
      </c>
      <c r="UA146" s="15">
        <f t="shared" si="963"/>
        <v>1.2980062101258624E-3</v>
      </c>
      <c r="UB146" s="12"/>
      <c r="UC146" s="11">
        <f t="shared" si="1110"/>
        <v>1.3180415107486841E-3</v>
      </c>
      <c r="UD146" s="10">
        <f t="shared" si="964"/>
        <v>92.783008227229047</v>
      </c>
      <c r="UE146" s="9">
        <f t="shared" si="653"/>
        <v>99.336957786729116</v>
      </c>
      <c r="UF146" s="9">
        <f t="shared" si="654"/>
        <v>85.877722382708725</v>
      </c>
      <c r="UG146" s="120">
        <f t="shared" si="965"/>
        <v>92.607340084718913</v>
      </c>
      <c r="UH146" s="15">
        <f t="shared" si="966"/>
        <v>1.3125133395784547E-3</v>
      </c>
      <c r="UI146" s="12"/>
      <c r="UJ146" s="11">
        <f t="shared" si="1111"/>
        <v>1.3325109563486395E-3</v>
      </c>
      <c r="UK146" s="10">
        <f t="shared" si="967"/>
        <v>92.661076869937716</v>
      </c>
      <c r="UL146" s="9">
        <f t="shared" si="655"/>
        <v>99.289614912205479</v>
      </c>
      <c r="UM146" s="9">
        <f t="shared" si="656"/>
        <v>85.682673744946001</v>
      </c>
      <c r="UN146" s="120">
        <f t="shared" si="968"/>
        <v>92.486144328575733</v>
      </c>
      <c r="UO146" s="15">
        <f t="shared" si="969"/>
        <v>1.3269172621464492E-3</v>
      </c>
      <c r="UP146" s="12"/>
      <c r="UQ146" s="11">
        <f t="shared" si="1112"/>
        <v>1.3468762767757032E-3</v>
      </c>
      <c r="UR146" s="10">
        <f t="shared" si="970"/>
        <v>92.538625403591809</v>
      </c>
      <c r="US146" s="9">
        <f t="shared" si="657"/>
        <v>99.241227225573084</v>
      </c>
      <c r="UT146" s="9">
        <f t="shared" si="658"/>
        <v>85.487637495914683</v>
      </c>
      <c r="UU146" s="120">
        <f t="shared" si="971"/>
        <v>92.364432360743876</v>
      </c>
      <c r="UV146" s="15">
        <f t="shared" si="972"/>
        <v>1.3412180889468405E-3</v>
      </c>
      <c r="UW146" s="12"/>
      <c r="UX146" s="11">
        <f t="shared" si="1113"/>
        <v>1.36113758343111E-3</v>
      </c>
      <c r="UY146" s="10">
        <f t="shared" si="973"/>
        <v>92.415649458140791</v>
      </c>
      <c r="UZ146" s="9">
        <f t="shared" si="659"/>
        <v>99.191790923676166</v>
      </c>
      <c r="VA146" s="9">
        <f t="shared" si="660"/>
        <v>85.292608545784773</v>
      </c>
      <c r="VB146" s="120">
        <f t="shared" si="974"/>
        <v>92.242199734730463</v>
      </c>
      <c r="VC146" s="15">
        <f t="shared" si="975"/>
        <v>1.3554159454531077E-3</v>
      </c>
      <c r="VD146" s="12"/>
      <c r="VE146" s="11">
        <f t="shared" si="1114"/>
        <v>1.3752950025240106E-3</v>
      </c>
      <c r="VF146" s="10">
        <f t="shared" si="976"/>
        <v>92.292144825918967</v>
      </c>
      <c r="VG146" s="9">
        <f t="shared" si="661"/>
        <v>99.141302437119961</v>
      </c>
      <c r="VH146" s="9">
        <f t="shared" si="662"/>
        <v>85.097581894973359</v>
      </c>
      <c r="VI146" s="120">
        <f t="shared" si="977"/>
        <v>92.119442166046667</v>
      </c>
      <c r="VJ146" s="15">
        <f t="shared" si="978"/>
        <v>1.369510971133871E-3</v>
      </c>
      <c r="VK146" s="12"/>
      <c r="VL146" s="11">
        <f t="shared" si="1115"/>
        <v>1.3893486747044298E-3</v>
      </c>
      <c r="VM146" s="10">
        <f t="shared" si="979"/>
        <v>92.16810746027349</v>
      </c>
      <c r="VN146" s="9">
        <f t="shared" si="663"/>
        <v>99.08975842707585</v>
      </c>
      <c r="VO146" s="9">
        <f t="shared" si="664"/>
        <v>86.301801550020286</v>
      </c>
      <c r="VP146" s="120">
        <f t="shared" si="980"/>
        <v>92.695779988548068</v>
      </c>
      <c r="VQ146" s="15">
        <f t="shared" si="981"/>
        <v>1.2470518185658459E-3</v>
      </c>
      <c r="VR146" s="12"/>
      <c r="VS146" s="11">
        <f t="shared" si="1116"/>
        <v>1.2658641451038185E-3</v>
      </c>
      <c r="VT146" s="10">
        <f t="shared" si="982"/>
        <v>92.748198603042965</v>
      </c>
      <c r="VU146" s="9">
        <f t="shared" si="665"/>
        <v>99.047020232539111</v>
      </c>
      <c r="VV146" s="9">
        <f t="shared" si="666"/>
        <v>93.93637010010859</v>
      </c>
      <c r="VW146" s="120">
        <f t="shared" si="983"/>
        <v>96.491695166323851</v>
      </c>
      <c r="VX146" s="15">
        <f t="shared" si="984"/>
        <v>4.9837871702056505E-4</v>
      </c>
      <c r="VY146" s="12"/>
      <c r="VZ146" s="11">
        <f t="shared" si="1117"/>
        <v>5.1347652601280147E-4</v>
      </c>
      <c r="WA146" s="10">
        <f t="shared" si="985"/>
        <v>96.561859961255664</v>
      </c>
      <c r="WB146" s="9">
        <f t="shared" si="667"/>
        <v>99.040194234691469</v>
      </c>
      <c r="WC146" s="9">
        <f t="shared" si="668"/>
        <v>94.037354026176374</v>
      </c>
      <c r="WD146" s="120">
        <f t="shared" si="986"/>
        <v>96.538774130433922</v>
      </c>
      <c r="WE146" s="15">
        <f t="shared" si="987"/>
        <v>4.8786534393284366E-4</v>
      </c>
      <c r="WF146" s="12"/>
      <c r="WG146" s="11">
        <f t="shared" si="1118"/>
        <v>5.0289338468151204E-4</v>
      </c>
      <c r="WH146" s="10">
        <f t="shared" si="988"/>
        <v>96.608876810567693</v>
      </c>
      <c r="WI146" s="9">
        <f t="shared" si="669"/>
        <v>99.03365319011634</v>
      </c>
      <c r="WJ146" s="9">
        <f t="shared" si="670"/>
        <v>94.140643823669265</v>
      </c>
      <c r="WK146" s="120">
        <f t="shared" si="989"/>
        <v>96.587148506892802</v>
      </c>
      <c r="WL146" s="15">
        <f t="shared" si="990"/>
        <v>4.7715489560616148E-4</v>
      </c>
      <c r="WM146" s="12"/>
      <c r="WN146" s="11">
        <f t="shared" si="1119"/>
        <v>4.9211429032187091E-4</v>
      </c>
      <c r="WO146" s="10">
        <f t="shared" si="991"/>
        <v>96.65719397129206</v>
      </c>
      <c r="WP146" s="9">
        <f t="shared" si="671"/>
        <v>99.027396193219431</v>
      </c>
      <c r="WQ146" s="9">
        <f t="shared" si="672"/>
        <v>94.246211838073506</v>
      </c>
      <c r="WR146" s="120">
        <f t="shared" si="992"/>
        <v>96.636804015646476</v>
      </c>
      <c r="WS146" s="15">
        <f t="shared" si="993"/>
        <v>4.6624998053294365E-4</v>
      </c>
      <c r="WT146" s="12"/>
      <c r="WU146" s="11">
        <f t="shared" si="1120"/>
        <v>4.8114189718653159E-4</v>
      </c>
      <c r="WV146" s="10">
        <f t="shared" si="994"/>
        <v>96.706796979524114</v>
      </c>
      <c r="WW146" s="9">
        <f t="shared" si="673"/>
        <v>99.02142192351188</v>
      </c>
      <c r="WX146" s="9">
        <f t="shared" si="674"/>
        <v>94.354029632848821</v>
      </c>
      <c r="WY146" s="120">
        <f t="shared" si="995"/>
        <v>96.687725778180351</v>
      </c>
      <c r="WZ146" s="15">
        <f t="shared" si="996"/>
        <v>4.5515324300747468E-4</v>
      </c>
      <c r="XA146" s="12"/>
      <c r="XB146" s="11">
        <f t="shared" si="1121"/>
        <v>4.6997889505219617E-4</v>
      </c>
      <c r="XC146" s="10">
        <f t="shared" si="997"/>
        <v>96.757670770741697</v>
      </c>
      <c r="XD146" s="9">
        <f t="shared" si="675"/>
        <v>99.015728644676599</v>
      </c>
      <c r="XE146" s="9">
        <f t="shared" si="676"/>
        <v>94.464068002914331</v>
      </c>
      <c r="XF146" s="120">
        <f t="shared" si="998"/>
        <v>96.739898323795472</v>
      </c>
      <c r="XG146" s="15">
        <f t="shared" si="999"/>
        <v>4.4386736171972012E-4</v>
      </c>
      <c r="XH146" s="12"/>
      <c r="XI146" s="11">
        <f t="shared" si="1122"/>
        <v>4.5862800779142521E-4</v>
      </c>
      <c r="XJ146" s="10">
        <f t="shared" si="1000"/>
        <v>96.80979968639528</v>
      </c>
      <c r="XK146" s="9">
        <f t="shared" si="677"/>
        <v>99.010314204056854</v>
      </c>
      <c r="XL146" s="9">
        <f t="shared" si="678"/>
        <v>94.576296989883318</v>
      </c>
      <c r="XM146" s="120">
        <f t="shared" si="1001"/>
        <v>96.793305596970086</v>
      </c>
      <c r="XN146" s="15">
        <f t="shared" si="1002"/>
        <v>4.3239504821981651E-4</v>
      </c>
      <c r="XO146" s="12"/>
      <c r="XP146" s="11">
        <f t="shared" si="1123"/>
        <v>4.4709199181562544E-4</v>
      </c>
      <c r="XQ146" s="10">
        <f t="shared" si="1003"/>
        <v>96.863167481585563</v>
      </c>
      <c r="XR146" s="9">
        <f t="shared" si="679"/>
        <v>99.005176032566723</v>
      </c>
      <c r="XS146" s="9">
        <f t="shared" si="680"/>
        <v>94.690685899021318</v>
      </c>
      <c r="XT146" s="120">
        <f t="shared" si="1004"/>
        <v>96.847930965794021</v>
      </c>
      <c r="XU146" s="15">
        <f t="shared" si="1005"/>
        <v>4.2073904525560428E-4</v>
      </c>
      <c r="XV146" s="12"/>
      <c r="XW146" s="11">
        <f t="shared" si="1124"/>
        <v>4.3537363439169008E-4</v>
      </c>
      <c r="XX146" s="10">
        <f t="shared" si="1006"/>
        <v>96.917757333814961</v>
      </c>
      <c r="XY146" s="9">
        <f t="shared" si="681"/>
        <v>99.00031114502174</v>
      </c>
      <c r="XZ146" s="9">
        <f t="shared" si="682"/>
        <v>94.807203317891592</v>
      </c>
      <c r="YA146" s="120">
        <f t="shared" si="1007"/>
        <v>96.903757231456666</v>
      </c>
      <c r="YB146" s="15">
        <f t="shared" si="1008"/>
        <v>4.0890212498662424E-4</v>
      </c>
      <c r="YC146" s="12"/>
      <c r="YD146" s="11">
        <f t="shared" si="1125"/>
        <v>4.234757518357958E-4</v>
      </c>
      <c r="YE146" s="10">
        <f t="shared" si="1009"/>
        <v>96.973551852793378</v>
      </c>
      <c r="YF146" s="9">
        <f t="shared" si="683"/>
        <v>98.995716140886984</v>
      </c>
      <c r="YG146" s="9">
        <f t="shared" si="684"/>
        <v>94.925817136646884</v>
      </c>
      <c r="YH146" s="120">
        <f t="shared" si="1010"/>
        <v>96.960766638766927</v>
      </c>
      <c r="YI146" s="15">
        <f t="shared" si="1011"/>
        <v>3.9688708707825797E-4</v>
      </c>
      <c r="YJ146" s="12"/>
      <c r="YK146" s="11">
        <f t="shared" si="1126"/>
        <v>4.1140118758811977E-4</v>
      </c>
      <c r="YL146" s="10">
        <f t="shared" si="1012"/>
        <v>97.030533091275743</v>
      </c>
      <c r="YM146" s="9">
        <f t="shared" si="685"/>
        <v>98.991387205438713</v>
      </c>
      <c r="YN146" s="9">
        <f t="shared" si="686"/>
        <v>95.04649456992324</v>
      </c>
      <c r="YO146" s="120">
        <f t="shared" si="1013"/>
        <v>97.018940887680969</v>
      </c>
      <c r="YP146" s="15">
        <f t="shared" si="1014"/>
        <v>3.846967566799706E-4</v>
      </c>
      <c r="YQ146" s="12"/>
      <c r="YR146" s="11">
        <f t="shared" si="1127"/>
        <v>3.9915281017255388E-4</v>
      </c>
      <c r="YS146" s="10">
        <f t="shared" si="1015"/>
        <v>97.088682556906434</v>
      </c>
      <c r="YT146" s="9">
        <f t="shared" si="687"/>
        <v>98.987320111334469</v>
      </c>
      <c r="YU146" s="9">
        <f t="shared" si="688"/>
        <v>95.169202180280237</v>
      </c>
      <c r="YV146" s="120">
        <f t="shared" si="1016"/>
        <v>97.078261145807346</v>
      </c>
      <c r="YW146" s="15">
        <f t="shared" si="1017"/>
        <v>3.7233398229259408E-4</v>
      </c>
      <c r="YX146" s="12"/>
      <c r="YY146" s="11">
        <f t="shared" si="1128"/>
        <v>3.8673351104639124E-4</v>
      </c>
      <c r="YZ146" s="10">
        <f t="shared" si="1018"/>
        <v>97.147981225039558</v>
      </c>
      <c r="ZA146" s="9">
        <f t="shared" si="689"/>
        <v>98.98351022058533</v>
      </c>
      <c r="ZB146" s="9">
        <f t="shared" si="690"/>
        <v>95.293905903131616</v>
      </c>
      <c r="ZC146" s="120">
        <f t="shared" si="1019"/>
        <v>97.138708061858466</v>
      </c>
      <c r="ZD146" s="15">
        <f t="shared" si="1020"/>
        <v>3.5980163352947447E-4</v>
      </c>
      <c r="ZE146" s="12"/>
      <c r="ZF146" s="11">
        <f t="shared" si="1129"/>
        <v>3.7414620234496555E-4</v>
      </c>
      <c r="ZG146" s="10">
        <f t="shared" si="1021"/>
        <v>97.208409552503127</v>
      </c>
      <c r="ZH146" s="9">
        <f t="shared" si="691"/>
        <v>98.979952486922855</v>
      </c>
      <c r="ZI146" s="9">
        <f t="shared" si="692"/>
        <v>95.42057107310076</v>
      </c>
      <c r="ZJ146" s="120">
        <f t="shared" si="1022"/>
        <v>97.2002617800118</v>
      </c>
      <c r="ZK146" s="15">
        <f t="shared" si="1023"/>
        <v>3.4710259877716718E-4</v>
      </c>
      <c r="ZL146" s="12"/>
      <c r="ZM146" s="11">
        <f t="shared" si="1130"/>
        <v>3.6139381452695012E-4</v>
      </c>
      <c r="ZN146" s="10">
        <f t="shared" si="1024"/>
        <v>97.269947492269992</v>
      </c>
      <c r="ZO146" s="9">
        <f t="shared" si="693"/>
        <v>98.976641458552095</v>
      </c>
      <c r="ZP146" s="9">
        <f t="shared" si="694"/>
        <v>95.549162451733849</v>
      </c>
      <c r="ZQ146" s="120">
        <f t="shared" si="1025"/>
        <v>97.262901955142979</v>
      </c>
      <c r="ZR146" s="15">
        <f t="shared" si="1026"/>
        <v>3.3423978276137905E-4</v>
      </c>
      <c r="ZS146" s="12"/>
      <c r="ZT146" s="11">
        <f t="shared" si="1131"/>
        <v>3.4847929392614797E-4</v>
      </c>
      <c r="ZU146" s="10">
        <f t="shared" si="1027"/>
        <v>97.332574508996871</v>
      </c>
      <c r="ZV146" s="9">
        <f t="shared" si="695"/>
        <v>98.97357128128094</v>
      </c>
      <c r="ZW146" s="9">
        <f t="shared" si="696"/>
        <v>95.67964425649491</v>
      </c>
      <c r="ZX146" s="120">
        <f t="shared" si="1028"/>
        <v>97.326607768887925</v>
      </c>
      <c r="ZY146" s="15">
        <f t="shared" si="1029"/>
        <v>3.2121610402461762E-4</v>
      </c>
      <c r="ZZ146" s="12"/>
      <c r="AAA146" s="11">
        <f t="shared" si="1132"/>
        <v>3.3540560021628915E-4</v>
      </c>
      <c r="AAB146" s="10">
        <f t="shared" si="1030"/>
        <v>97.396269595387935</v>
      </c>
      <c r="AAC146" s="9">
        <f t="shared" si="697"/>
        <v>98.970735702014721</v>
      </c>
      <c r="AAD146" s="9">
        <f t="shared" si="698"/>
        <v>95.811980190966679</v>
      </c>
      <c r="AAE146" s="120">
        <f t="shared" si="1031"/>
        <v>97.3913579464907</v>
      </c>
      <c r="AAF146" s="15">
        <f t="shared" si="1032"/>
        <v>3.0803449232183656E-4</v>
      </c>
      <c r="AAG146" s="12"/>
      <c r="AAH146" s="11">
        <f t="shared" si="1133"/>
        <v>3.2217570379523217E-4</v>
      </c>
      <c r="AAI146" s="10">
        <f t="shared" si="1033"/>
        <v>97.461011289338856</v>
      </c>
      <c r="AAJ146" s="9">
        <f t="shared" si="699"/>
        <v>98.968128072604188</v>
      </c>
      <c r="AAK146" s="9">
        <f t="shared" si="700"/>
        <v>95.946133476171013</v>
      </c>
      <c r="AAL146" s="120">
        <f t="shared" si="1034"/>
        <v>97.457130774387593</v>
      </c>
      <c r="AAM146" s="15">
        <f t="shared" si="1035"/>
        <v>2.9469788594140825E-4</v>
      </c>
      <c r="AAN146" s="12"/>
      <c r="AAO146" s="11">
        <f t="shared" si="1134"/>
        <v>3.0879258309594198E-4</v>
      </c>
      <c r="AAP146" s="10">
        <f t="shared" si="1036"/>
        <v>97.52677769181139</v>
      </c>
      <c r="AAQ146" s="9">
        <f t="shared" si="701"/>
        <v>98.965741354033639</v>
      </c>
      <c r="AAR146" s="9">
        <f t="shared" si="702"/>
        <v>96.082066882926313</v>
      </c>
      <c r="AAS146" s="120">
        <f t="shared" si="1037"/>
        <v>97.523904118479976</v>
      </c>
      <c r="AAT146" s="15">
        <f t="shared" si="1038"/>
        <v>2.8120922895810533E-4</v>
      </c>
      <c r="AAU146" s="12"/>
      <c r="AAV146" s="11">
        <f t="shared" si="1135"/>
        <v>2.9525922183103783E-4</v>
      </c>
      <c r="AAW146" s="10">
        <f t="shared" si="1039"/>
        <v>97.593546485390092</v>
      </c>
      <c r="AAX146" s="9">
        <f t="shared" si="703"/>
        <v>98.963568120935179</v>
      </c>
      <c r="AAY146" s="9">
        <f t="shared" si="704"/>
        <v>96.219742765149007</v>
      </c>
      <c r="AAZ146" s="120">
        <f t="shared" si="1040"/>
        <v>97.5916554430421</v>
      </c>
      <c r="ABA146" s="15">
        <f t="shared" si="1041"/>
        <v>2.6757146842585017E-4</v>
      </c>
      <c r="ABB146" s="12"/>
      <c r="ABC146" s="11">
        <f t="shared" si="1136"/>
        <v>2.8157860617870472E-4</v>
      </c>
      <c r="ABD146" s="10">
        <f t="shared" si="1042"/>
        <v>97.66129495346695</v>
      </c>
      <c r="ABE146" s="9">
        <f t="shared" si="705"/>
        <v>98.961600566413779</v>
      </c>
      <c r="ABF146" s="9">
        <f t="shared" si="1139"/>
        <v>96.359123094007487</v>
      </c>
      <c r="ABG146" s="120">
        <f t="shared" si="1043"/>
        <v>97.660361830210633</v>
      </c>
      <c r="ABH146" s="15">
        <f t="shared" si="1044"/>
        <v>2.5378755151762557E-4</v>
      </c>
      <c r="ABI146" s="12"/>
      <c r="ABJ146" s="11">
        <f t="shared" si="1137"/>
        <v>2.6775372191745737E-4</v>
      </c>
      <c r="ABK146" s="10">
        <f t="shared" si="1161"/>
        <v>97.72999999999999</v>
      </c>
      <c r="ABL146" s="9">
        <f t="shared" si="706"/>
        <v>98.959830507167283</v>
      </c>
      <c r="ABM146" s="9"/>
      <c r="ABN146" s="101">
        <f t="shared" si="1046"/>
        <v>97.72999999999999</v>
      </c>
      <c r="ABO146" s="15">
        <f t="shared" si="1162"/>
        <v>2.3986042262035779E-4</v>
      </c>
      <c r="ABP146" s="11"/>
      <c r="ABQ146" s="11"/>
    </row>
    <row r="147" spans="1:745" x14ac:dyDescent="0.2">
      <c r="A147" s="1">
        <f t="shared" si="707"/>
        <v>175.2</v>
      </c>
      <c r="B147" s="1">
        <f t="shared" si="1048"/>
        <v>-530.86680486868977</v>
      </c>
      <c r="C147" s="1">
        <f t="shared" si="1049"/>
        <v>-2564065.8939724509</v>
      </c>
      <c r="D147" s="2">
        <f t="shared" si="1050"/>
        <v>119.74</v>
      </c>
      <c r="E147" s="7">
        <f t="shared" si="1051"/>
        <v>2.8300000000000001E-3</v>
      </c>
      <c r="F147" s="1">
        <f t="shared" si="1052"/>
        <v>6.2352202539999999E-2</v>
      </c>
      <c r="G147" s="2">
        <f t="shared" si="1053"/>
        <v>3500</v>
      </c>
      <c r="H147" s="3">
        <f t="shared" si="500"/>
        <v>58.333333333333336</v>
      </c>
      <c r="I147" s="3">
        <f t="shared" si="501"/>
        <v>366.52</v>
      </c>
      <c r="J147" s="1">
        <f t="shared" si="1054"/>
        <v>0.77</v>
      </c>
      <c r="K147" s="1">
        <f t="shared" si="1055"/>
        <v>0.65</v>
      </c>
      <c r="L147" s="1">
        <f t="shared" si="1140"/>
        <v>0.50050000000000006</v>
      </c>
      <c r="M147" s="40">
        <f t="shared" si="1141"/>
        <v>9.0273513153513143</v>
      </c>
      <c r="N147" s="40">
        <f t="shared" si="502"/>
        <v>685.17596483516479</v>
      </c>
      <c r="O147" s="1">
        <f t="shared" si="1056"/>
        <v>22.01</v>
      </c>
      <c r="P147" s="1">
        <f t="shared" si="1057"/>
        <v>101</v>
      </c>
      <c r="Q147" s="2">
        <f t="shared" si="1058"/>
        <v>9568.08</v>
      </c>
      <c r="R147" s="1">
        <f t="shared" si="1142"/>
        <v>95.680800000000005</v>
      </c>
      <c r="S147" s="7">
        <f t="shared" si="1059"/>
        <v>0.1084</v>
      </c>
      <c r="T147" s="7">
        <f t="shared" si="503"/>
        <v>9.228889823999999E-3</v>
      </c>
      <c r="U147" s="7">
        <f t="shared" si="1143"/>
        <v>5.2029491518009133E-2</v>
      </c>
      <c r="V147" s="40">
        <f t="shared" si="1144"/>
        <v>5127.2756619537149</v>
      </c>
      <c r="W147" s="1">
        <f t="shared" si="1060"/>
        <v>0</v>
      </c>
      <c r="X147" s="1">
        <f t="shared" si="1061"/>
        <v>119.74</v>
      </c>
      <c r="Y147" s="1">
        <f t="shared" si="1062"/>
        <v>97.72999999999999</v>
      </c>
      <c r="Z147" s="6">
        <f t="shared" si="505"/>
        <v>0.80246106979523479</v>
      </c>
      <c r="AA147" s="2">
        <f t="shared" si="1063"/>
        <v>464.2</v>
      </c>
      <c r="AB147" s="40">
        <f t="shared" si="1145"/>
        <v>27481.926356927921</v>
      </c>
      <c r="AC147" s="1">
        <f t="shared" si="1146"/>
        <v>0.20611977595863853</v>
      </c>
      <c r="AD147" s="2">
        <f t="shared" si="1147"/>
        <v>25</v>
      </c>
      <c r="AE147" s="10">
        <f t="shared" si="1148"/>
        <v>5.152994398965963</v>
      </c>
      <c r="AF147" s="12">
        <f t="shared" si="1149"/>
        <v>0.19473903166115644</v>
      </c>
      <c r="AG147" s="43">
        <f t="shared" si="510"/>
        <v>-1.4204220037136983E-4</v>
      </c>
      <c r="AH147" s="97">
        <f t="shared" si="511"/>
        <v>3.6550934867192158E-5</v>
      </c>
      <c r="AI147" s="11">
        <f t="shared" si="712"/>
        <v>0</v>
      </c>
      <c r="AJ147" s="43">
        <f t="shared" si="512"/>
        <v>2.0399850728372491E-3</v>
      </c>
      <c r="AK147" s="43"/>
      <c r="AL147" s="11">
        <f t="shared" si="1163"/>
        <v>0</v>
      </c>
      <c r="AM147" s="10">
        <f t="shared" si="1150"/>
        <v>100.57652343018394</v>
      </c>
      <c r="AN147" s="9"/>
      <c r="AO147" s="9">
        <f t="shared" si="1151"/>
        <v>100.3631659730232</v>
      </c>
      <c r="AP147" s="108">
        <f t="shared" si="715"/>
        <v>100.3631659730232</v>
      </c>
      <c r="AQ147" s="15">
        <f t="shared" si="1152"/>
        <v>0</v>
      </c>
      <c r="AR147" s="49"/>
      <c r="AS147" s="11">
        <f t="shared" si="1153"/>
        <v>2.08072833739758E-5</v>
      </c>
      <c r="AT147" s="10">
        <f t="shared" si="1154"/>
        <v>100.46983875254918</v>
      </c>
      <c r="AU147" s="9">
        <f t="shared" si="1155"/>
        <v>100.3631659730232</v>
      </c>
      <c r="AV147" s="9">
        <f t="shared" si="1156"/>
        <v>100.15030899942501</v>
      </c>
      <c r="AW147" s="101">
        <f t="shared" si="719"/>
        <v>100.2567374862241</v>
      </c>
      <c r="AX147" s="15">
        <f t="shared" si="720"/>
        <v>2.0757317104840343E-5</v>
      </c>
      <c r="AY147" s="49"/>
      <c r="AZ147" s="11">
        <f t="shared" si="1157"/>
        <v>4.1566910406867469E-5</v>
      </c>
      <c r="BA147" s="10">
        <f t="shared" si="1158"/>
        <v>100.36338652400342</v>
      </c>
      <c r="BB147" s="9">
        <f t="shared" si="1159"/>
        <v>100.36315413198966</v>
      </c>
      <c r="BC147" s="9">
        <f t="shared" si="517"/>
        <v>99.937948140296001</v>
      </c>
      <c r="BD147" s="101">
        <f t="shared" si="723"/>
        <v>100.15055113614284</v>
      </c>
      <c r="BE147" s="15">
        <f t="shared" si="1160"/>
        <v>4.1465099570209435E-5</v>
      </c>
      <c r="BF147" s="49"/>
      <c r="BG147" s="11">
        <f t="shared" si="725"/>
        <v>6.2276980691845207E-5</v>
      </c>
      <c r="BH147" s="10">
        <f t="shared" si="726"/>
        <v>100.25715280118057</v>
      </c>
      <c r="BI147" s="9">
        <f t="shared" si="518"/>
        <v>100.36310688081639</v>
      </c>
      <c r="BJ147" s="9">
        <f t="shared" si="727"/>
        <v>99.726078843062822</v>
      </c>
      <c r="BK147" s="101">
        <f t="shared" si="728"/>
        <v>100.04459286193961</v>
      </c>
      <c r="BL147" s="15">
        <f t="shared" si="729"/>
        <v>6.2121492948053332E-5</v>
      </c>
      <c r="BM147" s="49"/>
      <c r="BN147" s="11">
        <f t="shared" si="730"/>
        <v>8.2935627466859441E-5</v>
      </c>
      <c r="BO147" s="10">
        <f t="shared" si="731"/>
        <v>100.15112363784544</v>
      </c>
      <c r="BP147" s="9">
        <f t="shared" si="519"/>
        <v>100.36300082586715</v>
      </c>
      <c r="BQ147" s="9">
        <f t="shared" si="732"/>
        <v>99.514696376627754</v>
      </c>
      <c r="BR147" s="101">
        <f t="shared" si="733"/>
        <v>99.938848601247457</v>
      </c>
      <c r="BS147" s="15">
        <f t="shared" si="734"/>
        <v>8.2724677311004757E-5</v>
      </c>
      <c r="BT147" s="12"/>
      <c r="BU147" s="11">
        <f t="shared" si="735"/>
        <v>1.0354101794565805E-4</v>
      </c>
      <c r="BV147" s="10">
        <f t="shared" si="736"/>
        <v>100.04528509130138</v>
      </c>
      <c r="BW147" s="9">
        <f t="shared" si="520"/>
        <v>100.36281275681532</v>
      </c>
      <c r="BX147" s="9">
        <f t="shared" si="737"/>
        <v>99.303795836425024</v>
      </c>
      <c r="BY147" s="101">
        <f t="shared" si="738"/>
        <v>99.83330429662017</v>
      </c>
      <c r="BZ147" s="15">
        <f t="shared" si="739"/>
        <v>1.032728675238382E-4</v>
      </c>
      <c r="CA147" s="12"/>
      <c r="CB147" s="11">
        <f t="shared" si="740"/>
        <v>1.2409135361529471E-4</v>
      </c>
      <c r="CC147" s="10">
        <f t="shared" si="741"/>
        <v>99.939623228724415</v>
      </c>
      <c r="CD147" s="9">
        <f t="shared" si="521"/>
        <v>100.36251965423379</v>
      </c>
      <c r="CE147" s="9">
        <f t="shared" si="742"/>
        <v>99.093372149571749</v>
      </c>
      <c r="CF147" s="101">
        <f t="shared" si="743"/>
        <v>99.727945901902771</v>
      </c>
      <c r="CG147" s="15">
        <f t="shared" si="744"/>
        <v>1.2376431348128878E-4</v>
      </c>
      <c r="CH147" s="12"/>
      <c r="CI147" s="11">
        <f t="shared" si="745"/>
        <v>1.4458487050049421E-4</v>
      </c>
      <c r="CJ147" s="10">
        <f t="shared" si="746"/>
        <v>99.834124133419891</v>
      </c>
      <c r="CK147" s="9">
        <f t="shared" si="522"/>
        <v>100.3620986969332</v>
      </c>
      <c r="CL147" s="9">
        <f t="shared" si="747"/>
        <v>98.883420080101871</v>
      </c>
      <c r="CM147" s="101">
        <f t="shared" si="748"/>
        <v>99.622759388517537</v>
      </c>
      <c r="CN147" s="15">
        <f t="shared" si="749"/>
        <v>1.4419730031327109E-4</v>
      </c>
      <c r="CO147" s="12"/>
      <c r="CP147" s="11">
        <f t="shared" si="750"/>
        <v>1.6501983939570637E-4</v>
      </c>
      <c r="CQ147" s="10">
        <f t="shared" si="751"/>
        <v>99.728773910994917</v>
      </c>
      <c r="CR147" s="9">
        <f t="shared" si="523"/>
        <v>100.36152726904697</v>
      </c>
      <c r="CS147" s="9">
        <f t="shared" si="524"/>
        <v>98.673934234279187</v>
      </c>
      <c r="CT147" s="101">
        <f t="shared" si="752"/>
        <v>99.51773075166308</v>
      </c>
      <c r="CU147" s="15">
        <f t="shared" si="753"/>
        <v>1.645701485576787E-4</v>
      </c>
      <c r="CV147" s="12"/>
      <c r="CW147" s="11">
        <f t="shared" si="754"/>
        <v>1.8539456606508369E-4</v>
      </c>
      <c r="CX147" s="10">
        <f t="shared" si="755"/>
        <v>99.62355869544399</v>
      </c>
      <c r="CY147" s="9">
        <f t="shared" si="525"/>
        <v>100.36078296686209</v>
      </c>
      <c r="CZ147" s="9">
        <f t="shared" si="526"/>
        <v>98.464909065978318</v>
      </c>
      <c r="DA147" s="101">
        <f t="shared" si="756"/>
        <v>99.412846016420204</v>
      </c>
      <c r="DB147" s="15">
        <f t="shared" si="757"/>
        <v>1.8488121430176437E-4</v>
      </c>
      <c r="DC147" s="12"/>
      <c r="DD147" s="11">
        <f t="shared" si="758"/>
        <v>2.0570739141126211E-4</v>
      </c>
      <c r="DE147" s="10">
        <f t="shared" si="759"/>
        <v>99.518464655141841</v>
      </c>
      <c r="DF147" s="9">
        <f t="shared" si="527"/>
        <v>100.35984360539489</v>
      </c>
      <c r="DG147" s="9">
        <f t="shared" si="528"/>
        <v>98.256338882126784</v>
      </c>
      <c r="DH147" s="101">
        <f t="shared" si="760"/>
        <v>99.308091243760828</v>
      </c>
      <c r="DI147" s="15">
        <f t="shared" si="761"/>
        <v>2.0512888929269992E-4</v>
      </c>
      <c r="DJ147" s="12"/>
      <c r="DK147" s="11">
        <f t="shared" si="762"/>
        <v>2.2595669161353153E-4</v>
      </c>
      <c r="DL147" s="10">
        <f t="shared" si="763"/>
        <v>99.413477998739722</v>
      </c>
      <c r="DM147" s="9">
        <f t="shared" si="529"/>
        <v>100.35868722471152</v>
      </c>
      <c r="DN147" s="9">
        <f t="shared" si="530"/>
        <v>98.048217848200565</v>
      </c>
      <c r="DO147" s="101">
        <f t="shared" si="764"/>
        <v>99.203452536456041</v>
      </c>
      <c r="DP147" s="15">
        <f t="shared" si="765"/>
        <v>2.2531160101801141E-4</v>
      </c>
      <c r="DQ147" s="12"/>
      <c r="DR147" s="11">
        <f t="shared" si="766"/>
        <v>2.4614087823600394E-4</v>
      </c>
      <c r="DS147" s="10">
        <f t="shared" si="767"/>
        <v>99.308584980961285</v>
      </c>
      <c r="DT147" s="9">
        <f t="shared" si="531"/>
        <v>100.35729209599303</v>
      </c>
      <c r="DU147" s="9">
        <f t="shared" si="532"/>
        <v>97.840539993763898</v>
      </c>
      <c r="DV147" s="101">
        <f t="shared" si="768"/>
        <v>99.098916044878465</v>
      </c>
      <c r="DW147" s="15">
        <f t="shared" si="769"/>
        <v>2.4542781275681811E-4</v>
      </c>
      <c r="DX147" s="12"/>
      <c r="DY147" s="11">
        <f t="shared" si="770"/>
        <v>2.6625839830666267E-4</v>
      </c>
      <c r="DZ147" s="10">
        <f t="shared" si="771"/>
        <v>99.203771908293476</v>
      </c>
      <c r="EA147" s="9">
        <f t="shared" si="533"/>
        <v>100.35563672734546</v>
      </c>
      <c r="EB147" s="9">
        <f t="shared" si="534"/>
        <v>97.633299218048151</v>
      </c>
      <c r="EC147" s="101">
        <f t="shared" si="772"/>
        <v>98.99446797269681</v>
      </c>
      <c r="ED147" s="15">
        <f t="shared" si="773"/>
        <v>2.6547602360236285E-4</v>
      </c>
      <c r="EE147" s="12"/>
      <c r="EF147" s="11">
        <f t="shared" si="774"/>
        <v>2.8630773436776996E-4</v>
      </c>
      <c r="EG147" s="10">
        <f t="shared" si="775"/>
        <v>99.099025144570078</v>
      </c>
      <c r="EH147" s="9">
        <f t="shared" si="535"/>
        <v>100.35369986935552</v>
      </c>
      <c r="EI147" s="9">
        <f t="shared" si="536"/>
        <v>97.426489295559378</v>
      </c>
      <c r="EJ147" s="101">
        <f t="shared" si="776"/>
        <v>98.890094582457451</v>
      </c>
      <c r="EK147" s="15">
        <f t="shared" si="777"/>
        <v>2.8545476845697338E-4</v>
      </c>
      <c r="EL147" s="12"/>
      <c r="EM147" s="11">
        <f t="shared" si="778"/>
        <v>3.0628740449864387E-4</v>
      </c>
      <c r="EN147" s="10">
        <f t="shared" si="779"/>
        <v>98.994331116443135</v>
      </c>
      <c r="EO147" s="9">
        <f t="shared" si="537"/>
        <v>100.35146052039298</v>
      </c>
      <c r="EP147" s="9">
        <f t="shared" si="538"/>
        <v>97.220103881708724</v>
      </c>
      <c r="EQ147" s="101">
        <f t="shared" si="780"/>
        <v>98.78578220105085</v>
      </c>
      <c r="ER147" s="15">
        <f t="shared" si="781"/>
        <v>3.0536261800005011E-4</v>
      </c>
      <c r="ES147" s="12"/>
      <c r="ET147" s="11">
        <f t="shared" si="782"/>
        <v>3.2619596231144021E-4</v>
      </c>
      <c r="EU147" s="10">
        <f t="shared" si="783"/>
        <v>98.889676318739873</v>
      </c>
      <c r="EV147" s="9">
        <f t="shared" si="539"/>
        <v>100.34889793166086</v>
      </c>
      <c r="EW147" s="9">
        <f t="shared" si="540"/>
        <v>97.014136518457889</v>
      </c>
      <c r="EX147" s="101">
        <f t="shared" si="784"/>
        <v>98.681517225059366</v>
      </c>
      <c r="EY147" s="15">
        <f t="shared" si="785"/>
        <v>3.2519817863004214E-4</v>
      </c>
      <c r="EZ147" s="12"/>
      <c r="FA147" s="11">
        <f t="shared" si="786"/>
        <v>3.4603199692077256E-4</v>
      </c>
      <c r="FB147" s="10">
        <f t="shared" si="787"/>
        <v>98.785047319701903</v>
      </c>
      <c r="FC147" s="9">
        <f t="shared" si="541"/>
        <v>100.34599161199523</v>
      </c>
      <c r="FD147" s="9">
        <f t="shared" si="542"/>
        <v>96.808580639972959</v>
      </c>
      <c r="FE147" s="101">
        <f t="shared" si="788"/>
        <v>98.577286125984102</v>
      </c>
      <c r="FF147" s="15">
        <f t="shared" si="789"/>
        <v>3.4496009238114088E-4</v>
      </c>
      <c r="FG147" s="12"/>
      <c r="FH147" s="11">
        <f t="shared" si="790"/>
        <v>3.657941328879197E-4</v>
      </c>
      <c r="FI147" s="10">
        <f t="shared" si="791"/>
        <v>98.680430766104223</v>
      </c>
      <c r="FJ147" s="9">
        <f t="shared" si="543"/>
        <v>100.34272133241622</v>
      </c>
      <c r="FK147" s="9">
        <f t="shared" si="544"/>
        <v>96.603429578277868</v>
      </c>
      <c r="FL147" s="101">
        <f t="shared" si="792"/>
        <v>98.473075455347043</v>
      </c>
      <c r="FM147" s="15">
        <f t="shared" si="793"/>
        <v>3.6464703681579673E-4</v>
      </c>
      <c r="FN147" s="12"/>
      <c r="FO147" s="11">
        <f t="shared" si="794"/>
        <v>3.8548103014062878E-4</v>
      </c>
      <c r="FP147" s="10">
        <f t="shared" si="795"/>
        <v>98.575813388250594</v>
      </c>
      <c r="FQ147" s="9">
        <f t="shared" si="545"/>
        <v>100.33906713043255</v>
      </c>
      <c r="FR147" s="9">
        <f t="shared" si="546"/>
        <v>96.398676568903468</v>
      </c>
      <c r="FS147" s="101">
        <f t="shared" si="796"/>
        <v>98.368871849668011</v>
      </c>
      <c r="FT147" s="15">
        <f t="shared" si="797"/>
        <v>3.8425772489357685E-4</v>
      </c>
      <c r="FU147" s="12"/>
      <c r="FV147" s="11">
        <f t="shared" si="798"/>
        <v>4.0509138386905493E-4</v>
      </c>
      <c r="FW147" s="10">
        <f t="shared" si="799"/>
        <v>98.471182004844366</v>
      </c>
      <c r="FX147" s="9">
        <f t="shared" si="547"/>
        <v>100.33500931410187</v>
      </c>
      <c r="FY147" s="9">
        <f t="shared" si="548"/>
        <v>96.194314756522644</v>
      </c>
      <c r="FZ147" s="101">
        <f t="shared" si="800"/>
        <v>98.264662035312256</v>
      </c>
      <c r="GA147" s="15">
        <f t="shared" si="801"/>
        <v>4.0379090481761212E-4</v>
      </c>
      <c r="GB147" s="12"/>
      <c r="GC147" s="11">
        <f t="shared" si="802"/>
        <v>4.246239243989484E-4</v>
      </c>
      <c r="GD147" s="10">
        <f t="shared" si="803"/>
        <v>98.36652352773126</v>
      </c>
      <c r="GE147" s="9">
        <f t="shared" si="549"/>
        <v>100.3305284658495</v>
      </c>
      <c r="GF147" s="9">
        <f t="shared" si="550"/>
        <v>95.990337200566969</v>
      </c>
      <c r="GG147" s="101">
        <f t="shared" si="804"/>
        <v>98.160432833208233</v>
      </c>
      <c r="GH147" s="15">
        <f t="shared" si="805"/>
        <v>4.2324535985926743E-4</v>
      </c>
      <c r="GI147" s="12"/>
      <c r="GJ147" s="11">
        <f t="shared" si="806"/>
        <v>4.4407741704279686E-4</v>
      </c>
      <c r="GK147" s="10">
        <f t="shared" si="807"/>
        <v>98.261824966513075</v>
      </c>
      <c r="GL147" s="9">
        <f t="shared" si="551"/>
        <v>100.32560544604843</v>
      </c>
      <c r="GM147" s="9">
        <f t="shared" si="552"/>
        <v>95.786736880817642</v>
      </c>
      <c r="GN147" s="120">
        <f t="shared" si="808"/>
        <v>98.056171163433035</v>
      </c>
      <c r="GO147" s="15">
        <f t="shared" si="809"/>
        <v>4.4261990816203543E-4</v>
      </c>
      <c r="GP147" s="12"/>
      <c r="GQ147" s="11">
        <f t="shared" si="810"/>
        <v>4.6345066192978888E-4</v>
      </c>
      <c r="GR147" s="10">
        <f t="shared" si="811"/>
        <v>98.157073433030234</v>
      </c>
      <c r="GS147" s="9">
        <f t="shared" si="553"/>
        <v>100.32022139636362</v>
      </c>
      <c r="GT147" s="9">
        <f t="shared" si="554"/>
        <v>95.583506702964428</v>
      </c>
      <c r="GU147" s="120">
        <f t="shared" si="812"/>
        <v>97.951864049664024</v>
      </c>
      <c r="GV147" s="15">
        <f t="shared" si="813"/>
        <v>4.6191340252557233E-4</v>
      </c>
      <c r="GW147" s="12"/>
      <c r="GX147" s="11">
        <f t="shared" si="814"/>
        <v>4.8274249381555098E-4</v>
      </c>
      <c r="GY147" s="10">
        <f t="shared" si="815"/>
        <v>98.05225614571151</v>
      </c>
      <c r="GZ147" s="9">
        <f t="shared" si="555"/>
        <v>100.31435774286385</v>
      </c>
      <c r="HA147" s="9">
        <f t="shared" si="556"/>
        <v>95.38063950412851</v>
      </c>
      <c r="HB147" s="101">
        <f t="shared" si="816"/>
        <v>97.847498623496179</v>
      </c>
      <c r="HC147" s="15">
        <f t="shared" si="817"/>
        <v>4.8112473017058115E-4</v>
      </c>
      <c r="HD147" s="12"/>
      <c r="HE147" s="11">
        <f t="shared" si="818"/>
        <v>5.0195178187228029E-4</v>
      </c>
      <c r="HF147" s="10">
        <f t="shared" si="819"/>
        <v>97.94736043379055</v>
      </c>
      <c r="HG147" s="9">
        <f t="shared" si="557"/>
        <v>100.30799619890443</v>
      </c>
      <c r="HH147" s="9">
        <f t="shared" si="558"/>
        <v>95.178128058339937</v>
      </c>
      <c r="HI147" s="101">
        <f t="shared" si="820"/>
        <v>97.743062128622185</v>
      </c>
      <c r="HJ147" s="15">
        <f t="shared" si="821"/>
        <v>5.0025281248578261E-4</v>
      </c>
      <c r="HK147" s="12"/>
      <c r="HL147" s="11">
        <f t="shared" si="822"/>
        <v>5.2107742946051879E-4</v>
      </c>
      <c r="HM147" s="10">
        <f t="shared" si="823"/>
        <v>97.842373741386268</v>
      </c>
      <c r="HN147" s="9">
        <f t="shared" si="559"/>
        <v>100.3011187677846</v>
      </c>
      <c r="HO147" s="9">
        <f t="shared" si="560"/>
        <v>94.975965081968951</v>
      </c>
      <c r="HP147" s="120">
        <f t="shared" si="824"/>
        <v>97.638541924876776</v>
      </c>
      <c r="HQ147" s="15">
        <f t="shared" si="825"/>
        <v>5.1929660475740196E-4</v>
      </c>
      <c r="HR147" s="12"/>
      <c r="HS147" s="11">
        <f t="shared" si="1064"/>
        <v>5.401183738829499E-4</v>
      </c>
      <c r="HT147" s="10">
        <f t="shared" si="826"/>
        <v>97.737283631448534</v>
      </c>
      <c r="HU147" s="9">
        <f t="shared" si="561"/>
        <v>100.2937077451831</v>
      </c>
      <c r="HV147" s="9">
        <f t="shared" si="562"/>
        <v>94.774143239101122</v>
      </c>
      <c r="HW147" s="120">
        <f t="shared" si="827"/>
        <v>97.533925492142117</v>
      </c>
      <c r="HX147" s="15">
        <f t="shared" si="828"/>
        <v>5.3825509588251478E-4</v>
      </c>
      <c r="HY147" s="12"/>
      <c r="HZ147" s="11">
        <f t="shared" si="1065"/>
        <v>5.5907358612152457E-4</v>
      </c>
      <c r="IA147" s="10">
        <f t="shared" si="829"/>
        <v>97.63207778956604</v>
      </c>
      <c r="IB147" s="9">
        <f t="shared" si="563"/>
        <v>100.28574572137603</v>
      </c>
      <c r="IC147" s="9">
        <f t="shared" si="564"/>
        <v>94.572655146855482</v>
      </c>
      <c r="ID147" s="120">
        <f t="shared" si="830"/>
        <v>97.429200434115756</v>
      </c>
      <c r="IE147" s="15">
        <f t="shared" si="831"/>
        <v>5.5712730806671844E-4</v>
      </c>
      <c r="IF147" s="12"/>
      <c r="IG147" s="11">
        <f t="shared" si="1066"/>
        <v>5.7794207055836754E-4</v>
      </c>
      <c r="IH147" s="10">
        <f t="shared" si="832"/>
        <v>97.526744027637903</v>
      </c>
      <c r="II147" s="9">
        <f t="shared" si="565"/>
        <v>100.27721558324092</v>
      </c>
      <c r="IJ147" s="9">
        <f t="shared" si="566"/>
        <v>94.371493380637602</v>
      </c>
      <c r="IK147" s="120">
        <f t="shared" si="833"/>
        <v>97.324354481939253</v>
      </c>
      <c r="IL147" s="15">
        <f t="shared" si="834"/>
        <v>5.7591229650728317E-4</v>
      </c>
      <c r="IM147" s="12"/>
      <c r="IN147" s="11">
        <f t="shared" si="1067"/>
        <v>5.967228646816228E-4</v>
      </c>
      <c r="IO147" s="10">
        <f t="shared" si="835"/>
        <v>97.421270287406941</v>
      </c>
      <c r="IP147" s="9">
        <f t="shared" si="567"/>
        <v>100.26810051605112</v>
      </c>
      <c r="IQ147" s="9">
        <f t="shared" si="568"/>
        <v>94.170650479324948</v>
      </c>
      <c r="IR147" s="120">
        <f t="shared" si="836"/>
        <v>97.219375497688034</v>
      </c>
      <c r="IS147" s="15">
        <f t="shared" si="837"/>
        <v>5.9460914906248464E-4</v>
      </c>
      <c r="IT147" s="12"/>
      <c r="IU147" s="11">
        <f t="shared" si="1068"/>
        <v>6.1541503877685251E-4</v>
      </c>
      <c r="IV147" s="10">
        <f t="shared" si="838"/>
        <v>97.315644643855421</v>
      </c>
      <c r="IW147" s="9">
        <f t="shared" si="569"/>
        <v>100.258384005065</v>
      </c>
      <c r="IX147" s="9">
        <f t="shared" si="570"/>
        <v>93.97011895038014</v>
      </c>
      <c r="IY147" s="120">
        <f t="shared" si="839"/>
        <v>97.114251477722576</v>
      </c>
      <c r="IZ147" s="15">
        <f t="shared" si="840"/>
        <v>6.1321698590794511E-4</v>
      </c>
      <c r="JA147" s="12"/>
      <c r="JB147" s="11">
        <f t="shared" si="1069"/>
        <v>6.3401769560483465E-4</v>
      </c>
      <c r="JC147" s="10">
        <f t="shared" si="841"/>
        <v>97.209855308463247</v>
      </c>
      <c r="JD147" s="9">
        <f t="shared" si="571"/>
        <v>100.24804983691401</v>
      </c>
      <c r="JE147" s="9">
        <f t="shared" si="572"/>
        <v>93.769891274885737</v>
      </c>
      <c r="JF147" s="120">
        <f t="shared" si="842"/>
        <v>97.008970555899879</v>
      </c>
      <c r="JG147" s="15">
        <f t="shared" si="843"/>
        <v>6.3173495918101229E-4</v>
      </c>
      <c r="JH147" s="12"/>
      <c r="JI147" s="11">
        <f t="shared" si="1070"/>
        <v>6.5252997006679187E-4</v>
      </c>
      <c r="JJ147" s="10">
        <f t="shared" si="844"/>
        <v>97.103890632327506</v>
      </c>
      <c r="JK147" s="9">
        <f t="shared" si="573"/>
        <v>100.2370821007943</v>
      </c>
      <c r="JL147" s="9">
        <f t="shared" si="574"/>
        <v>93.569959912500948</v>
      </c>
      <c r="JM147" s="120">
        <f t="shared" si="845"/>
        <v>96.903521006647622</v>
      </c>
      <c r="JN147" s="15">
        <f t="shared" si="846"/>
        <v>6.5016225261359218E-4</v>
      </c>
      <c r="JO147" s="12"/>
      <c r="JP147" s="11">
        <f t="shared" si="1071"/>
        <v>6.7095102885741617E-4</v>
      </c>
      <c r="JQ147" s="10">
        <f t="shared" si="847"/>
        <v>96.99773910914584</v>
      </c>
      <c r="JR147" s="9">
        <f t="shared" si="575"/>
        <v>100.22546518946632</v>
      </c>
      <c r="JS147" s="9">
        <f t="shared" si="576"/>
        <v>93.370317306331756</v>
      </c>
      <c r="JT147" s="120">
        <f t="shared" si="848"/>
        <v>96.797891247899031</v>
      </c>
      <c r="JU147" s="15">
        <f t="shared" si="849"/>
        <v>6.684980811547071E-4</v>
      </c>
      <c r="JV147" s="12"/>
      <c r="JW147" s="11">
        <f t="shared" si="1072"/>
        <v>6.8928007010694143E-4</v>
      </c>
      <c r="JX147" s="10">
        <f t="shared" si="850"/>
        <v>96.89138937806166</v>
      </c>
      <c r="JY147" s="9">
        <f t="shared" si="577"/>
        <v>100.21318380006701</v>
      </c>
      <c r="JZ147" s="9">
        <f t="shared" si="578"/>
        <v>93.170955887714399</v>
      </c>
      <c r="KA147" s="120">
        <f t="shared" si="851"/>
        <v>96.692069843890707</v>
      </c>
      <c r="KB147" s="15">
        <f t="shared" si="852"/>
        <v>6.8674169058322292E-4</v>
      </c>
      <c r="KC147" s="12"/>
      <c r="KD147" s="11">
        <f t="shared" si="1073"/>
        <v>7.0751632301272631E-4</v>
      </c>
      <c r="KE147" s="10">
        <f t="shared" si="853"/>
        <v>96.78483022637343</v>
      </c>
      <c r="KF147" s="9">
        <f t="shared" si="579"/>
        <v>100.20022293473923</v>
      </c>
      <c r="KG147" s="9">
        <f t="shared" si="580"/>
        <v>92.971868080908706</v>
      </c>
      <c r="KH147" s="120">
        <f t="shared" si="854"/>
        <v>96.586045507823968</v>
      </c>
      <c r="KI147" s="15">
        <f t="shared" si="855"/>
        <v>7.0489235711155489E-4</v>
      </c>
      <c r="KJ147" s="12"/>
      <c r="KK147" s="11">
        <f t="shared" si="1074"/>
        <v>7.256590474611082E-4</v>
      </c>
      <c r="KL147" s="10">
        <f t="shared" si="856"/>
        <v>96.678050592108605</v>
      </c>
      <c r="KM147" s="9">
        <f t="shared" si="581"/>
        <v>100.18656790108309</v>
      </c>
      <c r="KN147" s="9">
        <f t="shared" si="582"/>
        <v>92.773046307695509</v>
      </c>
      <c r="KO147" s="120">
        <f t="shared" si="857"/>
        <v>96.479807104389295</v>
      </c>
      <c r="KP147" s="15">
        <f t="shared" si="858"/>
        <v>7.2294938698134342E-4</v>
      </c>
      <c r="KQ147" s="12"/>
      <c r="KR147" s="11">
        <f t="shared" si="1075"/>
        <v>7.437075336405518E-4</v>
      </c>
      <c r="KS147" s="10">
        <f t="shared" si="859"/>
        <v>96.571039566461678</v>
      </c>
      <c r="KT147" s="9">
        <f t="shared" si="583"/>
        <v>100.172204312434</v>
      </c>
      <c r="KU147" s="9">
        <f t="shared" si="584"/>
        <v>92.574482991879677</v>
      </c>
      <c r="KV147" s="120">
        <f t="shared" si="860"/>
        <v>96.373343652156848</v>
      </c>
      <c r="KW147" s="15">
        <f t="shared" si="861"/>
        <v>7.4091211605143651E-4</v>
      </c>
      <c r="KX147" s="12"/>
      <c r="KY147" s="11">
        <f t="shared" si="1076"/>
        <v>7.6166110164639406E-4</v>
      </c>
      <c r="KZ147" s="10">
        <f t="shared" si="862"/>
        <v>96.463786396099437</v>
      </c>
      <c r="LA147" s="9">
        <f t="shared" si="585"/>
        <v>100.15711808797209</v>
      </c>
      <c r="LB147" s="9">
        <f t="shared" si="586"/>
        <v>92.376170563692455</v>
      </c>
      <c r="LC147" s="120">
        <f t="shared" si="863"/>
        <v>96.266644325832274</v>
      </c>
      <c r="LD147" s="15">
        <f t="shared" si="864"/>
        <v>7.5877990937927848E-4</v>
      </c>
      <c r="LE147" s="12"/>
      <c r="LF147" s="11">
        <f t="shared" si="1077"/>
        <v>7.7951910107824181E-4</v>
      </c>
      <c r="LG147" s="10">
        <f t="shared" si="865"/>
        <v>96.35628048533269</v>
      </c>
      <c r="LH147" s="9">
        <f t="shared" si="587"/>
        <v>100.14129545266785</v>
      </c>
      <c r="LI147" s="9">
        <f t="shared" si="588"/>
        <v>92.178101464093615</v>
      </c>
      <c r="LJ147" s="120">
        <f t="shared" si="866"/>
        <v>96.159698458380731</v>
      </c>
      <c r="LK147" s="15">
        <f t="shared" si="867"/>
        <v>7.7655216079604251E-4</v>
      </c>
      <c r="LL147" s="12"/>
      <c r="LM147" s="11">
        <f t="shared" si="1078"/>
        <v>7.9728091063046994E-4</v>
      </c>
      <c r="LN147" s="10">
        <f t="shared" si="868"/>
        <v>96.248511398157021</v>
      </c>
      <c r="LO147" s="9">
        <f t="shared" si="589"/>
        <v>100.1247229370687</v>
      </c>
      <c r="LP147" s="9">
        <f t="shared" si="590"/>
        <v>91.980268148968818</v>
      </c>
      <c r="LQ147" s="120">
        <f t="shared" si="869"/>
        <v>96.05249554301875</v>
      </c>
      <c r="LR147" s="15">
        <f t="shared" si="870"/>
        <v>7.9422829247652554E-4</v>
      </c>
      <c r="LS147" s="12"/>
      <c r="LT147" s="11">
        <f t="shared" si="1079"/>
        <v>8.1494593767668182E-4</v>
      </c>
      <c r="LU147" s="10">
        <f t="shared" si="871"/>
        <v>96.140468860162727</v>
      </c>
      <c r="LV147" s="9">
        <f t="shared" si="591"/>
        <v>100.10738737693141</v>
      </c>
      <c r="LW147" s="9">
        <f t="shared" si="592"/>
        <v>91.782663093222823</v>
      </c>
      <c r="LX147" s="120">
        <f t="shared" si="872"/>
        <v>95.945025235077111</v>
      </c>
      <c r="LY147" s="15">
        <f t="shared" si="873"/>
        <v>8.1180775450412617E-4</v>
      </c>
      <c r="LZ147" s="12"/>
      <c r="MA147" s="11">
        <f t="shared" si="1080"/>
        <v>8.3251361784857471E-4</v>
      </c>
      <c r="MB147" s="10">
        <f t="shared" si="874"/>
        <v>96.032142760316603</v>
      </c>
      <c r="MC147" s="9">
        <f t="shared" si="593"/>
        <v>100.08927591270498</v>
      </c>
      <c r="MD147" s="9">
        <f t="shared" si="594"/>
        <v>91.585278794764292</v>
      </c>
      <c r="ME147" s="120">
        <f t="shared" si="875"/>
        <v>95.837277353734635</v>
      </c>
      <c r="MF147" s="15">
        <f t="shared" si="876"/>
        <v>8.2929002443183372E-4</v>
      </c>
      <c r="MG147" s="12"/>
      <c r="MH147" s="11">
        <f t="shared" si="1081"/>
        <v>8.4998341461007838E-4</v>
      </c>
      <c r="MI147" s="10">
        <f t="shared" si="877"/>
        <v>95.923523152615815</v>
      </c>
      <c r="MJ147" s="9">
        <f t="shared" si="595"/>
        <v>100.07037598886883</v>
      </c>
      <c r="MK147" s="9">
        <f t="shared" si="596"/>
        <v>91.388107778383912</v>
      </c>
      <c r="ML147" s="120">
        <f t="shared" si="878"/>
        <v>95.729241883626372</v>
      </c>
      <c r="MM147" s="15">
        <f t="shared" si="879"/>
        <v>8.4667460683951208E-4</v>
      </c>
      <c r="MN147" s="12"/>
      <c r="MO147" s="11">
        <f t="shared" si="1082"/>
        <v>8.6735481882705551E-4</v>
      </c>
      <c r="MP147" s="10">
        <f t="shared" si="880"/>
        <v>95.814600257617101</v>
      </c>
      <c r="MQ147" s="9">
        <f t="shared" si="597"/>
        <v>100.05067535313113</v>
      </c>
      <c r="MR147" s="9">
        <f t="shared" si="598"/>
        <v>91.191142599520674</v>
      </c>
      <c r="MS147" s="120">
        <f t="shared" si="881"/>
        <v>95.620908976325893</v>
      </c>
      <c r="MT147" s="15">
        <f t="shared" si="882"/>
        <v>8.6396103288842864E-4</v>
      </c>
      <c r="MU147" s="12"/>
      <c r="MV147" s="11">
        <f t="shared" si="1083"/>
        <v>8.8462734833352926E-4</v>
      </c>
      <c r="MW147" s="10">
        <f t="shared" si="883"/>
        <v>95.705364463841136</v>
      </c>
      <c r="MX147" s="9">
        <f t="shared" si="599"/>
        <v>100.0301620554918</v>
      </c>
      <c r="MY147" s="9">
        <f t="shared" si="600"/>
        <v>90.994375847918832</v>
      </c>
      <c r="MZ147" s="120">
        <f t="shared" si="884"/>
        <v>95.512268951705323</v>
      </c>
      <c r="NA147" s="15">
        <f t="shared" si="885"/>
        <v>8.8114885987326916E-4</v>
      </c>
      <c r="NB147" s="12"/>
      <c r="NC147" s="11">
        <f t="shared" si="1084"/>
        <v>9.0180054749468513E-4</v>
      </c>
      <c r="ND147" s="10">
        <f t="shared" si="886"/>
        <v>95.595806329055563</v>
      </c>
      <c r="NE147" s="9">
        <f t="shared" si="601"/>
        <v>100.0088244471751</v>
      </c>
      <c r="NF147" s="9">
        <f t="shared" si="602"/>
        <v>90.797800151172311</v>
      </c>
      <c r="NG147" s="120">
        <f t="shared" si="887"/>
        <v>95.403312299173706</v>
      </c>
      <c r="NH147" s="15">
        <f t="shared" si="888"/>
        <v>8.9823767077241458E-4</v>
      </c>
      <c r="NI147" s="12"/>
      <c r="NJ147" s="11">
        <f t="shared" si="1085"/>
        <v>9.1887398676738098E-4</v>
      </c>
      <c r="NK147" s="10">
        <f t="shared" si="889"/>
        <v>95.485916581437522</v>
      </c>
      <c r="NL147" s="9">
        <f t="shared" si="603"/>
        <v>99.986651179436194</v>
      </c>
      <c r="NM147" s="9">
        <f t="shared" si="604"/>
        <v>90.601408178156959</v>
      </c>
      <c r="NN147" s="120">
        <f t="shared" si="890"/>
        <v>95.294029678796576</v>
      </c>
      <c r="NO147" s="15">
        <f t="shared" si="891"/>
        <v>9.1522707379683291E-4</v>
      </c>
      <c r="NP147" s="12"/>
      <c r="NQ147" s="11">
        <f t="shared" si="1086"/>
        <v>9.3584726225861929E-4</v>
      </c>
      <c r="NR147" s="10">
        <f t="shared" si="892"/>
        <v>95.375686120618099</v>
      </c>
      <c r="NS147" s="9">
        <f t="shared" si="605"/>
        <v>99.96363120224656</v>
      </c>
      <c r="NT147" s="9">
        <f t="shared" si="606"/>
        <v>90.405192642349576</v>
      </c>
      <c r="NU147" s="120">
        <f t="shared" si="893"/>
        <v>95.184411922298068</v>
      </c>
      <c r="NV147" s="15">
        <f t="shared" si="894"/>
        <v>9.3211670193823787E-4</v>
      </c>
      <c r="NW147" s="12"/>
      <c r="NX147" s="11">
        <f t="shared" si="1087"/>
        <v>9.527199952825211E-4</v>
      </c>
      <c r="NY147" s="10">
        <f t="shared" si="895"/>
        <v>95.26510601861051</v>
      </c>
      <c r="NZ147" s="9">
        <f t="shared" si="607"/>
        <v>99.939753762862665</v>
      </c>
      <c r="OA147" s="9">
        <f t="shared" si="608"/>
        <v>90.209146305033968</v>
      </c>
      <c r="OB147" s="120">
        <f t="shared" si="896"/>
        <v>95.074450033948324</v>
      </c>
      <c r="OC147" s="15">
        <f t="shared" si="897"/>
        <v>9.489062125168533E-4</v>
      </c>
      <c r="OD147" s="12"/>
      <c r="OE147" s="11">
        <f t="shared" si="1088"/>
        <v>9.6949183191623464E-4</v>
      </c>
      <c r="OF147" s="10">
        <f t="shared" si="898"/>
        <v>95.154167520624412</v>
      </c>
      <c r="OG147" s="9">
        <f t="shared" si="609"/>
        <v>99.915008404282375</v>
      </c>
      <c r="OH147" s="9">
        <f t="shared" si="610"/>
        <v>90.01326197839299</v>
      </c>
      <c r="OI147" s="120">
        <f t="shared" si="899"/>
        <v>94.964135191337675</v>
      </c>
      <c r="OJ147" s="15">
        <f t="shared" si="900"/>
        <v>9.6559528672936646E-4</v>
      </c>
      <c r="OK147" s="12"/>
      <c r="OL147" s="11">
        <f t="shared" si="1089"/>
        <v>9.8616244255534291E-4</v>
      </c>
      <c r="OM147" s="10">
        <f t="shared" si="901"/>
        <v>95.042862045768018</v>
      </c>
      <c r="ON147" s="9">
        <f t="shared" si="611"/>
        <v>99.889384963593685</v>
      </c>
      <c r="OO147" s="9">
        <f t="shared" si="612"/>
        <v>89.817532528487362</v>
      </c>
      <c r="OP147" s="120">
        <f t="shared" si="902"/>
        <v>94.853458746040531</v>
      </c>
      <c r="OQ147" s="15">
        <f t="shared" si="903"/>
        <v>9.8218362919739077E-4</v>
      </c>
      <c r="OR147" s="12"/>
      <c r="OS147" s="11">
        <f t="shared" si="1090"/>
        <v>1.002731521469107E-3</v>
      </c>
      <c r="OT147" s="10">
        <f t="shared" si="904"/>
        <v>94.931181187640675</v>
      </c>
      <c r="OU147" s="9">
        <f t="shared" si="613"/>
        <v>99.862873570220046</v>
      </c>
      <c r="OV147" s="9">
        <f t="shared" si="614"/>
        <v>89.621950878121154</v>
      </c>
      <c r="OW147" s="120">
        <f t="shared" si="905"/>
        <v>94.742412224170607</v>
      </c>
      <c r="OX147" s="15">
        <f t="shared" si="906"/>
        <v>9.986709675169523E-4</v>
      </c>
      <c r="OY147" s="12"/>
      <c r="OZ147" s="11">
        <f t="shared" si="1091"/>
        <v>1.0191987863560161E-3</v>
      </c>
      <c r="PA147" s="10">
        <f t="shared" si="907"/>
        <v>94.819116714818023</v>
      </c>
      <c r="PB147" s="9">
        <f t="shared" si="615"/>
        <v>99.83546464406669</v>
      </c>
      <c r="PC147" s="9">
        <f t="shared" si="616"/>
        <v>89.426510009593386</v>
      </c>
      <c r="PD147" s="120">
        <f t="shared" si="908"/>
        <v>94.630987326830038</v>
      </c>
      <c r="PE147" s="15">
        <f t="shared" si="909"/>
        <v>1.0150570518093658E-3</v>
      </c>
      <c r="PF147" s="12"/>
      <c r="PG147" s="11">
        <f t="shared" si="1092"/>
        <v>1.0355639779001272E-3</v>
      </c>
      <c r="PH147" s="10">
        <f t="shared" si="910"/>
        <v>94.706660571231595</v>
      </c>
      <c r="PI147" s="9">
        <f t="shared" si="617"/>
        <v>99.807148893572119</v>
      </c>
      <c r="PJ147" s="9">
        <f t="shared" si="618"/>
        <v>89.231202967338106</v>
      </c>
      <c r="PK147" s="120">
        <f t="shared" si="911"/>
        <v>94.519175930455106</v>
      </c>
      <c r="PL147" s="15">
        <f t="shared" si="912"/>
        <v>1.0313416542737759E-3</v>
      </c>
      <c r="PM147" s="12"/>
      <c r="PN147" s="11">
        <f t="shared" si="1093"/>
        <v>1.0518268593283776E-3</v>
      </c>
      <c r="PO147" s="10">
        <f t="shared" si="913"/>
        <v>94.5938048764462</v>
      </c>
      <c r="PP147" s="9">
        <f t="shared" si="619"/>
        <v>99.777917313669064</v>
      </c>
      <c r="PQ147" s="9">
        <f t="shared" si="620"/>
        <v>89.036022860450743</v>
      </c>
      <c r="PR147" s="120">
        <f t="shared" si="914"/>
        <v>94.406970087059904</v>
      </c>
      <c r="PS147" s="15">
        <f t="shared" si="915"/>
        <v>1.04752456874195E-3</v>
      </c>
      <c r="PT147" s="12"/>
      <c r="PU147" s="11">
        <f t="shared" si="1094"/>
        <v>1.0679872159695316E-3</v>
      </c>
      <c r="PV147" s="10">
        <f t="shared" si="916"/>
        <v>94.480541925836008</v>
      </c>
      <c r="PW147" s="9">
        <f t="shared" si="621"/>
        <v>99.747761183658923</v>
      </c>
      <c r="PX147" s="9">
        <f t="shared" si="622"/>
        <v>88.840962865104586</v>
      </c>
      <c r="PY147" s="120">
        <f t="shared" si="917"/>
        <v>94.294362024381755</v>
      </c>
      <c r="PZ147" s="15">
        <f t="shared" si="918"/>
        <v>1.0636056102353558E-3</v>
      </c>
      <c r="QA147" s="12"/>
      <c r="QB147" s="11">
        <f t="shared" si="1095"/>
        <v>1.0840448548147597E-3</v>
      </c>
      <c r="QC147" s="10">
        <f t="shared" si="919"/>
        <v>94.366864190663406</v>
      </c>
      <c r="QD147" s="9">
        <f t="shared" si="623"/>
        <v>99.716672065003834</v>
      </c>
      <c r="QE147" s="9">
        <f t="shared" si="624"/>
        <v>88.64601622685521</v>
      </c>
      <c r="QF147" s="120">
        <f t="shared" si="920"/>
        <v>94.181344145929529</v>
      </c>
      <c r="QG147" s="15">
        <f t="shared" si="921"/>
        <v>1.079584614525115E-3</v>
      </c>
      <c r="QH147" s="12"/>
      <c r="QI147" s="11">
        <f t="shared" si="1096"/>
        <v>1.0999996040805178E-3</v>
      </c>
      <c r="QJ147" s="10">
        <f t="shared" si="922"/>
        <v>94.252764318061466</v>
      </c>
      <c r="QK147" s="9">
        <f t="shared" si="625"/>
        <v>99.684641799040193</v>
      </c>
      <c r="QL147" s="9">
        <f t="shared" si="626"/>
        <v>88.451176262835517</v>
      </c>
      <c r="QM147" s="120">
        <f t="shared" si="923"/>
        <v>94.067909030937855</v>
      </c>
      <c r="QN147" s="15">
        <f t="shared" si="924"/>
        <v>1.0954614376949879E-3</v>
      </c>
      <c r="QO147" s="12"/>
      <c r="QP147" s="11">
        <f t="shared" si="1097"/>
        <v>1.1158513127738298E-3</v>
      </c>
      <c r="QQ147" s="10">
        <f t="shared" si="925"/>
        <v>94.138235130923363</v>
      </c>
      <c r="QR147" s="9">
        <f t="shared" si="627"/>
        <v>99.651662504617605</v>
      </c>
      <c r="QS147" s="9">
        <f t="shared" si="628"/>
        <v>88.256436363842553</v>
      </c>
      <c r="QT147" s="120">
        <f t="shared" si="926"/>
        <v>93.954049434230086</v>
      </c>
      <c r="QU147" s="15">
        <f t="shared" si="927"/>
        <v>1.1112359557076126E-3</v>
      </c>
      <c r="QV147" s="12"/>
      <c r="QW147" s="11">
        <f t="shared" si="1098"/>
        <v>1.1315998502602681E-3</v>
      </c>
      <c r="QX147" s="10">
        <f t="shared" si="928"/>
        <v>94.023269627701268</v>
      </c>
      <c r="QY147" s="9">
        <f t="shared" si="629"/>
        <v>99.61772657566712</v>
      </c>
      <c r="QZ147" s="9">
        <f t="shared" si="630"/>
        <v>88.061789996316136</v>
      </c>
      <c r="RA147" s="120">
        <f t="shared" si="929"/>
        <v>93.839758285991621</v>
      </c>
      <c r="RB147" s="15">
        <f t="shared" si="930"/>
        <v>1.1269080639744347E-3</v>
      </c>
      <c r="RC147" s="12"/>
      <c r="RD147" s="11">
        <f t="shared" si="1099"/>
        <v>1.1472451058350053E-3</v>
      </c>
      <c r="RE147" s="10">
        <f t="shared" si="931"/>
        <v>93.907860982116645</v>
      </c>
      <c r="RF147" s="9">
        <f t="shared" si="631"/>
        <v>99.58282667870229</v>
      </c>
      <c r="RG147" s="9">
        <f t="shared" si="632"/>
        <v>87.867230704210826</v>
      </c>
      <c r="RH147" s="120">
        <f t="shared" si="932"/>
        <v>93.725028691456558</v>
      </c>
      <c r="RI147" s="15">
        <f t="shared" si="933"/>
        <v>1.142477676929439E-3</v>
      </c>
      <c r="RJ147" s="12"/>
      <c r="RK147" s="11">
        <f t="shared" si="1100"/>
        <v>1.1627869882971866E-3</v>
      </c>
      <c r="RL147" s="10">
        <f t="shared" si="934"/>
        <v>93.79200254278453</v>
      </c>
      <c r="RM147" s="9">
        <f t="shared" si="633"/>
        <v>99.546955750256899</v>
      </c>
      <c r="RN147" s="9">
        <f t="shared" si="634"/>
        <v>87.67275211076435</v>
      </c>
      <c r="RO147" s="120">
        <f t="shared" si="935"/>
        <v>93.609853930510624</v>
      </c>
      <c r="RP147" s="15">
        <f t="shared" si="936"/>
        <v>1.1579447276068595E-3</v>
      </c>
      <c r="RQ147" s="12"/>
      <c r="RR147" s="11">
        <f t="shared" si="1101"/>
        <v>1.1782254255276634E-3</v>
      </c>
      <c r="RS147" s="10">
        <f t="shared" si="937"/>
        <v>93.675687832755187</v>
      </c>
      <c r="RT147" s="9">
        <f t="shared" si="635"/>
        <v>99.510106994262742</v>
      </c>
      <c r="RU147" s="9">
        <f t="shared" si="636"/>
        <v>87.478347920160289</v>
      </c>
      <c r="RV147" s="120">
        <f t="shared" si="938"/>
        <v>93.494227457211508</v>
      </c>
      <c r="RW147" s="15">
        <f t="shared" si="939"/>
        <v>1.1733091672233051E-3</v>
      </c>
      <c r="RX147" s="12"/>
      <c r="RY147" s="11">
        <f t="shared" si="1102"/>
        <v>1.1935603640706744E-3</v>
      </c>
      <c r="RZ147" s="10">
        <f t="shared" si="940"/>
        <v>93.558910548973842</v>
      </c>
      <c r="SA147" s="9">
        <f t="shared" si="637"/>
        <v>99.472273879371059</v>
      </c>
      <c r="SB147" s="9">
        <f t="shared" si="638"/>
        <v>87.28401191908992</v>
      </c>
      <c r="SC147" s="120">
        <f t="shared" si="941"/>
        <v>93.378142899230482</v>
      </c>
      <c r="SD147" s="15">
        <f t="shared" si="942"/>
        <v>1.1885709647642482E-3</v>
      </c>
      <c r="SE147" s="12"/>
      <c r="SF147" s="11">
        <f t="shared" si="1103"/>
        <v>1.2087917687193632E-3</v>
      </c>
      <c r="SG147" s="10">
        <f t="shared" si="943"/>
        <v>93.44166456166262</v>
      </c>
      <c r="SH147" s="9">
        <f t="shared" si="639"/>
        <v>99.43345013622087</v>
      </c>
      <c r="SI147" s="9">
        <f t="shared" si="640"/>
        <v>87.089737978214174</v>
      </c>
      <c r="SJ147" s="120">
        <f t="shared" si="944"/>
        <v>93.261594057217522</v>
      </c>
      <c r="SK147" s="15">
        <f t="shared" si="945"/>
        <v>1.2037301065750778E-3</v>
      </c>
      <c r="SL147" s="12"/>
      <c r="SM147" s="11">
        <f t="shared" si="1104"/>
        <v>1.2239196221053598E-3</v>
      </c>
      <c r="SN147" s="10">
        <f t="shared" si="946"/>
        <v>93.32394391362692</v>
      </c>
      <c r="SO147" s="9">
        <f t="shared" si="641"/>
        <v>99.393629754657667</v>
      </c>
      <c r="SP147" s="9">
        <f t="shared" si="642"/>
        <v>86.895520053524891</v>
      </c>
      <c r="SQ147" s="120">
        <f t="shared" si="947"/>
        <v>93.144574904091286</v>
      </c>
      <c r="SR147" s="15">
        <f t="shared" si="948"/>
        <v>1.2187865959571247E-3</v>
      </c>
      <c r="SS147" s="12"/>
      <c r="ST147" s="11">
        <f t="shared" si="1105"/>
        <v>1.2389439242928718E-3</v>
      </c>
      <c r="SU147" s="10">
        <f t="shared" si="949"/>
        <v>93.205742819487398</v>
      </c>
      <c r="SV147" s="9">
        <f t="shared" si="643"/>
        <v>99.352806980905555</v>
      </c>
      <c r="SW147" s="9">
        <f t="shared" si="644"/>
        <v>86.701352187610183</v>
      </c>
      <c r="SX147" s="120">
        <f t="shared" si="950"/>
        <v>93.027079584257876</v>
      </c>
      <c r="SY147" s="15">
        <f t="shared" si="951"/>
        <v>1.2337404527684984E-3</v>
      </c>
      <c r="SZ147" s="12"/>
      <c r="TA147" s="11">
        <f t="shared" si="1106"/>
        <v>1.2538646923771148E-3</v>
      </c>
      <c r="TB147" s="10">
        <f t="shared" si="952"/>
        <v>93.087055664841643</v>
      </c>
      <c r="TC147" s="9">
        <f t="shared" si="645"/>
        <v>99.310976314695978</v>
      </c>
      <c r="TD147" s="9">
        <f t="shared" si="646"/>
        <v>86.50722851082439</v>
      </c>
      <c r="TE147" s="120">
        <f t="shared" si="953"/>
        <v>92.909102412760177</v>
      </c>
      <c r="TF147" s="15">
        <f t="shared" si="954"/>
        <v>1.2485917130299971E-3</v>
      </c>
      <c r="TG147" s="12"/>
      <c r="TH147" s="11">
        <f t="shared" si="1107"/>
        <v>1.2686819600873924E-3</v>
      </c>
      <c r="TI147" s="10">
        <f t="shared" si="955"/>
        <v>92.96787700535728</v>
      </c>
      <c r="TJ147" s="9">
        <f t="shared" si="647"/>
        <v>99.268132506356139</v>
      </c>
      <c r="TK147" s="9">
        <f t="shared" si="648"/>
        <v>86.313143242363836</v>
      </c>
      <c r="TL147" s="120">
        <f t="shared" si="956"/>
        <v>92.790637874359987</v>
      </c>
      <c r="TM147" s="15">
        <f t="shared" si="957"/>
        <v>1.2633404285362618E-3</v>
      </c>
      <c r="TN147" s="12"/>
      <c r="TO147" s="11">
        <f t="shared" si="1108"/>
        <v>1.2833957773949864E-3</v>
      </c>
      <c r="TP147" s="10">
        <f t="shared" si="958"/>
        <v>92.848201565798689</v>
      </c>
      <c r="TQ147" s="9">
        <f t="shared" si="649"/>
        <v>99.224270553860023</v>
      </c>
      <c r="TR147" s="9">
        <f t="shared" si="650"/>
        <v>86.119090691251742</v>
      </c>
      <c r="TS147" s="120">
        <f t="shared" si="959"/>
        <v>92.671680622555883</v>
      </c>
      <c r="TT147" s="15">
        <f t="shared" si="960"/>
        <v>1.2779866664721746E-3</v>
      </c>
      <c r="TU147" s="12"/>
      <c r="TV147" s="11">
        <f t="shared" si="1109"/>
        <v>1.2980062101258624E-3</v>
      </c>
      <c r="TW147" s="10">
        <f t="shared" si="961"/>
        <v>92.728024238990429</v>
      </c>
      <c r="TX147" s="9">
        <f t="shared" si="651"/>
        <v>99.1793856998449</v>
      </c>
      <c r="TY147" s="9">
        <f t="shared" si="652"/>
        <v>85.925065257232347</v>
      </c>
      <c r="TZ147" s="120">
        <f t="shared" si="962"/>
        <v>92.552225478538617</v>
      </c>
      <c r="UA147" s="15">
        <f t="shared" si="963"/>
        <v>1.2925305090347038E-3</v>
      </c>
      <c r="UB147" s="12"/>
      <c r="UC147" s="11">
        <f t="shared" si="1110"/>
        <v>1.3125133395784547E-3</v>
      </c>
      <c r="UD147" s="10">
        <f t="shared" si="964"/>
        <v>92.607340084718913</v>
      </c>
      <c r="UE147" s="9">
        <f t="shared" si="653"/>
        <v>99.133473428596105</v>
      </c>
      <c r="UF147" s="9">
        <f t="shared" si="654"/>
        <v>85.731061431578382</v>
      </c>
      <c r="UG147" s="120">
        <f t="shared" si="965"/>
        <v>92.432267430087251</v>
      </c>
      <c r="UH147" s="15">
        <f t="shared" si="966"/>
        <v>1.3069720530601242E-3</v>
      </c>
      <c r="UI147" s="12"/>
      <c r="UJ147" s="11">
        <f t="shared" si="1111"/>
        <v>1.3269172621464492E-3</v>
      </c>
      <c r="UK147" s="10">
        <f t="shared" si="967"/>
        <v>92.486144328575733</v>
      </c>
      <c r="UL147" s="9">
        <f t="shared" si="655"/>
        <v>99.086529463002776</v>
      </c>
      <c r="UM147" s="9">
        <f t="shared" si="656"/>
        <v>85.537073797811587</v>
      </c>
      <c r="UN147" s="120">
        <f t="shared" si="968"/>
        <v>92.311801630407189</v>
      </c>
      <c r="UO147" s="15">
        <f t="shared" si="969"/>
        <v>1.3213114096569019E-3</v>
      </c>
      <c r="UP147" s="12"/>
      <c r="UQ147" s="11">
        <f t="shared" si="1112"/>
        <v>1.3412180889468405E-3</v>
      </c>
      <c r="UR147" s="10">
        <f t="shared" si="970"/>
        <v>92.364432360743876</v>
      </c>
      <c r="US147" s="9">
        <f t="shared" si="657"/>
        <v>99.038549761487232</v>
      </c>
      <c r="UT147" s="9">
        <f t="shared" si="658"/>
        <v>85.343097032340964</v>
      </c>
      <c r="UU147" s="120">
        <f t="shared" si="971"/>
        <v>92.190823396914098</v>
      </c>
      <c r="UV147" s="15">
        <f t="shared" si="972"/>
        <v>1.3355487038439928E-3</v>
      </c>
      <c r="UW147" s="12"/>
      <c r="UX147" s="11">
        <f t="shared" si="1113"/>
        <v>1.3554159454531077E-3</v>
      </c>
      <c r="UY147" s="10">
        <f t="shared" si="973"/>
        <v>92.242199734730463</v>
      </c>
      <c r="UZ147" s="9">
        <f t="shared" si="659"/>
        <v>98.989530514910456</v>
      </c>
      <c r="VA147" s="9">
        <f t="shared" si="660"/>
        <v>85.149125905017485</v>
      </c>
      <c r="VB147" s="120">
        <f t="shared" si="974"/>
        <v>92.06932820996397</v>
      </c>
      <c r="VC147" s="15">
        <f t="shared" si="975"/>
        <v>1.3496840741949864E-3</v>
      </c>
      <c r="VD147" s="12"/>
      <c r="VE147" s="11">
        <f t="shared" si="1114"/>
        <v>1.369510971133871E-3</v>
      </c>
      <c r="VF147" s="10">
        <f t="shared" si="976"/>
        <v>92.119442166046667</v>
      </c>
      <c r="VG147" s="9">
        <f t="shared" si="661"/>
        <v>98.939468143456224</v>
      </c>
      <c r="VH147" s="9">
        <f t="shared" si="662"/>
        <v>86.344539744557025</v>
      </c>
      <c r="VI147" s="120">
        <f t="shared" si="977"/>
        <v>92.642003944006632</v>
      </c>
      <c r="VJ147" s="15">
        <f t="shared" si="978"/>
        <v>1.2282281302289069E-3</v>
      </c>
      <c r="VK147" s="12"/>
      <c r="VL147" s="11">
        <f t="shared" si="1115"/>
        <v>1.2470518185658459E-3</v>
      </c>
      <c r="VM147" s="10">
        <f t="shared" si="979"/>
        <v>92.695779988548068</v>
      </c>
      <c r="VN147" s="9">
        <f t="shared" si="663"/>
        <v>98.898010439001325</v>
      </c>
      <c r="VO147" s="9">
        <f t="shared" si="664"/>
        <v>93.943196097956232</v>
      </c>
      <c r="VP147" s="120">
        <f t="shared" si="980"/>
        <v>96.420603268478771</v>
      </c>
      <c r="VQ147" s="15">
        <f t="shared" si="981"/>
        <v>4.8318197301265326E-4</v>
      </c>
      <c r="VR147" s="12"/>
      <c r="VS147" s="11">
        <f t="shared" si="1116"/>
        <v>4.9837871702056505E-4</v>
      </c>
      <c r="VT147" s="10">
        <f t="shared" si="982"/>
        <v>96.491695166323851</v>
      </c>
      <c r="VU147" s="9">
        <f t="shared" si="665"/>
        <v>98.891594376037418</v>
      </c>
      <c r="VV147" s="9">
        <f t="shared" si="666"/>
        <v>94.043895070751503</v>
      </c>
      <c r="VW147" s="120">
        <f t="shared" si="983"/>
        <v>96.46774472339446</v>
      </c>
      <c r="VX147" s="15">
        <f t="shared" si="984"/>
        <v>4.727363638020908E-4</v>
      </c>
      <c r="VY147" s="12"/>
      <c r="VZ147" s="11">
        <f t="shared" si="1117"/>
        <v>4.8786534393284366E-4</v>
      </c>
      <c r="WA147" s="10">
        <f t="shared" si="985"/>
        <v>96.538774130433922</v>
      </c>
      <c r="WB147" s="9">
        <f t="shared" si="667"/>
        <v>98.885452724213522</v>
      </c>
      <c r="WC147" s="9">
        <f t="shared" si="668"/>
        <v>94.146900820566174</v>
      </c>
      <c r="WD147" s="120">
        <f t="shared" si="986"/>
        <v>96.516176772389855</v>
      </c>
      <c r="WE147" s="15">
        <f t="shared" si="987"/>
        <v>4.6209256299687031E-4</v>
      </c>
      <c r="WF147" s="12"/>
      <c r="WG147" s="11">
        <f t="shared" si="1118"/>
        <v>4.7715489560616148E-4</v>
      </c>
      <c r="WH147" s="10">
        <f t="shared" si="988"/>
        <v>96.587148506892802</v>
      </c>
      <c r="WI147" s="9">
        <f t="shared" si="669"/>
        <v>98.879584521208784</v>
      </c>
      <c r="WJ147" s="9">
        <f t="shared" si="670"/>
        <v>94.252186107781071</v>
      </c>
      <c r="WK147" s="120">
        <f t="shared" si="989"/>
        <v>96.565885314494921</v>
      </c>
      <c r="WL147" s="15">
        <f t="shared" si="990"/>
        <v>4.5125313309802494E-4</v>
      </c>
      <c r="WM147" s="12"/>
      <c r="WN147" s="11">
        <f t="shared" si="1119"/>
        <v>4.6624998053294365E-4</v>
      </c>
      <c r="WO147" s="10">
        <f t="shared" si="991"/>
        <v>96.636804015646476</v>
      </c>
      <c r="WP147" s="9">
        <f t="shared" si="671"/>
        <v>98.873988393305098</v>
      </c>
      <c r="WQ147" s="9">
        <f t="shared" si="672"/>
        <v>94.359722911684102</v>
      </c>
      <c r="WR147" s="120">
        <f t="shared" si="992"/>
        <v>96.616855652494593</v>
      </c>
      <c r="WS147" s="15">
        <f t="shared" si="993"/>
        <v>4.4022067265843851E-4</v>
      </c>
      <c r="WT147" s="12"/>
      <c r="WU147" s="11">
        <f t="shared" si="1120"/>
        <v>4.5515324300747468E-4</v>
      </c>
      <c r="WV147" s="10">
        <f t="shared" si="994"/>
        <v>96.687725778180351</v>
      </c>
      <c r="WW147" s="9">
        <f t="shared" si="673"/>
        <v>98.86866255425555</v>
      </c>
      <c r="WX147" s="9">
        <f t="shared" si="674"/>
        <v>94.469482443534091</v>
      </c>
      <c r="WY147" s="120">
        <f t="shared" si="995"/>
        <v>96.66907249889482</v>
      </c>
      <c r="WZ147" s="15">
        <f t="shared" si="996"/>
        <v>4.2899781489856358E-4</v>
      </c>
      <c r="XA147" s="12"/>
      <c r="XB147" s="11">
        <f t="shared" si="1121"/>
        <v>4.4386736171972012E-4</v>
      </c>
      <c r="XC147" s="10">
        <f t="shared" si="997"/>
        <v>96.739898323795472</v>
      </c>
      <c r="XD147" s="9">
        <f t="shared" si="675"/>
        <v>98.863604804570343</v>
      </c>
      <c r="XE147" s="9">
        <f t="shared" si="676"/>
        <v>94.581435161373449</v>
      </c>
      <c r="XF147" s="120">
        <f t="shared" si="998"/>
        <v>96.722519982971903</v>
      </c>
      <c r="XG147" s="15">
        <f t="shared" si="999"/>
        <v>4.1758722619228037E-4</v>
      </c>
      <c r="XH147" s="12"/>
      <c r="XI147" s="11">
        <f t="shared" si="1122"/>
        <v>4.3239504821981651E-4</v>
      </c>
      <c r="XJ147" s="10">
        <f t="shared" si="1000"/>
        <v>96.793305596970086</v>
      </c>
      <c r="XK147" s="9">
        <f t="shared" si="677"/>
        <v>98.858812531220124</v>
      </c>
      <c r="XL147" s="9">
        <f t="shared" si="678"/>
        <v>94.695550786566301</v>
      </c>
      <c r="XM147" s="120">
        <f t="shared" si="1001"/>
        <v>96.777181658893213</v>
      </c>
      <c r="XN147" s="15">
        <f t="shared" si="1002"/>
        <v>4.0599160442520847E-4</v>
      </c>
      <c r="XO147" s="12"/>
      <c r="XP147" s="11">
        <f t="shared" si="1123"/>
        <v>4.2073904525560428E-4</v>
      </c>
      <c r="XQ147" s="10">
        <f t="shared" si="1003"/>
        <v>96.847930965794021</v>
      </c>
      <c r="XR147" s="9">
        <f t="shared" si="679"/>
        <v>98.854282707755189</v>
      </c>
      <c r="XS147" s="9">
        <f t="shared" si="680"/>
        <v>94.811798322026348</v>
      </c>
      <c r="XT147" s="120">
        <f t="shared" si="1004"/>
        <v>96.833040514890769</v>
      </c>
      <c r="XU147" s="15">
        <f t="shared" si="1005"/>
        <v>3.9421367722878377E-4</v>
      </c>
      <c r="XV147" s="12"/>
      <c r="XW147" s="11">
        <f t="shared" si="1124"/>
        <v>4.0890212498662424E-4</v>
      </c>
      <c r="XX147" s="10">
        <f t="shared" si="1006"/>
        <v>96.903757231456666</v>
      </c>
      <c r="XY147" s="9">
        <f t="shared" si="681"/>
        <v>98.850011894838133</v>
      </c>
      <c r="XZ147" s="9">
        <f t="shared" si="682"/>
        <v>94.930146072095141</v>
      </c>
      <c r="YA147" s="120">
        <f t="shared" si="1007"/>
        <v>96.890078983466637</v>
      </c>
      <c r="YB147" s="15">
        <f t="shared" si="1008"/>
        <v>3.822562000937309E-4</v>
      </c>
      <c r="YC147" s="12"/>
      <c r="YD147" s="11">
        <f t="shared" si="1125"/>
        <v>3.9688708707825797E-4</v>
      </c>
      <c r="YE147" s="10">
        <f t="shared" si="1009"/>
        <v>96.960766638766927</v>
      </c>
      <c r="YF147" s="9">
        <f t="shared" si="683"/>
        <v>98.845996241186256</v>
      </c>
      <c r="YG147" s="9">
        <f t="shared" si="684"/>
        <v>95.05056166402747</v>
      </c>
      <c r="YH147" s="120">
        <f t="shared" si="1010"/>
        <v>96.94827895260687</v>
      </c>
      <c r="YI147" s="15">
        <f t="shared" si="1011"/>
        <v>3.7012195436675105E-4</v>
      </c>
      <c r="YJ147" s="12"/>
      <c r="YK147" s="11">
        <f t="shared" si="1126"/>
        <v>3.846967566799706E-4</v>
      </c>
      <c r="YL147" s="10">
        <f t="shared" si="1012"/>
        <v>97.018940887680969</v>
      </c>
      <c r="YM147" s="9">
        <f t="shared" si="685"/>
        <v>98.842231484918969</v>
      </c>
      <c r="YN147" s="9">
        <f t="shared" si="686"/>
        <v>95.173012071029362</v>
      </c>
      <c r="YO147" s="120">
        <f t="shared" si="1013"/>
        <v>97.007621777974165</v>
      </c>
      <c r="YP147" s="15">
        <f t="shared" si="1014"/>
        <v>3.5781374513531371E-4</v>
      </c>
      <c r="YQ147" s="12"/>
      <c r="YR147" s="11">
        <f t="shared" si="1127"/>
        <v>3.7233398229259408E-4</v>
      </c>
      <c r="YS147" s="10">
        <f t="shared" si="1015"/>
        <v>97.078261145807346</v>
      </c>
      <c r="YT147" s="9">
        <f t="shared" si="687"/>
        <v>98.838712955304004</v>
      </c>
      <c r="YU147" s="9">
        <f t="shared" si="688"/>
        <v>95.297463636794078</v>
      </c>
      <c r="YV147" s="120">
        <f t="shared" si="1016"/>
        <v>97.068088296049041</v>
      </c>
      <c r="YW147" s="15">
        <f t="shared" si="1017"/>
        <v>3.4533439900523671E-4</v>
      </c>
      <c r="YX147" s="12"/>
      <c r="YY147" s="11">
        <f t="shared" si="1128"/>
        <v>3.5980163352947447E-4</v>
      </c>
      <c r="YZ147" s="10">
        <f t="shared" si="1018"/>
        <v>97.138708061858466</v>
      </c>
      <c r="ZA147" s="9">
        <f t="shared" si="689"/>
        <v>98.835435574895371</v>
      </c>
      <c r="ZB147" s="9">
        <f t="shared" si="690"/>
        <v>95.423882101471506</v>
      </c>
      <c r="ZC147" s="120">
        <f t="shared" si="1019"/>
        <v>97.129658838183445</v>
      </c>
      <c r="ZD147" s="15">
        <f t="shared" si="1020"/>
        <v>3.3268676177671132E-4</v>
      </c>
      <c r="ZE147" s="12"/>
      <c r="ZF147" s="11">
        <f t="shared" si="1129"/>
        <v>3.4710259877716718E-4</v>
      </c>
      <c r="ZG147" s="10">
        <f t="shared" si="1021"/>
        <v>97.2002617800118</v>
      </c>
      <c r="ZH147" s="9">
        <f t="shared" si="691"/>
        <v>98.832393862054701</v>
      </c>
      <c r="ZI147" s="9">
        <f t="shared" si="692"/>
        <v>95.552232629005019</v>
      </c>
      <c r="ZJ147" s="120">
        <f t="shared" si="1022"/>
        <v>97.19231324552986</v>
      </c>
      <c r="ZK147" s="15">
        <f t="shared" si="1023"/>
        <v>3.1987369602435206E-4</v>
      </c>
      <c r="ZL147" s="12"/>
      <c r="ZM147" s="11">
        <f t="shared" si="1130"/>
        <v>3.3423978276137905E-4</v>
      </c>
      <c r="ZN147" s="10">
        <f t="shared" si="1024"/>
        <v>97.262901955142979</v>
      </c>
      <c r="ZO147" s="9">
        <f t="shared" si="693"/>
        <v>98.829581933846342</v>
      </c>
      <c r="ZP147" s="9">
        <f t="shared" si="694"/>
        <v>95.682479835761129</v>
      </c>
      <c r="ZQ147" s="120">
        <f t="shared" si="1025"/>
        <v>97.256030884803735</v>
      </c>
      <c r="ZR147" s="15">
        <f t="shared" si="1026"/>
        <v>3.0689807858760908E-4</v>
      </c>
      <c r="ZS147" s="12"/>
      <c r="ZT147" s="11">
        <f t="shared" si="1131"/>
        <v>3.2121610402461762E-4</v>
      </c>
      <c r="ZU147" s="10">
        <f t="shared" si="1027"/>
        <v>97.326607768887925</v>
      </c>
      <c r="ZV147" s="9">
        <f t="shared" si="695"/>
        <v>98.826993509295647</v>
      </c>
      <c r="ZW147" s="9">
        <f t="shared" si="696"/>
        <v>95.814587820377213</v>
      </c>
      <c r="ZX147" s="120">
        <f t="shared" si="1028"/>
        <v>97.320790664836437</v>
      </c>
      <c r="ZY147" s="15">
        <f t="shared" si="1029"/>
        <v>2.9376279797784102E-4</v>
      </c>
      <c r="ZZ147" s="12"/>
      <c r="AAA147" s="11">
        <f t="shared" si="1132"/>
        <v>3.0803449232183656E-4</v>
      </c>
      <c r="AAB147" s="10">
        <f t="shared" si="1030"/>
        <v>97.3913579464907</v>
      </c>
      <c r="AAC147" s="9">
        <f t="shared" si="697"/>
        <v>98.82462191299868</v>
      </c>
      <c r="AAD147" s="9">
        <f t="shared" si="698"/>
        <v>95.948520194741548</v>
      </c>
      <c r="AAE147" s="120">
        <f t="shared" si="1031"/>
        <v>97.386571053870114</v>
      </c>
      <c r="AAF147" s="15">
        <f t="shared" si="1032"/>
        <v>2.8047075170922373E-4</v>
      </c>
      <c r="AAG147" s="12"/>
      <c r="AAH147" s="11">
        <f t="shared" si="1133"/>
        <v>2.9469788594140825E-4</v>
      </c>
      <c r="AAI147" s="10">
        <f t="shared" si="1033"/>
        <v>97.457130774387593</v>
      </c>
      <c r="AAJ147" s="9">
        <f t="shared" si="699"/>
        <v>98.822460079070368</v>
      </c>
      <c r="AAK147" s="9">
        <f t="shared" si="700"/>
        <v>96.084240116024773</v>
      </c>
      <c r="AAL147" s="120">
        <f t="shared" si="1034"/>
        <v>97.45335009754757</v>
      </c>
      <c r="AAM147" s="15">
        <f t="shared" si="1035"/>
        <v>2.6702484356011915E-4</v>
      </c>
      <c r="AAN147" s="12"/>
      <c r="AAO147" s="11">
        <f t="shared" si="1134"/>
        <v>2.8120922895810533E-4</v>
      </c>
      <c r="AAP147" s="10">
        <f t="shared" si="1036"/>
        <v>97.523904118479976</v>
      </c>
      <c r="AAQ147" s="9">
        <f t="shared" si="701"/>
        <v>98.820500555417439</v>
      </c>
      <c r="AAR147" s="9">
        <f t="shared" si="702"/>
        <v>96.221710319670422</v>
      </c>
      <c r="AAS147" s="120">
        <f t="shared" si="1037"/>
        <v>97.521105437543923</v>
      </c>
      <c r="AAT147" s="15">
        <f t="shared" si="1038"/>
        <v>2.5342798077261755E-4</v>
      </c>
      <c r="AAU147" s="12"/>
      <c r="AAV147" s="11">
        <f t="shared" si="1135"/>
        <v>2.6757146842585017E-4</v>
      </c>
      <c r="AAW147" s="10">
        <f t="shared" si="1039"/>
        <v>97.5916554430421</v>
      </c>
      <c r="AAX147" s="9">
        <f t="shared" si="703"/>
        <v>98.818735508321012</v>
      </c>
      <c r="AAY147" s="9">
        <f t="shared" si="704"/>
        <v>96.360893153253983</v>
      </c>
      <c r="AAZ147" s="120">
        <f t="shared" si="1040"/>
        <v>97.589814330787505</v>
      </c>
      <c r="ABA147" s="15">
        <f t="shared" si="1041"/>
        <v>2.3968307119754805E-4</v>
      </c>
      <c r="ABB147" s="12"/>
      <c r="ABC147" s="11">
        <f t="shared" si="1136"/>
        <v>2.5378755151762557E-4</v>
      </c>
      <c r="ABD147" s="10">
        <f t="shared" si="1042"/>
        <v>97.660361830210633</v>
      </c>
      <c r="ABE147" s="9">
        <f t="shared" si="705"/>
        <v>98.81715672731319</v>
      </c>
      <c r="ABF147" s="9">
        <f t="shared" si="1139"/>
        <v>96.501750611115725</v>
      </c>
      <c r="ABG147" s="120">
        <f t="shared" si="1043"/>
        <v>97.659453669214457</v>
      </c>
      <c r="ABH147" s="15">
        <f t="shared" si="1044"/>
        <v>2.2579302039274352E-4</v>
      </c>
      <c r="ABI147" s="12"/>
      <c r="ABJ147" s="11">
        <f t="shared" si="1137"/>
        <v>2.3986042262035779E-4</v>
      </c>
      <c r="ABK147" s="10">
        <f t="shared" si="1161"/>
        <v>97.72999999999999</v>
      </c>
      <c r="ABL147" s="9">
        <f t="shared" si="706"/>
        <v>98.815755630330884</v>
      </c>
      <c r="ABM147" s="9"/>
      <c r="ABN147" s="101">
        <f t="shared" si="1046"/>
        <v>97.72999999999999</v>
      </c>
      <c r="ABO147" s="15">
        <f t="shared" si="1162"/>
        <v>2.1176072868240789E-4</v>
      </c>
      <c r="ABP147" s="11"/>
      <c r="ABQ147" s="11"/>
    </row>
    <row r="148" spans="1:745" x14ac:dyDescent="0.2">
      <c r="A148" s="1">
        <f t="shared" si="707"/>
        <v>175.2</v>
      </c>
      <c r="B148" s="1">
        <f t="shared" si="1048"/>
        <v>-530.86680486868977</v>
      </c>
      <c r="C148" s="1">
        <f t="shared" si="1049"/>
        <v>-2564065.8939724509</v>
      </c>
      <c r="D148" s="2">
        <f t="shared" si="1050"/>
        <v>119.74</v>
      </c>
      <c r="E148" s="7">
        <f t="shared" si="1051"/>
        <v>2.8300000000000001E-3</v>
      </c>
      <c r="F148" s="1">
        <f t="shared" si="1052"/>
        <v>6.2352202539999999E-2</v>
      </c>
      <c r="G148" s="2">
        <f t="shared" si="1053"/>
        <v>3500</v>
      </c>
      <c r="H148" s="3">
        <f t="shared" si="500"/>
        <v>58.333333333333336</v>
      </c>
      <c r="I148" s="3">
        <f t="shared" si="501"/>
        <v>366.52</v>
      </c>
      <c r="J148" s="1">
        <f t="shared" si="1054"/>
        <v>0.77</v>
      </c>
      <c r="K148" s="1">
        <f t="shared" si="1055"/>
        <v>0.65</v>
      </c>
      <c r="L148" s="1">
        <f t="shared" si="1140"/>
        <v>0.50050000000000006</v>
      </c>
      <c r="M148" s="40">
        <f t="shared" si="1141"/>
        <v>9.0273513153513143</v>
      </c>
      <c r="N148" s="40">
        <f t="shared" si="502"/>
        <v>685.17596483516479</v>
      </c>
      <c r="O148" s="1">
        <f t="shared" si="1056"/>
        <v>22.01</v>
      </c>
      <c r="P148" s="1">
        <f t="shared" si="1057"/>
        <v>101</v>
      </c>
      <c r="Q148" s="2">
        <f t="shared" si="1058"/>
        <v>9568.08</v>
      </c>
      <c r="R148" s="1">
        <f t="shared" si="1142"/>
        <v>95.680800000000005</v>
      </c>
      <c r="S148" s="7">
        <f t="shared" si="1059"/>
        <v>0.1084</v>
      </c>
      <c r="T148" s="7">
        <f t="shared" si="503"/>
        <v>9.228889823999999E-3</v>
      </c>
      <c r="U148" s="7">
        <f t="shared" si="1143"/>
        <v>5.2029491518009133E-2</v>
      </c>
      <c r="V148" s="40">
        <f t="shared" si="1144"/>
        <v>5127.2756619537149</v>
      </c>
      <c r="W148" s="1">
        <f t="shared" si="1060"/>
        <v>0</v>
      </c>
      <c r="X148" s="1">
        <f t="shared" si="1061"/>
        <v>119.74</v>
      </c>
      <c r="Y148" s="1">
        <f t="shared" si="1062"/>
        <v>97.72999999999999</v>
      </c>
      <c r="Z148" s="6">
        <f t="shared" si="505"/>
        <v>0.80246106979523479</v>
      </c>
      <c r="AA148" s="2">
        <f t="shared" si="1063"/>
        <v>464.2</v>
      </c>
      <c r="AB148" s="40">
        <f t="shared" si="1145"/>
        <v>27481.926356927921</v>
      </c>
      <c r="AC148" s="1">
        <f t="shared" si="1146"/>
        <v>0.20611977595863853</v>
      </c>
      <c r="AD148" s="2">
        <f t="shared" si="1147"/>
        <v>26</v>
      </c>
      <c r="AE148" s="10">
        <f t="shared" si="1148"/>
        <v>5.3591141749246018</v>
      </c>
      <c r="AF148" s="12">
        <f t="shared" si="1149"/>
        <v>0.18866214131692649</v>
      </c>
      <c r="AG148" s="43">
        <f t="shared" si="510"/>
        <v>-1.4235208406240834E-4</v>
      </c>
      <c r="AH148" s="97">
        <f t="shared" si="511"/>
        <v>3.6627122866232366E-5</v>
      </c>
      <c r="AI148" s="11">
        <f t="shared" si="712"/>
        <v>0</v>
      </c>
      <c r="AJ148" s="43">
        <f t="shared" si="512"/>
        <v>2.0387269072931562E-3</v>
      </c>
      <c r="AK148" s="43"/>
      <c r="AL148" s="11">
        <f t="shared" si="1163"/>
        <v>0</v>
      </c>
      <c r="AM148" s="10">
        <f t="shared" si="1150"/>
        <v>100.3631659730232</v>
      </c>
      <c r="AN148" s="9"/>
      <c r="AO148" s="9">
        <f t="shared" si="1151"/>
        <v>100.15032084045853</v>
      </c>
      <c r="AP148" s="108">
        <f t="shared" si="715"/>
        <v>100.15032084045853</v>
      </c>
      <c r="AQ148" s="15">
        <f t="shared" si="1152"/>
        <v>0</v>
      </c>
      <c r="AR148" s="49"/>
      <c r="AS148" s="11">
        <f t="shared" si="1153"/>
        <v>2.0757317104840343E-5</v>
      </c>
      <c r="AT148" s="10">
        <f t="shared" si="1154"/>
        <v>100.2567374862241</v>
      </c>
      <c r="AU148" s="9">
        <f t="shared" si="1155"/>
        <v>100.15032084045853</v>
      </c>
      <c r="AV148" s="9">
        <f t="shared" si="1156"/>
        <v>99.937995391469286</v>
      </c>
      <c r="AW148" s="101">
        <f t="shared" si="719"/>
        <v>100.04415811596391</v>
      </c>
      <c r="AX148" s="15">
        <f t="shared" si="720"/>
        <v>2.0705484060939121E-5</v>
      </c>
      <c r="AY148" s="49"/>
      <c r="AZ148" s="11">
        <f t="shared" si="1157"/>
        <v>4.1465099570209435E-5</v>
      </c>
      <c r="BA148" s="10">
        <f t="shared" si="1158"/>
        <v>100.15055113614284</v>
      </c>
      <c r="BB148" s="9">
        <f t="shared" si="1159"/>
        <v>100.15030905848758</v>
      </c>
      <c r="BC148" s="9">
        <f t="shared" si="517"/>
        <v>99.726184898012065</v>
      </c>
      <c r="BD148" s="101">
        <f t="shared" si="723"/>
        <v>99.938246978249822</v>
      </c>
      <c r="BE148" s="15">
        <f t="shared" si="1160"/>
        <v>4.1359601905420554E-5</v>
      </c>
      <c r="BF148" s="49"/>
      <c r="BG148" s="11">
        <f t="shared" si="725"/>
        <v>6.2121492948053332E-5</v>
      </c>
      <c r="BH148" s="10">
        <f t="shared" si="726"/>
        <v>100.04459286193961</v>
      </c>
      <c r="BI148" s="9">
        <f t="shared" si="518"/>
        <v>100.15026204744623</v>
      </c>
      <c r="BJ148" s="9">
        <f t="shared" si="727"/>
        <v>99.514884445679598</v>
      </c>
      <c r="BK148" s="101">
        <f t="shared" si="728"/>
        <v>99.832573246562916</v>
      </c>
      <c r="BL148" s="15">
        <f t="shared" si="729"/>
        <v>6.1960546268398635E-5</v>
      </c>
      <c r="BM148" s="49"/>
      <c r="BN148" s="11">
        <f t="shared" si="730"/>
        <v>8.2724677311004757E-5</v>
      </c>
      <c r="BO148" s="10">
        <f t="shared" si="731"/>
        <v>99.938848601247457</v>
      </c>
      <c r="BP148" s="9">
        <f t="shared" si="519"/>
        <v>100.15015654132735</v>
      </c>
      <c r="BQ148" s="9">
        <f t="shared" si="732"/>
        <v>99.304088939006547</v>
      </c>
      <c r="BR148" s="101">
        <f t="shared" si="733"/>
        <v>99.727122740166948</v>
      </c>
      <c r="BS148" s="15">
        <f t="shared" si="734"/>
        <v>8.2506545200888653E-5</v>
      </c>
      <c r="BT148" s="12"/>
      <c r="BU148" s="11">
        <f t="shared" si="735"/>
        <v>1.032728675238382E-4</v>
      </c>
      <c r="BV148" s="10">
        <f t="shared" si="736"/>
        <v>99.83330429662017</v>
      </c>
      <c r="BW148" s="9">
        <f t="shared" si="520"/>
        <v>100.14996946278558</v>
      </c>
      <c r="BX148" s="9">
        <f t="shared" si="737"/>
        <v>99.09379310687234</v>
      </c>
      <c r="BY148" s="101">
        <f t="shared" si="738"/>
        <v>99.621881284828959</v>
      </c>
      <c r="BZ148" s="15">
        <f t="shared" si="739"/>
        <v>1.0299586228125563E-4</v>
      </c>
      <c r="CA148" s="12"/>
      <c r="CB148" s="11">
        <f t="shared" si="740"/>
        <v>1.2376431348128878E-4</v>
      </c>
      <c r="CC148" s="10">
        <f t="shared" si="741"/>
        <v>99.727945901902771</v>
      </c>
      <c r="CD148" s="9">
        <f t="shared" si="521"/>
        <v>100.14967793045315</v>
      </c>
      <c r="CE148" s="9">
        <f t="shared" si="742"/>
        <v>98.8839915079881</v>
      </c>
      <c r="CF148" s="101">
        <f t="shared" si="743"/>
        <v>99.516834719220626</v>
      </c>
      <c r="CG148" s="15">
        <f t="shared" si="744"/>
        <v>1.2342679679355981E-4</v>
      </c>
      <c r="CH148" s="12"/>
      <c r="CI148" s="11">
        <f t="shared" si="745"/>
        <v>1.4419730031327109E-4</v>
      </c>
      <c r="CJ148" s="10">
        <f t="shared" si="746"/>
        <v>99.622759388517537</v>
      </c>
      <c r="CK148" s="9">
        <f t="shared" si="522"/>
        <v>100.1492592660006</v>
      </c>
      <c r="CL148" s="9">
        <f t="shared" si="747"/>
        <v>98.674678536464071</v>
      </c>
      <c r="CM148" s="101">
        <f t="shared" si="748"/>
        <v>99.411968901232342</v>
      </c>
      <c r="CN148" s="15">
        <f t="shared" si="749"/>
        <v>1.437976838731773E-4</v>
      </c>
      <c r="CO148" s="12"/>
      <c r="CP148" s="11">
        <f t="shared" si="750"/>
        <v>1.645701485576787E-4</v>
      </c>
      <c r="CQ148" s="10">
        <f t="shared" si="751"/>
        <v>99.51773075166308</v>
      </c>
      <c r="CR148" s="9">
        <f t="shared" si="523"/>
        <v>100.1486910009414</v>
      </c>
      <c r="CS148" s="9">
        <f t="shared" si="524"/>
        <v>98.465848427445522</v>
      </c>
      <c r="CT148" s="101">
        <f t="shared" si="752"/>
        <v>99.307269714193467</v>
      </c>
      <c r="CU148" s="15">
        <f t="shared" si="753"/>
        <v>1.6410689462078047E-4</v>
      </c>
      <c r="CV148" s="12"/>
      <c r="CW148" s="11">
        <f t="shared" si="754"/>
        <v>1.8488121430176437E-4</v>
      </c>
      <c r="CX148" s="10">
        <f t="shared" si="755"/>
        <v>99.412846016420204</v>
      </c>
      <c r="CY148" s="9">
        <f t="shared" si="525"/>
        <v>100.14795088318029</v>
      </c>
      <c r="CZ148" s="9">
        <f t="shared" si="526"/>
        <v>98.257495262810139</v>
      </c>
      <c r="DA148" s="101">
        <f t="shared" si="756"/>
        <v>99.202723072995212</v>
      </c>
      <c r="DB148" s="15">
        <f t="shared" si="757"/>
        <v>1.8435283618530875E-4</v>
      </c>
      <c r="DC148" s="12"/>
      <c r="DD148" s="11">
        <f t="shared" si="758"/>
        <v>2.0512888929269992E-4</v>
      </c>
      <c r="DE148" s="10">
        <f t="shared" si="759"/>
        <v>99.308091243760828</v>
      </c>
      <c r="DF148" s="9">
        <f t="shared" si="527"/>
        <v>100.14701688330479</v>
      </c>
      <c r="DG148" s="9">
        <f t="shared" si="528"/>
        <v>98.04961297691905</v>
      </c>
      <c r="DH148" s="101">
        <f t="shared" si="760"/>
        <v>99.098314930111911</v>
      </c>
      <c r="DI148" s="15">
        <f t="shared" si="761"/>
        <v>2.0453395181667961E-4</v>
      </c>
      <c r="DJ148" s="12"/>
      <c r="DK148" s="11">
        <f t="shared" si="762"/>
        <v>2.2531160101801141E-4</v>
      </c>
      <c r="DL148" s="10">
        <f t="shared" si="763"/>
        <v>99.203452536456041</v>
      </c>
      <c r="DM148" s="9">
        <f t="shared" si="529"/>
        <v>100.1458672006203</v>
      </c>
      <c r="DN148" s="9">
        <f t="shared" si="530"/>
        <v>97.842195362411474</v>
      </c>
      <c r="DO148" s="101">
        <f t="shared" si="764"/>
        <v>98.994031281515888</v>
      </c>
      <c r="DP148" s="15">
        <f t="shared" si="765"/>
        <v>2.2464872088923623E-4</v>
      </c>
      <c r="DQ148" s="12"/>
      <c r="DR148" s="11">
        <f t="shared" si="766"/>
        <v>2.4542781275681811E-4</v>
      </c>
      <c r="DS148" s="10">
        <f t="shared" si="767"/>
        <v>99.098916044878465</v>
      </c>
      <c r="DT148" s="9">
        <f t="shared" si="531"/>
        <v>100.14448026892929</v>
      </c>
      <c r="DU148" s="9">
        <f t="shared" si="532"/>
        <v>97.635236076038098</v>
      </c>
      <c r="DV148" s="101">
        <f t="shared" si="768"/>
        <v>98.889858172483684</v>
      </c>
      <c r="DW148" s="15">
        <f t="shared" si="769"/>
        <v>2.4469565889647049E-4</v>
      </c>
      <c r="DX148" s="12"/>
      <c r="DY148" s="11">
        <f t="shared" si="770"/>
        <v>2.6547602360236285E-4</v>
      </c>
      <c r="DZ148" s="10">
        <f t="shared" si="771"/>
        <v>98.99446797269681</v>
      </c>
      <c r="EA148" s="9">
        <f t="shared" si="533"/>
        <v>100.14283476205534</v>
      </c>
      <c r="EB148" s="9">
        <f t="shared" si="534"/>
        <v>97.428728644521925</v>
      </c>
      <c r="EC148" s="101">
        <f t="shared" si="772"/>
        <v>98.785781703288635</v>
      </c>
      <c r="ED148" s="15">
        <f t="shared" si="773"/>
        <v>2.6467331741816531E-4</v>
      </c>
      <c r="EE148" s="12"/>
      <c r="EF148" s="11">
        <f t="shared" si="774"/>
        <v>2.8545476845697338E-4</v>
      </c>
      <c r="EG148" s="10">
        <f t="shared" si="775"/>
        <v>98.890094582457451</v>
      </c>
      <c r="EH148" s="9">
        <f t="shared" si="535"/>
        <v>100.14090959911334</v>
      </c>
      <c r="EI148" s="9">
        <f t="shared" si="536"/>
        <v>97.222666470440842</v>
      </c>
      <c r="EJ148" s="101">
        <f t="shared" si="776"/>
        <v>98.681788034777099</v>
      </c>
      <c r="EK148" s="15">
        <f t="shared" si="777"/>
        <v>2.8458028406068859E-4</v>
      </c>
      <c r="EL148" s="12"/>
      <c r="EM148" s="11">
        <f t="shared" si="778"/>
        <v>3.0536261800005011E-4</v>
      </c>
      <c r="EN148" s="10">
        <f t="shared" si="779"/>
        <v>98.78578220105085</v>
      </c>
      <c r="EO148" s="9">
        <f t="shared" si="537"/>
        <v>100.13868394952719</v>
      </c>
      <c r="EP148" s="9">
        <f t="shared" si="538"/>
        <v>97.017042838123501</v>
      </c>
      <c r="EQ148" s="101">
        <f t="shared" si="780"/>
        <v>98.577863393825339</v>
      </c>
      <c r="ER148" s="15">
        <f t="shared" si="781"/>
        <v>3.0441518237135542E-4</v>
      </c>
      <c r="ES148" s="12"/>
      <c r="ET148" s="11">
        <f t="shared" si="782"/>
        <v>3.2519817863004214E-4</v>
      </c>
      <c r="EU148" s="10">
        <f t="shared" si="783"/>
        <v>98.681517225059366</v>
      </c>
      <c r="EV148" s="9">
        <f t="shared" si="539"/>
        <v>100.13613723779685</v>
      </c>
      <c r="EW148" s="9">
        <f t="shared" si="540"/>
        <v>96.811850919551986</v>
      </c>
      <c r="EX148" s="101">
        <f t="shared" si="784"/>
        <v>98.473994078674423</v>
      </c>
      <c r="EY148" s="15">
        <f t="shared" si="785"/>
        <v>3.241766717276663E-4</v>
      </c>
      <c r="EZ148" s="12"/>
      <c r="FA148" s="11">
        <f t="shared" si="786"/>
        <v>3.4496009238114088E-4</v>
      </c>
      <c r="FB148" s="10">
        <f t="shared" si="787"/>
        <v>98.577286125984102</v>
      </c>
      <c r="FC148" s="9">
        <f t="shared" si="541"/>
        <v>100.13324914801676</v>
      </c>
      <c r="FD148" s="9">
        <f t="shared" si="542"/>
        <v>96.607083780261533</v>
      </c>
      <c r="FE148" s="101">
        <f t="shared" si="788"/>
        <v>98.370166464139146</v>
      </c>
      <c r="FF148" s="15">
        <f t="shared" si="789"/>
        <v>3.4386344720264208E-4</v>
      </c>
      <c r="FG148" s="12"/>
      <c r="FH148" s="11">
        <f t="shared" si="790"/>
        <v>3.6464703681579673E-4</v>
      </c>
      <c r="FI148" s="10">
        <f t="shared" si="791"/>
        <v>98.473075455347043</v>
      </c>
      <c r="FJ148" s="9">
        <f t="shared" si="543"/>
        <v>100.12999962814787</v>
      </c>
      <c r="FK148" s="9">
        <f t="shared" si="544"/>
        <v>96.402734385234155</v>
      </c>
      <c r="FL148" s="101">
        <f t="shared" si="792"/>
        <v>98.266367006691013</v>
      </c>
      <c r="FM148" s="15">
        <f t="shared" si="793"/>
        <v>3.6347423940665078E-4</v>
      </c>
      <c r="FN148" s="12"/>
      <c r="FO148" s="11">
        <f t="shared" si="794"/>
        <v>3.8425772489357685E-4</v>
      </c>
      <c r="FP148" s="10">
        <f t="shared" si="795"/>
        <v>98.368871849668011</v>
      </c>
      <c r="FQ148" s="9">
        <f t="shared" si="545"/>
        <v>100.12636889404594</v>
      </c>
      <c r="FR148" s="9">
        <f t="shared" si="546"/>
        <v>96.198795604775015</v>
      </c>
      <c r="FS148" s="101">
        <f t="shared" si="796"/>
        <v>98.162582249410477</v>
      </c>
      <c r="FT148" s="15">
        <f t="shared" si="797"/>
        <v>3.8300781430721323E-4</v>
      </c>
      <c r="FU148" s="12"/>
      <c r="FV148" s="11">
        <f t="shared" si="798"/>
        <v>4.0379090481761212E-4</v>
      </c>
      <c r="FW148" s="10">
        <f t="shared" si="799"/>
        <v>98.264662035312256</v>
      </c>
      <c r="FX148" s="9">
        <f t="shared" si="547"/>
        <v>100.12233743324869</v>
      </c>
      <c r="FY148" s="9">
        <f t="shared" si="548"/>
        <v>95.995260220368039</v>
      </c>
      <c r="FZ148" s="101">
        <f t="shared" si="800"/>
        <v>98.058798826808356</v>
      </c>
      <c r="GA148" s="15">
        <f t="shared" si="801"/>
        <v>4.0246297302728485E-4</v>
      </c>
      <c r="GB148" s="12"/>
      <c r="GC148" s="11">
        <f t="shared" si="802"/>
        <v>4.2324535985926743E-4</v>
      </c>
      <c r="GD148" s="10">
        <f t="shared" si="803"/>
        <v>98.160432833208233</v>
      </c>
      <c r="GE148" s="9">
        <f t="shared" si="549"/>
        <v>100.11788600852505</v>
      </c>
      <c r="GF148" s="9">
        <f t="shared" si="550"/>
        <v>95.792120930502449</v>
      </c>
      <c r="GG148" s="101">
        <f t="shared" si="804"/>
        <v>97.955003469513741</v>
      </c>
      <c r="GH148" s="15">
        <f t="shared" si="805"/>
        <v>4.2183855162317412E-4</v>
      </c>
      <c r="GI148" s="12"/>
      <c r="GJ148" s="11">
        <f t="shared" si="806"/>
        <v>4.4261990816203543E-4</v>
      </c>
      <c r="GK148" s="10">
        <f t="shared" si="807"/>
        <v>98.056171163433035</v>
      </c>
      <c r="GL148" s="9">
        <f t="shared" si="551"/>
        <v>100.11299566118943</v>
      </c>
      <c r="GM148" s="9">
        <f t="shared" si="552"/>
        <v>95.589370356464201</v>
      </c>
      <c r="GN148" s="120">
        <f t="shared" si="808"/>
        <v>97.851183008826808</v>
      </c>
      <c r="GO148" s="15">
        <f t="shared" si="809"/>
        <v>4.4113342084298483E-4</v>
      </c>
      <c r="GP148" s="12"/>
      <c r="GQ148" s="11">
        <f t="shared" si="810"/>
        <v>4.6191340252557233E-4</v>
      </c>
      <c r="GR148" s="10">
        <f t="shared" si="811"/>
        <v>97.951864049664024</v>
      </c>
      <c r="GS148" s="9">
        <f t="shared" si="553"/>
        <v>100.10764771418471</v>
      </c>
      <c r="GT148" s="9">
        <f t="shared" si="554"/>
        <v>95.387001048087924</v>
      </c>
      <c r="GU148" s="120">
        <f t="shared" si="812"/>
        <v>97.747324381136309</v>
      </c>
      <c r="GV148" s="15">
        <f t="shared" si="813"/>
        <v>4.6034648586633879E-4</v>
      </c>
      <c r="GW148" s="12"/>
      <c r="GX148" s="11">
        <f t="shared" si="814"/>
        <v>4.8112473017058115E-4</v>
      </c>
      <c r="GY148" s="10">
        <f t="shared" si="815"/>
        <v>97.847498623496179</v>
      </c>
      <c r="GZ148" s="9">
        <f t="shared" si="555"/>
        <v>100.10182377493717</v>
      </c>
      <c r="HA148" s="9">
        <f t="shared" si="556"/>
        <v>95.185005489459769</v>
      </c>
      <c r="HB148" s="101">
        <f t="shared" si="816"/>
        <v>97.643414632198471</v>
      </c>
      <c r="HC148" s="15">
        <f t="shared" si="817"/>
        <v>4.794766860266572E-4</v>
      </c>
      <c r="HD148" s="12"/>
      <c r="HE148" s="11">
        <f t="shared" si="818"/>
        <v>5.0025281248578261E-4</v>
      </c>
      <c r="HF148" s="10">
        <f t="shared" si="819"/>
        <v>97.743062128622185</v>
      </c>
      <c r="HG148" s="9">
        <f t="shared" si="557"/>
        <v>100.09550573798744</v>
      </c>
      <c r="HH148" s="9">
        <f t="shared" si="558"/>
        <v>94.983376104570453</v>
      </c>
      <c r="HI148" s="101">
        <f t="shared" si="820"/>
        <v>97.539440921278953</v>
      </c>
      <c r="HJ148" s="15">
        <f t="shared" si="821"/>
        <v>4.9852299451645112E-4</v>
      </c>
      <c r="HK148" s="12"/>
      <c r="HL148" s="11">
        <f t="shared" si="822"/>
        <v>5.1929660475740196E-4</v>
      </c>
      <c r="HM148" s="10">
        <f t="shared" si="823"/>
        <v>97.638541924876776</v>
      </c>
      <c r="HN148" s="9">
        <f t="shared" si="559"/>
        <v>100.08867578740107</v>
      </c>
      <c r="HO148" s="9">
        <f t="shared" si="560"/>
        <v>94.782105262908203</v>
      </c>
      <c r="HP148" s="120">
        <f t="shared" si="824"/>
        <v>97.435390525154645</v>
      </c>
      <c r="HQ148" s="15">
        <f t="shared" si="825"/>
        <v>5.1748441807698917E-4</v>
      </c>
      <c r="HR148" s="12"/>
      <c r="HS148" s="11">
        <f t="shared" si="1064"/>
        <v>5.3825509588251478E-4</v>
      </c>
      <c r="HT148" s="10">
        <f t="shared" si="826"/>
        <v>97.533925492142117</v>
      </c>
      <c r="HU148" s="9">
        <f t="shared" si="561"/>
        <v>100.08131639896298</v>
      </c>
      <c r="HV148" s="9">
        <f t="shared" si="562"/>
        <v>94.581185284990596</v>
      </c>
      <c r="HW148" s="120">
        <f t="shared" si="827"/>
        <v>97.331250841976782</v>
      </c>
      <c r="HX148" s="15">
        <f t="shared" si="828"/>
        <v>5.3635999667283457E-4</v>
      </c>
      <c r="HY148" s="12"/>
      <c r="HZ148" s="11">
        <f t="shared" si="1065"/>
        <v>5.5712730806671844E-4</v>
      </c>
      <c r="IA148" s="10">
        <f t="shared" si="829"/>
        <v>97.429200434115756</v>
      </c>
      <c r="IB148" s="9">
        <f t="shared" si="563"/>
        <v>100.07341034215975</v>
      </c>
      <c r="IC148" s="9">
        <f t="shared" si="564"/>
        <v>94.380608447827385</v>
      </c>
      <c r="ID148" s="120">
        <f t="shared" si="830"/>
        <v>97.227009394993559</v>
      </c>
      <c r="IE148" s="15">
        <f t="shared" si="831"/>
        <v>5.5514880315242997E-4</v>
      </c>
      <c r="IF148" s="12"/>
      <c r="IG148" s="11">
        <f t="shared" si="1066"/>
        <v>5.7591229650728317E-4</v>
      </c>
      <c r="IH148" s="10">
        <f t="shared" si="832"/>
        <v>97.324354481939253</v>
      </c>
      <c r="II148" s="9">
        <f t="shared" si="565"/>
        <v>100.06494068195416</v>
      </c>
      <c r="IJ148" s="9">
        <f t="shared" si="566"/>
        <v>94.180366990311072</v>
      </c>
      <c r="IK148" s="120">
        <f t="shared" si="833"/>
        <v>97.122653836132613</v>
      </c>
      <c r="IL148" s="15">
        <f t="shared" si="834"/>
        <v>5.7384994289548356E-4</v>
      </c>
      <c r="IM148" s="12"/>
      <c r="IN148" s="11">
        <f t="shared" si="1067"/>
        <v>5.9460914906248464E-4</v>
      </c>
      <c r="IO148" s="10">
        <f t="shared" si="835"/>
        <v>97.219375497688034</v>
      </c>
      <c r="IP148" s="9">
        <f t="shared" si="567"/>
        <v>100.05589078035629</v>
      </c>
      <c r="IQ148" s="9">
        <f t="shared" si="568"/>
        <v>93.980453118531145</v>
      </c>
      <c r="IR148" s="120">
        <f t="shared" si="836"/>
        <v>97.018171949443712</v>
      </c>
      <c r="IS148" s="15">
        <f t="shared" si="837"/>
        <v>5.9246255344794132E-4</v>
      </c>
      <c r="IT148" s="12"/>
      <c r="IU148" s="11">
        <f t="shared" si="1068"/>
        <v>6.1321698590794511E-4</v>
      </c>
      <c r="IV148" s="10">
        <f t="shared" si="838"/>
        <v>97.114251477722576</v>
      </c>
      <c r="IW148" s="9">
        <f t="shared" si="569"/>
        <v>100.04624429779562</v>
      </c>
      <c r="IX148" s="9">
        <f t="shared" si="570"/>
        <v>93.780859011005461</v>
      </c>
      <c r="IY148" s="120">
        <f t="shared" si="839"/>
        <v>96.91355165440055</v>
      </c>
      <c r="IZ148" s="15">
        <f t="shared" si="840"/>
        <v>6.1098580414562355E-4</v>
      </c>
      <c r="JA148" s="12"/>
      <c r="JB148" s="11">
        <f t="shared" si="1069"/>
        <v>6.3173495918101229E-4</v>
      </c>
      <c r="JC148" s="10">
        <f t="shared" si="841"/>
        <v>97.008970555899879</v>
      </c>
      <c r="JD148" s="9">
        <f t="shared" si="571"/>
        <v>100.03598519429875</v>
      </c>
      <c r="JE148" s="9">
        <f t="shared" si="572"/>
        <v>93.581576823828925</v>
      </c>
      <c r="JF148" s="120">
        <f t="shared" si="842"/>
        <v>96.808781009063836</v>
      </c>
      <c r="JG148" s="15">
        <f t="shared" si="843"/>
        <v>6.2941889572701564E-4</v>
      </c>
      <c r="JH148" s="12"/>
      <c r="JI148" s="11">
        <f t="shared" si="1070"/>
        <v>6.5016225261359218E-4</v>
      </c>
      <c r="JJ148" s="10">
        <f t="shared" si="844"/>
        <v>96.903521006647622</v>
      </c>
      <c r="JK148" s="9">
        <f t="shared" si="573"/>
        <v>100.02509773047721</v>
      </c>
      <c r="JL148" s="9">
        <f t="shared" si="574"/>
        <v>93.382598695731048</v>
      </c>
      <c r="JM148" s="120">
        <f t="shared" si="845"/>
        <v>96.703848213104123</v>
      </c>
      <c r="JN148" s="15">
        <f t="shared" si="846"/>
        <v>6.4776105993636973E-4</v>
      </c>
      <c r="JO148" s="12"/>
      <c r="JP148" s="11">
        <f t="shared" si="1071"/>
        <v>6.684980811547071E-4</v>
      </c>
      <c r="JQ148" s="10">
        <f t="shared" si="847"/>
        <v>96.797891247899031</v>
      </c>
      <c r="JR148" s="9">
        <f t="shared" si="575"/>
        <v>100.0135664683303</v>
      </c>
      <c r="JS148" s="9">
        <f t="shared" si="576"/>
        <v>93.183916753042183</v>
      </c>
      <c r="JT148" s="120">
        <f t="shared" si="848"/>
        <v>96.598741610686233</v>
      </c>
      <c r="JU148" s="15">
        <f t="shared" si="849"/>
        <v>6.6601155911770633E-4</v>
      </c>
      <c r="JV148" s="12"/>
      <c r="JW148" s="11">
        <f t="shared" si="1072"/>
        <v>6.8674169058322292E-4</v>
      </c>
      <c r="JX148" s="10">
        <f t="shared" si="850"/>
        <v>96.692069843890707</v>
      </c>
      <c r="JY148" s="9">
        <f t="shared" si="577"/>
        <v>100.00137627186724</v>
      </c>
      <c r="JZ148" s="9">
        <f t="shared" si="578"/>
        <v>92.985523114564842</v>
      </c>
      <c r="KA148" s="120">
        <f t="shared" si="851"/>
        <v>96.493449693216036</v>
      </c>
      <c r="KB148" s="15">
        <f t="shared" si="852"/>
        <v>6.8416968580045797E-4</v>
      </c>
      <c r="KC148" s="12"/>
      <c r="KD148" s="11">
        <f t="shared" si="1073"/>
        <v>7.0489235711155489E-4</v>
      </c>
      <c r="KE148" s="10">
        <f t="shared" si="853"/>
        <v>96.586045507823968</v>
      </c>
      <c r="KF148" s="9">
        <f t="shared" si="579"/>
        <v>99.988512307553933</v>
      </c>
      <c r="KG148" s="9">
        <f t="shared" si="580"/>
        <v>92.787409896344585</v>
      </c>
      <c r="KH148" s="120">
        <f t="shared" si="854"/>
        <v>96.387961101949259</v>
      </c>
      <c r="KI148" s="15">
        <f t="shared" si="855"/>
        <v>7.0223476227777219E-4</v>
      </c>
      <c r="KJ148" s="12"/>
      <c r="KK148" s="11">
        <f t="shared" si="1074"/>
        <v>7.2294938698134342E-4</v>
      </c>
      <c r="KL148" s="10">
        <f t="shared" si="856"/>
        <v>96.479807104389295</v>
      </c>
      <c r="KM148" s="9">
        <f t="shared" si="581"/>
        <v>99.974960044588556</v>
      </c>
      <c r="KN148" s="9">
        <f t="shared" si="582"/>
        <v>92.589569216341602</v>
      </c>
      <c r="KO148" s="120">
        <f t="shared" si="857"/>
        <v>96.282264630465079</v>
      </c>
      <c r="KP148" s="15">
        <f t="shared" si="858"/>
        <v>7.2020614017784246E-4</v>
      </c>
      <c r="KQ148" s="12"/>
      <c r="KR148" s="11">
        <f t="shared" si="1075"/>
        <v>7.4091211605143651E-4</v>
      </c>
      <c r="KS148" s="10">
        <f t="shared" si="859"/>
        <v>96.373343652156848</v>
      </c>
      <c r="KT148" s="9">
        <f t="shared" si="583"/>
        <v>99.960705255011291</v>
      </c>
      <c r="KU148" s="9">
        <f t="shared" si="584"/>
        <v>92.391993198996701</v>
      </c>
      <c r="KV148" s="120">
        <f t="shared" si="860"/>
        <v>96.176349227003996</v>
      </c>
      <c r="KW148" s="15">
        <f t="shared" si="861"/>
        <v>7.380832000293292E-4</v>
      </c>
      <c r="KX148" s="12"/>
      <c r="KY148" s="11">
        <f t="shared" si="1076"/>
        <v>7.5877990937927848E-4</v>
      </c>
      <c r="KZ148" s="10">
        <f t="shared" si="862"/>
        <v>96.266644325832274</v>
      </c>
      <c r="LA148" s="9">
        <f t="shared" si="585"/>
        <v>99.945734013652626</v>
      </c>
      <c r="LB148" s="9">
        <f t="shared" si="586"/>
        <v>92.194673979692766</v>
      </c>
      <c r="LC148" s="120">
        <f t="shared" si="863"/>
        <v>96.070203996672689</v>
      </c>
      <c r="LD148" s="15">
        <f t="shared" si="864"/>
        <v>7.5586535082125691E-4</v>
      </c>
      <c r="LE148" s="12"/>
      <c r="LF148" s="11">
        <f t="shared" si="1077"/>
        <v>7.7655216079604251E-4</v>
      </c>
      <c r="LG148" s="10">
        <f t="shared" si="865"/>
        <v>96.159698458380731</v>
      </c>
      <c r="LH148" s="9">
        <f t="shared" si="587"/>
        <v>99.930032697925284</v>
      </c>
      <c r="LI148" s="9">
        <f t="shared" si="588"/>
        <v>91.997603709106087</v>
      </c>
      <c r="LJ148" s="120">
        <f t="shared" si="866"/>
        <v>95.963818203515686</v>
      </c>
      <c r="LK148" s="15">
        <f t="shared" si="867"/>
        <v>7.7355202955838314E-4</v>
      </c>
      <c r="LL148" s="12"/>
      <c r="LM148" s="11">
        <f t="shared" si="1078"/>
        <v>7.9422829247652554E-4</v>
      </c>
      <c r="LN148" s="10">
        <f t="shared" si="868"/>
        <v>96.05249554301875</v>
      </c>
      <c r="LO148" s="9">
        <f t="shared" si="589"/>
        <v>99.913587987464453</v>
      </c>
      <c r="LP148" s="9">
        <f t="shared" si="590"/>
        <v>91.800774557449245</v>
      </c>
      <c r="LQ148" s="120">
        <f t="shared" si="869"/>
        <v>95.857181272456842</v>
      </c>
      <c r="LR148" s="15">
        <f t="shared" si="870"/>
        <v>7.911427008123733E-4</v>
      </c>
      <c r="LS148" s="12"/>
      <c r="LT148" s="11">
        <f t="shared" si="1079"/>
        <v>8.1180775450412617E-4</v>
      </c>
      <c r="LU148" s="10">
        <f t="shared" si="871"/>
        <v>95.945025235077111</v>
      </c>
      <c r="LV148" s="9">
        <f t="shared" si="591"/>
        <v>99.896386863621231</v>
      </c>
      <c r="LW148" s="9">
        <f t="shared" si="592"/>
        <v>91.604178718600437</v>
      </c>
      <c r="LX148" s="120">
        <f t="shared" si="872"/>
        <v>95.750282791110834</v>
      </c>
      <c r="LY148" s="15">
        <f t="shared" si="873"/>
        <v>8.0863685626969995E-4</v>
      </c>
      <c r="LZ148" s="12"/>
      <c r="MA148" s="11">
        <f t="shared" si="1080"/>
        <v>8.2929002443183372E-4</v>
      </c>
      <c r="MB148" s="10">
        <f t="shared" si="874"/>
        <v>95.837277353734635</v>
      </c>
      <c r="MC148" s="9">
        <f t="shared" si="593"/>
        <v>99.878416608813893</v>
      </c>
      <c r="MD148" s="9">
        <f t="shared" si="594"/>
        <v>91.407808414121618</v>
      </c>
      <c r="ME148" s="120">
        <f t="shared" si="875"/>
        <v>95.643112511467763</v>
      </c>
      <c r="MF148" s="15">
        <f t="shared" si="876"/>
        <v>8.2603401427655944E-4</v>
      </c>
      <c r="MG148" s="12"/>
      <c r="MH148" s="11">
        <f t="shared" si="1081"/>
        <v>8.4667460683951208E-4</v>
      </c>
      <c r="MI148" s="10">
        <f t="shared" si="877"/>
        <v>95.729241883626372</v>
      </c>
      <c r="MJ148" s="9">
        <f t="shared" si="595"/>
        <v>99.859664805742</v>
      </c>
      <c r="MK148" s="9">
        <f t="shared" si="596"/>
        <v>91.211655897159986</v>
      </c>
      <c r="ML148" s="120">
        <f t="shared" si="878"/>
        <v>95.535660351450986</v>
      </c>
      <c r="MM148" s="15">
        <f t="shared" si="879"/>
        <v>8.4333371938176231E-4</v>
      </c>
      <c r="MN148" s="12"/>
      <c r="MO148" s="11">
        <f t="shared" si="1082"/>
        <v>8.6396103288842864E-4</v>
      </c>
      <c r="MP148" s="10">
        <f t="shared" si="880"/>
        <v>95.620908976325893</v>
      </c>
      <c r="MQ148" s="9">
        <f t="shared" si="597"/>
        <v>99.840119336467765</v>
      </c>
      <c r="MR148" s="9">
        <f t="shared" si="598"/>
        <v>91.015713456235545</v>
      </c>
      <c r="MS148" s="120">
        <f t="shared" si="881"/>
        <v>95.427916396351662</v>
      </c>
      <c r="MT148" s="15">
        <f t="shared" si="882"/>
        <v>8.6053554187778185E-4</v>
      </c>
      <c r="MU148" s="12"/>
      <c r="MV148" s="11">
        <f t="shared" si="1083"/>
        <v>8.8114885987326916E-4</v>
      </c>
      <c r="MW148" s="10">
        <f t="shared" si="883"/>
        <v>95.512268951705323</v>
      </c>
      <c r="MX148" s="9">
        <f t="shared" si="599"/>
        <v>99.819768381369613</v>
      </c>
      <c r="MY148" s="9">
        <f t="shared" si="600"/>
        <v>90.819973418911218</v>
      </c>
      <c r="MZ148" s="120">
        <f t="shared" si="884"/>
        <v>95.319870900140415</v>
      </c>
      <c r="NA148" s="15">
        <f t="shared" si="885"/>
        <v>8.7763907734083896E-4</v>
      </c>
      <c r="NB148" s="12"/>
      <c r="NC148" s="11">
        <f t="shared" si="1084"/>
        <v>8.9823767077241458E-4</v>
      </c>
      <c r="ND148" s="10">
        <f t="shared" si="886"/>
        <v>95.403312299173706</v>
      </c>
      <c r="NE148" s="9">
        <f t="shared" si="601"/>
        <v>99.798600417972438</v>
      </c>
      <c r="NF148" s="9">
        <f t="shared" si="602"/>
        <v>90.624428155346592</v>
      </c>
      <c r="NG148" s="120">
        <f t="shared" si="887"/>
        <v>95.211514286659508</v>
      </c>
      <c r="NH148" s="15">
        <f t="shared" si="888"/>
        <v>8.9464394617024554E-4</v>
      </c>
      <c r="NI148" s="12"/>
      <c r="NJ148" s="11">
        <f t="shared" si="1085"/>
        <v>9.1522707379683291E-4</v>
      </c>
      <c r="NK148" s="10">
        <f t="shared" si="889"/>
        <v>95.294029678796576</v>
      </c>
      <c r="NL148" s="9">
        <f t="shared" si="603"/>
        <v>99.776604219659163</v>
      </c>
      <c r="NM148" s="9">
        <f t="shared" si="604"/>
        <v>90.429070081733471</v>
      </c>
      <c r="NN148" s="120">
        <f t="shared" si="890"/>
        <v>95.102837150696317</v>
      </c>
      <c r="NO148" s="15">
        <f t="shared" si="891"/>
        <v>9.1154979312774794E-4</v>
      </c>
      <c r="NP148" s="12"/>
      <c r="NQ148" s="11">
        <f t="shared" si="1086"/>
        <v>9.3211670193823787E-4</v>
      </c>
      <c r="NR148" s="10">
        <f t="shared" si="892"/>
        <v>95.184411922298068</v>
      </c>
      <c r="NS148" s="9">
        <f t="shared" si="605"/>
        <v>99.753768854268188</v>
      </c>
      <c r="NT148" s="9">
        <f t="shared" si="606"/>
        <v>90.233891663614273</v>
      </c>
      <c r="NU148" s="120">
        <f t="shared" si="893"/>
        <v>94.99383025894123</v>
      </c>
      <c r="NV148" s="15">
        <f t="shared" si="894"/>
        <v>9.2835628687715493E-4</v>
      </c>
      <c r="NW148" s="12"/>
      <c r="NX148" s="11">
        <f t="shared" si="1087"/>
        <v>9.489062125168533E-4</v>
      </c>
      <c r="NY148" s="10">
        <f t="shared" si="895"/>
        <v>95.074450033948324</v>
      </c>
      <c r="NZ148" s="9">
        <f t="shared" si="607"/>
        <v>99.730083682581181</v>
      </c>
      <c r="OA148" s="9">
        <f t="shared" si="608"/>
        <v>90.038885419081666</v>
      </c>
      <c r="OB148" s="120">
        <f t="shared" si="896"/>
        <v>94.884484550831417</v>
      </c>
      <c r="OC148" s="15">
        <f t="shared" si="897"/>
        <v>9.4506311952483957E-4</v>
      </c>
      <c r="OD148" s="12"/>
      <c r="OE148" s="11">
        <f t="shared" si="1088"/>
        <v>9.6559528672936646E-4</v>
      </c>
      <c r="OF148" s="10">
        <f t="shared" si="898"/>
        <v>94.964135191337675</v>
      </c>
      <c r="OG148" s="9">
        <f t="shared" si="609"/>
        <v>99.705538356705603</v>
      </c>
      <c r="OH148" s="9">
        <f t="shared" si="610"/>
        <v>89.844043921861015</v>
      </c>
      <c r="OI148" s="120">
        <f t="shared" si="899"/>
        <v>94.774791139283309</v>
      </c>
      <c r="OJ148" s="15">
        <f t="shared" si="900"/>
        <v>9.6167000616141337E-4</v>
      </c>
      <c r="OK148" s="12"/>
      <c r="OL148" s="11">
        <f t="shared" si="1089"/>
        <v>9.8218362919739077E-4</v>
      </c>
      <c r="OM148" s="10">
        <f t="shared" si="901"/>
        <v>94.853458746040531</v>
      </c>
      <c r="ON148" s="9">
        <f t="shared" si="611"/>
        <v>99.680122818356367</v>
      </c>
      <c r="OO148" s="9">
        <f t="shared" si="612"/>
        <v>89.649359804274525</v>
      </c>
      <c r="OP148" s="120">
        <f t="shared" si="902"/>
        <v>94.664741311315453</v>
      </c>
      <c r="OQ148" s="15">
        <f t="shared" si="903"/>
        <v>9.7817668440511253E-4</v>
      </c>
      <c r="OR148" s="12"/>
      <c r="OS148" s="11">
        <f t="shared" si="1090"/>
        <v>9.986709675169523E-4</v>
      </c>
      <c r="OT148" s="10">
        <f t="shared" si="904"/>
        <v>94.742412224170607</v>
      </c>
      <c r="OU148" s="9">
        <f t="shared" si="613"/>
        <v>99.653827297040877</v>
      </c>
      <c r="OV148" s="9">
        <f t="shared" si="614"/>
        <v>89.454825760087957</v>
      </c>
      <c r="OW148" s="120">
        <f t="shared" si="905"/>
        <v>94.554326528564417</v>
      </c>
      <c r="OX148" s="15">
        <f t="shared" si="906"/>
        <v>9.945829139471952E-4</v>
      </c>
      <c r="OY148" s="12"/>
      <c r="OZ148" s="11">
        <f t="shared" si="1091"/>
        <v>1.0150570518093658E-3</v>
      </c>
      <c r="PA148" s="10">
        <f t="shared" si="907"/>
        <v>94.630987326830038</v>
      </c>
      <c r="PB148" s="9">
        <f t="shared" si="615"/>
        <v>99.626642308151673</v>
      </c>
      <c r="PC148" s="9">
        <f t="shared" si="616"/>
        <v>89.260434547241147</v>
      </c>
      <c r="PD148" s="120">
        <f t="shared" si="908"/>
        <v>94.44353842769641</v>
      </c>
      <c r="PE148" s="15">
        <f t="shared" si="909"/>
        <v>1.0108884760996594E-3</v>
      </c>
      <c r="PF148" s="12"/>
      <c r="PG148" s="11">
        <f t="shared" si="1092"/>
        <v>1.0313416542737759E-3</v>
      </c>
      <c r="PH148" s="10">
        <f t="shared" si="910"/>
        <v>94.519175930455106</v>
      </c>
      <c r="PI148" s="9">
        <f t="shared" si="617"/>
        <v>99.598558650970844</v>
      </c>
      <c r="PJ148" s="9">
        <f t="shared" si="618"/>
        <v>89.066178990460884</v>
      </c>
      <c r="PK148" s="120">
        <f t="shared" si="911"/>
        <v>94.332368820715857</v>
      </c>
      <c r="PL148" s="15">
        <f t="shared" si="912"/>
        <v>1.0270931733458505E-3</v>
      </c>
      <c r="PM148" s="12"/>
      <c r="PN148" s="11">
        <f t="shared" si="1093"/>
        <v>1.04752456874195E-3</v>
      </c>
      <c r="PO148" s="10">
        <f t="shared" si="913"/>
        <v>94.406970087059904</v>
      </c>
      <c r="PP148" s="9">
        <f t="shared" si="619"/>
        <v>99.56956740659021</v>
      </c>
      <c r="PQ148" s="9">
        <f t="shared" si="620"/>
        <v>88.872051983759675</v>
      </c>
      <c r="PR148" s="120">
        <f t="shared" si="914"/>
        <v>94.22080969517495</v>
      </c>
      <c r="PS148" s="15">
        <f t="shared" si="915"/>
        <v>1.0431968288939532E-3</v>
      </c>
      <c r="PT148" s="12"/>
      <c r="PU148" s="11">
        <f t="shared" si="1094"/>
        <v>1.0636056102353558E-3</v>
      </c>
      <c r="PV148" s="10">
        <f t="shared" si="916"/>
        <v>94.294362024381755</v>
      </c>
      <c r="PW148" s="9">
        <f t="shared" si="621"/>
        <v>99.539659935751331</v>
      </c>
      <c r="PX148" s="9">
        <f t="shared" si="622"/>
        <v>88.678046492818865</v>
      </c>
      <c r="PY148" s="120">
        <f t="shared" si="917"/>
        <v>94.108853214285091</v>
      </c>
      <c r="PZ148" s="15">
        <f t="shared" si="918"/>
        <v>1.0591992862339816E-3</v>
      </c>
      <c r="QA148" s="12"/>
      <c r="QB148" s="11">
        <f t="shared" si="1095"/>
        <v>1.079584614525115E-3</v>
      </c>
      <c r="QC148" s="10">
        <f t="shared" si="919"/>
        <v>94.181344145929529</v>
      </c>
      <c r="QD148" s="9">
        <f t="shared" si="623"/>
        <v>99.508827876609161</v>
      </c>
      <c r="QE148" s="9">
        <f t="shared" si="624"/>
        <v>88.484155557258106</v>
      </c>
      <c r="QF148" s="120">
        <f t="shared" si="920"/>
        <v>93.996491716933633</v>
      </c>
      <c r="QG148" s="15">
        <f t="shared" si="921"/>
        <v>1.0751004086983471E-3</v>
      </c>
      <c r="QH148" s="12"/>
      <c r="QI148" s="11">
        <f t="shared" si="1096"/>
        <v>1.0954614376949879E-3</v>
      </c>
      <c r="QJ148" s="10">
        <f t="shared" si="922"/>
        <v>94.067909030937855</v>
      </c>
      <c r="QK148" s="9">
        <f t="shared" si="625"/>
        <v>99.47706314242329</v>
      </c>
      <c r="QL148" s="9">
        <f t="shared" si="626"/>
        <v>88.290372292793052</v>
      </c>
      <c r="QM148" s="120">
        <f t="shared" si="923"/>
        <v>93.883717717608164</v>
      </c>
      <c r="QN148" s="15">
        <f t="shared" si="924"/>
        <v>1.0909000790263379E-3</v>
      </c>
      <c r="QO148" s="12"/>
      <c r="QP148" s="11">
        <f t="shared" si="1097"/>
        <v>1.1112359557076126E-3</v>
      </c>
      <c r="QQ148" s="10">
        <f t="shared" si="925"/>
        <v>93.954049434230086</v>
      </c>
      <c r="QR148" s="9">
        <f t="shared" si="627"/>
        <v>99.444357919180334</v>
      </c>
      <c r="QS148" s="9">
        <f t="shared" si="628"/>
        <v>88.096689893280953</v>
      </c>
      <c r="QT148" s="120">
        <f t="shared" si="926"/>
        <v>93.770523906230636</v>
      </c>
      <c r="QU148" s="15">
        <f t="shared" si="927"/>
        <v>1.1065981989327486E-3</v>
      </c>
      <c r="QV148" s="12"/>
      <c r="QW148" s="11">
        <f t="shared" si="1098"/>
        <v>1.1269080639744347E-3</v>
      </c>
      <c r="QX148" s="10">
        <f t="shared" si="928"/>
        <v>93.839758285991621</v>
      </c>
      <c r="QY148" s="9">
        <f t="shared" si="629"/>
        <v>99.410704663151265</v>
      </c>
      <c r="QZ148" s="9">
        <f t="shared" si="630"/>
        <v>87.903101632656217</v>
      </c>
      <c r="RA148" s="120">
        <f t="shared" si="929"/>
        <v>93.656903147903733</v>
      </c>
      <c r="RB148" s="15">
        <f t="shared" si="930"/>
        <v>1.1221946886809443E-3</v>
      </c>
      <c r="RC148" s="12"/>
      <c r="RD148" s="11">
        <f t="shared" si="1099"/>
        <v>1.142477676929439E-3</v>
      </c>
      <c r="RE148" s="10">
        <f t="shared" si="931"/>
        <v>93.725028691456558</v>
      </c>
      <c r="RF148" s="9">
        <f t="shared" si="631"/>
        <v>99.376096098387222</v>
      </c>
      <c r="RG148" s="9">
        <f t="shared" si="632"/>
        <v>87.709600866758507</v>
      </c>
      <c r="RH148" s="120">
        <f t="shared" si="932"/>
        <v>93.542848482572865</v>
      </c>
      <c r="RI148" s="15">
        <f t="shared" si="933"/>
        <v>1.1376894866603753E-3</v>
      </c>
      <c r="RJ148" s="12"/>
      <c r="RK148" s="11">
        <f t="shared" si="1100"/>
        <v>1.1579447276068595E-3</v>
      </c>
      <c r="RL148" s="10">
        <f t="shared" si="934"/>
        <v>93.609853930510624</v>
      </c>
      <c r="RM148" s="9">
        <f t="shared" si="633"/>
        <v>99.340525214157239</v>
      </c>
      <c r="RN148" s="9">
        <f t="shared" si="634"/>
        <v>87.516181035051957</v>
      </c>
      <c r="RO148" s="120">
        <f t="shared" si="935"/>
        <v>93.428353124604598</v>
      </c>
      <c r="RP148" s="15">
        <f t="shared" si="936"/>
        <v>1.1530825489690652E-3</v>
      </c>
      <c r="RQ148" s="12"/>
      <c r="RR148" s="11">
        <f t="shared" si="1101"/>
        <v>1.1733091672233051E-3</v>
      </c>
      <c r="RS148" s="10">
        <f t="shared" si="937"/>
        <v>93.494227457211508</v>
      </c>
      <c r="RT148" s="9">
        <f t="shared" si="635"/>
        <v>99.303985262331324</v>
      </c>
      <c r="RU148" s="9">
        <f t="shared" si="636"/>
        <v>87.322835662240095</v>
      </c>
      <c r="RV148" s="120">
        <f t="shared" si="938"/>
        <v>93.313410462285702</v>
      </c>
      <c r="RW148" s="15">
        <f t="shared" si="939"/>
        <v>1.1683738490009237E-3</v>
      </c>
      <c r="RX148" s="12"/>
      <c r="RY148" s="11">
        <f t="shared" si="1102"/>
        <v>1.1885709647642482E-3</v>
      </c>
      <c r="RZ148" s="10">
        <f t="shared" si="940"/>
        <v>93.378142899230482</v>
      </c>
      <c r="SA148" s="9">
        <f t="shared" si="637"/>
        <v>99.266469754712105</v>
      </c>
      <c r="SB148" s="9">
        <f t="shared" si="638"/>
        <v>87.129558359777377</v>
      </c>
      <c r="SC148" s="120">
        <f t="shared" si="941"/>
        <v>93.198014057244734</v>
      </c>
      <c r="SD148" s="15">
        <f t="shared" si="942"/>
        <v>1.1835633770381337E-3</v>
      </c>
      <c r="SE148" s="12"/>
      <c r="SF148" s="11">
        <f t="shared" si="1103"/>
        <v>1.2037301065750778E-3</v>
      </c>
      <c r="SG148" s="10">
        <f t="shared" si="943"/>
        <v>93.261594057217522</v>
      </c>
      <c r="SH148" s="9">
        <f t="shared" si="639"/>
        <v>99.227972460318455</v>
      </c>
      <c r="SI148" s="9">
        <f t="shared" si="640"/>
        <v>86.936342827277016</v>
      </c>
      <c r="SJ148" s="120">
        <f t="shared" si="944"/>
        <v>93.082157643797728</v>
      </c>
      <c r="SK148" s="15">
        <f t="shared" si="945"/>
        <v>1.1986511398489746E-3</v>
      </c>
      <c r="SL148" s="12"/>
      <c r="SM148" s="11">
        <f t="shared" si="1104"/>
        <v>1.2187865959571247E-3</v>
      </c>
      <c r="SN148" s="10">
        <f t="shared" si="946"/>
        <v>93.144574904091286</v>
      </c>
      <c r="SO148" s="9">
        <f t="shared" si="641"/>
        <v>99.18848740262402</v>
      </c>
      <c r="SP148" s="9">
        <f t="shared" si="642"/>
        <v>86.743182853819775</v>
      </c>
      <c r="SQ148" s="120">
        <f t="shared" si="947"/>
        <v>92.965835128221897</v>
      </c>
      <c r="SR148" s="15">
        <f t="shared" si="948"/>
        <v>1.2136371602908943E-3</v>
      </c>
      <c r="SS148" s="12"/>
      <c r="ST148" s="11">
        <f t="shared" si="1105"/>
        <v>1.2337404527684984E-3</v>
      </c>
      <c r="SU148" s="10">
        <f t="shared" si="949"/>
        <v>93.027079584257876</v>
      </c>
      <c r="SV148" s="9">
        <f t="shared" si="643"/>
        <v>99.148008856753762</v>
      </c>
      <c r="SW148" s="9">
        <f t="shared" si="644"/>
        <v>86.550072319164215</v>
      </c>
      <c r="SX148" s="120">
        <f t="shared" si="950"/>
        <v>92.849040587958996</v>
      </c>
      <c r="SY148" s="15">
        <f t="shared" si="951"/>
        <v>1.2285214769191064E-3</v>
      </c>
      <c r="SZ148" s="12"/>
      <c r="TA148" s="11">
        <f t="shared" si="1106"/>
        <v>1.2485917130299971E-3</v>
      </c>
      <c r="TB148" s="10">
        <f t="shared" si="952"/>
        <v>92.909102412760177</v>
      </c>
      <c r="TC148" s="9">
        <f t="shared" si="645"/>
        <v>99.106531346641603</v>
      </c>
      <c r="TD148" s="9">
        <f t="shared" si="646"/>
        <v>86.357005194859951</v>
      </c>
      <c r="TE148" s="120">
        <f t="shared" si="953"/>
        <v>92.731768270750777</v>
      </c>
      <c r="TF148" s="15">
        <f t="shared" si="954"/>
        <v>1.2433041436008463E-3</v>
      </c>
      <c r="TG148" s="12"/>
      <c r="TH148" s="11">
        <f t="shared" si="1107"/>
        <v>1.2633404285362618E-3</v>
      </c>
      <c r="TI148" s="10">
        <f t="shared" si="955"/>
        <v>92.790637874359987</v>
      </c>
      <c r="TJ148" s="9">
        <f t="shared" si="647"/>
        <v>99.064049642151815</v>
      </c>
      <c r="TK148" s="9">
        <f t="shared" si="648"/>
        <v>86.163975545266865</v>
      </c>
      <c r="TL148" s="120">
        <f t="shared" si="956"/>
        <v>92.614012593709333</v>
      </c>
      <c r="TM148" s="15">
        <f t="shared" si="957"/>
        <v>1.2579852291352593E-3</v>
      </c>
      <c r="TN148" s="12"/>
      <c r="TO148" s="11">
        <f t="shared" si="1108"/>
        <v>1.2779866664721746E-3</v>
      </c>
      <c r="TP148" s="10">
        <f t="shared" si="958"/>
        <v>92.671680622555883</v>
      </c>
      <c r="TQ148" s="9">
        <f t="shared" si="649"/>
        <v>99.020558756167148</v>
      </c>
      <c r="TR148" s="9">
        <f t="shared" si="650"/>
        <v>85.970977528481129</v>
      </c>
      <c r="TS148" s="120">
        <f t="shared" si="959"/>
        <v>92.495768142324138</v>
      </c>
      <c r="TT148" s="15">
        <f t="shared" si="960"/>
        <v>1.2725648168791417E-3</v>
      </c>
      <c r="TU148" s="12"/>
      <c r="TV148" s="11">
        <f t="shared" si="1109"/>
        <v>1.2925305090347038E-3</v>
      </c>
      <c r="TW148" s="10">
        <f t="shared" si="961"/>
        <v>92.552225478538617</v>
      </c>
      <c r="TX148" s="9">
        <f t="shared" si="651"/>
        <v>98.976053941646271</v>
      </c>
      <c r="TY148" s="9">
        <f t="shared" si="652"/>
        <v>85.778005397171725</v>
      </c>
      <c r="TZ148" s="120">
        <f t="shared" si="962"/>
        <v>92.377029669408998</v>
      </c>
      <c r="UA148" s="15">
        <f t="shared" si="963"/>
        <v>1.2870430043784222E-3</v>
      </c>
      <c r="UB148" s="12"/>
      <c r="UC148" s="11">
        <f t="shared" si="1110"/>
        <v>1.3069720530601242E-3</v>
      </c>
      <c r="UD148" s="10">
        <f t="shared" si="964"/>
        <v>92.432267430087251</v>
      </c>
      <c r="UE148" s="9">
        <f t="shared" si="653"/>
        <v>98.930530688653249</v>
      </c>
      <c r="UF148" s="9">
        <f t="shared" si="654"/>
        <v>85.585053499327145</v>
      </c>
      <c r="UG148" s="120">
        <f t="shared" si="965"/>
        <v>92.25779209399019</v>
      </c>
      <c r="UH148" s="15">
        <f t="shared" si="966"/>
        <v>1.3014199030056549E-3</v>
      </c>
      <c r="UI148" s="12"/>
      <c r="UJ148" s="11">
        <f t="shared" si="1111"/>
        <v>1.3213114096569019E-3</v>
      </c>
      <c r="UK148" s="10">
        <f t="shared" si="967"/>
        <v>92.311801630407189</v>
      </c>
      <c r="UL148" s="9">
        <f t="shared" si="655"/>
        <v>98.883984721361486</v>
      </c>
      <c r="UM148" s="9">
        <f t="shared" si="656"/>
        <v>85.39211627891774</v>
      </c>
      <c r="UN148" s="120">
        <f t="shared" si="968"/>
        <v>92.138050500139613</v>
      </c>
      <c r="UO148" s="15">
        <f t="shared" si="969"/>
        <v>1.3156956376032605E-3</v>
      </c>
      <c r="UP148" s="12"/>
      <c r="UQ148" s="11">
        <f t="shared" si="1112"/>
        <v>1.3355487038439928E-3</v>
      </c>
      <c r="UR148" s="10">
        <f t="shared" si="970"/>
        <v>92.190823396914098</v>
      </c>
      <c r="US148" s="9">
        <f t="shared" si="657"/>
        <v>98.836411995034666</v>
      </c>
      <c r="UT148" s="9">
        <f t="shared" si="658"/>
        <v>85.199188276471716</v>
      </c>
      <c r="UU148" s="120">
        <f t="shared" si="971"/>
        <v>92.017800135753191</v>
      </c>
      <c r="UV148" s="15">
        <f t="shared" si="972"/>
        <v>1.3298703461329573E-3</v>
      </c>
      <c r="UW148" s="12"/>
      <c r="UX148" s="11">
        <f t="shared" si="1113"/>
        <v>1.3496840741949864E-3</v>
      </c>
      <c r="UY148" s="10">
        <f t="shared" si="973"/>
        <v>92.06932820996397</v>
      </c>
      <c r="UZ148" s="9">
        <f t="shared" si="659"/>
        <v>98.78780869298707</v>
      </c>
      <c r="VA148" s="9">
        <f t="shared" si="660"/>
        <v>86.385997449011938</v>
      </c>
      <c r="VB148" s="120">
        <f t="shared" si="974"/>
        <v>92.586903070999512</v>
      </c>
      <c r="VC148" s="15">
        <f t="shared" si="975"/>
        <v>1.2093957943397847E-3</v>
      </c>
      <c r="VD148" s="12"/>
      <c r="VE148" s="11">
        <f t="shared" si="1114"/>
        <v>1.2282281302289069E-3</v>
      </c>
      <c r="VF148" s="10">
        <f t="shared" si="976"/>
        <v>92.642003944006632</v>
      </c>
      <c r="VG148" s="9">
        <f t="shared" si="661"/>
        <v>98.747612578035032</v>
      </c>
      <c r="VH148" s="9">
        <f t="shared" si="662"/>
        <v>93.949612160920125</v>
      </c>
      <c r="VI148" s="120">
        <f t="shared" si="977"/>
        <v>96.348612369477578</v>
      </c>
      <c r="VJ148" s="15">
        <f t="shared" si="978"/>
        <v>4.6788984379344444E-4</v>
      </c>
      <c r="VK148" s="12"/>
      <c r="VL148" s="11">
        <f t="shared" si="1115"/>
        <v>4.8318197301265326E-4</v>
      </c>
      <c r="VM148" s="10">
        <f t="shared" si="979"/>
        <v>96.420603268478771</v>
      </c>
      <c r="VN148" s="9">
        <f t="shared" si="663"/>
        <v>98.741596209820401</v>
      </c>
      <c r="VO148" s="9">
        <f t="shared" si="664"/>
        <v>94.050036722575399</v>
      </c>
      <c r="VP148" s="120">
        <f t="shared" si="980"/>
        <v>96.3958164661979</v>
      </c>
      <c r="VQ148" s="15">
        <f t="shared" si="981"/>
        <v>4.5750997182169385E-4</v>
      </c>
      <c r="VR148" s="12"/>
      <c r="VS148" s="11">
        <f t="shared" si="1116"/>
        <v>4.727363638020908E-4</v>
      </c>
      <c r="VT148" s="10">
        <f t="shared" si="982"/>
        <v>96.46774472339446</v>
      </c>
      <c r="VU148" s="9">
        <f t="shared" si="665"/>
        <v>98.735843820118063</v>
      </c>
      <c r="VV148" s="9">
        <f t="shared" si="666"/>
        <v>94.152769023570926</v>
      </c>
      <c r="VW148" s="120">
        <f t="shared" si="983"/>
        <v>96.444306421844487</v>
      </c>
      <c r="VX148" s="15">
        <f t="shared" si="984"/>
        <v>4.4693079704639878E-4</v>
      </c>
      <c r="VY148" s="12"/>
      <c r="VZ148" s="11">
        <f t="shared" si="1117"/>
        <v>4.6209256299687031E-4</v>
      </c>
      <c r="WA148" s="10">
        <f t="shared" si="985"/>
        <v>96.516176772389855</v>
      </c>
      <c r="WB148" s="9">
        <f t="shared" si="667"/>
        <v>98.73035438399944</v>
      </c>
      <c r="WC148" s="9">
        <f t="shared" si="668"/>
        <v>94.257782235684743</v>
      </c>
      <c r="WD148" s="120">
        <f t="shared" si="986"/>
        <v>96.494068309842092</v>
      </c>
      <c r="WE148" s="15">
        <f t="shared" si="987"/>
        <v>4.3615483574472496E-4</v>
      </c>
      <c r="WF148" s="12"/>
      <c r="WG148" s="11">
        <f t="shared" si="1118"/>
        <v>4.5125313309802494E-4</v>
      </c>
      <c r="WH148" s="10">
        <f t="shared" si="988"/>
        <v>96.565885314494921</v>
      </c>
      <c r="WI148" s="9">
        <f t="shared" si="669"/>
        <v>98.725126468546932</v>
      </c>
      <c r="WJ148" s="9">
        <f t="shared" si="670"/>
        <v>94.365048750733635</v>
      </c>
      <c r="WK148" s="120">
        <f t="shared" si="989"/>
        <v>96.545087609640291</v>
      </c>
      <c r="WL148" s="15">
        <f t="shared" si="990"/>
        <v>4.2518464046771223E-4</v>
      </c>
      <c r="WM148" s="12"/>
      <c r="WN148" s="11">
        <f t="shared" si="1119"/>
        <v>4.4022067265843851E-4</v>
      </c>
      <c r="WO148" s="10">
        <f t="shared" si="991"/>
        <v>96.616855652494593</v>
      </c>
      <c r="WP148" s="9">
        <f t="shared" si="671"/>
        <v>98.720158231527421</v>
      </c>
      <c r="WQ148" s="9">
        <f t="shared" si="672"/>
        <v>94.474540193219298</v>
      </c>
      <c r="WR148" s="120">
        <f t="shared" si="992"/>
        <v>96.597349212373359</v>
      </c>
      <c r="WS148" s="15">
        <f t="shared" si="993"/>
        <v>4.1402279867768589E-4</v>
      </c>
      <c r="WT148" s="12"/>
      <c r="WU148" s="11">
        <f t="shared" si="1120"/>
        <v>4.2899781489856358E-4</v>
      </c>
      <c r="WV148" s="10">
        <f t="shared" si="994"/>
        <v>96.66907249889482</v>
      </c>
      <c r="WW148" s="9">
        <f t="shared" si="673"/>
        <v>98.715447420478554</v>
      </c>
      <c r="WX148" s="9">
        <f t="shared" si="674"/>
        <v>94.586227434723682</v>
      </c>
      <c r="WY148" s="120">
        <f t="shared" si="995"/>
        <v>96.650837427601118</v>
      </c>
      <c r="WZ148" s="15">
        <f t="shared" si="996"/>
        <v>4.0267193125534623E-4</v>
      </c>
      <c r="XA148" s="12"/>
      <c r="XB148" s="11">
        <f t="shared" si="1121"/>
        <v>4.1758722619228037E-4</v>
      </c>
      <c r="XC148" s="10">
        <f t="shared" si="997"/>
        <v>96.722519982971903</v>
      </c>
      <c r="XD148" s="9">
        <f t="shared" si="675"/>
        <v>98.71099137220763</v>
      </c>
      <c r="XE148" s="9">
        <f t="shared" si="676"/>
        <v>94.700080610031236</v>
      </c>
      <c r="XF148" s="120">
        <f t="shared" si="998"/>
        <v>96.705535991119433</v>
      </c>
      <c r="XG148" s="15">
        <f t="shared" si="999"/>
        <v>3.9113469087870951E-4</v>
      </c>
      <c r="XH148" s="12"/>
      <c r="XI148" s="11">
        <f t="shared" si="1122"/>
        <v>4.0599160442520847E-4</v>
      </c>
      <c r="XJ148" s="10">
        <f t="shared" si="1000"/>
        <v>96.777181658893213</v>
      </c>
      <c r="XK148" s="9">
        <f t="shared" si="677"/>
        <v>98.706787012702009</v>
      </c>
      <c r="XL148" s="9">
        <f t="shared" si="678"/>
        <v>94.816069134943405</v>
      </c>
      <c r="XM148" s="120">
        <f t="shared" si="1001"/>
        <v>96.761428073822714</v>
      </c>
      <c r="XN148" s="15">
        <f t="shared" si="1002"/>
        <v>3.7941376027713492E-4</v>
      </c>
      <c r="XO148" s="12"/>
      <c r="XP148" s="11">
        <f t="shared" si="1123"/>
        <v>3.9421367722878377E-4</v>
      </c>
      <c r="XQ148" s="10">
        <f t="shared" si="1003"/>
        <v>96.833040514890769</v>
      </c>
      <c r="XR148" s="9">
        <f t="shared" si="679"/>
        <v>98.702830857448802</v>
      </c>
      <c r="XS148" s="9">
        <f t="shared" si="680"/>
        <v>94.934161725747018</v>
      </c>
      <c r="XT148" s="120">
        <f t="shared" si="1004"/>
        <v>96.81849629159791</v>
      </c>
      <c r="XU148" s="15">
        <f t="shared" si="1005"/>
        <v>3.6751185036399601E-4</v>
      </c>
      <c r="XV148" s="12"/>
      <c r="XW148" s="11">
        <f t="shared" si="1124"/>
        <v>3.822562000937309E-4</v>
      </c>
      <c r="XX148" s="10">
        <f t="shared" si="1006"/>
        <v>96.890078983466637</v>
      </c>
      <c r="XY148" s="9">
        <f t="shared" si="681"/>
        <v>98.699119012160338</v>
      </c>
      <c r="XZ148" s="9">
        <f t="shared" si="682"/>
        <v>95.054326420294771</v>
      </c>
      <c r="YA148" s="120">
        <f t="shared" si="1007"/>
        <v>96.876722716227562</v>
      </c>
      <c r="YB148" s="15">
        <f t="shared" si="1008"/>
        <v>3.5543169825169184E-4</v>
      </c>
      <c r="YC148" s="12"/>
      <c r="YD148" s="11">
        <f t="shared" si="1125"/>
        <v>3.7012195436675105E-4</v>
      </c>
      <c r="YE148" s="10">
        <f t="shared" si="1009"/>
        <v>96.94827895260687</v>
      </c>
      <c r="YF148" s="9">
        <f t="shared" si="683"/>
        <v>98.695647173900895</v>
      </c>
      <c r="YG148" s="9">
        <f t="shared" si="684"/>
        <v>95.176530600644327</v>
      </c>
      <c r="YH148" s="120">
        <f t="shared" si="1010"/>
        <v>96.936088887272604</v>
      </c>
      <c r="YI148" s="15">
        <f t="shared" si="1011"/>
        <v>3.4317606515383317E-4</v>
      </c>
      <c r="YJ148" s="12"/>
      <c r="YK148" s="11">
        <f t="shared" si="1126"/>
        <v>3.5781374513531371E-4</v>
      </c>
      <c r="YL148" s="10">
        <f t="shared" si="1012"/>
        <v>97.007621777974165</v>
      </c>
      <c r="YM148" s="9">
        <f t="shared" si="685"/>
        <v>98.692410632608841</v>
      </c>
      <c r="YN148" s="9">
        <f t="shared" si="686"/>
        <v>95.300741017202711</v>
      </c>
      <c r="YO148" s="120">
        <f t="shared" si="1013"/>
        <v>96.996575824905776</v>
      </c>
      <c r="YP148" s="15">
        <f t="shared" si="1014"/>
        <v>3.3074773417914461E-4</v>
      </c>
      <c r="YQ148" s="12"/>
      <c r="YR148" s="11">
        <f t="shared" si="1127"/>
        <v>3.4533439900523671E-4</v>
      </c>
      <c r="YS148" s="10">
        <f t="shared" si="1015"/>
        <v>97.068088296049041</v>
      </c>
      <c r="YT148" s="9">
        <f t="shared" si="687"/>
        <v>98.689404273007327</v>
      </c>
      <c r="YU148" s="9">
        <f t="shared" si="688"/>
        <v>95.42692381431219</v>
      </c>
      <c r="YV148" s="120">
        <f t="shared" si="1016"/>
        <v>97.058164043659758</v>
      </c>
      <c r="YW148" s="15">
        <f t="shared" si="1017"/>
        <v>3.1814950802274496E-4</v>
      </c>
      <c r="YX148" s="12"/>
      <c r="YY148" s="11">
        <f t="shared" si="1128"/>
        <v>3.3268676177671132E-4</v>
      </c>
      <c r="YZ148" s="10">
        <f t="shared" si="1018"/>
        <v>97.129658838183445</v>
      </c>
      <c r="ZA148" s="9">
        <f t="shared" si="689"/>
        <v>98.686622576895374</v>
      </c>
      <c r="ZB148" s="9">
        <f t="shared" si="690"/>
        <v>95.555044557213378</v>
      </c>
      <c r="ZC148" s="120">
        <f t="shared" si="1019"/>
        <v>97.120833567054376</v>
      </c>
      <c r="ZD148" s="15">
        <f t="shared" si="1020"/>
        <v>3.0538420656016851E-4</v>
      </c>
      <c r="ZE148" s="12"/>
      <c r="ZF148" s="11">
        <f t="shared" si="1129"/>
        <v>3.1987369602435206E-4</v>
      </c>
      <c r="ZG148" s="10">
        <f t="shared" si="1021"/>
        <v>97.19231324552986</v>
      </c>
      <c r="ZH148" s="9">
        <f t="shared" si="691"/>
        <v>98.684059625810079</v>
      </c>
      <c r="ZI148" s="9">
        <f t="shared" si="692"/>
        <v>95.685068260311823</v>
      </c>
      <c r="ZJ148" s="120">
        <f t="shared" si="1022"/>
        <v>97.184563943060951</v>
      </c>
      <c r="ZK148" s="15">
        <f t="shared" si="1023"/>
        <v>2.924546643504935E-4</v>
      </c>
      <c r="ZL148" s="12"/>
      <c r="ZM148" s="11">
        <f t="shared" si="1130"/>
        <v>3.0689807858760908E-4</v>
      </c>
      <c r="ZN148" s="10">
        <f t="shared" si="1024"/>
        <v>97.256030884803735</v>
      </c>
      <c r="ZO148" s="9">
        <f t="shared" si="693"/>
        <v>98.681709104049645</v>
      </c>
      <c r="ZP148" s="9">
        <f t="shared" si="694"/>
        <v>95.816959416674194</v>
      </c>
      <c r="ZQ148" s="120">
        <f t="shared" si="1025"/>
        <v>97.24933426036192</v>
      </c>
      <c r="ZR148" s="15">
        <f t="shared" si="1026"/>
        <v>2.7936372805474011E-4</v>
      </c>
      <c r="ZS148" s="12"/>
      <c r="ZT148" s="11">
        <f t="shared" si="1131"/>
        <v>2.9376279797784102E-4</v>
      </c>
      <c r="ZU148" s="10">
        <f t="shared" si="1027"/>
        <v>97.320790664836437</v>
      </c>
      <c r="ZV148" s="9">
        <f t="shared" si="695"/>
        <v>98.67956430204552</v>
      </c>
      <c r="ZW148" s="9">
        <f t="shared" si="696"/>
        <v>95.95068202866986</v>
      </c>
      <c r="ZX148" s="120">
        <f t="shared" si="1028"/>
        <v>97.31512316535769</v>
      </c>
      <c r="ZY148" s="15">
        <f t="shared" si="1029"/>
        <v>2.6611425377661845E-4</v>
      </c>
      <c r="ZZ148" s="12"/>
      <c r="AAA148" s="11">
        <f t="shared" si="1132"/>
        <v>2.8047075170922373E-4</v>
      </c>
      <c r="AAB148" s="10">
        <f t="shared" si="1030"/>
        <v>97.386571053870114</v>
      </c>
      <c r="AAC148" s="9">
        <f t="shared" si="697"/>
        <v>98.677618120071287</v>
      </c>
      <c r="AAD148" s="9">
        <f t="shared" si="698"/>
        <v>96.086199639677702</v>
      </c>
      <c r="AAE148" s="120">
        <f t="shared" si="1031"/>
        <v>97.381908879874487</v>
      </c>
      <c r="AAF148" s="15">
        <f t="shared" si="1032"/>
        <v>2.527091043322368E-4</v>
      </c>
      <c r="AAG148" s="12"/>
      <c r="AAH148" s="11">
        <f t="shared" si="1133"/>
        <v>2.6702484356011915E-4</v>
      </c>
      <c r="AAI148" s="10">
        <f t="shared" si="1033"/>
        <v>97.45335009754757</v>
      </c>
      <c r="AAJ148" s="9">
        <f t="shared" si="699"/>
        <v>98.675863072274481</v>
      </c>
      <c r="AAK148" s="9">
        <f t="shared" si="700"/>
        <v>96.223475366766834</v>
      </c>
      <c r="AAL148" s="120">
        <f t="shared" si="1034"/>
        <v>97.449669219520658</v>
      </c>
      <c r="AAM148" s="15">
        <f t="shared" si="1035"/>
        <v>2.3915114645632106E-4</v>
      </c>
      <c r="AAN148" s="12"/>
      <c r="AAO148" s="11">
        <f t="shared" si="1134"/>
        <v>2.5342798077261755E-4</v>
      </c>
      <c r="AAP148" s="10">
        <f t="shared" si="1036"/>
        <v>97.521105437543923</v>
      </c>
      <c r="AAQ148" s="9">
        <f t="shared" si="701"/>
        <v>98.674291291016829</v>
      </c>
      <c r="AAR148" s="9">
        <f t="shared" si="702"/>
        <v>96.362471934261819</v>
      </c>
      <c r="AAS148" s="120">
        <f t="shared" si="1037"/>
        <v>97.518381612639331</v>
      </c>
      <c r="AAT148" s="15">
        <f t="shared" si="1038"/>
        <v>2.2544324795227525E-4</v>
      </c>
      <c r="AAU148" s="12"/>
      <c r="AAV148" s="11">
        <f t="shared" si="1135"/>
        <v>2.3968307119754805E-4</v>
      </c>
      <c r="AAW148" s="10">
        <f t="shared" si="1039"/>
        <v>97.589814330787505</v>
      </c>
      <c r="AAX148" s="9">
        <f t="shared" si="703"/>
        <v>98.672894531507254</v>
      </c>
      <c r="AAY148" s="9">
        <f t="shared" si="704"/>
        <v>96.503151708098031</v>
      </c>
      <c r="AAZ148" s="120">
        <f t="shared" si="1040"/>
        <v>97.588023119802642</v>
      </c>
      <c r="ABA148" s="15">
        <f t="shared" si="1041"/>
        <v>2.1158827479371927E-4</v>
      </c>
      <c r="ABB148" s="12"/>
      <c r="ABC148" s="11">
        <f t="shared" si="1136"/>
        <v>2.2579302039274352E-4</v>
      </c>
      <c r="ABD148" s="10">
        <f t="shared" si="1042"/>
        <v>97.659453669214457</v>
      </c>
      <c r="ABE148" s="9">
        <f t="shared" si="705"/>
        <v>98.671664176711161</v>
      </c>
      <c r="ABF148" s="9">
        <f t="shared" si="1139"/>
        <v>96.645476730870669</v>
      </c>
      <c r="ABG148" s="120">
        <f t="shared" si="1043"/>
        <v>97.658570453790915</v>
      </c>
      <c r="ABH148" s="15">
        <f t="shared" si="1044"/>
        <v>1.9758908818532552E-4</v>
      </c>
      <c r="ABI148" s="12"/>
      <c r="ABJ148" s="11">
        <f t="shared" si="1137"/>
        <v>2.1176072868240789E-4</v>
      </c>
      <c r="ABK148" s="10">
        <f t="shared" si="1161"/>
        <v>97.72999999999999</v>
      </c>
      <c r="ABL148" s="9">
        <f t="shared" si="706"/>
        <v>98.670591242518682</v>
      </c>
      <c r="ABM148" s="9"/>
      <c r="ABN148" s="101">
        <f t="shared" si="1046"/>
        <v>97.72999999999999</v>
      </c>
      <c r="ABO148" s="15">
        <f t="shared" si="1162"/>
        <v>1.8344854159065956E-4</v>
      </c>
      <c r="ABP148" s="11"/>
      <c r="ABQ148" s="11"/>
    </row>
    <row r="149" spans="1:745" x14ac:dyDescent="0.2">
      <c r="A149" s="1">
        <f t="shared" si="707"/>
        <v>175.2</v>
      </c>
      <c r="B149" s="1">
        <f t="shared" si="1048"/>
        <v>-530.86680486868977</v>
      </c>
      <c r="C149" s="1">
        <f t="shared" si="1049"/>
        <v>-2564065.8939724509</v>
      </c>
      <c r="D149" s="2">
        <f t="shared" si="1050"/>
        <v>119.74</v>
      </c>
      <c r="E149" s="7">
        <f t="shared" si="1051"/>
        <v>2.8300000000000001E-3</v>
      </c>
      <c r="F149" s="1">
        <f t="shared" si="1052"/>
        <v>6.2352202539999999E-2</v>
      </c>
      <c r="G149" s="2">
        <f t="shared" si="1053"/>
        <v>3500</v>
      </c>
      <c r="H149" s="3">
        <f t="shared" si="500"/>
        <v>58.333333333333336</v>
      </c>
      <c r="I149" s="3">
        <f t="shared" si="501"/>
        <v>366.52</v>
      </c>
      <c r="J149" s="1">
        <f t="shared" si="1054"/>
        <v>0.77</v>
      </c>
      <c r="K149" s="1">
        <f t="shared" si="1055"/>
        <v>0.65</v>
      </c>
      <c r="L149" s="1">
        <f t="shared" si="1140"/>
        <v>0.50050000000000006</v>
      </c>
      <c r="M149" s="40">
        <f t="shared" si="1141"/>
        <v>9.0273513153513143</v>
      </c>
      <c r="N149" s="40">
        <f t="shared" si="502"/>
        <v>685.17596483516479</v>
      </c>
      <c r="O149" s="1">
        <f t="shared" si="1056"/>
        <v>22.01</v>
      </c>
      <c r="P149" s="1">
        <f t="shared" si="1057"/>
        <v>101</v>
      </c>
      <c r="Q149" s="2">
        <f t="shared" si="1058"/>
        <v>9568.08</v>
      </c>
      <c r="R149" s="1">
        <f t="shared" si="1142"/>
        <v>95.680800000000005</v>
      </c>
      <c r="S149" s="7">
        <f t="shared" si="1059"/>
        <v>0.1084</v>
      </c>
      <c r="T149" s="7">
        <f t="shared" si="503"/>
        <v>9.228889823999999E-3</v>
      </c>
      <c r="U149" s="7">
        <f t="shared" si="1143"/>
        <v>5.2029491518009133E-2</v>
      </c>
      <c r="V149" s="40">
        <f t="shared" si="1144"/>
        <v>5127.2756619537149</v>
      </c>
      <c r="W149" s="1">
        <f t="shared" si="1060"/>
        <v>0</v>
      </c>
      <c r="X149" s="1">
        <f t="shared" si="1061"/>
        <v>119.74</v>
      </c>
      <c r="Y149" s="1">
        <f t="shared" si="1062"/>
        <v>97.72999999999999</v>
      </c>
      <c r="Z149" s="6">
        <f t="shared" si="505"/>
        <v>0.80246106979523479</v>
      </c>
      <c r="AA149" s="2">
        <f t="shared" si="1063"/>
        <v>464.2</v>
      </c>
      <c r="AB149" s="40">
        <f t="shared" si="1145"/>
        <v>27481.926356927921</v>
      </c>
      <c r="AC149" s="1">
        <f t="shared" si="1146"/>
        <v>0.20611977595863853</v>
      </c>
      <c r="AD149" s="2">
        <f t="shared" si="1147"/>
        <v>27</v>
      </c>
      <c r="AE149" s="10">
        <f t="shared" si="1148"/>
        <v>5.5652339508832407</v>
      </c>
      <c r="AF149" s="12">
        <f t="shared" si="1149"/>
        <v>0.18295303651367378</v>
      </c>
      <c r="AG149" s="43">
        <f t="shared" si="510"/>
        <v>-1.426055525331863E-4</v>
      </c>
      <c r="AH149" s="97">
        <f t="shared" si="511"/>
        <v>3.66892854263993E-5</v>
      </c>
      <c r="AI149" s="11">
        <f t="shared" si="712"/>
        <v>0</v>
      </c>
      <c r="AJ149" s="43">
        <f t="shared" si="512"/>
        <v>2.0375448884407204E-3</v>
      </c>
      <c r="AK149" s="43"/>
      <c r="AL149" s="11">
        <f t="shared" si="1163"/>
        <v>0</v>
      </c>
      <c r="AM149" s="10">
        <f t="shared" si="1150"/>
        <v>100.15032084045853</v>
      </c>
      <c r="AN149" s="9"/>
      <c r="AO149" s="9">
        <f t="shared" si="1151"/>
        <v>99.938007173440241</v>
      </c>
      <c r="AP149" s="108">
        <f t="shared" si="715"/>
        <v>99.938007173440241</v>
      </c>
      <c r="AQ149" s="15">
        <f t="shared" si="1152"/>
        <v>0</v>
      </c>
      <c r="AR149" s="49"/>
      <c r="AS149" s="11">
        <f t="shared" si="1153"/>
        <v>2.0705484060939121E-5</v>
      </c>
      <c r="AT149" s="10">
        <f t="shared" si="1154"/>
        <v>100.04415811596391</v>
      </c>
      <c r="AU149" s="9">
        <f t="shared" si="1155"/>
        <v>99.938007173440241</v>
      </c>
      <c r="AV149" s="9">
        <f t="shared" si="1156"/>
        <v>99.726231909053411</v>
      </c>
      <c r="AW149" s="101">
        <f t="shared" si="719"/>
        <v>99.832119541246826</v>
      </c>
      <c r="AX149" s="15">
        <f t="shared" si="720"/>
        <v>2.0651831337866321E-5</v>
      </c>
      <c r="AY149" s="49"/>
      <c r="AZ149" s="11">
        <f t="shared" si="1157"/>
        <v>4.1359601905420554E-5</v>
      </c>
      <c r="BA149" s="10">
        <f t="shared" si="1158"/>
        <v>99.938246978249822</v>
      </c>
      <c r="BB149" s="9">
        <f t="shared" si="1159"/>
        <v>99.937995452449826</v>
      </c>
      <c r="BC149" s="9">
        <f t="shared" si="517"/>
        <v>99.514989951798484</v>
      </c>
      <c r="BD149" s="101">
        <f t="shared" si="723"/>
        <v>99.726492702124148</v>
      </c>
      <c r="BE149" s="15">
        <f t="shared" si="1160"/>
        <v>4.1250512800610101E-5</v>
      </c>
      <c r="BF149" s="49"/>
      <c r="BG149" s="11">
        <f t="shared" si="725"/>
        <v>6.1960546268398635E-5</v>
      </c>
      <c r="BH149" s="10">
        <f t="shared" si="726"/>
        <v>99.832573246562916</v>
      </c>
      <c r="BI149" s="9">
        <f t="shared" si="518"/>
        <v>99.937948689071845</v>
      </c>
      <c r="BJ149" s="9">
        <f t="shared" si="727"/>
        <v>99.304276017548318</v>
      </c>
      <c r="BK149" s="101">
        <f t="shared" si="728"/>
        <v>99.621112353310082</v>
      </c>
      <c r="BL149" s="15">
        <f t="shared" si="729"/>
        <v>6.1794285435598211E-5</v>
      </c>
      <c r="BM149" s="49"/>
      <c r="BN149" s="11">
        <f t="shared" si="730"/>
        <v>8.2506545200888653E-5</v>
      </c>
      <c r="BO149" s="10">
        <f t="shared" si="731"/>
        <v>99.727122740166948</v>
      </c>
      <c r="BP149" s="9">
        <f t="shared" si="519"/>
        <v>99.937843748409563</v>
      </c>
      <c r="BQ149" s="9">
        <f t="shared" si="732"/>
        <v>99.094084639204766</v>
      </c>
      <c r="BR149" s="101">
        <f t="shared" si="733"/>
        <v>99.515964193807164</v>
      </c>
      <c r="BS149" s="15">
        <f t="shared" si="734"/>
        <v>8.2281426320199812E-5</v>
      </c>
      <c r="BT149" s="12"/>
      <c r="BU149" s="11">
        <f t="shared" si="735"/>
        <v>1.0299586228125563E-4</v>
      </c>
      <c r="BV149" s="10">
        <f t="shared" si="736"/>
        <v>99.621881284828959</v>
      </c>
      <c r="BW149" s="9">
        <f t="shared" si="520"/>
        <v>99.937657689361615</v>
      </c>
      <c r="BX149" s="9">
        <f t="shared" si="737"/>
        <v>98.884410172440653</v>
      </c>
      <c r="BY149" s="101">
        <f t="shared" si="738"/>
        <v>99.411033930901141</v>
      </c>
      <c r="BZ149" s="15">
        <f t="shared" si="739"/>
        <v>1.0271024871321377E-4</v>
      </c>
      <c r="CA149" s="12"/>
      <c r="CB149" s="11">
        <f t="shared" si="740"/>
        <v>1.2342679679355981E-4</v>
      </c>
      <c r="CC149" s="10">
        <f t="shared" si="741"/>
        <v>99.516834719220626</v>
      </c>
      <c r="CD149" s="9">
        <f t="shared" si="521"/>
        <v>99.937367771659879</v>
      </c>
      <c r="CE149" s="9">
        <f t="shared" si="742"/>
        <v>98.675246801523286</v>
      </c>
      <c r="CF149" s="101">
        <f t="shared" si="743"/>
        <v>99.30630728659159</v>
      </c>
      <c r="CG149" s="15">
        <f t="shared" si="744"/>
        <v>1.2307910217330265E-4</v>
      </c>
      <c r="CH149" s="12"/>
      <c r="CI149" s="11">
        <f t="shared" si="745"/>
        <v>1.437976838731773E-4</v>
      </c>
      <c r="CJ149" s="10">
        <f t="shared" si="746"/>
        <v>99.411968901232342</v>
      </c>
      <c r="CK149" s="9">
        <f t="shared" si="522"/>
        <v>99.93695146264956</v>
      </c>
      <c r="CL149" s="9">
        <f t="shared" si="747"/>
        <v>98.466588545206648</v>
      </c>
      <c r="CM149" s="101">
        <f t="shared" si="748"/>
        <v>99.201770003928104</v>
      </c>
      <c r="CN149" s="15">
        <f t="shared" si="749"/>
        <v>1.4338637264556985E-4</v>
      </c>
      <c r="CO149" s="12"/>
      <c r="CP149" s="11">
        <f t="shared" si="750"/>
        <v>1.6410689462078047E-4</v>
      </c>
      <c r="CQ149" s="10">
        <f t="shared" si="751"/>
        <v>99.307269714193467</v>
      </c>
      <c r="CR149" s="9">
        <f t="shared" si="523"/>
        <v>99.936386443811202</v>
      </c>
      <c r="CS149" s="9">
        <f t="shared" si="524"/>
        <v>98.258429262685638</v>
      </c>
      <c r="CT149" s="101">
        <f t="shared" si="752"/>
        <v>99.097407853248427</v>
      </c>
      <c r="CU149" s="15">
        <f t="shared" si="753"/>
        <v>1.6363048251692545E-4</v>
      </c>
      <c r="CV149" s="12"/>
      <c r="CW149" s="11">
        <f t="shared" si="754"/>
        <v>1.8435283618530875E-4</v>
      </c>
      <c r="CX149" s="10">
        <f t="shared" si="755"/>
        <v>99.202723072995212</v>
      </c>
      <c r="CY149" s="9">
        <f t="shared" si="525"/>
        <v>99.935650617024578</v>
      </c>
      <c r="CZ149" s="9">
        <f t="shared" si="526"/>
        <v>98.050762659603521</v>
      </c>
      <c r="DA149" s="101">
        <f t="shared" si="756"/>
        <v>98.993206638314049</v>
      </c>
      <c r="DB149" s="15">
        <f t="shared" si="757"/>
        <v>1.8380989064110831E-4</v>
      </c>
      <c r="DC149" s="12"/>
      <c r="DD149" s="11">
        <f t="shared" si="758"/>
        <v>2.0453395181667961E-4</v>
      </c>
      <c r="DE149" s="10">
        <f t="shared" si="759"/>
        <v>99.098314930111911</v>
      </c>
      <c r="DF149" s="9">
        <f t="shared" si="527"/>
        <v>99.934722110574867</v>
      </c>
      <c r="DG149" s="9">
        <f t="shared" si="528"/>
        <v>97.84358229410249</v>
      </c>
      <c r="DH149" s="101">
        <f t="shared" si="760"/>
        <v>98.889152202338678</v>
      </c>
      <c r="DI149" s="15">
        <f t="shared" si="761"/>
        <v>2.039230923343375E-4</v>
      </c>
      <c r="DJ149" s="12"/>
      <c r="DK149" s="11">
        <f t="shared" si="762"/>
        <v>2.2464872088923623E-4</v>
      </c>
      <c r="DL149" s="10">
        <f t="shared" si="763"/>
        <v>98.994031281515888</v>
      </c>
      <c r="DM149" s="9">
        <f t="shared" si="529"/>
        <v>99.933579284901938</v>
      </c>
      <c r="DN149" s="9">
        <f t="shared" si="530"/>
        <v>97.636881582912025</v>
      </c>
      <c r="DO149" s="101">
        <f t="shared" si="764"/>
        <v>98.785230433906975</v>
      </c>
      <c r="DP149" s="15">
        <f t="shared" si="765"/>
        <v>2.2396861934226352E-4</v>
      </c>
      <c r="DQ149" s="12"/>
      <c r="DR149" s="11">
        <f t="shared" si="766"/>
        <v>2.4469565889647049E-4</v>
      </c>
      <c r="DS149" s="10">
        <f t="shared" si="767"/>
        <v>98.889858172483684</v>
      </c>
      <c r="DT149" s="9">
        <f t="shared" si="531"/>
        <v>99.932200738093599</v>
      </c>
      <c r="DU149" s="9">
        <f t="shared" si="532"/>
        <v>97.430653807463926</v>
      </c>
      <c r="DV149" s="101">
        <f t="shared" si="768"/>
        <v>98.681427272778762</v>
      </c>
      <c r="DW149" s="15">
        <f t="shared" si="769"/>
        <v>2.4394503977931959E-4</v>
      </c>
      <c r="DX149" s="12"/>
      <c r="DY149" s="11">
        <f t="shared" si="770"/>
        <v>2.6467331741816531E-4</v>
      </c>
      <c r="DZ149" s="10">
        <f t="shared" si="771"/>
        <v>98.785781703288635</v>
      </c>
      <c r="EA149" s="9">
        <f t="shared" si="533"/>
        <v>99.930565311124411</v>
      </c>
      <c r="EB149" s="9">
        <f t="shared" si="534"/>
        <v>97.224892120027008</v>
      </c>
      <c r="EC149" s="101">
        <f t="shared" si="772"/>
        <v>98.577728715575716</v>
      </c>
      <c r="ED149" s="15">
        <f t="shared" si="773"/>
        <v>2.6385095804137148E-4</v>
      </c>
      <c r="EE149" s="12"/>
      <c r="EF149" s="11">
        <f t="shared" si="774"/>
        <v>2.8458028406068859E-4</v>
      </c>
      <c r="EG149" s="10">
        <f t="shared" si="775"/>
        <v>98.681788034777099</v>
      </c>
      <c r="EH149" s="9">
        <f t="shared" si="535"/>
        <v>99.928652092841517</v>
      </c>
      <c r="EI149" s="9">
        <f t="shared" si="536"/>
        <v>97.019589549853833</v>
      </c>
      <c r="EJ149" s="101">
        <f t="shared" si="776"/>
        <v>98.474120821347668</v>
      </c>
      <c r="EK149" s="15">
        <f t="shared" si="777"/>
        <v>2.8368501469250231E-4</v>
      </c>
      <c r="EL149" s="12"/>
      <c r="EM149" s="11">
        <f t="shared" si="778"/>
        <v>3.0441518237135542E-4</v>
      </c>
      <c r="EN149" s="10">
        <f t="shared" si="779"/>
        <v>98.577863393825339</v>
      </c>
      <c r="EO149" s="9">
        <f t="shared" si="537"/>
        <v>99.92644042469955</v>
      </c>
      <c r="EP149" s="9">
        <f t="shared" si="538"/>
        <v>96.814739009332087</v>
      </c>
      <c r="EQ149" s="101">
        <f t="shared" si="780"/>
        <v>98.370589717015818</v>
      </c>
      <c r="ER149" s="15">
        <f t="shared" si="781"/>
        <v>3.0344588632686949E-4</v>
      </c>
      <c r="ES149" s="12"/>
      <c r="ET149" s="11">
        <f t="shared" si="782"/>
        <v>3.241766717276663E-4</v>
      </c>
      <c r="EU149" s="10">
        <f t="shared" si="783"/>
        <v>98.473994078674423</v>
      </c>
      <c r="EV149" s="9">
        <f t="shared" si="539"/>
        <v>99.92390990524683</v>
      </c>
      <c r="EW149" s="9">
        <f t="shared" si="540"/>
        <v>96.610333300130421</v>
      </c>
      <c r="EX149" s="101">
        <f t="shared" si="784"/>
        <v>98.267121602688633</v>
      </c>
      <c r="EY149" s="15">
        <f t="shared" si="785"/>
        <v>3.2313228540688395E-4</v>
      </c>
      <c r="EZ149" s="12"/>
      <c r="FA149" s="11">
        <f t="shared" si="786"/>
        <v>3.4386344720264208E-4</v>
      </c>
      <c r="FB149" s="10">
        <f t="shared" si="787"/>
        <v>98.370166464139146</v>
      </c>
      <c r="FC149" s="9">
        <f t="shared" si="541"/>
        <v>99.921040394365278</v>
      </c>
      <c r="FD149" s="9">
        <f t="shared" si="542"/>
        <v>96.406365119336087</v>
      </c>
      <c r="FE149" s="101">
        <f t="shared" si="788"/>
        <v>98.163702756850682</v>
      </c>
      <c r="FF149" s="15">
        <f t="shared" si="789"/>
        <v>3.4274296007813504E-4</v>
      </c>
      <c r="FG149" s="12"/>
      <c r="FH149" s="11">
        <f t="shared" si="790"/>
        <v>3.6347423940665078E-4</v>
      </c>
      <c r="FI149" s="10">
        <f t="shared" si="791"/>
        <v>98.266367006691013</v>
      </c>
      <c r="FJ149" s="9">
        <f t="shared" si="543"/>
        <v>99.917812017266812</v>
      </c>
      <c r="FK149" s="9">
        <f t="shared" si="544"/>
        <v>96.202827065572265</v>
      </c>
      <c r="FL149" s="101">
        <f t="shared" si="792"/>
        <v>98.060319541419545</v>
      </c>
      <c r="FM149" s="15">
        <f t="shared" si="793"/>
        <v>3.6227669396255569E-4</v>
      </c>
      <c r="FN149" s="12"/>
      <c r="FO149" s="11">
        <f t="shared" si="794"/>
        <v>3.8300781430721323E-4</v>
      </c>
      <c r="FP149" s="10">
        <f t="shared" si="795"/>
        <v>98.162582249410477</v>
      </c>
      <c r="FQ149" s="9">
        <f t="shared" si="545"/>
        <v>99.914205168249126</v>
      </c>
      <c r="FR149" s="9">
        <f t="shared" si="546"/>
        <v>95.999711645091665</v>
      </c>
      <c r="FS149" s="101">
        <f t="shared" si="796"/>
        <v>97.956958406670395</v>
      </c>
      <c r="FT149" s="15">
        <f t="shared" si="797"/>
        <v>3.8173230593046252E-4</v>
      </c>
      <c r="FU149" s="12"/>
      <c r="FV149" s="11">
        <f t="shared" si="798"/>
        <v>4.0246297302728485E-4</v>
      </c>
      <c r="FW149" s="10">
        <f t="shared" si="799"/>
        <v>98.058798826808356</v>
      </c>
      <c r="FX149" s="9">
        <f t="shared" si="547"/>
        <v>99.910200514214068</v>
      </c>
      <c r="FY149" s="9">
        <f t="shared" si="548"/>
        <v>95.797011277838052</v>
      </c>
      <c r="FZ149" s="101">
        <f t="shared" si="800"/>
        <v>97.853605896026068</v>
      </c>
      <c r="GA149" s="15">
        <f t="shared" si="801"/>
        <v>4.0110864985253182E-4</v>
      </c>
      <c r="GB149" s="12"/>
      <c r="GC149" s="11">
        <f t="shared" si="802"/>
        <v>4.2183855162317412E-4</v>
      </c>
      <c r="GD149" s="10">
        <f t="shared" si="803"/>
        <v>97.955003469513741</v>
      </c>
      <c r="GE149" s="9">
        <f t="shared" si="549"/>
        <v>99.905778997951913</v>
      </c>
      <c r="GF149" s="9">
        <f t="shared" si="550"/>
        <v>95.594718303468909</v>
      </c>
      <c r="GG149" s="101">
        <f t="shared" si="804"/>
        <v>97.750248650710404</v>
      </c>
      <c r="GH149" s="15">
        <f t="shared" si="805"/>
        <v>4.2040461433278162E-4</v>
      </c>
      <c r="GI149" s="12"/>
      <c r="GJ149" s="11">
        <f t="shared" si="806"/>
        <v>4.4113342084298483E-4</v>
      </c>
      <c r="GK149" s="10">
        <f t="shared" si="807"/>
        <v>97.851183008826808</v>
      </c>
      <c r="GL149" s="9">
        <f t="shared" si="551"/>
        <v>99.900921841195114</v>
      </c>
      <c r="GM149" s="9">
        <f t="shared" si="552"/>
        <v>95.392824987335445</v>
      </c>
      <c r="GN149" s="120">
        <f t="shared" si="808"/>
        <v>97.646873414265286</v>
      </c>
      <c r="GO149" s="15">
        <f t="shared" si="809"/>
        <v>4.3961912242318116E-4</v>
      </c>
      <c r="GP149" s="12"/>
      <c r="GQ149" s="11">
        <f t="shared" si="810"/>
        <v>4.6034648586633879E-4</v>
      </c>
      <c r="GR149" s="10">
        <f t="shared" si="811"/>
        <v>97.747324381136309</v>
      </c>
      <c r="GS149" s="9">
        <f t="shared" si="553"/>
        <v>99.895610547445244</v>
      </c>
      <c r="GT149" s="9">
        <f t="shared" si="554"/>
        <v>95.191323526409505</v>
      </c>
      <c r="GU149" s="120">
        <f t="shared" si="812"/>
        <v>97.543467036927382</v>
      </c>
      <c r="GV149" s="15">
        <f t="shared" si="813"/>
        <v>4.5875113132138359E-4</v>
      </c>
      <c r="GW149" s="12"/>
      <c r="GX149" s="11">
        <f t="shared" si="814"/>
        <v>4.794766860266572E-4</v>
      </c>
      <c r="GY149" s="10">
        <f t="shared" si="815"/>
        <v>97.643414632198471</v>
      </c>
      <c r="GZ149" s="9">
        <f t="shared" si="555"/>
        <v>99.889826904576992</v>
      </c>
      <c r="HA149" s="9">
        <f t="shared" si="556"/>
        <v>94.990206055156833</v>
      </c>
      <c r="HB149" s="101">
        <f t="shared" si="816"/>
        <v>97.440016479866912</v>
      </c>
      <c r="HC149" s="15">
        <f t="shared" si="817"/>
        <v>4.777996320518869E-4</v>
      </c>
      <c r="HD149" s="12"/>
      <c r="HE149" s="11">
        <f t="shared" si="818"/>
        <v>4.9852299451645112E-4</v>
      </c>
      <c r="HF149" s="10">
        <f t="shared" si="819"/>
        <v>97.539440921278953</v>
      </c>
      <c r="HG149" s="9">
        <f t="shared" si="557"/>
        <v>99.883552987223254</v>
      </c>
      <c r="HH149" s="9">
        <f t="shared" si="558"/>
        <v>94.789464651346307</v>
      </c>
      <c r="HI149" s="101">
        <f t="shared" si="820"/>
        <v>97.336508819284774</v>
      </c>
      <c r="HJ149" s="15">
        <f t="shared" si="821"/>
        <v>4.9676364913212913E-4</v>
      </c>
      <c r="HK149" s="12"/>
      <c r="HL149" s="11">
        <f t="shared" si="822"/>
        <v>5.1748441807698917E-4</v>
      </c>
      <c r="HM149" s="10">
        <f t="shared" si="823"/>
        <v>97.435390525154645</v>
      </c>
      <c r="HN149" s="9">
        <f t="shared" si="559"/>
        <v>99.876771158945445</v>
      </c>
      <c r="HO149" s="9">
        <f t="shared" si="560"/>
        <v>94.589091341793818</v>
      </c>
      <c r="HP149" s="120">
        <f t="shared" si="824"/>
        <v>97.232931250369631</v>
      </c>
      <c r="HQ149" s="15">
        <f t="shared" si="825"/>
        <v>5.1564224022400146E-4</v>
      </c>
      <c r="HR149" s="12"/>
      <c r="HS149" s="11">
        <f t="shared" si="1064"/>
        <v>5.3635999667283457E-4</v>
      </c>
      <c r="HT149" s="10">
        <f t="shared" si="826"/>
        <v>97.331250841976782</v>
      </c>
      <c r="HU149" s="9">
        <f t="shared" si="561"/>
        <v>99.869464074193388</v>
      </c>
      <c r="HV149" s="9">
        <f t="shared" si="562"/>
        <v>94.389078108032962</v>
      </c>
      <c r="HW149" s="120">
        <f t="shared" si="827"/>
        <v>97.129271091113168</v>
      </c>
      <c r="HX149" s="15">
        <f t="shared" si="828"/>
        <v>5.3443449577198811E-4</v>
      </c>
      <c r="HY149" s="12"/>
      <c r="HZ149" s="11">
        <f t="shared" si="1065"/>
        <v>5.5514880315242997E-4</v>
      </c>
      <c r="IA149" s="10">
        <f t="shared" si="829"/>
        <v>97.227009394993559</v>
      </c>
      <c r="IB149" s="9">
        <f t="shared" si="563"/>
        <v>99.861614680059034</v>
      </c>
      <c r="IC149" s="9">
        <f t="shared" si="564"/>
        <v>94.189416891908934</v>
      </c>
      <c r="ID149" s="120">
        <f t="shared" si="830"/>
        <v>97.025515785983984</v>
      </c>
      <c r="IE149" s="15">
        <f t="shared" si="831"/>
        <v>5.5313953862866296E-4</v>
      </c>
      <c r="IF149" s="12"/>
      <c r="IG149" s="11">
        <f t="shared" si="1066"/>
        <v>5.7384994289548356E-4</v>
      </c>
      <c r="IH149" s="10">
        <f t="shared" si="832"/>
        <v>97.122653836132613</v>
      </c>
      <c r="II149" s="9">
        <f t="shared" si="565"/>
        <v>99.853206217828557</v>
      </c>
      <c r="IJ149" s="9">
        <f t="shared" si="566"/>
        <v>93.990099601091799</v>
      </c>
      <c r="IK149" s="120">
        <f t="shared" si="833"/>
        <v>96.921652909460178</v>
      </c>
      <c r="IL149" s="15">
        <f t="shared" si="834"/>
        <v>5.7175652366842501E-4</v>
      </c>
      <c r="IM149" s="12"/>
      <c r="IN149" s="11">
        <f t="shared" si="1067"/>
        <v>5.9246255344794132E-4</v>
      </c>
      <c r="IO149" s="10">
        <f t="shared" si="835"/>
        <v>97.018171949443712</v>
      </c>
      <c r="IP149" s="9">
        <f t="shared" si="567"/>
        <v>99.844222224337457</v>
      </c>
      <c r="IQ149" s="9">
        <f t="shared" si="568"/>
        <v>93.791118114502353</v>
      </c>
      <c r="IR149" s="120">
        <f t="shared" si="836"/>
        <v>96.817670169419898</v>
      </c>
      <c r="IS149" s="15">
        <f t="shared" si="837"/>
        <v>5.9028463739051456E-4</v>
      </c>
      <c r="IT149" s="12"/>
      <c r="IU149" s="11">
        <f t="shared" si="1068"/>
        <v>6.1098580414562355E-4</v>
      </c>
      <c r="IV149" s="10">
        <f t="shared" si="838"/>
        <v>96.91355165440055</v>
      </c>
      <c r="IW149" s="9">
        <f t="shared" si="569"/>
        <v>99.834646533133181</v>
      </c>
      <c r="IX149" s="9">
        <f t="shared" si="570"/>
        <v>93.592464287650458</v>
      </c>
      <c r="IY149" s="120">
        <f t="shared" si="839"/>
        <v>96.71355541039182</v>
      </c>
      <c r="IZ149" s="15">
        <f t="shared" si="840"/>
        <v>6.0872309751180617E-4</v>
      </c>
      <c r="JA149" s="12"/>
      <c r="JB149" s="11">
        <f t="shared" si="1069"/>
        <v>6.2941889572701564E-4</v>
      </c>
      <c r="JC149" s="10">
        <f t="shared" si="841"/>
        <v>96.808781009063836</v>
      </c>
      <c r="JD149" s="9">
        <f t="shared" si="571"/>
        <v>99.824463275450015</v>
      </c>
      <c r="JE149" s="9">
        <f t="shared" si="572"/>
        <v>93.394129957877951</v>
      </c>
      <c r="JF149" s="120">
        <f t="shared" si="842"/>
        <v>96.609296616663983</v>
      </c>
      <c r="JG149" s="15">
        <f t="shared" si="843"/>
        <v>6.2707115255061471E-4</v>
      </c>
      <c r="JH149" s="12"/>
      <c r="JI149" s="11">
        <f t="shared" si="1070"/>
        <v>6.4776105993636973E-4</v>
      </c>
      <c r="JJ149" s="10">
        <f t="shared" si="844"/>
        <v>96.703848213104123</v>
      </c>
      <c r="JK149" s="9">
        <f t="shared" si="573"/>
        <v>99.813656881001023</v>
      </c>
      <c r="JL149" s="9">
        <f t="shared" si="574"/>
        <v>93.196106949505221</v>
      </c>
      <c r="JM149" s="120">
        <f t="shared" si="845"/>
        <v>96.504881915253122</v>
      </c>
      <c r="JN149" s="15">
        <f t="shared" si="846"/>
        <v>6.453280814020274E-4</v>
      </c>
      <c r="JO149" s="12"/>
      <c r="JP149" s="11">
        <f t="shared" si="1071"/>
        <v>6.6601155911770633E-4</v>
      </c>
      <c r="JQ149" s="10">
        <f t="shared" si="847"/>
        <v>96.598741610686233</v>
      </c>
      <c r="JR149" s="9">
        <f t="shared" si="575"/>
        <v>99.802212078591779</v>
      </c>
      <c r="JS149" s="9">
        <f t="shared" si="576"/>
        <v>92.998387078878139</v>
      </c>
      <c r="JT149" s="120">
        <f t="shared" si="848"/>
        <v>96.400299578734959</v>
      </c>
      <c r="JU149" s="15">
        <f t="shared" si="849"/>
        <v>6.6349319290559539E-4</v>
      </c>
      <c r="JV149" s="12"/>
      <c r="JW149" s="11">
        <f t="shared" si="1072"/>
        <v>6.8416968580045797E-4</v>
      </c>
      <c r="JX149" s="10">
        <f t="shared" si="850"/>
        <v>96.493449693216036</v>
      </c>
      <c r="JY149" s="9">
        <f t="shared" si="577"/>
        <v>99.790113896560698</v>
      </c>
      <c r="JZ149" s="9">
        <f t="shared" si="578"/>
        <v>92.800962159309961</v>
      </c>
      <c r="KA149" s="120">
        <f t="shared" si="851"/>
        <v>96.295538027935322</v>
      </c>
      <c r="KB149" s="15">
        <f t="shared" si="852"/>
        <v>6.8156582540635044E-4</v>
      </c>
      <c r="KC149" s="12"/>
      <c r="KD149" s="11">
        <f t="shared" si="1073"/>
        <v>7.0223476227777219E-4</v>
      </c>
      <c r="KE149" s="10">
        <f t="shared" si="853"/>
        <v>96.387961101949259</v>
      </c>
      <c r="KF149" s="9">
        <f t="shared" si="579"/>
        <v>99.777347663050847</v>
      </c>
      <c r="KG149" s="9">
        <f t="shared" si="580"/>
        <v>92.603824005918867</v>
      </c>
      <c r="KH149" s="120">
        <f t="shared" si="854"/>
        <v>96.190585834484864</v>
      </c>
      <c r="KI149" s="15">
        <f t="shared" si="855"/>
        <v>6.995453463095586E-4</v>
      </c>
      <c r="KJ149" s="12"/>
      <c r="KK149" s="11">
        <f t="shared" si="1074"/>
        <v>7.2020614017784246E-4</v>
      </c>
      <c r="KL149" s="10">
        <f t="shared" si="856"/>
        <v>96.282264630465079</v>
      </c>
      <c r="KM149" s="9">
        <f t="shared" si="581"/>
        <v>99.763899006118095</v>
      </c>
      <c r="KN149" s="9">
        <f t="shared" si="582"/>
        <v>92.406964440355367</v>
      </c>
      <c r="KO149" s="120">
        <f t="shared" si="857"/>
        <v>96.085431723236724</v>
      </c>
      <c r="KP149" s="15">
        <f t="shared" si="858"/>
        <v>7.1743115163028215E-4</v>
      </c>
      <c r="KQ149" s="12"/>
      <c r="KR149" s="11">
        <f t="shared" si="1075"/>
        <v>7.380832000293292E-4</v>
      </c>
      <c r="KS149" s="10">
        <f t="shared" si="859"/>
        <v>96.176349227003996</v>
      </c>
      <c r="KT149" s="9">
        <f t="shared" si="583"/>
        <v>99.749753853680403</v>
      </c>
      <c r="KU149" s="9">
        <f t="shared" si="584"/>
        <v>92.210375295420093</v>
      </c>
      <c r="KV149" s="120">
        <f t="shared" si="860"/>
        <v>95.980064574550255</v>
      </c>
      <c r="KW149" s="15">
        <f t="shared" si="861"/>
        <v>7.3522266553808276E-4</v>
      </c>
      <c r="KX149" s="12"/>
      <c r="KY149" s="11">
        <f t="shared" si="1076"/>
        <v>7.5586535082125691E-4</v>
      </c>
      <c r="KZ149" s="10">
        <f t="shared" si="862"/>
        <v>96.070203996672689</v>
      </c>
      <c r="LA149" s="9">
        <f t="shared" si="585"/>
        <v>99.734898433313134</v>
      </c>
      <c r="LB149" s="9">
        <f t="shared" si="586"/>
        <v>92.014048419566919</v>
      </c>
      <c r="LC149" s="120">
        <f t="shared" si="863"/>
        <v>95.874473426440034</v>
      </c>
      <c r="LD149" s="15">
        <f t="shared" si="864"/>
        <v>7.5291933989796655E-4</v>
      </c>
      <c r="LE149" s="12"/>
      <c r="LF149" s="11">
        <f t="shared" si="1077"/>
        <v>7.7355202955838314E-4</v>
      </c>
      <c r="LG149" s="10">
        <f t="shared" si="865"/>
        <v>95.963818203515686</v>
      </c>
      <c r="LH149" s="9">
        <f t="shared" si="587"/>
        <v>99.719319271895259</v>
      </c>
      <c r="LI149" s="9">
        <f t="shared" si="588"/>
        <v>91.817975681292452</v>
      </c>
      <c r="LJ149" s="120">
        <f t="shared" si="866"/>
        <v>95.768647476593856</v>
      </c>
      <c r="LK149" s="15">
        <f t="shared" si="867"/>
        <v>7.7052065380780121E-4</v>
      </c>
      <c r="LL149" s="12"/>
      <c r="LM149" s="11">
        <f t="shared" si="1078"/>
        <v>7.911427008123733E-4</v>
      </c>
      <c r="LN149" s="10">
        <f t="shared" si="868"/>
        <v>95.857181272456842</v>
      </c>
      <c r="LO149" s="9">
        <f t="shared" si="589"/>
        <v>99.703003195111236</v>
      </c>
      <c r="LP149" s="9">
        <f t="shared" si="590"/>
        <v>91.622148973407775</v>
      </c>
      <c r="LQ149" s="120">
        <f t="shared" si="869"/>
        <v>95.662576084259513</v>
      </c>
      <c r="LR149" s="15">
        <f t="shared" si="870"/>
        <v>7.8802611313317714E-4</v>
      </c>
      <c r="LS149" s="12"/>
      <c r="LT149" s="11">
        <f t="shared" si="1079"/>
        <v>8.0863685626969995E-4</v>
      </c>
      <c r="LU149" s="10">
        <f t="shared" si="871"/>
        <v>95.750282791110834</v>
      </c>
      <c r="LV149" s="9">
        <f t="shared" si="591"/>
        <v>99.685937326813331</v>
      </c>
      <c r="LW149" s="9">
        <f t="shared" si="592"/>
        <v>91.426560217193526</v>
      </c>
      <c r="LX149" s="120">
        <f t="shared" si="872"/>
        <v>95.556248772003428</v>
      </c>
      <c r="LY149" s="15">
        <f t="shared" si="873"/>
        <v>8.0543525004004018E-4</v>
      </c>
      <c r="LZ149" s="12"/>
      <c r="MA149" s="11">
        <f t="shared" si="1080"/>
        <v>8.2603401427655944E-4</v>
      </c>
      <c r="MB149" s="10">
        <f t="shared" si="874"/>
        <v>95.643112511467763</v>
      </c>
      <c r="MC149" s="9">
        <f t="shared" si="593"/>
        <v>99.668109088249267</v>
      </c>
      <c r="MD149" s="9">
        <f t="shared" si="594"/>
        <v>91.231201366434206</v>
      </c>
      <c r="ME149" s="120">
        <f t="shared" si="875"/>
        <v>95.449655227341736</v>
      </c>
      <c r="MF149" s="15">
        <f t="shared" si="876"/>
        <v>8.227476225259393E-4</v>
      </c>
      <c r="MG149" s="12"/>
      <c r="MH149" s="11">
        <f t="shared" si="1081"/>
        <v>8.4333371938176231E-4</v>
      </c>
      <c r="MI149" s="10">
        <f t="shared" si="877"/>
        <v>95.535660351450986</v>
      </c>
      <c r="MJ149" s="9">
        <f t="shared" si="595"/>
        <v>99.649506197159738</v>
      </c>
      <c r="MK149" s="9">
        <f t="shared" si="596"/>
        <v>91.036064411333712</v>
      </c>
      <c r="ML149" s="120">
        <f t="shared" si="878"/>
        <v>95.342785304246718</v>
      </c>
      <c r="MM149" s="15">
        <f t="shared" si="879"/>
        <v>8.3996281395020073E-4</v>
      </c>
      <c r="MN149" s="12"/>
      <c r="MO149" s="11">
        <f t="shared" si="1082"/>
        <v>8.6053554187778185E-4</v>
      </c>
      <c r="MP149" s="10">
        <f t="shared" si="880"/>
        <v>95.427916396351662</v>
      </c>
      <c r="MQ149" s="9">
        <f t="shared" si="597"/>
        <v>99.630116666750681</v>
      </c>
      <c r="MR149" s="9">
        <f t="shared" si="598"/>
        <v>90.841141382308393</v>
      </c>
      <c r="MS149" s="120">
        <f t="shared" si="881"/>
        <v>95.235629024529544</v>
      </c>
      <c r="MT149" s="15">
        <f t="shared" si="882"/>
        <v>8.5708043256380051E-4</v>
      </c>
      <c r="MU149" s="12"/>
      <c r="MV149" s="11">
        <f t="shared" si="1083"/>
        <v>8.7763907734083896E-4</v>
      </c>
      <c r="MW149" s="10">
        <f t="shared" si="883"/>
        <v>95.319870900140415</v>
      </c>
      <c r="MX149" s="9">
        <f t="shared" si="599"/>
        <v>99.609928804544737</v>
      </c>
      <c r="MY149" s="9">
        <f t="shared" si="600"/>
        <v>90.646424353659853</v>
      </c>
      <c r="MZ149" s="120">
        <f t="shared" si="884"/>
        <v>95.128176579102302</v>
      </c>
      <c r="NA149" s="15">
        <f t="shared" si="885"/>
        <v>8.741001110392204E-4</v>
      </c>
      <c r="NB149" s="12"/>
      <c r="NC149" s="11">
        <f t="shared" si="1084"/>
        <v>8.9464394617024554E-4</v>
      </c>
      <c r="ND149" s="10">
        <f t="shared" si="886"/>
        <v>95.211514286659508</v>
      </c>
      <c r="NE149" s="9">
        <f t="shared" si="601"/>
        <v>99.588931211116602</v>
      </c>
      <c r="NF149" s="9">
        <f t="shared" si="602"/>
        <v>90.451905447124446</v>
      </c>
      <c r="NG149" s="120">
        <f t="shared" si="887"/>
        <v>95.020418329120531</v>
      </c>
      <c r="NH149" s="15">
        <f t="shared" si="888"/>
        <v>8.9102150600096051E-4</v>
      </c>
      <c r="NI149" s="12"/>
      <c r="NJ149" s="11">
        <f t="shared" si="1085"/>
        <v>9.1154979312774794E-4</v>
      </c>
      <c r="NK149" s="10">
        <f t="shared" si="889"/>
        <v>95.102837150696317</v>
      </c>
      <c r="NL149" s="9">
        <f t="shared" si="603"/>
        <v>99.567112778716805</v>
      </c>
      <c r="NM149" s="9">
        <f t="shared" si="604"/>
        <v>90.257576835301279</v>
      </c>
      <c r="NN149" s="120">
        <f t="shared" si="890"/>
        <v>94.912344807009049</v>
      </c>
      <c r="NO149" s="15">
        <f t="shared" si="891"/>
        <v>9.0784429755705527E-4</v>
      </c>
      <c r="NP149" s="12"/>
      <c r="NQ149" s="11">
        <f t="shared" si="1086"/>
        <v>9.2835628687715493E-4</v>
      </c>
      <c r="NR149" s="10">
        <f t="shared" si="892"/>
        <v>94.99383025894123</v>
      </c>
      <c r="NS149" s="9">
        <f t="shared" si="605"/>
        <v>99.54446268978819</v>
      </c>
      <c r="NT149" s="9">
        <f t="shared" si="606"/>
        <v>90.06343074495723</v>
      </c>
      <c r="NU149" s="120">
        <f t="shared" si="893"/>
        <v>94.80394671737271</v>
      </c>
      <c r="NV149" s="15">
        <f t="shared" si="894"/>
        <v>9.245681888321053E-4</v>
      </c>
      <c r="NW149" s="12"/>
      <c r="NX149" s="11">
        <f t="shared" si="1087"/>
        <v>9.4506311952483957E-4</v>
      </c>
      <c r="NY149" s="10">
        <f t="shared" si="895"/>
        <v>94.884484550831417</v>
      </c>
      <c r="NZ149" s="9">
        <f t="shared" si="607"/>
        <v>99.520970415379765</v>
      </c>
      <c r="OA149" s="9">
        <f t="shared" si="608"/>
        <v>89.869459460210251</v>
      </c>
      <c r="OB149" s="120">
        <f t="shared" si="896"/>
        <v>94.695214937795015</v>
      </c>
      <c r="OC149" s="15">
        <f t="shared" si="897"/>
        <v>9.4119290550216423E-4</v>
      </c>
      <c r="OD149" s="12"/>
      <c r="OE149" s="11">
        <f t="shared" si="1088"/>
        <v>9.6167000616141337E-4</v>
      </c>
      <c r="OF149" s="10">
        <f t="shared" si="898"/>
        <v>94.774791139283309</v>
      </c>
      <c r="OG149" s="9">
        <f t="shared" si="609"/>
        <v>99.496625713461967</v>
      </c>
      <c r="OH149" s="9">
        <f t="shared" si="610"/>
        <v>89.675655325590029</v>
      </c>
      <c r="OI149" s="120">
        <f t="shared" si="899"/>
        <v>94.586140519525998</v>
      </c>
      <c r="OJ149" s="15">
        <f t="shared" si="900"/>
        <v>9.5771819533199448E-4</v>
      </c>
      <c r="OK149" s="12"/>
      <c r="OL149" s="11">
        <f t="shared" si="1089"/>
        <v>9.7817668440511253E-4</v>
      </c>
      <c r="OM149" s="10">
        <f t="shared" si="901"/>
        <v>94.664741311315453</v>
      </c>
      <c r="ON149" s="9">
        <f t="shared" si="611"/>
        <v>99.471418627147798</v>
      </c>
      <c r="OO149" s="9">
        <f t="shared" si="612"/>
        <v>89.48201074897716</v>
      </c>
      <c r="OP149" s="120">
        <f t="shared" si="902"/>
        <v>94.476714688062486</v>
      </c>
      <c r="OQ149" s="15">
        <f t="shared" si="903"/>
        <v>9.7414382771495312E-4</v>
      </c>
      <c r="OR149" s="12"/>
      <c r="OS149" s="11">
        <f t="shared" si="1090"/>
        <v>9.945829139471952E-4</v>
      </c>
      <c r="OT149" s="10">
        <f t="shared" si="904"/>
        <v>94.554326528564417</v>
      </c>
      <c r="OU149" s="9">
        <f t="shared" si="613"/>
        <v>99.445339482823826</v>
      </c>
      <c r="OV149" s="9">
        <f t="shared" si="614"/>
        <v>89.288518204421976</v>
      </c>
      <c r="OW149" s="120">
        <f t="shared" si="905"/>
        <v>94.366928843622901</v>
      </c>
      <c r="OX149" s="15">
        <f t="shared" si="906"/>
        <v>9.9046959321586977E-4</v>
      </c>
      <c r="OY149" s="12"/>
      <c r="OZ149" s="11">
        <f t="shared" si="1091"/>
        <v>1.0108884760996594E-3</v>
      </c>
      <c r="PA149" s="10">
        <f t="shared" si="907"/>
        <v>94.44353842769641</v>
      </c>
      <c r="PB149" s="9">
        <f t="shared" si="615"/>
        <v>99.418378888195321</v>
      </c>
      <c r="PC149" s="9">
        <f t="shared" si="616"/>
        <v>89.095170234841504</v>
      </c>
      <c r="PD149" s="120">
        <f t="shared" si="908"/>
        <v>94.256774561518412</v>
      </c>
      <c r="PE149" s="15">
        <f t="shared" si="909"/>
        <v>1.0066953031173894E-3</v>
      </c>
      <c r="PF149" s="12"/>
      <c r="PG149" s="11">
        <f t="shared" si="1092"/>
        <v>1.0270931733458505E-3</v>
      </c>
      <c r="PH149" s="10">
        <f t="shared" si="910"/>
        <v>94.332368820715857</v>
      </c>
      <c r="PI149" s="9">
        <f t="shared" si="617"/>
        <v>99.39052773024936</v>
      </c>
      <c r="PJ149" s="9">
        <f t="shared" si="618"/>
        <v>88.901959454598568</v>
      </c>
      <c r="PK149" s="120">
        <f t="shared" si="911"/>
        <v>94.146243592423957</v>
      </c>
      <c r="PL149" s="15">
        <f t="shared" si="912"/>
        <v>1.0228207889698489E-3</v>
      </c>
      <c r="PM149" s="12"/>
      <c r="PN149" s="11">
        <f t="shared" si="1093"/>
        <v>1.0431968288939532E-3</v>
      </c>
      <c r="PO149" s="10">
        <f t="shared" si="913"/>
        <v>94.22080969517495</v>
      </c>
      <c r="PP149" s="9">
        <f t="shared" si="619"/>
        <v>99.36177717313997</v>
      </c>
      <c r="PQ149" s="9">
        <f t="shared" si="620"/>
        <v>88.708878551961021</v>
      </c>
      <c r="PR149" s="120">
        <f t="shared" si="914"/>
        <v>94.035327862550503</v>
      </c>
      <c r="PS149" s="15">
        <f t="shared" si="915"/>
        <v>1.0388459021452065E-3</v>
      </c>
      <c r="PT149" s="12"/>
      <c r="PU149" s="11">
        <f t="shared" si="1094"/>
        <v>1.0591992862339816E-3</v>
      </c>
      <c r="PV149" s="10">
        <f t="shared" si="916"/>
        <v>94.108853214285091</v>
      </c>
      <c r="PW149" s="9">
        <f t="shared" si="621"/>
        <v>99.332118655999082</v>
      </c>
      <c r="PX149" s="9">
        <f t="shared" si="622"/>
        <v>88.515920291443976</v>
      </c>
      <c r="PY149" s="120">
        <f t="shared" si="917"/>
        <v>93.924019473721529</v>
      </c>
      <c r="PZ149" s="15">
        <f t="shared" si="918"/>
        <v>1.0547705133951842E-3</v>
      </c>
      <c r="QA149" s="12"/>
      <c r="QB149" s="11">
        <f t="shared" si="1095"/>
        <v>1.0751004086983471E-3</v>
      </c>
      <c r="QC149" s="10">
        <f t="shared" si="919"/>
        <v>93.996491716933633</v>
      </c>
      <c r="QD149" s="9">
        <f t="shared" si="623"/>
        <v>99.301543890677038</v>
      </c>
      <c r="QE149" s="9">
        <f t="shared" si="624"/>
        <v>88.323077516035994</v>
      </c>
      <c r="QF149" s="120">
        <f t="shared" si="920"/>
        <v>93.812310703356516</v>
      </c>
      <c r="QG149" s="15">
        <f t="shared" si="921"/>
        <v>1.070594512413808E-3</v>
      </c>
      <c r="QH149" s="12"/>
      <c r="QI149" s="11">
        <f t="shared" si="1096"/>
        <v>1.0909000790263379E-3</v>
      </c>
      <c r="QJ149" s="10">
        <f t="shared" si="922"/>
        <v>93.883717717608164</v>
      </c>
      <c r="QK149" s="9">
        <f t="shared" si="625"/>
        <v>99.270044859416402</v>
      </c>
      <c r="QL149" s="9">
        <f t="shared" si="626"/>
        <v>88.130343149310008</v>
      </c>
      <c r="QM149" s="120">
        <f t="shared" si="923"/>
        <v>93.700194004363198</v>
      </c>
      <c r="QN149" s="15">
        <f t="shared" si="924"/>
        <v>1.0863178074047317E-3</v>
      </c>
      <c r="QO149" s="12"/>
      <c r="QP149" s="11">
        <f t="shared" si="1097"/>
        <v>1.1065981989327486E-3</v>
      </c>
      <c r="QQ149" s="10">
        <f t="shared" si="925"/>
        <v>93.770523906230636</v>
      </c>
      <c r="QR149" s="9">
        <f t="shared" si="627"/>
        <v>99.23761381246257</v>
      </c>
      <c r="QS149" s="9">
        <f t="shared" si="628"/>
        <v>87.937710197420245</v>
      </c>
      <c r="QT149" s="120">
        <f t="shared" si="926"/>
        <v>93.587662004941407</v>
      </c>
      <c r="QU149" s="15">
        <f t="shared" si="927"/>
        <v>1.1019403246534799E-3</v>
      </c>
      <c r="QV149" s="12"/>
      <c r="QW149" s="11">
        <f t="shared" si="1098"/>
        <v>1.1221946886809443E-3</v>
      </c>
      <c r="QX149" s="10">
        <f t="shared" si="928"/>
        <v>93.656903147903733</v>
      </c>
      <c r="QY149" s="9">
        <f t="shared" si="629"/>
        <v>99.204243265614764</v>
      </c>
      <c r="QZ149" s="9">
        <f t="shared" si="630"/>
        <v>87.74517175098849</v>
      </c>
      <c r="RA149" s="120">
        <f t="shared" si="929"/>
        <v>93.474707508301634</v>
      </c>
      <c r="RB149" s="15">
        <f t="shared" si="930"/>
        <v>1.1174620081046954E-3</v>
      </c>
      <c r="RC149" s="12"/>
      <c r="RD149" s="11">
        <f t="shared" si="1099"/>
        <v>1.1376894866603753E-3</v>
      </c>
      <c r="RE149" s="10">
        <f t="shared" si="931"/>
        <v>93.542848482572865</v>
      </c>
      <c r="RF149" s="9">
        <f t="shared" si="631"/>
        <v>99.169925997720725</v>
      </c>
      <c r="RG149" s="9">
        <f t="shared" si="632"/>
        <v>87.552720986877873</v>
      </c>
      <c r="RH149" s="120">
        <f t="shared" si="932"/>
        <v>93.361323492299306</v>
      </c>
      <c r="RI149" s="15">
        <f t="shared" si="933"/>
        <v>1.1328828189448447E-3</v>
      </c>
      <c r="RJ149" s="12"/>
      <c r="RK149" s="11">
        <f t="shared" si="1100"/>
        <v>1.1530825489690652E-3</v>
      </c>
      <c r="RL149" s="10">
        <f t="shared" si="934"/>
        <v>93.428353124604598</v>
      </c>
      <c r="RM149" s="9">
        <f t="shared" si="633"/>
        <v>99.134655048118475</v>
      </c>
      <c r="RN149" s="9">
        <f t="shared" si="634"/>
        <v>87.3603511698593</v>
      </c>
      <c r="RO149" s="120">
        <f t="shared" si="935"/>
        <v>93.247503108988894</v>
      </c>
      <c r="RP149" s="15">
        <f t="shared" si="936"/>
        <v>1.1482027351902354E-3</v>
      </c>
      <c r="RQ149" s="12"/>
      <c r="RR149" s="11">
        <f t="shared" si="1101"/>
        <v>1.1683738490009237E-3</v>
      </c>
      <c r="RS149" s="10">
        <f t="shared" si="937"/>
        <v>93.313410462285702</v>
      </c>
      <c r="RT149" s="9">
        <f t="shared" si="635"/>
        <v>99.098423714028428</v>
      </c>
      <c r="RU149" s="9">
        <f t="shared" si="636"/>
        <v>87.168055654171013</v>
      </c>
      <c r="RV149" s="120">
        <f t="shared" si="938"/>
        <v>93.133239684099721</v>
      </c>
      <c r="RW149" s="15">
        <f t="shared" si="939"/>
        <v>1.1634217512806232E-3</v>
      </c>
      <c r="RX149" s="12"/>
      <c r="RY149" s="11">
        <f t="shared" si="1102"/>
        <v>1.1835633770381337E-3</v>
      </c>
      <c r="RZ149" s="10">
        <f t="shared" si="940"/>
        <v>93.198014057244734</v>
      </c>
      <c r="SA149" s="9">
        <f t="shared" si="637"/>
        <v>99.0612255478989</v>
      </c>
      <c r="SB149" s="9">
        <f t="shared" si="638"/>
        <v>86.975827884971437</v>
      </c>
      <c r="SC149" s="120">
        <f t="shared" si="941"/>
        <v>93.018526716435161</v>
      </c>
      <c r="SD149" s="15">
        <f t="shared" si="942"/>
        <v>1.1785398776786671E-3</v>
      </c>
      <c r="SE149" s="12"/>
      <c r="SF149" s="11">
        <f t="shared" si="1103"/>
        <v>1.1986511398489746E-3</v>
      </c>
      <c r="SG149" s="10">
        <f t="shared" si="943"/>
        <v>93.082157643797728</v>
      </c>
      <c r="SH149" s="9">
        <f t="shared" si="639"/>
        <v>99.023054354708108</v>
      </c>
      <c r="SI149" s="9">
        <f t="shared" si="640"/>
        <v>86.783661399690033</v>
      </c>
      <c r="SJ149" s="120">
        <f t="shared" si="944"/>
        <v>92.90335787719907</v>
      </c>
      <c r="SK149" s="15">
        <f t="shared" si="945"/>
        <v>1.1935571404750973E-3</v>
      </c>
      <c r="SL149" s="12"/>
      <c r="SM149" s="11">
        <f t="shared" si="1104"/>
        <v>1.2136371602908943E-3</v>
      </c>
      <c r="SN149" s="10">
        <f t="shared" si="946"/>
        <v>92.965835128221897</v>
      </c>
      <c r="SO149" s="9">
        <f t="shared" si="641"/>
        <v>98.983904189225683</v>
      </c>
      <c r="SP149" s="9">
        <f t="shared" si="642"/>
        <v>86.591549829276389</v>
      </c>
      <c r="SQ149" s="120">
        <f t="shared" si="947"/>
        <v>92.787727009251029</v>
      </c>
      <c r="SR149" s="15">
        <f t="shared" si="948"/>
        <v>1.2084735809998642E-3</v>
      </c>
      <c r="SS149" s="12"/>
      <c r="ST149" s="11">
        <f t="shared" si="1105"/>
        <v>1.2285214769191064E-3</v>
      </c>
      <c r="SU149" s="10">
        <f t="shared" si="949"/>
        <v>92.849040587958996</v>
      </c>
      <c r="SV149" s="9">
        <f t="shared" si="643"/>
        <v>98.943769353236476</v>
      </c>
      <c r="SW149" s="9">
        <f t="shared" si="644"/>
        <v>86.399486899349739</v>
      </c>
      <c r="SX149" s="120">
        <f t="shared" si="950"/>
        <v>92.671628126293115</v>
      </c>
      <c r="SY149" s="15">
        <f t="shared" si="951"/>
        <v>1.2232892554392917E-3</v>
      </c>
      <c r="SZ149" s="12"/>
      <c r="TA149" s="11">
        <f t="shared" si="1106"/>
        <v>1.2433041436008463E-3</v>
      </c>
      <c r="TB149" s="10">
        <f t="shared" si="952"/>
        <v>92.731768270750777</v>
      </c>
      <c r="TC149" s="9">
        <f t="shared" si="645"/>
        <v>98.902644392729499</v>
      </c>
      <c r="TD149" s="9">
        <f t="shared" si="646"/>
        <v>86.207466431251518</v>
      </c>
      <c r="TE149" s="120">
        <f t="shared" si="953"/>
        <v>92.555055411990509</v>
      </c>
      <c r="TF149" s="15">
        <f t="shared" si="954"/>
        <v>1.2380042344593352E-3</v>
      </c>
      <c r="TG149" s="12"/>
      <c r="TH149" s="11">
        <f t="shared" si="1107"/>
        <v>1.2579852291352593E-3</v>
      </c>
      <c r="TI149" s="10">
        <f t="shared" si="955"/>
        <v>92.614012593709333</v>
      </c>
      <c r="TJ149" s="9">
        <f t="shared" si="647"/>
        <v>98.860524095054771</v>
      </c>
      <c r="TK149" s="9">
        <f t="shared" si="648"/>
        <v>86.015482343002006</v>
      </c>
      <c r="TL149" s="120">
        <f t="shared" si="956"/>
        <v>92.438003219028388</v>
      </c>
      <c r="TM149" s="15">
        <f t="shared" si="957"/>
        <v>1.252618602835004E-3</v>
      </c>
      <c r="TN149" s="12"/>
      <c r="TO149" s="11">
        <f t="shared" si="1108"/>
        <v>1.2725648168791417E-3</v>
      </c>
      <c r="TP149" s="10">
        <f t="shared" si="958"/>
        <v>92.495768142324138</v>
      </c>
      <c r="TQ149" s="9">
        <f t="shared" si="649"/>
        <v>98.817403486050608</v>
      </c>
      <c r="TR149" s="9">
        <f t="shared" si="650"/>
        <v>85.823528650164747</v>
      </c>
      <c r="TS149" s="120">
        <f t="shared" si="959"/>
        <v>92.320466068107677</v>
      </c>
      <c r="TT149" s="15">
        <f t="shared" si="960"/>
        <v>1.2671324590859457E-3</v>
      </c>
      <c r="TU149" s="12"/>
      <c r="TV149" s="11">
        <f t="shared" si="1109"/>
        <v>1.2870430043784222E-3</v>
      </c>
      <c r="TW149" s="10">
        <f t="shared" si="961"/>
        <v>92.377029669408998</v>
      </c>
      <c r="TX149" s="9">
        <f t="shared" si="651"/>
        <v>98.773277827143872</v>
      </c>
      <c r="TY149" s="9">
        <f t="shared" si="652"/>
        <v>85.631599466618894</v>
      </c>
      <c r="TZ149" s="120">
        <f t="shared" si="962"/>
        <v>92.202438646881376</v>
      </c>
      <c r="UA149" s="15">
        <f t="shared" si="963"/>
        <v>1.2815459151183457E-3</v>
      </c>
      <c r="UB149" s="12"/>
      <c r="UC149" s="11">
        <f t="shared" si="1110"/>
        <v>1.3014199030056549E-3</v>
      </c>
      <c r="UD149" s="10">
        <f t="shared" si="964"/>
        <v>92.25779209399019</v>
      </c>
      <c r="UE149" s="9">
        <f t="shared" si="653"/>
        <v>98.728142612425785</v>
      </c>
      <c r="UF149" s="9">
        <f t="shared" si="654"/>
        <v>85.43968900524456</v>
      </c>
      <c r="UG149" s="120">
        <f t="shared" si="965"/>
        <v>92.083915808835172</v>
      </c>
      <c r="UH149" s="15">
        <f t="shared" si="966"/>
        <v>1.2958590958729286E-3</v>
      </c>
      <c r="UI149" s="12"/>
      <c r="UJ149" s="11">
        <f t="shared" si="1111"/>
        <v>1.3156956376032605E-3</v>
      </c>
      <c r="UK149" s="10">
        <f t="shared" si="967"/>
        <v>92.138050500139613</v>
      </c>
      <c r="UL149" s="9">
        <f t="shared" si="655"/>
        <v>98.681993565705497</v>
      </c>
      <c r="UM149" s="9">
        <f t="shared" si="656"/>
        <v>85.247791578519312</v>
      </c>
      <c r="UN149" s="120">
        <f t="shared" si="968"/>
        <v>91.964892572112404</v>
      </c>
      <c r="UO149" s="15">
        <f t="shared" si="969"/>
        <v>1.3100721389794723E-3</v>
      </c>
      <c r="UP149" s="12"/>
      <c r="UQ149" s="11">
        <f t="shared" si="1112"/>
        <v>1.3298703461329573E-3</v>
      </c>
      <c r="UR149" s="10">
        <f t="shared" si="970"/>
        <v>92.017800135753191</v>
      </c>
      <c r="US149" s="9">
        <f t="shared" si="657"/>
        <v>98.634826637543881</v>
      </c>
      <c r="UT149" s="9">
        <f t="shared" si="658"/>
        <v>86.426193563963992</v>
      </c>
      <c r="UU149" s="120">
        <f t="shared" si="971"/>
        <v>92.530510100753929</v>
      </c>
      <c r="UV149" s="15">
        <f t="shared" si="972"/>
        <v>1.1905575083637969E-3</v>
      </c>
      <c r="UW149" s="12"/>
      <c r="UX149" s="11">
        <f t="shared" si="1113"/>
        <v>1.2093957943397847E-3</v>
      </c>
      <c r="UY149" s="10">
        <f t="shared" si="973"/>
        <v>92.586903070999512</v>
      </c>
      <c r="UZ149" s="9">
        <f t="shared" si="659"/>
        <v>98.595873008146981</v>
      </c>
      <c r="VA149" s="9">
        <f t="shared" si="660"/>
        <v>93.955628529134756</v>
      </c>
      <c r="VB149" s="120">
        <f t="shared" si="974"/>
        <v>96.275750768640876</v>
      </c>
      <c r="VC149" s="15">
        <f t="shared" si="975"/>
        <v>4.525058515426178E-4</v>
      </c>
      <c r="VD149" s="12"/>
      <c r="VE149" s="11">
        <f t="shared" si="1114"/>
        <v>4.6788984379344444E-4</v>
      </c>
      <c r="VF149" s="10">
        <f t="shared" si="976"/>
        <v>96.348612369477578</v>
      </c>
      <c r="VG149" s="9">
        <f t="shared" si="661"/>
        <v>98.59024576642787</v>
      </c>
      <c r="VH149" s="9">
        <f t="shared" si="662"/>
        <v>94.055789112277736</v>
      </c>
      <c r="VI149" s="120">
        <f t="shared" si="977"/>
        <v>96.32301743935281</v>
      </c>
      <c r="VJ149" s="15">
        <f t="shared" si="978"/>
        <v>4.4218966885255147E-4</v>
      </c>
      <c r="VK149" s="12"/>
      <c r="VL149" s="11">
        <f t="shared" si="1115"/>
        <v>4.5750997182169385E-4</v>
      </c>
      <c r="VM149" s="10">
        <f t="shared" si="979"/>
        <v>96.3958164661979</v>
      </c>
      <c r="VN149" s="9">
        <f t="shared" si="663"/>
        <v>98.584872178558982</v>
      </c>
      <c r="VO149" s="9">
        <f t="shared" si="664"/>
        <v>94.158258459689534</v>
      </c>
      <c r="VP149" s="120">
        <f t="shared" si="980"/>
        <v>96.371565319124258</v>
      </c>
      <c r="VQ149" s="15">
        <f t="shared" si="981"/>
        <v>4.316730765732532E-4</v>
      </c>
      <c r="VR149" s="12"/>
      <c r="VS149" s="11">
        <f t="shared" si="1116"/>
        <v>4.4693079704639878E-4</v>
      </c>
      <c r="VT149" s="10">
        <f t="shared" si="982"/>
        <v>96.444306421844487</v>
      </c>
      <c r="VU149" s="9">
        <f t="shared" si="665"/>
        <v>98.579751151192809</v>
      </c>
      <c r="VV149" s="9">
        <f t="shared" si="666"/>
        <v>94.263010151137252</v>
      </c>
      <c r="VW149" s="120">
        <f t="shared" si="983"/>
        <v>96.421380651165038</v>
      </c>
      <c r="VX149" s="15">
        <f t="shared" si="984"/>
        <v>4.2095854452368935E-4</v>
      </c>
      <c r="VY149" s="12"/>
      <c r="VZ149" s="11">
        <f t="shared" si="1117"/>
        <v>4.3615483574472496E-4</v>
      </c>
      <c r="WA149" s="10">
        <f t="shared" si="985"/>
        <v>96.494068309842092</v>
      </c>
      <c r="WB149" s="9">
        <f t="shared" si="667"/>
        <v>98.57488118630684</v>
      </c>
      <c r="WC149" s="9">
        <f t="shared" si="668"/>
        <v>94.370016987753161</v>
      </c>
      <c r="WD149" s="120">
        <f t="shared" si="986"/>
        <v>96.47244908703</v>
      </c>
      <c r="WE149" s="15">
        <f t="shared" si="987"/>
        <v>4.1004857899052798E-4</v>
      </c>
      <c r="WF149" s="12"/>
      <c r="WG149" s="11">
        <f t="shared" si="1118"/>
        <v>4.2518464046771223E-4</v>
      </c>
      <c r="WH149" s="10">
        <f t="shared" si="988"/>
        <v>96.545087609640291</v>
      </c>
      <c r="WI149" s="9">
        <f t="shared" si="669"/>
        <v>98.570260379685109</v>
      </c>
      <c r="WJ149" s="9">
        <f t="shared" si="670"/>
        <v>94.479251004268164</v>
      </c>
      <c r="WK149" s="120">
        <f t="shared" si="989"/>
        <v>96.524755691976637</v>
      </c>
      <c r="WL149" s="15">
        <f t="shared" si="990"/>
        <v>3.9894572138706629E-4</v>
      </c>
      <c r="WM149" s="12"/>
      <c r="WN149" s="11">
        <f t="shared" si="1119"/>
        <v>4.1402279867768589E-4</v>
      </c>
      <c r="WO149" s="10">
        <f t="shared" si="991"/>
        <v>96.597349212373359</v>
      </c>
      <c r="WP149" s="9">
        <f t="shared" si="671"/>
        <v>98.565886419807512</v>
      </c>
      <c r="WQ149" s="9">
        <f t="shared" si="672"/>
        <v>94.590683482994606</v>
      </c>
      <c r="WR149" s="120">
        <f t="shared" si="992"/>
        <v>96.578284951401059</v>
      </c>
      <c r="WS149" s="15">
        <f t="shared" si="993"/>
        <v>3.8765254678136231E-4</v>
      </c>
      <c r="WT149" s="12"/>
      <c r="WU149" s="11">
        <f t="shared" si="1120"/>
        <v>4.0267193125534623E-4</v>
      </c>
      <c r="WV149" s="10">
        <f t="shared" si="994"/>
        <v>96.650837427601118</v>
      </c>
      <c r="WW149" s="9">
        <f t="shared" si="673"/>
        <v>98.561756587146917</v>
      </c>
      <c r="WX149" s="9">
        <f t="shared" si="674"/>
        <v>94.704284969536857</v>
      </c>
      <c r="WY149" s="120">
        <f t="shared" si="995"/>
        <v>96.633020778341887</v>
      </c>
      <c r="WZ149" s="15">
        <f t="shared" si="996"/>
        <v>3.7617166229562493E-4</v>
      </c>
      <c r="XA149" s="12"/>
      <c r="XB149" s="11">
        <f t="shared" si="1121"/>
        <v>3.9113469087870951E-4</v>
      </c>
      <c r="XC149" s="10">
        <f t="shared" si="997"/>
        <v>96.705535991119433</v>
      </c>
      <c r="XD149" s="9">
        <f t="shared" si="675"/>
        <v>98.557867753873296</v>
      </c>
      <c r="XE149" s="9">
        <f t="shared" si="676"/>
        <v>94.820025290196625</v>
      </c>
      <c r="XF149" s="120">
        <f t="shared" si="998"/>
        <v>96.688946522034968</v>
      </c>
      <c r="XG149" s="15">
        <f t="shared" si="999"/>
        <v>3.6450570538003573E-4</v>
      </c>
      <c r="XH149" s="12"/>
      <c r="XI149" s="11">
        <f t="shared" si="1122"/>
        <v>3.7941376027713492E-4</v>
      </c>
      <c r="XJ149" s="10">
        <f t="shared" si="1000"/>
        <v>96.761428073822714</v>
      </c>
      <c r="XK149" s="9">
        <f t="shared" si="677"/>
        <v>98.554216383962711</v>
      </c>
      <c r="XL149" s="9">
        <f t="shared" si="678"/>
        <v>94.937873571035482</v>
      </c>
      <c r="XM149" s="120">
        <f t="shared" si="1001"/>
        <v>96.746044977499096</v>
      </c>
      <c r="XN149" s="15">
        <f t="shared" si="1002"/>
        <v>3.5265734196445028E-4</v>
      </c>
      <c r="XO149" s="12"/>
      <c r="XP149" s="11">
        <f t="shared" si="1123"/>
        <v>3.6751185036399601E-4</v>
      </c>
      <c r="XQ149" s="10">
        <f t="shared" si="1003"/>
        <v>96.81849629159791</v>
      </c>
      <c r="XR149" s="9">
        <f t="shared" si="679"/>
        <v>98.550798533707976</v>
      </c>
      <c r="XS149" s="9">
        <f t="shared" si="680"/>
        <v>95.057798258554229</v>
      </c>
      <c r="XT149" s="120">
        <f t="shared" si="1004"/>
        <v>96.804298396131102</v>
      </c>
      <c r="XU149" s="15">
        <f t="shared" si="1005"/>
        <v>3.4062926449158012E-4</v>
      </c>
      <c r="XV149" s="12"/>
      <c r="XW149" s="11">
        <f t="shared" si="1124"/>
        <v>3.5543169825169184E-4</v>
      </c>
      <c r="XX149" s="10">
        <f t="shared" si="1006"/>
        <v>96.876722716227562</v>
      </c>
      <c r="XY149" s="9">
        <f t="shared" si="681"/>
        <v>98.547609852626707</v>
      </c>
      <c r="XZ149" s="9">
        <f t="shared" si="682"/>
        <v>95.179767141936367</v>
      </c>
      <c r="YA149" s="120">
        <f t="shared" si="1007"/>
        <v>96.863688497281544</v>
      </c>
      <c r="YB149" s="15">
        <f t="shared" si="1008"/>
        <v>3.2842418983642388E-4</v>
      </c>
      <c r="YC149" s="12"/>
      <c r="YD149" s="11">
        <f t="shared" si="1125"/>
        <v>3.4317606515383317E-4</v>
      </c>
      <c r="YE149" s="10">
        <f t="shared" si="1009"/>
        <v>96.936088887272604</v>
      </c>
      <c r="YF149" s="9">
        <f t="shared" si="683"/>
        <v>98.544645584761184</v>
      </c>
      <c r="YG149" s="9">
        <f t="shared" si="684"/>
        <v>95.303747376804225</v>
      </c>
      <c r="YH149" s="120">
        <f t="shared" si="1010"/>
        <v>96.924196480782712</v>
      </c>
      <c r="YI149" s="15">
        <f t="shared" si="1011"/>
        <v>3.1604485711638354E-4</v>
      </c>
      <c r="YJ149" s="12"/>
      <c r="YK149" s="11">
        <f t="shared" si="1126"/>
        <v>3.3074773417914461E-4</v>
      </c>
      <c r="YL149" s="10">
        <f t="shared" si="1012"/>
        <v>96.996575824905776</v>
      </c>
      <c r="YM149" s="9">
        <f t="shared" si="685"/>
        <v>98.541900570363282</v>
      </c>
      <c r="YN149" s="9">
        <f t="shared" si="686"/>
        <v>95.429705510424142</v>
      </c>
      <c r="YO149" s="120">
        <f t="shared" si="1013"/>
        <v>96.985803040393705</v>
      </c>
      <c r="YP149" s="15">
        <f t="shared" si="1014"/>
        <v>3.0349402539761946E-4</v>
      </c>
      <c r="YQ149" s="12"/>
      <c r="YR149" s="11">
        <f t="shared" si="1127"/>
        <v>3.1814950802274496E-4</v>
      </c>
      <c r="YS149" s="10">
        <f t="shared" si="1015"/>
        <v>97.058164043659758</v>
      </c>
      <c r="YT149" s="9">
        <f t="shared" si="687"/>
        <v>98.539369247956728</v>
      </c>
      <c r="YU149" s="9">
        <f t="shared" si="688"/>
        <v>95.557607508298673</v>
      </c>
      <c r="YV149" s="120">
        <f t="shared" si="1016"/>
        <v>97.048488378127701</v>
      </c>
      <c r="YW149" s="15">
        <f t="shared" si="1017"/>
        <v>2.9077447130294078E-4</v>
      </c>
      <c r="YX149" s="12"/>
      <c r="YY149" s="11">
        <f t="shared" si="1128"/>
        <v>3.0538420656016851E-4</v>
      </c>
      <c r="YZ149" s="10">
        <f t="shared" si="1018"/>
        <v>97.120833567054376</v>
      </c>
      <c r="ZA149" s="9">
        <f t="shared" si="689"/>
        <v>98.537045656767575</v>
      </c>
      <c r="ZB149" s="9">
        <f t="shared" si="690"/>
        <v>95.687418782072257</v>
      </c>
      <c r="ZC149" s="120">
        <f t="shared" si="1019"/>
        <v>97.112232219419923</v>
      </c>
      <c r="ZD149" s="15">
        <f t="shared" si="1020"/>
        <v>2.7788898652754239E-4</v>
      </c>
      <c r="ZE149" s="12"/>
      <c r="ZF149" s="11">
        <f t="shared" si="1129"/>
        <v>2.924546643504935E-4</v>
      </c>
      <c r="ZG149" s="10">
        <f t="shared" si="1021"/>
        <v>97.184563943060951</v>
      </c>
      <c r="ZH149" s="9">
        <f t="shared" si="691"/>
        <v>98.534923439512738</v>
      </c>
      <c r="ZI149" s="9">
        <f t="shared" si="692"/>
        <v>95.819104218678319</v>
      </c>
      <c r="ZJ149" s="120">
        <f t="shared" si="1022"/>
        <v>97.177013829095529</v>
      </c>
      <c r="ZK149" s="15">
        <f t="shared" si="1023"/>
        <v>2.6484037526856646E-4</v>
      </c>
      <c r="ZL149" s="12"/>
      <c r="ZM149" s="11">
        <f t="shared" si="1130"/>
        <v>2.7936372805474011E-4</v>
      </c>
      <c r="ZN149" s="10">
        <f t="shared" si="1024"/>
        <v>97.24933426036192</v>
      </c>
      <c r="ZO149" s="9">
        <f t="shared" si="693"/>
        <v>98.532995845535496</v>
      </c>
      <c r="ZP149" s="9">
        <f t="shared" si="694"/>
        <v>95.952628210644093</v>
      </c>
      <c r="ZQ149" s="120">
        <f t="shared" si="1025"/>
        <v>97.242812028089787</v>
      </c>
      <c r="ZR149" s="15">
        <f t="shared" si="1026"/>
        <v>2.5163145157560969E-4</v>
      </c>
      <c r="ZS149" s="12"/>
      <c r="ZT149" s="11">
        <f t="shared" si="1131"/>
        <v>2.6611425377661845E-4</v>
      </c>
      <c r="ZU149" s="10">
        <f t="shared" si="1027"/>
        <v>97.31512316535769</v>
      </c>
      <c r="ZV149" s="9">
        <f t="shared" si="695"/>
        <v>98.531255734275319</v>
      </c>
      <c r="ZW149" s="9">
        <f t="shared" si="696"/>
        <v>96.087954687474493</v>
      </c>
      <c r="ZX149" s="120">
        <f t="shared" si="1028"/>
        <v>97.309605210874906</v>
      </c>
      <c r="ZY149" s="15">
        <f t="shared" si="1029"/>
        <v>2.3826503662861598E-4</v>
      </c>
      <c r="ZZ149" s="12"/>
      <c r="AAA149" s="11">
        <f t="shared" si="1132"/>
        <v>2.527091043322368E-4</v>
      </c>
      <c r="AAB149" s="10">
        <f t="shared" si="1030"/>
        <v>97.381908879874487</v>
      </c>
      <c r="AAC149" s="9">
        <f t="shared" si="697"/>
        <v>98.529695579058966</v>
      </c>
      <c r="AAD149" s="9">
        <f t="shared" si="698"/>
        <v>96.225047148024487</v>
      </c>
      <c r="AAE149" s="120">
        <f t="shared" si="1031"/>
        <v>97.377371363541727</v>
      </c>
      <c r="AAF149" s="15">
        <f t="shared" si="1032"/>
        <v>2.2474395595070348E-4</v>
      </c>
      <c r="AAG149" s="12"/>
      <c r="AAH149" s="11">
        <f t="shared" si="1133"/>
        <v>2.3915114645632106E-4</v>
      </c>
      <c r="AAI149" s="10">
        <f t="shared" si="1033"/>
        <v>97.449669219520658</v>
      </c>
      <c r="AAJ149" s="9">
        <f t="shared" si="699"/>
        <v>98.528307471198133</v>
      </c>
      <c r="AAK149" s="9">
        <f t="shared" si="700"/>
        <v>96.363868693771408</v>
      </c>
      <c r="AAL149" s="120">
        <f t="shared" si="1034"/>
        <v>97.446088082484778</v>
      </c>
      <c r="AAM149" s="15">
        <f t="shared" si="1035"/>
        <v>2.110710365631058E-4</v>
      </c>
      <c r="AAN149" s="12"/>
      <c r="AAO149" s="11">
        <f t="shared" si="1134"/>
        <v>2.2544324795227525E-4</v>
      </c>
      <c r="AAP149" s="10">
        <f t="shared" si="1036"/>
        <v>97.518381612639331</v>
      </c>
      <c r="AAQ149" s="9">
        <f t="shared" si="701"/>
        <v>98.527083124378606</v>
      </c>
      <c r="AAR149" s="9">
        <f t="shared" si="702"/>
        <v>96.504382062894123</v>
      </c>
      <c r="AAS149" s="120">
        <f t="shared" si="1037"/>
        <v>97.515732593636358</v>
      </c>
      <c r="AAT149" s="15">
        <f t="shared" si="1038"/>
        <v>1.9724910408988621E-4</v>
      </c>
      <c r="AAU149" s="12"/>
      <c r="AAV149" s="11">
        <f t="shared" si="1135"/>
        <v>2.1158827479371927E-4</v>
      </c>
      <c r="AAW149" s="10">
        <f t="shared" si="1039"/>
        <v>97.588023119802642</v>
      </c>
      <c r="AAX149" s="9">
        <f t="shared" si="703"/>
        <v>98.526013879324353</v>
      </c>
      <c r="AAY149" s="9">
        <f t="shared" si="704"/>
        <v>96.646549665063148</v>
      </c>
      <c r="AAZ149" s="120">
        <f t="shared" si="1040"/>
        <v>97.586281772193757</v>
      </c>
      <c r="ABA149" s="15">
        <f t="shared" si="1041"/>
        <v>1.8328097982009349E-4</v>
      </c>
      <c r="ABB149" s="12"/>
      <c r="ABC149" s="11">
        <f t="shared" si="1136"/>
        <v>1.9758908818532552E-4</v>
      </c>
      <c r="ABD149" s="10">
        <f t="shared" si="1042"/>
        <v>97.658570453790915</v>
      </c>
      <c r="ABE149" s="9">
        <f t="shared" si="705"/>
        <v>98.525090708719674</v>
      </c>
      <c r="ABF149" s="9">
        <f t="shared" si="1139"/>
        <v>96.790333616846169</v>
      </c>
      <c r="ABG149" s="120">
        <f t="shared" si="1043"/>
        <v>97.657712162782929</v>
      </c>
      <c r="ABH149" s="15">
        <f t="shared" si="1044"/>
        <v>1.6916947773512849E-4</v>
      </c>
      <c r="ABI149" s="12"/>
      <c r="ABJ149" s="11">
        <f t="shared" si="1137"/>
        <v>1.8344854159065956E-4</v>
      </c>
      <c r="ABK149" s="10">
        <f t="shared" si="1161"/>
        <v>97.72999999999999</v>
      </c>
      <c r="ABL149" s="9">
        <f t="shared" si="706"/>
        <v>98.524304222371413</v>
      </c>
      <c r="ABM149" s="9"/>
      <c r="ABN149" s="101">
        <f t="shared" si="1046"/>
        <v>97.72999999999999</v>
      </c>
      <c r="ABO149" s="15">
        <f t="shared" si="1162"/>
        <v>1.5491740150923707E-4</v>
      </c>
      <c r="ABP149" s="11"/>
      <c r="ABQ149" s="11"/>
    </row>
    <row r="150" spans="1:745" x14ac:dyDescent="0.2">
      <c r="A150" s="1">
        <f t="shared" si="707"/>
        <v>175.2</v>
      </c>
      <c r="B150" s="1">
        <f t="shared" si="1048"/>
        <v>-530.86680486868977</v>
      </c>
      <c r="C150" s="1">
        <f t="shared" si="1049"/>
        <v>-2564065.8939724509</v>
      </c>
      <c r="D150" s="2">
        <f t="shared" si="1050"/>
        <v>119.74</v>
      </c>
      <c r="E150" s="7">
        <f t="shared" si="1051"/>
        <v>2.8300000000000001E-3</v>
      </c>
      <c r="F150" s="1">
        <f t="shared" si="1052"/>
        <v>6.2352202539999999E-2</v>
      </c>
      <c r="G150" s="2">
        <f t="shared" si="1053"/>
        <v>3500</v>
      </c>
      <c r="H150" s="3">
        <f t="shared" si="500"/>
        <v>58.333333333333336</v>
      </c>
      <c r="I150" s="3">
        <f t="shared" si="501"/>
        <v>366.52</v>
      </c>
      <c r="J150" s="1">
        <f t="shared" si="1054"/>
        <v>0.77</v>
      </c>
      <c r="K150" s="1">
        <f t="shared" si="1055"/>
        <v>0.65</v>
      </c>
      <c r="L150" s="1">
        <f t="shared" si="1140"/>
        <v>0.50050000000000006</v>
      </c>
      <c r="M150" s="40">
        <f t="shared" si="1141"/>
        <v>9.0273513153513143</v>
      </c>
      <c r="N150" s="40">
        <f t="shared" si="502"/>
        <v>685.17596483516479</v>
      </c>
      <c r="O150" s="1">
        <f t="shared" si="1056"/>
        <v>22.01</v>
      </c>
      <c r="P150" s="1">
        <f t="shared" si="1057"/>
        <v>101</v>
      </c>
      <c r="Q150" s="2">
        <f t="shared" si="1058"/>
        <v>9568.08</v>
      </c>
      <c r="R150" s="1">
        <f t="shared" si="1142"/>
        <v>95.680800000000005</v>
      </c>
      <c r="S150" s="7">
        <f t="shared" si="1059"/>
        <v>0.1084</v>
      </c>
      <c r="T150" s="7">
        <f t="shared" si="503"/>
        <v>9.228889823999999E-3</v>
      </c>
      <c r="U150" s="7">
        <f t="shared" si="1143"/>
        <v>5.2029491518009133E-2</v>
      </c>
      <c r="V150" s="40">
        <f t="shared" si="1144"/>
        <v>5127.2756619537149</v>
      </c>
      <c r="W150" s="1">
        <f t="shared" si="1060"/>
        <v>0</v>
      </c>
      <c r="X150" s="1">
        <f t="shared" si="1061"/>
        <v>119.74</v>
      </c>
      <c r="Y150" s="1">
        <f t="shared" si="1062"/>
        <v>97.72999999999999</v>
      </c>
      <c r="Z150" s="6">
        <f t="shared" si="505"/>
        <v>0.80246106979523479</v>
      </c>
      <c r="AA150" s="2">
        <f t="shared" si="1063"/>
        <v>464.2</v>
      </c>
      <c r="AB150" s="40">
        <f t="shared" si="1145"/>
        <v>27481.926356927921</v>
      </c>
      <c r="AC150" s="1">
        <f t="shared" si="1146"/>
        <v>0.20611977595863853</v>
      </c>
      <c r="AD150" s="2">
        <f t="shared" si="1147"/>
        <v>28</v>
      </c>
      <c r="AE150" s="10">
        <f t="shared" si="1148"/>
        <v>5.7713537268418786</v>
      </c>
      <c r="AF150" s="12">
        <f t="shared" si="1149"/>
        <v>0.17757930927582877</v>
      </c>
      <c r="AG150" s="43">
        <f t="shared" si="510"/>
        <v>-1.4280925223574394E-4</v>
      </c>
      <c r="AH150" s="97">
        <f t="shared" si="511"/>
        <v>3.6739077193674997E-5</v>
      </c>
      <c r="AI150" s="11">
        <f t="shared" si="712"/>
        <v>0</v>
      </c>
      <c r="AJ150" s="43">
        <f t="shared" si="512"/>
        <v>2.0364323064997894E-3</v>
      </c>
      <c r="AK150" s="43"/>
      <c r="AL150" s="11">
        <f t="shared" si="1163"/>
        <v>0</v>
      </c>
      <c r="AM150" s="10">
        <f t="shared" si="1150"/>
        <v>99.938007173440241</v>
      </c>
      <c r="AN150" s="9"/>
      <c r="AO150" s="9">
        <f t="shared" si="1151"/>
        <v>99.726243630043825</v>
      </c>
      <c r="AP150" s="108">
        <f t="shared" si="715"/>
        <v>99.726243630043825</v>
      </c>
      <c r="AQ150" s="15">
        <f t="shared" si="1152"/>
        <v>0</v>
      </c>
      <c r="AR150" s="49"/>
      <c r="AS150" s="11">
        <f t="shared" si="1153"/>
        <v>2.0651831337866321E-5</v>
      </c>
      <c r="AT150" s="10">
        <f t="shared" si="1154"/>
        <v>99.832119541246826</v>
      </c>
      <c r="AU150" s="9">
        <f t="shared" si="1155"/>
        <v>99.726243630043825</v>
      </c>
      <c r="AV150" s="9">
        <f t="shared" si="1156"/>
        <v>99.51503671517645</v>
      </c>
      <c r="AW150" s="101">
        <f t="shared" si="719"/>
        <v>99.620640172610138</v>
      </c>
      <c r="AX150" s="15">
        <f t="shared" si="720"/>
        <v>2.0596407214323287E-5</v>
      </c>
      <c r="AY150" s="49"/>
      <c r="AZ150" s="11">
        <f t="shared" si="1157"/>
        <v>4.1250512800610101E-5</v>
      </c>
      <c r="BA150" s="10">
        <f t="shared" si="1158"/>
        <v>99.726492702124148</v>
      </c>
      <c r="BB150" s="9">
        <f t="shared" si="1159"/>
        <v>99.726231971881148</v>
      </c>
      <c r="BC150" s="9">
        <f t="shared" si="517"/>
        <v>99.304380958210601</v>
      </c>
      <c r="BD150" s="101">
        <f t="shared" si="723"/>
        <v>99.515306465045882</v>
      </c>
      <c r="BE150" s="15">
        <f t="shared" si="1160"/>
        <v>4.1137929914791216E-5</v>
      </c>
      <c r="BF150" s="49"/>
      <c r="BG150" s="11">
        <f t="shared" si="725"/>
        <v>6.1794285435598211E-5</v>
      </c>
      <c r="BH150" s="10">
        <f t="shared" si="726"/>
        <v>99.621112353310082</v>
      </c>
      <c r="BI150" s="9">
        <f t="shared" si="518"/>
        <v>99.726185463412563</v>
      </c>
      <c r="BJ150" s="9">
        <f t="shared" si="727"/>
        <v>99.094270698252714</v>
      </c>
      <c r="BK150" s="101">
        <f t="shared" si="728"/>
        <v>99.410228080832638</v>
      </c>
      <c r="BL150" s="15">
        <f t="shared" si="729"/>
        <v>6.1622858494706084E-5</v>
      </c>
      <c r="BM150" s="49"/>
      <c r="BN150" s="11">
        <f t="shared" si="730"/>
        <v>8.2281426320199812E-5</v>
      </c>
      <c r="BO150" s="10">
        <f t="shared" si="731"/>
        <v>99.515964193807164</v>
      </c>
      <c r="BP150" s="9">
        <f t="shared" si="519"/>
        <v>99.726081104186051</v>
      </c>
      <c r="BQ150" s="9">
        <f t="shared" si="732"/>
        <v>98.884700090142402</v>
      </c>
      <c r="BR150" s="101">
        <f t="shared" si="733"/>
        <v>99.305390597164234</v>
      </c>
      <c r="BS150" s="15">
        <f t="shared" si="734"/>
        <v>8.2049520009914117E-5</v>
      </c>
      <c r="BT150" s="12"/>
      <c r="BU150" s="11">
        <f t="shared" si="735"/>
        <v>1.0271024871321377E-4</v>
      </c>
      <c r="BV150" s="10">
        <f t="shared" si="736"/>
        <v>99.411033930901141</v>
      </c>
      <c r="BW150" s="9">
        <f t="shared" si="520"/>
        <v>99.725896092457376</v>
      </c>
      <c r="BX150" s="9">
        <f t="shared" si="737"/>
        <v>98.67566311053362</v>
      </c>
      <c r="BY150" s="101">
        <f t="shared" si="738"/>
        <v>99.200779601495498</v>
      </c>
      <c r="BZ150" s="15">
        <f t="shared" si="739"/>
        <v>1.0241627827004443E-4</v>
      </c>
      <c r="CA150" s="12"/>
      <c r="CB150" s="11">
        <f t="shared" si="740"/>
        <v>1.2307910217330265E-4</v>
      </c>
      <c r="CC150" s="10">
        <f t="shared" si="741"/>
        <v>99.30630728659159</v>
      </c>
      <c r="CD150" s="9">
        <f t="shared" si="521"/>
        <v>99.725607831947016</v>
      </c>
      <c r="CE150" s="9">
        <f t="shared" si="742"/>
        <v>98.467153564045006</v>
      </c>
      <c r="CF150" s="101">
        <f t="shared" si="743"/>
        <v>99.096380697996011</v>
      </c>
      <c r="CG150" s="15">
        <f t="shared" si="744"/>
        <v>1.2272153389764152E-4</v>
      </c>
      <c r="CH150" s="12"/>
      <c r="CI150" s="11">
        <f t="shared" si="745"/>
        <v>1.4338637264556985E-4</v>
      </c>
      <c r="CJ150" s="10">
        <f t="shared" si="746"/>
        <v>99.201770003928104</v>
      </c>
      <c r="CK150" s="9">
        <f t="shared" si="522"/>
        <v>99.725193938337213</v>
      </c>
      <c r="CL150" s="9">
        <f t="shared" si="747"/>
        <v>98.259165089472276</v>
      </c>
      <c r="CM150" s="101">
        <f t="shared" si="748"/>
        <v>98.992179513904745</v>
      </c>
      <c r="CN150" s="15">
        <f t="shared" si="749"/>
        <v>1.4296372435593959E-4</v>
      </c>
      <c r="CO150" s="12"/>
      <c r="CP150" s="11">
        <f t="shared" si="750"/>
        <v>1.6363048251692545E-4</v>
      </c>
      <c r="CQ150" s="10">
        <f t="shared" si="751"/>
        <v>99.097407853248427</v>
      </c>
      <c r="CR150" s="9">
        <f t="shared" si="523"/>
        <v>99.724632245509412</v>
      </c>
      <c r="CS150" s="9">
        <f t="shared" si="524"/>
        <v>98.051691166053232</v>
      </c>
      <c r="CT150" s="101">
        <f t="shared" si="752"/>
        <v>98.888161705781329</v>
      </c>
      <c r="CU150" s="15">
        <f t="shared" si="753"/>
        <v>1.6314132394616585E-4</v>
      </c>
      <c r="CV150" s="12"/>
      <c r="CW150" s="11">
        <f t="shared" si="754"/>
        <v>1.8380989064110831E-4</v>
      </c>
      <c r="CX150" s="10">
        <f t="shared" si="755"/>
        <v>98.993206638314049</v>
      </c>
      <c r="CY150" s="9">
        <f t="shared" si="525"/>
        <v>99.723900811522654</v>
      </c>
      <c r="CZ150" s="9">
        <f t="shared" si="526"/>
        <v>97.844725119775418</v>
      </c>
      <c r="DA150" s="101">
        <f t="shared" si="756"/>
        <v>98.784312965649036</v>
      </c>
      <c r="DB150" s="15">
        <f t="shared" si="757"/>
        <v>1.8325284377543959E-4</v>
      </c>
      <c r="DC150" s="12"/>
      <c r="DD150" s="11">
        <f t="shared" si="758"/>
        <v>2.039230923343375E-4</v>
      </c>
      <c r="DE150" s="10">
        <f t="shared" si="759"/>
        <v>98.889152202338678</v>
      </c>
      <c r="DF150" s="9">
        <f t="shared" si="527"/>
        <v>99.722977924333918</v>
      </c>
      <c r="DG150" s="9">
        <f t="shared" si="528"/>
        <v>97.638260129720351</v>
      </c>
      <c r="DH150" s="101">
        <f t="shared" si="760"/>
        <v>98.680619027027134</v>
      </c>
      <c r="DI150" s="15">
        <f t="shared" si="761"/>
        <v>2.0329683169591854E-4</v>
      </c>
      <c r="DJ150" s="12"/>
      <c r="DK150" s="11">
        <f t="shared" si="762"/>
        <v>2.2396861934226352E-4</v>
      </c>
      <c r="DL150" s="10">
        <f t="shared" si="763"/>
        <v>98.785230433906975</v>
      </c>
      <c r="DM150" s="9">
        <f t="shared" si="529"/>
        <v>99.721842107261509</v>
      </c>
      <c r="DN150" s="9">
        <f t="shared" si="530"/>
        <v>97.432289234433114</v>
      </c>
      <c r="DO150" s="101">
        <f t="shared" si="764"/>
        <v>98.577065670847304</v>
      </c>
      <c r="DP150" s="15">
        <f t="shared" si="765"/>
        <v>2.2327187221644231E-4</v>
      </c>
      <c r="DQ150" s="12"/>
      <c r="DR150" s="11">
        <f t="shared" si="766"/>
        <v>2.4394503977931959E-4</v>
      </c>
      <c r="DS150" s="10">
        <f t="shared" si="767"/>
        <v>98.681427272778762</v>
      </c>
      <c r="DT150" s="9">
        <f t="shared" si="531"/>
        <v>99.720472124193179</v>
      </c>
      <c r="DU150" s="9">
        <f t="shared" si="532"/>
        <v>97.226805338309916</v>
      </c>
      <c r="DV150" s="101">
        <f t="shared" si="768"/>
        <v>98.473638731251555</v>
      </c>
      <c r="DW150" s="15">
        <f t="shared" si="769"/>
        <v>2.4317658638750212E-4</v>
      </c>
      <c r="DX150" s="12"/>
      <c r="DY150" s="11">
        <f t="shared" si="770"/>
        <v>2.6385095804137148E-4</v>
      </c>
      <c r="DZ150" s="10">
        <f t="shared" si="771"/>
        <v>98.577728715575716</v>
      </c>
      <c r="EA150" s="9">
        <f t="shared" si="533"/>
        <v>99.718846984540789</v>
      </c>
      <c r="EB150" s="9">
        <f t="shared" si="534"/>
        <v>97.021801217995787</v>
      </c>
      <c r="EC150" s="101">
        <f t="shared" si="772"/>
        <v>98.370324101268295</v>
      </c>
      <c r="ED150" s="15">
        <f t="shared" si="773"/>
        <v>2.6300963166053928E-4</v>
      </c>
      <c r="EE150" s="12"/>
      <c r="EF150" s="11">
        <f t="shared" si="774"/>
        <v>2.8368501469250231E-4</v>
      </c>
      <c r="EG150" s="10">
        <f t="shared" si="775"/>
        <v>98.474120821347668</v>
      </c>
      <c r="EH150" s="9">
        <f t="shared" si="535"/>
        <v>99.716945947943657</v>
      </c>
      <c r="EI150" s="9">
        <f t="shared" si="536"/>
        <v>96.817269528784806</v>
      </c>
      <c r="EJ150" s="101">
        <f t="shared" si="776"/>
        <v>98.267107738364231</v>
      </c>
      <c r="EK150" s="15">
        <f t="shared" si="777"/>
        <v>2.8276970172244923E-4</v>
      </c>
      <c r="EL150" s="12"/>
      <c r="EM150" s="11">
        <f t="shared" si="778"/>
        <v>3.0344588632686949E-4</v>
      </c>
      <c r="EN150" s="10">
        <f t="shared" si="779"/>
        <v>98.370589717015818</v>
      </c>
      <c r="EO150" s="9">
        <f t="shared" si="537"/>
        <v>99.714748528722907</v>
      </c>
      <c r="EP150" s="9">
        <f t="shared" si="538"/>
        <v>96.613202811011988</v>
      </c>
      <c r="EQ150" s="101">
        <f t="shared" si="780"/>
        <v>98.163975669867455</v>
      </c>
      <c r="ER150" s="15">
        <f t="shared" si="781"/>
        <v>3.024555263066431E-4</v>
      </c>
      <c r="ES150" s="12"/>
      <c r="ET150" s="11">
        <f t="shared" si="782"/>
        <v>3.2313228540688395E-4</v>
      </c>
      <c r="EU150" s="10">
        <f t="shared" si="783"/>
        <v>98.267121602688633</v>
      </c>
      <c r="EV150" s="9">
        <f t="shared" si="539"/>
        <v>99.712234500089622</v>
      </c>
      <c r="EW150" s="9">
        <f t="shared" si="540"/>
        <v>96.409593496434553</v>
      </c>
      <c r="EX150" s="101">
        <f t="shared" si="784"/>
        <v>98.060913998262095</v>
      </c>
      <c r="EY150" s="15">
        <f t="shared" si="785"/>
        <v>3.2206587098114058E-4</v>
      </c>
      <c r="EZ150" s="12"/>
      <c r="FA150" s="11">
        <f t="shared" si="786"/>
        <v>3.4274296007813504E-4</v>
      </c>
      <c r="FB150" s="10">
        <f t="shared" si="787"/>
        <v>98.163702756850682</v>
      </c>
      <c r="FC150" s="9">
        <f t="shared" si="541"/>
        <v>99.709383898109607</v>
      </c>
      <c r="FD150" s="9">
        <f t="shared" si="542"/>
        <v>96.206433914589965</v>
      </c>
      <c r="FE150" s="101">
        <f t="shared" si="788"/>
        <v>97.957908906349786</v>
      </c>
      <c r="FF150" s="15">
        <f t="shared" si="789"/>
        <v>3.4159953691517198E-4</v>
      </c>
      <c r="FG150" s="12"/>
      <c r="FH150" s="11">
        <f t="shared" si="790"/>
        <v>3.6227669396255569E-4</v>
      </c>
      <c r="FI150" s="10">
        <f t="shared" si="791"/>
        <v>98.060319541419545</v>
      </c>
      <c r="FJ150" s="9">
        <f t="shared" si="543"/>
        <v>99.706177025427849</v>
      </c>
      <c r="FK150" s="9">
        <f t="shared" si="544"/>
        <v>96.003716299126722</v>
      </c>
      <c r="FL150" s="101">
        <f t="shared" si="792"/>
        <v>97.854946662277285</v>
      </c>
      <c r="FM150" s="15">
        <f t="shared" si="793"/>
        <v>3.6105536062501541E-4</v>
      </c>
      <c r="FN150" s="12"/>
      <c r="FO150" s="11">
        <f t="shared" si="794"/>
        <v>3.8173230593046252E-4</v>
      </c>
      <c r="FP150" s="10">
        <f t="shared" si="795"/>
        <v>97.956958406670395</v>
      </c>
      <c r="FQ150" s="9">
        <f t="shared" si="545"/>
        <v>99.702594454756067</v>
      </c>
      <c r="FR150" s="9">
        <f t="shared" si="546"/>
        <v>95.801432794100222</v>
      </c>
      <c r="FS150" s="101">
        <f t="shared" si="796"/>
        <v>97.752013624428145</v>
      </c>
      <c r="FT150" s="15">
        <f t="shared" si="797"/>
        <v>3.8043221370014389E-4</v>
      </c>
      <c r="FU150" s="12"/>
      <c r="FV150" s="11">
        <f t="shared" si="798"/>
        <v>4.0110864985253182E-4</v>
      </c>
      <c r="FW150" s="10">
        <f t="shared" si="799"/>
        <v>97.853605896026068</v>
      </c>
      <c r="FX150" s="9">
        <f t="shared" si="547"/>
        <v>99.698617032126805</v>
      </c>
      <c r="FY150" s="9">
        <f t="shared" si="548"/>
        <v>95.599575460225694</v>
      </c>
      <c r="FZ150" s="101">
        <f t="shared" si="800"/>
        <v>97.649096246176242</v>
      </c>
      <c r="GA150" s="15">
        <f t="shared" si="801"/>
        <v>3.9972900251078095E-4</v>
      </c>
      <c r="GB150" s="12"/>
      <c r="GC150" s="11">
        <f t="shared" si="802"/>
        <v>4.2040461433278162E-4</v>
      </c>
      <c r="GD150" s="10">
        <f t="shared" si="803"/>
        <v>97.750248650710404</v>
      </c>
      <c r="GE150" s="9">
        <f t="shared" si="549"/>
        <v>99.694225879917866</v>
      </c>
      <c r="GF150" s="9">
        <f t="shared" si="550"/>
        <v>95.398136281085328</v>
      </c>
      <c r="GG150" s="101">
        <f t="shared" si="804"/>
        <v>97.546181080501597</v>
      </c>
      <c r="GH150" s="15">
        <f t="shared" si="805"/>
        <v>4.1894466789752638E-4</v>
      </c>
      <c r="GI150" s="12"/>
      <c r="GJ150" s="11">
        <f t="shared" si="806"/>
        <v>4.3961912242318116E-4</v>
      </c>
      <c r="GK150" s="10">
        <f t="shared" si="807"/>
        <v>97.646873414265286</v>
      </c>
      <c r="GL150" s="9">
        <f t="shared" si="551"/>
        <v>99.689402399650831</v>
      </c>
      <c r="GM150" s="9">
        <f t="shared" si="552"/>
        <v>95.197107169277771</v>
      </c>
      <c r="GN150" s="120">
        <f t="shared" si="808"/>
        <v>97.443254784464301</v>
      </c>
      <c r="GO150" s="15">
        <f t="shared" si="809"/>
        <v>4.3807818484459054E-4</v>
      </c>
      <c r="GP150" s="12"/>
      <c r="GQ150" s="11">
        <f t="shared" si="810"/>
        <v>4.5875113132138359E-4</v>
      </c>
      <c r="GR150" s="10">
        <f t="shared" si="811"/>
        <v>97.543467036927382</v>
      </c>
      <c r="GS150" s="9">
        <f t="shared" si="553"/>
        <v>99.684128274567769</v>
      </c>
      <c r="GT150" s="9">
        <f t="shared" si="554"/>
        <v>94.996479972510571</v>
      </c>
      <c r="GU150" s="120">
        <f t="shared" si="812"/>
        <v>97.34030412353917</v>
      </c>
      <c r="GV150" s="15">
        <f t="shared" si="813"/>
        <v>4.5712856213693417E-4</v>
      </c>
      <c r="GW150" s="12"/>
      <c r="GX150" s="11">
        <f t="shared" si="814"/>
        <v>4.777996320518869E-4</v>
      </c>
      <c r="GY150" s="10">
        <f t="shared" si="815"/>
        <v>97.440016479866912</v>
      </c>
      <c r="GZ150" s="9">
        <f t="shared" si="555"/>
        <v>99.678385471990268</v>
      </c>
      <c r="HA150" s="9">
        <f t="shared" si="556"/>
        <v>94.796246479624102</v>
      </c>
      <c r="HB150" s="101">
        <f t="shared" si="816"/>
        <v>97.237315975807178</v>
      </c>
      <c r="HC150" s="15">
        <f t="shared" si="817"/>
        <v>4.7609484200288466E-4</v>
      </c>
      <c r="HD150" s="12"/>
      <c r="HE150" s="11">
        <f t="shared" si="818"/>
        <v>4.9676364913212913E-4</v>
      </c>
      <c r="HF150" s="10">
        <f t="shared" si="819"/>
        <v>97.336508819284774</v>
      </c>
      <c r="HG150" s="9">
        <f t="shared" si="557"/>
        <v>99.672156245465047</v>
      </c>
      <c r="HH150" s="9">
        <f t="shared" si="558"/>
        <v>94.596398426545875</v>
      </c>
      <c r="HI150" s="101">
        <f t="shared" si="820"/>
        <v>97.134277336005454</v>
      </c>
      <c r="HJ150" s="15">
        <f t="shared" si="821"/>
        <v>4.9497609974271425E-4</v>
      </c>
      <c r="HK150" s="12"/>
      <c r="HL150" s="11">
        <f t="shared" si="822"/>
        <v>5.1564224022400146E-4</v>
      </c>
      <c r="HM150" s="10">
        <f t="shared" si="823"/>
        <v>97.232931250369631</v>
      </c>
      <c r="HN150" s="9">
        <f t="shared" si="559"/>
        <v>99.665423136700596</v>
      </c>
      <c r="HO150" s="9">
        <f t="shared" si="560"/>
        <v>94.396927502167301</v>
      </c>
      <c r="HP150" s="120">
        <f t="shared" si="824"/>
        <v>97.031175319433942</v>
      </c>
      <c r="HQ150" s="15">
        <f t="shared" si="825"/>
        <v>5.1377144334441576E-4</v>
      </c>
      <c r="HR150" s="12"/>
      <c r="HS150" s="11">
        <f t="shared" si="1064"/>
        <v>5.3443449577198811E-4</v>
      </c>
      <c r="HT150" s="10">
        <f t="shared" si="826"/>
        <v>97.129271091113168</v>
      </c>
      <c r="HU150" s="9">
        <f t="shared" si="561"/>
        <v>99.65816897729934</v>
      </c>
      <c r="HV150" s="9">
        <f t="shared" si="562"/>
        <v>94.197825354139411</v>
      </c>
      <c r="HW150" s="120">
        <f t="shared" si="827"/>
        <v>96.927997165719376</v>
      </c>
      <c r="HX150" s="15">
        <f t="shared" si="828"/>
        <v>5.3248001308742784E-4</v>
      </c>
      <c r="HY150" s="12"/>
      <c r="HZ150" s="11">
        <f t="shared" si="1065"/>
        <v>5.5313953862866296E-4</v>
      </c>
      <c r="IA150" s="10">
        <f t="shared" si="829"/>
        <v>97.025515785983984</v>
      </c>
      <c r="IB150" s="9">
        <f t="shared" si="563"/>
        <v>99.650376890289806</v>
      </c>
      <c r="IC150" s="9">
        <f t="shared" si="564"/>
        <v>93.999083594582899</v>
      </c>
      <c r="ID150" s="120">
        <f t="shared" si="830"/>
        <v>96.824730242436345</v>
      </c>
      <c r="IE150" s="15">
        <f t="shared" si="831"/>
        <v>5.5110098113522656E-4</v>
      </c>
      <c r="IF150" s="12"/>
      <c r="IG150" s="11">
        <f t="shared" si="1066"/>
        <v>5.7175652366842501E-4</v>
      </c>
      <c r="IH150" s="10">
        <f t="shared" si="832"/>
        <v>96.921652909460178</v>
      </c>
      <c r="II150" s="9">
        <f t="shared" si="565"/>
        <v>99.642030291463627</v>
      </c>
      <c r="IJ150" s="9">
        <f t="shared" si="566"/>
        <v>93.800693805706615</v>
      </c>
      <c r="IK150" s="120">
        <f t="shared" si="833"/>
        <v>96.721362048585121</v>
      </c>
      <c r="IL150" s="15">
        <f t="shared" si="834"/>
        <v>5.6963355111778883E-4</v>
      </c>
      <c r="IM150" s="12"/>
      <c r="IN150" s="11">
        <f t="shared" si="1067"/>
        <v>5.9028463739051456E-4</v>
      </c>
      <c r="IO150" s="10">
        <f t="shared" si="835"/>
        <v>96.817670169419898</v>
      </c>
      <c r="IP150" s="9">
        <f t="shared" si="567"/>
        <v>99.633112890522014</v>
      </c>
      <c r="IQ150" s="9">
        <f t="shared" si="568"/>
        <v>93.602647545333625</v>
      </c>
      <c r="IR150" s="120">
        <f t="shared" si="836"/>
        <v>96.617880217927819</v>
      </c>
      <c r="IS150" s="15">
        <f t="shared" si="837"/>
        <v>5.8807695770452494E-4</v>
      </c>
      <c r="IT150" s="12"/>
      <c r="IU150" s="11">
        <f t="shared" si="1068"/>
        <v>6.0872309751180617E-4</v>
      </c>
      <c r="IV150" s="10">
        <f t="shared" si="838"/>
        <v>96.71355541039182</v>
      </c>
      <c r="IW150" s="9">
        <f t="shared" si="569"/>
        <v>99.623608692036441</v>
      </c>
      <c r="IX150" s="9">
        <f t="shared" si="570"/>
        <v>93.404936352326942</v>
      </c>
      <c r="IY150" s="120">
        <f t="shared" si="839"/>
        <v>96.514272522181699</v>
      </c>
      <c r="IZ150" s="15">
        <f t="shared" si="840"/>
        <v>6.0643046616884065E-4</v>
      </c>
      <c r="JA150" s="12"/>
      <c r="JB150" s="11">
        <f t="shared" si="1069"/>
        <v>6.2707115255061471E-4</v>
      </c>
      <c r="JC150" s="10">
        <f t="shared" si="841"/>
        <v>96.609296616663983</v>
      </c>
      <c r="JD150" s="9">
        <f t="shared" si="571"/>
        <v>99.613501996228464</v>
      </c>
      <c r="JE150" s="9">
        <f t="shared" si="572"/>
        <v>93.207551751914465</v>
      </c>
      <c r="JF150" s="120">
        <f t="shared" si="842"/>
        <v>96.410526874071465</v>
      </c>
      <c r="JG150" s="15">
        <f t="shared" si="843"/>
        <v>6.2469337194492229E-4</v>
      </c>
      <c r="JH150" s="12"/>
      <c r="JI150" s="11">
        <f t="shared" si="1070"/>
        <v>6.453280814020274E-4</v>
      </c>
      <c r="JJ150" s="10">
        <f t="shared" si="844"/>
        <v>96.504881915253122</v>
      </c>
      <c r="JK150" s="9">
        <f t="shared" si="573"/>
        <v>99.602777399573455</v>
      </c>
      <c r="JL150" s="9">
        <f t="shared" si="574"/>
        <v>93.010485260909221</v>
      </c>
      <c r="JM150" s="120">
        <f t="shared" si="845"/>
        <v>96.306631330241345</v>
      </c>
      <c r="JN150" s="15">
        <f t="shared" si="846"/>
        <v>6.4286500017752797E-4</v>
      </c>
      <c r="JO150" s="12"/>
      <c r="JP150" s="11">
        <f t="shared" si="1071"/>
        <v>6.6349319290559539E-4</v>
      </c>
      <c r="JQ150" s="10">
        <f t="shared" si="847"/>
        <v>96.400299578734959</v>
      </c>
      <c r="JR150" s="9">
        <f t="shared" si="575"/>
        <v>99.591419795233207</v>
      </c>
      <c r="JS150" s="9">
        <f t="shared" si="576"/>
        <v>92.813728392819797</v>
      </c>
      <c r="JT150" s="120">
        <f t="shared" si="848"/>
        <v>96.202574094026502</v>
      </c>
      <c r="JU150" s="15">
        <f t="shared" si="849"/>
        <v>6.6094470526583847E-4</v>
      </c>
      <c r="JV150" s="12"/>
      <c r="JW150" s="11">
        <f t="shared" si="1072"/>
        <v>6.8156582540635044E-4</v>
      </c>
      <c r="JX150" s="10">
        <f t="shared" si="850"/>
        <v>96.295538027935322</v>
      </c>
      <c r="JY150" s="9">
        <f t="shared" si="577"/>
        <v>99.579414373322265</v>
      </c>
      <c r="JZ150" s="9">
        <f t="shared" si="578"/>
        <v>92.617272662851633</v>
      </c>
      <c r="KA150" s="120">
        <f t="shared" si="851"/>
        <v>96.098343518086949</v>
      </c>
      <c r="KB150" s="15">
        <f t="shared" si="852"/>
        <v>6.7893187040169334E-4</v>
      </c>
      <c r="KC150" s="12"/>
      <c r="KD150" s="11">
        <f t="shared" si="1073"/>
        <v>6.995453463095586E-4</v>
      </c>
      <c r="KE150" s="10">
        <f t="shared" si="853"/>
        <v>96.190585834484864</v>
      </c>
      <c r="KF150" s="9">
        <f t="shared" si="579"/>
        <v>99.566746621012854</v>
      </c>
      <c r="KG150" s="9">
        <f t="shared" si="580"/>
        <v>92.421109592793044</v>
      </c>
      <c r="KH150" s="120">
        <f t="shared" si="854"/>
        <v>95.993928106902956</v>
      </c>
      <c r="KI150" s="15">
        <f t="shared" si="855"/>
        <v>6.9682590710336387E-4</v>
      </c>
      <c r="KJ150" s="12"/>
      <c r="KK150" s="11">
        <f t="shared" si="1074"/>
        <v>7.1743115163028215E-4</v>
      </c>
      <c r="KL150" s="10">
        <f t="shared" si="856"/>
        <v>96.085431723236724</v>
      </c>
      <c r="KM150" s="9">
        <f t="shared" si="581"/>
        <v>99.553402322483365</v>
      </c>
      <c r="KN150" s="9">
        <f t="shared" si="582"/>
        <v>92.225230715787376</v>
      </c>
      <c r="KO150" s="120">
        <f t="shared" si="857"/>
        <v>95.889316519135377</v>
      </c>
      <c r="KP150" s="15">
        <f t="shared" si="858"/>
        <v>7.1462625474515867E-4</v>
      </c>
      <c r="KQ150" s="12"/>
      <c r="KR150" s="11">
        <f t="shared" si="1075"/>
        <v>7.3522266553808276E-4</v>
      </c>
      <c r="KS150" s="10">
        <f t="shared" si="859"/>
        <v>95.980064574550255</v>
      </c>
      <c r="KT150" s="9">
        <f t="shared" si="583"/>
        <v>99.539367558715298</v>
      </c>
      <c r="KU150" s="9">
        <f t="shared" si="584"/>
        <v>92.029627580984808</v>
      </c>
      <c r="KV150" s="120">
        <f t="shared" si="860"/>
        <v>95.78449756985006</v>
      </c>
      <c r="KW150" s="15">
        <f t="shared" si="861"/>
        <v>7.323323800839819E-4</v>
      </c>
      <c r="KX150" s="12"/>
      <c r="KY150" s="11">
        <f t="shared" si="1076"/>
        <v>7.5291933989796655E-4</v>
      </c>
      <c r="KZ150" s="10">
        <f t="shared" si="862"/>
        <v>95.874473426440034</v>
      </c>
      <c r="LA150" s="9">
        <f t="shared" si="585"/>
        <v>99.524628707143449</v>
      </c>
      <c r="LB150" s="9">
        <f t="shared" si="586"/>
        <v>91.834291758076475</v>
      </c>
      <c r="LC150" s="120">
        <f t="shared" si="863"/>
        <v>95.679460232609955</v>
      </c>
      <c r="LD150" s="15">
        <f t="shared" si="864"/>
        <v>7.4994377678307199E-4</v>
      </c>
      <c r="LE150" s="12"/>
      <c r="LF150" s="11">
        <f t="shared" si="1077"/>
        <v>7.7052065380780121E-4</v>
      </c>
      <c r="LG150" s="10">
        <f t="shared" si="865"/>
        <v>95.768647476593856</v>
      </c>
      <c r="LH150" s="9">
        <f t="shared" si="587"/>
        <v>99.509172441164267</v>
      </c>
      <c r="LI150" s="9">
        <f t="shared" si="588"/>
        <v>91.639214841705694</v>
      </c>
      <c r="LJ150" s="120">
        <f t="shared" si="866"/>
        <v>95.574193641434988</v>
      </c>
      <c r="LK150" s="15">
        <f t="shared" si="867"/>
        <v>7.6745996493386931E-4</v>
      </c>
      <c r="LL150" s="12"/>
      <c r="LM150" s="11">
        <f t="shared" si="1078"/>
        <v>7.8802611313317714E-4</v>
      </c>
      <c r="LN150" s="10">
        <f t="shared" si="868"/>
        <v>95.662576084259513</v>
      </c>
      <c r="LO150" s="9">
        <f t="shared" si="589"/>
        <v>99.492985729507168</v>
      </c>
      <c r="LP150" s="9">
        <f t="shared" si="590"/>
        <v>91.44438845575759</v>
      </c>
      <c r="LQ150" s="120">
        <f t="shared" si="869"/>
        <v>95.468687092632379</v>
      </c>
      <c r="LR150" s="15">
        <f t="shared" si="870"/>
        <v>7.8488049057642373E-4</v>
      </c>
      <c r="LS150" s="12"/>
      <c r="LT150" s="11">
        <f t="shared" si="1079"/>
        <v>8.0543525004004018E-4</v>
      </c>
      <c r="LU150" s="10">
        <f t="shared" si="871"/>
        <v>95.556248772003428</v>
      </c>
      <c r="LV150" s="9">
        <f t="shared" si="591"/>
        <v>99.476055835473574</v>
      </c>
      <c r="LW150" s="9">
        <f t="shared" si="592"/>
        <v>91.249804257523735</v>
      </c>
      <c r="LX150" s="120">
        <f t="shared" si="872"/>
        <v>95.362930046498661</v>
      </c>
      <c r="LY150" s="15">
        <f t="shared" si="873"/>
        <v>8.0220492521902601E-4</v>
      </c>
      <c r="LZ150" s="12"/>
      <c r="MA150" s="11">
        <f t="shared" si="1080"/>
        <v>8.227476225259393E-4</v>
      </c>
      <c r="MB150" s="10">
        <f t="shared" si="874"/>
        <v>95.449655227341736</v>
      </c>
      <c r="MC150" s="9">
        <f t="shared" si="593"/>
        <v>99.458370316048402</v>
      </c>
      <c r="MD150" s="9">
        <f t="shared" si="594"/>
        <v>91.055453941742755</v>
      </c>
      <c r="ME150" s="120">
        <f t="shared" si="875"/>
        <v>95.256912128895578</v>
      </c>
      <c r="MF150" s="15">
        <f t="shared" si="876"/>
        <v>8.1943286535756212E-4</v>
      </c>
      <c r="MG150" s="12"/>
      <c r="MH150" s="11">
        <f t="shared" si="1081"/>
        <v>8.3996281395020073E-4</v>
      </c>
      <c r="MI150" s="10">
        <f t="shared" si="877"/>
        <v>95.342785304246718</v>
      </c>
      <c r="MJ150" s="9">
        <f t="shared" si="595"/>
        <v>99.439917020888728</v>
      </c>
      <c r="MK150" s="9">
        <f t="shared" si="596"/>
        <v>90.861329244514351</v>
      </c>
      <c r="ML150" s="120">
        <f t="shared" si="878"/>
        <v>95.15062313270154</v>
      </c>
      <c r="MM150" s="15">
        <f t="shared" si="879"/>
        <v>8.3656393199517984E-4</v>
      </c>
      <c r="MN150" s="12"/>
      <c r="MO150" s="11">
        <f t="shared" si="1082"/>
        <v>8.5708043256380051E-4</v>
      </c>
      <c r="MP150" s="10">
        <f t="shared" si="880"/>
        <v>95.235629024529544</v>
      </c>
      <c r="MQ150" s="9">
        <f t="shared" si="597"/>
        <v>99.42068409119419</v>
      </c>
      <c r="MR150" s="9">
        <f t="shared" si="598"/>
        <v>90.667421947088002</v>
      </c>
      <c r="MS150" s="120">
        <f t="shared" si="881"/>
        <v>95.044053019141103</v>
      </c>
      <c r="MT150" s="15">
        <f t="shared" si="882"/>
        <v>8.535977701626833E-4</v>
      </c>
      <c r="MU150" s="12"/>
      <c r="MV150" s="11">
        <f t="shared" si="1083"/>
        <v>8.741001110392204E-4</v>
      </c>
      <c r="MW150" s="10">
        <f t="shared" si="883"/>
        <v>95.128176579102302</v>
      </c>
      <c r="MX150" s="9">
        <f t="shared" si="599"/>
        <v>99.400659958463706</v>
      </c>
      <c r="MY150" s="9">
        <f t="shared" si="600"/>
        <v>90.473723879524258</v>
      </c>
      <c r="MZ150" s="120">
        <f t="shared" si="884"/>
        <v>94.937191918993989</v>
      </c>
      <c r="NA150" s="15">
        <f t="shared" si="885"/>
        <v>8.7053404844024743E-4</v>
      </c>
      <c r="NB150" s="12"/>
      <c r="NC150" s="11">
        <f t="shared" si="1084"/>
        <v>8.9102150600096051E-4</v>
      </c>
      <c r="ND150" s="10">
        <f t="shared" si="886"/>
        <v>95.020418329120531</v>
      </c>
      <c r="NE150" s="9">
        <f t="shared" si="601"/>
        <v>99.379833343143048</v>
      </c>
      <c r="NF150" s="9">
        <f t="shared" si="602"/>
        <v>90.280226924229908</v>
      </c>
      <c r="NG150" s="120">
        <f t="shared" si="887"/>
        <v>94.830030133686478</v>
      </c>
      <c r="NH150" s="15">
        <f t="shared" si="888"/>
        <v>8.8737245848078653E-4</v>
      </c>
      <c r="NI150" s="12"/>
      <c r="NJ150" s="11">
        <f t="shared" si="1085"/>
        <v>9.0784429755705527E-4</v>
      </c>
      <c r="NK150" s="10">
        <f t="shared" si="889"/>
        <v>94.912344807009049</v>
      </c>
      <c r="NL150" s="9">
        <f t="shared" si="603"/>
        <v>99.358193253167713</v>
      </c>
      <c r="NM150" s="9">
        <f t="shared" si="604"/>
        <v>90.086923019365656</v>
      </c>
      <c r="NN150" s="120">
        <f t="shared" si="890"/>
        <v>94.722558136266684</v>
      </c>
      <c r="NO150" s="15">
        <f t="shared" si="891"/>
        <v>9.0411271453554921E-4</v>
      </c>
      <c r="NP150" s="12"/>
      <c r="NQ150" s="11">
        <f t="shared" si="1086"/>
        <v>9.245681888321053E-4</v>
      </c>
      <c r="NR150" s="10">
        <f t="shared" si="892"/>
        <v>94.80394671737271</v>
      </c>
      <c r="NS150" s="9">
        <f t="shared" si="605"/>
        <v>99.335728982405342</v>
      </c>
      <c r="NT150" s="9">
        <f t="shared" si="606"/>
        <v>89.893804162128063</v>
      </c>
      <c r="NU150" s="120">
        <f t="shared" si="893"/>
        <v>94.614766572266703</v>
      </c>
      <c r="NV150" s="15">
        <f t="shared" si="894"/>
        <v>9.2075455298218692E-4</v>
      </c>
      <c r="NW150" s="12"/>
      <c r="NX150" s="11">
        <f t="shared" si="1087"/>
        <v>9.4119290550216423E-4</v>
      </c>
      <c r="NY150" s="10">
        <f t="shared" si="895"/>
        <v>94.695214937795015</v>
      </c>
      <c r="NZ150" s="9">
        <f t="shared" si="607"/>
        <v>99.312430109002136</v>
      </c>
      <c r="OA150" s="9">
        <f t="shared" si="608"/>
        <v>89.700862411904197</v>
      </c>
      <c r="OB150" s="120">
        <f t="shared" si="896"/>
        <v>94.506646260453167</v>
      </c>
      <c r="OC150" s="15">
        <f t="shared" si="897"/>
        <v>9.372977318558599E-4</v>
      </c>
      <c r="OD150" s="12"/>
      <c r="OE150" s="11">
        <f t="shared" si="1088"/>
        <v>9.5771819533199448E-4</v>
      </c>
      <c r="OF150" s="10">
        <f t="shared" si="898"/>
        <v>94.586140519525998</v>
      </c>
      <c r="OG150" s="9">
        <f t="shared" si="609"/>
        <v>99.288286493637344</v>
      </c>
      <c r="OH150" s="9">
        <f t="shared" si="610"/>
        <v>89.508089893301147</v>
      </c>
      <c r="OI150" s="120">
        <f t="shared" si="899"/>
        <v>94.398188193469252</v>
      </c>
      <c r="OJ150" s="15">
        <f t="shared" si="900"/>
        <v>9.5374203038358805E-4</v>
      </c>
      <c r="OK150" s="12"/>
      <c r="OL150" s="11">
        <f t="shared" si="1089"/>
        <v>9.7414382771495312E-4</v>
      </c>
      <c r="OM150" s="10">
        <f t="shared" si="901"/>
        <v>94.476714688062486</v>
      </c>
      <c r="ON150" s="9">
        <f t="shared" si="611"/>
        <v>99.263288277690023</v>
      </c>
      <c r="OO150" s="9">
        <f t="shared" si="612"/>
        <v>89.315478799050481</v>
      </c>
      <c r="OP150" s="120">
        <f t="shared" si="902"/>
        <v>94.289383538370259</v>
      </c>
      <c r="OQ150" s="15">
        <f t="shared" si="903"/>
        <v>9.7008724852224739E-4</v>
      </c>
      <c r="OR150" s="12"/>
      <c r="OS150" s="11">
        <f t="shared" si="1090"/>
        <v>9.9046959321586977E-4</v>
      </c>
      <c r="OT150" s="10">
        <f t="shared" si="904"/>
        <v>94.366928843622901</v>
      </c>
      <c r="OU150" s="9">
        <f t="shared" si="613"/>
        <v>99.23742588132211</v>
      </c>
      <c r="OV150" s="9">
        <f t="shared" si="614"/>
        <v>89.123021392787464</v>
      </c>
      <c r="OW150" s="120">
        <f t="shared" si="905"/>
        <v>94.18022363705478</v>
      </c>
      <c r="OX150" s="15">
        <f t="shared" si="906"/>
        <v>9.8633320650060702E-4</v>
      </c>
      <c r="OY150" s="12"/>
      <c r="OZ150" s="11">
        <f t="shared" si="1091"/>
        <v>1.0066953031173894E-3</v>
      </c>
      <c r="PA150" s="10">
        <f t="shared" si="907"/>
        <v>94.256774561518412</v>
      </c>
      <c r="PB150" s="9">
        <f t="shared" si="615"/>
        <v>99.210690001481751</v>
      </c>
      <c r="PC150" s="9">
        <f t="shared" si="616"/>
        <v>88.930710011707944</v>
      </c>
      <c r="PD150" s="120">
        <f t="shared" si="908"/>
        <v>94.070700006594848</v>
      </c>
      <c r="PE150" s="15">
        <f t="shared" si="909"/>
        <v>1.0024797443655181E-3</v>
      </c>
      <c r="PF150" s="12"/>
      <c r="PG150" s="11">
        <f t="shared" si="1092"/>
        <v>1.0228207889698489E-3</v>
      </c>
      <c r="PH150" s="10">
        <f t="shared" si="910"/>
        <v>94.146243592423957</v>
      </c>
      <c r="PI150" s="9">
        <f t="shared" si="617"/>
        <v>99.183071609830748</v>
      </c>
      <c r="PJ150" s="9">
        <f t="shared" si="618"/>
        <v>88.738537069101923</v>
      </c>
      <c r="PK150" s="120">
        <f t="shared" si="911"/>
        <v>93.960804339466335</v>
      </c>
      <c r="PL150" s="15">
        <f t="shared" si="912"/>
        <v>1.0185267215327568E-3</v>
      </c>
      <c r="PM150" s="12"/>
      <c r="PN150" s="11">
        <f t="shared" si="1093"/>
        <v>1.0388459021452065E-3</v>
      </c>
      <c r="PO150" s="10">
        <f t="shared" si="913"/>
        <v>94.035327862550503</v>
      </c>
      <c r="PP150" s="9">
        <f t="shared" si="619"/>
        <v>99.154561950600012</v>
      </c>
      <c r="PQ150" s="9">
        <f t="shared" si="620"/>
        <v>88.54649505676602</v>
      </c>
      <c r="PR150" s="120">
        <f t="shared" si="914"/>
        <v>93.850528503683023</v>
      </c>
      <c r="PS150" s="15">
        <f t="shared" si="915"/>
        <v>1.0344740163426131E-3</v>
      </c>
      <c r="PT150" s="12"/>
      <c r="PU150" s="11">
        <f t="shared" si="1094"/>
        <v>1.0547705133951842E-3</v>
      </c>
      <c r="PV150" s="10">
        <f t="shared" si="916"/>
        <v>93.924019473721529</v>
      </c>
      <c r="PW150" s="9">
        <f t="shared" si="621"/>
        <v>99.125152538376554</v>
      </c>
      <c r="PX150" s="9">
        <f t="shared" si="622"/>
        <v>88.354576547296631</v>
      </c>
      <c r="PY150" s="120">
        <f t="shared" si="917"/>
        <v>93.739864542836585</v>
      </c>
      <c r="PZ150" s="15">
        <f t="shared" si="918"/>
        <v>1.0503215256204774E-3</v>
      </c>
      <c r="QA150" s="12"/>
      <c r="QB150" s="11">
        <f t="shared" si="1095"/>
        <v>1.070594512413808E-3</v>
      </c>
      <c r="QC150" s="10">
        <f t="shared" si="919"/>
        <v>93.812310703356516</v>
      </c>
      <c r="QD150" s="9">
        <f t="shared" si="623"/>
        <v>99.094835155825805</v>
      </c>
      <c r="QE150" s="9">
        <f t="shared" si="624"/>
        <v>88.162774196263825</v>
      </c>
      <c r="QF150" s="120">
        <f t="shared" si="920"/>
        <v>93.628804676044808</v>
      </c>
      <c r="QG150" s="15">
        <f t="shared" si="921"/>
        <v>1.0660691642427125E-3</v>
      </c>
      <c r="QH150" s="12"/>
      <c r="QI150" s="11">
        <f t="shared" si="1096"/>
        <v>1.0863178074047317E-3</v>
      </c>
      <c r="QJ150" s="10">
        <f t="shared" si="922"/>
        <v>93.700194004363198</v>
      </c>
      <c r="QK150" s="9">
        <f t="shared" si="625"/>
        <v>99.063601851352644</v>
      </c>
      <c r="QL150" s="9">
        <f t="shared" si="626"/>
        <v>87.97108074426805</v>
      </c>
      <c r="QM150" s="120">
        <f t="shared" si="923"/>
        <v>93.517341297810347</v>
      </c>
      <c r="QN150" s="15">
        <f t="shared" si="924"/>
        <v>1.0817168647080174E-3</v>
      </c>
      <c r="QO150" s="12"/>
      <c r="QP150" s="11">
        <f t="shared" si="1097"/>
        <v>1.1019403246534799E-3</v>
      </c>
      <c r="QQ150" s="10">
        <f t="shared" si="925"/>
        <v>93.587662004941407</v>
      </c>
      <c r="QR150" s="9">
        <f t="shared" si="627"/>
        <v>99.031444936704673</v>
      </c>
      <c r="QS150" s="9">
        <f t="shared" si="628"/>
        <v>87.779489018882543</v>
      </c>
      <c r="QT150" s="120">
        <f t="shared" si="926"/>
        <v>93.405466977793608</v>
      </c>
      <c r="QU150" s="15">
        <f t="shared" si="927"/>
        <v>1.0972645767142785E-3</v>
      </c>
      <c r="QV150" s="12"/>
      <c r="QW150" s="11">
        <f t="shared" si="1098"/>
        <v>1.1174620081046954E-3</v>
      </c>
      <c r="QX150" s="10">
        <f t="shared" si="928"/>
        <v>93.474707508301634</v>
      </c>
      <c r="QY150" s="9">
        <f t="shared" si="629"/>
        <v>98.99835698452101</v>
      </c>
      <c r="QZ150" s="9">
        <f t="shared" si="630"/>
        <v>87.587991936480137</v>
      </c>
      <c r="RA150" s="120">
        <f t="shared" si="929"/>
        <v>93.29317446050058</v>
      </c>
      <c r="RB150" s="15">
        <f t="shared" si="930"/>
        <v>1.1127122667413804E-3</v>
      </c>
      <c r="RC150" s="12"/>
      <c r="RD150" s="11">
        <f t="shared" si="1099"/>
        <v>1.1328828189448447E-3</v>
      </c>
      <c r="RE150" s="10">
        <f t="shared" si="931"/>
        <v>93.361323492299306</v>
      </c>
      <c r="RF150" s="9">
        <f t="shared" si="631"/>
        <v>98.96433082582989</v>
      </c>
      <c r="RG150" s="9">
        <f t="shared" si="632"/>
        <v>87.396582503949361</v>
      </c>
      <c r="RH150" s="120">
        <f t="shared" si="932"/>
        <v>93.180456664889618</v>
      </c>
      <c r="RI150" s="15">
        <f t="shared" si="933"/>
        <v>1.1280599176398416E-3</v>
      </c>
      <c r="RJ150" s="12"/>
      <c r="RK150" s="11">
        <f t="shared" si="1100"/>
        <v>1.1482027351902354E-3</v>
      </c>
      <c r="RL150" s="10">
        <f t="shared" si="934"/>
        <v>93.247503108988894</v>
      </c>
      <c r="RM150" s="9">
        <f t="shared" si="633"/>
        <v>98.929359547498208</v>
      </c>
      <c r="RN150" s="9">
        <f t="shared" si="634"/>
        <v>87.205253820300541</v>
      </c>
      <c r="RO150" s="120">
        <f t="shared" si="935"/>
        <v>93.067306683899375</v>
      </c>
      <c r="RP150" s="15">
        <f t="shared" si="936"/>
        <v>1.1433075282254546E-3</v>
      </c>
      <c r="RQ150" s="12"/>
      <c r="RR150" s="11">
        <f t="shared" si="1101"/>
        <v>1.1634217512806232E-3</v>
      </c>
      <c r="RS150" s="10">
        <f t="shared" si="937"/>
        <v>93.133239684099721</v>
      </c>
      <c r="RT150" s="9">
        <f t="shared" si="635"/>
        <v>98.893436489636116</v>
      </c>
      <c r="RU150" s="9">
        <f t="shared" si="636"/>
        <v>87.013999078162215</v>
      </c>
      <c r="RV150" s="120">
        <f t="shared" si="938"/>
        <v>92.953717783899165</v>
      </c>
      <c r="RW150" s="15">
        <f t="shared" si="939"/>
        <v>1.1584551128802892E-3</v>
      </c>
      <c r="RX150" s="12"/>
      <c r="RY150" s="11">
        <f t="shared" si="1102"/>
        <v>1.1785398776786671E-3</v>
      </c>
      <c r="RZ150" s="10">
        <f t="shared" si="940"/>
        <v>93.018526716435161</v>
      </c>
      <c r="SA150" s="9">
        <f t="shared" si="637"/>
        <v>98.856555242959573</v>
      </c>
      <c r="SB150" s="9">
        <f t="shared" si="638"/>
        <v>86.822811565172458</v>
      </c>
      <c r="SC150" s="120">
        <f t="shared" si="941"/>
        <v>92.839683404066022</v>
      </c>
      <c r="SD150" s="15">
        <f t="shared" si="942"/>
        <v>1.1735027011597931E-3</v>
      </c>
      <c r="SE150" s="12"/>
      <c r="SF150" s="11">
        <f t="shared" si="1103"/>
        <v>1.1935571404750973E-3</v>
      </c>
      <c r="SG150" s="10">
        <f t="shared" si="943"/>
        <v>92.90335787719907</v>
      </c>
      <c r="SH150" s="9">
        <f t="shared" si="639"/>
        <v>98.818709646113888</v>
      </c>
      <c r="SI150" s="9">
        <f t="shared" si="640"/>
        <v>86.631684665265581</v>
      </c>
      <c r="SJ150" s="120">
        <f t="shared" si="944"/>
        <v>92.725197155689727</v>
      </c>
      <c r="SK150" s="15">
        <f t="shared" si="945"/>
        <v>1.1884503374063307E-3</v>
      </c>
      <c r="SL150" s="12"/>
      <c r="SM150" s="11">
        <f t="shared" si="1104"/>
        <v>1.2084735809998642E-3</v>
      </c>
      <c r="SN150" s="10">
        <f t="shared" si="946"/>
        <v>92.787727009251029</v>
      </c>
      <c r="SO150" s="9">
        <f t="shared" si="641"/>
        <v>98.779893782960855</v>
      </c>
      <c r="SP150" s="9">
        <f t="shared" si="642"/>
        <v>86.44061185985673</v>
      </c>
      <c r="SQ150" s="120">
        <f t="shared" si="947"/>
        <v>92.610252821408793</v>
      </c>
      <c r="SR150" s="15">
        <f t="shared" si="948"/>
        <v>1.2032980803690903E-3</v>
      </c>
      <c r="SS150" s="12"/>
      <c r="ST150" s="11">
        <f t="shared" si="1105"/>
        <v>1.2232892554392917E-3</v>
      </c>
      <c r="SU150" s="10">
        <f t="shared" si="949"/>
        <v>92.671628126293115</v>
      </c>
      <c r="SV150" s="9">
        <f t="shared" si="643"/>
        <v>98.740101979832403</v>
      </c>
      <c r="SW150" s="9">
        <f t="shared" si="644"/>
        <v>86.249586728926246</v>
      </c>
      <c r="SX150" s="120">
        <f t="shared" si="950"/>
        <v>92.494844354379325</v>
      </c>
      <c r="SY150" s="15">
        <f t="shared" si="951"/>
        <v>1.2180460028305487E-3</v>
      </c>
      <c r="SZ150" s="12"/>
      <c r="TA150" s="11">
        <f t="shared" si="1106"/>
        <v>1.2380042344593352E-3</v>
      </c>
      <c r="TB150" s="10">
        <f t="shared" si="952"/>
        <v>92.555055411990509</v>
      </c>
      <c r="TC150" s="9">
        <f t="shared" si="645"/>
        <v>98.699328802753271</v>
      </c>
      <c r="TD150" s="9">
        <f t="shared" si="646"/>
        <v>86.058602952006169</v>
      </c>
      <c r="TE150" s="120">
        <f t="shared" si="953"/>
        <v>92.378965877379727</v>
      </c>
      <c r="TF150" s="15">
        <f t="shared" si="954"/>
        <v>1.2326941912394098E-3</v>
      </c>
      <c r="TG150" s="12"/>
      <c r="TH150" s="11">
        <f t="shared" si="1107"/>
        <v>1.252618602835004E-3</v>
      </c>
      <c r="TI150" s="10">
        <f t="shared" si="955"/>
        <v>92.438003219028388</v>
      </c>
      <c r="TJ150" s="9">
        <f t="shared" si="647"/>
        <v>98.65756905463526</v>
      </c>
      <c r="TK150" s="9">
        <f t="shared" si="648"/>
        <v>85.867654309071483</v>
      </c>
      <c r="TL150" s="120">
        <f t="shared" si="956"/>
        <v>92.262611681853372</v>
      </c>
      <c r="TM150" s="15">
        <f t="shared" si="957"/>
        <v>1.2472427453500974E-3</v>
      </c>
      <c r="TN150" s="12"/>
      <c r="TO150" s="11">
        <f t="shared" si="1108"/>
        <v>1.2671324590859457E-3</v>
      </c>
      <c r="TP150" s="10">
        <f t="shared" si="958"/>
        <v>92.320466068107677</v>
      </c>
      <c r="TQ150" s="9">
        <f t="shared" si="649"/>
        <v>98.614817772445591</v>
      </c>
      <c r="TR150" s="9">
        <f t="shared" si="650"/>
        <v>85.676734681336967</v>
      </c>
      <c r="TS150" s="120">
        <f t="shared" si="959"/>
        <v>92.145776226891286</v>
      </c>
      <c r="TT150" s="15">
        <f t="shared" si="960"/>
        <v>1.2616917778688964E-3</v>
      </c>
      <c r="TU150" s="12"/>
      <c r="TV150" s="11">
        <f t="shared" si="1109"/>
        <v>1.2815459151183457E-3</v>
      </c>
      <c r="TW150" s="10">
        <f t="shared" si="961"/>
        <v>92.202438646881376</v>
      </c>
      <c r="TX150" s="9">
        <f t="shared" si="651"/>
        <v>98.571070224351658</v>
      </c>
      <c r="TY150" s="9">
        <f t="shared" si="652"/>
        <v>85.485838051964848</v>
      </c>
      <c r="TZ150" s="120">
        <f t="shared" si="962"/>
        <v>92.028454138158253</v>
      </c>
      <c r="UA150" s="15">
        <f t="shared" si="963"/>
        <v>1.2760414141065285E-3</v>
      </c>
      <c r="UB150" s="12"/>
      <c r="UC150" s="11">
        <f t="shared" si="1110"/>
        <v>1.2958590958729286E-3</v>
      </c>
      <c r="UD150" s="10">
        <f t="shared" si="964"/>
        <v>92.083915808835172</v>
      </c>
      <c r="UE150" s="9">
        <f t="shared" si="653"/>
        <v>98.526321906844586</v>
      </c>
      <c r="UF150" s="9">
        <f t="shared" si="654"/>
        <v>85.294958506680928</v>
      </c>
      <c r="UG150" s="120">
        <f t="shared" si="965"/>
        <v>91.910640206762764</v>
      </c>
      <c r="UH150" s="15">
        <f t="shared" si="966"/>
        <v>1.2902917916375418E-3</v>
      </c>
      <c r="UI150" s="12"/>
      <c r="UJ150" s="11">
        <f t="shared" si="1111"/>
        <v>1.3100721389794723E-3</v>
      </c>
      <c r="UK150" s="10">
        <f t="shared" si="967"/>
        <v>91.964892572112404</v>
      </c>
      <c r="UL150" s="9">
        <f t="shared" si="655"/>
        <v>98.480568541843709</v>
      </c>
      <c r="UM150" s="9">
        <f t="shared" si="656"/>
        <v>86.465147193360878</v>
      </c>
      <c r="UN150" s="120">
        <f t="shared" si="968"/>
        <v>92.472857867602301</v>
      </c>
      <c r="UO150" s="15">
        <f t="shared" si="969"/>
        <v>1.1717159502113077E-3</v>
      </c>
      <c r="UP150" s="12"/>
      <c r="UQ150" s="11">
        <f t="shared" si="1112"/>
        <v>1.1905575083637969E-3</v>
      </c>
      <c r="UR150" s="10">
        <f t="shared" si="970"/>
        <v>92.530510100753929</v>
      </c>
      <c r="US150" s="9">
        <f t="shared" si="657"/>
        <v>98.442838103109011</v>
      </c>
      <c r="UT150" s="9">
        <f t="shared" si="658"/>
        <v>93.961255770853882</v>
      </c>
      <c r="UU150" s="120">
        <f t="shared" si="971"/>
        <v>96.202046936981446</v>
      </c>
      <c r="UV150" s="15">
        <f t="shared" si="972"/>
        <v>4.3703348793104016E-4</v>
      </c>
      <c r="UW150" s="12"/>
      <c r="UX150" s="11">
        <f t="shared" si="1113"/>
        <v>4.525058515426178E-4</v>
      </c>
      <c r="UY150" s="10">
        <f t="shared" si="973"/>
        <v>96.275750768640876</v>
      </c>
      <c r="UZ150" s="9">
        <f t="shared" si="659"/>
        <v>98.4375891027303</v>
      </c>
      <c r="VA150" s="9">
        <f t="shared" si="660"/>
        <v>94.061162700146639</v>
      </c>
      <c r="VB150" s="120">
        <f t="shared" si="974"/>
        <v>96.249375901438469</v>
      </c>
      <c r="VC150" s="15">
        <f t="shared" si="975"/>
        <v>4.2677892619060511E-4</v>
      </c>
      <c r="VD150" s="12"/>
      <c r="VE150" s="11">
        <f t="shared" si="1114"/>
        <v>4.4218966885255147E-4</v>
      </c>
      <c r="VF150" s="10">
        <f t="shared" si="976"/>
        <v>96.32301743935281</v>
      </c>
      <c r="VG150" s="9">
        <f t="shared" si="661"/>
        <v>98.432583537742588</v>
      </c>
      <c r="VH150" s="9">
        <f t="shared" si="662"/>
        <v>94.163379487055707</v>
      </c>
      <c r="VI150" s="120">
        <f t="shared" si="977"/>
        <v>96.297981512399147</v>
      </c>
      <c r="VJ150" s="15">
        <f t="shared" si="978"/>
        <v>4.1632285175984945E-4</v>
      </c>
      <c r="VK150" s="12"/>
      <c r="VL150" s="11">
        <f t="shared" si="1115"/>
        <v>4.316730765732532E-4</v>
      </c>
      <c r="VM150" s="10">
        <f t="shared" si="979"/>
        <v>96.371565319124258</v>
      </c>
      <c r="VN150" s="9">
        <f t="shared" si="663"/>
        <v>98.427820240636976</v>
      </c>
      <c r="VO150" s="9">
        <f t="shared" si="664"/>
        <v>94.267880116023235</v>
      </c>
      <c r="VP150" s="120">
        <f t="shared" si="980"/>
        <v>96.347850178330106</v>
      </c>
      <c r="VQ150" s="15">
        <f t="shared" si="981"/>
        <v>4.0566768776272721E-4</v>
      </c>
      <c r="VR150" s="12"/>
      <c r="VS150" s="11">
        <f t="shared" si="1116"/>
        <v>4.2095854452368935E-4</v>
      </c>
      <c r="VT150" s="10">
        <f t="shared" si="982"/>
        <v>96.421380651165038</v>
      </c>
      <c r="VU150" s="9">
        <f t="shared" si="665"/>
        <v>98.423297642444453</v>
      </c>
      <c r="VV150" s="9">
        <f t="shared" si="666"/>
        <v>94.374637794374891</v>
      </c>
      <c r="VW150" s="120">
        <f t="shared" si="983"/>
        <v>96.398967718409665</v>
      </c>
      <c r="VX150" s="15">
        <f t="shared" si="984"/>
        <v>3.9481589395632972E-4</v>
      </c>
      <c r="VY150" s="12"/>
      <c r="VZ150" s="11">
        <f t="shared" si="1117"/>
        <v>4.1004857899052798E-4</v>
      </c>
      <c r="WA150" s="10">
        <f t="shared" si="985"/>
        <v>96.47244908703</v>
      </c>
      <c r="WB150" s="9">
        <f t="shared" si="667"/>
        <v>98.419013771028219</v>
      </c>
      <c r="WC150" s="9">
        <f t="shared" si="668"/>
        <v>94.483624964145761</v>
      </c>
      <c r="WD150" s="120">
        <f t="shared" si="986"/>
        <v>96.45131936758699</v>
      </c>
      <c r="WE150" s="15">
        <f t="shared" si="987"/>
        <v>3.8376996541111493E-4</v>
      </c>
      <c r="WF150" s="12"/>
      <c r="WG150" s="11">
        <f t="shared" si="1118"/>
        <v>3.9894572138706629E-4</v>
      </c>
      <c r="WH150" s="10">
        <f t="shared" si="988"/>
        <v>96.524755691976637</v>
      </c>
      <c r="WI150" s="9">
        <f t="shared" si="669"/>
        <v>98.414966249778615</v>
      </c>
      <c r="WJ150" s="9">
        <f t="shared" si="670"/>
        <v>94.594813315655202</v>
      </c>
      <c r="WK150" s="120">
        <f t="shared" si="989"/>
        <v>96.504889782716901</v>
      </c>
      <c r="WL150" s="15">
        <f t="shared" si="990"/>
        <v>3.7253243105986848E-4</v>
      </c>
      <c r="WM150" s="12"/>
      <c r="WN150" s="11">
        <f t="shared" si="1119"/>
        <v>3.8765254678136231E-4</v>
      </c>
      <c r="WO150" s="10">
        <f t="shared" si="991"/>
        <v>96.578284951401059</v>
      </c>
      <c r="WP150" s="9">
        <f t="shared" si="671"/>
        <v>98.411152296710981</v>
      </c>
      <c r="WQ150" s="9">
        <f t="shared" si="672"/>
        <v>94.708173802810478</v>
      </c>
      <c r="WR150" s="120">
        <f t="shared" si="992"/>
        <v>96.559663049760729</v>
      </c>
      <c r="WS150" s="15">
        <f t="shared" si="993"/>
        <v>3.6110585211733152E-4</v>
      </c>
      <c r="WT150" s="12"/>
      <c r="WU150" s="11">
        <f t="shared" si="1120"/>
        <v>3.7617166229562493E-4</v>
      </c>
      <c r="WV150" s="10">
        <f t="shared" si="994"/>
        <v>96.633020778341887</v>
      </c>
      <c r="WW150" s="9">
        <f t="shared" si="673"/>
        <v>98.407568723965781</v>
      </c>
      <c r="WX150" s="9">
        <f t="shared" si="674"/>
        <v>94.823676660107225</v>
      </c>
      <c r="WY150" s="120">
        <f t="shared" si="995"/>
        <v>96.61562269203651</v>
      </c>
      <c r="WZ150" s="15">
        <f t="shared" si="996"/>
        <v>3.4949282037362929E-4</v>
      </c>
      <c r="XA150" s="12"/>
      <c r="XB150" s="11">
        <f t="shared" si="1121"/>
        <v>3.6450570538003573E-4</v>
      </c>
      <c r="XC150" s="10">
        <f t="shared" si="997"/>
        <v>96.688946522034968</v>
      </c>
      <c r="XD150" s="9">
        <f t="shared" si="675"/>
        <v>98.40421193770905</v>
      </c>
      <c r="XE150" s="9">
        <f t="shared" si="676"/>
        <v>94.941291421290217</v>
      </c>
      <c r="XF150" s="120">
        <f t="shared" si="998"/>
        <v>96.67275167949964</v>
      </c>
      <c r="XG150" s="15">
        <f t="shared" si="999"/>
        <v>3.3769595636479747E-4</v>
      </c>
      <c r="XH150" s="12"/>
      <c r="XI150" s="11">
        <f t="shared" si="1122"/>
        <v>3.5265734196445028E-4</v>
      </c>
      <c r="XJ150" s="10">
        <f t="shared" si="1000"/>
        <v>96.746044977499096</v>
      </c>
      <c r="XK150" s="9">
        <f t="shared" si="677"/>
        <v>98.401077938430277</v>
      </c>
      <c r="XL150" s="9">
        <f t="shared" si="678"/>
        <v>95.060986939635498</v>
      </c>
      <c r="XM150" s="120">
        <f t="shared" si="1001"/>
        <v>96.731032439032887</v>
      </c>
      <c r="XN150" s="15">
        <f t="shared" si="1002"/>
        <v>3.2571790742396507E-4</v>
      </c>
      <c r="XO150" s="12"/>
      <c r="XP150" s="11">
        <f t="shared" si="1123"/>
        <v>3.4062926449158012E-4</v>
      </c>
      <c r="XQ150" s="10">
        <f t="shared" si="1003"/>
        <v>96.804298396131102</v>
      </c>
      <c r="XR150" s="9">
        <f t="shared" si="679"/>
        <v>98.398162321633563</v>
      </c>
      <c r="XS150" s="9">
        <f t="shared" si="680"/>
        <v>95.182731409801903</v>
      </c>
      <c r="XT150" s="120">
        <f t="shared" si="1004"/>
        <v>96.79044686571774</v>
      </c>
      <c r="XU150" s="15">
        <f t="shared" si="1005"/>
        <v>3.135613456178429E-4</v>
      </c>
      <c r="XV150" s="12"/>
      <c r="XW150" s="11">
        <f t="shared" si="1124"/>
        <v>3.2842418983642388E-4</v>
      </c>
      <c r="XX150" s="10">
        <f t="shared" si="1006"/>
        <v>96.863688497281544</v>
      </c>
      <c r="XY150" s="9">
        <f t="shared" si="681"/>
        <v>98.395460278916815</v>
      </c>
      <c r="XZ150" s="9">
        <f t="shared" si="682"/>
        <v>95.306492391202141</v>
      </c>
      <c r="YA150" s="120">
        <f t="shared" si="1007"/>
        <v>96.850976335059471</v>
      </c>
      <c r="YB150" s="15">
        <f t="shared" si="1008"/>
        <v>3.0122896557288446E-4</v>
      </c>
      <c r="YC150" s="12"/>
      <c r="YD150" s="11">
        <f t="shared" si="1125"/>
        <v>3.1604485711638354E-4</v>
      </c>
      <c r="YE150" s="10">
        <f t="shared" si="1009"/>
        <v>96.924196480782712</v>
      </c>
      <c r="YF150" s="9">
        <f t="shared" si="683"/>
        <v>98.39296659943237</v>
      </c>
      <c r="YG150" s="9">
        <f t="shared" si="684"/>
        <v>95.432236832830682</v>
      </c>
      <c r="YH150" s="120">
        <f t="shared" si="1010"/>
        <v>96.912601716131519</v>
      </c>
      <c r="YI150" s="15">
        <f t="shared" si="1011"/>
        <v>2.887234821965409E-4</v>
      </c>
      <c r="YJ150" s="12"/>
      <c r="YK150" s="11">
        <f t="shared" si="1126"/>
        <v>3.0349402539761946E-4</v>
      </c>
      <c r="YL150" s="10">
        <f t="shared" si="1012"/>
        <v>96.985803040393705</v>
      </c>
      <c r="YM150" s="9">
        <f t="shared" si="685"/>
        <v>98.39067567172161</v>
      </c>
      <c r="YN150" s="9">
        <f t="shared" si="686"/>
        <v>95.559931099487827</v>
      </c>
      <c r="YO150" s="120">
        <f t="shared" si="1013"/>
        <v>96.975303385604718</v>
      </c>
      <c r="YP150" s="15">
        <f t="shared" si="1014"/>
        <v>2.7604762829887974E-4</v>
      </c>
      <c r="YQ150" s="12"/>
      <c r="YR150" s="11">
        <f t="shared" si="1127"/>
        <v>2.9077447130294078E-4</v>
      </c>
      <c r="YS150" s="10">
        <f t="shared" si="1015"/>
        <v>97.048488378127701</v>
      </c>
      <c r="YT150" s="9">
        <f t="shared" si="687"/>
        <v>98.388581485914699</v>
      </c>
      <c r="YU150" s="9">
        <f t="shared" si="688"/>
        <v>95.689540999327107</v>
      </c>
      <c r="YV150" s="120">
        <f t="shared" si="1016"/>
        <v>97.039061242620903</v>
      </c>
      <c r="YW150" s="15">
        <f t="shared" si="1017"/>
        <v>2.6320415212073269E-4</v>
      </c>
      <c r="YX150" s="12"/>
      <c r="YY150" s="11">
        <f t="shared" si="1128"/>
        <v>2.7788898652754239E-4</v>
      </c>
      <c r="YZ150" s="10">
        <f t="shared" si="1018"/>
        <v>97.112232219419923</v>
      </c>
      <c r="ZA150" s="9">
        <f t="shared" si="689"/>
        <v>98.386677636285512</v>
      </c>
      <c r="ZB150" s="9">
        <f t="shared" si="690"/>
        <v>95.821031812655562</v>
      </c>
      <c r="ZC150" s="120">
        <f t="shared" si="1019"/>
        <v>97.103854724470537</v>
      </c>
      <c r="ZD150" s="15">
        <f t="shared" si="1020"/>
        <v>2.5019581477430525E-4</v>
      </c>
      <c r="ZE150" s="12"/>
      <c r="ZF150" s="11">
        <f t="shared" si="1129"/>
        <v>2.6484037526856646E-4</v>
      </c>
      <c r="ZG150" s="10">
        <f t="shared" si="1021"/>
        <v>97.177013829095529</v>
      </c>
      <c r="ZH150" s="9">
        <f t="shared" si="691"/>
        <v>98.384957324150847</v>
      </c>
      <c r="ZI150" s="9">
        <f t="shared" si="692"/>
        <v>95.954368321904255</v>
      </c>
      <c r="ZJ150" s="120">
        <f t="shared" si="1022"/>
        <v>97.169662823027551</v>
      </c>
      <c r="ZK150" s="15">
        <f t="shared" si="1023"/>
        <v>2.3702538760325123E-4</v>
      </c>
      <c r="ZL150" s="12"/>
      <c r="ZM150" s="11">
        <f t="shared" si="1130"/>
        <v>2.5163145157560969E-4</v>
      </c>
      <c r="ZN150" s="10">
        <f t="shared" si="1024"/>
        <v>97.242812028089787</v>
      </c>
      <c r="ZO150" s="9">
        <f t="shared" si="693"/>
        <v>98.383413361101674</v>
      </c>
      <c r="ZP150" s="9">
        <f t="shared" si="694"/>
        <v>96.089514842690846</v>
      </c>
      <c r="ZQ150" s="120">
        <f t="shared" si="1025"/>
        <v>97.23646410189626</v>
      </c>
      <c r="ZR150" s="15">
        <f t="shared" si="1026"/>
        <v>2.2369564946862565E-4</v>
      </c>
      <c r="ZS150" s="12"/>
      <c r="ZT150" s="11">
        <f t="shared" si="1131"/>
        <v>2.3826503662861598E-4</v>
      </c>
      <c r="ZU150" s="10">
        <f t="shared" si="1027"/>
        <v>97.309605210874906</v>
      </c>
      <c r="ZV150" s="9">
        <f t="shared" si="695"/>
        <v>98.382038172553379</v>
      </c>
      <c r="ZW150" s="9">
        <f t="shared" si="696"/>
        <v>96.22643525588532</v>
      </c>
      <c r="ZX150" s="120">
        <f t="shared" si="1028"/>
        <v>97.304236714219343</v>
      </c>
      <c r="ZY150" s="15">
        <f t="shared" si="1029"/>
        <v>2.1020938396812224E-4</v>
      </c>
      <c r="ZZ150" s="12"/>
      <c r="AAA150" s="11">
        <f t="shared" si="1132"/>
        <v>2.2474395595070348E-4</v>
      </c>
      <c r="AAB150" s="10">
        <f t="shared" si="1030"/>
        <v>97.377371363541727</v>
      </c>
      <c r="AAC150" s="9">
        <f t="shared" si="697"/>
        <v>98.380823801600769</v>
      </c>
      <c r="AAD150" s="9">
        <f t="shared" si="698"/>
        <v>96.365093040590949</v>
      </c>
      <c r="AAE150" s="120">
        <f t="shared" si="1031"/>
        <v>97.372958421095859</v>
      </c>
      <c r="AAF150" s="15">
        <f t="shared" si="1032"/>
        <v>1.9656937659577085E-4</v>
      </c>
      <c r="AAG150" s="12"/>
      <c r="AAH150" s="11">
        <f t="shared" si="1133"/>
        <v>2.110710365631058E-4</v>
      </c>
      <c r="AAI150" s="10">
        <f t="shared" si="1033"/>
        <v>97.446088082484778</v>
      </c>
      <c r="AAJ150" s="9">
        <f t="shared" si="699"/>
        <v>98.379761913162739</v>
      </c>
      <c r="AAK150" s="9">
        <f t="shared" si="700"/>
        <v>96.505451307948363</v>
      </c>
      <c r="AAL150" s="120">
        <f t="shared" si="1034"/>
        <v>97.442606610555544</v>
      </c>
      <c r="AAM150" s="15">
        <f t="shared" si="1035"/>
        <v>1.8277841184963676E-4</v>
      </c>
      <c r="AAN150" s="12"/>
      <c r="AAO150" s="11">
        <f t="shared" si="1134"/>
        <v>1.9724910408988621E-4</v>
      </c>
      <c r="AAP150" s="10">
        <f t="shared" si="1036"/>
        <v>97.515732593636358</v>
      </c>
      <c r="AAQ150" s="9">
        <f t="shared" si="701"/>
        <v>98.37884379840051</v>
      </c>
      <c r="AAR150" s="9">
        <f t="shared" si="702"/>
        <v>96.647472835667841</v>
      </c>
      <c r="AAS150" s="120">
        <f t="shared" si="1037"/>
        <v>97.513158317034168</v>
      </c>
      <c r="AAT150" s="15">
        <f t="shared" si="1038"/>
        <v>1.6883927029514884E-4</v>
      </c>
      <c r="AAU150" s="12"/>
      <c r="AAV150" s="11">
        <f t="shared" si="1135"/>
        <v>1.8328097982009349E-4</v>
      </c>
      <c r="AAW150" s="10">
        <f t="shared" si="1039"/>
        <v>97.586281772193757</v>
      </c>
      <c r="AAX150" s="9">
        <f t="shared" si="703"/>
        <v>98.378060379392593</v>
      </c>
      <c r="AAY150" s="9">
        <f t="shared" si="704"/>
        <v>96.791120103194444</v>
      </c>
      <c r="AAZ150" s="120">
        <f t="shared" si="1040"/>
        <v>97.584590241293512</v>
      </c>
      <c r="ABA150" s="15">
        <f t="shared" si="1041"/>
        <v>1.5475472559178436E-4</v>
      </c>
      <c r="ABB150" s="12"/>
      <c r="ABC150" s="11">
        <f t="shared" si="1136"/>
        <v>1.6916947773512849E-4</v>
      </c>
      <c r="ABD150" s="10">
        <f t="shared" si="1042"/>
        <v>97.657712162782929</v>
      </c>
      <c r="ABE150" s="9">
        <f t="shared" si="705"/>
        <v>98.377402214048672</v>
      </c>
      <c r="ABF150" s="9">
        <f t="shared" si="1139"/>
        <v>96.936355327407441</v>
      </c>
      <c r="ABG150" s="120">
        <f t="shared" si="1043"/>
        <v>97.656878770728056</v>
      </c>
      <c r="ABH150" s="15">
        <f t="shared" si="1044"/>
        <v>1.4052754149092601E-4</v>
      </c>
      <c r="ABI150" s="12"/>
      <c r="ABJ150" s="11">
        <f t="shared" si="1137"/>
        <v>1.5491740150923707E-4</v>
      </c>
      <c r="ABK150" s="10">
        <f t="shared" si="1161"/>
        <v>97.72999999999999</v>
      </c>
      <c r="ABL150" s="9">
        <f t="shared" si="706"/>
        <v>98.376859501244056</v>
      </c>
      <c r="ABM150" s="9"/>
      <c r="ABN150" s="101">
        <f t="shared" si="1046"/>
        <v>97.72999999999999</v>
      </c>
      <c r="ABO150" s="15">
        <f t="shared" si="1162"/>
        <v>1.2616046881270751E-4</v>
      </c>
      <c r="ABP150" s="11"/>
      <c r="ABQ150" s="11"/>
    </row>
    <row r="151" spans="1:745" x14ac:dyDescent="0.2">
      <c r="A151" s="1">
        <f t="shared" si="707"/>
        <v>175.2</v>
      </c>
      <c r="B151" s="1">
        <f t="shared" si="1048"/>
        <v>-530.86680486868977</v>
      </c>
      <c r="C151" s="1">
        <f t="shared" si="1049"/>
        <v>-2564065.8939724509</v>
      </c>
      <c r="D151" s="2">
        <f t="shared" si="1050"/>
        <v>119.74</v>
      </c>
      <c r="E151" s="7">
        <f t="shared" si="1051"/>
        <v>2.8300000000000001E-3</v>
      </c>
      <c r="F151" s="1">
        <f t="shared" si="1052"/>
        <v>6.2352202539999999E-2</v>
      </c>
      <c r="G151" s="2">
        <f t="shared" si="1053"/>
        <v>3500</v>
      </c>
      <c r="H151" s="3">
        <f t="shared" si="500"/>
        <v>58.333333333333336</v>
      </c>
      <c r="I151" s="3">
        <f t="shared" si="501"/>
        <v>366.52</v>
      </c>
      <c r="J151" s="1">
        <f t="shared" si="1054"/>
        <v>0.77</v>
      </c>
      <c r="K151" s="1">
        <f t="shared" si="1055"/>
        <v>0.65</v>
      </c>
      <c r="L151" s="1">
        <f t="shared" si="1140"/>
        <v>0.50050000000000006</v>
      </c>
      <c r="M151" s="40">
        <f t="shared" si="1141"/>
        <v>9.0273513153513143</v>
      </c>
      <c r="N151" s="40">
        <f t="shared" si="502"/>
        <v>685.17596483516479</v>
      </c>
      <c r="O151" s="1">
        <f t="shared" si="1056"/>
        <v>22.01</v>
      </c>
      <c r="P151" s="1">
        <f t="shared" si="1057"/>
        <v>101</v>
      </c>
      <c r="Q151" s="2">
        <f t="shared" si="1058"/>
        <v>9568.08</v>
      </c>
      <c r="R151" s="1">
        <f t="shared" si="1142"/>
        <v>95.680800000000005</v>
      </c>
      <c r="S151" s="7">
        <f t="shared" si="1059"/>
        <v>0.1084</v>
      </c>
      <c r="T151" s="7">
        <f t="shared" si="503"/>
        <v>9.228889823999999E-3</v>
      </c>
      <c r="U151" s="7">
        <f t="shared" si="1143"/>
        <v>5.2029491518009133E-2</v>
      </c>
      <c r="V151" s="40">
        <f t="shared" si="1144"/>
        <v>5127.2756619537149</v>
      </c>
      <c r="W151" s="1">
        <f t="shared" si="1060"/>
        <v>0</v>
      </c>
      <c r="X151" s="1">
        <f t="shared" si="1061"/>
        <v>119.74</v>
      </c>
      <c r="Y151" s="1">
        <f t="shared" si="1062"/>
        <v>97.72999999999999</v>
      </c>
      <c r="Z151" s="6">
        <f t="shared" si="505"/>
        <v>0.80246106979523479</v>
      </c>
      <c r="AA151" s="2">
        <f t="shared" si="1063"/>
        <v>464.2</v>
      </c>
      <c r="AB151" s="40">
        <f t="shared" si="1145"/>
        <v>27481.926356927921</v>
      </c>
      <c r="AC151" s="1">
        <f t="shared" si="1146"/>
        <v>0.20611977595863853</v>
      </c>
      <c r="AD151" s="2">
        <f t="shared" si="1147"/>
        <v>29</v>
      </c>
      <c r="AE151" s="10">
        <f t="shared" si="1148"/>
        <v>5.9774735028005175</v>
      </c>
      <c r="AF151" s="12">
        <f t="shared" si="1149"/>
        <v>0.17251225055234171</v>
      </c>
      <c r="AG151" s="43">
        <f t="shared" si="510"/>
        <v>-1.4296889913810166E-4</v>
      </c>
      <c r="AH151" s="97">
        <f t="shared" si="511"/>
        <v>3.6777920995065216E-5</v>
      </c>
      <c r="AI151" s="11">
        <f t="shared" si="712"/>
        <v>0</v>
      </c>
      <c r="AJ151" s="43">
        <f t="shared" si="512"/>
        <v>2.0353832175192981E-3</v>
      </c>
      <c r="AK151" s="43"/>
      <c r="AL151" s="11">
        <f t="shared" si="1163"/>
        <v>0</v>
      </c>
      <c r="AM151" s="10">
        <f t="shared" si="1150"/>
        <v>99.726243630043825</v>
      </c>
      <c r="AN151" s="9"/>
      <c r="AO151" s="9">
        <f t="shared" si="1151"/>
        <v>99.515048373339127</v>
      </c>
      <c r="AP151" s="108">
        <f t="shared" si="715"/>
        <v>99.515048373339127</v>
      </c>
      <c r="AQ151" s="15">
        <f t="shared" si="1152"/>
        <v>0</v>
      </c>
      <c r="AR151" s="49"/>
      <c r="AS151" s="11">
        <f t="shared" si="1153"/>
        <v>2.0596407214323287E-5</v>
      </c>
      <c r="AT151" s="10">
        <f t="shared" si="1154"/>
        <v>99.620640172610138</v>
      </c>
      <c r="AU151" s="9">
        <f t="shared" si="1155"/>
        <v>99.515048373339127</v>
      </c>
      <c r="AV151" s="9">
        <f t="shared" si="1156"/>
        <v>99.304427466679201</v>
      </c>
      <c r="AW151" s="101">
        <f t="shared" si="719"/>
        <v>99.409737920009164</v>
      </c>
      <c r="AX151" s="15">
        <f t="shared" si="720"/>
        <v>2.0539261056589121E-5</v>
      </c>
      <c r="AY151" s="49"/>
      <c r="AZ151" s="11">
        <f t="shared" si="1157"/>
        <v>4.1137929914791216E-5</v>
      </c>
      <c r="BA151" s="10">
        <f t="shared" si="1158"/>
        <v>99.515306465045882</v>
      </c>
      <c r="BB151" s="9">
        <f t="shared" si="1159"/>
        <v>99.515036779779464</v>
      </c>
      <c r="BC151" s="9">
        <f t="shared" si="517"/>
        <v>99.094375057479226</v>
      </c>
      <c r="BD151" s="101">
        <f t="shared" si="723"/>
        <v>99.304705918629338</v>
      </c>
      <c r="BE151" s="15">
        <f t="shared" si="1160"/>
        <v>4.1021952985843755E-5</v>
      </c>
      <c r="BF151" s="49"/>
      <c r="BG151" s="11">
        <f t="shared" si="725"/>
        <v>6.1622858494706084E-5</v>
      </c>
      <c r="BH151" s="10">
        <f t="shared" si="726"/>
        <v>99.410228080832638</v>
      </c>
      <c r="BI151" s="9">
        <f t="shared" si="518"/>
        <v>99.514990533176572</v>
      </c>
      <c r="BJ151" s="9">
        <f t="shared" si="727"/>
        <v>98.884885101871092</v>
      </c>
      <c r="BK151" s="101">
        <f t="shared" si="728"/>
        <v>99.199937817523832</v>
      </c>
      <c r="BL151" s="15">
        <f t="shared" si="729"/>
        <v>6.1446416464507297E-5</v>
      </c>
      <c r="BM151" s="49"/>
      <c r="BN151" s="11">
        <f t="shared" si="730"/>
        <v>8.2049520009914117E-5</v>
      </c>
      <c r="BO151" s="10">
        <f t="shared" si="731"/>
        <v>99.305390597164234</v>
      </c>
      <c r="BP151" s="9">
        <f t="shared" si="519"/>
        <v>99.514886770708898</v>
      </c>
      <c r="BQ151" s="9">
        <f t="shared" si="732"/>
        <v>98.675951371043979</v>
      </c>
      <c r="BR151" s="101">
        <f t="shared" si="733"/>
        <v>99.095419070876432</v>
      </c>
      <c r="BS151" s="15">
        <f t="shared" si="734"/>
        <v>8.1811029382537873E-5</v>
      </c>
      <c r="BT151" s="12"/>
      <c r="BU151" s="11">
        <f t="shared" si="735"/>
        <v>1.0241627827004443E-4</v>
      </c>
      <c r="BV151" s="10">
        <f t="shared" si="736"/>
        <v>99.200779601495498</v>
      </c>
      <c r="BW151" s="9">
        <f t="shared" si="520"/>
        <v>99.514702832952054</v>
      </c>
      <c r="BX151" s="9">
        <f t="shared" si="737"/>
        <v>98.467567457654809</v>
      </c>
      <c r="BY151" s="101">
        <f t="shared" si="738"/>
        <v>98.991135145303431</v>
      </c>
      <c r="BZ151" s="15">
        <f t="shared" si="739"/>
        <v>1.0211420687475195E-4</v>
      </c>
      <c r="CA151" s="12"/>
      <c r="CB151" s="11">
        <f t="shared" si="740"/>
        <v>1.2272153389764152E-4</v>
      </c>
      <c r="CC151" s="10">
        <f t="shared" si="741"/>
        <v>99.096380697996011</v>
      </c>
      <c r="CD151" s="9">
        <f t="shared" si="521"/>
        <v>99.514416270352299</v>
      </c>
      <c r="CE151" s="9">
        <f t="shared" si="742"/>
        <v>98.259726782300078</v>
      </c>
      <c r="CF151" s="101">
        <f t="shared" si="743"/>
        <v>98.887071526326196</v>
      </c>
      <c r="CG151" s="15">
        <f t="shared" si="744"/>
        <v>1.2235440132100448E-4</v>
      </c>
      <c r="CH151" s="12"/>
      <c r="CI151" s="11">
        <f t="shared" si="745"/>
        <v>1.4296372435593959E-4</v>
      </c>
      <c r="CJ151" s="10">
        <f t="shared" si="746"/>
        <v>98.992179513904745</v>
      </c>
      <c r="CK151" s="9">
        <f t="shared" si="522"/>
        <v>99.514004849438706</v>
      </c>
      <c r="CL151" s="9">
        <f t="shared" si="747"/>
        <v>98.052422600040003</v>
      </c>
      <c r="CM151" s="101">
        <f t="shared" si="748"/>
        <v>98.783213724739355</v>
      </c>
      <c r="CN151" s="15">
        <f t="shared" si="749"/>
        <v>1.4253010231575651E-4</v>
      </c>
      <c r="CO151" s="12"/>
      <c r="CP151" s="11">
        <f t="shared" si="750"/>
        <v>1.6314132394616585E-4</v>
      </c>
      <c r="CQ151" s="10">
        <f t="shared" si="751"/>
        <v>98.888161705781329</v>
      </c>
      <c r="CR151" s="9">
        <f t="shared" si="523"/>
        <v>99.513446558774874</v>
      </c>
      <c r="CS151" s="9">
        <f t="shared" si="524"/>
        <v>97.845648006964154</v>
      </c>
      <c r="CT151" s="101">
        <f t="shared" si="752"/>
        <v>98.679547282869521</v>
      </c>
      <c r="CU151" s="15">
        <f t="shared" si="753"/>
        <v>1.6263983660819997E-4</v>
      </c>
      <c r="CV151" s="12"/>
      <c r="CW151" s="11">
        <f t="shared" si="754"/>
        <v>1.8325284377543959E-4</v>
      </c>
      <c r="CX151" s="10">
        <f t="shared" si="755"/>
        <v>98.784312965649036</v>
      </c>
      <c r="CY151" s="9">
        <f t="shared" si="525"/>
        <v>99.512719614651331</v>
      </c>
      <c r="CZ151" s="9">
        <f t="shared" si="526"/>
        <v>97.63939594679276</v>
      </c>
      <c r="DA151" s="101">
        <f t="shared" si="756"/>
        <v>98.576057780722039</v>
      </c>
      <c r="DB151" s="15">
        <f t="shared" si="757"/>
        <v>1.8268216801364329E-4</v>
      </c>
      <c r="DC151" s="12"/>
      <c r="DD151" s="11">
        <f t="shared" si="758"/>
        <v>2.0329683169591854E-4</v>
      </c>
      <c r="DE151" s="10">
        <f t="shared" si="759"/>
        <v>98.680619027027134</v>
      </c>
      <c r="DF151" s="9">
        <f t="shared" si="527"/>
        <v>99.51180246651991</v>
      </c>
      <c r="DG151" s="9">
        <f t="shared" si="528"/>
        <v>97.433659217501429</v>
      </c>
      <c r="DH151" s="101">
        <f t="shared" si="760"/>
        <v>98.472730842010662</v>
      </c>
      <c r="DI151" s="15">
        <f t="shared" si="761"/>
        <v>2.0265569729740576E-4</v>
      </c>
      <c r="DJ151" s="12"/>
      <c r="DK151" s="11">
        <f t="shared" si="762"/>
        <v>2.2327187221644231E-4</v>
      </c>
      <c r="DL151" s="10">
        <f t="shared" si="763"/>
        <v>98.577065670847304</v>
      </c>
      <c r="DM151" s="9">
        <f t="shared" si="529"/>
        <v>99.51067380217205</v>
      </c>
      <c r="DN151" s="9">
        <f t="shared" si="530"/>
        <v>97.22843047796232</v>
      </c>
      <c r="DO151" s="101">
        <f t="shared" si="764"/>
        <v>98.369552140067185</v>
      </c>
      <c r="DP151" s="15">
        <f t="shared" si="765"/>
        <v>2.2255906203218421E-4</v>
      </c>
      <c r="DQ151" s="12"/>
      <c r="DR151" s="11">
        <f t="shared" si="766"/>
        <v>2.4317658638750212E-4</v>
      </c>
      <c r="DS151" s="10">
        <f t="shared" si="767"/>
        <v>98.473638731251555</v>
      </c>
      <c r="DT151" s="9">
        <f t="shared" si="531"/>
        <v>99.509312552662877</v>
      </c>
      <c r="DU151" s="9">
        <f t="shared" si="532"/>
        <v>97.023702254592934</v>
      </c>
      <c r="DV151" s="101">
        <f t="shared" si="768"/>
        <v>98.266507403627912</v>
      </c>
      <c r="DW151" s="15">
        <f t="shared" si="769"/>
        <v>2.4239093642985479E-4</v>
      </c>
      <c r="DX151" s="12"/>
      <c r="DY151" s="11">
        <f t="shared" si="770"/>
        <v>2.6300963166053928E-4</v>
      </c>
      <c r="DZ151" s="10">
        <f t="shared" si="771"/>
        <v>98.370324101268295</v>
      </c>
      <c r="EA151" s="9">
        <f t="shared" si="533"/>
        <v>99.507697896983501</v>
      </c>
      <c r="EB151" s="9">
        <f t="shared" si="534"/>
        <v>96.819466948005555</v>
      </c>
      <c r="EC151" s="101">
        <f t="shared" si="772"/>
        <v>98.163582422494528</v>
      </c>
      <c r="ED151" s="15">
        <f t="shared" si="773"/>
        <v>2.6215003114866785E-4</v>
      </c>
      <c r="EE151" s="12"/>
      <c r="EF151" s="11">
        <f t="shared" si="774"/>
        <v>2.8276970172244923E-4</v>
      </c>
      <c r="EG151" s="10">
        <f t="shared" si="775"/>
        <v>98.267107738364231</v>
      </c>
      <c r="EH151" s="9">
        <f t="shared" si="535"/>
        <v>99.505809266484093</v>
      </c>
      <c r="EI151" s="9">
        <f t="shared" si="536"/>
        <v>96.615716839645287</v>
      </c>
      <c r="EJ151" s="101">
        <f t="shared" si="776"/>
        <v>98.06076305306469</v>
      </c>
      <c r="EK151" s="15">
        <f t="shared" si="777"/>
        <v>2.8183509307724196E-4</v>
      </c>
      <c r="EL151" s="12"/>
      <c r="EM151" s="11">
        <f t="shared" si="778"/>
        <v>3.024555263066431E-4</v>
      </c>
      <c r="EN151" s="10">
        <f t="shared" si="779"/>
        <v>98.163975669867455</v>
      </c>
      <c r="EO151" s="9">
        <f t="shared" si="537"/>
        <v>99.503626349050521</v>
      </c>
      <c r="EP151" s="9">
        <f t="shared" si="538"/>
        <v>96.412444098414582</v>
      </c>
      <c r="EQ151" s="101">
        <f t="shared" si="780"/>
        <v>97.958035223732551</v>
      </c>
      <c r="ER151" s="15">
        <f t="shared" si="781"/>
        <v>3.014449050958637E-4</v>
      </c>
      <c r="ES151" s="12"/>
      <c r="ET151" s="11">
        <f t="shared" si="782"/>
        <v>3.2206587098114058E-4</v>
      </c>
      <c r="EU151" s="10">
        <f t="shared" si="783"/>
        <v>98.060913998262095</v>
      </c>
      <c r="EV151" s="9">
        <f t="shared" si="539"/>
        <v>99.501129093037719</v>
      </c>
      <c r="EW151" s="9">
        <f t="shared" si="540"/>
        <v>96.209640787271724</v>
      </c>
      <c r="EX151" s="101">
        <f t="shared" si="784"/>
        <v>97.855384940154721</v>
      </c>
      <c r="EY151" s="15">
        <f t="shared" si="785"/>
        <v>3.2097828581658457E-4</v>
      </c>
      <c r="EZ151" s="12"/>
      <c r="FA151" s="11">
        <f t="shared" si="786"/>
        <v>3.4159953691517198E-4</v>
      </c>
      <c r="FB151" s="10">
        <f t="shared" si="787"/>
        <v>97.957908906349786</v>
      </c>
      <c r="FC151" s="9">
        <f t="shared" si="541"/>
        <v>99.498297710962973</v>
      </c>
      <c r="FD151" s="9">
        <f t="shared" si="542"/>
        <v>96.007298869798504</v>
      </c>
      <c r="FE151" s="101">
        <f t="shared" si="788"/>
        <v>97.752798290380738</v>
      </c>
      <c r="FF151" s="15">
        <f t="shared" si="789"/>
        <v>3.4043408930291909E-4</v>
      </c>
      <c r="FG151" s="12"/>
      <c r="FH151" s="11">
        <f t="shared" si="790"/>
        <v>3.6105536062501541E-4</v>
      </c>
      <c r="FI151" s="10">
        <f t="shared" si="791"/>
        <v>97.854946662277285</v>
      </c>
      <c r="FJ151" s="9">
        <f t="shared" si="543"/>
        <v>99.495112682962628</v>
      </c>
      <c r="FK151" s="9">
        <f t="shared" si="544"/>
        <v>95.805410216729484</v>
      </c>
      <c r="FL151" s="101">
        <f t="shared" si="792"/>
        <v>97.650261449846056</v>
      </c>
      <c r="FM151" s="15">
        <f t="shared" si="793"/>
        <v>3.5981120477021573E-4</v>
      </c>
      <c r="FN151" s="12"/>
      <c r="FO151" s="11">
        <f t="shared" si="794"/>
        <v>3.8043221370014389E-4</v>
      </c>
      <c r="FP151" s="10">
        <f t="shared" si="795"/>
        <v>97.752013624428145</v>
      </c>
      <c r="FQ151" s="9">
        <f t="shared" si="545"/>
        <v>99.491554760015973</v>
      </c>
      <c r="FR151" s="9">
        <f t="shared" si="546"/>
        <v>95.603966612434618</v>
      </c>
      <c r="FS151" s="101">
        <f t="shared" si="796"/>
        <v>97.547760686225303</v>
      </c>
      <c r="FT151" s="15">
        <f t="shared" si="797"/>
        <v>3.791085562678719E-4</v>
      </c>
      <c r="FU151" s="12"/>
      <c r="FV151" s="11">
        <f t="shared" si="798"/>
        <v>3.9972900251078095E-4</v>
      </c>
      <c r="FW151" s="10">
        <f t="shared" si="799"/>
        <v>97.649096246176242</v>
      </c>
      <c r="FX151" s="9">
        <f t="shared" si="547"/>
        <v>99.487604966940069</v>
      </c>
      <c r="FY151" s="9">
        <f t="shared" si="548"/>
        <v>95.402959761352363</v>
      </c>
      <c r="FZ151" s="101">
        <f t="shared" si="800"/>
        <v>97.445282364146209</v>
      </c>
      <c r="GA151" s="15">
        <f t="shared" si="801"/>
        <v>3.9832510234404794E-4</v>
      </c>
      <c r="GB151" s="12"/>
      <c r="GC151" s="11">
        <f t="shared" si="802"/>
        <v>4.1894466789752638E-4</v>
      </c>
      <c r="GD151" s="10">
        <f t="shared" si="803"/>
        <v>97.546181080501597</v>
      </c>
      <c r="GE151" s="9">
        <f t="shared" si="549"/>
        <v>99.483244605159626</v>
      </c>
      <c r="GF151" s="9">
        <f t="shared" si="550"/>
        <v>95.202381294360833</v>
      </c>
      <c r="GG151" s="101">
        <f t="shared" si="804"/>
        <v>97.34281294976023</v>
      </c>
      <c r="GH151" s="15">
        <f t="shared" si="805"/>
        <v>4.1745983569445902E-4</v>
      </c>
      <c r="GI151" s="12"/>
      <c r="GJ151" s="11">
        <f t="shared" si="806"/>
        <v>4.3807818484459054E-4</v>
      </c>
      <c r="GK151" s="10">
        <f t="shared" si="807"/>
        <v>97.443254784464301</v>
      </c>
      <c r="GL151" s="9">
        <f t="shared" si="551"/>
        <v>99.478455255255966</v>
      </c>
      <c r="GM151" s="9">
        <f t="shared" si="552"/>
        <v>95.002222775088072</v>
      </c>
      <c r="GN151" s="120">
        <f t="shared" si="808"/>
        <v>97.240339015172026</v>
      </c>
      <c r="GO151" s="15">
        <f t="shared" si="809"/>
        <v>4.365117827956066E-4</v>
      </c>
      <c r="GP151" s="12"/>
      <c r="GQ151" s="11">
        <f t="shared" si="810"/>
        <v>4.5712856213693417E-4</v>
      </c>
      <c r="GR151" s="10">
        <f t="shared" si="811"/>
        <v>97.34030412353917</v>
      </c>
      <c r="GS151" s="9">
        <f t="shared" si="553"/>
        <v>99.473218779299472</v>
      </c>
      <c r="GT151" s="9">
        <f t="shared" si="554"/>
        <v>94.802475706149309</v>
      </c>
      <c r="GU151" s="120">
        <f t="shared" si="812"/>
        <v>97.137847242724391</v>
      </c>
      <c r="GV151" s="15">
        <f t="shared" si="813"/>
        <v>4.5548000352397741E-4</v>
      </c>
      <c r="GW151" s="12"/>
      <c r="GX151" s="11">
        <f t="shared" si="814"/>
        <v>4.7609484200288466E-4</v>
      </c>
      <c r="GY151" s="10">
        <f t="shared" si="815"/>
        <v>97.237315975807178</v>
      </c>
      <c r="GZ151" s="9">
        <f t="shared" si="555"/>
        <v>99.46751732296994</v>
      </c>
      <c r="HA151" s="9">
        <f t="shared" si="556"/>
        <v>94.603131535310311</v>
      </c>
      <c r="HB151" s="101">
        <f t="shared" si="816"/>
        <v>97.035324429140132</v>
      </c>
      <c r="HC151" s="15">
        <f t="shared" si="817"/>
        <v>4.7436359076177229E-4</v>
      </c>
      <c r="HD151" s="12"/>
      <c r="HE151" s="11">
        <f t="shared" si="818"/>
        <v>4.9497609974271425E-4</v>
      </c>
      <c r="HF151" s="10">
        <f t="shared" si="819"/>
        <v>97.134277336005454</v>
      </c>
      <c r="HG151" s="9">
        <f t="shared" si="557"/>
        <v>99.46133331746924</v>
      </c>
      <c r="HH151" s="9">
        <f t="shared" si="558"/>
        <v>94.404181661568543</v>
      </c>
      <c r="HI151" s="101">
        <f t="shared" si="820"/>
        <v>96.932757489518892</v>
      </c>
      <c r="HJ151" s="15">
        <f t="shared" si="821"/>
        <v>4.9316166999042348E-4</v>
      </c>
      <c r="HK151" s="12"/>
      <c r="HL151" s="11">
        <f t="shared" si="822"/>
        <v>5.1377144334441576E-4</v>
      </c>
      <c r="HM151" s="10">
        <f t="shared" si="823"/>
        <v>97.031175319433942</v>
      </c>
      <c r="HN151" s="9">
        <f t="shared" si="559"/>
        <v>99.454649481231087</v>
      </c>
      <c r="HO151" s="9">
        <f t="shared" si="560"/>
        <v>94.205617441148945</v>
      </c>
      <c r="HP151" s="120">
        <f t="shared" si="824"/>
        <v>96.830133461190016</v>
      </c>
      <c r="HQ151" s="15">
        <f t="shared" si="825"/>
        <v>5.1187339887261228E-4</v>
      </c>
      <c r="HR151" s="12"/>
      <c r="HS151" s="11">
        <f t="shared" si="1064"/>
        <v>5.3248001308742784E-4</v>
      </c>
      <c r="HT151" s="10">
        <f t="shared" si="826"/>
        <v>96.927997165719376</v>
      </c>
      <c r="HU151" s="9">
        <f t="shared" si="561"/>
        <v>99.447448821432388</v>
      </c>
      <c r="HV151" s="9">
        <f t="shared" si="562"/>
        <v>94.007430193409064</v>
      </c>
      <c r="HW151" s="120">
        <f t="shared" si="827"/>
        <v>96.727439507420726</v>
      </c>
      <c r="HX151" s="15">
        <f t="shared" si="828"/>
        <v>5.3049796682381231E-4</v>
      </c>
      <c r="HY151" s="12"/>
      <c r="HZ151" s="11">
        <f t="shared" si="1065"/>
        <v>5.5110098113522656E-4</v>
      </c>
      <c r="IA151" s="10">
        <f t="shared" si="829"/>
        <v>96.824730242436345</v>
      </c>
      <c r="IB151" s="9">
        <f t="shared" si="563"/>
        <v>99.439714635311176</v>
      </c>
      <c r="IC151" s="9">
        <f t="shared" si="564"/>
        <v>93.809611206648228</v>
      </c>
      <c r="ID151" s="120">
        <f t="shared" si="830"/>
        <v>96.624662920979702</v>
      </c>
      <c r="IE151" s="15">
        <f t="shared" si="831"/>
        <v>5.4903459457430798E-4</v>
      </c>
      <c r="IF151" s="12"/>
      <c r="IG151" s="11">
        <f t="shared" si="1066"/>
        <v>5.6963355111778883E-4</v>
      </c>
      <c r="IH151" s="10">
        <f t="shared" si="832"/>
        <v>96.721362048585121</v>
      </c>
      <c r="II151" s="9">
        <f t="shared" si="565"/>
        <v>99.43143051129573</v>
      </c>
      <c r="IJ151" s="9">
        <f t="shared" si="566"/>
        <v>93.612151743819197</v>
      </c>
      <c r="IK151" s="120">
        <f t="shared" si="833"/>
        <v>96.521791127557464</v>
      </c>
      <c r="IL151" s="15">
        <f t="shared" si="834"/>
        <v>5.6748253372231744E-4</v>
      </c>
      <c r="IM151" s="12"/>
      <c r="IN151" s="11">
        <f t="shared" si="1067"/>
        <v>5.8807695770452494E-4</v>
      </c>
      <c r="IO151" s="10">
        <f t="shared" si="835"/>
        <v>96.617880217927819</v>
      </c>
      <c r="IP151" s="9">
        <f t="shared" si="567"/>
        <v>99.422580329949952</v>
      </c>
      <c r="IQ151" s="9">
        <f t="shared" si="568"/>
        <v>93.415043048134933</v>
      </c>
      <c r="IR151" s="120">
        <f t="shared" si="836"/>
        <v>96.418811689042442</v>
      </c>
      <c r="IS151" s="15">
        <f t="shared" si="837"/>
        <v>5.8584106627942501E-4</v>
      </c>
      <c r="IT151" s="12"/>
      <c r="IU151" s="11">
        <f t="shared" si="1068"/>
        <v>6.0643046616884065E-4</v>
      </c>
      <c r="IV151" s="10">
        <f t="shared" si="838"/>
        <v>96.514272522181699</v>
      </c>
      <c r="IW151" s="9">
        <f t="shared" si="569"/>
        <v>99.413148264739732</v>
      </c>
      <c r="IX151" s="9">
        <f t="shared" si="570"/>
        <v>93.218276348569475</v>
      </c>
      <c r="IY151" s="120">
        <f t="shared" si="839"/>
        <v>96.315712306654603</v>
      </c>
      <c r="IZ151" s="15">
        <f t="shared" si="840"/>
        <v>6.0410950420888246E-4</v>
      </c>
      <c r="JA151" s="12"/>
      <c r="JB151" s="11">
        <f t="shared" si="1069"/>
        <v>6.2469337194492229E-4</v>
      </c>
      <c r="JC151" s="10">
        <f t="shared" si="841"/>
        <v>96.410526874071465</v>
      </c>
      <c r="JD151" s="9">
        <f t="shared" si="571"/>
        <v>99.403118782625342</v>
      </c>
      <c r="JE151" s="9">
        <f t="shared" si="572"/>
        <v>93.021842865249482</v>
      </c>
      <c r="JF151" s="120">
        <f t="shared" si="842"/>
        <v>96.212480823937412</v>
      </c>
      <c r="JG151" s="15">
        <f t="shared" si="843"/>
        <v>6.2228718895760674E-4</v>
      </c>
      <c r="JH151" s="12"/>
      <c r="JI151" s="11">
        <f t="shared" si="1070"/>
        <v>6.4286500017752797E-4</v>
      </c>
      <c r="JJ151" s="10">
        <f t="shared" si="844"/>
        <v>96.306631330241345</v>
      </c>
      <c r="JK151" s="9">
        <f t="shared" si="573"/>
        <v>99.39247664448483</v>
      </c>
      <c r="JL151" s="9">
        <f t="shared" si="574"/>
        <v>92.825733814730739</v>
      </c>
      <c r="JM151" s="120">
        <f t="shared" si="845"/>
        <v>96.109105229607792</v>
      </c>
      <c r="JN151" s="15">
        <f t="shared" si="846"/>
        <v>6.4037349098291531E-4</v>
      </c>
      <c r="JO151" s="12"/>
      <c r="JP151" s="11">
        <f t="shared" si="1071"/>
        <v>6.6094470526583847E-4</v>
      </c>
      <c r="JQ151" s="10">
        <f t="shared" si="847"/>
        <v>96.202574094026502</v>
      </c>
      <c r="JR151" s="9">
        <f t="shared" si="575"/>
        <v>99.381206905373261</v>
      </c>
      <c r="JS151" s="9">
        <f t="shared" si="576"/>
        <v>92.629940415161045</v>
      </c>
      <c r="JT151" s="120">
        <f t="shared" si="848"/>
        <v>96.005573660267146</v>
      </c>
      <c r="JU151" s="15">
        <f t="shared" si="849"/>
        <v>6.5836780927434131E-4</v>
      </c>
      <c r="JV151" s="12"/>
      <c r="JW151" s="11">
        <f t="shared" si="1072"/>
        <v>6.7893187040169334E-4</v>
      </c>
      <c r="JX151" s="10">
        <f t="shared" si="850"/>
        <v>96.098343518086949</v>
      </c>
      <c r="JY151" s="9">
        <f t="shared" si="577"/>
        <v>99.369294914622884</v>
      </c>
      <c r="JZ151" s="9">
        <f t="shared" si="578"/>
        <v>92.434453891322548</v>
      </c>
      <c r="KA151" s="120">
        <f t="shared" si="851"/>
        <v>95.901874402972709</v>
      </c>
      <c r="KB151" s="15">
        <f t="shared" si="852"/>
        <v>6.7626957087166587E-4</v>
      </c>
      <c r="KC151" s="12"/>
      <c r="KD151" s="11">
        <f t="shared" si="1073"/>
        <v>6.9682590710336387E-4</v>
      </c>
      <c r="KE151" s="10">
        <f t="shared" si="853"/>
        <v>95.993928106902956</v>
      </c>
      <c r="KF151" s="9">
        <f t="shared" si="579"/>
        <v>99.356726315789047</v>
      </c>
      <c r="KG151" s="9">
        <f t="shared" si="580"/>
        <v>92.239265479555456</v>
      </c>
      <c r="KH151" s="120">
        <f t="shared" si="854"/>
        <v>95.797995897672251</v>
      </c>
      <c r="KI151" s="15">
        <f t="shared" si="855"/>
        <v>6.940782303795158E-4</v>
      </c>
      <c r="KJ151" s="12"/>
      <c r="KK151" s="11">
        <f t="shared" si="1074"/>
        <v>7.1462625474515867E-4</v>
      </c>
      <c r="KL151" s="10">
        <f t="shared" si="856"/>
        <v>95.889316519135377</v>
      </c>
      <c r="KM151" s="9">
        <f t="shared" si="581"/>
        <v>99.343487046446924</v>
      </c>
      <c r="KN151" s="9">
        <f t="shared" si="582"/>
        <v>92.044366432556671</v>
      </c>
      <c r="KO151" s="120">
        <f t="shared" si="857"/>
        <v>95.693926739501791</v>
      </c>
      <c r="KP151" s="15">
        <f t="shared" si="858"/>
        <v>7.1179326947958411E-4</v>
      </c>
      <c r="KQ151" s="12"/>
      <c r="KR151" s="11">
        <f t="shared" si="1075"/>
        <v>7.323323800839819E-4</v>
      </c>
      <c r="KS151" s="10">
        <f t="shared" si="859"/>
        <v>95.78449756985006</v>
      </c>
      <c r="KT151" s="9">
        <f t="shared" si="583"/>
        <v>99.329563337843908</v>
      </c>
      <c r="KU151" s="9">
        <f t="shared" si="584"/>
        <v>91.849748024055643</v>
      </c>
      <c r="KV151" s="120">
        <f t="shared" si="860"/>
        <v>95.589655680949775</v>
      </c>
      <c r="KW151" s="15">
        <f t="shared" si="861"/>
        <v>7.2941419644074004E-4</v>
      </c>
      <c r="KX151" s="12"/>
      <c r="KY151" s="11">
        <f t="shared" si="1076"/>
        <v>7.4994377678307199E-4</v>
      </c>
      <c r="KZ151" s="10">
        <f t="shared" si="862"/>
        <v>95.679460232609955</v>
      </c>
      <c r="LA151" s="9">
        <f t="shared" si="585"/>
        <v>99.314941714412441</v>
      </c>
      <c r="LB151" s="9">
        <f t="shared" si="586"/>
        <v>91.655401553362807</v>
      </c>
      <c r="LC151" s="120">
        <f t="shared" si="863"/>
        <v>95.485171633887632</v>
      </c>
      <c r="LD151" s="15">
        <f t="shared" si="864"/>
        <v>7.4694054562798775E-4</v>
      </c>
      <c r="LE151" s="12"/>
      <c r="LF151" s="11">
        <f t="shared" si="1077"/>
        <v>7.6745996493386931E-4</v>
      </c>
      <c r="LG151" s="10">
        <f t="shared" si="865"/>
        <v>95.574193641434988</v>
      </c>
      <c r="LH151" s="9">
        <f t="shared" si="587"/>
        <v>99.299608993148283</v>
      </c>
      <c r="LI151" s="9">
        <f t="shared" si="588"/>
        <v>91.461318349791185</v>
      </c>
      <c r="LJ151" s="120">
        <f t="shared" si="866"/>
        <v>95.380463671469727</v>
      </c>
      <c r="LK151" s="15">
        <f t="shared" si="867"/>
        <v>7.6437187701064457E-4</v>
      </c>
      <c r="LL151" s="12"/>
      <c r="LM151" s="11">
        <f t="shared" si="1078"/>
        <v>7.8488049057642373E-4</v>
      </c>
      <c r="LN151" s="10">
        <f t="shared" si="868"/>
        <v>95.468687092632379</v>
      </c>
      <c r="LO151" s="9">
        <f t="shared" si="589"/>
        <v>99.283552282858864</v>
      </c>
      <c r="LP151" s="9">
        <f t="shared" si="590"/>
        <v>91.267489776948921</v>
      </c>
      <c r="LQ151" s="120">
        <f t="shared" si="869"/>
        <v>95.275521029903899</v>
      </c>
      <c r="LR151" s="15">
        <f t="shared" si="870"/>
        <v>7.817077756704289E-4</v>
      </c>
      <c r="LS151" s="12"/>
      <c r="LT151" s="11">
        <f t="shared" si="1079"/>
        <v>8.0220492521902601E-4</v>
      </c>
      <c r="LU151" s="10">
        <f t="shared" si="871"/>
        <v>95.362930046498661</v>
      </c>
      <c r="LV151" s="9">
        <f t="shared" si="591"/>
        <v>99.266758983286607</v>
      </c>
      <c r="LW151" s="9">
        <f t="shared" si="592"/>
        <v>91.073907236902429</v>
      </c>
      <c r="LX151" s="120">
        <f t="shared" si="872"/>
        <v>95.170333110094518</v>
      </c>
      <c r="LY151" s="15">
        <f t="shared" si="873"/>
        <v>7.9894785131002166E-4</v>
      </c>
      <c r="LZ151" s="12"/>
      <c r="MA151" s="11">
        <f t="shared" si="1080"/>
        <v>8.1943286535756212E-4</v>
      </c>
      <c r="MB151" s="10">
        <f t="shared" si="874"/>
        <v>95.256912128895578</v>
      </c>
      <c r="MC151" s="9">
        <f t="shared" si="593"/>
        <v>99.249216784111724</v>
      </c>
      <c r="MD151" s="9">
        <f t="shared" si="594"/>
        <v>90.88056217420889</v>
      </c>
      <c r="ME151" s="120">
        <f t="shared" si="875"/>
        <v>95.064889479160314</v>
      </c>
      <c r="MF151" s="15">
        <f t="shared" si="876"/>
        <v>8.1609173776254487E-4</v>
      </c>
      <c r="MG151" s="12"/>
      <c r="MH151" s="11">
        <f t="shared" si="1081"/>
        <v>8.3656393199517984E-4</v>
      </c>
      <c r="MI151" s="10">
        <f t="shared" si="877"/>
        <v>95.15062313270154</v>
      </c>
      <c r="MJ151" s="9">
        <f t="shared" si="595"/>
        <v>99.23091366383926</v>
      </c>
      <c r="MK151" s="9">
        <f t="shared" si="596"/>
        <v>90.6874460798185</v>
      </c>
      <c r="ML151" s="120">
        <f t="shared" si="878"/>
        <v>94.95917987182888</v>
      </c>
      <c r="MM151" s="15">
        <f t="shared" si="879"/>
        <v>8.3313909250252094E-4</v>
      </c>
      <c r="MN151" s="12"/>
      <c r="MO151" s="11">
        <f t="shared" si="1082"/>
        <v>8.535977701626833E-4</v>
      </c>
      <c r="MP151" s="10">
        <f t="shared" si="880"/>
        <v>95.044053019141103</v>
      </c>
      <c r="MQ151" s="9">
        <f t="shared" si="597"/>
        <v>99.211837888574863</v>
      </c>
      <c r="MR151" s="9">
        <f t="shared" si="598"/>
        <v>90.49455049484493</v>
      </c>
      <c r="MS151" s="120">
        <f t="shared" si="881"/>
        <v>94.853194191709889</v>
      </c>
      <c r="MT151" s="15">
        <f t="shared" si="882"/>
        <v>8.5008959615877973E-4</v>
      </c>
      <c r="MU151" s="12"/>
      <c r="MV151" s="11">
        <f t="shared" si="1083"/>
        <v>8.7053404844024743E-4</v>
      </c>
      <c r="MW151" s="10">
        <f t="shared" si="883"/>
        <v>94.937191918993989</v>
      </c>
      <c r="MX151" s="9">
        <f t="shared" si="599"/>
        <v>99.191978010693802</v>
      </c>
      <c r="MY151" s="9">
        <f t="shared" si="600"/>
        <v>90.301867014205243</v>
      </c>
      <c r="MZ151" s="120">
        <f t="shared" si="884"/>
        <v>94.746922512449515</v>
      </c>
      <c r="NA151" s="15">
        <f t="shared" si="885"/>
        <v>8.6694295202971927E-4</v>
      </c>
      <c r="NB151" s="12"/>
      <c r="NC151" s="11">
        <f t="shared" si="1084"/>
        <v>8.8737245848078653E-4</v>
      </c>
      <c r="ND151" s="10">
        <f t="shared" si="886"/>
        <v>94.830030133686478</v>
      </c>
      <c r="NE151" s="9">
        <f t="shared" si="601"/>
        <v>99.171322867407639</v>
      </c>
      <c r="NF151" s="9">
        <f t="shared" si="602"/>
        <v>90.109387290128026</v>
      </c>
      <c r="NG151" s="120">
        <f t="shared" si="887"/>
        <v>94.64035507876784</v>
      </c>
      <c r="NH151" s="15">
        <f t="shared" si="888"/>
        <v>8.8369888560142361E-4</v>
      </c>
      <c r="NI151" s="12"/>
      <c r="NJ151" s="11">
        <f t="shared" si="1085"/>
        <v>9.0411271453554921E-4</v>
      </c>
      <c r="NK151" s="10">
        <f t="shared" si="889"/>
        <v>94.722558136266684</v>
      </c>
      <c r="NL151" s="9">
        <f t="shared" si="603"/>
        <v>99.149861579232862</v>
      </c>
      <c r="NM151" s="9">
        <f t="shared" si="604"/>
        <v>89.917103035531269</v>
      </c>
      <c r="NN151" s="120">
        <f t="shared" si="890"/>
        <v>94.533482307382059</v>
      </c>
      <c r="NO151" s="15">
        <f t="shared" si="891"/>
        <v>9.0035714406893469E-4</v>
      </c>
      <c r="NP151" s="12"/>
      <c r="NQ151" s="11">
        <f t="shared" si="1086"/>
        <v>9.2075455298218692E-4</v>
      </c>
      <c r="NR151" s="10">
        <f t="shared" si="892"/>
        <v>94.614766572266703</v>
      </c>
      <c r="NS151" s="9">
        <f t="shared" si="605"/>
        <v>99.127583548365777</v>
      </c>
      <c r="NT151" s="9">
        <f t="shared" si="606"/>
        <v>89.725006027268989</v>
      </c>
      <c r="NU151" s="120">
        <f t="shared" si="893"/>
        <v>94.426294787817383</v>
      </c>
      <c r="NV151" s="15">
        <f t="shared" si="894"/>
        <v>9.1691749586114485E-4</v>
      </c>
      <c r="NW151" s="12"/>
      <c r="NX151" s="11">
        <f t="shared" si="1087"/>
        <v>9.372977318558599E-4</v>
      </c>
      <c r="NY151" s="10">
        <f t="shared" si="895"/>
        <v>94.506646260453167</v>
      </c>
      <c r="NZ151" s="9">
        <f t="shared" si="607"/>
        <v>99.104478456967826</v>
      </c>
      <c r="OA151" s="9">
        <f t="shared" si="608"/>
        <v>89.533088109248482</v>
      </c>
      <c r="OB151" s="120">
        <f t="shared" si="896"/>
        <v>94.318783283108161</v>
      </c>
      <c r="OC151" s="15">
        <f t="shared" si="897"/>
        <v>9.333797301696291E-4</v>
      </c>
      <c r="OD151" s="12"/>
      <c r="OE151" s="11">
        <f t="shared" si="1088"/>
        <v>9.5374203038358805E-4</v>
      </c>
      <c r="OF151" s="10">
        <f t="shared" si="898"/>
        <v>94.398188193469252</v>
      </c>
      <c r="OG151" s="9">
        <f t="shared" si="609"/>
        <v>99.080536265365453</v>
      </c>
      <c r="OH151" s="9">
        <f t="shared" si="610"/>
        <v>89.341341195418408</v>
      </c>
      <c r="OI151" s="120">
        <f t="shared" si="899"/>
        <v>94.210938730391931</v>
      </c>
      <c r="OJ151" s="15">
        <f t="shared" si="900"/>
        <v>9.497436564816946E-4</v>
      </c>
      <c r="OK151" s="12"/>
      <c r="OL151" s="11">
        <f t="shared" si="1089"/>
        <v>9.7008724852224739E-4</v>
      </c>
      <c r="OM151" s="10">
        <f t="shared" si="901"/>
        <v>94.289383538370259</v>
      </c>
      <c r="ON151" s="9">
        <f t="shared" si="611"/>
        <v>99.055747210168448</v>
      </c>
      <c r="OO151" s="9">
        <f t="shared" si="612"/>
        <v>89.149757272627809</v>
      </c>
      <c r="OP151" s="120">
        <f t="shared" si="902"/>
        <v>94.102752241398122</v>
      </c>
      <c r="OQ151" s="15">
        <f t="shared" si="903"/>
        <v>9.6600910411807667E-4</v>
      </c>
      <c r="OR151" s="12"/>
      <c r="OS151" s="11">
        <f t="shared" si="1090"/>
        <v>9.8633320650060702E-4</v>
      </c>
      <c r="OT151" s="10">
        <f t="shared" si="904"/>
        <v>94.18022363705478</v>
      </c>
      <c r="OU151" s="9">
        <f t="shared" si="613"/>
        <v>99.030101802310753</v>
      </c>
      <c r="OV151" s="9">
        <f t="shared" si="614"/>
        <v>88.958328403358948</v>
      </c>
      <c r="OW151" s="120">
        <f t="shared" si="905"/>
        <v>93.994215102834858</v>
      </c>
      <c r="OX151" s="15">
        <f t="shared" si="906"/>
        <v>9.8217592177538655E-4</v>
      </c>
      <c r="OY151" s="12"/>
      <c r="OZ151" s="11">
        <f t="shared" si="1091"/>
        <v>1.0024797443655181E-3</v>
      </c>
      <c r="PA151" s="10">
        <f t="shared" si="907"/>
        <v>94.070700006594848</v>
      </c>
      <c r="PB151" s="9">
        <f t="shared" si="615"/>
        <v>99.003590825017554</v>
      </c>
      <c r="PC151" s="9">
        <f t="shared" si="616"/>
        <v>88.767046728332659</v>
      </c>
      <c r="PD151" s="120">
        <f t="shared" si="908"/>
        <v>93.885318776675106</v>
      </c>
      <c r="PE151" s="15">
        <f t="shared" si="909"/>
        <v>9.9824397707381379E-4</v>
      </c>
      <c r="PF151" s="12"/>
      <c r="PG151" s="11">
        <f t="shared" si="1092"/>
        <v>1.0185267215327568E-3</v>
      </c>
      <c r="PH151" s="10">
        <f t="shared" si="910"/>
        <v>93.960804339466335</v>
      </c>
      <c r="PI151" s="9">
        <f t="shared" si="617"/>
        <v>98.976205331702374</v>
      </c>
      <c r="PJ151" s="9">
        <f t="shared" si="618"/>
        <v>88.575904468989492</v>
      </c>
      <c r="PK151" s="120">
        <f t="shared" si="911"/>
        <v>93.77605490034594</v>
      </c>
      <c r="PL151" s="15">
        <f t="shared" si="912"/>
        <v>1.0142131561100716E-3</v>
      </c>
      <c r="PM151" s="12"/>
      <c r="PN151" s="11">
        <f t="shared" si="1093"/>
        <v>1.0344740163426131E-3</v>
      </c>
      <c r="PO151" s="10">
        <f t="shared" si="913"/>
        <v>93.850528503683023</v>
      </c>
      <c r="PP151" s="9">
        <f t="shared" si="619"/>
        <v>98.94793664379786</v>
      </c>
      <c r="PQ151" s="9">
        <f t="shared" si="620"/>
        <v>88.384893929847365</v>
      </c>
      <c r="PR151" s="120">
        <f t="shared" si="914"/>
        <v>93.666415286822613</v>
      </c>
      <c r="PS151" s="15">
        <f t="shared" si="915"/>
        <v>1.030083363015976E-3</v>
      </c>
      <c r="PT151" s="12"/>
      <c r="PU151" s="11">
        <f t="shared" si="1094"/>
        <v>1.0503215256204774E-3</v>
      </c>
      <c r="PV151" s="10">
        <f t="shared" si="916"/>
        <v>93.739864542836585</v>
      </c>
      <c r="PW151" s="9">
        <f t="shared" si="621"/>
        <v>98.918776348523707</v>
      </c>
      <c r="PX151" s="9">
        <f t="shared" si="622"/>
        <v>88.194007500736973</v>
      </c>
      <c r="PY151" s="120">
        <f t="shared" si="917"/>
        <v>93.556391924630333</v>
      </c>
      <c r="PZ151" s="15">
        <f t="shared" si="918"/>
        <v>1.0458545195227659E-3</v>
      </c>
      <c r="QA151" s="12"/>
      <c r="QB151" s="11">
        <f t="shared" si="1095"/>
        <v>1.0660691642427125E-3</v>
      </c>
      <c r="QC151" s="10">
        <f t="shared" si="919"/>
        <v>93.628804676044808</v>
      </c>
      <c r="QD151" s="9">
        <f t="shared" si="623"/>
        <v>98.888716296595362</v>
      </c>
      <c r="QE151" s="9">
        <f t="shared" si="624"/>
        <v>88.003237658916021</v>
      </c>
      <c r="QF151" s="120">
        <f t="shared" si="920"/>
        <v>93.445976977755691</v>
      </c>
      <c r="QG151" s="15">
        <f t="shared" si="921"/>
        <v>1.0615265645314944E-3</v>
      </c>
      <c r="QH151" s="12"/>
      <c r="QI151" s="11">
        <f t="shared" si="1096"/>
        <v>1.0817168647080174E-3</v>
      </c>
      <c r="QJ151" s="10">
        <f t="shared" si="922"/>
        <v>93.517341297810347</v>
      </c>
      <c r="QK151" s="9">
        <f t="shared" si="625"/>
        <v>98.8577485998767</v>
      </c>
      <c r="QL151" s="9">
        <f t="shared" si="626"/>
        <v>87.812576971066207</v>
      </c>
      <c r="QM151" s="120">
        <f t="shared" si="923"/>
        <v>93.335162785471454</v>
      </c>
      <c r="QN151" s="15">
        <f t="shared" si="924"/>
        <v>1.077099453689389E-3</v>
      </c>
      <c r="QO151" s="12"/>
      <c r="QP151" s="11">
        <f t="shared" si="1097"/>
        <v>1.0972645767142785E-3</v>
      </c>
      <c r="QQ151" s="10">
        <f t="shared" si="925"/>
        <v>93.405466977793608</v>
      </c>
      <c r="QR151" s="9">
        <f t="shared" si="627"/>
        <v>98.825865628980111</v>
      </c>
      <c r="QS151" s="9">
        <f t="shared" si="628"/>
        <v>87.622018095171271</v>
      </c>
      <c r="QT151" s="120">
        <f t="shared" si="926"/>
        <v>93.223941862075691</v>
      </c>
      <c r="QU151" s="15">
        <f t="shared" si="927"/>
        <v>1.0925731589726626E-3</v>
      </c>
      <c r="QV151" s="12"/>
      <c r="QW151" s="11">
        <f t="shared" si="1098"/>
        <v>1.1127122667413804E-3</v>
      </c>
      <c r="QX151" s="10">
        <f t="shared" si="928"/>
        <v>93.29317446050058</v>
      </c>
      <c r="QY151" s="9">
        <f t="shared" si="629"/>
        <v>98.793060010817015</v>
      </c>
      <c r="QZ151" s="9">
        <f t="shared" si="630"/>
        <v>87.431553782281028</v>
      </c>
      <c r="RA151" s="120">
        <f t="shared" si="929"/>
        <v>93.112306896549029</v>
      </c>
      <c r="RB151" s="15">
        <f t="shared" si="930"/>
        <v>1.1079476682756262E-3</v>
      </c>
      <c r="RC151" s="12"/>
      <c r="RD151" s="11">
        <f t="shared" si="1099"/>
        <v>1.1280599176398416E-3</v>
      </c>
      <c r="RE151" s="10">
        <f t="shared" si="931"/>
        <v>93.180456664889618</v>
      </c>
      <c r="RF151" s="9">
        <f t="shared" si="631"/>
        <v>98.759324626102043</v>
      </c>
      <c r="RG151" s="9">
        <f t="shared" si="632"/>
        <v>87.241176878162634</v>
      </c>
      <c r="RH151" s="120">
        <f t="shared" si="932"/>
        <v>93.000250752132331</v>
      </c>
      <c r="RI151" s="15">
        <f t="shared" si="933"/>
        <v>1.1232229850062819E-3</v>
      </c>
      <c r="RJ151" s="12"/>
      <c r="RK151" s="11">
        <f t="shared" si="1100"/>
        <v>1.1433075282254546E-3</v>
      </c>
      <c r="RL151" s="10">
        <f t="shared" si="934"/>
        <v>93.067306683899375</v>
      </c>
      <c r="RM151" s="9">
        <f t="shared" si="633"/>
        <v>98.724652606813805</v>
      </c>
      <c r="RN151" s="9">
        <f t="shared" si="634"/>
        <v>87.050880324838758</v>
      </c>
      <c r="RO151" s="120">
        <f t="shared" si="935"/>
        <v>92.887766465826274</v>
      </c>
      <c r="RP151" s="15">
        <f t="shared" si="936"/>
        <v>1.1383991276886843E-3</v>
      </c>
      <c r="RQ151" s="12"/>
      <c r="RR151" s="11">
        <f t="shared" si="1101"/>
        <v>1.1584551128802892E-3</v>
      </c>
      <c r="RS151" s="10">
        <f t="shared" si="937"/>
        <v>92.953717783899165</v>
      </c>
      <c r="RT151" s="9">
        <f t="shared" si="635"/>
        <v>98.689037333615204</v>
      </c>
      <c r="RU151" s="9">
        <f t="shared" si="636"/>
        <v>86.860657162018157</v>
      </c>
      <c r="RV151" s="120">
        <f t="shared" si="938"/>
        <v>92.77484724781668</v>
      </c>
      <c r="RW151" s="15">
        <f t="shared" si="939"/>
        <v>1.1534761295718904E-3</v>
      </c>
      <c r="RX151" s="12"/>
      <c r="RY151" s="11">
        <f t="shared" si="1102"/>
        <v>1.1735027011597931E-3</v>
      </c>
      <c r="RZ151" s="10">
        <f t="shared" si="940"/>
        <v>92.839683404066022</v>
      </c>
      <c r="SA151" s="9">
        <f t="shared" si="637"/>
        <v>98.652472433236071</v>
      </c>
      <c r="SB151" s="9">
        <f t="shared" si="638"/>
        <v>86.6705005284186</v>
      </c>
      <c r="SC151" s="120">
        <f t="shared" si="941"/>
        <v>92.661486480827335</v>
      </c>
      <c r="SD151" s="15">
        <f t="shared" si="942"/>
        <v>1.1684540382457043E-3</v>
      </c>
      <c r="SE151" s="12"/>
      <c r="SF151" s="11">
        <f t="shared" si="1103"/>
        <v>1.1884503374063307E-3</v>
      </c>
      <c r="SG151" s="10">
        <f t="shared" si="943"/>
        <v>92.725197155689727</v>
      </c>
      <c r="SH151" s="9">
        <f t="shared" si="639"/>
        <v>98.614951775820899</v>
      </c>
      <c r="SI151" s="9">
        <f t="shared" si="640"/>
        <v>86.480403662985182</v>
      </c>
      <c r="SJ151" s="120">
        <f t="shared" si="944"/>
        <v>92.54767771940304</v>
      </c>
      <c r="SK151" s="15">
        <f t="shared" si="945"/>
        <v>1.1833329152632225E-3</v>
      </c>
      <c r="SL151" s="12"/>
      <c r="SM151" s="11">
        <f t="shared" si="1104"/>
        <v>1.2032980803690903E-3</v>
      </c>
      <c r="SN151" s="10">
        <f t="shared" si="946"/>
        <v>92.610252821408793</v>
      </c>
      <c r="SO151" s="9">
        <f t="shared" si="641"/>
        <v>98.57646947224427</v>
      </c>
      <c r="SP151" s="9">
        <f t="shared" si="642"/>
        <v>86.290359906005378</v>
      </c>
      <c r="SQ151" s="120">
        <f t="shared" si="947"/>
        <v>92.433414689124817</v>
      </c>
      <c r="SR151" s="15">
        <f t="shared" si="948"/>
        <v>1.198112835770309E-3</v>
      </c>
      <c r="SS151" s="12"/>
      <c r="ST151" s="11">
        <f t="shared" si="1105"/>
        <v>1.2180460028305487E-3</v>
      </c>
      <c r="SU151" s="10">
        <f t="shared" si="949"/>
        <v>92.494844354379325</v>
      </c>
      <c r="SV151" s="9">
        <f t="shared" si="643"/>
        <v>98.537019871396595</v>
      </c>
      <c r="SW151" s="9">
        <f t="shared" si="644"/>
        <v>86.100362700124194</v>
      </c>
      <c r="SX151" s="120">
        <f t="shared" si="950"/>
        <v>92.318691285760394</v>
      </c>
      <c r="SY151" s="15">
        <f t="shared" si="951"/>
        <v>1.212793888141904E-3</v>
      </c>
      <c r="SZ151" s="12"/>
      <c r="TA151" s="11">
        <f t="shared" si="1106"/>
        <v>1.2326941912394098E-3</v>
      </c>
      <c r="TB151" s="10">
        <f t="shared" si="952"/>
        <v>92.378965877379727</v>
      </c>
      <c r="TC151" s="9">
        <f t="shared" si="645"/>
        <v>98.496597557442541</v>
      </c>
      <c r="TD151" s="9">
        <f t="shared" si="646"/>
        <v>85.910405591261153</v>
      </c>
      <c r="TE151" s="120">
        <f t="shared" si="953"/>
        <v>92.203501574351847</v>
      </c>
      <c r="TF151" s="15">
        <f t="shared" si="954"/>
        <v>1.2273761736252642E-3</v>
      </c>
      <c r="TG151" s="12"/>
      <c r="TH151" s="11">
        <f t="shared" si="1107"/>
        <v>1.2472427453500974E-3</v>
      </c>
      <c r="TI151" s="10">
        <f t="shared" si="955"/>
        <v>92.262611681853372</v>
      </c>
      <c r="TJ151" s="9">
        <f t="shared" si="647"/>
        <v>98.455197347054664</v>
      </c>
      <c r="TK151" s="9">
        <f t="shared" si="648"/>
        <v>85.720482229430914</v>
      </c>
      <c r="TL151" s="120">
        <f t="shared" si="956"/>
        <v>92.087839788242789</v>
      </c>
      <c r="TM151" s="15">
        <f t="shared" si="957"/>
        <v>1.2418598059901532E-3</v>
      </c>
      <c r="TN151" s="12"/>
      <c r="TO151" s="11">
        <f t="shared" si="1108"/>
        <v>1.2616917778688964E-3</v>
      </c>
      <c r="TP151" s="10">
        <f t="shared" si="958"/>
        <v>92.145776226891286</v>
      </c>
      <c r="TQ151" s="9">
        <f t="shared" si="649"/>
        <v>98.412814286624496</v>
      </c>
      <c r="TR151" s="9">
        <f t="shared" si="650"/>
        <v>85.530586369471919</v>
      </c>
      <c r="TS151" s="120">
        <f t="shared" si="959"/>
        <v>91.9717003280482</v>
      </c>
      <c r="TT151" s="15">
        <f t="shared" si="960"/>
        <v>1.2562449111858268E-3</v>
      </c>
      <c r="TU151" s="12"/>
      <c r="TV151" s="11">
        <f t="shared" si="1109"/>
        <v>1.2760414141065285E-3</v>
      </c>
      <c r="TW151" s="10">
        <f t="shared" si="961"/>
        <v>92.028454138158253</v>
      </c>
      <c r="TX151" s="9">
        <f t="shared" si="651"/>
        <v>98.369443649453174</v>
      </c>
      <c r="TY151" s="9">
        <f t="shared" si="652"/>
        <v>85.340711871681819</v>
      </c>
      <c r="TZ151" s="120">
        <f t="shared" si="962"/>
        <v>91.855077760567497</v>
      </c>
      <c r="UA151" s="15">
        <f t="shared" si="963"/>
        <v>1.2705316270050949E-3</v>
      </c>
      <c r="UB151" s="12"/>
      <c r="UC151" s="11">
        <f t="shared" si="1110"/>
        <v>1.2902917916375418E-3</v>
      </c>
      <c r="UD151" s="10">
        <f t="shared" si="964"/>
        <v>91.910640206762764</v>
      </c>
      <c r="UE151" s="9">
        <f t="shared" si="653"/>
        <v>98.325080932924067</v>
      </c>
      <c r="UF151" s="9">
        <f t="shared" si="654"/>
        <v>86.50287763209559</v>
      </c>
      <c r="UG151" s="120">
        <f t="shared" si="965"/>
        <v>92.413979282509828</v>
      </c>
      <c r="UH151" s="15">
        <f t="shared" si="966"/>
        <v>1.152873775497737E-3</v>
      </c>
      <c r="UI151" s="12"/>
      <c r="UJ151" s="11">
        <f t="shared" si="1111"/>
        <v>1.1717159502113077E-3</v>
      </c>
      <c r="UK151" s="10">
        <f t="shared" si="967"/>
        <v>92.472857867602301</v>
      </c>
      <c r="UL151" s="9">
        <f t="shared" si="655"/>
        <v>98.288554211516015</v>
      </c>
      <c r="UM151" s="9">
        <f t="shared" si="656"/>
        <v>93.966504771232593</v>
      </c>
      <c r="UN151" s="120">
        <f t="shared" si="968"/>
        <v>96.127529491374304</v>
      </c>
      <c r="UO151" s="15">
        <f t="shared" si="969"/>
        <v>4.2147621127089287E-4</v>
      </c>
      <c r="UP151" s="12"/>
      <c r="UQ151" s="11">
        <f t="shared" si="1112"/>
        <v>4.3703348793104016E-4</v>
      </c>
      <c r="UR151" s="10">
        <f t="shared" si="970"/>
        <v>96.202046936981446</v>
      </c>
      <c r="US151" s="9">
        <f t="shared" si="657"/>
        <v>98.283672261749317</v>
      </c>
      <c r="UT151" s="9">
        <f t="shared" si="658"/>
        <v>94.066168265134351</v>
      </c>
      <c r="UU151" s="120">
        <f t="shared" si="971"/>
        <v>96.174920263441834</v>
      </c>
      <c r="UV151" s="15">
        <f t="shared" si="972"/>
        <v>4.1128118270589658E-4</v>
      </c>
      <c r="UW151" s="12"/>
      <c r="UX151" s="11">
        <f t="shared" si="1113"/>
        <v>4.2677892619060511E-4</v>
      </c>
      <c r="UY151" s="10">
        <f t="shared" si="973"/>
        <v>96.249375901438469</v>
      </c>
      <c r="UZ151" s="9">
        <f t="shared" si="659"/>
        <v>98.279023633136688</v>
      </c>
      <c r="VA151" s="9">
        <f t="shared" si="660"/>
        <v>94.168142784161319</v>
      </c>
      <c r="VB151" s="120">
        <f t="shared" si="974"/>
        <v>96.223583208649003</v>
      </c>
      <c r="VC151" s="15">
        <f t="shared" si="975"/>
        <v>4.0088354128096026E-4</v>
      </c>
      <c r="VD151" s="12"/>
      <c r="VE151" s="11">
        <f t="shared" si="1114"/>
        <v>4.1632285175984945E-4</v>
      </c>
      <c r="VF151" s="10">
        <f t="shared" si="976"/>
        <v>96.297981512399147</v>
      </c>
      <c r="VG151" s="9">
        <f t="shared" si="661"/>
        <v>98.274607078332807</v>
      </c>
      <c r="VH151" s="9">
        <f t="shared" si="662"/>
        <v>94.272402714215758</v>
      </c>
      <c r="VI151" s="120">
        <f t="shared" si="977"/>
        <v>96.273504896274289</v>
      </c>
      <c r="VJ151" s="15">
        <f t="shared" si="978"/>
        <v>3.9028566318511732E-4</v>
      </c>
      <c r="VK151" s="12"/>
      <c r="VL151" s="11">
        <f t="shared" si="1115"/>
        <v>4.0566768776272721E-4</v>
      </c>
      <c r="VM151" s="10">
        <f t="shared" si="979"/>
        <v>96.347850178330106</v>
      </c>
      <c r="VN151" s="9">
        <f t="shared" si="663"/>
        <v>98.270420951643104</v>
      </c>
      <c r="VO151" s="9">
        <f t="shared" si="664"/>
        <v>94.378921665791111</v>
      </c>
      <c r="VP151" s="120">
        <f t="shared" si="980"/>
        <v>96.324671308717114</v>
      </c>
      <c r="VQ151" s="15">
        <f t="shared" si="981"/>
        <v>3.7948996137737869E-4</v>
      </c>
      <c r="VR151" s="12"/>
      <c r="VS151" s="11">
        <f t="shared" si="1116"/>
        <v>3.9481589395632972E-4</v>
      </c>
      <c r="VT151" s="10">
        <f t="shared" si="982"/>
        <v>96.398967718409665</v>
      </c>
      <c r="VU151" s="9">
        <f t="shared" si="665"/>
        <v>98.266463207129377</v>
      </c>
      <c r="VV151" s="9">
        <f t="shared" si="666"/>
        <v>94.487672485395365</v>
      </c>
      <c r="VW151" s="120">
        <f t="shared" si="983"/>
        <v>96.377067846262378</v>
      </c>
      <c r="VX151" s="15">
        <f t="shared" si="984"/>
        <v>3.6849888428800749E-4</v>
      </c>
      <c r="VY151" s="12"/>
      <c r="VZ151" s="11">
        <f t="shared" si="1117"/>
        <v>3.8376996541111493E-4</v>
      </c>
      <c r="WA151" s="10">
        <f t="shared" si="985"/>
        <v>96.45131936758699</v>
      </c>
      <c r="WB151" s="9">
        <f t="shared" si="667"/>
        <v>98.26273139711283</v>
      </c>
      <c r="WC151" s="9">
        <f t="shared" si="668"/>
        <v>94.598627268722822</v>
      </c>
      <c r="WD151" s="120">
        <f t="shared" si="986"/>
        <v>96.430679332917833</v>
      </c>
      <c r="WE151" s="15">
        <f t="shared" si="987"/>
        <v>3.573149143880642E-4</v>
      </c>
      <c r="WF151" s="12"/>
      <c r="WG151" s="11">
        <f t="shared" si="1118"/>
        <v>3.7253243105986848E-4</v>
      </c>
      <c r="WH151" s="10">
        <f t="shared" si="988"/>
        <v>96.504889782716901</v>
      </c>
      <c r="WI151" s="9">
        <f t="shared" si="669"/>
        <v>98.25922267107498</v>
      </c>
      <c r="WJ151" s="9">
        <f t="shared" si="670"/>
        <v>94.711757375555678</v>
      </c>
      <c r="WK151" s="120">
        <f t="shared" si="989"/>
        <v>96.485490023315322</v>
      </c>
      <c r="WL151" s="15">
        <f t="shared" si="990"/>
        <v>3.4594056662906028E-4</v>
      </c>
      <c r="WM151" s="12"/>
      <c r="WN151" s="11">
        <f t="shared" si="1119"/>
        <v>3.6110585211733152E-4</v>
      </c>
      <c r="WO151" s="10">
        <f t="shared" si="991"/>
        <v>96.559663049760729</v>
      </c>
      <c r="WP151" s="9">
        <f t="shared" si="671"/>
        <v>98.255933774955878</v>
      </c>
      <c r="WQ151" s="9">
        <f t="shared" si="672"/>
        <v>94.82703344636397</v>
      </c>
      <c r="WR151" s="120">
        <f t="shared" si="992"/>
        <v>96.541483610659924</v>
      </c>
      <c r="WS151" s="15">
        <f t="shared" si="993"/>
        <v>3.3437838675572085E-4</v>
      </c>
      <c r="WT151" s="12"/>
      <c r="WU151" s="11">
        <f t="shared" si="1120"/>
        <v>3.4949282037362929E-4</v>
      </c>
      <c r="WV151" s="10">
        <f t="shared" si="994"/>
        <v>96.61562269203651</v>
      </c>
      <c r="WW151" s="9">
        <f t="shared" si="673"/>
        <v>98.252861050848068</v>
      </c>
      <c r="WX151" s="9">
        <f t="shared" si="674"/>
        <v>94.944425420569004</v>
      </c>
      <c r="WY151" s="120">
        <f t="shared" si="995"/>
        <v>96.598643235708536</v>
      </c>
      <c r="WZ151" s="15">
        <f t="shared" si="996"/>
        <v>3.2263094949515608E-4</v>
      </c>
      <c r="XA151" s="12"/>
      <c r="XB151" s="11">
        <f t="shared" si="1121"/>
        <v>3.3769595636479747E-4</v>
      </c>
      <c r="XC151" s="10">
        <f t="shared" si="997"/>
        <v>96.67275167949964</v>
      </c>
      <c r="XD151" s="9">
        <f t="shared" si="675"/>
        <v>98.250000437083528</v>
      </c>
      <c r="XE151" s="9">
        <f t="shared" si="676"/>
        <v>95.063902556432211</v>
      </c>
      <c r="XF151" s="120">
        <f t="shared" si="998"/>
        <v>96.65695149675787</v>
      </c>
      <c r="XG151" s="15">
        <f t="shared" si="999"/>
        <v>3.1070085662580465E-4</v>
      </c>
      <c r="XH151" s="12"/>
      <c r="XI151" s="11">
        <f t="shared" si="1122"/>
        <v>3.2571790742396507E-4</v>
      </c>
      <c r="XJ151" s="10">
        <f t="shared" si="1000"/>
        <v>96.731032439032887</v>
      </c>
      <c r="XK151" s="9">
        <f t="shared" si="677"/>
        <v>98.247347468709592</v>
      </c>
      <c r="XL151" s="9">
        <f t="shared" si="678"/>
        <v>95.185433452518666</v>
      </c>
      <c r="XM151" s="120">
        <f t="shared" si="1001"/>
        <v>96.716390460614122</v>
      </c>
      <c r="XN151" s="15">
        <f t="shared" si="1002"/>
        <v>2.985907349307817E-4</v>
      </c>
      <c r="XO151" s="12"/>
      <c r="XP151" s="11">
        <f t="shared" si="1123"/>
        <v>3.135613456178429E-4</v>
      </c>
      <c r="XQ151" s="10">
        <f t="shared" si="1003"/>
        <v>96.79044686571774</v>
      </c>
      <c r="XR151" s="9">
        <f t="shared" si="679"/>
        <v>98.244897278348901</v>
      </c>
      <c r="XS151" s="9">
        <f t="shared" si="680"/>
        <v>95.308986070686572</v>
      </c>
      <c r="XT151" s="120">
        <f t="shared" si="1004"/>
        <v>96.77694167451773</v>
      </c>
      <c r="XU151" s="15">
        <f t="shared" si="1005"/>
        <v>2.8630323403985202E-4</v>
      </c>
      <c r="XV151" s="12"/>
      <c r="XW151" s="11">
        <f t="shared" si="1124"/>
        <v>3.0122896557288446E-4</v>
      </c>
      <c r="XX151" s="10">
        <f t="shared" si="1006"/>
        <v>96.850976335059471</v>
      </c>
      <c r="XY151" s="9">
        <f t="shared" si="681"/>
        <v>98.242644597437049</v>
      </c>
      <c r="XZ151" s="9">
        <f t="shared" si="682"/>
        <v>95.434527760541428</v>
      </c>
      <c r="YA151" s="120">
        <f t="shared" si="1007"/>
        <v>96.838586178989232</v>
      </c>
      <c r="YB151" s="15">
        <f t="shared" si="1008"/>
        <v>2.7384102416541623E-4</v>
      </c>
      <c r="YC151" s="12"/>
      <c r="YD151" s="11">
        <f t="shared" si="1125"/>
        <v>2.887234821965409E-4</v>
      </c>
      <c r="YE151" s="10">
        <f t="shared" si="1009"/>
        <v>96.912601716131519</v>
      </c>
      <c r="YF151" s="9">
        <f t="shared" si="683"/>
        <v>98.240583757830592</v>
      </c>
      <c r="YG151" s="9">
        <f t="shared" si="684"/>
        <v>95.562025285294737</v>
      </c>
      <c r="YH151" s="120">
        <f t="shared" si="1010"/>
        <v>96.901304521562665</v>
      </c>
      <c r="YI151" s="15">
        <f t="shared" si="1011"/>
        <v>2.6120679373763252E-4</v>
      </c>
      <c r="YJ151" s="12"/>
      <c r="YK151" s="11">
        <f t="shared" si="1126"/>
        <v>2.7604762829887974E-4</v>
      </c>
      <c r="YL151" s="10">
        <f t="shared" si="1012"/>
        <v>96.975303385604718</v>
      </c>
      <c r="YM151" s="9">
        <f t="shared" si="685"/>
        <v>98.238708693776886</v>
      </c>
      <c r="YN151" s="9">
        <f t="shared" si="686"/>
        <v>95.691444848956294</v>
      </c>
      <c r="YO151" s="120">
        <f t="shared" si="1013"/>
        <v>96.965076771366597</v>
      </c>
      <c r="YP151" s="15">
        <f t="shared" si="1014"/>
        <v>2.4840324694478771E-4</v>
      </c>
      <c r="YQ151" s="12"/>
      <c r="YR151" s="11">
        <f t="shared" si="1127"/>
        <v>2.6320415212073269E-4</v>
      </c>
      <c r="YS151" s="10">
        <f t="shared" si="1015"/>
        <v>97.039061242620903</v>
      </c>
      <c r="YT151" s="9">
        <f t="shared" si="687"/>
        <v>98.237012944236042</v>
      </c>
      <c r="YU151" s="9">
        <f t="shared" si="688"/>
        <v>95.822752124790227</v>
      </c>
      <c r="YV151" s="120">
        <f t="shared" si="1016"/>
        <v>97.029882534513135</v>
      </c>
      <c r="YW151" s="15">
        <f t="shared" si="1017"/>
        <v>2.3543310118476023E-4</v>
      </c>
      <c r="YX151" s="12"/>
      <c r="YY151" s="11">
        <f t="shared" si="1128"/>
        <v>2.5019581477430525E-4</v>
      </c>
      <c r="YZ151" s="10">
        <f t="shared" si="1018"/>
        <v>97.103854724470537</v>
      </c>
      <c r="ZA151" s="9">
        <f t="shared" si="689"/>
        <v>98.235489655544228</v>
      </c>
      <c r="ZB151" s="9">
        <f t="shared" si="690"/>
        <v>95.955912284953428</v>
      </c>
      <c r="ZC151" s="120">
        <f t="shared" si="1019"/>
        <v>97.095700970248828</v>
      </c>
      <c r="ZD151" s="15">
        <f t="shared" si="1020"/>
        <v>2.2229908443445991E-4</v>
      </c>
      <c r="ZE151" s="12"/>
      <c r="ZF151" s="11">
        <f t="shared" si="1129"/>
        <v>2.3702538760325123E-4</v>
      </c>
      <c r="ZG151" s="10">
        <f t="shared" si="1021"/>
        <v>97.169662823027551</v>
      </c>
      <c r="ZH151" s="9">
        <f t="shared" si="691"/>
        <v>98.23413158440647</v>
      </c>
      <c r="ZI151" s="9">
        <f t="shared" si="692"/>
        <v>96.090890031239141</v>
      </c>
      <c r="ZJ151" s="120">
        <f t="shared" si="1022"/>
        <v>97.162510807822798</v>
      </c>
      <c r="ZK151" s="15">
        <f t="shared" si="1023"/>
        <v>2.0900393254364975E-4</v>
      </c>
      <c r="ZL151" s="12"/>
      <c r="ZM151" s="11">
        <f t="shared" si="1130"/>
        <v>2.2369564946862565E-4</v>
      </c>
      <c r="ZN151" s="10">
        <f t="shared" si="1024"/>
        <v>97.23646410189626</v>
      </c>
      <c r="ZO151" s="9">
        <f t="shared" si="693"/>
        <v>98.232931101205963</v>
      </c>
      <c r="ZP151" s="9">
        <f t="shared" si="694"/>
        <v>96.227649626837916</v>
      </c>
      <c r="ZQ151" s="120">
        <f t="shared" si="1025"/>
        <v>97.23029036402194</v>
      </c>
      <c r="ZR151" s="15">
        <f t="shared" si="1026"/>
        <v>1.9555038646039443E-4</v>
      </c>
      <c r="ZS151" s="12"/>
      <c r="ZT151" s="11">
        <f t="shared" si="1131"/>
        <v>2.1020938396812224E-4</v>
      </c>
      <c r="ZU151" s="10">
        <f t="shared" si="1027"/>
        <v>97.304236714219343</v>
      </c>
      <c r="ZV151" s="9">
        <f t="shared" si="695"/>
        <v>98.231880193616007</v>
      </c>
      <c r="ZW151" s="9">
        <f t="shared" si="696"/>
        <v>96.36615492902898</v>
      </c>
      <c r="ZX151" s="120">
        <f t="shared" si="1028"/>
        <v>97.299017561322501</v>
      </c>
      <c r="ZY151" s="15">
        <f t="shared" si="1029"/>
        <v>1.8194118939531434E-4</v>
      </c>
      <c r="ZZ151" s="12"/>
      <c r="AAA151" s="11">
        <f t="shared" si="1132"/>
        <v>1.9656937659577085E-4</v>
      </c>
      <c r="AAB151" s="10">
        <f t="shared" si="1030"/>
        <v>97.372958421095859</v>
      </c>
      <c r="AAC151" s="9">
        <f t="shared" si="697"/>
        <v>98.230970470499557</v>
      </c>
      <c r="AAD151" s="9">
        <f t="shared" si="698"/>
        <v>96.506369422710577</v>
      </c>
      <c r="AAE151" s="120">
        <f t="shared" si="1031"/>
        <v>97.368669946605067</v>
      </c>
      <c r="AAF151" s="15">
        <f t="shared" si="1032"/>
        <v>1.6817908393205368E-4</v>
      </c>
      <c r="AAG151" s="12"/>
      <c r="AAH151" s="11">
        <f t="shared" si="1133"/>
        <v>1.8277841184963676E-4</v>
      </c>
      <c r="AAI151" s="10">
        <f t="shared" si="1033"/>
        <v>97.442606610555544</v>
      </c>
      <c r="AAJ151" s="9">
        <f t="shared" si="699"/>
        <v>98.230193166080682</v>
      </c>
      <c r="AAK151" s="9">
        <f t="shared" si="700"/>
        <v>96.648256254675744</v>
      </c>
      <c r="AAL151" s="120">
        <f t="shared" si="1034"/>
        <v>97.439224710378213</v>
      </c>
      <c r="AAM151" s="15">
        <f t="shared" si="1035"/>
        <v>1.542668090915704E-4</v>
      </c>
      <c r="AAN151" s="12"/>
      <c r="AAO151" s="11">
        <f t="shared" si="1134"/>
        <v>1.6883927029514884E-4</v>
      </c>
      <c r="AAP151" s="10">
        <f t="shared" si="1036"/>
        <v>97.513158317034168</v>
      </c>
      <c r="AAQ151" s="9">
        <f t="shared" si="701"/>
        <v>98.229539144371074</v>
      </c>
      <c r="AAR151" s="9">
        <f t="shared" si="702"/>
        <v>96.791778268538351</v>
      </c>
      <c r="AAS151" s="120">
        <f t="shared" si="1037"/>
        <v>97.510658706454706</v>
      </c>
      <c r="AAT151" s="15">
        <f t="shared" si="1038"/>
        <v>1.402070973579064E-4</v>
      </c>
      <c r="AAU151" s="12"/>
      <c r="AAV151" s="11">
        <f t="shared" si="1135"/>
        <v>1.5475472559178436E-4</v>
      </c>
      <c r="AAW151" s="10">
        <f t="shared" si="1039"/>
        <v>97.584590241293512</v>
      </c>
      <c r="AAX151" s="9">
        <f t="shared" si="703"/>
        <v>98.228998903834182</v>
      </c>
      <c r="AAY151" s="9">
        <f t="shared" si="704"/>
        <v>96.936898040212057</v>
      </c>
      <c r="AAZ151" s="120">
        <f t="shared" si="1040"/>
        <v>97.582948472023119</v>
      </c>
      <c r="ABA151" s="15">
        <f t="shared" si="1041"/>
        <v>1.2600267167318423E-4</v>
      </c>
      <c r="ABB151" s="12"/>
      <c r="ABC151" s="11">
        <f t="shared" si="1136"/>
        <v>1.4052754149092601E-4</v>
      </c>
      <c r="ABD151" s="10">
        <f t="shared" si="1042"/>
        <v>97.656878770728056</v>
      </c>
      <c r="ABE151" s="9">
        <f t="shared" si="705"/>
        <v>98.228562582268623</v>
      </c>
      <c r="ABF151" s="9">
        <f t="shared" si="1139"/>
        <v>97.083577913844437</v>
      </c>
      <c r="ABG151" s="120">
        <f t="shared" si="1043"/>
        <v>97.656070248056523</v>
      </c>
      <c r="ABH151" s="15">
        <f t="shared" si="1044"/>
        <v>1.1165624240963002E-4</v>
      </c>
      <c r="ABI151" s="12"/>
      <c r="ABJ151" s="11">
        <f t="shared" si="1137"/>
        <v>1.2616046881270751E-4</v>
      </c>
      <c r="ABK151" s="10">
        <f t="shared" si="1161"/>
        <v>97.72999999999999</v>
      </c>
      <c r="ABL151" s="9">
        <f t="shared" si="706"/>
        <v>98.228219961891938</v>
      </c>
      <c r="ABM151" s="9"/>
      <c r="ABN151" s="101">
        <f t="shared" si="1046"/>
        <v>97.72999999999999</v>
      </c>
      <c r="ABO151" s="15">
        <f t="shared" si="1162"/>
        <v>9.7170504326288664E-5</v>
      </c>
      <c r="ABP151" s="11"/>
      <c r="ABQ151" s="11"/>
    </row>
    <row r="152" spans="1:745" x14ac:dyDescent="0.2">
      <c r="A152" s="1">
        <f t="shared" si="707"/>
        <v>175.2</v>
      </c>
      <c r="B152" s="1">
        <f t="shared" si="1048"/>
        <v>-530.86680486868977</v>
      </c>
      <c r="C152" s="1">
        <f t="shared" si="1049"/>
        <v>-2564065.8939724509</v>
      </c>
      <c r="D152" s="2">
        <f t="shared" si="1050"/>
        <v>119.74</v>
      </c>
      <c r="E152" s="7">
        <f t="shared" si="1051"/>
        <v>2.8300000000000001E-3</v>
      </c>
      <c r="F152" s="1">
        <f t="shared" si="1052"/>
        <v>6.2352202539999999E-2</v>
      </c>
      <c r="G152" s="2">
        <f t="shared" si="1053"/>
        <v>3500</v>
      </c>
      <c r="H152" s="3">
        <f t="shared" si="500"/>
        <v>58.333333333333336</v>
      </c>
      <c r="I152" s="3">
        <f t="shared" si="501"/>
        <v>366.52</v>
      </c>
      <c r="J152" s="1">
        <f t="shared" si="1054"/>
        <v>0.77</v>
      </c>
      <c r="K152" s="1">
        <f t="shared" si="1055"/>
        <v>0.65</v>
      </c>
      <c r="L152" s="1">
        <f t="shared" si="1140"/>
        <v>0.50050000000000006</v>
      </c>
      <c r="M152" s="40">
        <f t="shared" si="1141"/>
        <v>9.0273513153513143</v>
      </c>
      <c r="N152" s="40">
        <f t="shared" si="502"/>
        <v>685.17596483516479</v>
      </c>
      <c r="O152" s="1">
        <f t="shared" si="1056"/>
        <v>22.01</v>
      </c>
      <c r="P152" s="1">
        <f t="shared" si="1057"/>
        <v>101</v>
      </c>
      <c r="Q152" s="2">
        <f t="shared" si="1058"/>
        <v>9568.08</v>
      </c>
      <c r="R152" s="1">
        <f t="shared" si="1142"/>
        <v>95.680800000000005</v>
      </c>
      <c r="S152" s="7">
        <f t="shared" si="1059"/>
        <v>0.1084</v>
      </c>
      <c r="T152" s="7">
        <f t="shared" si="503"/>
        <v>9.228889823999999E-3</v>
      </c>
      <c r="U152" s="7">
        <f t="shared" si="1143"/>
        <v>5.2029491518009133E-2</v>
      </c>
      <c r="V152" s="40">
        <f t="shared" si="1144"/>
        <v>5127.2756619537149</v>
      </c>
      <c r="W152" s="1">
        <f t="shared" si="1060"/>
        <v>0</v>
      </c>
      <c r="X152" s="1">
        <f t="shared" si="1061"/>
        <v>119.74</v>
      </c>
      <c r="Y152" s="1">
        <f t="shared" si="1062"/>
        <v>97.72999999999999</v>
      </c>
      <c r="Z152" s="6">
        <f t="shared" si="505"/>
        <v>0.80246106979523479</v>
      </c>
      <c r="AA152" s="2">
        <f t="shared" si="1063"/>
        <v>464.2</v>
      </c>
      <c r="AB152" s="40">
        <f t="shared" si="1145"/>
        <v>27481.926356927921</v>
      </c>
      <c r="AC152" s="1">
        <f t="shared" si="1146"/>
        <v>0.20611977595863853</v>
      </c>
      <c r="AD152" s="2">
        <f t="shared" si="1147"/>
        <v>30</v>
      </c>
      <c r="AE152" s="10">
        <f t="shared" si="1148"/>
        <v>6.1835932787591563</v>
      </c>
      <c r="AF152" s="12">
        <f t="shared" si="1149"/>
        <v>0.16772633713043938</v>
      </c>
      <c r="AG152" s="43">
        <f t="shared" si="510"/>
        <v>-1.4308943119403447E-4</v>
      </c>
      <c r="AH152" s="97">
        <f t="shared" si="511"/>
        <v>3.6807045843869603E-5</v>
      </c>
      <c r="AI152" s="11">
        <f t="shared" si="712"/>
        <v>0</v>
      </c>
      <c r="AJ152" s="43">
        <f t="shared" si="512"/>
        <v>2.034392337147372E-3</v>
      </c>
      <c r="AK152" s="43"/>
      <c r="AL152" s="11">
        <f t="shared" si="1163"/>
        <v>0</v>
      </c>
      <c r="AM152" s="10">
        <f t="shared" si="1150"/>
        <v>99.515048373339127</v>
      </c>
      <c r="AN152" s="9"/>
      <c r="AO152" s="9">
        <f t="shared" si="1151"/>
        <v>99.304439060238863</v>
      </c>
      <c r="AP152" s="108">
        <f t="shared" si="715"/>
        <v>99.304439060238863</v>
      </c>
      <c r="AQ152" s="15">
        <f t="shared" si="1152"/>
        <v>0</v>
      </c>
      <c r="AR152" s="49"/>
      <c r="AS152" s="11">
        <f t="shared" si="1153"/>
        <v>2.0539261056589121E-5</v>
      </c>
      <c r="AT152" s="10">
        <f t="shared" si="1154"/>
        <v>99.409737920009164</v>
      </c>
      <c r="AU152" s="9">
        <f t="shared" si="1155"/>
        <v>99.304439060238863</v>
      </c>
      <c r="AV152" s="9">
        <f t="shared" si="1156"/>
        <v>99.094421304082104</v>
      </c>
      <c r="AW152" s="101">
        <f t="shared" si="719"/>
        <v>99.199430182160484</v>
      </c>
      <c r="AX152" s="15">
        <f t="shared" si="720"/>
        <v>2.0480443222037841E-5</v>
      </c>
      <c r="AY152" s="49"/>
      <c r="AZ152" s="11">
        <f t="shared" si="1157"/>
        <v>4.1021952985843755E-5</v>
      </c>
      <c r="BA152" s="10">
        <f t="shared" si="1158"/>
        <v>99.304705918629338</v>
      </c>
      <c r="BB152" s="9">
        <f t="shared" si="1159"/>
        <v>99.304427532984576</v>
      </c>
      <c r="BC152" s="9">
        <f t="shared" si="517"/>
        <v>98.884988864338766</v>
      </c>
      <c r="BD152" s="101">
        <f t="shared" si="723"/>
        <v>99.094708198661664</v>
      </c>
      <c r="BE152" s="15">
        <f t="shared" si="1160"/>
        <v>4.0902683637454368E-5</v>
      </c>
      <c r="BF152" s="49"/>
      <c r="BG152" s="11">
        <f t="shared" si="725"/>
        <v>6.1446416464507297E-5</v>
      </c>
      <c r="BH152" s="10">
        <f t="shared" si="726"/>
        <v>99.199937817523832</v>
      </c>
      <c r="BI152" s="9">
        <f t="shared" si="518"/>
        <v>99.304381554910279</v>
      </c>
      <c r="BJ152" s="9">
        <f t="shared" si="727"/>
        <v>98.676135308800809</v>
      </c>
      <c r="BK152" s="101">
        <f t="shared" si="728"/>
        <v>98.990258431855551</v>
      </c>
      <c r="BL152" s="15">
        <f t="shared" si="729"/>
        <v>6.1265113047390382E-5</v>
      </c>
      <c r="BM152" s="49"/>
      <c r="BN152" s="11">
        <f t="shared" si="730"/>
        <v>8.1811029382537873E-5</v>
      </c>
      <c r="BO152" s="10">
        <f t="shared" si="731"/>
        <v>99.095419070876432</v>
      </c>
      <c r="BP152" s="9">
        <f t="shared" si="519"/>
        <v>99.304278403861034</v>
      </c>
      <c r="BQ152" s="9">
        <f t="shared" si="732"/>
        <v>98.467854020254563</v>
      </c>
      <c r="BR152" s="101">
        <f t="shared" si="733"/>
        <v>98.886066212057798</v>
      </c>
      <c r="BS152" s="15">
        <f t="shared" si="734"/>
        <v>8.1566160935430982E-5</v>
      </c>
      <c r="BT152" s="12"/>
      <c r="BU152" s="11">
        <f t="shared" si="735"/>
        <v>1.0211420687475195E-4</v>
      </c>
      <c r="BV152" s="10">
        <f t="shared" si="736"/>
        <v>98.991135145303431</v>
      </c>
      <c r="BW152" s="9">
        <f t="shared" si="520"/>
        <v>99.304095565543918</v>
      </c>
      <c r="BX152" s="9">
        <f t="shared" si="737"/>
        <v>98.260138203213685</v>
      </c>
      <c r="BY152" s="101">
        <f t="shared" si="738"/>
        <v>98.782116884378809</v>
      </c>
      <c r="BZ152" s="15">
        <f t="shared" si="739"/>
        <v>1.0180429444010281E-4</v>
      </c>
      <c r="CA152" s="12"/>
      <c r="CB152" s="11">
        <f t="shared" si="740"/>
        <v>1.2235440132100448E-4</v>
      </c>
      <c r="CC152" s="10">
        <f t="shared" si="741"/>
        <v>98.887071526326196</v>
      </c>
      <c r="CD152" s="9">
        <f t="shared" si="521"/>
        <v>99.303810739716141</v>
      </c>
      <c r="CE152" s="9">
        <f t="shared" si="742"/>
        <v>98.052980890703836</v>
      </c>
      <c r="CF152" s="101">
        <f t="shared" si="743"/>
        <v>98.678395815209996</v>
      </c>
      <c r="CG152" s="15">
        <f t="shared" si="744"/>
        <v>1.2197801829672549E-4</v>
      </c>
      <c r="CH152" s="12"/>
      <c r="CI152" s="11">
        <f t="shared" si="745"/>
        <v>1.4253010231575651E-4</v>
      </c>
      <c r="CJ152" s="10">
        <f t="shared" si="746"/>
        <v>98.783213724739355</v>
      </c>
      <c r="CK152" s="9">
        <f t="shared" si="522"/>
        <v>99.303401846111257</v>
      </c>
      <c r="CL152" s="9">
        <f t="shared" si="747"/>
        <v>97.846374951087711</v>
      </c>
      <c r="CM152" s="101">
        <f t="shared" si="748"/>
        <v>98.574888398599484</v>
      </c>
      <c r="CN152" s="15">
        <f t="shared" si="749"/>
        <v>1.4208587474974529E-4</v>
      </c>
      <c r="CO152" s="12"/>
      <c r="CP152" s="11">
        <f t="shared" si="750"/>
        <v>1.6263983660819997E-4</v>
      </c>
      <c r="CQ152" s="10">
        <f t="shared" si="751"/>
        <v>98.679547282869521</v>
      </c>
      <c r="CR152" s="9">
        <f t="shared" si="523"/>
        <v>99.302847030104516</v>
      </c>
      <c r="CS152" s="9">
        <f t="shared" si="524"/>
        <v>97.640313094924167</v>
      </c>
      <c r="CT152" s="101">
        <f t="shared" si="752"/>
        <v>98.471580062514334</v>
      </c>
      <c r="CU152" s="15">
        <f t="shared" si="753"/>
        <v>1.6212644343632438E-4</v>
      </c>
      <c r="CV152" s="12"/>
      <c r="CW152" s="11">
        <f t="shared" si="754"/>
        <v>1.8268216801364329E-4</v>
      </c>
      <c r="CX152" s="10">
        <f t="shared" si="755"/>
        <v>98.576057780722039</v>
      </c>
      <c r="CY152" s="9">
        <f t="shared" si="525"/>
        <v>99.302124668119248</v>
      </c>
      <c r="CZ152" s="9">
        <f t="shared" si="526"/>
        <v>97.434787881849275</v>
      </c>
      <c r="DA152" s="101">
        <f t="shared" si="756"/>
        <v>98.368456274984254</v>
      </c>
      <c r="DB152" s="15">
        <f t="shared" si="757"/>
        <v>1.8209834124253534E-4</v>
      </c>
      <c r="DC152" s="12"/>
      <c r="DD152" s="11">
        <f t="shared" si="758"/>
        <v>2.0265569729740576E-4</v>
      </c>
      <c r="DE152" s="10">
        <f t="shared" si="759"/>
        <v>98.472730842010662</v>
      </c>
      <c r="DF152" s="9">
        <f t="shared" si="527"/>
        <v>99.301213372775948</v>
      </c>
      <c r="DG152" s="9">
        <f t="shared" si="528"/>
        <v>97.229791727471493</v>
      </c>
      <c r="DH152" s="101">
        <f t="shared" si="760"/>
        <v>98.265502550123728</v>
      </c>
      <c r="DI152" s="15">
        <f t="shared" si="761"/>
        <v>2.020002221330868E-4</v>
      </c>
      <c r="DJ152" s="12"/>
      <c r="DK152" s="11">
        <f t="shared" si="762"/>
        <v>2.2255906203218421E-4</v>
      </c>
      <c r="DL152" s="10">
        <f t="shared" si="763"/>
        <v>98.369552140067185</v>
      </c>
      <c r="DM152" s="9">
        <f t="shared" si="529"/>
        <v>99.300091997786595</v>
      </c>
      <c r="DN152" s="9">
        <f t="shared" si="530"/>
        <v>97.025316910272323</v>
      </c>
      <c r="DO152" s="101">
        <f t="shared" si="764"/>
        <v>98.162704454029466</v>
      </c>
      <c r="DP152" s="15">
        <f t="shared" si="765"/>
        <v>2.2183077695567757E-4</v>
      </c>
      <c r="DQ152" s="12"/>
      <c r="DR152" s="11">
        <f t="shared" si="766"/>
        <v>2.4239093642985479E-4</v>
      </c>
      <c r="DS152" s="10">
        <f t="shared" si="767"/>
        <v>98.266507403627912</v>
      </c>
      <c r="DT152" s="9">
        <f t="shared" si="531"/>
        <v>99.298739642596445</v>
      </c>
      <c r="DU152" s="9">
        <f t="shared" si="532"/>
        <v>96.821355578504964</v>
      </c>
      <c r="DV152" s="101">
        <f t="shared" si="768"/>
        <v>98.060047610550697</v>
      </c>
      <c r="DW152" s="15">
        <f t="shared" si="769"/>
        <v>2.4158873322089965E-4</v>
      </c>
      <c r="DX152" s="12"/>
      <c r="DY152" s="11">
        <f t="shared" si="770"/>
        <v>2.6215003114866785E-4</v>
      </c>
      <c r="DZ152" s="10">
        <f t="shared" si="771"/>
        <v>98.163582422494528</v>
      </c>
      <c r="EA152" s="9">
        <f t="shared" si="533"/>
        <v>99.297135656776192</v>
      </c>
      <c r="EB152" s="9">
        <f t="shared" si="534"/>
        <v>96.61789975707886</v>
      </c>
      <c r="EC152" s="101">
        <f t="shared" si="772"/>
        <v>97.957517706927518</v>
      </c>
      <c r="ED152" s="15">
        <f t="shared" si="773"/>
        <v>2.6127285485918664E-4</v>
      </c>
      <c r="EE152" s="12"/>
      <c r="EF152" s="11">
        <f t="shared" si="774"/>
        <v>2.8183509307724196E-4</v>
      </c>
      <c r="EG152" s="10">
        <f t="shared" si="775"/>
        <v>98.06076305306469</v>
      </c>
      <c r="EH152" s="9">
        <f t="shared" si="535"/>
        <v>99.295259644167544</v>
      </c>
      <c r="EI152" s="9">
        <f t="shared" si="536"/>
        <v>96.414941354427384</v>
      </c>
      <c r="EJ152" s="101">
        <f t="shared" si="776"/>
        <v>97.855100499297464</v>
      </c>
      <c r="EK152" s="15">
        <f t="shared" si="777"/>
        <v>2.8088194195537299E-4</v>
      </c>
      <c r="EL152" s="12"/>
      <c r="EM152" s="11">
        <f t="shared" si="778"/>
        <v>3.014449050958637E-4</v>
      </c>
      <c r="EN152" s="10">
        <f t="shared" si="779"/>
        <v>97.958035223732551</v>
      </c>
      <c r="EO152" s="9">
        <f t="shared" si="537"/>
        <v>99.293091466785356</v>
      </c>
      <c r="EP152" s="9">
        <f t="shared" si="538"/>
        <v>96.212472169346469</v>
      </c>
      <c r="EQ152" s="101">
        <f t="shared" si="780"/>
        <v>97.752781818065912</v>
      </c>
      <c r="ER152" s="15">
        <f t="shared" si="781"/>
        <v>3.0041483046232747E-4</v>
      </c>
      <c r="ES152" s="12"/>
      <c r="ET152" s="11">
        <f t="shared" si="782"/>
        <v>3.2097828581658457E-4</v>
      </c>
      <c r="EU152" s="10">
        <f t="shared" si="783"/>
        <v>97.855384940154721</v>
      </c>
      <c r="EV152" s="9">
        <f t="shared" si="539"/>
        <v>99.290611248479891</v>
      </c>
      <c r="EW152" s="9">
        <f t="shared" si="540"/>
        <v>96.010483897798849</v>
      </c>
      <c r="EX152" s="101">
        <f t="shared" si="784"/>
        <v>97.650547573139363</v>
      </c>
      <c r="EY152" s="15">
        <f t="shared" si="785"/>
        <v>3.1987039189455098E-4</v>
      </c>
      <c r="EZ152" s="12"/>
      <c r="FA152" s="11">
        <f t="shared" si="786"/>
        <v>3.4043408930291909E-4</v>
      </c>
      <c r="FB152" s="10">
        <f t="shared" si="787"/>
        <v>97.752798290380738</v>
      </c>
      <c r="FC152" s="9">
        <f t="shared" si="541"/>
        <v>99.287799378362749</v>
      </c>
      <c r="FD152" s="9">
        <f t="shared" si="542"/>
        <v>95.808968139676139</v>
      </c>
      <c r="FE152" s="101">
        <f t="shared" si="788"/>
        <v>97.548383759019444</v>
      </c>
      <c r="FF152" s="15">
        <f t="shared" si="789"/>
        <v>3.3924753300284069E-4</v>
      </c>
      <c r="FG152" s="12"/>
      <c r="FH152" s="11">
        <f t="shared" si="790"/>
        <v>3.5981120477021573E-4</v>
      </c>
      <c r="FI152" s="10">
        <f t="shared" si="791"/>
        <v>97.650261449846056</v>
      </c>
      <c r="FJ152" s="9">
        <f t="shared" si="543"/>
        <v>99.284636514000411</v>
      </c>
      <c r="FK152" s="9">
        <f t="shared" si="544"/>
        <v>95.607916405510537</v>
      </c>
      <c r="FL152" s="101">
        <f t="shared" si="792"/>
        <v>97.446276459755467</v>
      </c>
      <c r="FM152" s="15">
        <f t="shared" si="793"/>
        <v>3.585451954312223E-4</v>
      </c>
      <c r="FN152" s="12"/>
      <c r="FO152" s="11">
        <f t="shared" si="794"/>
        <v>3.791085562678719E-4</v>
      </c>
      <c r="FP152" s="10">
        <f t="shared" si="795"/>
        <v>97.547760686225303</v>
      </c>
      <c r="FQ152" s="9">
        <f t="shared" si="545"/>
        <v>99.281103584379309</v>
      </c>
      <c r="FR152" s="9">
        <f t="shared" si="546"/>
        <v>95.407320123132791</v>
      </c>
      <c r="FS152" s="101">
        <f t="shared" si="796"/>
        <v>97.34421185375605</v>
      </c>
      <c r="FT152" s="15">
        <f t="shared" si="797"/>
        <v>3.7776235535680542E-4</v>
      </c>
      <c r="FU152" s="12"/>
      <c r="FV152" s="11">
        <f t="shared" si="798"/>
        <v>3.9832510234404794E-4</v>
      </c>
      <c r="FW152" s="10">
        <f t="shared" si="799"/>
        <v>97.445282364146209</v>
      </c>
      <c r="FX152" s="9">
        <f t="shared" si="547"/>
        <v>99.277181792646715</v>
      </c>
      <c r="FY152" s="9">
        <f t="shared" si="548"/>
        <v>95.207170644264494</v>
      </c>
      <c r="FZ152" s="101">
        <f t="shared" si="800"/>
        <v>97.242176218455597</v>
      </c>
      <c r="GA152" s="15">
        <f t="shared" si="801"/>
        <v>3.9689802311422675E-4</v>
      </c>
      <c r="GB152" s="12"/>
      <c r="GC152" s="11">
        <f t="shared" si="802"/>
        <v>4.1745983569445902E-4</v>
      </c>
      <c r="GD152" s="10">
        <f t="shared" si="803"/>
        <v>97.34281294976023</v>
      </c>
      <c r="GE152" s="9">
        <f t="shared" si="549"/>
        <v>99.272852618631617</v>
      </c>
      <c r="GF152" s="9">
        <f t="shared" si="550"/>
        <v>95.00745925104458</v>
      </c>
      <c r="GG152" s="101">
        <f t="shared" si="804"/>
        <v>97.140155934838106</v>
      </c>
      <c r="GH152" s="15">
        <f t="shared" si="805"/>
        <v>4.159512428050068E-4</v>
      </c>
      <c r="GI152" s="12"/>
      <c r="GJ152" s="11">
        <f t="shared" si="806"/>
        <v>4.365117827956066E-4</v>
      </c>
      <c r="GK152" s="10">
        <f t="shared" si="807"/>
        <v>97.240339015172026</v>
      </c>
      <c r="GL152" s="9">
        <f t="shared" si="551"/>
        <v>99.268097821150107</v>
      </c>
      <c r="GM152" s="9">
        <f t="shared" si="552"/>
        <v>94.808177162478842</v>
      </c>
      <c r="GN152" s="120">
        <f t="shared" si="808"/>
        <v>97.038137491814467</v>
      </c>
      <c r="GO152" s="15">
        <f t="shared" si="809"/>
        <v>4.3492109189345363E-4</v>
      </c>
      <c r="GP152" s="12"/>
      <c r="GQ152" s="11">
        <f t="shared" si="810"/>
        <v>4.5548000352397741E-4</v>
      </c>
      <c r="GR152" s="10">
        <f t="shared" si="811"/>
        <v>97.137847242724391</v>
      </c>
      <c r="GS152" s="9">
        <f t="shared" si="553"/>
        <v>99.262899440099801</v>
      </c>
      <c r="GT152" s="9">
        <f t="shared" si="554"/>
        <v>94.609315540811025</v>
      </c>
      <c r="GU152" s="120">
        <f t="shared" si="812"/>
        <v>96.936107490455413</v>
      </c>
      <c r="GV152" s="15">
        <f t="shared" si="813"/>
        <v>4.5380668078957533E-4</v>
      </c>
      <c r="GW152" s="12"/>
      <c r="GX152" s="11">
        <f t="shared" si="814"/>
        <v>4.7436359076177229E-4</v>
      </c>
      <c r="GY152" s="10">
        <f t="shared" si="815"/>
        <v>97.035324429140132</v>
      </c>
      <c r="GZ152" s="9">
        <f t="shared" si="555"/>
        <v>99.257239798347896</v>
      </c>
      <c r="HA152" s="9">
        <f t="shared" si="556"/>
        <v>94.410865497806697</v>
      </c>
      <c r="HB152" s="101">
        <f t="shared" si="816"/>
        <v>96.834052648077289</v>
      </c>
      <c r="HC152" s="15">
        <f t="shared" si="817"/>
        <v>4.7260715242044687E-4</v>
      </c>
      <c r="HD152" s="12"/>
      <c r="HE152" s="11">
        <f t="shared" si="818"/>
        <v>4.9316166999042348E-4</v>
      </c>
      <c r="HF152" s="10">
        <f t="shared" si="819"/>
        <v>96.932757489518892</v>
      </c>
      <c r="HG152" s="9">
        <f t="shared" si="557"/>
        <v>99.251101503417729</v>
      </c>
      <c r="HH152" s="9">
        <f t="shared" si="558"/>
        <v>94.212818100947644</v>
      </c>
      <c r="HI152" s="101">
        <f t="shared" si="820"/>
        <v>96.731959802182686</v>
      </c>
      <c r="HJ152" s="15">
        <f t="shared" si="821"/>
        <v>4.9132168179058663E-4</v>
      </c>
      <c r="HK152" s="12"/>
      <c r="HL152" s="11">
        <f t="shared" si="822"/>
        <v>5.1187339887261228E-4</v>
      </c>
      <c r="HM152" s="10">
        <f t="shared" si="823"/>
        <v>96.830133461190016</v>
      </c>
      <c r="HN152" s="9">
        <f t="shared" si="559"/>
        <v>99.244467448978426</v>
      </c>
      <c r="HO152" s="9">
        <f t="shared" si="560"/>
        <v>94.015164379530276</v>
      </c>
      <c r="HP152" s="120">
        <f t="shared" si="824"/>
        <v>96.629815914254351</v>
      </c>
      <c r="HQ152" s="15">
        <f t="shared" si="825"/>
        <v>5.0994947553254411E-4</v>
      </c>
      <c r="HR152" s="12"/>
      <c r="HS152" s="11">
        <f t="shared" si="1064"/>
        <v>5.3049796682381231E-4</v>
      </c>
      <c r="HT152" s="10">
        <f t="shared" si="826"/>
        <v>96.727439507420726</v>
      </c>
      <c r="HU152" s="9">
        <f t="shared" si="561"/>
        <v>99.237320816142727</v>
      </c>
      <c r="HV152" s="9">
        <f t="shared" si="562"/>
        <v>93.817895330663674</v>
      </c>
      <c r="HW152" s="120">
        <f t="shared" si="827"/>
        <v>96.527608073403201</v>
      </c>
      <c r="HX152" s="15">
        <f t="shared" si="828"/>
        <v>5.2848977144852945E-4</v>
      </c>
      <c r="HY152" s="12"/>
      <c r="HZ152" s="11">
        <f t="shared" si="1065"/>
        <v>5.4903459457430798E-4</v>
      </c>
      <c r="IA152" s="10">
        <f t="shared" si="829"/>
        <v>96.624662920979702</v>
      </c>
      <c r="IB152" s="9">
        <f t="shared" si="563"/>
        <v>99.229645074577775</v>
      </c>
      <c r="IC152" s="9">
        <f t="shared" si="564"/>
        <v>93.621001925164975</v>
      </c>
      <c r="ID152" s="120">
        <f t="shared" si="830"/>
        <v>96.425323499871382</v>
      </c>
      <c r="IE152" s="15">
        <f t="shared" si="831"/>
        <v>5.4694183804383637E-4</v>
      </c>
      <c r="IF152" s="12"/>
      <c r="IG152" s="11">
        <f t="shared" si="1066"/>
        <v>5.6748253372231744E-4</v>
      </c>
      <c r="IH152" s="10">
        <f t="shared" si="832"/>
        <v>96.521791127557464</v>
      </c>
      <c r="II152" s="9">
        <f t="shared" si="565"/>
        <v>99.221423983433922</v>
      </c>
      <c r="IJ152" s="9">
        <f t="shared" si="566"/>
        <v>93.424475113345153</v>
      </c>
      <c r="IK152" s="120">
        <f t="shared" si="833"/>
        <v>96.322949548389545</v>
      </c>
      <c r="IL152" s="15">
        <f t="shared" si="834"/>
        <v>5.653049740532057E-4</v>
      </c>
      <c r="IM152" s="12"/>
      <c r="IN152" s="11">
        <f t="shared" si="1067"/>
        <v>5.8584106627942501E-4</v>
      </c>
      <c r="IO152" s="10">
        <f t="shared" si="835"/>
        <v>96.418811689042442</v>
      </c>
      <c r="IP152" s="9">
        <f t="shared" si="567"/>
        <v>99.212641592096404</v>
      </c>
      <c r="IQ152" s="9">
        <f t="shared" si="568"/>
        <v>93.228305830683865</v>
      </c>
      <c r="IR152" s="120">
        <f t="shared" si="836"/>
        <v>96.220473711390127</v>
      </c>
      <c r="IS152" s="15">
        <f t="shared" si="837"/>
        <v>5.8357850796072282E-4</v>
      </c>
      <c r="IT152" s="12"/>
      <c r="IU152" s="11">
        <f t="shared" si="1068"/>
        <v>6.0410950420888246E-4</v>
      </c>
      <c r="IV152" s="10">
        <f t="shared" si="838"/>
        <v>96.315712306654603</v>
      </c>
      <c r="IW152" s="9">
        <f t="shared" si="569"/>
        <v>99.203282240765091</v>
      </c>
      <c r="IX152" s="9">
        <f t="shared" si="570"/>
        <v>93.032485003389993</v>
      </c>
      <c r="IY152" s="120">
        <f t="shared" si="839"/>
        <v>96.117883622077542</v>
      </c>
      <c r="IZ152" s="15">
        <f t="shared" si="840"/>
        <v>6.01761797514097E-4</v>
      </c>
      <c r="JA152" s="12"/>
      <c r="JB152" s="11">
        <f t="shared" si="1069"/>
        <v>6.2228718895760674E-4</v>
      </c>
      <c r="JC152" s="10">
        <f t="shared" si="841"/>
        <v>96.212480823937412</v>
      </c>
      <c r="JD152" s="9">
        <f t="shared" si="571"/>
        <v>99.193330560867167</v>
      </c>
      <c r="JE152" s="9">
        <f t="shared" si="572"/>
        <v>92.837003553842322</v>
      </c>
      <c r="JF152" s="120">
        <f t="shared" si="842"/>
        <v>96.015167057354745</v>
      </c>
      <c r="JG152" s="15">
        <f t="shared" si="843"/>
        <v>6.1985422923436183E-4</v>
      </c>
      <c r="JH152" s="12"/>
      <c r="JI152" s="11">
        <f t="shared" si="1070"/>
        <v>6.4037349098291531E-4</v>
      </c>
      <c r="JJ152" s="10">
        <f t="shared" si="844"/>
        <v>96.109105229607792</v>
      </c>
      <c r="JK152" s="9">
        <f t="shared" si="573"/>
        <v>99.182771475307788</v>
      </c>
      <c r="JL152" s="9">
        <f t="shared" si="574"/>
        <v>92.641852405911408</v>
      </c>
      <c r="JM152" s="120">
        <f t="shared" si="845"/>
        <v>95.912311940609598</v>
      </c>
      <c r="JN152" s="15">
        <f t="shared" si="846"/>
        <v>6.3785521792132454E-4</v>
      </c>
      <c r="JO152" s="12"/>
      <c r="JP152" s="11">
        <f t="shared" si="1071"/>
        <v>6.5836780927434131E-4</v>
      </c>
      <c r="JQ152" s="10">
        <f t="shared" si="847"/>
        <v>96.005573660267146</v>
      </c>
      <c r="JR152" s="9">
        <f t="shared" si="575"/>
        <v>99.171590198563862</v>
      </c>
      <c r="JS152" s="9">
        <f t="shared" si="576"/>
        <v>92.447022490156371</v>
      </c>
      <c r="JT152" s="120">
        <f t="shared" si="848"/>
        <v>95.809306344360124</v>
      </c>
      <c r="JU152" s="15">
        <f t="shared" si="849"/>
        <v>6.5576420615593778E-4</v>
      </c>
      <c r="JV152" s="12"/>
      <c r="JW152" s="11">
        <f t="shared" si="1072"/>
        <v>6.7626957087166587E-4</v>
      </c>
      <c r="JX152" s="10">
        <f t="shared" si="850"/>
        <v>95.901874402972709</v>
      </c>
      <c r="JY152" s="9">
        <f t="shared" si="577"/>
        <v>99.15977223662577</v>
      </c>
      <c r="JZ152" s="9">
        <f t="shared" si="578"/>
        <v>92.252504748897579</v>
      </c>
      <c r="KA152" s="120">
        <f t="shared" si="851"/>
        <v>95.706138492761681</v>
      </c>
      <c r="KB152" s="15">
        <f t="shared" si="852"/>
        <v>6.7358066379994558E-4</v>
      </c>
      <c r="KC152" s="12"/>
      <c r="KD152" s="11">
        <f t="shared" si="1073"/>
        <v>6.940782303795158E-4</v>
      </c>
      <c r="KE152" s="10">
        <f t="shared" si="853"/>
        <v>95.797995897672251</v>
      </c>
      <c r="KF152" s="9">
        <f t="shared" si="579"/>
        <v>99.147303386792089</v>
      </c>
      <c r="KG152" s="9">
        <f t="shared" si="580"/>
        <v>92.058290141159674</v>
      </c>
      <c r="KH152" s="120">
        <f t="shared" si="854"/>
        <v>95.602796763975874</v>
      </c>
      <c r="KI152" s="15">
        <f t="shared" si="855"/>
        <v>6.9130408749382588E-4</v>
      </c>
      <c r="KJ152" s="12"/>
      <c r="KK152" s="11">
        <f t="shared" si="1074"/>
        <v>7.1179326947958411E-4</v>
      </c>
      <c r="KL152" s="10">
        <f t="shared" si="856"/>
        <v>95.693926739501791</v>
      </c>
      <c r="KM152" s="9">
        <f t="shared" si="581"/>
        <v>99.134169737322253</v>
      </c>
      <c r="KN152" s="9">
        <f t="shared" si="582"/>
        <v>91.864369647487109</v>
      </c>
      <c r="KO152" s="120">
        <f t="shared" si="857"/>
        <v>95.499269692404681</v>
      </c>
      <c r="KP152" s="15">
        <f t="shared" si="858"/>
        <v>7.0893400015331284E-4</v>
      </c>
      <c r="KQ152" s="12"/>
      <c r="KR152" s="11">
        <f t="shared" si="1075"/>
        <v>7.2941419644074004E-4</v>
      </c>
      <c r="KS152" s="10">
        <f t="shared" si="859"/>
        <v>95.589655680949775</v>
      </c>
      <c r="KT152" s="9">
        <f t="shared" si="583"/>
        <v>99.12035766695206</v>
      </c>
      <c r="KU152" s="9">
        <f t="shared" si="584"/>
        <v>91.67073427462698</v>
      </c>
      <c r="KV152" s="120">
        <f t="shared" si="860"/>
        <v>95.395545970789527</v>
      </c>
      <c r="KW152" s="15">
        <f t="shared" si="861"/>
        <v>7.2646995046551054E-4</v>
      </c>
      <c r="KX152" s="12"/>
      <c r="KY152" s="11">
        <f t="shared" si="1076"/>
        <v>7.4694054562798775E-4</v>
      </c>
      <c r="KZ152" s="10">
        <f t="shared" si="862"/>
        <v>95.485171633887632</v>
      </c>
      <c r="LA152" s="9">
        <f t="shared" si="585"/>
        <v>99.105853844276865</v>
      </c>
      <c r="LB152" s="9">
        <f t="shared" si="586"/>
        <v>91.47737506008059</v>
      </c>
      <c r="LC152" s="120">
        <f t="shared" si="863"/>
        <v>95.29161445217872</v>
      </c>
      <c r="LD152" s="15">
        <f t="shared" si="864"/>
        <v>7.439115123848741E-4</v>
      </c>
      <c r="LE152" s="12"/>
      <c r="LF152" s="11">
        <f t="shared" si="1077"/>
        <v>7.6437187701064457E-4</v>
      </c>
      <c r="LG152" s="10">
        <f t="shared" si="865"/>
        <v>95.380463671469727</v>
      </c>
      <c r="LH152" s="9">
        <f t="shared" si="587"/>
        <v>99.090645227007229</v>
      </c>
      <c r="LI152" s="9">
        <f t="shared" si="588"/>
        <v>91.284283076521191</v>
      </c>
      <c r="LJ152" s="120">
        <f t="shared" si="866"/>
        <v>95.187464151764203</v>
      </c>
      <c r="LK152" s="15">
        <f t="shared" si="867"/>
        <v>7.6125828462980368E-4</v>
      </c>
      <c r="LL152" s="12"/>
      <c r="LM152" s="11">
        <f t="shared" si="1078"/>
        <v>7.817077756704289E-4</v>
      </c>
      <c r="LN152" s="10">
        <f t="shared" si="868"/>
        <v>95.275521029903899</v>
      </c>
      <c r="LO152" s="9">
        <f t="shared" si="589"/>
        <v>99.074719061101874</v>
      </c>
      <c r="LP152" s="9">
        <f t="shared" si="590"/>
        <v>91.091449436077312</v>
      </c>
      <c r="LQ152" s="120">
        <f t="shared" si="869"/>
        <v>95.083084248589586</v>
      </c>
      <c r="LR152" s="15">
        <f t="shared" si="870"/>
        <v>7.7850989018041238E-4</v>
      </c>
      <c r="LS152" s="12"/>
      <c r="LT152" s="11">
        <f t="shared" si="1079"/>
        <v>7.9894785131002166E-4</v>
      </c>
      <c r="LU152" s="10">
        <f t="shared" si="871"/>
        <v>95.170333110094518</v>
      </c>
      <c r="LV152" s="9">
        <f t="shared" si="591"/>
        <v>99.058062879782483</v>
      </c>
      <c r="LW152" s="9">
        <f t="shared" si="592"/>
        <v>90.898865294481368</v>
      </c>
      <c r="LX152" s="120">
        <f t="shared" si="872"/>
        <v>94.978464087131925</v>
      </c>
      <c r="LY152" s="15">
        <f t="shared" si="873"/>
        <v>7.9566597577787601E-4</v>
      </c>
      <c r="LZ152" s="12"/>
      <c r="MA152" s="11">
        <f t="shared" si="1080"/>
        <v>8.1609173776254487E-4</v>
      </c>
      <c r="MB152" s="10">
        <f t="shared" si="874"/>
        <v>95.064889479160314</v>
      </c>
      <c r="MC152" s="9">
        <f t="shared" si="593"/>
        <v>99.040664502435177</v>
      </c>
      <c r="MD152" s="9">
        <f t="shared" si="594"/>
        <v>90.706521855082897</v>
      </c>
      <c r="ME152" s="120">
        <f t="shared" si="875"/>
        <v>94.873593178759037</v>
      </c>
      <c r="MF152" s="15">
        <f t="shared" si="876"/>
        <v>8.127262114259534E-4</v>
      </c>
      <c r="MG152" s="12"/>
      <c r="MH152" s="11">
        <f t="shared" si="1081"/>
        <v>8.3313909250252094E-4</v>
      </c>
      <c r="MI152" s="10">
        <f t="shared" si="877"/>
        <v>94.95917987182888</v>
      </c>
      <c r="MJ152" s="9">
        <f t="shared" si="595"/>
        <v>99.022512033402975</v>
      </c>
      <c r="MK152" s="9">
        <f t="shared" si="596"/>
        <v>90.514410372725976</v>
      </c>
      <c r="ML152" s="120">
        <f t="shared" si="878"/>
        <v>94.768461203064476</v>
      </c>
      <c r="MM152" s="15">
        <f t="shared" si="879"/>
        <v>8.2969028989510608E-4</v>
      </c>
      <c r="MN152" s="12"/>
      <c r="MO152" s="11">
        <f t="shared" si="1082"/>
        <v>8.5008959615877973E-4</v>
      </c>
      <c r="MP152" s="10">
        <f t="shared" si="880"/>
        <v>94.853194191709889</v>
      </c>
      <c r="MQ152" s="9">
        <f t="shared" si="597"/>
        <v>99.003593860673902</v>
      </c>
      <c r="MR152" s="9">
        <f t="shared" si="598"/>
        <v>90.322522157491392</v>
      </c>
      <c r="MS152" s="120">
        <f t="shared" si="881"/>
        <v>94.663058009082647</v>
      </c>
      <c r="MT152" s="15">
        <f t="shared" si="882"/>
        <v>8.4655792622964263E-4</v>
      </c>
      <c r="MU152" s="12"/>
      <c r="MV152" s="11">
        <f t="shared" si="1083"/>
        <v>8.6694295202971927E-4</v>
      </c>
      <c r="MW152" s="10">
        <f t="shared" si="883"/>
        <v>94.746922512449515</v>
      </c>
      <c r="MX152" s="9">
        <f t="shared" si="599"/>
        <v>98.983898654469058</v>
      </c>
      <c r="MY152" s="9">
        <f t="shared" si="600"/>
        <v>90.130848578302817</v>
      </c>
      <c r="MZ152" s="120">
        <f t="shared" si="884"/>
        <v>94.557373616385945</v>
      </c>
      <c r="NA152" s="15">
        <f t="shared" si="885"/>
        <v>8.6332885725836218E-4</v>
      </c>
      <c r="NB152" s="12"/>
      <c r="NC152" s="11">
        <f t="shared" si="1084"/>
        <v>8.8369888560142361E-4</v>
      </c>
      <c r="ND152" s="10">
        <f t="shared" si="886"/>
        <v>94.64035507876784</v>
      </c>
      <c r="NE152" s="9">
        <f t="shared" si="601"/>
        <v>98.963415365735017</v>
      </c>
      <c r="NF152" s="9">
        <f t="shared" si="602"/>
        <v>89.93938106639834</v>
      </c>
      <c r="NG152" s="120">
        <f t="shared" si="887"/>
        <v>94.451398216066679</v>
      </c>
      <c r="NH152" s="15">
        <f t="shared" si="888"/>
        <v>8.8000284110900792E-4</v>
      </c>
      <c r="NI152" s="12"/>
      <c r="NJ152" s="11">
        <f t="shared" si="1085"/>
        <v>9.0035714406893469E-4</v>
      </c>
      <c r="NK152" s="10">
        <f t="shared" si="889"/>
        <v>94.533482307382059</v>
      </c>
      <c r="NL152" s="9">
        <f t="shared" si="603"/>
        <v>98.942133224544691</v>
      </c>
      <c r="NM152" s="9">
        <f t="shared" si="604"/>
        <v>89.748111118666941</v>
      </c>
      <c r="NN152" s="120">
        <f t="shared" si="890"/>
        <v>94.345122171605823</v>
      </c>
      <c r="NO152" s="15">
        <f t="shared" si="891"/>
        <v>8.9657965672694235E-4</v>
      </c>
      <c r="NP152" s="12"/>
      <c r="NQ152" s="11">
        <f t="shared" si="1086"/>
        <v>9.1691749586114485E-4</v>
      </c>
      <c r="NR152" s="10">
        <f t="shared" si="892"/>
        <v>94.426294787817383</v>
      </c>
      <c r="NS152" s="9">
        <f t="shared" si="605"/>
        <v>98.920041738410944</v>
      </c>
      <c r="NT152" s="9">
        <f t="shared" si="606"/>
        <v>89.557030300850869</v>
      </c>
      <c r="NU152" s="120">
        <f t="shared" si="893"/>
        <v>94.238536019630914</v>
      </c>
      <c r="NV152" s="15">
        <f t="shared" si="894"/>
        <v>9.1305910339842613E-4</v>
      </c>
      <c r="NW152" s="12"/>
      <c r="NX152" s="11">
        <f t="shared" si="1087"/>
        <v>9.333797301696291E-4</v>
      </c>
      <c r="NY152" s="10">
        <f t="shared" si="895"/>
        <v>94.318783283108161</v>
      </c>
      <c r="NZ152" s="9">
        <f t="shared" si="607"/>
        <v>98.897130690516931</v>
      </c>
      <c r="OA152" s="9">
        <f t="shared" si="608"/>
        <v>89.366130250615413</v>
      </c>
      <c r="OB152" s="120">
        <f t="shared" si="896"/>
        <v>94.131630470566165</v>
      </c>
      <c r="OC152" s="15">
        <f t="shared" si="897"/>
        <v>9.2944100027867501E-4</v>
      </c>
      <c r="OD152" s="12"/>
      <c r="OE152" s="11">
        <f t="shared" si="1088"/>
        <v>9.497436564816946E-4</v>
      </c>
      <c r="OF152" s="10">
        <f t="shared" si="898"/>
        <v>94.210938730391931</v>
      </c>
      <c r="OG152" s="9">
        <f t="shared" si="609"/>
        <v>98.873390137867119</v>
      </c>
      <c r="OH152" s="9">
        <f t="shared" si="610"/>
        <v>89.17540268048549</v>
      </c>
      <c r="OI152" s="120">
        <f t="shared" si="899"/>
        <v>94.024396409176305</v>
      </c>
      <c r="OJ152" s="15">
        <f t="shared" si="900"/>
        <v>9.4572518592517751E-4</v>
      </c>
      <c r="OK152" s="12"/>
      <c r="OL152" s="11">
        <f t="shared" si="1089"/>
        <v>9.6600910411807667E-4</v>
      </c>
      <c r="OM152" s="10">
        <f t="shared" si="901"/>
        <v>94.102752241398122</v>
      </c>
      <c r="ON152" s="9">
        <f t="shared" si="611"/>
        <v>98.848810409362926</v>
      </c>
      <c r="OO152" s="9">
        <f t="shared" si="612"/>
        <v>88.984839380652161</v>
      </c>
      <c r="OP152" s="120">
        <f t="shared" si="902"/>
        <v>93.916824895007551</v>
      </c>
      <c r="OQ152" s="15">
        <f t="shared" si="903"/>
        <v>9.6191151783636968E-4</v>
      </c>
      <c r="OR152" s="12"/>
      <c r="OS152" s="11">
        <f t="shared" si="1090"/>
        <v>9.8217592177538655E-4</v>
      </c>
      <c r="OT152" s="10">
        <f t="shared" si="904"/>
        <v>93.994215102834858</v>
      </c>
      <c r="OU152" s="9">
        <f t="shared" si="613"/>
        <v>98.823382103806736</v>
      </c>
      <c r="OV152" s="9">
        <f t="shared" si="614"/>
        <v>88.794432221647838</v>
      </c>
      <c r="OW152" s="120">
        <f t="shared" si="905"/>
        <v>93.80890716272728</v>
      </c>
      <c r="OX152" s="15">
        <f t="shared" si="906"/>
        <v>9.7799987199610077E-4</v>
      </c>
      <c r="OY152" s="12"/>
      <c r="OZ152" s="11">
        <f t="shared" si="1091"/>
        <v>9.9824397707381379E-4</v>
      </c>
      <c r="PA152" s="10">
        <f t="shared" si="907"/>
        <v>93.885318776675106</v>
      </c>
      <c r="PB152" s="9">
        <f t="shared" si="615"/>
        <v>98.797096087837957</v>
      </c>
      <c r="PC152" s="9">
        <f t="shared" si="616"/>
        <v>88.604173156894021</v>
      </c>
      <c r="PD152" s="120">
        <f t="shared" si="908"/>
        <v>93.700634622365982</v>
      </c>
      <c r="PE152" s="15">
        <f t="shared" si="909"/>
        <v>9.9399014242390117E-4</v>
      </c>
      <c r="PF152" s="12"/>
      <c r="PG152" s="11">
        <f t="shared" si="1092"/>
        <v>1.0142131561100716E-3</v>
      </c>
      <c r="PH152" s="10">
        <f t="shared" si="910"/>
        <v>93.77605490034594</v>
      </c>
      <c r="PI152" s="9">
        <f t="shared" si="617"/>
        <v>98.769943493804789</v>
      </c>
      <c r="PJ152" s="9">
        <f t="shared" si="618"/>
        <v>88.414054225121518</v>
      </c>
      <c r="PK152" s="120">
        <f t="shared" si="911"/>
        <v>93.59199885946316</v>
      </c>
      <c r="PL152" s="15">
        <f t="shared" si="912"/>
        <v>1.0098822407314464E-3</v>
      </c>
      <c r="PM152" s="12"/>
      <c r="PN152" s="11">
        <f t="shared" si="1093"/>
        <v>1.030083363015976E-3</v>
      </c>
      <c r="PO152" s="10">
        <f t="shared" si="913"/>
        <v>93.666415286822613</v>
      </c>
      <c r="PP152" s="9">
        <f t="shared" si="619"/>
        <v>98.741915717575111</v>
      </c>
      <c r="PQ152" s="9">
        <f t="shared" si="620"/>
        <v>88.224067552665304</v>
      </c>
      <c r="PR152" s="120">
        <f t="shared" si="914"/>
        <v>93.482991635120214</v>
      </c>
      <c r="PS152" s="15">
        <f t="shared" si="915"/>
        <v>1.0256760956852899E-3</v>
      </c>
      <c r="PT152" s="12"/>
      <c r="PU152" s="11">
        <f t="shared" si="1094"/>
        <v>1.0458545195227659E-3</v>
      </c>
      <c r="PV152" s="10">
        <f t="shared" si="916"/>
        <v>93.556391924630333</v>
      </c>
      <c r="PW152" s="9">
        <f t="shared" si="621"/>
        <v>98.713004416289962</v>
      </c>
      <c r="PX152" s="9">
        <f t="shared" si="622"/>
        <v>88.034205355634683</v>
      </c>
      <c r="PY152" s="120">
        <f t="shared" si="917"/>
        <v>93.373604885962322</v>
      </c>
      <c r="PZ152" s="15">
        <f t="shared" si="918"/>
        <v>1.0413716527761445E-3</v>
      </c>
      <c r="QA152" s="12"/>
      <c r="QB152" s="11">
        <f t="shared" si="1095"/>
        <v>1.0615265645314944E-3</v>
      </c>
      <c r="QC152" s="10">
        <f t="shared" si="919"/>
        <v>93.445976977755691</v>
      </c>
      <c r="QD152" s="9">
        <f t="shared" si="623"/>
        <v>98.683201506062943</v>
      </c>
      <c r="QE152" s="9">
        <f t="shared" si="624"/>
        <v>87.844459941962796</v>
      </c>
      <c r="QF152" s="120">
        <f t="shared" si="920"/>
        <v>93.263830724012877</v>
      </c>
      <c r="QG152" s="15">
        <f t="shared" si="921"/>
        <v>1.0569688737946752E-3</v>
      </c>
      <c r="QH152" s="12"/>
      <c r="QI152" s="11">
        <f t="shared" si="1096"/>
        <v>1.077099453689389E-3</v>
      </c>
      <c r="QJ152" s="10">
        <f t="shared" si="922"/>
        <v>93.335162785471454</v>
      </c>
      <c r="QK152" s="9">
        <f t="shared" si="625"/>
        <v>98.652499159628647</v>
      </c>
      <c r="QL152" s="9">
        <f t="shared" si="626"/>
        <v>87.654823713334366</v>
      </c>
      <c r="QM152" s="120">
        <f t="shared" si="923"/>
        <v>93.153661436481514</v>
      </c>
      <c r="QN152" s="15">
        <f t="shared" si="924"/>
        <v>1.0724677364142027E-3</v>
      </c>
      <c r="QO152" s="12"/>
      <c r="QP152" s="11">
        <f t="shared" si="1097"/>
        <v>1.0925731589726626E-3</v>
      </c>
      <c r="QQ152" s="10">
        <f t="shared" si="925"/>
        <v>93.223941862075691</v>
      </c>
      <c r="QR152" s="9">
        <f t="shared" si="627"/>
        <v>98.620889803943413</v>
      </c>
      <c r="QS152" s="9">
        <f t="shared" si="628"/>
        <v>87.465289166996016</v>
      </c>
      <c r="QT152" s="120">
        <f t="shared" si="926"/>
        <v>93.043089485469721</v>
      </c>
      <c r="QU152" s="15">
        <f t="shared" si="927"/>
        <v>1.0878682337801802E-3</v>
      </c>
      <c r="QV152" s="12"/>
      <c r="QW152" s="11">
        <f t="shared" si="1098"/>
        <v>1.1079476682756262E-3</v>
      </c>
      <c r="QX152" s="10">
        <f t="shared" si="928"/>
        <v>93.112306896549029</v>
      </c>
      <c r="QY152" s="9">
        <f t="shared" si="629"/>
        <v>98.588366117741273</v>
      </c>
      <c r="QZ152" s="9">
        <f t="shared" si="630"/>
        <v>87.275848897450857</v>
      </c>
      <c r="RA152" s="120">
        <f t="shared" si="929"/>
        <v>92.932107507596072</v>
      </c>
      <c r="RB152" s="15">
        <f t="shared" si="930"/>
        <v>1.103170374106611E-3</v>
      </c>
      <c r="RC152" s="12"/>
      <c r="RD152" s="11">
        <f t="shared" si="1099"/>
        <v>1.1232229850062819E-3</v>
      </c>
      <c r="RE152" s="10">
        <f t="shared" si="931"/>
        <v>93.000250752132331</v>
      </c>
      <c r="RF152" s="9">
        <f t="shared" si="631"/>
        <v>98.554921029048089</v>
      </c>
      <c r="RG152" s="9">
        <f t="shared" si="632"/>
        <v>87.086495598037345</v>
      </c>
      <c r="RH152" s="120">
        <f t="shared" si="932"/>
        <v>92.820708313542724</v>
      </c>
      <c r="RI152" s="15">
        <f t="shared" si="933"/>
        <v>1.1183741802796654E-3</v>
      </c>
      <c r="RJ152" s="12"/>
      <c r="RK152" s="11">
        <f t="shared" si="1100"/>
        <v>1.1383991276886843E-3</v>
      </c>
      <c r="RL152" s="10">
        <f t="shared" si="934"/>
        <v>92.887766465826274</v>
      </c>
      <c r="RM152" s="9">
        <f t="shared" si="633"/>
        <v>98.520547712656793</v>
      </c>
      <c r="RN152" s="9">
        <f t="shared" si="634"/>
        <v>86.89722206239729</v>
      </c>
      <c r="RO152" s="120">
        <f t="shared" si="935"/>
        <v>92.708884887527034</v>
      </c>
      <c r="RP152" s="15">
        <f t="shared" si="936"/>
        <v>1.1334796894683175E-3</v>
      </c>
      <c r="RQ152" s="12"/>
      <c r="RR152" s="11">
        <f t="shared" si="1101"/>
        <v>1.1534761295718904E-3</v>
      </c>
      <c r="RS152" s="10">
        <f t="shared" si="937"/>
        <v>92.77484724781668</v>
      </c>
      <c r="RT152" s="9">
        <f t="shared" si="635"/>
        <v>98.485239587566355</v>
      </c>
      <c r="RU152" s="9">
        <f t="shared" si="636"/>
        <v>86.708021185833772</v>
      </c>
      <c r="RV152" s="120">
        <f t="shared" si="938"/>
        <v>92.59663038670007</v>
      </c>
      <c r="RW152" s="15">
        <f t="shared" si="939"/>
        <v>1.148486952742164E-3</v>
      </c>
      <c r="RX152" s="12"/>
      <c r="RY152" s="11">
        <f t="shared" si="1102"/>
        <v>1.1684540382457043E-3</v>
      </c>
      <c r="RZ152" s="10">
        <f t="shared" si="940"/>
        <v>92.661486480827335</v>
      </c>
      <c r="SA152" s="9">
        <f t="shared" si="637"/>
        <v>98.448990314387231</v>
      </c>
      <c r="SB152" s="9">
        <f t="shared" si="638"/>
        <v>86.518885966561811</v>
      </c>
      <c r="SC152" s="120">
        <f t="shared" si="941"/>
        <v>92.483938140474521</v>
      </c>
      <c r="SD152" s="15">
        <f t="shared" si="942"/>
        <v>1.1633960346964778E-3</v>
      </c>
      <c r="SE152" s="12"/>
      <c r="SF152" s="11">
        <f t="shared" si="1103"/>
        <v>1.1833329152632225E-3</v>
      </c>
      <c r="SG152" s="10">
        <f t="shared" si="943"/>
        <v>92.54767771940304</v>
      </c>
      <c r="SH152" s="9">
        <f t="shared" si="639"/>
        <v>98.411793792715869</v>
      </c>
      <c r="SI152" s="9">
        <f t="shared" si="640"/>
        <v>86.329809506853039</v>
      </c>
      <c r="SJ152" s="120">
        <f t="shared" si="944"/>
        <v>92.370801649784454</v>
      </c>
      <c r="SK152" s="15">
        <f t="shared" si="945"/>
        <v>1.1782070130845149E-3</v>
      </c>
      <c r="SL152" s="12"/>
      <c r="SM152" s="11">
        <f t="shared" si="1104"/>
        <v>1.198112835770309E-3</v>
      </c>
      <c r="SN152" s="10">
        <f t="shared" si="946"/>
        <v>92.433414689124817</v>
      </c>
      <c r="SO152" s="9">
        <f t="shared" si="641"/>
        <v>98.373644158480644</v>
      </c>
      <c r="SP152" s="9">
        <f t="shared" si="642"/>
        <v>86.140785014078247</v>
      </c>
      <c r="SQ152" s="120">
        <f t="shared" si="947"/>
        <v>92.257214586279446</v>
      </c>
      <c r="SR152" s="15">
        <f t="shared" si="948"/>
        <v>1.1929199784570532E-3</v>
      </c>
      <c r="SS152" s="12"/>
      <c r="ST152" s="11">
        <f t="shared" si="1105"/>
        <v>1.212793888141904E-3</v>
      </c>
      <c r="SU152" s="10">
        <f t="shared" si="949"/>
        <v>92.318691285760394</v>
      </c>
      <c r="SV152" s="9">
        <f t="shared" si="643"/>
        <v>98.334535781261806</v>
      </c>
      <c r="SW152" s="9">
        <f t="shared" si="644"/>
        <v>85.95180580164903</v>
      </c>
      <c r="SX152" s="120">
        <f t="shared" si="950"/>
        <v>92.143170791455418</v>
      </c>
      <c r="SY152" s="15">
        <f t="shared" si="951"/>
        <v>1.2075350338092039E-3</v>
      </c>
      <c r="SZ152" s="12"/>
      <c r="TA152" s="11">
        <f t="shared" si="1106"/>
        <v>1.2273761736252642E-3</v>
      </c>
      <c r="TB152" s="10">
        <f t="shared" si="952"/>
        <v>92.203501574351847</v>
      </c>
      <c r="TC152" s="9">
        <f t="shared" si="645"/>
        <v>98.294463261587609</v>
      </c>
      <c r="TD152" s="9">
        <f t="shared" si="646"/>
        <v>85.762865289861082</v>
      </c>
      <c r="TE152" s="120">
        <f t="shared" si="953"/>
        <v>92.028664275724338</v>
      </c>
      <c r="TF152" s="15">
        <f t="shared" si="954"/>
        <v>1.2220522942345037E-3</v>
      </c>
      <c r="TG152" s="12"/>
      <c r="TH152" s="11">
        <f t="shared" si="1107"/>
        <v>1.2418598059901532E-3</v>
      </c>
      <c r="TI152" s="10">
        <f t="shared" si="955"/>
        <v>92.087839788242789</v>
      </c>
      <c r="TJ152" s="9">
        <f t="shared" si="647"/>
        <v>98.25342142820891</v>
      </c>
      <c r="TK152" s="9">
        <f t="shared" si="648"/>
        <v>85.573957006643226</v>
      </c>
      <c r="TL152" s="120">
        <f t="shared" si="956"/>
        <v>91.913689217426068</v>
      </c>
      <c r="TM152" s="15">
        <f t="shared" si="957"/>
        <v>1.2364718865860878E-3</v>
      </c>
      <c r="TN152" s="12"/>
      <c r="TO152" s="11">
        <f t="shared" si="1108"/>
        <v>1.2562449111858268E-3</v>
      </c>
      <c r="TP152" s="10">
        <f t="shared" si="958"/>
        <v>91.9717003280482</v>
      </c>
      <c r="TQ152" s="9">
        <f t="shared" si="649"/>
        <v>98.211405335354399</v>
      </c>
      <c r="TR152" s="9">
        <f t="shared" si="650"/>
        <v>85.385074588210927</v>
      </c>
      <c r="TS152" s="120">
        <f t="shared" si="959"/>
        <v>91.798239961782656</v>
      </c>
      <c r="TT152" s="15">
        <f t="shared" si="960"/>
        <v>1.2507939491453145E-3</v>
      </c>
      <c r="TU152" s="12"/>
      <c r="TV152" s="11">
        <f t="shared" si="1109"/>
        <v>1.2705316270050949E-3</v>
      </c>
      <c r="TW152" s="10">
        <f t="shared" si="961"/>
        <v>91.855077760567497</v>
      </c>
      <c r="TX152" s="9">
        <f t="shared" si="651"/>
        <v>98.168410259968468</v>
      </c>
      <c r="TY152" s="9">
        <f t="shared" si="652"/>
        <v>86.539404353503642</v>
      </c>
      <c r="TZ152" s="120">
        <f t="shared" si="962"/>
        <v>92.353907306736062</v>
      </c>
      <c r="UA152" s="15">
        <f t="shared" si="963"/>
        <v>1.1340336148450477E-3</v>
      </c>
      <c r="UB152" s="12"/>
      <c r="UC152" s="11">
        <f t="shared" si="1110"/>
        <v>1.152873775497737E-3</v>
      </c>
      <c r="UD152" s="10">
        <f t="shared" si="964"/>
        <v>92.413979282509828</v>
      </c>
      <c r="UE152" s="9">
        <f t="shared" si="653"/>
        <v>98.133067616667191</v>
      </c>
      <c r="UF152" s="9">
        <f t="shared" si="654"/>
        <v>93.971386720999291</v>
      </c>
      <c r="UG152" s="120">
        <f t="shared" si="965"/>
        <v>96.052227168833241</v>
      </c>
      <c r="UH152" s="15">
        <f t="shared" si="966"/>
        <v>4.0583744370808008E-4</v>
      </c>
      <c r="UI152" s="12"/>
      <c r="UJ152" s="11">
        <f t="shared" si="1111"/>
        <v>4.2147621127089287E-4</v>
      </c>
      <c r="UK152" s="10">
        <f t="shared" si="967"/>
        <v>96.127529491374304</v>
      </c>
      <c r="UL152" s="9">
        <f t="shared" si="655"/>
        <v>98.128541232624372</v>
      </c>
      <c r="UM152" s="9">
        <f t="shared" si="656"/>
        <v>94.070816893746979</v>
      </c>
      <c r="UN152" s="120">
        <f t="shared" si="968"/>
        <v>96.099679063185675</v>
      </c>
      <c r="UO152" s="15">
        <f t="shared" si="969"/>
        <v>3.9569984202207132E-4</v>
      </c>
      <c r="UP152" s="12"/>
      <c r="UQ152" s="11">
        <f t="shared" si="1112"/>
        <v>4.1128118270589658E-4</v>
      </c>
      <c r="UR152" s="10">
        <f t="shared" si="970"/>
        <v>96.174920263441834</v>
      </c>
      <c r="US152" s="9">
        <f t="shared" si="657"/>
        <v>98.124238157529007</v>
      </c>
      <c r="UT152" s="9">
        <f t="shared" si="658"/>
        <v>94.1725593389652</v>
      </c>
      <c r="UU152" s="120">
        <f t="shared" si="971"/>
        <v>96.148398748247104</v>
      </c>
      <c r="UV152" s="15">
        <f t="shared" si="972"/>
        <v>3.8535852947079938E-4</v>
      </c>
      <c r="UW152" s="12"/>
      <c r="UX152" s="11">
        <f t="shared" si="1113"/>
        <v>4.0088354128096026E-4</v>
      </c>
      <c r="UY152" s="10">
        <f t="shared" si="973"/>
        <v>96.223583208649003</v>
      </c>
      <c r="UZ152" s="9">
        <f t="shared" si="659"/>
        <v>98.120157058590138</v>
      </c>
      <c r="VA152" s="9">
        <f t="shared" si="660"/>
        <v>94.276588840905475</v>
      </c>
      <c r="VB152" s="120">
        <f t="shared" si="974"/>
        <v>96.198372949747807</v>
      </c>
      <c r="VC152" s="15">
        <f t="shared" si="975"/>
        <v>3.7481583506474627E-4</v>
      </c>
      <c r="VD152" s="12"/>
      <c r="VE152" s="11">
        <f t="shared" si="1114"/>
        <v>3.9028566318511732E-4</v>
      </c>
      <c r="VF152" s="10">
        <f t="shared" si="976"/>
        <v>96.273504896274289</v>
      </c>
      <c r="VG152" s="9">
        <f t="shared" si="661"/>
        <v>98.116296207669492</v>
      </c>
      <c r="VH152" s="9">
        <f t="shared" si="662"/>
        <v>94.382879410304852</v>
      </c>
      <c r="VI152" s="120">
        <f t="shared" si="977"/>
        <v>96.249587808987172</v>
      </c>
      <c r="VJ152" s="15">
        <f t="shared" si="978"/>
        <v>3.6407412469237571E-4</v>
      </c>
      <c r="VK152" s="12"/>
      <c r="VL152" s="11">
        <f t="shared" si="1115"/>
        <v>3.7948996137737869E-4</v>
      </c>
      <c r="VM152" s="10">
        <f t="shared" si="979"/>
        <v>96.324671308717114</v>
      </c>
      <c r="VN152" s="9">
        <f t="shared" si="663"/>
        <v>98.112653479202862</v>
      </c>
      <c r="VO152" s="9">
        <f t="shared" si="664"/>
        <v>94.491404295411925</v>
      </c>
      <c r="VP152" s="120">
        <f t="shared" si="980"/>
        <v>96.302028887307387</v>
      </c>
      <c r="VQ152" s="15">
        <f t="shared" si="981"/>
        <v>3.5313579984220096E-4</v>
      </c>
      <c r="VR152" s="12"/>
      <c r="VS152" s="11">
        <f t="shared" si="1116"/>
        <v>3.6849888428800749E-4</v>
      </c>
      <c r="VT152" s="10">
        <f t="shared" si="982"/>
        <v>96.377067846262378</v>
      </c>
      <c r="VU152" s="9">
        <f t="shared" si="665"/>
        <v>98.109226348513516</v>
      </c>
      <c r="VV152" s="9">
        <f t="shared" si="666"/>
        <v>94.602135994760687</v>
      </c>
      <c r="VW152" s="120">
        <f t="shared" si="983"/>
        <v>96.355681171637102</v>
      </c>
      <c r="VX152" s="15">
        <f t="shared" si="984"/>
        <v>3.4200329619262908E-4</v>
      </c>
      <c r="VY152" s="12"/>
      <c r="VZ152" s="11">
        <f t="shared" si="1117"/>
        <v>3.573149143880642E-4</v>
      </c>
      <c r="WA152" s="10">
        <f t="shared" si="985"/>
        <v>96.430679332917833</v>
      </c>
      <c r="WB152" s="9">
        <f t="shared" si="667"/>
        <v>98.106011890518175</v>
      </c>
      <c r="WC152" s="9">
        <f t="shared" si="668"/>
        <v>94.715046271674765</v>
      </c>
      <c r="WD152" s="120">
        <f t="shared" si="986"/>
        <v>96.41052908109647</v>
      </c>
      <c r="WE152" s="15">
        <f t="shared" si="987"/>
        <v>3.3067908207136501E-4</v>
      </c>
      <c r="WF152" s="12"/>
      <c r="WG152" s="11">
        <f t="shared" si="1118"/>
        <v>3.4594056662906028E-4</v>
      </c>
      <c r="WH152" s="10">
        <f t="shared" si="988"/>
        <v>96.485490023315322</v>
      </c>
      <c r="WI152" s="9">
        <f t="shared" si="669"/>
        <v>98.10300677882546</v>
      </c>
      <c r="WJ152" s="9">
        <f t="shared" si="670"/>
        <v>94.83010617047178</v>
      </c>
      <c r="WK152" s="120">
        <f t="shared" si="989"/>
        <v>96.466556474648627</v>
      </c>
      <c r="WL152" s="15">
        <f t="shared" si="990"/>
        <v>3.1916565678726823E-4</v>
      </c>
      <c r="WM152" s="12"/>
      <c r="WN152" s="11">
        <f t="shared" si="1119"/>
        <v>3.3437838675572085E-4</v>
      </c>
      <c r="WO152" s="10">
        <f t="shared" si="991"/>
        <v>96.541483610659924</v>
      </c>
      <c r="WP152" s="9">
        <f t="shared" si="671"/>
        <v>98.100207285225139</v>
      </c>
      <c r="WQ152" s="9">
        <f t="shared" si="672"/>
        <v>94.947286034333544</v>
      </c>
      <c r="WR152" s="120">
        <f t="shared" si="992"/>
        <v>96.523746659779334</v>
      </c>
      <c r="WS152" s="15">
        <f t="shared" si="993"/>
        <v>3.074655488378997E-4</v>
      </c>
      <c r="WT152" s="12"/>
      <c r="WU152" s="11">
        <f t="shared" si="1120"/>
        <v>3.2263094949515608E-4</v>
      </c>
      <c r="WV152" s="10">
        <f t="shared" si="994"/>
        <v>96.598643235708536</v>
      </c>
      <c r="WW152" s="9">
        <f t="shared" si="673"/>
        <v>98.097609279565773</v>
      </c>
      <c r="WX152" s="9">
        <f t="shared" si="674"/>
        <v>95.066555524806148</v>
      </c>
      <c r="WY152" s="120">
        <f t="shared" si="995"/>
        <v>96.582082402185961</v>
      </c>
      <c r="WZ152" s="15">
        <f t="shared" si="996"/>
        <v>2.9558131399596546E-4</v>
      </c>
      <c r="XA152" s="12"/>
      <c r="XB152" s="11">
        <f t="shared" si="1121"/>
        <v>3.1070085662580465E-4</v>
      </c>
      <c r="XC152" s="10">
        <f t="shared" si="997"/>
        <v>96.65695149675787</v>
      </c>
      <c r="XD152" s="9">
        <f t="shared" si="675"/>
        <v>98.095208230016937</v>
      </c>
      <c r="XE152" s="9">
        <f t="shared" si="676"/>
        <v>95.187883642879342</v>
      </c>
      <c r="XF152" s="120">
        <f t="shared" si="998"/>
        <v>96.641545936448139</v>
      </c>
      <c r="XG152" s="15">
        <f t="shared" si="999"/>
        <v>2.8351553327930269E-4</v>
      </c>
      <c r="XH152" s="12"/>
      <c r="XI152" s="11">
        <f t="shared" si="1122"/>
        <v>2.985907349307817E-4</v>
      </c>
      <c r="XJ152" s="10">
        <f t="shared" si="1000"/>
        <v>96.716390460614122</v>
      </c>
      <c r="XK152" s="9">
        <f t="shared" si="677"/>
        <v>98.092999203711187</v>
      </c>
      <c r="XL152" s="9">
        <f t="shared" si="678"/>
        <v>95.31123875159841</v>
      </c>
      <c r="XM152" s="120">
        <f t="shared" si="1001"/>
        <v>96.702118977654806</v>
      </c>
      <c r="XN152" s="15">
        <f t="shared" si="1002"/>
        <v>2.7127081080840425E-4</v>
      </c>
      <c r="XO152" s="12"/>
      <c r="XP152" s="11">
        <f t="shared" si="1123"/>
        <v>2.8630323403985202E-4</v>
      </c>
      <c r="XQ152" s="10">
        <f t="shared" si="1003"/>
        <v>96.77694167451773</v>
      </c>
      <c r="XR152" s="9">
        <f t="shared" si="679"/>
        <v>98.090976867759863</v>
      </c>
      <c r="XS152" s="9">
        <f t="shared" si="680"/>
        <v>95.436588600147871</v>
      </c>
      <c r="XT152" s="120">
        <f t="shared" si="1004"/>
        <v>96.76378273395386</v>
      </c>
      <c r="XU152" s="15">
        <f t="shared" si="1005"/>
        <v>2.58849771556906E-4</v>
      </c>
      <c r="XV152" s="12"/>
      <c r="XW152" s="11">
        <f t="shared" si="1124"/>
        <v>2.7384102416541623E-4</v>
      </c>
      <c r="XX152" s="10">
        <f t="shared" si="1006"/>
        <v>96.838586178989232</v>
      </c>
      <c r="XY152" s="9">
        <f t="shared" si="681"/>
        <v>98.0891354906354</v>
      </c>
      <c r="XZ152" s="9">
        <f t="shared" si="682"/>
        <v>95.563900349348444</v>
      </c>
      <c r="YA152" s="120">
        <f t="shared" si="1007"/>
        <v>96.826517919991915</v>
      </c>
      <c r="YB152" s="15">
        <f t="shared" si="1008"/>
        <v>2.462550589999627E-4</v>
      </c>
      <c r="YC152" s="12"/>
      <c r="YD152" s="11">
        <f t="shared" si="1125"/>
        <v>2.6120679373763252E-4</v>
      </c>
      <c r="YE152" s="10">
        <f t="shared" si="1009"/>
        <v>96.901304521562665</v>
      </c>
      <c r="YF152" s="9">
        <f t="shared" si="683"/>
        <v>98.087468943911915</v>
      </c>
      <c r="YG152" s="9">
        <f t="shared" si="684"/>
        <v>95.693140598497152</v>
      </c>
      <c r="YH152" s="120">
        <f t="shared" si="1010"/>
        <v>96.890304771204541</v>
      </c>
      <c r="YI152" s="15">
        <f t="shared" si="1011"/>
        <v>2.3348933266661986E-4</v>
      </c>
      <c r="YJ152" s="12"/>
      <c r="YK152" s="11">
        <f t="shared" si="1126"/>
        <v>2.4840324694478771E-4</v>
      </c>
      <c r="YL152" s="10">
        <f t="shared" si="1012"/>
        <v>96.965076771366597</v>
      </c>
      <c r="YM152" s="9">
        <f t="shared" si="685"/>
        <v>98.085970704354665</v>
      </c>
      <c r="YN152" s="9">
        <f t="shared" si="686"/>
        <v>95.824275413482042</v>
      </c>
      <c r="YO152" s="120">
        <f t="shared" si="1013"/>
        <v>96.95512305891836</v>
      </c>
      <c r="YP152" s="15">
        <f t="shared" si="1014"/>
        <v>2.2055526560188935E-4</v>
      </c>
      <c r="YQ152" s="12"/>
      <c r="YR152" s="11">
        <f t="shared" si="1127"/>
        <v>2.3543310118476023E-4</v>
      </c>
      <c r="YS152" s="10">
        <f t="shared" si="1015"/>
        <v>97.029882534513135</v>
      </c>
      <c r="YT152" s="9">
        <f t="shared" si="687"/>
        <v>98.084633856347679</v>
      </c>
      <c r="YU152" s="9">
        <f t="shared" si="688"/>
        <v>95.957270356091186</v>
      </c>
      <c r="YV152" s="120">
        <f t="shared" si="1016"/>
        <v>97.020952106219426</v>
      </c>
      <c r="YW152" s="15">
        <f t="shared" si="1017"/>
        <v>2.0745554174533005E-4</v>
      </c>
      <c r="YX152" s="12"/>
      <c r="YY152" s="11">
        <f t="shared" si="1128"/>
        <v>2.2229908443445991E-4</v>
      </c>
      <c r="YZ152" s="10">
        <f t="shared" si="1018"/>
        <v>97.095700970248828</v>
      </c>
      <c r="ZA152" s="9">
        <f t="shared" si="689"/>
        <v>98.083451094648026</v>
      </c>
      <c r="ZB152" s="9">
        <f t="shared" si="690"/>
        <v>96.092090514439633</v>
      </c>
      <c r="ZC152" s="120">
        <f t="shared" si="1019"/>
        <v>97.087770804543823</v>
      </c>
      <c r="ZD152" s="15">
        <f t="shared" si="1020"/>
        <v>1.9419285323247208E-4</v>
      </c>
      <c r="ZE152" s="12"/>
      <c r="ZF152" s="11">
        <f t="shared" si="1129"/>
        <v>2.0900393254364975E-4</v>
      </c>
      <c r="ZG152" s="10">
        <f t="shared" si="1021"/>
        <v>97.162510807822798</v>
      </c>
      <c r="ZH152" s="9">
        <f t="shared" si="691"/>
        <v>98.082414727453951</v>
      </c>
      <c r="ZI152" s="9">
        <f t="shared" si="692"/>
        <v>96.228700534427873</v>
      </c>
      <c r="ZJ152" s="120">
        <f t="shared" si="1022"/>
        <v>97.155557630940905</v>
      </c>
      <c r="ZK152" s="15">
        <f t="shared" si="1023"/>
        <v>1.8076989762627149E-4</v>
      </c>
      <c r="ZL152" s="12"/>
      <c r="ZM152" s="11">
        <f t="shared" si="1130"/>
        <v>1.9555038646039443E-4</v>
      </c>
      <c r="ZN152" s="10">
        <f t="shared" si="1024"/>
        <v>97.23029036402194</v>
      </c>
      <c r="ZO152" s="9">
        <f t="shared" si="693"/>
        <v>98.081516679773131</v>
      </c>
      <c r="ZP152" s="9">
        <f t="shared" si="694"/>
        <v>96.367064652145444</v>
      </c>
      <c r="ZQ152" s="120">
        <f t="shared" si="1025"/>
        <v>97.224290665959288</v>
      </c>
      <c r="ZR152" s="15">
        <f t="shared" si="1026"/>
        <v>1.6718937508563813E-4</v>
      </c>
      <c r="ZS152" s="12"/>
      <c r="ZT152" s="11">
        <f t="shared" si="1131"/>
        <v>1.8194118939531434E-4</v>
      </c>
      <c r="ZU152" s="10">
        <f t="shared" si="1027"/>
        <v>97.299017561322501</v>
      </c>
      <c r="ZV152" s="9">
        <f t="shared" si="695"/>
        <v>98.080748497076399</v>
      </c>
      <c r="ZW152" s="9">
        <f t="shared" si="696"/>
        <v>96.507146727129452</v>
      </c>
      <c r="ZX152" s="120">
        <f t="shared" si="1028"/>
        <v>97.293947612102926</v>
      </c>
      <c r="ZY152" s="15">
        <f t="shared" si="1029"/>
        <v>1.5345398547845352E-4</v>
      </c>
      <c r="ZZ152" s="12"/>
      <c r="AAA152" s="11">
        <f t="shared" si="1132"/>
        <v>1.6817908393205368E-4</v>
      </c>
      <c r="AAB152" s="10">
        <f t="shared" si="1030"/>
        <v>97.368669946605067</v>
      </c>
      <c r="AAC152" s="9">
        <f t="shared" si="697"/>
        <v>98.080101349221195</v>
      </c>
      <c r="AAD152" s="9">
        <f t="shared" si="698"/>
        <v>96.648910276385351</v>
      </c>
      <c r="AAE152" s="120">
        <f t="shared" si="1031"/>
        <v>97.364505812803273</v>
      </c>
      <c r="AAF152" s="15">
        <f t="shared" si="1032"/>
        <v>1.3956642544653999E-4</v>
      </c>
      <c r="AAG152" s="12"/>
      <c r="AAH152" s="11">
        <f t="shared" si="1133"/>
        <v>1.542668090915704E-4</v>
      </c>
      <c r="AAI152" s="10">
        <f t="shared" si="1033"/>
        <v>97.439224710378213</v>
      </c>
      <c r="AAJ152" s="9">
        <f t="shared" si="699"/>
        <v>98.079566034628257</v>
      </c>
      <c r="AAK152" s="9">
        <f t="shared" si="700"/>
        <v>96.79231850907523</v>
      </c>
      <c r="AAL152" s="120">
        <f t="shared" si="1034"/>
        <v>97.435942271851744</v>
      </c>
      <c r="AAM152" s="15">
        <f t="shared" si="1035"/>
        <v>1.2552938543024722E-4</v>
      </c>
      <c r="AAN152" s="12"/>
      <c r="AAO152" s="11">
        <f t="shared" si="1134"/>
        <v>1.402070973579064E-4</v>
      </c>
      <c r="AAP152" s="10">
        <f t="shared" si="1036"/>
        <v>97.510658706454706</v>
      </c>
      <c r="AAQ152" s="9">
        <f t="shared" si="701"/>
        <v>98.079132984694297</v>
      </c>
      <c r="AAR152" s="9">
        <f t="shared" si="702"/>
        <v>96.937334361777616</v>
      </c>
      <c r="AAS152" s="120">
        <f t="shared" si="1037"/>
        <v>97.508233673235964</v>
      </c>
      <c r="AAT152" s="15">
        <f t="shared" si="1038"/>
        <v>1.1134554666030891E-4</v>
      </c>
      <c r="AAU152" s="12"/>
      <c r="AAV152" s="11">
        <f t="shared" si="1135"/>
        <v>1.2600267167318423E-4</v>
      </c>
      <c r="AAW152" s="10">
        <f t="shared" si="1039"/>
        <v>97.582948472023119</v>
      </c>
      <c r="AAX152" s="9">
        <f t="shared" si="703"/>
        <v>98.078792268422333</v>
      </c>
      <c r="AAY152" s="9">
        <f t="shared" si="704"/>
        <v>97.083920534221107</v>
      </c>
      <c r="AAZ152" s="120">
        <f t="shared" si="1040"/>
        <v>97.581356401321727</v>
      </c>
      <c r="ABA152" s="15">
        <f t="shared" si="1041"/>
        <v>9.7017578124726988E-5</v>
      </c>
      <c r="ABB152" s="12"/>
      <c r="ABC152" s="11">
        <f t="shared" si="1136"/>
        <v>1.1165624240963002E-4</v>
      </c>
      <c r="ABD152" s="10">
        <f t="shared" si="1042"/>
        <v>97.656070248056523</v>
      </c>
      <c r="ABE152" s="9">
        <f t="shared" si="705"/>
        <v>98.078533597251081</v>
      </c>
      <c r="ABF152" s="9">
        <f t="shared" si="1139"/>
        <v>97.232039525394825</v>
      </c>
      <c r="ABG152" s="120">
        <f t="shared" si="1043"/>
        <v>97.655286561322953</v>
      </c>
      <c r="ABH152" s="15">
        <f t="shared" si="1044"/>
        <v>8.2548133518308331E-5</v>
      </c>
      <c r="ABI152" s="12"/>
      <c r="ABJ152" s="11">
        <f t="shared" si="1137"/>
        <v>9.7170504326288664E-5</v>
      </c>
      <c r="ABK152" s="10">
        <f t="shared" si="1161"/>
        <v>97.72999999999999</v>
      </c>
      <c r="ABL152" s="9">
        <f t="shared" si="706"/>
        <v>98.078346330063852</v>
      </c>
      <c r="ABM152" s="9"/>
      <c r="ABN152" s="101">
        <f t="shared" si="1046"/>
        <v>97.72999999999999</v>
      </c>
      <c r="ABO152" s="15">
        <f t="shared" si="1162"/>
        <v>6.7939848182675382E-5</v>
      </c>
      <c r="ABP152" s="11"/>
      <c r="ABQ152" s="11"/>
    </row>
    <row r="153" spans="1:745" x14ac:dyDescent="0.2">
      <c r="A153" s="1">
        <f t="shared" si="707"/>
        <v>175.2</v>
      </c>
      <c r="B153" s="1">
        <f t="shared" si="1048"/>
        <v>-530.86680486868977</v>
      </c>
      <c r="C153" s="1">
        <f t="shared" si="1049"/>
        <v>-2564065.8939724509</v>
      </c>
      <c r="D153" s="2">
        <f t="shared" si="1050"/>
        <v>119.74</v>
      </c>
      <c r="E153" s="7">
        <f t="shared" si="1051"/>
        <v>2.8300000000000001E-3</v>
      </c>
      <c r="F153" s="1">
        <f t="shared" si="1052"/>
        <v>6.2352202539999999E-2</v>
      </c>
      <c r="G153" s="2">
        <f t="shared" si="1053"/>
        <v>3500</v>
      </c>
      <c r="H153" s="3">
        <f t="shared" ref="H153:H209" si="1164">G153/60</f>
        <v>58.333333333333336</v>
      </c>
      <c r="I153" s="3">
        <f t="shared" ref="I153:I209" si="1165">2*3.1416*H153</f>
        <v>366.52</v>
      </c>
      <c r="J153" s="1">
        <f t="shared" si="1054"/>
        <v>0.77</v>
      </c>
      <c r="K153" s="1">
        <f t="shared" si="1055"/>
        <v>0.65</v>
      </c>
      <c r="L153" s="1">
        <f t="shared" ref="L153:L209" si="1166">J153*K153</f>
        <v>0.50050000000000006</v>
      </c>
      <c r="M153" s="40">
        <f t="shared" ref="M153:M209" si="1167">1000*E153*D153/(75*L153)</f>
        <v>9.0273513153513143</v>
      </c>
      <c r="N153" s="40">
        <f t="shared" ref="N153:N209" si="1168">M153*75.9</f>
        <v>685.17596483516479</v>
      </c>
      <c r="O153" s="1">
        <f t="shared" si="1056"/>
        <v>22.01</v>
      </c>
      <c r="P153" s="1">
        <f t="shared" si="1057"/>
        <v>101</v>
      </c>
      <c r="Q153" s="2">
        <f t="shared" si="1058"/>
        <v>9568.08</v>
      </c>
      <c r="R153" s="1">
        <f t="shared" ref="R153:R209" si="1169">Q153/(P153-1)</f>
        <v>95.680800000000005</v>
      </c>
      <c r="S153" s="7">
        <f t="shared" si="1059"/>
        <v>0.1084</v>
      </c>
      <c r="T153" s="7">
        <f t="shared" ref="T153:T209" si="1170">3.1416*S153^2/4</f>
        <v>9.228889823999999E-3</v>
      </c>
      <c r="U153" s="7">
        <f t="shared" ref="U153:U209" si="1171">(2*9.81*T153^2*S153*O153)/(Q153*E153^2)</f>
        <v>5.2029491518009133E-2</v>
      </c>
      <c r="V153" s="40">
        <f t="shared" ref="V153:V209" si="1172">AA153/(9.81*T153)</f>
        <v>5127.2756619537149</v>
      </c>
      <c r="W153" s="1">
        <f t="shared" si="1060"/>
        <v>0</v>
      </c>
      <c r="X153" s="1">
        <f t="shared" si="1061"/>
        <v>119.74</v>
      </c>
      <c r="Y153" s="1">
        <f t="shared" si="1062"/>
        <v>97.72999999999999</v>
      </c>
      <c r="Z153" s="6">
        <f t="shared" ref="Z153:Z209" si="1173">(9.81*N153)/(I153^2*F153)</f>
        <v>0.80246106979523479</v>
      </c>
      <c r="AA153" s="2">
        <f t="shared" si="1063"/>
        <v>464.2</v>
      </c>
      <c r="AB153" s="40">
        <f t="shared" ref="AB153:AB209" si="1174">(U153*R153)/(2*9.81*S153*T153^2)</f>
        <v>27481.926356927921</v>
      </c>
      <c r="AC153" s="1">
        <f t="shared" ref="AC153:AC209" si="1175">R153/AA153</f>
        <v>0.20611977595863853</v>
      </c>
      <c r="AD153" s="2">
        <f t="shared" si="1147"/>
        <v>31</v>
      </c>
      <c r="AE153" s="10">
        <f t="shared" ref="AE153:AE209" si="1176">AD153*AC153</f>
        <v>6.3897130547177943</v>
      </c>
      <c r="AF153" s="12">
        <f t="shared" ref="AF153:AF209" si="1177">1/(Z153*AE153+1)</f>
        <v>0.16319880164961126</v>
      </c>
      <c r="AG153" s="43">
        <f t="shared" ref="AG153:AG209" si="1178">AJ153^2-4*AH153</f>
        <v>-1.4317513241008284E-4</v>
      </c>
      <c r="AH153" s="97">
        <f t="shared" ref="AH153:AH209" si="1179">(AF153^2*CoefA-AO153)/CoefC</f>
        <v>3.6827517862574043E-5</v>
      </c>
      <c r="AI153" s="11">
        <f t="shared" ref="AI153:AI209" si="1180">IF(AI152=0,0,IF(AG153&lt;0,0,IF(0.5*(-AJ153+AG153^0.5)&lt;0,0,0.5*(-AJ153+AG153^0.5))))</f>
        <v>0</v>
      </c>
      <c r="AJ153" s="43">
        <f t="shared" ref="AJ153:AJ209" si="1181">(AF153*CoefB-B)/CoefC</f>
        <v>2.0334549516065844E-3</v>
      </c>
      <c r="AK153" s="43"/>
      <c r="AL153" s="11">
        <f t="shared" ref="AL153:AL209" si="1182">IF(AI153&lt;0,0,IF(AL152=0,0,AI153))</f>
        <v>0</v>
      </c>
      <c r="AM153" s="10">
        <f t="shared" ref="AM153:AM209" si="1183">AP152</f>
        <v>99.304439060238863</v>
      </c>
      <c r="AN153" s="9"/>
      <c r="AO153" s="9">
        <f t="shared" ref="AO153:AO209" si="1184">AT153-AS153*(B-_R*ABS(AS153))</f>
        <v>99.094432831336391</v>
      </c>
      <c r="AP153" s="108">
        <f t="shared" si="715"/>
        <v>99.094432831336391</v>
      </c>
      <c r="AQ153" s="15">
        <f t="shared" ref="AQ153:AQ209" si="1185">AL152</f>
        <v>0</v>
      </c>
      <c r="AR153" s="49"/>
      <c r="AS153" s="11">
        <f t="shared" ref="AS153:AS209" si="1186">AX152</f>
        <v>2.0480443222037841E-5</v>
      </c>
      <c r="AT153" s="10">
        <f t="shared" ref="AT153:AT209" si="1187">AW152</f>
        <v>99.199430182160484</v>
      </c>
      <c r="AU153" s="9">
        <f t="shared" ref="AU153:AU209" si="1188">AP153+AQ153*(B-_R*ABS(AQ153))</f>
        <v>99.094432831336391</v>
      </c>
      <c r="AV153" s="9">
        <f t="shared" ref="AV153:AV209" si="1189">BA153-AZ153*(B-_R*ABS(AZ153))</f>
        <v>98.885034842413049</v>
      </c>
      <c r="AW153" s="101">
        <f t="shared" si="719"/>
        <v>98.98973383687472</v>
      </c>
      <c r="AX153" s="15">
        <f t="shared" si="720"/>
        <v>2.0420004962591835E-5</v>
      </c>
      <c r="AY153" s="49"/>
      <c r="AZ153" s="11">
        <f t="shared" ref="AZ153:AZ209" si="1190">BE152</f>
        <v>4.0902683637454368E-5</v>
      </c>
      <c r="BA153" s="10">
        <f t="shared" ref="BA153:BA209" si="1191">BD152</f>
        <v>99.094708198661664</v>
      </c>
      <c r="BB153" s="9">
        <f t="shared" ref="BB153:BB209" si="1192">AW153+AX153*(B-_R*ABS(AX153))</f>
        <v>99.0944213720161</v>
      </c>
      <c r="BC153" s="9">
        <f t="shared" ref="BC153:BC209" si="1193">BH153-BG153*(B-_R*ABS(BG153))</f>
        <v>98.676238459850069</v>
      </c>
      <c r="BD153" s="101">
        <f t="shared" si="723"/>
        <v>98.885329915933085</v>
      </c>
      <c r="BE153" s="15">
        <f t="shared" ref="BE153:BE209" si="1194">(BB153-BD153)/B</f>
        <v>4.0780225185579892E-5</v>
      </c>
      <c r="BF153" s="49"/>
      <c r="BG153" s="11">
        <f t="shared" ref="BG153:BG209" si="1195">BL152</f>
        <v>6.1265113047390382E-5</v>
      </c>
      <c r="BH153" s="10">
        <f t="shared" ref="BH153:BH209" si="1196">BK152</f>
        <v>98.990258431855551</v>
      </c>
      <c r="BI153" s="9">
        <f t="shared" ref="BI153:BI209" si="1197">BD153+BE153*(B-_R*ABS(BE153))</f>
        <v>99.094375668836989</v>
      </c>
      <c r="BJ153" s="9">
        <f t="shared" ref="BJ153:BJ209" si="1198">BO153-BN153*(B-_R*ABS(BN153))</f>
        <v>98.468036858571679</v>
      </c>
      <c r="BK153" s="101">
        <f t="shared" si="728"/>
        <v>98.781206263704334</v>
      </c>
      <c r="BL153" s="15">
        <f t="shared" ref="BL153:BL209" si="1199">(BI153-BK153)/B</f>
        <v>6.1079104339266911E-5</v>
      </c>
      <c r="BM153" s="49"/>
      <c r="BN153" s="11">
        <f t="shared" ref="BN153:BN209" si="1200">BS152</f>
        <v>8.1566160935430982E-5</v>
      </c>
      <c r="BO153" s="10">
        <f t="shared" ref="BO153:BO209" si="1201">BR152</f>
        <v>98.886066212057798</v>
      </c>
      <c r="BP153" s="9">
        <f t="shared" ref="BP153:BP209" si="1202">BK153+BL153*(B-_R*ABS(BL153))</f>
        <v>99.094273143196418</v>
      </c>
      <c r="BQ153" s="9">
        <f t="shared" ref="BQ153:BQ209" si="1203">BV153-BU153*(B-_R*ABS(BU153))</f>
        <v>98.260423029041476</v>
      </c>
      <c r="BR153" s="101">
        <f t="shared" si="733"/>
        <v>98.67734808611894</v>
      </c>
      <c r="BS153" s="15">
        <f t="shared" ref="BS153:BS209" si="1204">(BP153-BR153)/B</f>
        <v>8.1315124164518053E-5</v>
      </c>
      <c r="BT153" s="12"/>
      <c r="BU153" s="11">
        <f t="shared" ref="BU153:BU209" si="1205">BZ152</f>
        <v>1.0180429444010281E-4</v>
      </c>
      <c r="BV153" s="10">
        <f t="shared" ref="BV153:BV209" si="1206">BY152</f>
        <v>98.782116884378809</v>
      </c>
      <c r="BW153" s="9">
        <f t="shared" ref="BW153:BW209" si="1207">BR153+BS153*(B-_R*ABS(BS153))</f>
        <v>99.09409142859306</v>
      </c>
      <c r="BX153" s="9">
        <f t="shared" ref="BX153:BX209" si="1208">CC153-CB153*(B-_R*ABS(CB153))</f>
        <v>98.053389784308735</v>
      </c>
      <c r="BY153" s="101">
        <f t="shared" si="738"/>
        <v>98.573740606450897</v>
      </c>
      <c r="BZ153" s="15">
        <f t="shared" ref="BZ153:BZ209" si="1209">(BW153-BY153)/B</f>
        <v>1.0148680438685183E-4</v>
      </c>
      <c r="CA153" s="12"/>
      <c r="CB153" s="11">
        <f t="shared" ref="CB153:CB209" si="1210">CG152</f>
        <v>1.2197801829672549E-4</v>
      </c>
      <c r="CC153" s="10">
        <f t="shared" ref="CC153:CC209" si="1211">CF152</f>
        <v>98.678395815209996</v>
      </c>
      <c r="CD153" s="9">
        <f t="shared" ref="CD153:CD209" si="1212">BY153+BZ153*(B-_R*ABS(BZ153))</f>
        <v>99.093808376528557</v>
      </c>
      <c r="CE153" s="9">
        <f t="shared" ref="CE153:CE209" si="1213">CJ153-CI153*(B-_R*ABS(CI153))</f>
        <v>97.846929767094451</v>
      </c>
      <c r="CF153" s="101">
        <f t="shared" si="743"/>
        <v>98.470369071811504</v>
      </c>
      <c r="CG153" s="15">
        <f t="shared" ref="CG153:CG209" si="1214">(CD153-CF153)/B</f>
        <v>1.2159270260095501E-4</v>
      </c>
      <c r="CH153" s="12"/>
      <c r="CI153" s="11">
        <f t="shared" ref="CI153:CI209" si="1215">CN152</f>
        <v>1.4208587474974529E-4</v>
      </c>
      <c r="CJ153" s="10">
        <f t="shared" ref="CJ153:CJ209" si="1216">CM152</f>
        <v>98.574888398599484</v>
      </c>
      <c r="CK153" s="9">
        <f t="shared" ref="CK153:CK209" si="1217">CF153+CG153*(B-_R*ABS(CG153))</f>
        <v>99.093402062147035</v>
      </c>
      <c r="CL153" s="9">
        <f t="shared" ref="CL153:CL209" si="1218">CQ153-CP153*(B-_R*ABS(CP153))</f>
        <v>97.641035456909421</v>
      </c>
      <c r="CM153" s="101">
        <f t="shared" si="748"/>
        <v>98.367218759528228</v>
      </c>
      <c r="CN153" s="15">
        <f t="shared" ref="CN153:CN209" si="1219">(CK153-CM153)/B</f>
        <v>1.4163141412648365E-4</v>
      </c>
      <c r="CO153" s="12"/>
      <c r="CP153" s="11">
        <f t="shared" ref="CP153:CP209" si="1220">CU152</f>
        <v>1.6212644343632438E-4</v>
      </c>
      <c r="CQ153" s="10">
        <f t="shared" ref="CQ153:CQ209" si="1221">CT152</f>
        <v>98.471580062514334</v>
      </c>
      <c r="CR153" s="9">
        <f t="shared" ref="CR153:CR209" si="1222">CM153+CN153*(B-_R*ABS(CN153))</f>
        <v>99.092850789614161</v>
      </c>
      <c r="CS153" s="9">
        <f t="shared" si="524"/>
        <v>97.435699177192561</v>
      </c>
      <c r="CT153" s="101">
        <f t="shared" si="752"/>
        <v>98.264274983403368</v>
      </c>
      <c r="CU153" s="15">
        <f t="shared" ref="CU153:CU209" si="1223">(CR153-CT153)/B</f>
        <v>1.6160157183650814E-4</v>
      </c>
      <c r="CV153" s="12"/>
      <c r="CW153" s="11">
        <f t="shared" si="754"/>
        <v>1.8209834124253534E-4</v>
      </c>
      <c r="CX153" s="10">
        <f t="shared" si="755"/>
        <v>98.368456274984254</v>
      </c>
      <c r="CY153" s="9">
        <f t="shared" si="525"/>
        <v>99.092133097238033</v>
      </c>
      <c r="CZ153" s="9">
        <f t="shared" si="526"/>
        <v>97.23091310246086</v>
      </c>
      <c r="DA153" s="101">
        <f t="shared" si="756"/>
        <v>98.161523099849447</v>
      </c>
      <c r="DB153" s="15">
        <f t="shared" si="757"/>
        <v>1.8150184595965016E-4</v>
      </c>
      <c r="DC153" s="12"/>
      <c r="DD153" s="11">
        <f t="shared" si="758"/>
        <v>2.020002221330868E-4</v>
      </c>
      <c r="DE153" s="10">
        <f t="shared" si="759"/>
        <v>98.265502550123728</v>
      </c>
      <c r="DF153" s="9">
        <f t="shared" si="527"/>
        <v>99.091227762334228</v>
      </c>
      <c r="DG153" s="9">
        <f t="shared" si="528"/>
        <v>97.026669265462488</v>
      </c>
      <c r="DH153" s="101">
        <f t="shared" si="760"/>
        <v>98.058948513898358</v>
      </c>
      <c r="DI153" s="15">
        <f t="shared" si="761"/>
        <v>2.0133094385694231E-4</v>
      </c>
      <c r="DJ153" s="12"/>
      <c r="DK153" s="11">
        <f t="shared" si="762"/>
        <v>2.2183077695567757E-4</v>
      </c>
      <c r="DL153" s="10">
        <f t="shared" si="763"/>
        <v>98.162704454029466</v>
      </c>
      <c r="DM153" s="9">
        <f t="shared" si="529"/>
        <v>99.090113805837717</v>
      </c>
      <c r="DN153" s="9">
        <f t="shared" si="530"/>
        <v>96.822959564325203</v>
      </c>
      <c r="DO153" s="101">
        <f t="shared" si="764"/>
        <v>97.95653668508146</v>
      </c>
      <c r="DP153" s="15">
        <f t="shared" si="765"/>
        <v>2.2108760977448892E-4</v>
      </c>
      <c r="DQ153" s="12"/>
      <c r="DR153" s="11">
        <f t="shared" si="766"/>
        <v>2.4158873322089965E-4</v>
      </c>
      <c r="DS153" s="10">
        <f t="shared" si="767"/>
        <v>98.060047610550697</v>
      </c>
      <c r="DT153" s="9">
        <f t="shared" si="531"/>
        <v>99.088770496664651</v>
      </c>
      <c r="DU153" s="9">
        <f t="shared" si="532"/>
        <v>96.619775769687493</v>
      </c>
      <c r="DV153" s="101">
        <f t="shared" si="768"/>
        <v>97.854273133176065</v>
      </c>
      <c r="DW153" s="15">
        <f t="shared" si="769"/>
        <v>2.4077062457339947E-4</v>
      </c>
      <c r="DX153" s="12"/>
      <c r="DY153" s="11">
        <f t="shared" si="770"/>
        <v>2.6127285485918664E-4</v>
      </c>
      <c r="DZ153" s="10">
        <f t="shared" si="771"/>
        <v>97.957517706927518</v>
      </c>
      <c r="EA153" s="9">
        <f t="shared" si="533"/>
        <v>99.08717735582708</v>
      </c>
      <c r="EB153" s="9">
        <f t="shared" si="534"/>
        <v>96.417109531809572</v>
      </c>
      <c r="EC153" s="101">
        <f t="shared" si="772"/>
        <v>97.752143443818326</v>
      </c>
      <c r="ED153" s="15">
        <f t="shared" si="773"/>
        <v>2.6037880543759332E-4</v>
      </c>
      <c r="EE153" s="12"/>
      <c r="EF153" s="11">
        <f t="shared" si="774"/>
        <v>2.8088194195537299E-4</v>
      </c>
      <c r="EG153" s="10">
        <f t="shared" si="775"/>
        <v>97.855100499297464</v>
      </c>
      <c r="EH153" s="9">
        <f t="shared" si="535"/>
        <v>99.085314160304236</v>
      </c>
      <c r="EI153" s="9">
        <f t="shared" si="536"/>
        <v>96.214952387651934</v>
      </c>
      <c r="EJ153" s="101">
        <f t="shared" si="776"/>
        <v>97.650133273978085</v>
      </c>
      <c r="EK153" s="15">
        <f t="shared" si="777"/>
        <v>2.7991100556104775E-4</v>
      </c>
      <c r="EL153" s="12"/>
      <c r="EM153" s="11">
        <f t="shared" si="778"/>
        <v>3.0041483046232747E-4</v>
      </c>
      <c r="EN153" s="10">
        <f t="shared" si="779"/>
        <v>97.752781818065912</v>
      </c>
      <c r="EO153" s="9">
        <f t="shared" si="537"/>
        <v>99.083160946673814</v>
      </c>
      <c r="EP153" s="9">
        <f t="shared" si="538"/>
        <v>96.013295767915977</v>
      </c>
      <c r="EQ153" s="101">
        <f t="shared" si="780"/>
        <v>97.548228357294903</v>
      </c>
      <c r="ER153" s="15">
        <f t="shared" si="781"/>
        <v>2.9936611381531131E-4</v>
      </c>
      <c r="ES153" s="12"/>
      <c r="ET153" s="11">
        <f t="shared" si="782"/>
        <v>3.1987039189455098E-4</v>
      </c>
      <c r="EU153" s="10">
        <f t="shared" si="783"/>
        <v>97.650547573139363</v>
      </c>
      <c r="EV153" s="9">
        <f t="shared" si="539"/>
        <v>99.080698014507206</v>
      </c>
      <c r="EW153" s="9">
        <f t="shared" si="540"/>
        <v>95.812131004038477</v>
      </c>
      <c r="EX153" s="101">
        <f t="shared" si="784"/>
        <v>97.446414509272842</v>
      </c>
      <c r="EY153" s="15">
        <f t="shared" si="785"/>
        <v>3.1874305439852856E-4</v>
      </c>
      <c r="EZ153" s="12"/>
      <c r="FA153" s="11">
        <f t="shared" si="786"/>
        <v>3.3924753300284069E-4</v>
      </c>
      <c r="FB153" s="10">
        <f t="shared" si="787"/>
        <v>97.548383759019444</v>
      </c>
      <c r="FC153" s="9">
        <f t="shared" si="541"/>
        <v>99.077905929532562</v>
      </c>
      <c r="FD153" s="9">
        <f t="shared" si="542"/>
        <v>95.611449335131624</v>
      </c>
      <c r="FE153" s="101">
        <f t="shared" si="788"/>
        <v>97.344677632332093</v>
      </c>
      <c r="FF153" s="15">
        <f t="shared" si="789"/>
        <v>3.3804078646710282E-4</v>
      </c>
      <c r="FG153" s="12"/>
      <c r="FH153" s="11">
        <f t="shared" si="790"/>
        <v>3.585451954312223E-4</v>
      </c>
      <c r="FI153" s="10">
        <f t="shared" si="791"/>
        <v>97.446276459755467</v>
      </c>
      <c r="FJ153" s="9">
        <f t="shared" si="543"/>
        <v>99.074765526570019</v>
      </c>
      <c r="FK153" s="9">
        <f t="shared" si="544"/>
        <v>95.411241914865386</v>
      </c>
      <c r="FL153" s="101">
        <f t="shared" si="792"/>
        <v>97.243003720717695</v>
      </c>
      <c r="FM153" s="15">
        <f t="shared" si="793"/>
        <v>3.5725830375079595E-4</v>
      </c>
      <c r="FN153" s="12"/>
      <c r="FO153" s="11">
        <f t="shared" si="794"/>
        <v>3.7776235535680542E-4</v>
      </c>
      <c r="FP153" s="10">
        <f t="shared" si="795"/>
        <v>97.34421185375605</v>
      </c>
      <c r="FQ153" s="9">
        <f t="shared" si="545"/>
        <v>99.071257912243297</v>
      </c>
      <c r="FR153" s="9">
        <f t="shared" si="546"/>
        <v>95.211499818279577</v>
      </c>
      <c r="FS153" s="101">
        <f t="shared" si="796"/>
        <v>97.14137886526143</v>
      </c>
      <c r="FT153" s="15">
        <f t="shared" si="797"/>
        <v>3.7639463415284737E-4</v>
      </c>
      <c r="FU153" s="12"/>
      <c r="FV153" s="11">
        <f t="shared" si="798"/>
        <v>3.9689802311422675E-4</v>
      </c>
      <c r="FW153" s="10">
        <f t="shared" si="799"/>
        <v>97.242176218455597</v>
      </c>
      <c r="FX153" s="9">
        <f t="shared" si="547"/>
        <v>99.067364467472075</v>
      </c>
      <c r="FY153" s="9">
        <f t="shared" si="548"/>
        <v>95.012214048526104</v>
      </c>
      <c r="FZ153" s="101">
        <f t="shared" si="800"/>
        <v>97.03978925799909</v>
      </c>
      <c r="GA153" s="15">
        <f t="shared" si="801"/>
        <v>3.9544883933554509E-4</v>
      </c>
      <c r="GB153" s="12"/>
      <c r="GC153" s="11">
        <f t="shared" si="802"/>
        <v>4.159512428050068E-4</v>
      </c>
      <c r="GD153" s="10">
        <f t="shared" si="803"/>
        <v>97.140155934838106</v>
      </c>
      <c r="GE153" s="9">
        <f t="shared" si="549"/>
        <v>99.063066849749859</v>
      </c>
      <c r="GF153" s="9">
        <f t="shared" si="550"/>
        <v>94.813375543529133</v>
      </c>
      <c r="GG153" s="101">
        <f t="shared" si="804"/>
        <v>96.938221196639489</v>
      </c>
      <c r="GH153" s="15">
        <f t="shared" si="805"/>
        <v>4.1442001429287524E-4</v>
      </c>
      <c r="GI153" s="12"/>
      <c r="GJ153" s="11">
        <f t="shared" ref="GJ153:GJ209" si="1224">GO152</f>
        <v>4.3492109189345363E-4</v>
      </c>
      <c r="GK153" s="10">
        <f t="shared" ref="GK153:GK209" si="1225">GN152</f>
        <v>97.038137491814467</v>
      </c>
      <c r="GL153" s="9">
        <f t="shared" si="551"/>
        <v>99.058346995211906</v>
      </c>
      <c r="GM153" s="9">
        <f t="shared" si="552"/>
        <v>94.614975182562929</v>
      </c>
      <c r="GN153" s="120">
        <f t="shared" si="808"/>
        <v>96.836661088887411</v>
      </c>
      <c r="GO153" s="15">
        <f t="shared" ref="GO153:GO209" si="1226">(GL153-GN153)/B</f>
        <v>4.333072869107132E-4</v>
      </c>
      <c r="GP153" s="12"/>
      <c r="GQ153" s="11">
        <f t="shared" si="810"/>
        <v>4.5380668078957533E-4</v>
      </c>
      <c r="GR153" s="10">
        <f t="shared" si="811"/>
        <v>96.936107490455413</v>
      </c>
      <c r="GS153" s="9">
        <f t="shared" si="553"/>
        <v>99.053187120497995</v>
      </c>
      <c r="GT153" s="9">
        <f t="shared" si="554"/>
        <v>94.41700379273685</v>
      </c>
      <c r="GU153" s="120">
        <f t="shared" si="812"/>
        <v>96.735095456617415</v>
      </c>
      <c r="GV153" s="15">
        <f t="shared" si="813"/>
        <v>4.5210981751608924E-4</v>
      </c>
      <c r="GW153" s="12"/>
      <c r="GX153" s="11">
        <f t="shared" si="814"/>
        <v>4.7260715242044687E-4</v>
      </c>
      <c r="GY153" s="10">
        <f t="shared" si="815"/>
        <v>96.834052648077289</v>
      </c>
      <c r="GZ153" s="9">
        <f t="shared" si="555"/>
        <v>99.047569724414956</v>
      </c>
      <c r="HA153" s="9">
        <f t="shared" si="556"/>
        <v>94.219452155386946</v>
      </c>
      <c r="HB153" s="101">
        <f t="shared" si="816"/>
        <v>96.633510939900958</v>
      </c>
      <c r="HC153" s="15">
        <f t="shared" si="817"/>
        <v>4.7082679841601032E-4</v>
      </c>
      <c r="HD153" s="12"/>
      <c r="HE153" s="11">
        <f t="shared" si="818"/>
        <v>4.9132168179058663E-4</v>
      </c>
      <c r="HF153" s="10">
        <f t="shared" si="819"/>
        <v>96.731959802182686</v>
      </c>
      <c r="HG153" s="9">
        <f t="shared" si="557"/>
        <v>99.041477589403797</v>
      </c>
      <c r="HH153" s="9">
        <f t="shared" si="558"/>
        <v>94.022311012365975</v>
      </c>
      <c r="HI153" s="101">
        <f t="shared" si="820"/>
        <v>96.531894300884886</v>
      </c>
      <c r="HJ153" s="15">
        <f t="shared" si="821"/>
        <v>4.8945745342715802E-4</v>
      </c>
      <c r="HK153" s="12"/>
      <c r="HL153" s="11">
        <f t="shared" si="822"/>
        <v>5.0994947553254411E-4</v>
      </c>
      <c r="HM153" s="10">
        <f t="shared" si="823"/>
        <v>96.629815914254351</v>
      </c>
      <c r="HN153" s="9">
        <f t="shared" si="559"/>
        <v>99.034893782816468</v>
      </c>
      <c r="HO153" s="9">
        <f t="shared" si="560"/>
        <v>93.825571072228627</v>
      </c>
      <c r="HP153" s="120">
        <f t="shared" si="824"/>
        <v>96.430232427522554</v>
      </c>
      <c r="HQ153" s="15">
        <f t="shared" si="825"/>
        <v>5.0800103739720209E-4</v>
      </c>
      <c r="HR153" s="12"/>
      <c r="HS153" s="11">
        <f t="shared" si="1064"/>
        <v>5.2848977144852945E-4</v>
      </c>
      <c r="HT153" s="10">
        <f t="shared" si="826"/>
        <v>96.527608073403201</v>
      </c>
      <c r="HU153" s="9">
        <f t="shared" si="561"/>
        <v>99.027801658007235</v>
      </c>
      <c r="HV153" s="9">
        <f t="shared" si="562"/>
        <v>93.629223016308842</v>
      </c>
      <c r="HW153" s="120">
        <f t="shared" si="827"/>
        <v>96.328512337158031</v>
      </c>
      <c r="HX153" s="15">
        <f t="shared" si="828"/>
        <v>5.2645683571861184E-4</v>
      </c>
      <c r="HY153" s="12"/>
      <c r="HZ153" s="11">
        <f t="shared" si="1065"/>
        <v>5.4694183804383637E-4</v>
      </c>
      <c r="IA153" s="10">
        <f t="shared" si="829"/>
        <v>96.425323499871382</v>
      </c>
      <c r="IB153" s="9">
        <f t="shared" si="563"/>
        <v>99.020184855243755</v>
      </c>
      <c r="IC153" s="9">
        <f t="shared" si="564"/>
        <v>93.433257504682686</v>
      </c>
      <c r="ID153" s="120">
        <f t="shared" si="830"/>
        <v>96.226721179963221</v>
      </c>
      <c r="IE153" s="15">
        <f t="shared" si="831"/>
        <v>5.4482416383598608E-4</v>
      </c>
      <c r="IF153" s="12"/>
      <c r="IG153" s="11">
        <f t="shared" si="1066"/>
        <v>5.653049740532057E-4</v>
      </c>
      <c r="IH153" s="10">
        <f t="shared" si="832"/>
        <v>96.322949548389545</v>
      </c>
      <c r="II153" s="9">
        <f t="shared" si="565"/>
        <v>99.012027302442888</v>
      </c>
      <c r="IJ153" s="9">
        <f t="shared" si="566"/>
        <v>93.237665182015164</v>
      </c>
      <c r="IK153" s="120">
        <f t="shared" si="833"/>
        <v>96.124846242229026</v>
      </c>
      <c r="IL153" s="15">
        <f t="shared" si="834"/>
        <v>5.6310236674766978E-4</v>
      </c>
      <c r="IM153" s="12"/>
      <c r="IN153" s="11">
        <f t="shared" si="1067"/>
        <v>5.8357850796072282E-4</v>
      </c>
      <c r="IO153" s="10">
        <f t="shared" si="835"/>
        <v>96.220473711390127</v>
      </c>
      <c r="IP153" s="9">
        <f t="shared" si="567"/>
        <v>99.003313215736398</v>
      </c>
      <c r="IQ153" s="9">
        <f t="shared" si="568"/>
        <v>93.042436683287917</v>
      </c>
      <c r="IR153" s="120">
        <f t="shared" si="836"/>
        <v>96.022874949512158</v>
      </c>
      <c r="IS153" s="15">
        <f t="shared" si="837"/>
        <v>5.8129081850234743E-4</v>
      </c>
      <c r="IT153" s="12"/>
      <c r="IU153" s="11">
        <f t="shared" si="1068"/>
        <v>6.01761797514097E-4</v>
      </c>
      <c r="IV153" s="10">
        <f t="shared" si="838"/>
        <v>96.117883622077542</v>
      </c>
      <c r="IW153" s="9">
        <f t="shared" si="569"/>
        <v>98.994027099871531</v>
      </c>
      <c r="IX153" s="9">
        <f t="shared" si="570"/>
        <v>92.847562639401701</v>
      </c>
      <c r="IY153" s="120">
        <f t="shared" si="839"/>
        <v>95.920794869636609</v>
      </c>
      <c r="IZ153" s="15">
        <f t="shared" si="840"/>
        <v>5.9938892169177549E-4</v>
      </c>
      <c r="JA153" s="12"/>
      <c r="JB153" s="11">
        <f t="shared" si="1069"/>
        <v>6.1985422923436183E-4</v>
      </c>
      <c r="JC153" s="10">
        <f t="shared" si="841"/>
        <v>96.015167057354745</v>
      </c>
      <c r="JD153" s="9">
        <f t="shared" si="571"/>
        <v>98.984153748451703</v>
      </c>
      <c r="JE153" s="9">
        <f t="shared" si="572"/>
        <v>92.653033682655334</v>
      </c>
      <c r="JF153" s="120">
        <f t="shared" si="842"/>
        <v>95.818593715553519</v>
      </c>
      <c r="JG153" s="15">
        <f t="shared" si="843"/>
        <v>6.1739610693995123E-4</v>
      </c>
      <c r="JH153" s="12"/>
      <c r="JI153" s="11">
        <f t="shared" si="1070"/>
        <v>6.3785521792132454E-4</v>
      </c>
      <c r="JJ153" s="10">
        <f t="shared" si="844"/>
        <v>95.912311940609598</v>
      </c>
      <c r="JK153" s="9">
        <f t="shared" si="573"/>
        <v>98.973678244022196</v>
      </c>
      <c r="JL153" s="9">
        <f t="shared" si="574"/>
        <v>92.458840452094478</v>
      </c>
      <c r="JM153" s="120">
        <f t="shared" si="845"/>
        <v>95.716259348058344</v>
      </c>
      <c r="JN153" s="15">
        <f t="shared" si="846"/>
        <v>6.353118323898805E-4</v>
      </c>
      <c r="JO153" s="12"/>
      <c r="JP153" s="11">
        <f t="shared" si="1071"/>
        <v>6.5576420615593778E-4</v>
      </c>
      <c r="JQ153" s="10">
        <f t="shared" si="847"/>
        <v>95.809306344360124</v>
      </c>
      <c r="JR153" s="9">
        <f t="shared" si="575"/>
        <v>98.962585958006031</v>
      </c>
      <c r="JS153" s="9">
        <f t="shared" si="576"/>
        <v>92.264973598731274</v>
      </c>
      <c r="JT153" s="120">
        <f t="shared" si="848"/>
        <v>95.613779778368652</v>
      </c>
      <c r="JU153" s="15">
        <f t="shared" si="849"/>
        <v>6.531355831883121E-4</v>
      </c>
      <c r="JV153" s="12"/>
      <c r="JW153" s="11">
        <f t="shared" si="1072"/>
        <v>6.7358066379994558E-4</v>
      </c>
      <c r="JX153" s="10">
        <f t="shared" si="850"/>
        <v>95.706138492761681</v>
      </c>
      <c r="JY153" s="9">
        <f t="shared" si="577"/>
        <v>98.950862550495032</v>
      </c>
      <c r="JZ153" s="9">
        <f t="shared" si="578"/>
        <v>92.071423790629495</v>
      </c>
      <c r="KA153" s="120">
        <f t="shared" si="851"/>
        <v>95.511143170562264</v>
      </c>
      <c r="KB153" s="15">
        <f t="shared" si="852"/>
        <v>6.7086687096946246E-4</v>
      </c>
      <c r="KC153" s="12"/>
      <c r="KD153" s="11">
        <f t="shared" si="1073"/>
        <v>6.9130408749382588E-4</v>
      </c>
      <c r="KE153" s="10">
        <f t="shared" si="853"/>
        <v>95.602796763975874</v>
      </c>
      <c r="KF153" s="9">
        <f t="shared" si="579"/>
        <v>98.938493969900946</v>
      </c>
      <c r="KG153" s="9">
        <f t="shared" si="580"/>
        <v>91.878181717857302</v>
      </c>
      <c r="KH153" s="120">
        <f t="shared" si="854"/>
        <v>95.408337843879124</v>
      </c>
      <c r="KI153" s="15">
        <f t="shared" si="855"/>
        <v>6.8850523333802561E-4</v>
      </c>
      <c r="KJ153" s="12"/>
      <c r="KK153" s="11">
        <f t="shared" si="1074"/>
        <v>7.0893400015331284E-4</v>
      </c>
      <c r="KL153" s="10">
        <f t="shared" si="856"/>
        <v>95.499269692404681</v>
      </c>
      <c r="KM153" s="9">
        <f t="shared" si="581"/>
        <v>98.925466452471696</v>
      </c>
      <c r="KN153" s="9">
        <f t="shared" si="582"/>
        <v>91.685238097302189</v>
      </c>
      <c r="KO153" s="120">
        <f t="shared" si="857"/>
        <v>95.305352274886943</v>
      </c>
      <c r="KP153" s="15">
        <f t="shared" si="858"/>
        <v>7.0605023335244908E-4</v>
      </c>
      <c r="KQ153" s="12"/>
      <c r="KR153" s="11">
        <f t="shared" si="1075"/>
        <v>7.2646995046551054E-4</v>
      </c>
      <c r="KS153" s="10">
        <f t="shared" si="859"/>
        <v>95.395545970789527</v>
      </c>
      <c r="KT153" s="9">
        <f t="shared" si="583"/>
        <v>98.911766521677592</v>
      </c>
      <c r="KU153" s="9">
        <f t="shared" si="584"/>
        <v>91.492583677350211</v>
      </c>
      <c r="KV153" s="120">
        <f t="shared" si="860"/>
        <v>95.202175099513909</v>
      </c>
      <c r="KW153" s="15">
        <f t="shared" si="861"/>
        <v>7.235014590087726E-4</v>
      </c>
      <c r="KX153" s="12"/>
      <c r="KY153" s="11">
        <f t="shared" si="1076"/>
        <v>7.439115123848741E-4</v>
      </c>
      <c r="KZ153" s="10">
        <f t="shared" si="862"/>
        <v>95.29161445217872</v>
      </c>
      <c r="LA153" s="9">
        <f t="shared" si="585"/>
        <v>98.897380987472218</v>
      </c>
      <c r="LB153" s="9">
        <f t="shared" si="586"/>
        <v>91.300209242426533</v>
      </c>
      <c r="LC153" s="120">
        <f t="shared" si="863"/>
        <v>95.098795114949382</v>
      </c>
      <c r="LD153" s="15">
        <f t="shared" si="864"/>
        <v>7.4085852272577223E-4</v>
      </c>
      <c r="LE153" s="12"/>
      <c r="LF153" s="11">
        <f t="shared" si="1077"/>
        <v>7.6125828462980368E-4</v>
      </c>
      <c r="LG153" s="10">
        <f t="shared" si="865"/>
        <v>95.187464151764203</v>
      </c>
      <c r="LH153" s="9">
        <f t="shared" si="587"/>
        <v>98.882296945432984</v>
      </c>
      <c r="LI153" s="9">
        <f t="shared" si="588"/>
        <v>91.108105617396689</v>
      </c>
      <c r="LJ153" s="120">
        <f t="shared" si="866"/>
        <v>94.995201281414836</v>
      </c>
      <c r="LK153" s="15">
        <f t="shared" si="867"/>
        <v>7.5812106083194186E-4</v>
      </c>
      <c r="LL153" s="12"/>
      <c r="LM153" s="11">
        <f t="shared" si="1078"/>
        <v>7.7850989018041238E-4</v>
      </c>
      <c r="LN153" s="10">
        <f t="shared" si="868"/>
        <v>95.083084248589586</v>
      </c>
      <c r="LO153" s="9">
        <f t="shared" si="589"/>
        <v>98.866501775785821</v>
      </c>
      <c r="LP153" s="9">
        <f t="shared" si="590"/>
        <v>90.916263671828673</v>
      </c>
      <c r="LQ153" s="120">
        <f t="shared" si="869"/>
        <v>94.891382723807254</v>
      </c>
      <c r="LR153" s="15">
        <f t="shared" si="870"/>
        <v>7.7528873305475314E-4</v>
      </c>
      <c r="LS153" s="12"/>
      <c r="LT153" s="11">
        <f t="shared" si="1079"/>
        <v>7.9566597577787601E-4</v>
      </c>
      <c r="LU153" s="10">
        <f t="shared" si="871"/>
        <v>94.978464087131925</v>
      </c>
      <c r="LV153" s="9">
        <f t="shared" si="591"/>
        <v>98.849983142318763</v>
      </c>
      <c r="LW153" s="9">
        <f t="shared" si="592"/>
        <v>90.724674324115099</v>
      </c>
      <c r="LX153" s="120">
        <f t="shared" si="872"/>
        <v>94.787328733216924</v>
      </c>
      <c r="LY153" s="15">
        <f t="shared" si="873"/>
        <v>7.923612220127425E-4</v>
      </c>
      <c r="LZ153" s="12"/>
      <c r="MA153" s="11">
        <f t="shared" si="1080"/>
        <v>8.127262114259534E-4</v>
      </c>
      <c r="MB153" s="10">
        <f t="shared" si="874"/>
        <v>94.873593178759037</v>
      </c>
      <c r="MC153" s="9">
        <f t="shared" si="593"/>
        <v>98.832728991188958</v>
      </c>
      <c r="MD153" s="9">
        <f t="shared" si="594"/>
        <v>90.533328545455049</v>
      </c>
      <c r="ME153" s="120">
        <f t="shared" si="875"/>
        <v>94.683028768322004</v>
      </c>
      <c r="MF153" s="15">
        <f t="shared" si="876"/>
        <v>8.093382327108463E-4</v>
      </c>
      <c r="MG153" s="12"/>
      <c r="MH153" s="11">
        <f t="shared" si="1081"/>
        <v>8.2969028989510608E-4</v>
      </c>
      <c r="MI153" s="10">
        <f t="shared" si="877"/>
        <v>94.768461203064476</v>
      </c>
      <c r="MJ153" s="9">
        <f t="shared" si="595"/>
        <v>98.814727549627506</v>
      </c>
      <c r="MK153" s="9">
        <f t="shared" si="596"/>
        <v>90.342217363696236</v>
      </c>
      <c r="ML153" s="120">
        <f t="shared" si="878"/>
        <v>94.578472456661871</v>
      </c>
      <c r="MM153" s="15">
        <f t="shared" si="879"/>
        <v>8.2621949203945041E-4</v>
      </c>
      <c r="MN153" s="12"/>
      <c r="MO153" s="11">
        <f t="shared" si="1082"/>
        <v>8.4655792622964263E-4</v>
      </c>
      <c r="MP153" s="10">
        <f t="shared" si="880"/>
        <v>94.663058009082647</v>
      </c>
      <c r="MQ153" s="9">
        <f t="shared" si="597"/>
        <v>98.795967324546581</v>
      </c>
      <c r="MR153" s="9">
        <f t="shared" si="598"/>
        <v>90.151331867036873</v>
      </c>
      <c r="MS153" s="120">
        <f t="shared" si="881"/>
        <v>94.473649595791727</v>
      </c>
      <c r="MT153" s="15">
        <f t="shared" si="882"/>
        <v>8.4300474827754101E-4</v>
      </c>
      <c r="MU153" s="12"/>
      <c r="MV153" s="11">
        <f t="shared" si="1083"/>
        <v>8.6332885725836218E-4</v>
      </c>
      <c r="MW153" s="10">
        <f t="shared" si="883"/>
        <v>94.557373616385945</v>
      </c>
      <c r="MX153" s="9">
        <f t="shared" si="599"/>
        <v>98.776437101053133</v>
      </c>
      <c r="MY153" s="9">
        <f t="shared" si="600"/>
        <v>89.960663207588667</v>
      </c>
      <c r="MZ153" s="120">
        <f t="shared" si="884"/>
        <v>94.3685501543209</v>
      </c>
      <c r="NA153" s="15">
        <f t="shared" si="885"/>
        <v>8.5969377060031861E-4</v>
      </c>
      <c r="NB153" s="12"/>
      <c r="NC153" s="11">
        <f t="shared" si="1084"/>
        <v>8.8000284110900792E-4</v>
      </c>
      <c r="ND153" s="10">
        <f t="shared" si="886"/>
        <v>94.451398216066679</v>
      </c>
      <c r="NE153" s="9">
        <f t="shared" si="601"/>
        <v>98.756125940873346</v>
      </c>
      <c r="NF153" s="9">
        <f t="shared" si="602"/>
        <v>89.770202604800701</v>
      </c>
      <c r="NG153" s="120">
        <f t="shared" si="887"/>
        <v>94.263164272837031</v>
      </c>
      <c r="NH153" s="15">
        <f t="shared" si="888"/>
        <v>8.762863485916616E-4</v>
      </c>
      <c r="NI153" s="12"/>
      <c r="NJ153" s="11">
        <f t="shared" si="1085"/>
        <v>8.9657965672694235E-4</v>
      </c>
      <c r="NK153" s="10">
        <f t="shared" si="889"/>
        <v>94.345122171605823</v>
      </c>
      <c r="NL153" s="9">
        <f t="shared" si="603"/>
        <v>98.735023180691968</v>
      </c>
      <c r="NM153" s="9">
        <f t="shared" si="604"/>
        <v>89.579941348744896</v>
      </c>
      <c r="NN153" s="120">
        <f t="shared" si="890"/>
        <v>94.157482264718425</v>
      </c>
      <c r="NO153" s="15">
        <f t="shared" si="891"/>
        <v>8.9278229176180108E-4</v>
      </c>
      <c r="NP153" s="12"/>
      <c r="NQ153" s="11">
        <f t="shared" si="1086"/>
        <v>9.1305910339842613E-4</v>
      </c>
      <c r="NR153" s="10">
        <f t="shared" si="892"/>
        <v>94.238536019630914</v>
      </c>
      <c r="NS153" s="9">
        <f t="shared" si="605"/>
        <v>98.713118430410603</v>
      </c>
      <c r="NT153" s="9">
        <f t="shared" si="606"/>
        <v>89.389870803265211</v>
      </c>
      <c r="NU153" s="120">
        <f t="shared" si="893"/>
        <v>94.051494616837914</v>
      </c>
      <c r="NV153" s="15">
        <f t="shared" si="894"/>
        <v>9.0918142907034719E-4</v>
      </c>
      <c r="NW153" s="12"/>
      <c r="NX153" s="11">
        <f t="shared" si="1087"/>
        <v>9.2944100027867501E-4</v>
      </c>
      <c r="NY153" s="10">
        <f t="shared" si="895"/>
        <v>94.131630470566165</v>
      </c>
      <c r="NZ153" s="9">
        <f t="shared" si="607"/>
        <v>98.690401571328863</v>
      </c>
      <c r="OA153" s="9">
        <f t="shared" si="608"/>
        <v>89.199982408989683</v>
      </c>
      <c r="OB153" s="120">
        <f t="shared" si="896"/>
        <v>93.945191990159273</v>
      </c>
      <c r="OC153" s="15">
        <f t="shared" si="897"/>
        <v>9.2548360845522756E-4</v>
      </c>
      <c r="OD153" s="12"/>
      <c r="OE153" s="11">
        <f t="shared" si="1088"/>
        <v>9.4572518592517751E-4</v>
      </c>
      <c r="OF153" s="10">
        <f t="shared" si="898"/>
        <v>94.024396409176305</v>
      </c>
      <c r="OG153" s="9">
        <f t="shared" si="609"/>
        <v>98.666862754252207</v>
      </c>
      <c r="OH153" s="9">
        <f t="shared" si="610"/>
        <v>89.010267686208365</v>
      </c>
      <c r="OI153" s="120">
        <f t="shared" si="899"/>
        <v>93.838565220230294</v>
      </c>
      <c r="OJ153" s="15">
        <f t="shared" si="900"/>
        <v>9.4168869636748233E-4</v>
      </c>
      <c r="OK153" s="12"/>
      <c r="OL153" s="11">
        <f t="shared" si="1089"/>
        <v>9.6191151783636968E-4</v>
      </c>
      <c r="OM153" s="10">
        <f t="shared" si="901"/>
        <v>93.916824895007551</v>
      </c>
      <c r="ON153" s="9">
        <f t="shared" si="611"/>
        <v>98.642492397530233</v>
      </c>
      <c r="OO153" s="9">
        <f t="shared" si="612"/>
        <v>88.820718237616603</v>
      </c>
      <c r="OP153" s="120">
        <f t="shared" si="902"/>
        <v>93.731605317573411</v>
      </c>
      <c r="OQ153" s="15">
        <f t="shared" si="903"/>
        <v>9.5779657731247486E-4</v>
      </c>
      <c r="OR153" s="12"/>
      <c r="OS153" s="11">
        <f t="shared" si="1090"/>
        <v>9.7799987199610077E-4</v>
      </c>
      <c r="OT153" s="10">
        <f t="shared" si="904"/>
        <v>93.80890716272728</v>
      </c>
      <c r="OU153" s="9">
        <f t="shared" si="613"/>
        <v>98.617281185029029</v>
      </c>
      <c r="OV153" s="9">
        <f t="shared" si="614"/>
        <v>88.631325750927175</v>
      </c>
      <c r="OW153" s="120">
        <f t="shared" si="905"/>
        <v>93.624303467978109</v>
      </c>
      <c r="OX153" s="15">
        <f t="shared" si="906"/>
        <v>9.738071533974005E-4</v>
      </c>
      <c r="OY153" s="12"/>
      <c r="OZ153" s="11">
        <f t="shared" si="1091"/>
        <v>9.9399014242390117E-4</v>
      </c>
      <c r="PA153" s="10">
        <f t="shared" si="907"/>
        <v>93.700634622365982</v>
      </c>
      <c r="PB153" s="9">
        <f t="shared" si="615"/>
        <v>98.591220064041252</v>
      </c>
      <c r="PC153" s="9">
        <f t="shared" si="616"/>
        <v>88.44208200135121</v>
      </c>
      <c r="PD153" s="120">
        <f t="shared" si="908"/>
        <v>93.516651032696231</v>
      </c>
      <c r="PE153" s="15">
        <f t="shared" si="909"/>
        <v>9.8972034388558508E-4</v>
      </c>
      <c r="PF153" s="12"/>
      <c r="PG153" s="11">
        <f t="shared" si="1092"/>
        <v>1.0098822407314464E-3</v>
      </c>
      <c r="PH153" s="10">
        <f t="shared" si="910"/>
        <v>93.59199885946316</v>
      </c>
      <c r="PI153" s="9">
        <f t="shared" si="617"/>
        <v>98.564300243137239</v>
      </c>
      <c r="PJ153" s="9">
        <f t="shared" si="618"/>
        <v>88.252978853950466</v>
      </c>
      <c r="PK153" s="120">
        <f t="shared" si="911"/>
        <v>93.408639548543846</v>
      </c>
      <c r="PL153" s="15">
        <f t="shared" si="912"/>
        <v>1.005536084757507E-3</v>
      </c>
      <c r="PM153" s="12"/>
      <c r="PN153" s="11">
        <f t="shared" si="1093"/>
        <v>1.0256760956852899E-3</v>
      </c>
      <c r="PO153" s="10">
        <f t="shared" si="913"/>
        <v>93.482991635120214</v>
      </c>
      <c r="PP153" s="9">
        <f t="shared" si="619"/>
        <v>98.536513189960573</v>
      </c>
      <c r="PQ153" s="9">
        <f t="shared" si="620"/>
        <v>88.064008265861702</v>
      </c>
      <c r="PR153" s="120">
        <f t="shared" si="914"/>
        <v>93.300260727911137</v>
      </c>
      <c r="PS153" s="15">
        <f t="shared" si="915"/>
        <v>1.0212543282789278E-3</v>
      </c>
      <c r="PT153" s="12"/>
      <c r="PU153" s="11">
        <f t="shared" si="1094"/>
        <v>1.0413716527761445E-3</v>
      </c>
      <c r="PV153" s="10">
        <f t="shared" si="916"/>
        <v>93.373604885962322</v>
      </c>
      <c r="PW153" s="9">
        <f t="shared" si="621"/>
        <v>98.507850628971354</v>
      </c>
      <c r="PX153" s="9">
        <f t="shared" si="622"/>
        <v>87.875162288397107</v>
      </c>
      <c r="PY153" s="120">
        <f t="shared" si="917"/>
        <v>93.191506458684231</v>
      </c>
      <c r="PZ153" s="15">
        <f t="shared" si="918"/>
        <v>1.0368750425759955E-3</v>
      </c>
      <c r="QA153" s="12"/>
      <c r="QB153" s="11">
        <f t="shared" si="1095"/>
        <v>1.0569688737946752E-3</v>
      </c>
      <c r="QC153" s="10">
        <f t="shared" si="919"/>
        <v>93.263830724012877</v>
      </c>
      <c r="QD153" s="9">
        <f t="shared" si="623"/>
        <v>98.478304539140396</v>
      </c>
      <c r="QE153" s="9">
        <f t="shared" si="624"/>
        <v>87.686433069019614</v>
      </c>
      <c r="QF153" s="120">
        <f t="shared" si="920"/>
        <v>93.082368804080005</v>
      </c>
      <c r="QG153" s="15">
        <f t="shared" si="921"/>
        <v>1.0523982112177492E-3</v>
      </c>
      <c r="QH153" s="12"/>
      <c r="QI153" s="11">
        <f t="shared" si="1096"/>
        <v>1.0724677364142027E-3</v>
      </c>
      <c r="QJ153" s="10">
        <f t="shared" si="922"/>
        <v>93.153661436481514</v>
      </c>
      <c r="QK153" s="9">
        <f t="shared" si="625"/>
        <v>98.447867151597308</v>
      </c>
      <c r="QL153" s="9">
        <f t="shared" si="626"/>
        <v>87.49781285319817</v>
      </c>
      <c r="QM153" s="120">
        <f t="shared" si="923"/>
        <v>92.972840002397731</v>
      </c>
      <c r="QN153" s="15">
        <f t="shared" si="924"/>
        <v>1.0678238328058517E-3</v>
      </c>
      <c r="QO153" s="12"/>
      <c r="QP153" s="11">
        <f t="shared" si="1097"/>
        <v>1.0878682337801802E-3</v>
      </c>
      <c r="QQ153" s="10">
        <f t="shared" si="925"/>
        <v>93.043089485469721</v>
      </c>
      <c r="QR153" s="9">
        <f t="shared" si="627"/>
        <v>98.416530947235458</v>
      </c>
      <c r="QS153" s="9">
        <f t="shared" si="628"/>
        <v>87.309293986144056</v>
      </c>
      <c r="QT153" s="120">
        <f t="shared" si="926"/>
        <v>92.86291246668975</v>
      </c>
      <c r="QU153" s="15">
        <f t="shared" si="927"/>
        <v>1.0831519205717014E-3</v>
      </c>
      <c r="QV153" s="12"/>
      <c r="QW153" s="11">
        <f t="shared" si="1098"/>
        <v>1.103170374106611E-3</v>
      </c>
      <c r="QX153" s="10">
        <f t="shared" si="928"/>
        <v>92.932107507596072</v>
      </c>
      <c r="QY153" s="9">
        <f t="shared" si="629"/>
        <v>98.384288654276787</v>
      </c>
      <c r="QZ153" s="9">
        <f t="shared" si="630"/>
        <v>87.120868914428655</v>
      </c>
      <c r="RA153" s="120">
        <f t="shared" si="929"/>
        <v>92.752578784352721</v>
      </c>
      <c r="RB153" s="15">
        <f t="shared" si="930"/>
        <v>1.0983825019812061E-3</v>
      </c>
      <c r="RC153" s="12"/>
      <c r="RD153" s="11">
        <f t="shared" si="1099"/>
        <v>1.1183741802796654E-3</v>
      </c>
      <c r="RE153" s="10">
        <f t="shared" si="931"/>
        <v>92.820708313542724</v>
      </c>
      <c r="RF153" s="9">
        <f t="shared" si="631"/>
        <v>98.351133245799105</v>
      </c>
      <c r="RG153" s="9">
        <f t="shared" si="632"/>
        <v>86.932530187487714</v>
      </c>
      <c r="RH153" s="120">
        <f t="shared" si="932"/>
        <v>92.641831716643409</v>
      </c>
      <c r="RI153" s="15">
        <f t="shared" si="933"/>
        <v>1.1135156183469572E-3</v>
      </c>
      <c r="RJ153" s="12"/>
      <c r="RK153" s="11">
        <f t="shared" si="1100"/>
        <v>1.1334796894683175E-3</v>
      </c>
      <c r="RL153" s="10">
        <f t="shared" si="934"/>
        <v>92.708884887527034</v>
      </c>
      <c r="RM153" s="9">
        <f t="shared" si="633"/>
        <v>98.317057937228668</v>
      </c>
      <c r="RN153" s="9">
        <f t="shared" si="634"/>
        <v>86.74427045901291</v>
      </c>
      <c r="RO153" s="120">
        <f t="shared" si="935"/>
        <v>92.530664198120789</v>
      </c>
      <c r="RP153" s="15">
        <f t="shared" si="936"/>
        <v>1.1285513244480036E-3</v>
      </c>
      <c r="RQ153" s="12"/>
      <c r="RR153" s="11">
        <f t="shared" si="1101"/>
        <v>1.148486952742164E-3</v>
      </c>
      <c r="RS153" s="10">
        <f t="shared" si="937"/>
        <v>92.59663038670007</v>
      </c>
      <c r="RT153" s="9">
        <f t="shared" si="635"/>
        <v>98.282056183800591</v>
      </c>
      <c r="RU153" s="9">
        <f t="shared" si="636"/>
        <v>86.556082488233173</v>
      </c>
      <c r="RV153" s="120">
        <f t="shared" si="938"/>
        <v>92.419069336016889</v>
      </c>
      <c r="RW153" s="15">
        <f t="shared" si="939"/>
        <v>1.1434896881572483E-3</v>
      </c>
      <c r="RX153" s="12"/>
      <c r="RY153" s="11">
        <f t="shared" si="1102"/>
        <v>1.1633960346964778E-3</v>
      </c>
      <c r="RZ153" s="10">
        <f t="shared" si="940"/>
        <v>92.483938140474521</v>
      </c>
      <c r="SA153" s="9">
        <f t="shared" si="637"/>
        <v>98.24612167798962</v>
      </c>
      <c r="SB153" s="9">
        <f t="shared" si="638"/>
        <v>86.367959141088264</v>
      </c>
      <c r="SC153" s="120">
        <f t="shared" si="941"/>
        <v>92.307040409538942</v>
      </c>
      <c r="SD153" s="15">
        <f t="shared" si="942"/>
        <v>1.1583307900764654E-3</v>
      </c>
      <c r="SE153" s="12"/>
      <c r="SF153" s="11">
        <f t="shared" si="1103"/>
        <v>1.1782070130845149E-3</v>
      </c>
      <c r="SG153" s="10">
        <f t="shared" si="943"/>
        <v>92.370801649784454</v>
      </c>
      <c r="SH153" s="9">
        <f t="shared" si="639"/>
        <v>98.209248346913625</v>
      </c>
      <c r="SI153" s="9">
        <f t="shared" si="640"/>
        <v>86.179893391297085</v>
      </c>
      <c r="SJ153" s="120">
        <f t="shared" si="944"/>
        <v>92.194570869105348</v>
      </c>
      <c r="SK153" s="15">
        <f t="shared" si="945"/>
        <v>1.1730747231789023E-3</v>
      </c>
      <c r="SL153" s="12"/>
      <c r="SM153" s="11">
        <f t="shared" si="1104"/>
        <v>1.1929199784570532E-3</v>
      </c>
      <c r="SN153" s="10">
        <f t="shared" si="946"/>
        <v>92.257214586279446</v>
      </c>
      <c r="SO153" s="9">
        <f t="shared" si="641"/>
        <v>98.171430349712253</v>
      </c>
      <c r="SP153" s="9">
        <f t="shared" si="642"/>
        <v>85.991878321323227</v>
      </c>
      <c r="SQ153" s="120">
        <f t="shared" si="947"/>
        <v>92.08165433551774</v>
      </c>
      <c r="SR153" s="15">
        <f t="shared" si="948"/>
        <v>1.1877215924595019E-3</v>
      </c>
      <c r="SS153" s="12"/>
      <c r="ST153" s="11">
        <f t="shared" si="1105"/>
        <v>1.2075350338092039E-3</v>
      </c>
      <c r="SU153" s="10">
        <f t="shared" si="949"/>
        <v>92.143170791455418</v>
      </c>
      <c r="SV153" s="9">
        <f t="shared" si="643"/>
        <v>98.132662074902868</v>
      </c>
      <c r="SW153" s="9">
        <f t="shared" si="644"/>
        <v>85.803907123239767</v>
      </c>
      <c r="SX153" s="120">
        <f t="shared" si="950"/>
        <v>91.968284599071325</v>
      </c>
      <c r="SY153" s="15">
        <f t="shared" si="951"/>
        <v>1.2022715145927315E-3</v>
      </c>
      <c r="SZ153" s="12"/>
      <c r="TA153" s="11">
        <f t="shared" si="1106"/>
        <v>1.2220522942345037E-3</v>
      </c>
      <c r="TB153" s="10">
        <f t="shared" si="952"/>
        <v>92.028664275724338</v>
      </c>
      <c r="TC153" s="9">
        <f t="shared" si="645"/>
        <v>98.092938137716018</v>
      </c>
      <c r="TD153" s="9">
        <f t="shared" si="646"/>
        <v>85.615973099497737</v>
      </c>
      <c r="TE153" s="120">
        <f t="shared" si="953"/>
        <v>91.854455618606877</v>
      </c>
      <c r="TF153" s="15">
        <f t="shared" si="954"/>
        <v>1.2167246175978001E-3</v>
      </c>
      <c r="TG153" s="12"/>
      <c r="TH153" s="11">
        <f t="shared" si="1107"/>
        <v>1.2364718865860878E-3</v>
      </c>
      <c r="TI153" s="10">
        <f t="shared" si="955"/>
        <v>91.913689217426068</v>
      </c>
      <c r="TJ153" s="9">
        <f t="shared" si="647"/>
        <v>98.052253377412541</v>
      </c>
      <c r="TK153" s="9">
        <f t="shared" si="648"/>
        <v>85.428069663596844</v>
      </c>
      <c r="TL153" s="120">
        <f t="shared" si="956"/>
        <v>91.740161520504699</v>
      </c>
      <c r="TM153" s="15">
        <f t="shared" si="957"/>
        <v>1.2310810405116116E-3</v>
      </c>
      <c r="TN153" s="12"/>
      <c r="TO153" s="11">
        <f t="shared" si="1108"/>
        <v>1.2507939491453145E-3</v>
      </c>
      <c r="TP153" s="10">
        <f t="shared" si="958"/>
        <v>91.798239961782656</v>
      </c>
      <c r="TQ153" s="9">
        <f t="shared" si="649"/>
        <v>98.010602854584135</v>
      </c>
      <c r="TR153" s="9">
        <f t="shared" si="650"/>
        <v>86.574746996804933</v>
      </c>
      <c r="TS153" s="120">
        <f t="shared" si="959"/>
        <v>92.292674925694541</v>
      </c>
      <c r="TT153" s="15">
        <f t="shared" si="960"/>
        <v>1.115198071232787E-3</v>
      </c>
      <c r="TU153" s="12"/>
      <c r="TV153" s="11">
        <f t="shared" si="1109"/>
        <v>1.1340336148450477E-3</v>
      </c>
      <c r="TW153" s="10">
        <f t="shared" si="961"/>
        <v>92.353907306736062</v>
      </c>
      <c r="TX153" s="9">
        <f t="shared" si="651"/>
        <v>97.976424496875623</v>
      </c>
      <c r="TY153" s="9">
        <f t="shared" si="652"/>
        <v>93.97591310504211</v>
      </c>
      <c r="TZ153" s="120">
        <f t="shared" si="962"/>
        <v>95.976168800958874</v>
      </c>
      <c r="UA153" s="15">
        <f t="shared" si="963"/>
        <v>3.9012056846472829E-4</v>
      </c>
      <c r="UB153" s="12"/>
      <c r="UC153" s="11">
        <f t="shared" si="1110"/>
        <v>4.0583744370808008E-4</v>
      </c>
      <c r="UD153" s="10">
        <f t="shared" si="964"/>
        <v>96.052227168833241</v>
      </c>
      <c r="UE153" s="9">
        <f t="shared" si="653"/>
        <v>97.972241910983371</v>
      </c>
      <c r="UF153" s="9">
        <f t="shared" si="654"/>
        <v>94.075119968842344</v>
      </c>
      <c r="UG153" s="120">
        <f t="shared" si="965"/>
        <v>96.02368093991285</v>
      </c>
      <c r="UH153" s="15">
        <f t="shared" si="966"/>
        <v>3.8003826974421619E-4</v>
      </c>
      <c r="UI153" s="12"/>
      <c r="UJ153" s="11">
        <f t="shared" si="1111"/>
        <v>3.9569984202207132E-4</v>
      </c>
      <c r="UK153" s="10">
        <f t="shared" si="967"/>
        <v>96.099679063185675</v>
      </c>
      <c r="UL153" s="9">
        <f t="shared" si="655"/>
        <v>97.968272721465198</v>
      </c>
      <c r="UM153" s="9">
        <f t="shared" si="656"/>
        <v>94.176640437904069</v>
      </c>
      <c r="UN153" s="120">
        <f t="shared" si="968"/>
        <v>96.072456579684626</v>
      </c>
      <c r="UO153" s="15">
        <f t="shared" si="969"/>
        <v>3.6975116353665739E-4</v>
      </c>
      <c r="UP153" s="12"/>
      <c r="UQ153" s="11">
        <f t="shared" si="1112"/>
        <v>3.8535852947079938E-4</v>
      </c>
      <c r="UR153" s="10">
        <f t="shared" si="970"/>
        <v>96.148398748247104</v>
      </c>
      <c r="US153" s="9">
        <f t="shared" si="657"/>
        <v>97.964515504539236</v>
      </c>
      <c r="UT153" s="9">
        <f t="shared" si="658"/>
        <v>94.280449691826121</v>
      </c>
      <c r="UU153" s="120">
        <f t="shared" si="971"/>
        <v>96.122482598182671</v>
      </c>
      <c r="UV153" s="15">
        <f t="shared" si="972"/>
        <v>3.5926153142596393E-4</v>
      </c>
      <c r="UW153" s="12"/>
      <c r="UX153" s="11">
        <f t="shared" si="1113"/>
        <v>3.7481583506474627E-4</v>
      </c>
      <c r="UY153" s="10">
        <f t="shared" si="973"/>
        <v>96.198372949747807</v>
      </c>
      <c r="UZ153" s="9">
        <f t="shared" si="659"/>
        <v>97.96096844396456</v>
      </c>
      <c r="VA153" s="9">
        <f t="shared" si="660"/>
        <v>94.386522138771483</v>
      </c>
      <c r="VB153" s="120">
        <f t="shared" si="974"/>
        <v>96.173745291368022</v>
      </c>
      <c r="VC153" s="15">
        <f t="shared" si="975"/>
        <v>3.4857169195297945E-4</v>
      </c>
      <c r="VD153" s="12"/>
      <c r="VE153" s="11">
        <f t="shared" si="1114"/>
        <v>3.6407412469237571E-4</v>
      </c>
      <c r="VF153" s="10">
        <f t="shared" si="976"/>
        <v>96.249587808987172</v>
      </c>
      <c r="VG153" s="9">
        <f t="shared" si="661"/>
        <v>97.957629328780541</v>
      </c>
      <c r="VH153" s="9">
        <f t="shared" si="662"/>
        <v>94.494831426101257</v>
      </c>
      <c r="VI153" s="120">
        <f t="shared" si="977"/>
        <v>96.226230377440899</v>
      </c>
      <c r="VJ153" s="15">
        <f t="shared" si="978"/>
        <v>3.3768399935803412E-4</v>
      </c>
      <c r="VK153" s="12"/>
      <c r="VL153" s="11">
        <f t="shared" si="1115"/>
        <v>3.5313579984220096E-4</v>
      </c>
      <c r="VM153" s="10">
        <f t="shared" si="979"/>
        <v>96.302028887307387</v>
      </c>
      <c r="VN153" s="9">
        <f t="shared" si="663"/>
        <v>97.954495551432686</v>
      </c>
      <c r="VO153" s="9">
        <f t="shared" si="664"/>
        <v>94.605350452756028</v>
      </c>
      <c r="VP153" s="120">
        <f t="shared" si="980"/>
        <v>96.279923002094364</v>
      </c>
      <c r="VQ153" s="15">
        <f t="shared" si="981"/>
        <v>3.2660084219077016E-4</v>
      </c>
      <c r="VR153" s="12"/>
      <c r="VS153" s="11">
        <f t="shared" si="1116"/>
        <v>3.4200329619262908E-4</v>
      </c>
      <c r="VT153" s="10">
        <f t="shared" si="982"/>
        <v>96.355681171637102</v>
      </c>
      <c r="VU153" s="9">
        <f t="shared" si="665"/>
        <v>97.951564106285744</v>
      </c>
      <c r="VV153" s="9">
        <f t="shared" si="666"/>
        <v>94.718051383367481</v>
      </c>
      <c r="VW153" s="120">
        <f t="shared" si="983"/>
        <v>96.334807744826605</v>
      </c>
      <c r="VX153" s="15">
        <f t="shared" si="984"/>
        <v>3.153246417890245E-4</v>
      </c>
      <c r="VY153" s="12"/>
      <c r="VZ153" s="11">
        <f t="shared" si="1117"/>
        <v>3.3067908207136501E-4</v>
      </c>
      <c r="WA153" s="10">
        <f t="shared" si="985"/>
        <v>96.41052908109647</v>
      </c>
      <c r="WB153" s="9">
        <f t="shared" si="667"/>
        <v>97.948831588524101</v>
      </c>
      <c r="WC153" s="9">
        <f t="shared" si="668"/>
        <v>94.832905664072115</v>
      </c>
      <c r="WD153" s="120">
        <f t="shared" si="986"/>
        <v>96.390868626298101</v>
      </c>
      <c r="WE153" s="15">
        <f t="shared" si="987"/>
        <v>3.0385785062946047E-4</v>
      </c>
      <c r="WF153" s="12"/>
      <c r="WG153" s="11">
        <f t="shared" si="1118"/>
        <v>3.1916565678726823E-4</v>
      </c>
      <c r="WH153" s="10">
        <f t="shared" si="988"/>
        <v>96.466556474648627</v>
      </c>
      <c r="WI153" s="9">
        <f t="shared" si="669"/>
        <v>97.946294193438021</v>
      </c>
      <c r="WJ153" s="9">
        <f t="shared" si="670"/>
        <v>94.949884039992895</v>
      </c>
      <c r="WK153" s="120">
        <f t="shared" si="989"/>
        <v>96.448089116715465</v>
      </c>
      <c r="WL153" s="15">
        <f t="shared" si="990"/>
        <v>2.9220295055321338E-4</v>
      </c>
      <c r="WM153" s="12"/>
      <c r="WN153" s="11">
        <f t="shared" si="1119"/>
        <v>3.074655488378997E-4</v>
      </c>
      <c r="WO153" s="10">
        <f t="shared" si="991"/>
        <v>96.523746659779334</v>
      </c>
      <c r="WP153" s="9">
        <f t="shared" si="671"/>
        <v>97.943947716093433</v>
      </c>
      <c r="WQ153" s="9">
        <f t="shared" si="672"/>
        <v>95.068956574354985</v>
      </c>
      <c r="WR153" s="120">
        <f t="shared" si="992"/>
        <v>96.506452145224216</v>
      </c>
      <c r="WS153" s="15">
        <f t="shared" si="993"/>
        <v>2.8036245086956541E-4</v>
      </c>
      <c r="WT153" s="12"/>
      <c r="WU153" s="11">
        <f t="shared" si="1120"/>
        <v>2.9558131399596546E-4</v>
      </c>
      <c r="WV153" s="10">
        <f t="shared" si="994"/>
        <v>96.582082402185961</v>
      </c>
      <c r="WW153" s="9">
        <f t="shared" si="673"/>
        <v>97.941787551381793</v>
      </c>
      <c r="WX153" s="9">
        <f t="shared" si="674"/>
        <v>95.190092669185091</v>
      </c>
      <c r="WY153" s="120">
        <f t="shared" si="995"/>
        <v>96.565940110283435</v>
      </c>
      <c r="WZ153" s="15">
        <f t="shared" si="996"/>
        <v>2.6833888634224522E-4</v>
      </c>
      <c r="XA153" s="12"/>
      <c r="XB153" s="11">
        <f t="shared" si="1121"/>
        <v>2.8351553327930269E-4</v>
      </c>
      <c r="XC153" s="10">
        <f t="shared" si="997"/>
        <v>96.641545936448139</v>
      </c>
      <c r="XD153" s="9">
        <f t="shared" si="675"/>
        <v>97.939808694445261</v>
      </c>
      <c r="XE153" s="9">
        <f t="shared" si="676"/>
        <v>95.313261087549748</v>
      </c>
      <c r="XF153" s="120">
        <f t="shared" si="998"/>
        <v>96.626534890997505</v>
      </c>
      <c r="XG153" s="15">
        <f t="shared" si="999"/>
        <v>2.56134815062263E-4</v>
      </c>
      <c r="XH153" s="12"/>
      <c r="XI153" s="11">
        <f t="shared" si="1122"/>
        <v>2.7127081080840425E-4</v>
      </c>
      <c r="XJ153" s="10">
        <f t="shared" si="1000"/>
        <v>96.702118977654806</v>
      </c>
      <c r="XK153" s="9">
        <f t="shared" si="677"/>
        <v>97.938005741471514</v>
      </c>
      <c r="XL153" s="9">
        <f t="shared" si="678"/>
        <v>95.438429977272321</v>
      </c>
      <c r="XM153" s="120">
        <f t="shared" si="1001"/>
        <v>96.688217859371917</v>
      </c>
      <c r="XN153" s="15">
        <f t="shared" si="1002"/>
        <v>2.4375281621261084E-4</v>
      </c>
      <c r="XO153" s="12"/>
      <c r="XP153" s="11">
        <f t="shared" si="1123"/>
        <v>2.58849771556906E-4</v>
      </c>
      <c r="XQ153" s="10">
        <f t="shared" si="1003"/>
        <v>96.76378273395386</v>
      </c>
      <c r="XR153" s="9">
        <f t="shared" si="679"/>
        <v>97.936372890851061</v>
      </c>
      <c r="XS153" s="9">
        <f t="shared" si="680"/>
        <v>95.565566896071914</v>
      </c>
      <c r="XT153" s="120">
        <f t="shared" si="1004"/>
        <v>96.750969893461487</v>
      </c>
      <c r="XU153" s="15">
        <f t="shared" si="1005"/>
        <v>2.3119548772961495E-4</v>
      </c>
      <c r="XV153" s="12"/>
      <c r="XW153" s="11">
        <f t="shared" si="1124"/>
        <v>2.462550589999627E-4</v>
      </c>
      <c r="XX153" s="10">
        <f t="shared" si="1006"/>
        <v>96.826517919991915</v>
      </c>
      <c r="XY153" s="9">
        <f t="shared" si="681"/>
        <v>97.934903944689211</v>
      </c>
      <c r="XZ153" s="9">
        <f t="shared" si="682"/>
        <v>95.694638838054416</v>
      </c>
      <c r="YA153" s="120">
        <f t="shared" si="1007"/>
        <v>96.814771391371806</v>
      </c>
      <c r="YB153" s="15">
        <f t="shared" si="1008"/>
        <v>2.1846544386704286E-4</v>
      </c>
      <c r="YC153" s="12"/>
      <c r="YD153" s="11">
        <f t="shared" si="1125"/>
        <v>2.3348933266661986E-4</v>
      </c>
      <c r="YE153" s="10">
        <f t="shared" si="1009"/>
        <v>96.890304771204541</v>
      </c>
      <c r="YF153" s="9">
        <f t="shared" si="683"/>
        <v>97.933592310663172</v>
      </c>
      <c r="YG153" s="9">
        <f t="shared" si="684"/>
        <v>95.825612261489042</v>
      </c>
      <c r="YH153" s="120">
        <f t="shared" si="1010"/>
        <v>96.879602286076107</v>
      </c>
      <c r="YI153" s="15">
        <f t="shared" si="1011"/>
        <v>2.0556531266849215E-4</v>
      </c>
      <c r="YJ153" s="12"/>
      <c r="YK153" s="11">
        <f t="shared" si="1126"/>
        <v>2.2055526560188935E-4</v>
      </c>
      <c r="YL153" s="10">
        <f t="shared" si="1012"/>
        <v>96.95512305891836</v>
      </c>
      <c r="YM153" s="9">
        <f t="shared" si="685"/>
        <v>97.932431004214138</v>
      </c>
      <c r="YN153" s="9">
        <f t="shared" si="686"/>
        <v>95.958453117790825</v>
      </c>
      <c r="YO153" s="120">
        <f t="shared" si="1013"/>
        <v>96.945442061002481</v>
      </c>
      <c r="YP153" s="15">
        <f t="shared" si="1014"/>
        <v>1.9249773335486528E-4</v>
      </c>
      <c r="YQ153" s="12"/>
      <c r="YR153" s="11">
        <f t="shared" si="1127"/>
        <v>2.0745554174533005E-4</v>
      </c>
      <c r="YS153" s="10">
        <f t="shared" si="1015"/>
        <v>97.020952106219426</v>
      </c>
      <c r="YT153" s="9">
        <f t="shared" si="687"/>
        <v>97.931412651062772</v>
      </c>
      <c r="YU153" s="9">
        <f t="shared" si="688"/>
        <v>96.093126881633694</v>
      </c>
      <c r="YV153" s="120">
        <f t="shared" si="1016"/>
        <v>97.012269766348226</v>
      </c>
      <c r="YW153" s="15">
        <f t="shared" si="1017"/>
        <v>1.7926535363310515E-4</v>
      </c>
      <c r="YX153" s="12"/>
      <c r="YY153" s="11">
        <f t="shared" si="1128"/>
        <v>1.9419285323247208E-4</v>
      </c>
      <c r="YZ153" s="10">
        <f t="shared" si="1018"/>
        <v>97.087770804543823</v>
      </c>
      <c r="ZA153" s="9">
        <f t="shared" si="689"/>
        <v>97.93052949003571</v>
      </c>
      <c r="ZB153" s="9">
        <f t="shared" si="690"/>
        <v>96.229598582108679</v>
      </c>
      <c r="ZC153" s="120">
        <f t="shared" si="1019"/>
        <v>97.080064036072201</v>
      </c>
      <c r="ZD153" s="15">
        <f t="shared" si="1020"/>
        <v>1.658708269333512E-4</v>
      </c>
      <c r="ZE153" s="12"/>
      <c r="ZF153" s="11">
        <f t="shared" si="1129"/>
        <v>1.8076989762627149E-4</v>
      </c>
      <c r="ZG153" s="10">
        <f t="shared" si="1021"/>
        <v>97.155557630940905</v>
      </c>
      <c r="ZH153" s="9">
        <f t="shared" si="691"/>
        <v>97.929773376189459</v>
      </c>
      <c r="ZI153" s="9">
        <f t="shared" si="692"/>
        <v>96.367832834842176</v>
      </c>
      <c r="ZJ153" s="120">
        <f t="shared" si="1022"/>
        <v>97.14880310551581</v>
      </c>
      <c r="ZK153" s="15">
        <f t="shared" si="1023"/>
        <v>1.5231680958149716E-4</v>
      </c>
      <c r="ZL153" s="12"/>
      <c r="ZM153" s="11">
        <f t="shared" si="1130"/>
        <v>1.6718937508563813E-4</v>
      </c>
      <c r="ZN153" s="10">
        <f t="shared" si="1024"/>
        <v>97.224290665959288</v>
      </c>
      <c r="ZO153" s="9">
        <f t="shared" si="693"/>
        <v>97.929135784217166</v>
      </c>
      <c r="ZP153" s="9">
        <f t="shared" si="694"/>
        <v>96.507793874984657</v>
      </c>
      <c r="ZQ153" s="120">
        <f t="shared" si="1025"/>
        <v>97.218464829600919</v>
      </c>
      <c r="ZR153" s="15">
        <f t="shared" si="1026"/>
        <v>1.3860595791439291E-4</v>
      </c>
      <c r="ZS153" s="12"/>
      <c r="ZT153" s="11">
        <f t="shared" si="1131"/>
        <v>1.5345398547845352E-4</v>
      </c>
      <c r="ZU153" s="10">
        <f t="shared" si="1027"/>
        <v>97.293947612102926</v>
      </c>
      <c r="ZV153" s="9">
        <f t="shared" si="695"/>
        <v>97.92860781212282</v>
      </c>
      <c r="ZW153" s="9">
        <f t="shared" si="696"/>
        <v>96.649445590978289</v>
      </c>
      <c r="ZX153" s="120">
        <f t="shared" si="1028"/>
        <v>97.289026701550554</v>
      </c>
      <c r="ZY153" s="15">
        <f t="shared" si="1029"/>
        <v>1.2474092534524612E-4</v>
      </c>
      <c r="ZZ153" s="12"/>
      <c r="AAA153" s="11">
        <f t="shared" si="1132"/>
        <v>1.3956642544653999E-4</v>
      </c>
      <c r="AAB153" s="10">
        <f t="shared" si="1030"/>
        <v>97.364505812803273</v>
      </c>
      <c r="AAC153" s="9">
        <f t="shared" si="697"/>
        <v>97.928180185146559</v>
      </c>
      <c r="AAD153" s="9">
        <f t="shared" si="698"/>
        <v>96.79275155900919</v>
      </c>
      <c r="AAE153" s="120">
        <f t="shared" si="1031"/>
        <v>97.360465872077867</v>
      </c>
      <c r="AAF153" s="15">
        <f t="shared" si="1032"/>
        <v>1.107243593866704E-4</v>
      </c>
      <c r="AAG153" s="12"/>
      <c r="AAH153" s="11">
        <f t="shared" si="1133"/>
        <v>1.2552938543024722E-4</v>
      </c>
      <c r="AAI153" s="10">
        <f t="shared" si="1033"/>
        <v>97.435942271851744</v>
      </c>
      <c r="AAJ153" s="9">
        <f t="shared" si="699"/>
        <v>97.927843259923876</v>
      </c>
      <c r="AAK153" s="9">
        <f t="shared" si="700"/>
        <v>96.937675078049594</v>
      </c>
      <c r="AAL153" s="120">
        <f t="shared" si="1034"/>
        <v>97.432759168986735</v>
      </c>
      <c r="AAM153" s="15">
        <f t="shared" si="1035"/>
        <v>9.6558898639066392E-5</v>
      </c>
      <c r="AAN153" s="12"/>
      <c r="AAO153" s="11">
        <f t="shared" si="1134"/>
        <v>1.1134554666030891E-4</v>
      </c>
      <c r="AAP153" s="10">
        <f t="shared" si="1036"/>
        <v>97.508233673235964</v>
      </c>
      <c r="AAQ153" s="9">
        <f t="shared" si="701"/>
        <v>97.927587028860742</v>
      </c>
      <c r="AAR153" s="9">
        <f t="shared" si="702"/>
        <v>97.084179205392374</v>
      </c>
      <c r="AAS153" s="120">
        <f t="shared" si="1037"/>
        <v>97.505883117126558</v>
      </c>
      <c r="AAT153" s="15">
        <f t="shared" si="1038"/>
        <v>8.2247169752034858E-5</v>
      </c>
      <c r="AAU153" s="12"/>
      <c r="AAV153" s="11">
        <f t="shared" si="1135"/>
        <v>9.7017578124726988E-5</v>
      </c>
      <c r="AAW153" s="10">
        <f t="shared" si="1039"/>
        <v>97.581356401321727</v>
      </c>
      <c r="AAX153" s="9">
        <f t="shared" si="703"/>
        <v>97.927401124706023</v>
      </c>
      <c r="AAY153" s="9">
        <f t="shared" si="704"/>
        <v>97.232226792582054</v>
      </c>
      <c r="AAZ153" s="120">
        <f t="shared" si="1040"/>
        <v>97.579813958644039</v>
      </c>
      <c r="ABA153" s="15">
        <f t="shared" si="1041"/>
        <v>6.7791784366346832E-5</v>
      </c>
      <c r="ABB153" s="12"/>
      <c r="ABC153" s="11">
        <f t="shared" ref="ABC153:ABC209" si="1227">ABH152</f>
        <v>8.2548133518308331E-5</v>
      </c>
      <c r="ABD153" s="10">
        <f t="shared" ref="ABD153:ABD209" si="1228">ABG152</f>
        <v>97.655286561322953</v>
      </c>
      <c r="ABE153" s="9">
        <f t="shared" si="705"/>
        <v>97.92727482530178</v>
      </c>
      <c r="ABF153" s="9">
        <f t="shared" ref="ABF153:ABF209" si="1229">ABK153-ABJ153*(B-_R*ABS(ABJ153))</f>
        <v>97.381780521643094</v>
      </c>
      <c r="ABG153" s="120">
        <f t="shared" si="1043"/>
        <v>97.654527673472444</v>
      </c>
      <c r="ABH153" s="15">
        <f t="shared" ref="ABH153:ABH209" si="1230">(ABE153-ABG153)/B</f>
        <v>5.3195336044289666E-5</v>
      </c>
      <c r="ABI153" s="12"/>
      <c r="ABJ153" s="11">
        <f t="shared" ref="ABJ153:ABJ209" si="1231">ABO152</f>
        <v>6.7939848182675382E-5</v>
      </c>
      <c r="ABK153" s="10">
        <f t="shared" ref="ABK153:ABK209" si="1232">ABN152</f>
        <v>97.72999999999999</v>
      </c>
      <c r="ABL153" s="9">
        <f t="shared" si="706"/>
        <v>97.9271970584917</v>
      </c>
      <c r="ABM153" s="9"/>
      <c r="ABN153" s="101">
        <f t="shared" si="1046"/>
        <v>97.72999999999999</v>
      </c>
      <c r="ABO153" s="15">
        <f t="shared" ref="ABO153:ABO209" si="1233">(ABL153-ABN153)/B</f>
        <v>3.8460397195919351E-5</v>
      </c>
      <c r="ABP153" s="11"/>
      <c r="ABQ153" s="11"/>
    </row>
    <row r="154" spans="1:745" x14ac:dyDescent="0.2">
      <c r="A154" s="1">
        <f t="shared" si="707"/>
        <v>175.2</v>
      </c>
      <c r="B154" s="1">
        <f t="shared" si="1048"/>
        <v>-530.86680486868977</v>
      </c>
      <c r="C154" s="1">
        <f t="shared" si="1049"/>
        <v>-2564065.8939724509</v>
      </c>
      <c r="D154" s="2">
        <f t="shared" si="1050"/>
        <v>119.74</v>
      </c>
      <c r="E154" s="7">
        <f t="shared" si="1051"/>
        <v>2.8300000000000001E-3</v>
      </c>
      <c r="F154" s="1">
        <f t="shared" si="1052"/>
        <v>6.2352202539999999E-2</v>
      </c>
      <c r="G154" s="2">
        <f t="shared" si="1053"/>
        <v>3500</v>
      </c>
      <c r="H154" s="3">
        <f t="shared" si="1164"/>
        <v>58.333333333333336</v>
      </c>
      <c r="I154" s="3">
        <f t="shared" si="1165"/>
        <v>366.52</v>
      </c>
      <c r="J154" s="1">
        <f t="shared" si="1054"/>
        <v>0.77</v>
      </c>
      <c r="K154" s="1">
        <f t="shared" si="1055"/>
        <v>0.65</v>
      </c>
      <c r="L154" s="1">
        <f t="shared" si="1166"/>
        <v>0.50050000000000006</v>
      </c>
      <c r="M154" s="40">
        <f t="shared" si="1167"/>
        <v>9.0273513153513143</v>
      </c>
      <c r="N154" s="40">
        <f t="shared" si="1168"/>
        <v>685.17596483516479</v>
      </c>
      <c r="O154" s="1">
        <f t="shared" si="1056"/>
        <v>22.01</v>
      </c>
      <c r="P154" s="1">
        <f t="shared" si="1057"/>
        <v>101</v>
      </c>
      <c r="Q154" s="2">
        <f t="shared" si="1058"/>
        <v>9568.08</v>
      </c>
      <c r="R154" s="1">
        <f t="shared" si="1169"/>
        <v>95.680800000000005</v>
      </c>
      <c r="S154" s="7">
        <f t="shared" si="1059"/>
        <v>0.1084</v>
      </c>
      <c r="T154" s="7">
        <f t="shared" si="1170"/>
        <v>9.228889823999999E-3</v>
      </c>
      <c r="U154" s="7">
        <f t="shared" si="1171"/>
        <v>5.2029491518009133E-2</v>
      </c>
      <c r="V154" s="40">
        <f t="shared" si="1172"/>
        <v>5127.2756619537149</v>
      </c>
      <c r="W154" s="1">
        <f t="shared" si="1060"/>
        <v>0</v>
      </c>
      <c r="X154" s="1">
        <f t="shared" si="1061"/>
        <v>119.74</v>
      </c>
      <c r="Y154" s="1">
        <f t="shared" si="1062"/>
        <v>97.72999999999999</v>
      </c>
      <c r="Z154" s="6">
        <f t="shared" si="1173"/>
        <v>0.80246106979523479</v>
      </c>
      <c r="AA154" s="2">
        <f t="shared" si="1063"/>
        <v>464.2</v>
      </c>
      <c r="AB154" s="40">
        <f t="shared" si="1174"/>
        <v>27481.926356927921</v>
      </c>
      <c r="AC154" s="1">
        <f t="shared" si="1175"/>
        <v>0.20611977595863853</v>
      </c>
      <c r="AD154" s="2">
        <f t="shared" si="1147"/>
        <v>32</v>
      </c>
      <c r="AE154" s="10">
        <f t="shared" si="1176"/>
        <v>6.5958328306764331</v>
      </c>
      <c r="AF154" s="12">
        <f t="shared" si="1177"/>
        <v>0.15890927042632935</v>
      </c>
      <c r="AG154" s="43">
        <f t="shared" si="1178"/>
        <v>-1.4322973440003282E-4</v>
      </c>
      <c r="AH154" s="97">
        <f t="shared" si="1179"/>
        <v>3.6840265592528032E-5</v>
      </c>
      <c r="AI154" s="11">
        <f t="shared" si="1180"/>
        <v>0</v>
      </c>
      <c r="AJ154" s="43">
        <f t="shared" si="1181"/>
        <v>2.0325668427088207E-3</v>
      </c>
      <c r="AK154" s="43"/>
      <c r="AL154" s="11">
        <f t="shared" si="1182"/>
        <v>0</v>
      </c>
      <c r="AM154" s="10">
        <f t="shared" si="1183"/>
        <v>99.094432831336391</v>
      </c>
      <c r="AN154" s="9"/>
      <c r="AO154" s="9">
        <f t="shared" si="1184"/>
        <v>98.88504630173334</v>
      </c>
      <c r="AP154" s="108">
        <f t="shared" si="715"/>
        <v>98.88504630173334</v>
      </c>
      <c r="AQ154" s="15">
        <f t="shared" si="1185"/>
        <v>0</v>
      </c>
      <c r="AR154" s="49"/>
      <c r="AS154" s="11">
        <f t="shared" si="1186"/>
        <v>2.0420004962591835E-5</v>
      </c>
      <c r="AT154" s="10">
        <f t="shared" si="1187"/>
        <v>98.98973383687472</v>
      </c>
      <c r="AU154" s="9">
        <f t="shared" si="1188"/>
        <v>98.88504630173334</v>
      </c>
      <c r="AV154" s="9">
        <f t="shared" si="1189"/>
        <v>98.67628416302918</v>
      </c>
      <c r="AW154" s="101">
        <f t="shared" si="719"/>
        <v>98.780665232381267</v>
      </c>
      <c r="AX154" s="15">
        <f t="shared" si="720"/>
        <v>2.0357998327770592E-5</v>
      </c>
      <c r="AY154" s="49"/>
      <c r="AZ154" s="11">
        <f t="shared" si="1190"/>
        <v>4.0780225185579892E-5</v>
      </c>
      <c r="BA154" s="10">
        <f t="shared" si="1191"/>
        <v>98.885329915933085</v>
      </c>
      <c r="BB154" s="9">
        <f t="shared" si="1192"/>
        <v>98.885034911901286</v>
      </c>
      <c r="BC154" s="9">
        <f t="shared" si="1193"/>
        <v>98.46813938421225</v>
      </c>
      <c r="BD154" s="101">
        <f t="shared" si="723"/>
        <v>98.676587148056768</v>
      </c>
      <c r="BE154" s="15">
        <f t="shared" si="1194"/>
        <v>4.0654682444963422E-5</v>
      </c>
      <c r="BF154" s="49"/>
      <c r="BG154" s="11">
        <f t="shared" si="1195"/>
        <v>6.1079104339266911E-5</v>
      </c>
      <c r="BH154" s="10">
        <f t="shared" si="1196"/>
        <v>98.781206263704334</v>
      </c>
      <c r="BI154" s="9">
        <f t="shared" si="1197"/>
        <v>98.884989489685339</v>
      </c>
      <c r="BJ154" s="9">
        <f t="shared" si="1198"/>
        <v>98.260604743644819</v>
      </c>
      <c r="BK154" s="101">
        <f t="shared" si="728"/>
        <v>98.572797116665072</v>
      </c>
      <c r="BL154" s="15">
        <f t="shared" si="1199"/>
        <v>6.0888548539890252E-5</v>
      </c>
      <c r="BM154" s="49"/>
      <c r="BN154" s="11">
        <f t="shared" si="1200"/>
        <v>8.1315124164518053E-5</v>
      </c>
      <c r="BO154" s="10">
        <f t="shared" si="1201"/>
        <v>98.67734808611894</v>
      </c>
      <c r="BP154" s="9">
        <f t="shared" si="1202"/>
        <v>98.884887602769894</v>
      </c>
      <c r="BQ154" s="9">
        <f t="shared" si="1203"/>
        <v>98.053672836373238</v>
      </c>
      <c r="BR154" s="101">
        <f t="shared" si="733"/>
        <v>98.469280219571573</v>
      </c>
      <c r="BS154" s="15">
        <f t="shared" si="1204"/>
        <v>8.1058131179152592E-5</v>
      </c>
      <c r="BT154" s="12"/>
      <c r="BU154" s="11">
        <f t="shared" si="1205"/>
        <v>1.0148680438685183E-4</v>
      </c>
      <c r="BV154" s="10">
        <f t="shared" si="1206"/>
        <v>98.573740606450897</v>
      </c>
      <c r="BW154" s="9">
        <f t="shared" si="1207"/>
        <v>98.884707034954005</v>
      </c>
      <c r="BX154" s="9">
        <f t="shared" si="1208"/>
        <v>97.847336081475973</v>
      </c>
      <c r="BY154" s="101">
        <f t="shared" si="738"/>
        <v>98.366021558214982</v>
      </c>
      <c r="BZ154" s="15">
        <f t="shared" si="1209"/>
        <v>1.0116200316434348E-4</v>
      </c>
      <c r="CA154" s="12"/>
      <c r="CB154" s="11">
        <f t="shared" si="1210"/>
        <v>1.2159270260095501E-4</v>
      </c>
      <c r="CC154" s="10">
        <f t="shared" si="1211"/>
        <v>98.470369071811504</v>
      </c>
      <c r="CD154" s="9">
        <f t="shared" si="1212"/>
        <v>98.88442579176585</v>
      </c>
      <c r="CE154" s="9">
        <f t="shared" si="1213"/>
        <v>97.641586729442295</v>
      </c>
      <c r="CF154" s="101">
        <f t="shared" si="743"/>
        <v>98.263006260604072</v>
      </c>
      <c r="CG154" s="15">
        <f t="shared" si="1214"/>
        <v>1.2119877535997145E-4</v>
      </c>
      <c r="CH154" s="12"/>
      <c r="CI154" s="11">
        <f t="shared" si="1215"/>
        <v>1.4163141412648365E-4</v>
      </c>
      <c r="CJ154" s="10">
        <f t="shared" si="1216"/>
        <v>98.367218759528228</v>
      </c>
      <c r="CK154" s="9">
        <f t="shared" si="1217"/>
        <v>98.884022105815589</v>
      </c>
      <c r="CL154" s="9">
        <f t="shared" si="1218"/>
        <v>97.436416869568703</v>
      </c>
      <c r="CM154" s="101">
        <f t="shared" si="748"/>
        <v>98.160219487692146</v>
      </c>
      <c r="CN154" s="15">
        <f t="shared" si="1219"/>
        <v>1.4116709649421169E-4</v>
      </c>
      <c r="CO154" s="12"/>
      <c r="CP154" s="11">
        <f t="shared" si="1220"/>
        <v>1.6160157183650814E-4</v>
      </c>
      <c r="CQ154" s="10">
        <f t="shared" si="1221"/>
        <v>98.264274983403368</v>
      </c>
      <c r="CR154" s="9">
        <f t="shared" si="1222"/>
        <v>98.883474441888694</v>
      </c>
      <c r="CS154" s="9">
        <f t="shared" si="524"/>
        <v>97.231818437364666</v>
      </c>
      <c r="CT154" s="101">
        <f t="shared" si="752"/>
        <v>98.05764643962668</v>
      </c>
      <c r="CU154" s="15">
        <f t="shared" si="1223"/>
        <v>1.6106565293338212E-4</v>
      </c>
      <c r="CV154" s="12"/>
      <c r="CW154" s="11">
        <f t="shared" si="754"/>
        <v>1.8150184595965016E-4</v>
      </c>
      <c r="CX154" s="10">
        <f t="shared" si="755"/>
        <v>98.161523099849447</v>
      </c>
      <c r="CY154" s="9">
        <f t="shared" si="525"/>
        <v>98.882761501782497</v>
      </c>
      <c r="CZ154" s="9">
        <f t="shared" si="526"/>
        <v>97.027783221958998</v>
      </c>
      <c r="DA154" s="101">
        <f t="shared" si="756"/>
        <v>97.955272361870755</v>
      </c>
      <c r="DB154" s="15">
        <f t="shared" si="757"/>
        <v>1.8089316843134751E-4</v>
      </c>
      <c r="DC154" s="12"/>
      <c r="DD154" s="11">
        <f t="shared" si="758"/>
        <v>2.0133094385694231E-4</v>
      </c>
      <c r="DE154" s="10">
        <f t="shared" si="759"/>
        <v>98.058948513898358</v>
      </c>
      <c r="DF154" s="9">
        <f t="shared" si="527"/>
        <v>98.881862228888764</v>
      </c>
      <c r="DG154" s="9">
        <f t="shared" si="528"/>
        <v>96.824302873498269</v>
      </c>
      <c r="DH154" s="101">
        <f t="shared" si="760"/>
        <v>97.853082551193523</v>
      </c>
      <c r="DI154" s="15">
        <f t="shared" si="761"/>
        <v>2.0064840385492961E-4</v>
      </c>
      <c r="DJ154" s="12"/>
      <c r="DK154" s="11">
        <f t="shared" si="762"/>
        <v>2.2108760977448892E-4</v>
      </c>
      <c r="DL154" s="10">
        <f t="shared" si="763"/>
        <v>97.95653668508146</v>
      </c>
      <c r="DM154" s="9">
        <f t="shared" si="529"/>
        <v>98.880755812525535</v>
      </c>
      <c r="DN154" s="9">
        <f t="shared" si="530"/>
        <v>96.62136891052505</v>
      </c>
      <c r="DO154" s="101">
        <f t="shared" si="764"/>
        <v>97.7510623615253</v>
      </c>
      <c r="DP154" s="15">
        <f t="shared" si="765"/>
        <v>2.2033015688682E-4</v>
      </c>
      <c r="DQ154" s="12"/>
      <c r="DR154" s="11">
        <f t="shared" si="766"/>
        <v>2.4077062457339947E-4</v>
      </c>
      <c r="DS154" s="10">
        <f t="shared" si="767"/>
        <v>97.854273133176065</v>
      </c>
      <c r="DT154" s="9">
        <f t="shared" si="531"/>
        <v>98.879421692021438</v>
      </c>
      <c r="DU154" s="9">
        <f t="shared" si="532"/>
        <v>96.418972727332417</v>
      </c>
      <c r="DV154" s="101">
        <f t="shared" si="768"/>
        <v>97.649197209676927</v>
      </c>
      <c r="DW154" s="15">
        <f t="shared" si="769"/>
        <v>2.399372617066861E-4</v>
      </c>
      <c r="DX154" s="12"/>
      <c r="DY154" s="11">
        <f t="shared" si="770"/>
        <v>2.6037880543759332E-4</v>
      </c>
      <c r="DZ154" s="10">
        <f t="shared" si="771"/>
        <v>97.752143443818326</v>
      </c>
      <c r="EA154" s="9">
        <f t="shared" si="533"/>
        <v>98.877839560556296</v>
      </c>
      <c r="EB154" s="9">
        <f t="shared" si="534"/>
        <v>96.217105601282356</v>
      </c>
      <c r="EC154" s="101">
        <f t="shared" si="772"/>
        <v>97.547472580919333</v>
      </c>
      <c r="ED154" s="15">
        <f t="shared" si="773"/>
        <v>2.5946858865201635E-4</v>
      </c>
      <c r="EE154" s="12"/>
      <c r="EF154" s="11">
        <f t="shared" si="774"/>
        <v>2.7991100556104775E-4</v>
      </c>
      <c r="EG154" s="10">
        <f t="shared" si="775"/>
        <v>97.650133273978085</v>
      </c>
      <c r="EH154" s="9">
        <f t="shared" si="535"/>
        <v>98.875989368761637</v>
      </c>
      <c r="EI154" s="9">
        <f t="shared" si="536"/>
        <v>96.0157587000826</v>
      </c>
      <c r="EJ154" s="101">
        <f t="shared" si="776"/>
        <v>97.445874034422118</v>
      </c>
      <c r="EK154" s="15">
        <f t="shared" si="777"/>
        <v>2.7892304385962788E-4</v>
      </c>
      <c r="EL154" s="12"/>
      <c r="EM154" s="11">
        <f t="shared" si="778"/>
        <v>2.9936611381531131E-4</v>
      </c>
      <c r="EN154" s="10">
        <f t="shared" si="779"/>
        <v>97.548228357294903</v>
      </c>
      <c r="EO154" s="9">
        <f t="shared" si="537"/>
        <v>98.873851328085195</v>
      </c>
      <c r="EP154" s="9">
        <f t="shared" si="538"/>
        <v>95.814923089013121</v>
      </c>
      <c r="EQ154" s="101">
        <f t="shared" si="780"/>
        <v>97.344387208549165</v>
      </c>
      <c r="ER154" s="15">
        <f t="shared" si="781"/>
        <v>2.9829956888903405E-4</v>
      </c>
      <c r="ES154" s="12"/>
      <c r="ET154" s="11">
        <f t="shared" si="782"/>
        <v>3.1874305439852856E-4</v>
      </c>
      <c r="EU154" s="10">
        <f t="shared" si="783"/>
        <v>97.446414509272842</v>
      </c>
      <c r="EV154" s="9">
        <f t="shared" si="539"/>
        <v>98.871405913923553</v>
      </c>
      <c r="EW154" s="9">
        <f t="shared" si="540"/>
        <v>95.614589738094168</v>
      </c>
      <c r="EX154" s="101">
        <f t="shared" si="784"/>
        <v>97.24299782600886</v>
      </c>
      <c r="EY154" s="15">
        <f t="shared" si="785"/>
        <v>3.1759714032894392E-4</v>
      </c>
      <c r="EZ154" s="12"/>
      <c r="FA154" s="11">
        <f t="shared" si="786"/>
        <v>3.3804078646710282E-4</v>
      </c>
      <c r="FB154" s="10">
        <f t="shared" si="787"/>
        <v>97.344677632332093</v>
      </c>
      <c r="FC154" s="9">
        <f t="shared" si="541"/>
        <v>98.868633868527269</v>
      </c>
      <c r="FD154" s="9">
        <f t="shared" si="542"/>
        <v>95.414749529192093</v>
      </c>
      <c r="FE154" s="101">
        <f t="shared" si="788"/>
        <v>97.141691698859688</v>
      </c>
      <c r="FF154" s="15">
        <f t="shared" si="789"/>
        <v>3.3681476938759726E-4</v>
      </c>
      <c r="FG154" s="12"/>
      <c r="FH154" s="11">
        <f t="shared" si="790"/>
        <v>3.5725830375079595E-4</v>
      </c>
      <c r="FI154" s="10">
        <f t="shared" si="791"/>
        <v>97.243003720717695</v>
      </c>
      <c r="FJ154" s="9">
        <f t="shared" si="543"/>
        <v>98.865516203682915</v>
      </c>
      <c r="FK154" s="9">
        <f t="shared" si="544"/>
        <v>95.215393263050785</v>
      </c>
      <c r="FL154" s="101">
        <f t="shared" si="792"/>
        <v>97.040454733366857</v>
      </c>
      <c r="FM154" s="15">
        <f t="shared" si="793"/>
        <v>3.5595150146864354E-4</v>
      </c>
      <c r="FN154" s="12"/>
      <c r="FO154" s="11">
        <f t="shared" si="794"/>
        <v>3.7639463415284737E-4</v>
      </c>
      <c r="FP154" s="10">
        <f t="shared" si="795"/>
        <v>97.14137886526143</v>
      </c>
      <c r="FQ154" s="9">
        <f t="shared" si="545"/>
        <v>98.862034203176648</v>
      </c>
      <c r="FR154" s="9">
        <f t="shared" si="546"/>
        <v>95.01651166624832</v>
      </c>
      <c r="FS154" s="101">
        <f t="shared" si="796"/>
        <v>96.939272934712477</v>
      </c>
      <c r="FT154" s="15">
        <f t="shared" si="797"/>
        <v>3.7500641573297343E-4</v>
      </c>
      <c r="FU154" s="12"/>
      <c r="FV154" s="11">
        <f t="shared" si="798"/>
        <v>3.9544883933554509E-4</v>
      </c>
      <c r="FW154" s="10">
        <f t="shared" si="799"/>
        <v>97.03978925799909</v>
      </c>
      <c r="FX154" s="9">
        <f t="shared" si="547"/>
        <v>98.858169425044053</v>
      </c>
      <c r="FY154" s="9">
        <f t="shared" si="548"/>
        <v>94.818095398067072</v>
      </c>
      <c r="FZ154" s="101">
        <f t="shared" si="800"/>
        <v>96.838132411555563</v>
      </c>
      <c r="GA154" s="15">
        <f t="shared" si="801"/>
        <v>3.9397862464815646E-4</v>
      </c>
      <c r="GB154" s="12"/>
      <c r="GC154" s="11">
        <f t="shared" si="802"/>
        <v>4.1442001429287524E-4</v>
      </c>
      <c r="GD154" s="10">
        <f t="shared" si="803"/>
        <v>96.938221196639489</v>
      </c>
      <c r="GE154" s="9">
        <f t="shared" si="549"/>
        <v>98.853903703610996</v>
      </c>
      <c r="GF154" s="9">
        <f t="shared" si="550"/>
        <v>94.620135057276826</v>
      </c>
      <c r="GG154" s="101">
        <f t="shared" si="804"/>
        <v>96.737019380443911</v>
      </c>
      <c r="GH154" s="15">
        <f t="shared" si="805"/>
        <v>4.1286727352600738E-4</v>
      </c>
      <c r="GI154" s="12"/>
      <c r="GJ154" s="11">
        <f t="shared" si="1224"/>
        <v>4.333072869107132E-4</v>
      </c>
      <c r="GK154" s="10">
        <f t="shared" si="1225"/>
        <v>96.836661088887411</v>
      </c>
      <c r="GL154" s="9">
        <f t="shared" si="551"/>
        <v>98.849219151330502</v>
      </c>
      <c r="GM154" s="9">
        <f t="shared" ref="GM154:GM185" si="1234">GR154-GQ154*(B-_R*ABS(GQ154))</f>
        <v>94.422621188819875</v>
      </c>
      <c r="GN154" s="120">
        <f t="shared" si="808"/>
        <v>96.635920170075195</v>
      </c>
      <c r="GO154" s="15">
        <f t="shared" si="1226"/>
        <v>4.3167154004977823E-4</v>
      </c>
      <c r="GP154" s="12"/>
      <c r="GQ154" s="11">
        <f t="shared" si="810"/>
        <v>4.5210981751608924E-4</v>
      </c>
      <c r="GR154" s="10">
        <f t="shared" si="811"/>
        <v>96.735095456617415</v>
      </c>
      <c r="GS154" s="9">
        <f t="shared" si="553"/>
        <v>98.844098160420458</v>
      </c>
      <c r="GT154" s="9">
        <f t="shared" ref="GT154:GT185" si="1235">GY154-GX154*(B-_R*ABS(GX154))</f>
        <v>94.225544290398119</v>
      </c>
      <c r="GU154" s="120">
        <f t="shared" si="812"/>
        <v>96.534821225409289</v>
      </c>
      <c r="GV154" s="15">
        <f t="shared" si="813"/>
        <v>4.5039063379152014E-4</v>
      </c>
      <c r="GW154" s="12"/>
      <c r="GX154" s="11">
        <f t="shared" si="814"/>
        <v>4.7082679841601032E-4</v>
      </c>
      <c r="GY154" s="10">
        <f t="shared" si="815"/>
        <v>96.633510939900958</v>
      </c>
      <c r="GZ154" s="9">
        <f t="shared" si="555"/>
        <v>98.838523404307395</v>
      </c>
      <c r="HA154" s="9">
        <f t="shared" si="556"/>
        <v>94.028894818953304</v>
      </c>
      <c r="HB154" s="101">
        <f t="shared" si="816"/>
        <v>96.43370911163035</v>
      </c>
      <c r="HC154" s="15">
        <f t="shared" si="817"/>
        <v>4.6902379572092415E-4</v>
      </c>
      <c r="HD154" s="12"/>
      <c r="HE154" s="11">
        <f t="shared" si="818"/>
        <v>4.8945745342715802E-4</v>
      </c>
      <c r="HF154" s="10">
        <f t="shared" si="819"/>
        <v>96.531894300884886</v>
      </c>
      <c r="HG154" s="9">
        <f t="shared" si="557"/>
        <v>98.832477838881232</v>
      </c>
      <c r="HH154" s="9">
        <f t="shared" si="558"/>
        <v>93.832663197037874</v>
      </c>
      <c r="HI154" s="101">
        <f t="shared" si="820"/>
        <v>96.332570517959553</v>
      </c>
      <c r="HJ154" s="15">
        <f t="shared" si="821"/>
        <v>4.8757029770642477E-4</v>
      </c>
      <c r="HK154" s="12"/>
      <c r="HL154" s="11">
        <f t="shared" si="822"/>
        <v>5.0800103739720209E-4</v>
      </c>
      <c r="HM154" s="10">
        <f t="shared" si="823"/>
        <v>96.430232427522554</v>
      </c>
      <c r="HN154" s="9">
        <f t="shared" si="559"/>
        <v>98.825944703566179</v>
      </c>
      <c r="HO154" s="9">
        <f t="shared" ref="HO154:HO185" si="1236">HT154-HS154*(B-_R*ABS(HS154))</f>
        <v>93.636839819072307</v>
      </c>
      <c r="HP154" s="120">
        <f t="shared" si="824"/>
        <v>96.231392261319243</v>
      </c>
      <c r="HQ154" s="15">
        <f t="shared" si="825"/>
        <v>5.060294420094236E-4</v>
      </c>
      <c r="HR154" s="12"/>
      <c r="HS154" s="11">
        <f t="shared" si="1064"/>
        <v>5.2645683571861184E-4</v>
      </c>
      <c r="HT154" s="10">
        <f t="shared" si="826"/>
        <v>96.328512337158031</v>
      </c>
      <c r="HU154" s="9">
        <f t="shared" ref="HU154:HU185" si="1237">HP154+HQ154*(B-_R*ABS(HQ154))</f>
        <v>98.818907522213024</v>
      </c>
      <c r="HV154" s="9">
        <f t="shared" si="562"/>
        <v>93.441415057483553</v>
      </c>
      <c r="HW154" s="120">
        <f t="shared" si="827"/>
        <v>96.130161289848289</v>
      </c>
      <c r="HX154" s="15">
        <f t="shared" si="828"/>
        <v>5.244005607726982E-4</v>
      </c>
      <c r="HY154" s="12"/>
      <c r="HZ154" s="11">
        <f t="shared" si="1065"/>
        <v>5.4482416383598608E-4</v>
      </c>
      <c r="IA154" s="10">
        <f t="shared" si="829"/>
        <v>96.226721179963221</v>
      </c>
      <c r="IB154" s="9">
        <f t="shared" ref="IB154:IB185" si="1238">HW154+HX154*(B-_R*ABS(HX154))</f>
        <v>98.811350103817816</v>
      </c>
      <c r="IC154" s="9">
        <f t="shared" si="564"/>
        <v>93.246379268721654</v>
      </c>
      <c r="ID154" s="120">
        <f t="shared" si="830"/>
        <v>96.028864686269742</v>
      </c>
      <c r="IE154" s="15">
        <f t="shared" si="831"/>
        <v>5.4268301550375894E-4</v>
      </c>
      <c r="IF154" s="12"/>
      <c r="IG154" s="11">
        <f t="shared" si="1066"/>
        <v>5.6310236674766978E-4</v>
      </c>
      <c r="IH154" s="10">
        <f t="shared" si="832"/>
        <v>96.124846242229026</v>
      </c>
      <c r="II154" s="9">
        <f t="shared" ref="II154:II185" si="1239">ID154+IE154*(B-_R*ABS(IE154))</f>
        <v>98.803256543072251</v>
      </c>
      <c r="IJ154" s="9">
        <f t="shared" si="566"/>
        <v>93.051722799152785</v>
      </c>
      <c r="IK154" s="120">
        <f t="shared" si="833"/>
        <v>95.927489671112511</v>
      </c>
      <c r="IL154" s="15">
        <f t="shared" si="834"/>
        <v>5.6087619655385335E-4</v>
      </c>
      <c r="IM154" s="12"/>
      <c r="IN154" s="11">
        <f t="shared" si="1067"/>
        <v>5.8129081850234743E-4</v>
      </c>
      <c r="IO154" s="10">
        <f t="shared" si="835"/>
        <v>96.022874949512158</v>
      </c>
      <c r="IP154" s="9">
        <f t="shared" ref="IP154:IP185" si="1240">IK154+IL154*(B-_R*ABS(IL154))</f>
        <v>98.794611220750809</v>
      </c>
      <c r="IQ154" s="9">
        <f t="shared" si="568"/>
        <v>92.857435990821514</v>
      </c>
      <c r="IR154" s="120">
        <f t="shared" si="836"/>
        <v>95.826023605786162</v>
      </c>
      <c r="IS154" s="15">
        <f t="shared" si="837"/>
        <v>5.7897952259377574E-4</v>
      </c>
      <c r="IT154" s="12"/>
      <c r="IU154" s="11">
        <f t="shared" si="1068"/>
        <v>5.9938892169177549E-4</v>
      </c>
      <c r="IV154" s="10">
        <f t="shared" si="838"/>
        <v>95.920794869636609</v>
      </c>
      <c r="IW154" s="9">
        <f t="shared" ref="IW154:IW185" si="1241">IR154+IS154*(B-_R*ABS(IS154))</f>
        <v>98.785398803939884</v>
      </c>
      <c r="IX154" s="9">
        <f t="shared" si="570"/>
        <v>92.663509187084841</v>
      </c>
      <c r="IY154" s="120">
        <f t="shared" si="839"/>
        <v>95.724453995512363</v>
      </c>
      <c r="IZ154" s="15">
        <f t="shared" si="840"/>
        <v>5.9699244008682155E-4</v>
      </c>
      <c r="JA154" s="12"/>
      <c r="JB154" s="11">
        <f t="shared" si="1069"/>
        <v>6.1739610693995123E-4</v>
      </c>
      <c r="JC154" s="10">
        <f t="shared" si="841"/>
        <v>95.818593715553519</v>
      </c>
      <c r="JD154" s="9">
        <f t="shared" ref="JD154:JD185" si="1242">IY154+IZ154*(B-_R*ABS(IZ154))</f>
        <v>98.775604246113971</v>
      </c>
      <c r="JE154" s="9">
        <f t="shared" si="572"/>
        <v>92.469932738110657</v>
      </c>
      <c r="JF154" s="120">
        <f t="shared" si="842"/>
        <v>95.622768492112314</v>
      </c>
      <c r="JG154" s="15">
        <f t="shared" si="843"/>
        <v>6.1491442275999838E-4</v>
      </c>
      <c r="JH154" s="12"/>
      <c r="JI154" s="11">
        <f t="shared" si="1070"/>
        <v>6.353118323898805E-4</v>
      </c>
      <c r="JJ154" s="10">
        <f t="shared" si="844"/>
        <v>95.716259348058344</v>
      </c>
      <c r="JK154" s="9">
        <f t="shared" ref="JK154:JK185" si="1243">JF154+JG154*(B-_R*ABS(JG154))</f>
        <v>98.765212787064073</v>
      </c>
      <c r="JL154" s="9">
        <f t="shared" si="574"/>
        <v>92.276697006242273</v>
      </c>
      <c r="JM154" s="120">
        <f t="shared" si="845"/>
        <v>95.520954896653166</v>
      </c>
      <c r="JN154" s="15">
        <f t="shared" si="846"/>
        <v>6.3274497107391797E-4</v>
      </c>
      <c r="JO154" s="12"/>
      <c r="JP154" s="11">
        <f t="shared" si="1071"/>
        <v>6.531355831883121E-4</v>
      </c>
      <c r="JQ154" s="10">
        <f t="shared" si="847"/>
        <v>95.613779778368652</v>
      </c>
      <c r="JR154" s="9">
        <f t="shared" ref="JR154:JR185" si="1244">JM154+JN154*(B-_R*ABS(JN154))</f>
        <v>98.754209952683311</v>
      </c>
      <c r="JS154" s="9">
        <f t="shared" si="576"/>
        <v>92.083792371223581</v>
      </c>
      <c r="JT154" s="120">
        <f t="shared" si="848"/>
        <v>95.419001161953446</v>
      </c>
      <c r="JU154" s="15">
        <f t="shared" si="849"/>
        <v>6.5048361169233598E-4</v>
      </c>
      <c r="JV154" s="12"/>
      <c r="JW154" s="11">
        <f t="shared" si="1072"/>
        <v>6.7086687096946246E-4</v>
      </c>
      <c r="JX154" s="10">
        <f t="shared" si="850"/>
        <v>95.511143170562264</v>
      </c>
      <c r="JY154" s="9">
        <f t="shared" ref="JY154:JY185" si="1245">JT154+JU154*(B-_R*ABS(JU154))</f>
        <v>98.742581554614844</v>
      </c>
      <c r="JZ154" s="9">
        <f t="shared" si="578"/>
        <v>91.891209235286553</v>
      </c>
      <c r="KA154" s="120">
        <f t="shared" si="851"/>
        <v>95.316895394950706</v>
      </c>
      <c r="KB154" s="15">
        <f t="shared" si="852"/>
        <v>6.6812989695170849E-4</v>
      </c>
      <c r="KC154" s="12"/>
      <c r="KD154" s="11">
        <f t="shared" si="1073"/>
        <v>6.8850523333802561E-4</v>
      </c>
      <c r="KE154" s="10">
        <f t="shared" si="853"/>
        <v>95.408337843879124</v>
      </c>
      <c r="KF154" s="9">
        <f t="shared" ref="KF154:KF185" si="1246">KA154+KB154*(B-_R*ABS(KB154))</f>
        <v>98.730313689766973</v>
      </c>
      <c r="KG154" s="9">
        <f t="shared" si="580"/>
        <v>91.698938028096293</v>
      </c>
      <c r="KH154" s="120">
        <f t="shared" si="854"/>
        <v>95.21462585893164</v>
      </c>
      <c r="KI154" s="15">
        <f t="shared" si="855"/>
        <v>6.856834043316686E-4</v>
      </c>
      <c r="KJ154" s="12"/>
      <c r="KK154" s="11">
        <f t="shared" si="1074"/>
        <v>7.0605023335244908E-4</v>
      </c>
      <c r="KL154" s="10">
        <f t="shared" si="856"/>
        <v>95.305352274886943</v>
      </c>
      <c r="KM154" s="9">
        <f t="shared" ref="KM154:KM185" si="1247">KH154+KI154*(B-_R*ABS(KI154))</f>
        <v>98.717392739700443</v>
      </c>
      <c r="KN154" s="9">
        <f t="shared" si="582"/>
        <v>91.506969211555599</v>
      </c>
      <c r="KO154" s="120">
        <f t="shared" si="857"/>
        <v>95.112180975628021</v>
      </c>
      <c r="KP154" s="15">
        <f t="shared" si="858"/>
        <v>7.0314373592674743E-4</v>
      </c>
      <c r="KQ154" s="12"/>
      <c r="KR154" s="11">
        <f t="shared" si="1075"/>
        <v>7.235014590087726E-4</v>
      </c>
      <c r="KS154" s="10">
        <f t="shared" si="859"/>
        <v>95.202175099513909</v>
      </c>
      <c r="KT154" s="9">
        <f t="shared" ref="KT154:KT185" si="1248">KO154+KP154*(B-_R*ABS(KP154))</f>
        <v>98.703805369892677</v>
      </c>
      <c r="KU154" s="9">
        <f t="shared" si="584"/>
        <v>91.315293284465781</v>
      </c>
      <c r="KV154" s="120">
        <f t="shared" si="860"/>
        <v>95.009549327179229</v>
      </c>
      <c r="KW154" s="15">
        <f t="shared" si="861"/>
        <v>7.2051051792011039E-4</v>
      </c>
      <c r="KX154" s="12"/>
      <c r="KY154" s="11">
        <f t="shared" si="1076"/>
        <v>7.4085852272577223E-4</v>
      </c>
      <c r="KZ154" s="10">
        <f t="shared" si="862"/>
        <v>95.098795114949382</v>
      </c>
      <c r="LA154" s="9">
        <f t="shared" ref="LA154:LA185" si="1249">KV154+KW154*(B-_R*ABS(KW154))</f>
        <v>98.689538528883801</v>
      </c>
      <c r="LB154" s="9">
        <f t="shared" si="586"/>
        <v>91.123900787043851</v>
      </c>
      <c r="LC154" s="120">
        <f t="shared" si="863"/>
        <v>94.906719657963833</v>
      </c>
      <c r="LD154" s="15">
        <f t="shared" si="864"/>
        <v>7.3778340005977946E-4</v>
      </c>
      <c r="LE154" s="12"/>
      <c r="LF154" s="11">
        <f t="shared" si="1077"/>
        <v>7.5812106083194186E-4</v>
      </c>
      <c r="LG154" s="10">
        <f t="shared" si="865"/>
        <v>94.995201281414836</v>
      </c>
      <c r="LH154" s="9">
        <f t="shared" ref="LH154:LH185" si="1250">LC154+LD154*(B-_R*ABS(LD154))</f>
        <v>98.674579447309128</v>
      </c>
      <c r="LI154" s="9">
        <f t="shared" si="588"/>
        <v>90.932782305295746</v>
      </c>
      <c r="LJ154" s="120">
        <f t="shared" si="866"/>
        <v>94.803680876302437</v>
      </c>
      <c r="LK154" s="15">
        <f t="shared" si="867"/>
        <v>7.5496205513781768E-4</v>
      </c>
      <c r="LL154" s="12"/>
      <c r="LM154" s="11">
        <f t="shared" si="1078"/>
        <v>7.7528873305475314E-4</v>
      </c>
      <c r="LN154" s="10">
        <f t="shared" si="868"/>
        <v>94.891382723807254</v>
      </c>
      <c r="LO154" s="9">
        <f t="shared" ref="LO154:LO185" si="1251">LJ154+LK154*(B-_R*ABS(LK154))</f>
        <v>98.658915636822798</v>
      </c>
      <c r="LP154" s="9">
        <f t="shared" si="590"/>
        <v>90.74192847524489</v>
      </c>
      <c r="LQ154" s="120">
        <f t="shared" si="869"/>
        <v>94.700422056033844</v>
      </c>
      <c r="LR154" s="15">
        <f t="shared" si="870"/>
        <v>7.7204617847299352E-4</v>
      </c>
      <c r="LS154" s="12"/>
      <c r="LT154" s="11">
        <f t="shared" si="1079"/>
        <v>7.923612220127425E-4</v>
      </c>
      <c r="LU154" s="10">
        <f t="shared" si="871"/>
        <v>94.787328733216924</v>
      </c>
      <c r="LV154" s="9">
        <f t="shared" ref="LV154:LV185" si="1252">LQ154+LR154*(B-_R*ABS(LR154))</f>
        <v>98.64253488891697</v>
      </c>
      <c r="LW154" s="9">
        <f t="shared" si="592"/>
        <v>90.551329987016501</v>
      </c>
      <c r="LX154" s="120">
        <f t="shared" si="872"/>
        <v>94.596932437966728</v>
      </c>
      <c r="LY154" s="15">
        <f t="shared" si="873"/>
        <v>7.8903548739735424E-4</v>
      </c>
      <c r="LZ154" s="12"/>
      <c r="MA154" s="11">
        <f t="shared" si="1080"/>
        <v>8.093382327108463E-4</v>
      </c>
      <c r="MB154" s="10">
        <f t="shared" si="874"/>
        <v>94.683028768322004</v>
      </c>
      <c r="MC154" s="9">
        <f t="shared" ref="MC154:MC185" si="1253">LX154+LY154*(B-_R*ABS(LY154))</f>
        <v>98.625425273641213</v>
      </c>
      <c r="MD154" s="9">
        <f t="shared" si="594"/>
        <v>90.36097758877716</v>
      </c>
      <c r="ME154" s="120">
        <f t="shared" si="875"/>
        <v>94.493201431209187</v>
      </c>
      <c r="MF154" s="15">
        <f t="shared" si="876"/>
        <v>8.05929720747152E-4</v>
      </c>
      <c r="MG154" s="12"/>
      <c r="MH154" s="11">
        <f t="shared" si="1081"/>
        <v>8.2621949203945041E-4</v>
      </c>
      <c r="MI154" s="10">
        <f t="shared" si="877"/>
        <v>94.578472456661871</v>
      </c>
      <c r="MJ154" s="9">
        <f t="shared" ref="MJ154:MJ185" si="1254">ME154+MF154*(B-_R*ABS(MF154))</f>
        <v>98.60757513822638</v>
      </c>
      <c r="MK154" s="9">
        <f t="shared" si="596"/>
        <v>90.170862090530321</v>
      </c>
      <c r="ML154" s="120">
        <f t="shared" si="878"/>
        <v>94.38921861437835</v>
      </c>
      <c r="MM154" s="15">
        <f t="shared" si="879"/>
        <v>8.2272863835853379E-4</v>
      </c>
      <c r="MN154" s="12"/>
      <c r="MO154" s="11">
        <f t="shared" si="1082"/>
        <v>8.4300474827754101E-4</v>
      </c>
      <c r="MP154" s="10">
        <f t="shared" si="880"/>
        <v>94.473649595791727</v>
      </c>
      <c r="MQ154" s="9">
        <f t="shared" ref="MQ154:MQ185" si="1255">ML154+MM154*(B-_R*ABS(MM154))</f>
        <v>98.588973105617185</v>
      </c>
      <c r="MR154" s="9">
        <f t="shared" si="598"/>
        <v>89.980974367768454</v>
      </c>
      <c r="MS154" s="120">
        <f t="shared" si="881"/>
        <v>94.28497373669282</v>
      </c>
      <c r="MT154" s="15">
        <f t="shared" si="882"/>
        <v>8.3943202056827872E-4</v>
      </c>
      <c r="MU154" s="12"/>
      <c r="MV154" s="11">
        <f t="shared" si="1083"/>
        <v>8.5969377060031861E-4</v>
      </c>
      <c r="MW154" s="10">
        <f t="shared" si="883"/>
        <v>94.3685501543209</v>
      </c>
      <c r="MX154" s="9">
        <f t="shared" ref="MX154:MX185" si="1256">MS154+MT154*(B-_R*ABS(MT154))</f>
        <v>98.569608072917831</v>
      </c>
      <c r="MY154" s="9">
        <f t="shared" ref="MY154:MY185" si="1257">ND154-NC154*(B-_R*ABS(NC154))</f>
        <v>89.791305364982094</v>
      </c>
      <c r="MZ154" s="120">
        <f t="shared" si="884"/>
        <v>94.180456718949955</v>
      </c>
      <c r="NA154" s="15">
        <f t="shared" si="885"/>
        <v>8.5603966772003395E-4</v>
      </c>
      <c r="NB154" s="12"/>
      <c r="NC154" s="11">
        <f t="shared" si="1084"/>
        <v>8.762863485916616E-4</v>
      </c>
      <c r="ND154" s="10">
        <f t="shared" si="886"/>
        <v>94.263164272837031</v>
      </c>
      <c r="NE154" s="9">
        <f t="shared" si="601"/>
        <v>98.549469209754662</v>
      </c>
      <c r="NF154" s="9">
        <f t="shared" ref="NF154:NF185" si="1258">NK154-NJ154*(B-_R*ABS(NJ154))</f>
        <v>89.601846099026247</v>
      </c>
      <c r="NG154" s="120">
        <f t="shared" si="887"/>
        <v>94.075657654390454</v>
      </c>
      <c r="NH154" s="15">
        <f t="shared" si="888"/>
        <v>8.7255139967635186E-4</v>
      </c>
      <c r="NI154" s="12"/>
      <c r="NJ154" s="11">
        <f t="shared" si="1085"/>
        <v>8.9278229176180108E-4</v>
      </c>
      <c r="NK154" s="10">
        <f t="shared" si="889"/>
        <v>94.157482264718425</v>
      </c>
      <c r="NL154" s="9">
        <f t="shared" si="603"/>
        <v>98.52854595655991</v>
      </c>
      <c r="NM154" s="9">
        <f t="shared" ref="NM154:NM185" si="1259">NR154-NQ154*(B-_R*ABS(NQ154))</f>
        <v>89.412587662346965</v>
      </c>
      <c r="NN154" s="120">
        <f t="shared" si="890"/>
        <v>93.97056680945343</v>
      </c>
      <c r="NO154" s="15">
        <f t="shared" si="891"/>
        <v>8.8896705533669145E-4</v>
      </c>
      <c r="NP154" s="12"/>
      <c r="NQ154" s="11">
        <f t="shared" si="1086"/>
        <v>9.0918142907034719E-4</v>
      </c>
      <c r="NR154" s="10">
        <f t="shared" si="892"/>
        <v>94.051494616837914</v>
      </c>
      <c r="NS154" s="9">
        <f t="shared" si="605"/>
        <v>98.506828022780383</v>
      </c>
      <c r="NT154" s="9">
        <f t="shared" ref="NT154:NT185" si="1260">NY154-NX154*(B-_R*ABS(NX154))</f>
        <v>89.223521226066339</v>
      </c>
      <c r="NU154" s="120">
        <f t="shared" si="893"/>
        <v>93.865174624423361</v>
      </c>
      <c r="NV154" s="15">
        <f t="shared" si="894"/>
        <v>9.0528649216187261E-4</v>
      </c>
      <c r="NW154" s="12"/>
      <c r="NX154" s="11">
        <f t="shared" si="1087"/>
        <v>9.2548360845522756E-4</v>
      </c>
      <c r="NY154" s="10">
        <f t="shared" si="895"/>
        <v>93.945191990159273</v>
      </c>
      <c r="NZ154" s="9">
        <f t="shared" si="607"/>
        <v>98.484305385014991</v>
      </c>
      <c r="OA154" s="9">
        <f t="shared" ref="OA154:OA185" si="1261">OF154-OE154*(B-_R*ABS(OE154))</f>
        <v>89.034638042930354</v>
      </c>
      <c r="OB154" s="120">
        <f t="shared" si="896"/>
        <v>93.759471713972673</v>
      </c>
      <c r="OC154" s="15">
        <f t="shared" si="897"/>
        <v>9.2150958570500418E-4</v>
      </c>
      <c r="OD154" s="12"/>
      <c r="OE154" s="11">
        <f t="shared" si="1088"/>
        <v>9.4168869636748233E-4</v>
      </c>
      <c r="OF154" s="10">
        <f t="shared" si="898"/>
        <v>93.838565220230294</v>
      </c>
      <c r="OG154" s="9">
        <f t="shared" si="609"/>
        <v>98.460968285084689</v>
      </c>
      <c r="OH154" s="9">
        <f t="shared" ref="OH154:OH185" si="1262">OM154-OL154*(B-_R*ABS(OL154))</f>
        <v>88.845929450117794</v>
      </c>
      <c r="OI154" s="120">
        <f t="shared" si="899"/>
        <v>93.653448867601242</v>
      </c>
      <c r="OJ154" s="15">
        <f t="shared" si="900"/>
        <v>9.3763622914933616E-4</v>
      </c>
      <c r="OK154" s="12"/>
      <c r="OL154" s="11">
        <f t="shared" si="1089"/>
        <v>9.5779657731247486E-4</v>
      </c>
      <c r="OM154" s="10">
        <f t="shared" si="901"/>
        <v>93.731605317573411</v>
      </c>
      <c r="ON154" s="9">
        <f t="shared" si="611"/>
        <v>98.43680722803856</v>
      </c>
      <c r="OO154" s="9">
        <f t="shared" ref="OO154:OO185" si="1263">OT154-OS154*(B-_R*ABS(OS154))</f>
        <v>88.657386871914966</v>
      </c>
      <c r="OP154" s="120">
        <f t="shared" si="902"/>
        <v>93.54709704997677</v>
      </c>
      <c r="OQ154" s="15">
        <f t="shared" si="903"/>
        <v>9.5366633285299076E-4</v>
      </c>
      <c r="OR154" s="12"/>
      <c r="OS154" s="11">
        <f t="shared" si="1090"/>
        <v>9.738071533974005E-4</v>
      </c>
      <c r="OT154" s="10">
        <f t="shared" si="904"/>
        <v>93.624303467978109</v>
      </c>
      <c r="OU154" s="9">
        <f t="shared" si="613"/>
        <v>98.411812980099484</v>
      </c>
      <c r="OV154" s="9">
        <f t="shared" ref="OV154:OV185" si="1264">PA154-OZ154*(B-_R*ABS(OZ154))</f>
        <v>88.469001822255223</v>
      </c>
      <c r="OW154" s="120">
        <f t="shared" si="905"/>
        <v>93.440407401177353</v>
      </c>
      <c r="OX154" s="15">
        <f t="shared" si="906"/>
        <v>9.6959982390098544E-4</v>
      </c>
      <c r="OY154" s="12"/>
      <c r="OZ154" s="11">
        <f t="shared" si="1091"/>
        <v>9.8972034388558508E-4</v>
      </c>
      <c r="PA154" s="10">
        <f t="shared" si="907"/>
        <v>93.516651032696231</v>
      </c>
      <c r="PB154" s="9">
        <f t="shared" si="615"/>
        <v>98.385976566552827</v>
      </c>
      <c r="PC154" s="9">
        <f t="shared" ref="PC154:PC185" si="1265">PH154-PG154*(B-_R*ABS(PG154))</f>
        <v>88.280765907127119</v>
      </c>
      <c r="PD154" s="120">
        <f t="shared" si="908"/>
        <v>93.33337123683998</v>
      </c>
      <c r="PE154" s="15">
        <f t="shared" si="909"/>
        <v>9.854366456644901E-4</v>
      </c>
      <c r="PF154" s="12"/>
      <c r="PG154" s="11">
        <f t="shared" si="1092"/>
        <v>1.005536084757507E-3</v>
      </c>
      <c r="PH154" s="10">
        <f t="shared" si="910"/>
        <v>93.408639548543846</v>
      </c>
      <c r="PI154" s="9">
        <f t="shared" si="617"/>
        <v>98.35928926958141</v>
      </c>
      <c r="PJ154" s="9">
        <f t="shared" ref="PJ154:PJ185" si="1266">PO154-PN154*(B-_R*ABS(PN154))</f>
        <v>88.09267082685092</v>
      </c>
      <c r="PK154" s="120">
        <f t="shared" si="911"/>
        <v>93.225980048216172</v>
      </c>
      <c r="PL154" s="15">
        <f t="shared" si="912"/>
        <v>1.0011767573677175E-3</v>
      </c>
      <c r="PM154" s="12"/>
      <c r="PN154" s="11">
        <f t="shared" si="1093"/>
        <v>1.0212543282789278E-3</v>
      </c>
      <c r="PO154" s="10">
        <f t="shared" si="913"/>
        <v>93.300260727911137</v>
      </c>
      <c r="PP154" s="9">
        <f t="shared" si="619"/>
        <v>98.33174262605003</v>
      </c>
      <c r="PQ154" s="9">
        <f t="shared" ref="PQ154:PQ185" si="1267">PV154-PU154*(B-_R*ABS(PU154))</f>
        <v>87.904708378228065</v>
      </c>
      <c r="PR154" s="120">
        <f t="shared" si="914"/>
        <v>93.11822550213904</v>
      </c>
      <c r="PS154" s="15">
        <f t="shared" si="915"/>
        <v>1.0168201336622524E-3</v>
      </c>
      <c r="PT154" s="12"/>
      <c r="PU154" s="11">
        <f t="shared" si="1094"/>
        <v>1.0368750425759955E-3</v>
      </c>
      <c r="PV154" s="10">
        <f t="shared" si="916"/>
        <v>93.191506458684231</v>
      </c>
      <c r="PW154" s="9">
        <f t="shared" si="621"/>
        <v>98.303328425242555</v>
      </c>
      <c r="PX154" s="9">
        <f t="shared" ref="PX154:PX185" si="1268">QC154-QB154*(B-_R*ABS(QB154))</f>
        <v>87.716870456562702</v>
      </c>
      <c r="PY154" s="120">
        <f t="shared" si="917"/>
        <v>93.010099440902621</v>
      </c>
      <c r="PZ154" s="15">
        <f t="shared" si="918"/>
        <v>1.0323667642092376E-3</v>
      </c>
      <c r="QA154" s="12"/>
      <c r="QB154" s="11">
        <f t="shared" si="1095"/>
        <v>1.0523982112177492E-3</v>
      </c>
      <c r="QC154" s="10">
        <f t="shared" si="919"/>
        <v>93.082368804080005</v>
      </c>
      <c r="QD154" s="9">
        <f t="shared" si="623"/>
        <v>98.274038706554691</v>
      </c>
      <c r="QE154" s="9">
        <f t="shared" ref="QE154:QE185" si="1269">QJ154-QI154*(B-_R*ABS(QI154))</f>
        <v>87.529149057560005</v>
      </c>
      <c r="QF154" s="120">
        <f t="shared" si="920"/>
        <v>92.901593882057341</v>
      </c>
      <c r="QG154" s="15">
        <f t="shared" si="921"/>
        <v>1.0478166532692753E-3</v>
      </c>
      <c r="QH154" s="12"/>
      <c r="QI154" s="11">
        <f t="shared" si="1096"/>
        <v>1.0678238328058517E-3</v>
      </c>
      <c r="QJ154" s="10">
        <f t="shared" si="922"/>
        <v>92.972840002397731</v>
      </c>
      <c r="QK154" s="9">
        <f t="shared" si="625"/>
        <v>98.243865757145286</v>
      </c>
      <c r="QL154" s="9">
        <f t="shared" ref="QL154:QL185" si="1270">QQ154-QP154*(B-_R*ABS(QP154))</f>
        <v>87.341536279102712</v>
      </c>
      <c r="QM154" s="120">
        <f t="shared" si="923"/>
        <v>92.792701018124006</v>
      </c>
      <c r="QN154" s="15">
        <f t="shared" si="924"/>
        <v>1.0631698193001289E-3</v>
      </c>
      <c r="QO154" s="12"/>
      <c r="QP154" s="11">
        <f t="shared" si="1097"/>
        <v>1.0831519205717014E-3</v>
      </c>
      <c r="QQ154" s="10">
        <f t="shared" si="925"/>
        <v>92.86291246668975</v>
      </c>
      <c r="QR154" s="9">
        <f t="shared" si="627"/>
        <v>98.212802109548988</v>
      </c>
      <c r="QS154" s="9">
        <f t="shared" ref="QS154:QS185" si="1271">QX154-QW154*(B-_R*ABS(QW154))</f>
        <v>87.154024322906338</v>
      </c>
      <c r="QT154" s="120">
        <f t="shared" si="926"/>
        <v>92.683413216227663</v>
      </c>
      <c r="QU154" s="15">
        <f t="shared" si="927"/>
        <v>1.0784262945625178E-3</v>
      </c>
      <c r="QV154" s="12"/>
      <c r="QW154" s="11">
        <f t="shared" si="1098"/>
        <v>1.0983825019812061E-3</v>
      </c>
      <c r="QX154" s="10">
        <f t="shared" si="928"/>
        <v>92.752578784352721</v>
      </c>
      <c r="QY154" s="9">
        <f t="shared" si="629"/>
        <v>98.180840539252927</v>
      </c>
      <c r="QZ154" s="9">
        <f t="shared" ref="QZ154:QZ185" si="1272">RE154-RD154*(B-_R*ABS(RD154))</f>
        <v>86.96660549605815</v>
      </c>
      <c r="RA154" s="120">
        <f t="shared" si="929"/>
        <v>92.573723017655539</v>
      </c>
      <c r="RB154" s="15">
        <f t="shared" si="930"/>
        <v>1.0935861247337016E-3</v>
      </c>
      <c r="RC154" s="12"/>
      <c r="RD154" s="11">
        <f t="shared" si="1099"/>
        <v>1.1135156183469572E-3</v>
      </c>
      <c r="RE154" s="10">
        <f t="shared" si="931"/>
        <v>92.641831716643409</v>
      </c>
      <c r="RF154" s="9">
        <f t="shared" si="631"/>
        <v>98.147974062240166</v>
      </c>
      <c r="RG154" s="9">
        <f t="shared" ref="RG154:RG185" si="1273">RL154-RK154*(B-_R*ABS(RK154))</f>
        <v>86.779272212440986</v>
      </c>
      <c r="RH154" s="120">
        <f t="shared" si="932"/>
        <v>92.463623137340576</v>
      </c>
      <c r="RI154" s="15">
        <f t="shared" si="933"/>
        <v>1.1086493685290963E-3</v>
      </c>
      <c r="RJ154" s="12"/>
      <c r="RK154" s="11">
        <f t="shared" si="1100"/>
        <v>1.1285513244480036E-3</v>
      </c>
      <c r="RL154" s="10">
        <f t="shared" si="934"/>
        <v>92.530664198120789</v>
      </c>
      <c r="RM154" s="9">
        <f t="shared" si="633"/>
        <v>98.114195932502369</v>
      </c>
      <c r="RN154" s="9">
        <f t="shared" ref="RN154:RN185" si="1274">RS154-RR154*(B-_R*ABS(RR154))</f>
        <v>86.592016994044158</v>
      </c>
      <c r="RO154" s="120">
        <f t="shared" si="935"/>
        <v>92.353106463273264</v>
      </c>
      <c r="RP154" s="15">
        <f t="shared" si="936"/>
        <v>1.1236160973318685E-3</v>
      </c>
      <c r="RQ154" s="12"/>
      <c r="RR154" s="11">
        <f t="shared" si="1101"/>
        <v>1.1434896881572483E-3</v>
      </c>
      <c r="RS154" s="10">
        <f t="shared" si="937"/>
        <v>92.419069336016889</v>
      </c>
      <c r="RT154" s="9">
        <f t="shared" si="635"/>
        <v>98.079499639524087</v>
      </c>
      <c r="RU154" s="9">
        <f t="shared" ref="RU154:RU185" si="1275">RZ154-RY154*(B-_R*ABS(RY154))</f>
        <v>86.404832472164259</v>
      </c>
      <c r="RV154" s="120">
        <f t="shared" si="938"/>
        <v>92.242166055844166</v>
      </c>
      <c r="RW154" s="15">
        <f t="shared" si="939"/>
        <v>1.138486394830514E-3</v>
      </c>
      <c r="RX154" s="12"/>
      <c r="RY154" s="11">
        <f t="shared" si="1102"/>
        <v>1.1583307900764654E-3</v>
      </c>
      <c r="RZ154" s="10">
        <f t="shared" si="940"/>
        <v>92.307040409538942</v>
      </c>
      <c r="SA154" s="9">
        <f t="shared" si="637"/>
        <v>98.043878905741138</v>
      </c>
      <c r="SB154" s="9">
        <f t="shared" ref="SB154:SB185" si="1276">SG154-SF154*(B-_R*ABS(SF154))</f>
        <v>86.217711388498444</v>
      </c>
      <c r="SC154" s="120">
        <f t="shared" si="941"/>
        <v>92.130795147119784</v>
      </c>
      <c r="SD154" s="15">
        <f t="shared" si="942"/>
        <v>1.1532603566643835E-3</v>
      </c>
      <c r="SE154" s="12"/>
      <c r="SF154" s="11">
        <f t="shared" si="1103"/>
        <v>1.1730747231789023E-3</v>
      </c>
      <c r="SG154" s="10">
        <f t="shared" si="943"/>
        <v>92.194570869105348</v>
      </c>
      <c r="SH154" s="9">
        <f t="shared" si="639"/>
        <v>98.007327683975248</v>
      </c>
      <c r="SI154" s="9">
        <f t="shared" ref="SI154:SI185" si="1277">SN154-SM154*(B-_R*ABS(SM154))</f>
        <v>86.030646596132613</v>
      </c>
      <c r="SJ154" s="120">
        <f t="shared" si="944"/>
        <v>92.018987140053923</v>
      </c>
      <c r="SK154" s="15">
        <f t="shared" si="945"/>
        <v>1.1679380900771594E-3</v>
      </c>
      <c r="SL154" s="12"/>
      <c r="SM154" s="11">
        <f t="shared" si="1104"/>
        <v>1.1877215924595019E-3</v>
      </c>
      <c r="SN154" s="10">
        <f t="shared" si="946"/>
        <v>92.08165433551774</v>
      </c>
      <c r="SO154" s="9">
        <f t="shared" si="641"/>
        <v>97.969840154847162</v>
      </c>
      <c r="SP154" s="9">
        <f t="shared" ref="SP154:SP185" si="1278">SU154-ST154*(B-_R*ABS(ST154))</f>
        <v>85.843631060426631</v>
      </c>
      <c r="SQ154" s="120">
        <f t="shared" si="947"/>
        <v>91.906735607636904</v>
      </c>
      <c r="SR154" s="15">
        <f t="shared" si="948"/>
        <v>1.1825197135782537E-3</v>
      </c>
      <c r="SS154" s="12"/>
      <c r="ST154" s="11">
        <f t="shared" si="1105"/>
        <v>1.2022715145927315E-3</v>
      </c>
      <c r="SU154" s="10">
        <f t="shared" si="949"/>
        <v>91.968284599071325</v>
      </c>
      <c r="SV154" s="9">
        <f t="shared" si="643"/>
        <v>97.931410724170348</v>
      </c>
      <c r="SW154" s="9">
        <f t="shared" ref="SW154:SW185" si="1279">TB154-TA154*(B-_R*ABS(TA154))</f>
        <v>85.656657859801214</v>
      </c>
      <c r="SX154" s="120">
        <f t="shared" si="950"/>
        <v>91.794034291985781</v>
      </c>
      <c r="SY154" s="15">
        <f t="shared" si="951"/>
        <v>1.1970053566119283E-3</v>
      </c>
      <c r="SZ154" s="12"/>
      <c r="TA154" s="11">
        <f t="shared" si="1106"/>
        <v>1.2167246175978001E-3</v>
      </c>
      <c r="TB154" s="10">
        <f t="shared" si="952"/>
        <v>91.854455618606877</v>
      </c>
      <c r="TC154" s="9">
        <f t="shared" si="645"/>
        <v>97.892034020327245</v>
      </c>
      <c r="TD154" s="9">
        <f t="shared" ref="TD154:TD185" si="1280">TI154-TH154*(B-_R*ABS(TH154))</f>
        <v>85.469720186425263</v>
      </c>
      <c r="TE154" s="120">
        <f t="shared" si="953"/>
        <v>91.680877103376247</v>
      </c>
      <c r="TF154" s="15">
        <f t="shared" si="954"/>
        <v>1.2113951592343832E-3</v>
      </c>
      <c r="TG154" s="12"/>
      <c r="TH154" s="11">
        <f t="shared" si="1107"/>
        <v>1.2310810405116116E-3</v>
      </c>
      <c r="TI154" s="10">
        <f t="shared" si="955"/>
        <v>91.740161520504699</v>
      </c>
      <c r="TJ154" s="9">
        <f t="shared" si="647"/>
        <v>97.851704891630064</v>
      </c>
      <c r="TK154" s="9">
        <f t="shared" ref="TK154:TK185" si="1281">TP154-TO154*(B-_R*ABS(TO154))</f>
        <v>86.60892535451346</v>
      </c>
      <c r="TL154" s="120">
        <f t="shared" si="956"/>
        <v>92.230315123071762</v>
      </c>
      <c r="TM154" s="15">
        <f t="shared" si="957"/>
        <v>1.0963697174058919E-3</v>
      </c>
      <c r="TN154" s="12"/>
      <c r="TO154" s="11">
        <f t="shared" si="1108"/>
        <v>1.115198071232787E-3</v>
      </c>
      <c r="TP154" s="10">
        <f t="shared" si="958"/>
        <v>92.292674925694541</v>
      </c>
      <c r="TQ154" s="9">
        <f t="shared" si="649"/>
        <v>97.818670886304801</v>
      </c>
      <c r="TR154" s="9">
        <f t="shared" ref="TR154:TR185" si="1282">TW154-TV154*(B-_R*ABS(TV154))</f>
        <v>93.980095690934377</v>
      </c>
      <c r="TS154" s="120">
        <f t="shared" si="959"/>
        <v>95.899383288619589</v>
      </c>
      <c r="TT154" s="15">
        <f t="shared" si="960"/>
        <v>3.7432892713903357E-4</v>
      </c>
      <c r="TU154" s="12"/>
      <c r="TV154" s="11">
        <f t="shared" si="1109"/>
        <v>3.9012056846472829E-4</v>
      </c>
      <c r="TW154" s="10">
        <f t="shared" si="961"/>
        <v>95.976168800958874</v>
      </c>
      <c r="TX154" s="9">
        <f t="shared" si="651"/>
        <v>97.814820059815887</v>
      </c>
      <c r="TY154" s="9">
        <f t="shared" ref="TY154:TY185" si="1283">UD154-UC154*(B-_R*ABS(UC154))</f>
        <v>94.079089158360503</v>
      </c>
      <c r="TZ154" s="120">
        <f t="shared" si="962"/>
        <v>95.946954609088195</v>
      </c>
      <c r="UA154" s="15">
        <f t="shared" si="963"/>
        <v>3.642997907422738E-4</v>
      </c>
      <c r="UB154" s="12"/>
      <c r="UC154" s="11">
        <f t="shared" si="1110"/>
        <v>3.8003826974421619E-4</v>
      </c>
      <c r="UD154" s="10">
        <f t="shared" si="964"/>
        <v>96.02368093991285</v>
      </c>
      <c r="UE154" s="9">
        <f t="shared" si="653"/>
        <v>97.811172814165246</v>
      </c>
      <c r="UF154" s="9">
        <f t="shared" ref="UF154:UF185" si="1284">UK154-UJ154*(B-_R*ABS(UJ154))</f>
        <v>94.180397654830017</v>
      </c>
      <c r="UG154" s="120">
        <f t="shared" si="965"/>
        <v>95.995785234497632</v>
      </c>
      <c r="UH154" s="15">
        <f t="shared" si="966"/>
        <v>3.5406475082634296E-4</v>
      </c>
      <c r="UI154" s="12"/>
      <c r="UJ154" s="11">
        <f t="shared" si="1111"/>
        <v>3.6975116353665739E-4</v>
      </c>
      <c r="UK154" s="10">
        <f t="shared" si="967"/>
        <v>96.072456579684626</v>
      </c>
      <c r="UL154" s="9">
        <f t="shared" si="655"/>
        <v>97.807727629096647</v>
      </c>
      <c r="UM154" s="9">
        <f t="shared" ref="UM154:UM185" si="1285">UR154-UQ154*(B-_R*ABS(UQ154))</f>
        <v>94.283996752400782</v>
      </c>
      <c r="UN154" s="120">
        <f t="shared" si="968"/>
        <v>96.045862190748721</v>
      </c>
      <c r="UO154" s="15">
        <f t="shared" si="969"/>
        <v>3.4362604129550118E-4</v>
      </c>
      <c r="UP154" s="12"/>
      <c r="UQ154" s="11">
        <f t="shared" si="1112"/>
        <v>3.5926153142596393E-4</v>
      </c>
      <c r="UR154" s="10">
        <f t="shared" si="970"/>
        <v>96.122482598182671</v>
      </c>
      <c r="US154" s="9">
        <f t="shared" si="657"/>
        <v>97.804482594664691</v>
      </c>
      <c r="UT154" s="9">
        <f t="shared" ref="UT154:UT185" si="1286">UY154-UX154*(B-_R*ABS(UX154))</f>
        <v>94.389861253955502</v>
      </c>
      <c r="UU154" s="120">
        <f t="shared" si="971"/>
        <v>96.097171924310089</v>
      </c>
      <c r="UV154" s="15">
        <f t="shared" si="972"/>
        <v>3.3298593306060751E-4</v>
      </c>
      <c r="UW154" s="12"/>
      <c r="UX154" s="11">
        <f t="shared" si="1113"/>
        <v>3.4857169195297945E-4</v>
      </c>
      <c r="UY154" s="10">
        <f t="shared" si="973"/>
        <v>96.173745291368022</v>
      </c>
      <c r="UZ154" s="9">
        <f t="shared" si="659"/>
        <v>97.801435408794134</v>
      </c>
      <c r="VA154" s="9">
        <f t="shared" ref="VA154:VA185" si="1287">VF154-VE154*(B-_R*ABS(VE154))</f>
        <v>94.497965203449112</v>
      </c>
      <c r="VB154" s="120">
        <f t="shared" si="974"/>
        <v>96.149700306121616</v>
      </c>
      <c r="VC154" s="15">
        <f t="shared" si="975"/>
        <v>3.2214673280178875E-4</v>
      </c>
      <c r="VD154" s="12"/>
      <c r="VE154" s="11">
        <f t="shared" si="1114"/>
        <v>3.3768399935803412E-4</v>
      </c>
      <c r="VF154" s="10">
        <f t="shared" si="976"/>
        <v>96.226230377440899</v>
      </c>
      <c r="VG154" s="9">
        <f t="shared" si="661"/>
        <v>97.798583375220005</v>
      </c>
      <c r="VH154" s="9">
        <f t="shared" ref="VH154:VH185" si="1288">VM154-VL154*(B-_R*ABS(VL154))</f>
        <v>94.608281897902984</v>
      </c>
      <c r="VI154" s="120">
        <f t="shared" si="977"/>
        <v>96.203432636561502</v>
      </c>
      <c r="VJ154" s="15">
        <f t="shared" si="978"/>
        <v>3.1111078159793771E-4</v>
      </c>
      <c r="VK154" s="12"/>
      <c r="VL154" s="11">
        <f t="shared" si="1115"/>
        <v>3.2660084219077016E-4</v>
      </c>
      <c r="VM154" s="10">
        <f t="shared" si="979"/>
        <v>96.279923002094364</v>
      </c>
      <c r="VN154" s="9">
        <f t="shared" si="663"/>
        <v>97.795923401809716</v>
      </c>
      <c r="VO154" s="9">
        <f t="shared" ref="VO154:VO185" si="1289">VT154-VS154*(B-_R*ABS(VS154))</f>
        <v>94.72078390112911</v>
      </c>
      <c r="VP154" s="120">
        <f t="shared" si="980"/>
        <v>96.258353651469406</v>
      </c>
      <c r="VQ154" s="15">
        <f t="shared" si="981"/>
        <v>2.9988045342473931E-4</v>
      </c>
      <c r="VR154" s="12"/>
      <c r="VS154" s="11">
        <f t="shared" si="1116"/>
        <v>3.153246417890245E-4</v>
      </c>
      <c r="VT154" s="10">
        <f t="shared" si="982"/>
        <v>96.334807744826605</v>
      </c>
      <c r="VU154" s="9">
        <f t="shared" si="665"/>
        <v>97.793451999266949</v>
      </c>
      <c r="VV154" s="9">
        <f t="shared" ref="VV154:VV185" si="1290">WA154-VZ154*(B-_R*ABS(VZ154))</f>
        <v>94.83544305915818</v>
      </c>
      <c r="VW154" s="120">
        <f t="shared" si="983"/>
        <v>96.314447529212572</v>
      </c>
      <c r="VX154" s="15">
        <f t="shared" si="984"/>
        <v>2.8845815352373941E-4</v>
      </c>
      <c r="VY154" s="12"/>
      <c r="VZ154" s="11">
        <f t="shared" si="1117"/>
        <v>3.0385785062946047E-4</v>
      </c>
      <c r="WA154" s="10">
        <f t="shared" si="985"/>
        <v>96.390868626298101</v>
      </c>
      <c r="WB154" s="9">
        <f t="shared" si="667"/>
        <v>97.791165280216376</v>
      </c>
      <c r="WC154" s="9">
        <f t="shared" ref="WC154:WC185" si="1291">WH154-WG154*(B-_R*ABS(WG154))</f>
        <v>94.952230517337497</v>
      </c>
      <c r="WD154" s="120">
        <f t="shared" si="986"/>
        <v>96.371697898776944</v>
      </c>
      <c r="WE154" s="15">
        <f t="shared" si="987"/>
        <v>2.7684631664577858E-4</v>
      </c>
      <c r="WF154" s="12"/>
      <c r="WG154" s="11">
        <f t="shared" si="1118"/>
        <v>2.9220295055321338E-4</v>
      </c>
      <c r="WH154" s="10">
        <f t="shared" si="988"/>
        <v>96.448089116715465</v>
      </c>
      <c r="WI154" s="9">
        <f t="shared" si="669"/>
        <v>97.789058958666956</v>
      </c>
      <c r="WJ154" s="9">
        <f t="shared" ref="WJ154:WJ185" si="1292">WO154-WN154*(B-_R*ABS(WN154))</f>
        <v>95.071116739066639</v>
      </c>
      <c r="WK154" s="120">
        <f t="shared" si="989"/>
        <v>96.430087848866805</v>
      </c>
      <c r="WL154" s="15">
        <f t="shared" si="990"/>
        <v>2.6504740517156522E-4</v>
      </c>
      <c r="WM154" s="12"/>
      <c r="WN154" s="11">
        <f t="shared" si="1119"/>
        <v>2.8036245086956541E-4</v>
      </c>
      <c r="WO154" s="10">
        <f t="shared" si="991"/>
        <v>96.506452145224216</v>
      </c>
      <c r="WP154" s="9">
        <f t="shared" si="671"/>
        <v>97.787128349850505</v>
      </c>
      <c r="WQ154" s="9">
        <f t="shared" ref="WQ154:WQ185" si="1293">WV154-WU154*(B-_R*ABS(WU154))</f>
        <v>95.192071526121609</v>
      </c>
      <c r="WR154" s="120">
        <f t="shared" si="992"/>
        <v>96.489599937986057</v>
      </c>
      <c r="WS154" s="15">
        <f t="shared" si="993"/>
        <v>2.5306390711398444E-4</v>
      </c>
      <c r="WT154" s="12"/>
      <c r="WU154" s="11">
        <f t="shared" si="1120"/>
        <v>2.6833888634224522E-4</v>
      </c>
      <c r="WV154" s="10">
        <f t="shared" si="994"/>
        <v>96.565940110283435</v>
      </c>
      <c r="WW154" s="9">
        <f t="shared" si="673"/>
        <v>97.785368370431044</v>
      </c>
      <c r="WX154" s="9">
        <f t="shared" ref="WX154:WX185" si="1294">XC154-XB154*(B-_R*ABS(XB154))</f>
        <v>95.315064040523495</v>
      </c>
      <c r="WY154" s="120">
        <f t="shared" si="995"/>
        <v>96.55021620547727</v>
      </c>
      <c r="WZ154" s="15">
        <f t="shared" si="996"/>
        <v>2.4089833400592467E-4</v>
      </c>
      <c r="XA154" s="12"/>
      <c r="XB154" s="11">
        <f t="shared" si="1121"/>
        <v>2.56134815062263E-4</v>
      </c>
      <c r="XC154" s="10">
        <f t="shared" si="997"/>
        <v>96.626534890997505</v>
      </c>
      <c r="XD154" s="9">
        <f t="shared" si="675"/>
        <v>97.783773539079348</v>
      </c>
      <c r="XE154" s="9">
        <f t="shared" ref="XE154:XE185" si="1295">XJ154-XI154*(B-_R*ABS(XI154))</f>
        <v>95.440062827892774</v>
      </c>
      <c r="XF154" s="120">
        <f t="shared" si="998"/>
        <v>96.611918183486068</v>
      </c>
      <c r="XG154" s="15">
        <f t="shared" si="999"/>
        <v>2.2855321867885532E-4</v>
      </c>
      <c r="XH154" s="12"/>
      <c r="XI154" s="11">
        <f t="shared" si="1122"/>
        <v>2.4375281621261084E-4</v>
      </c>
      <c r="XJ154" s="10">
        <f t="shared" si="1000"/>
        <v>96.688217859371917</v>
      </c>
      <c r="XK154" s="9">
        <f t="shared" si="677"/>
        <v>97.782337977405902</v>
      </c>
      <c r="XL154" s="9">
        <f t="shared" ref="XL154:XL185" si="1296">XQ154-XP154*(B-_R*ABS(XP154))</f>
        <v>95.567035842233764</v>
      </c>
      <c r="XM154" s="120">
        <f t="shared" si="1001"/>
        <v>96.674686909819826</v>
      </c>
      <c r="XN154" s="15">
        <f t="shared" si="1002"/>
        <v>2.1603111293688718E-4</v>
      </c>
      <c r="XO154" s="12"/>
      <c r="XP154" s="11">
        <f t="shared" si="1123"/>
        <v>2.3119548772961495E-4</v>
      </c>
      <c r="XQ154" s="10">
        <f t="shared" si="1003"/>
        <v>96.750969893461487</v>
      </c>
      <c r="XR154" s="9">
        <f t="shared" si="679"/>
        <v>97.781055411244424</v>
      </c>
      <c r="XS154" s="9">
        <f t="shared" ref="XS154:XS185" si="1297">XX154-XW154*(B-_R*ABS(XW154))</f>
        <v>95.69595047208044</v>
      </c>
      <c r="XT154" s="120">
        <f t="shared" si="1004"/>
        <v>96.738502941662432</v>
      </c>
      <c r="XU154" s="15">
        <f t="shared" si="1005"/>
        <v>2.0333458513224035E-4</v>
      </c>
      <c r="XV154" s="12"/>
      <c r="XW154" s="11">
        <f t="shared" si="1124"/>
        <v>2.1846544386704286E-4</v>
      </c>
      <c r="XX154" s="10">
        <f t="shared" si="1006"/>
        <v>96.814771391371806</v>
      </c>
      <c r="XY154" s="9">
        <f t="shared" si="681"/>
        <v>97.779919172276806</v>
      </c>
      <c r="XZ154" s="9">
        <f t="shared" ref="XZ154:XZ185" si="1298">YE154-YD154*(B-_R*ABS(YD154))</f>
        <v>95.826773567938076</v>
      </c>
      <c r="YA154" s="120">
        <f t="shared" si="1007"/>
        <v>96.803346370107448</v>
      </c>
      <c r="YB154" s="15">
        <f t="shared" si="1008"/>
        <v>1.904662176476856E-4</v>
      </c>
      <c r="YC154" s="12"/>
      <c r="YD154" s="11">
        <f t="shared" si="1125"/>
        <v>2.0556531266849215E-4</v>
      </c>
      <c r="YE154" s="10">
        <f t="shared" si="1009"/>
        <v>96.879602286076107</v>
      </c>
      <c r="YF154" s="9">
        <f t="shared" si="683"/>
        <v>97.778922199989438</v>
      </c>
      <c r="YG154" s="9">
        <f t="shared" ref="YG154:YG185" si="1299">YL154-YK154*(B-_R*ABS(YK154))</f>
        <v>95.959471470942191</v>
      </c>
      <c r="YH154" s="120">
        <f t="shared" si="1010"/>
        <v>96.869196835465814</v>
      </c>
      <c r="YI154" s="15">
        <f t="shared" si="1011"/>
        <v>1.7742860429255305E-4</v>
      </c>
      <c r="YJ154" s="12"/>
      <c r="YK154" s="11">
        <f t="shared" si="1126"/>
        <v>1.9249773335486528E-4</v>
      </c>
      <c r="YL154" s="10">
        <f t="shared" si="1012"/>
        <v>96.945442061002481</v>
      </c>
      <c r="YM154" s="9">
        <f t="shared" si="685"/>
        <v>97.778057043949573</v>
      </c>
      <c r="YN154" s="9">
        <f t="shared" ref="YN154:YN185" si="1300">YS154-YR154*(B-_R*ABS(YR154))</f>
        <v>96.094010042660742</v>
      </c>
      <c r="YO154" s="120">
        <f t="shared" si="1013"/>
        <v>96.936033543305157</v>
      </c>
      <c r="YP154" s="15">
        <f t="shared" si="1014"/>
        <v>1.6422434761847158E-4</v>
      </c>
      <c r="YQ154" s="12"/>
      <c r="YR154" s="11">
        <f t="shared" si="1127"/>
        <v>1.7926535363310515E-4</v>
      </c>
      <c r="YS154" s="10">
        <f t="shared" si="1015"/>
        <v>97.012269766348226</v>
      </c>
      <c r="YT154" s="9">
        <f t="shared" si="687"/>
        <v>97.777315866389515</v>
      </c>
      <c r="YU154" s="9">
        <f t="shared" ref="YU154:YU185" si="1301">YZ154-YY154*(B-_R*ABS(YY154))</f>
        <v>96.230354695954944</v>
      </c>
      <c r="YV154" s="120">
        <f t="shared" si="1016"/>
        <v>97.003835281172229</v>
      </c>
      <c r="YW154" s="15">
        <f t="shared" si="1017"/>
        <v>1.5085605616191032E-4</v>
      </c>
      <c r="YX154" s="12"/>
      <c r="YY154" s="11">
        <f t="shared" si="1128"/>
        <v>1.658708269333512E-4</v>
      </c>
      <c r="YZ154" s="10">
        <f t="shared" si="1018"/>
        <v>97.080064036072201</v>
      </c>
      <c r="ZA154" s="9">
        <f t="shared" si="689"/>
        <v>97.776690445085123</v>
      </c>
      <c r="ZB154" s="9">
        <f t="shared" ref="ZB154:ZB185" si="1302">ZG154-ZF154*(B-_R*ABS(ZF154))</f>
        <v>96.368470426814454</v>
      </c>
      <c r="ZC154" s="120">
        <f t="shared" si="1019"/>
        <v>97.072580435949789</v>
      </c>
      <c r="ZD154" s="15">
        <f t="shared" si="1020"/>
        <v>1.373263416203836E-4</v>
      </c>
      <c r="ZE154" s="12"/>
      <c r="ZF154" s="11">
        <f t="shared" si="1129"/>
        <v>1.5231680958149716E-4</v>
      </c>
      <c r="ZG154" s="10">
        <f t="shared" si="1021"/>
        <v>97.14880310551581</v>
      </c>
      <c r="ZH154" s="9">
        <f t="shared" si="691"/>
        <v>97.776172176514535</v>
      </c>
      <c r="ZI154" s="9">
        <f t="shared" ref="ZI154:ZI185" si="1303">ZN154-ZM154*(B-_R*ABS(ZM154))</f>
        <v>96.508321847079017</v>
      </c>
      <c r="ZJ154" s="120">
        <f t="shared" si="1022"/>
        <v>97.142247011796769</v>
      </c>
      <c r="ZK154" s="15">
        <f t="shared" si="1023"/>
        <v>1.2363781596954612E-4</v>
      </c>
      <c r="ZL154" s="12"/>
      <c r="ZM154" s="11">
        <f t="shared" si="1130"/>
        <v>1.3860595791439291E-4</v>
      </c>
      <c r="ZN154" s="10">
        <f t="shared" si="1024"/>
        <v>97.218464829600919</v>
      </c>
      <c r="ZO154" s="9">
        <f t="shared" si="693"/>
        <v>97.775752079281546</v>
      </c>
      <c r="ZP154" s="9">
        <f t="shared" ref="ZP154:ZP185" si="1304">ZU154-ZT154*(B-_R*ABS(ZT154))</f>
        <v>96.64987321795455</v>
      </c>
      <c r="ZQ154" s="120">
        <f t="shared" si="1025"/>
        <v>97.212812648618041</v>
      </c>
      <c r="ZR154" s="15">
        <f t="shared" si="1026"/>
        <v>1.097930885286165E-4</v>
      </c>
      <c r="ZS154" s="12"/>
      <c r="ZT154" s="11">
        <f t="shared" si="1131"/>
        <v>1.2474092534524612E-4</v>
      </c>
      <c r="ZU154" s="10">
        <f t="shared" si="1027"/>
        <v>97.289026701550554</v>
      </c>
      <c r="ZV154" s="9">
        <f t="shared" si="695"/>
        <v>97.775420797787746</v>
      </c>
      <c r="ZW154" s="9">
        <f t="shared" ref="ZW154:ZW185" si="1305">AAB154-AAA154*(B-_R*ABS(AAA154))</f>
        <v>96.793088484231859</v>
      </c>
      <c r="ZX154" s="120">
        <f t="shared" si="1028"/>
        <v>97.284254641009795</v>
      </c>
      <c r="ZY154" s="15">
        <f t="shared" si="1029"/>
        <v>9.5794762981554752E-5</v>
      </c>
      <c r="ZZ154" s="12"/>
      <c r="AAA154" s="11">
        <f t="shared" si="1132"/>
        <v>1.107243593866704E-4</v>
      </c>
      <c r="AAB154" s="10">
        <f t="shared" si="1030"/>
        <v>97.360465872077867</v>
      </c>
      <c r="AAC154" s="9">
        <f t="shared" si="697"/>
        <v>97.775168606136091</v>
      </c>
      <c r="AAD154" s="9">
        <f t="shared" ref="AAD154:AAD185" si="1306">AAI154-AAH154*(B-_R*ABS(AAH154))</f>
        <v>96.937931309112727</v>
      </c>
      <c r="AAE154" s="120">
        <f t="shared" si="1031"/>
        <v>97.356549957624409</v>
      </c>
      <c r="AAF154" s="15">
        <f t="shared" si="1032"/>
        <v>8.1645434361563111E-5</v>
      </c>
      <c r="AAG154" s="12"/>
      <c r="AAH154" s="11">
        <f t="shared" si="1133"/>
        <v>9.6558898639066392E-5</v>
      </c>
      <c r="AAI154" s="10">
        <f t="shared" si="1033"/>
        <v>97.432759168986735</v>
      </c>
      <c r="AAJ154" s="9">
        <f t="shared" si="699"/>
        <v>97.774985412248398</v>
      </c>
      <c r="AAK154" s="9">
        <f t="shared" ref="AAK154:AAK185" si="1307">AAP154-AAO154*(B-_R*ABS(AAO154))</f>
        <v>97.084365109547093</v>
      </c>
      <c r="AAL154" s="120">
        <f t="shared" si="1034"/>
        <v>97.429675260897739</v>
      </c>
      <c r="AAM154" s="15">
        <f t="shared" si="1035"/>
        <v>6.7347686006623134E-5</v>
      </c>
      <c r="AAN154" s="12"/>
      <c r="AAO154" s="11">
        <f t="shared" si="1134"/>
        <v>8.2247169752034858E-5</v>
      </c>
      <c r="AAP154" s="10">
        <f t="shared" si="1036"/>
        <v>97.505883117126558</v>
      </c>
      <c r="AAQ154" s="9">
        <f t="shared" si="701"/>
        <v>97.774860762177923</v>
      </c>
      <c r="AAR154" s="9">
        <f t="shared" si="702"/>
        <v>97.232353091986297</v>
      </c>
      <c r="AAS154" s="120">
        <f t="shared" si="1037"/>
        <v>97.503606927082103</v>
      </c>
      <c r="AAT154" s="15">
        <f t="shared" si="1038"/>
        <v>5.2904086493461577E-5</v>
      </c>
      <c r="AAU154" s="12"/>
      <c r="AAV154" s="11">
        <f t="shared" si="1135"/>
        <v>6.7791784366346832E-5</v>
      </c>
      <c r="AAW154" s="10">
        <f t="shared" si="1039"/>
        <v>97.579813958644039</v>
      </c>
      <c r="AAX154" s="9">
        <f t="shared" si="703"/>
        <v>97.77478384459809</v>
      </c>
      <c r="AAY154" s="9">
        <f t="shared" si="704"/>
        <v>97.381858288453188</v>
      </c>
      <c r="AAZ154" s="120">
        <f t="shared" si="1040"/>
        <v>97.578321066525632</v>
      </c>
      <c r="ABA154" s="15">
        <f t="shared" si="1041"/>
        <v>3.8317186557821531E-5</v>
      </c>
      <c r="ABB154" s="12"/>
      <c r="ABC154" s="11">
        <f t="shared" si="1227"/>
        <v>5.3195336044289666E-5</v>
      </c>
      <c r="ABD154" s="10">
        <f t="shared" si="1228"/>
        <v>97.654527673472444</v>
      </c>
      <c r="ABE154" s="9">
        <f t="shared" ref="ABE154:ABE185" si="1308">AAZ154+ABA154*(B-_R*ABS(ABA154))</f>
        <v>97.774743495447325</v>
      </c>
      <c r="ABF154" s="9">
        <f t="shared" si="1229"/>
        <v>97.532843592832904</v>
      </c>
      <c r="ABG154" s="120">
        <f t="shared" si="1043"/>
        <v>97.653793544140115</v>
      </c>
      <c r="ABH154" s="15">
        <f t="shared" si="1230"/>
        <v>2.3589516008414326E-5</v>
      </c>
      <c r="ABI154" s="12"/>
      <c r="ABJ154" s="11">
        <f t="shared" si="1231"/>
        <v>3.8460397195919351E-5</v>
      </c>
      <c r="ABK154" s="10">
        <f t="shared" si="1232"/>
        <v>97.72999999999999</v>
      </c>
      <c r="ABL154" s="9">
        <f t="shared" si="706"/>
        <v>97.774728202709881</v>
      </c>
      <c r="ABM154" s="9"/>
      <c r="ABN154" s="101">
        <f t="shared" si="1046"/>
        <v>97.72999999999999</v>
      </c>
      <c r="ABO154" s="15">
        <f t="shared" si="1233"/>
        <v>8.7235806418193165E-6</v>
      </c>
      <c r="ABP154" s="11"/>
      <c r="ABQ154" s="11"/>
    </row>
    <row r="155" spans="1:745" x14ac:dyDescent="0.2">
      <c r="A155" s="1">
        <f t="shared" si="707"/>
        <v>175.2</v>
      </c>
      <c r="B155" s="1">
        <f t="shared" si="1048"/>
        <v>-530.86680486868977</v>
      </c>
      <c r="C155" s="1">
        <f t="shared" si="1049"/>
        <v>-2564065.8939724509</v>
      </c>
      <c r="D155" s="2">
        <f t="shared" si="1050"/>
        <v>119.74</v>
      </c>
      <c r="E155" s="7">
        <f t="shared" si="1051"/>
        <v>2.8300000000000001E-3</v>
      </c>
      <c r="F155" s="1">
        <f t="shared" si="1052"/>
        <v>6.2352202539999999E-2</v>
      </c>
      <c r="G155" s="2">
        <f t="shared" si="1053"/>
        <v>3500</v>
      </c>
      <c r="H155" s="3">
        <f t="shared" si="1164"/>
        <v>58.333333333333336</v>
      </c>
      <c r="I155" s="3">
        <f t="shared" si="1165"/>
        <v>366.52</v>
      </c>
      <c r="J155" s="1">
        <f t="shared" si="1054"/>
        <v>0.77</v>
      </c>
      <c r="K155" s="1">
        <f t="shared" si="1055"/>
        <v>0.65</v>
      </c>
      <c r="L155" s="1">
        <f t="shared" si="1166"/>
        <v>0.50050000000000006</v>
      </c>
      <c r="M155" s="40">
        <f t="shared" si="1167"/>
        <v>9.0273513153513143</v>
      </c>
      <c r="N155" s="40">
        <f t="shared" si="1168"/>
        <v>685.17596483516479</v>
      </c>
      <c r="O155" s="1">
        <f t="shared" si="1056"/>
        <v>22.01</v>
      </c>
      <c r="P155" s="1">
        <f t="shared" si="1057"/>
        <v>101</v>
      </c>
      <c r="Q155" s="2">
        <f t="shared" si="1058"/>
        <v>9568.08</v>
      </c>
      <c r="R155" s="1">
        <f t="shared" si="1169"/>
        <v>95.680800000000005</v>
      </c>
      <c r="S155" s="7">
        <f t="shared" si="1059"/>
        <v>0.1084</v>
      </c>
      <c r="T155" s="7">
        <f t="shared" si="1170"/>
        <v>9.228889823999999E-3</v>
      </c>
      <c r="U155" s="7">
        <f t="shared" si="1171"/>
        <v>5.2029491518009133E-2</v>
      </c>
      <c r="V155" s="40">
        <f t="shared" si="1172"/>
        <v>5127.2756619537149</v>
      </c>
      <c r="W155" s="1">
        <f t="shared" si="1060"/>
        <v>0</v>
      </c>
      <c r="X155" s="1">
        <f t="shared" si="1061"/>
        <v>119.74</v>
      </c>
      <c r="Y155" s="1">
        <f t="shared" si="1062"/>
        <v>97.72999999999999</v>
      </c>
      <c r="Z155" s="6">
        <f t="shared" si="1173"/>
        <v>0.80246106979523479</v>
      </c>
      <c r="AA155" s="2">
        <f t="shared" si="1063"/>
        <v>464.2</v>
      </c>
      <c r="AB155" s="40">
        <f t="shared" si="1174"/>
        <v>27481.926356927921</v>
      </c>
      <c r="AC155" s="1">
        <f t="shared" si="1175"/>
        <v>0.20611977595863853</v>
      </c>
      <c r="AD155" s="2">
        <f t="shared" si="1147"/>
        <v>33</v>
      </c>
      <c r="AE155" s="10">
        <f t="shared" si="1176"/>
        <v>6.801952606635072</v>
      </c>
      <c r="AF155" s="12">
        <f t="shared" si="1177"/>
        <v>0.15483945693263373</v>
      </c>
      <c r="AG155" s="43">
        <f t="shared" si="1178"/>
        <v>-1.4325649997767726E-4</v>
      </c>
      <c r="AH155" s="97">
        <f t="shared" si="1179"/>
        <v>3.6846100825415419E-5</v>
      </c>
      <c r="AI155" s="11">
        <f t="shared" si="1180"/>
        <v>0</v>
      </c>
      <c r="AJ155" s="43">
        <f t="shared" si="1181"/>
        <v>2.0317242243927751E-3</v>
      </c>
      <c r="AK155" s="43"/>
      <c r="AL155" s="11">
        <f t="shared" si="1182"/>
        <v>0</v>
      </c>
      <c r="AM155" s="10">
        <f t="shared" si="1183"/>
        <v>98.88504630173334</v>
      </c>
      <c r="AN155" s="9"/>
      <c r="AO155" s="9">
        <f t="shared" si="1184"/>
        <v>98.676295552861248</v>
      </c>
      <c r="AP155" s="108">
        <f t="shared" si="715"/>
        <v>98.676295552861248</v>
      </c>
      <c r="AQ155" s="15">
        <f t="shared" si="1185"/>
        <v>0</v>
      </c>
      <c r="AR155" s="49"/>
      <c r="AS155" s="11">
        <f t="shared" si="1186"/>
        <v>2.0357998327770592E-5</v>
      </c>
      <c r="AT155" s="10">
        <f t="shared" si="1187"/>
        <v>98.780665232381267</v>
      </c>
      <c r="AU155" s="9">
        <f t="shared" si="1188"/>
        <v>98.676295552861248</v>
      </c>
      <c r="AV155" s="9">
        <f t="shared" si="1189"/>
        <v>98.468184806428198</v>
      </c>
      <c r="AW155" s="101">
        <f t="shared" si="719"/>
        <v>98.572240179644723</v>
      </c>
      <c r="AX155" s="15">
        <f t="shared" si="720"/>
        <v>2.0294476068188502E-5</v>
      </c>
      <c r="AY155" s="49"/>
      <c r="AZ155" s="11">
        <f t="shared" si="1190"/>
        <v>4.0654682444963422E-5</v>
      </c>
      <c r="BA155" s="10">
        <f t="shared" si="1191"/>
        <v>98.676587148056768</v>
      </c>
      <c r="BB155" s="9">
        <f t="shared" si="1192"/>
        <v>98.676284233996796</v>
      </c>
      <c r="BC155" s="9">
        <f t="shared" si="1193"/>
        <v>98.26070663056025</v>
      </c>
      <c r="BD155" s="101">
        <f t="shared" si="723"/>
        <v>98.46849543227853</v>
      </c>
      <c r="BE155" s="15">
        <f t="shared" si="1194"/>
        <v>4.0526161536454099E-5</v>
      </c>
      <c r="BF155" s="49"/>
      <c r="BG155" s="11">
        <f t="shared" si="1195"/>
        <v>6.0888548539890252E-5</v>
      </c>
      <c r="BH155" s="10">
        <f t="shared" si="1196"/>
        <v>98.572797116665072</v>
      </c>
      <c r="BI155" s="9">
        <f t="shared" si="1197"/>
        <v>98.676239098511758</v>
      </c>
      <c r="BJ155" s="9">
        <f t="shared" si="1198"/>
        <v>98.053853404189141</v>
      </c>
      <c r="BK155" s="101">
        <f t="shared" si="728"/>
        <v>98.365046251350449</v>
      </c>
      <c r="BL155" s="15">
        <f t="shared" si="1199"/>
        <v>6.0693605664792817E-5</v>
      </c>
      <c r="BM155" s="49"/>
      <c r="BN155" s="11">
        <f t="shared" si="1200"/>
        <v>8.1058131179152592E-5</v>
      </c>
      <c r="BO155" s="10">
        <f t="shared" si="1201"/>
        <v>98.469280219571573</v>
      </c>
      <c r="BP155" s="9">
        <f t="shared" si="1202"/>
        <v>98.676137862961255</v>
      </c>
      <c r="BQ155" s="9">
        <f t="shared" si="1203"/>
        <v>97.847617324664114</v>
      </c>
      <c r="BR155" s="101">
        <f t="shared" si="733"/>
        <v>98.261877593812684</v>
      </c>
      <c r="BS155" s="15">
        <f t="shared" si="1204"/>
        <v>8.0795396319830294E-5</v>
      </c>
      <c r="BT155" s="12"/>
      <c r="BU155" s="11">
        <f t="shared" si="1205"/>
        <v>1.0116200316434348E-4</v>
      </c>
      <c r="BV155" s="10">
        <f t="shared" si="1206"/>
        <v>98.366021558214982</v>
      </c>
      <c r="BW155" s="9">
        <f t="shared" si="1207"/>
        <v>98.675958463802289</v>
      </c>
      <c r="BX155" s="9">
        <f t="shared" si="1208"/>
        <v>97.641990415392556</v>
      </c>
      <c r="BY155" s="101">
        <f t="shared" si="738"/>
        <v>98.158974439597415</v>
      </c>
      <c r="BZ155" s="15">
        <f t="shared" si="1209"/>
        <v>1.0083015977492424E-4</v>
      </c>
      <c r="CA155" s="12"/>
      <c r="CB155" s="11">
        <f t="shared" si="1210"/>
        <v>1.2119877535997145E-4</v>
      </c>
      <c r="CC155" s="10">
        <f t="shared" si="1211"/>
        <v>98.263006260604072</v>
      </c>
      <c r="CD155" s="9">
        <f t="shared" si="1212"/>
        <v>98.675679062721173</v>
      </c>
      <c r="CE155" s="9">
        <f t="shared" si="1213"/>
        <v>97.436964533495598</v>
      </c>
      <c r="CF155" s="101">
        <f t="shared" si="743"/>
        <v>98.056321798108385</v>
      </c>
      <c r="CG155" s="15">
        <f t="shared" si="1214"/>
        <v>1.2079656048311348E-4</v>
      </c>
      <c r="CH155" s="12"/>
      <c r="CI155" s="11">
        <f t="shared" si="1215"/>
        <v>1.4116709649421169E-4</v>
      </c>
      <c r="CJ155" s="10">
        <f t="shared" si="1216"/>
        <v>98.160219487692146</v>
      </c>
      <c r="CK155" s="9">
        <f t="shared" si="1217"/>
        <v>98.675278051700147</v>
      </c>
      <c r="CL155" s="9">
        <f t="shared" si="1218"/>
        <v>97.232531377470863</v>
      </c>
      <c r="CM155" s="101">
        <f t="shared" si="748"/>
        <v>97.953904714585505</v>
      </c>
      <c r="CN155" s="15">
        <f t="shared" si="1219"/>
        <v>1.4069330082396372E-4</v>
      </c>
      <c r="CO155" s="12"/>
      <c r="CP155" s="11">
        <f t="shared" si="1220"/>
        <v>1.6106565293338212E-4</v>
      </c>
      <c r="CQ155" s="10">
        <f t="shared" si="1221"/>
        <v>98.05764643962668</v>
      </c>
      <c r="CR155" s="9">
        <f t="shared" si="1222"/>
        <v>98.674734057826115</v>
      </c>
      <c r="CS155" s="9">
        <f t="shared" si="524"/>
        <v>97.028682494852745</v>
      </c>
      <c r="CT155" s="101">
        <f t="shared" si="752"/>
        <v>97.851708276339423</v>
      </c>
      <c r="CU155" s="15">
        <f t="shared" si="1223"/>
        <v>1.6051912082548007E-4</v>
      </c>
      <c r="CV155" s="12"/>
      <c r="CW155" s="11">
        <f t="shared" si="754"/>
        <v>1.8089316843134751E-4</v>
      </c>
      <c r="CX155" s="10">
        <f t="shared" si="755"/>
        <v>97.955272361870755</v>
      </c>
      <c r="CY155" s="9">
        <f t="shared" si="525"/>
        <v>98.67402594784447</v>
      </c>
      <c r="CZ155" s="9">
        <f t="shared" si="526"/>
        <v>96.825409289861511</v>
      </c>
      <c r="DA155" s="101">
        <f t="shared" si="756"/>
        <v>97.749717618852998</v>
      </c>
      <c r="DB155" s="15">
        <f t="shared" si="757"/>
        <v>1.8027279786226094E-4</v>
      </c>
      <c r="DC155" s="12"/>
      <c r="DD155" s="11">
        <f t="shared" si="758"/>
        <v>2.0064840385492961E-4</v>
      </c>
      <c r="DE155" s="10">
        <f t="shared" si="759"/>
        <v>97.853082551193523</v>
      </c>
      <c r="DF155" s="9">
        <f t="shared" si="527"/>
        <v>98.673132832461462</v>
      </c>
      <c r="DG155" s="9">
        <f t="shared" si="528"/>
        <v>96.622703031029161</v>
      </c>
      <c r="DH155" s="101">
        <f t="shared" si="760"/>
        <v>97.647917931745312</v>
      </c>
      <c r="DI155" s="15">
        <f t="shared" si="761"/>
        <v>1.9995314633141826E-4</v>
      </c>
      <c r="DJ155" s="12"/>
      <c r="DK155" s="11">
        <f t="shared" si="762"/>
        <v>2.2033015688682E-4</v>
      </c>
      <c r="DL155" s="10">
        <f t="shared" si="763"/>
        <v>97.7510623615253</v>
      </c>
      <c r="DM155" s="9">
        <f t="shared" si="529"/>
        <v>98.672034070398482</v>
      </c>
      <c r="DN155" s="9">
        <f t="shared" si="530"/>
        <v>96.420554858797558</v>
      </c>
      <c r="DO155" s="101">
        <f t="shared" si="764"/>
        <v>97.54629446459802</v>
      </c>
      <c r="DP155" s="15">
        <f t="shared" si="765"/>
        <v>2.1955901730696218E-4</v>
      </c>
      <c r="DQ155" s="12"/>
      <c r="DR155" s="11">
        <f t="shared" si="766"/>
        <v>2.399372617066861E-4</v>
      </c>
      <c r="DS155" s="10">
        <f t="shared" si="767"/>
        <v>97.649197209676927</v>
      </c>
      <c r="DT155" s="9">
        <f t="shared" si="531"/>
        <v>98.670709272202231</v>
      </c>
      <c r="DU155" s="9">
        <f t="shared" si="532"/>
        <v>96.218955793077029</v>
      </c>
      <c r="DV155" s="101">
        <f t="shared" si="768"/>
        <v>97.444832532639623</v>
      </c>
      <c r="DW155" s="15">
        <f t="shared" si="769"/>
        <v>2.3908929817428534E-4</v>
      </c>
      <c r="DX155" s="12"/>
      <c r="DY155" s="11">
        <f t="shared" si="770"/>
        <v>2.5946858865201635E-4</v>
      </c>
      <c r="DZ155" s="10">
        <f t="shared" si="771"/>
        <v>97.547472580919333</v>
      </c>
      <c r="EA155" s="9">
        <f t="shared" si="533"/>
        <v>98.66913830381462</v>
      </c>
      <c r="EB155" s="9">
        <f t="shared" si="534"/>
        <v>96.017896740759042</v>
      </c>
      <c r="EC155" s="101">
        <f t="shared" si="772"/>
        <v>97.343517522286831</v>
      </c>
      <c r="ED155" s="15">
        <f t="shared" si="773"/>
        <v>2.5854291224565635E-4</v>
      </c>
      <c r="EE155" s="12"/>
      <c r="EF155" s="11">
        <f t="shared" si="774"/>
        <v>2.7892304385962788E-4</v>
      </c>
      <c r="EG155" s="10">
        <f t="shared" si="775"/>
        <v>97.445874034422118</v>
      </c>
      <c r="EH155" s="9">
        <f t="shared" si="535"/>
        <v>98.667301289906632</v>
      </c>
      <c r="EI155" s="9">
        <f t="shared" si="536"/>
        <v>95.817368503174777</v>
      </c>
      <c r="EJ155" s="101">
        <f t="shared" si="776"/>
        <v>97.242334896540711</v>
      </c>
      <c r="EK155" s="15">
        <f t="shared" si="777"/>
        <v>2.7791881835800234E-4</v>
      </c>
      <c r="EL155" s="12"/>
      <c r="EM155" s="11">
        <f t="shared" si="778"/>
        <v>2.9829956888903405E-4</v>
      </c>
      <c r="EN155" s="10">
        <f t="shared" si="779"/>
        <v>97.344387208549165</v>
      </c>
      <c r="EO155" s="9">
        <f t="shared" si="537"/>
        <v>98.665178616980455</v>
      </c>
      <c r="EP155" s="9">
        <f t="shared" si="538"/>
        <v>95.617361783490452</v>
      </c>
      <c r="EQ155" s="101">
        <f t="shared" si="780"/>
        <v>97.141270200235454</v>
      </c>
      <c r="ER155" s="15">
        <f t="shared" si="781"/>
        <v>2.9721601045423925E-4</v>
      </c>
      <c r="ES155" s="12"/>
      <c r="ET155" s="11">
        <f t="shared" si="782"/>
        <v>3.1759714032894392E-4</v>
      </c>
      <c r="EU155" s="10">
        <f t="shared" si="783"/>
        <v>97.24299782600886</v>
      </c>
      <c r="EV155" s="9">
        <f t="shared" si="539"/>
        <v>98.662750936244379</v>
      </c>
      <c r="EW155" s="9">
        <f t="shared" si="540"/>
        <v>95.417867194036461</v>
      </c>
      <c r="EX155" s="101">
        <f t="shared" si="784"/>
        <v>97.04030906514042</v>
      </c>
      <c r="EY155" s="15">
        <f t="shared" si="785"/>
        <v>3.1643351714889817E-4</v>
      </c>
      <c r="EZ155" s="12"/>
      <c r="FA155" s="11">
        <f t="shared" si="786"/>
        <v>3.3681476938759726E-4</v>
      </c>
      <c r="FB155" s="10">
        <f t="shared" si="787"/>
        <v>97.141691698859688</v>
      </c>
      <c r="FC155" s="9">
        <f t="shared" si="541"/>
        <v>98.659999166265024</v>
      </c>
      <c r="FD155" s="9">
        <f t="shared" si="542"/>
        <v>95.218875263557067</v>
      </c>
      <c r="FE155" s="101">
        <f t="shared" si="788"/>
        <v>96.939437214911038</v>
      </c>
      <c r="FF155" s="15">
        <f t="shared" si="789"/>
        <v>3.35570401279805E-4</v>
      </c>
      <c r="FG155" s="12"/>
      <c r="FH155" s="11">
        <f t="shared" si="790"/>
        <v>3.5595150146864354E-4</v>
      </c>
      <c r="FI155" s="10">
        <f t="shared" si="791"/>
        <v>97.040454733366857</v>
      </c>
      <c r="FJ155" s="9">
        <f t="shared" si="543"/>
        <v>98.656904495401761</v>
      </c>
      <c r="FK155" s="9">
        <f t="shared" si="544"/>
        <v>95.020376444380901</v>
      </c>
      <c r="FL155" s="101">
        <f t="shared" si="792"/>
        <v>96.838640469891331</v>
      </c>
      <c r="FM155" s="15">
        <f t="shared" si="793"/>
        <v>3.5462575944621491E-4</v>
      </c>
      <c r="FN155" s="12"/>
      <c r="FO155" s="11">
        <f t="shared" si="794"/>
        <v>3.7500641573297343E-4</v>
      </c>
      <c r="FP155" s="10">
        <f t="shared" si="795"/>
        <v>96.939272934712477</v>
      </c>
      <c r="FQ155" s="9">
        <f t="shared" si="545"/>
        <v>98.653448384028067</v>
      </c>
      <c r="FR155" s="9">
        <f t="shared" si="546"/>
        <v>94.82236111950013</v>
      </c>
      <c r="FS155" s="101">
        <f t="shared" si="796"/>
        <v>96.737904751764091</v>
      </c>
      <c r="FT155" s="15">
        <f t="shared" si="797"/>
        <v>3.7359872153510672E-4</v>
      </c>
      <c r="FU155" s="12"/>
      <c r="FV155" s="11">
        <f t="shared" si="798"/>
        <v>3.9397862464815646E-4</v>
      </c>
      <c r="FW155" s="10">
        <f t="shared" si="799"/>
        <v>96.838132411555563</v>
      </c>
      <c r="FX155" s="9">
        <f t="shared" si="547"/>
        <v>98.649612566544803</v>
      </c>
      <c r="FY155" s="9">
        <f t="shared" si="548"/>
        <v>94.624819609557321</v>
      </c>
      <c r="FZ155" s="101">
        <f t="shared" si="800"/>
        <v>96.637216088051062</v>
      </c>
      <c r="GA155" s="15">
        <f t="shared" si="801"/>
        <v>3.9248845023614955E-4</v>
      </c>
      <c r="GB155" s="12"/>
      <c r="GC155" s="11">
        <f t="shared" si="802"/>
        <v>4.1286727352600738E-4</v>
      </c>
      <c r="GD155" s="10">
        <f t="shared" si="803"/>
        <v>96.737019380443911</v>
      </c>
      <c r="GE155" s="9">
        <f t="shared" si="549"/>
        <v>98.645379053190467</v>
      </c>
      <c r="GF155" s="9">
        <f t="shared" si="550"/>
        <v>94.427742179729933</v>
      </c>
      <c r="GG155" s="101">
        <f t="shared" si="804"/>
        <v>96.536560616460207</v>
      </c>
      <c r="GH155" s="15">
        <f t="shared" si="805"/>
        <v>4.1129414054689404E-4</v>
      </c>
      <c r="GI155" s="12"/>
      <c r="GJ155" s="11">
        <f t="shared" si="1224"/>
        <v>4.3167154004977823E-4</v>
      </c>
      <c r="GK155" s="10">
        <f t="shared" si="1225"/>
        <v>96.635920170075195</v>
      </c>
      <c r="GL155" s="9">
        <f t="shared" si="551"/>
        <v>98.64073013165347</v>
      </c>
      <c r="GM155" s="9">
        <f t="shared" si="1234"/>
        <v>94.231119046511182</v>
      </c>
      <c r="GN155" s="120">
        <f t="shared" si="808"/>
        <v>96.435924589082333</v>
      </c>
      <c r="GO155" s="15">
        <f t="shared" si="1226"/>
        <v>4.3001501926873386E-4</v>
      </c>
      <c r="GP155" s="12"/>
      <c r="GQ155" s="11">
        <f t="shared" si="810"/>
        <v>4.5039063379152014E-4</v>
      </c>
      <c r="GR155" s="10">
        <f t="shared" si="811"/>
        <v>96.534821225409289</v>
      </c>
      <c r="GS155" s="9">
        <f t="shared" si="553"/>
        <v>98.635648368491616</v>
      </c>
      <c r="GT155" s="9">
        <f t="shared" si="1235"/>
        <v>94.034940384379468</v>
      </c>
      <c r="GU155" s="120">
        <f t="shared" si="812"/>
        <v>96.335294376435542</v>
      </c>
      <c r="GV155" s="15">
        <f t="shared" si="813"/>
        <v>4.4865034449494357E-4</v>
      </c>
      <c r="GW155" s="12"/>
      <c r="GX155" s="11">
        <f t="shared" si="814"/>
        <v>4.6902379572092415E-4</v>
      </c>
      <c r="GY155" s="10">
        <f t="shared" si="815"/>
        <v>96.43370911163035</v>
      </c>
      <c r="GZ155" s="9">
        <f t="shared" si="555"/>
        <v>98.630116610363956</v>
      </c>
      <c r="HA155" s="9">
        <f t="shared" si="556"/>
        <v>93.839196332352927</v>
      </c>
      <c r="HB155" s="101">
        <f t="shared" si="816"/>
        <v>96.234656471358448</v>
      </c>
      <c r="HC155" s="15">
        <f t="shared" si="817"/>
        <v>4.6719940509161798E-4</v>
      </c>
      <c r="HD155" s="12"/>
      <c r="HE155" s="11">
        <f t="shared" si="818"/>
        <v>4.8757029770642477E-4</v>
      </c>
      <c r="HF155" s="10">
        <f t="shared" si="819"/>
        <v>96.332570517959553</v>
      </c>
      <c r="HG155" s="9">
        <f t="shared" si="557"/>
        <v>98.624117985080289</v>
      </c>
      <c r="HH155" s="9">
        <f t="shared" si="558"/>
        <v>93.643877000425462</v>
      </c>
      <c r="HI155" s="101">
        <f t="shared" si="820"/>
        <v>96.133997492752883</v>
      </c>
      <c r="HJ155" s="15">
        <f t="shared" si="821"/>
        <v>4.8566152017240328E-4</v>
      </c>
      <c r="HK155" s="12"/>
      <c r="HL155" s="11">
        <f t="shared" si="822"/>
        <v>5.060294420094236E-4</v>
      </c>
      <c r="HM155" s="10">
        <f t="shared" si="823"/>
        <v>96.231392261319243</v>
      </c>
      <c r="HN155" s="9">
        <f t="shared" si="559"/>
        <v>98.617635902473438</v>
      </c>
      <c r="HO155" s="9">
        <f t="shared" si="1236"/>
        <v>93.448972475878762</v>
      </c>
      <c r="HP155" s="120">
        <f t="shared" si="824"/>
        <v>96.033304189176107</v>
      </c>
      <c r="HQ155" s="15">
        <f t="shared" si="825"/>
        <v>5.0403603856801187E-4</v>
      </c>
      <c r="HR155" s="12"/>
      <c r="HS155" s="11">
        <f t="shared" si="1064"/>
        <v>5.244005607726982E-4</v>
      </c>
      <c r="HT155" s="10">
        <f t="shared" si="826"/>
        <v>96.130161289848289</v>
      </c>
      <c r="HU155" s="9">
        <f t="shared" si="1237"/>
        <v>98.610654055099715</v>
      </c>
      <c r="HV155" s="9">
        <f t="shared" si="562"/>
        <v>93.254472829467232</v>
      </c>
      <c r="HW155" s="120">
        <f t="shared" si="827"/>
        <v>95.932563442283481</v>
      </c>
      <c r="HX155" s="15">
        <f t="shared" si="828"/>
        <v>5.2232233829139693E-4</v>
      </c>
      <c r="HY155" s="12"/>
      <c r="HZ155" s="11">
        <f t="shared" si="1065"/>
        <v>5.4268301550375894E-4</v>
      </c>
      <c r="IA155" s="10">
        <f t="shared" si="829"/>
        <v>96.028864686269742</v>
      </c>
      <c r="IB155" s="9">
        <f t="shared" si="1238"/>
        <v>98.60315641877267</v>
      </c>
      <c r="IC155" s="9">
        <f t="shared" si="564"/>
        <v>93.060368121474212</v>
      </c>
      <c r="ID155" s="120">
        <f t="shared" si="830"/>
        <v>95.831762270123448</v>
      </c>
      <c r="IE155" s="15">
        <f t="shared" si="831"/>
        <v>5.4051982599921298E-4</v>
      </c>
      <c r="IF155" s="12"/>
      <c r="IG155" s="11">
        <f t="shared" si="1066"/>
        <v>5.6087619655385335E-4</v>
      </c>
      <c r="IH155" s="10">
        <f t="shared" si="832"/>
        <v>95.927489671112511</v>
      </c>
      <c r="II155" s="9">
        <f t="shared" si="1239"/>
        <v>98.595127252935441</v>
      </c>
      <c r="IJ155" s="9">
        <f t="shared" si="566"/>
        <v>92.866648407632439</v>
      </c>
      <c r="IK155" s="120">
        <f t="shared" si="833"/>
        <v>95.730887830283933</v>
      </c>
      <c r="IL155" s="15">
        <f t="shared" si="834"/>
        <v>5.5862793645077946E-4</v>
      </c>
      <c r="IM155" s="12"/>
      <c r="IN155" s="11">
        <f t="shared" si="1067"/>
        <v>5.7897952259377574E-4</v>
      </c>
      <c r="IO155" s="10">
        <f t="shared" si="835"/>
        <v>95.826023605786162</v>
      </c>
      <c r="IP155" s="9">
        <f t="shared" si="1240"/>
        <v>98.586551100876932</v>
      </c>
      <c r="IQ155" s="9">
        <f t="shared" si="568"/>
        <v>92.673303744910754</v>
      </c>
      <c r="IR155" s="120">
        <f t="shared" si="836"/>
        <v>95.629927422893843</v>
      </c>
      <c r="IS155" s="15">
        <f t="shared" si="837"/>
        <v>5.766461319648428E-4</v>
      </c>
      <c r="IT155" s="12"/>
      <c r="IU155" s="11">
        <f t="shared" si="1068"/>
        <v>5.9699244008682155E-4</v>
      </c>
      <c r="IV155" s="10">
        <f t="shared" si="838"/>
        <v>95.724453995512363</v>
      </c>
      <c r="IW155" s="9">
        <f t="shared" si="1241"/>
        <v>98.577412789796966</v>
      </c>
      <c r="IX155" s="9">
        <f t="shared" si="570"/>
        <v>92.480324197160556</v>
      </c>
      <c r="IY155" s="120">
        <f t="shared" si="839"/>
        <v>95.528868493478768</v>
      </c>
      <c r="IZ155" s="15">
        <f t="shared" si="840"/>
        <v>5.9457390187532262E-4</v>
      </c>
      <c r="JA155" s="12"/>
      <c r="JB155" s="11">
        <f t="shared" si="1069"/>
        <v>6.1491442275999838E-4</v>
      </c>
      <c r="JC155" s="10">
        <f t="shared" si="841"/>
        <v>95.622768492112314</v>
      </c>
      <c r="JD155" s="9">
        <f t="shared" si="1242"/>
        <v>98.567697430725616</v>
      </c>
      <c r="JE155" s="9">
        <f t="shared" si="572"/>
        <v>92.28769984062302</v>
      </c>
      <c r="JF155" s="120">
        <f t="shared" si="842"/>
        <v>95.427698635674318</v>
      </c>
      <c r="JG155" s="15">
        <f t="shared" si="843"/>
        <v>6.1241076198638054E-4</v>
      </c>
      <c r="JH155" s="12"/>
      <c r="JI155" s="11">
        <f t="shared" si="1070"/>
        <v>6.3274497107391797E-4</v>
      </c>
      <c r="JJ155" s="10">
        <f t="shared" si="844"/>
        <v>95.520954896653166</v>
      </c>
      <c r="JK155" s="9">
        <f t="shared" si="1243"/>
        <v>98.557390418301765</v>
      </c>
      <c r="JL155" s="9">
        <f t="shared" si="574"/>
        <v>92.095420769292048</v>
      </c>
      <c r="JM155" s="120">
        <f t="shared" si="845"/>
        <v>95.326405593796906</v>
      </c>
      <c r="JN155" s="15">
        <f t="shared" si="846"/>
        <v>6.3015625402783836E-4</v>
      </c>
      <c r="JO155" s="12"/>
      <c r="JP155" s="11">
        <f t="shared" si="1071"/>
        <v>6.5048361169233598E-4</v>
      </c>
      <c r="JQ155" s="10">
        <f t="shared" si="847"/>
        <v>95.419001161953446</v>
      </c>
      <c r="JR155" s="9">
        <f t="shared" si="1244"/>
        <v>98.54647743041599</v>
      </c>
      <c r="JS155" s="9">
        <f t="shared" si="576"/>
        <v>91.903477100134438</v>
      </c>
      <c r="JT155" s="120">
        <f t="shared" si="848"/>
        <v>95.224977265275214</v>
      </c>
      <c r="JU155" s="15">
        <f t="shared" si="849"/>
        <v>6.4780994511130698E-4</v>
      </c>
      <c r="JV155" s="12"/>
      <c r="JW155" s="11">
        <f t="shared" si="1072"/>
        <v>6.6812989695170849E-4</v>
      </c>
      <c r="JX155" s="10">
        <f t="shared" si="850"/>
        <v>95.316895394950706</v>
      </c>
      <c r="JY155" s="9">
        <f t="shared" si="1245"/>
        <v>98.534944427722834</v>
      </c>
      <c r="JZ155" s="9">
        <f t="shared" si="578"/>
        <v>91.711858978162837</v>
      </c>
      <c r="KA155" s="120">
        <f t="shared" si="851"/>
        <v>95.123401702942829</v>
      </c>
      <c r="KB155" s="15">
        <f t="shared" si="852"/>
        <v>6.6537142718791514E-4</v>
      </c>
      <c r="KC155" s="12"/>
      <c r="KD155" s="11">
        <f t="shared" si="1073"/>
        <v>6.856834043316686E-4</v>
      </c>
      <c r="KE155" s="10">
        <f t="shared" si="853"/>
        <v>95.21462585893164</v>
      </c>
      <c r="KF155" s="9">
        <f t="shared" si="1246"/>
        <v>98.522777653027234</v>
      </c>
      <c r="KG155" s="9">
        <f t="shared" si="580"/>
        <v>91.520556581363365</v>
      </c>
      <c r="KH155" s="120">
        <f t="shared" si="854"/>
        <v>95.021667117195307</v>
      </c>
      <c r="KI155" s="15">
        <f t="shared" si="855"/>
        <v>6.8284031650793899E-4</v>
      </c>
      <c r="KJ155" s="12"/>
      <c r="KK155" s="11">
        <f t="shared" si="1074"/>
        <v>7.0314373592674743E-4</v>
      </c>
      <c r="KL155" s="10">
        <f t="shared" si="856"/>
        <v>95.112180975628021</v>
      </c>
      <c r="KM155" s="9">
        <f t="shared" si="1247"/>
        <v>98.509963630550175</v>
      </c>
      <c r="KN155" s="9">
        <f t="shared" si="582"/>
        <v>91.329560125474657</v>
      </c>
      <c r="KO155" s="120">
        <f t="shared" si="857"/>
        <v>94.919761878012423</v>
      </c>
      <c r="KP155" s="15">
        <f t="shared" si="858"/>
        <v>7.0021625308316828E-4</v>
      </c>
      <c r="KQ155" s="12"/>
      <c r="KR155" s="11">
        <f t="shared" si="1075"/>
        <v>7.2051051792011039E-4</v>
      </c>
      <c r="KS155" s="10">
        <f t="shared" si="859"/>
        <v>95.009549327179229</v>
      </c>
      <c r="KT155" s="9">
        <f t="shared" si="1248"/>
        <v>98.496489165078245</v>
      </c>
      <c r="KU155" s="9">
        <f t="shared" si="584"/>
        <v>91.138859868618539</v>
      </c>
      <c r="KV155" s="120">
        <f t="shared" si="860"/>
        <v>94.817674516848399</v>
      </c>
      <c r="KW155" s="15">
        <f t="shared" si="861"/>
        <v>7.1749890015237788E-4</v>
      </c>
      <c r="KX155" s="12"/>
      <c r="KY155" s="11">
        <f t="shared" si="1076"/>
        <v>7.3778340005977946E-4</v>
      </c>
      <c r="KZ155" s="10">
        <f t="shared" si="862"/>
        <v>94.906719657963833</v>
      </c>
      <c r="LA155" s="9">
        <f t="shared" si="1249"/>
        <v>98.482341341001842</v>
      </c>
      <c r="LB155" s="9">
        <f t="shared" si="586"/>
        <v>90.948446115782076</v>
      </c>
      <c r="LC155" s="120">
        <f t="shared" si="863"/>
        <v>94.715393728391959</v>
      </c>
      <c r="LD155" s="15">
        <f t="shared" si="864"/>
        <v>7.3468794365047106E-4</v>
      </c>
      <c r="LE155" s="12"/>
      <c r="LF155" s="11">
        <f t="shared" si="1077"/>
        <v>7.5496205513781768E-4</v>
      </c>
      <c r="LG155" s="10">
        <f t="shared" si="865"/>
        <v>94.803680876302437</v>
      </c>
      <c r="LH155" s="9">
        <f t="shared" si="1250"/>
        <v>98.467507521246645</v>
      </c>
      <c r="LI155" s="9">
        <f t="shared" si="588"/>
        <v>90.758309223150718</v>
      </c>
      <c r="LJ155" s="120">
        <f t="shared" si="866"/>
        <v>94.612908372198689</v>
      </c>
      <c r="LK155" s="15">
        <f t="shared" si="867"/>
        <v>7.5178309168171128E-4</v>
      </c>
      <c r="LL155" s="12"/>
      <c r="LM155" s="11">
        <f t="shared" si="1078"/>
        <v>7.7204617847299352E-4</v>
      </c>
      <c r="LN155" s="10">
        <f t="shared" si="868"/>
        <v>94.700422056033844</v>
      </c>
      <c r="LO155" s="9">
        <f t="shared" si="1251"/>
        <v>98.451975346102969</v>
      </c>
      <c r="LP155" s="9">
        <f t="shared" si="590"/>
        <v>90.568439602292244</v>
      </c>
      <c r="LQ155" s="120">
        <f t="shared" si="869"/>
        <v>94.510207474197614</v>
      </c>
      <c r="LR155" s="15">
        <f t="shared" si="870"/>
        <v>7.6878407399756828E-4</v>
      </c>
      <c r="LS155" s="12"/>
      <c r="LT155" s="11">
        <f t="shared" si="1079"/>
        <v>7.8903548739735424E-4</v>
      </c>
      <c r="LU155" s="10">
        <f t="shared" si="871"/>
        <v>94.596932437966728</v>
      </c>
      <c r="LV155" s="9">
        <f t="shared" si="1252"/>
        <v>98.435732731957415</v>
      </c>
      <c r="LW155" s="9">
        <f t="shared" si="592"/>
        <v>90.378827724191993</v>
      </c>
      <c r="LX155" s="120">
        <f t="shared" si="872"/>
        <v>94.407280228074711</v>
      </c>
      <c r="LY155" s="15">
        <f t="shared" si="873"/>
        <v>7.8569064147951211E-4</v>
      </c>
      <c r="LZ155" s="12"/>
      <c r="MA155" s="11">
        <f t="shared" si="1080"/>
        <v>8.05929720747152E-4</v>
      </c>
      <c r="MB155" s="10">
        <f t="shared" si="874"/>
        <v>94.493201431209187</v>
      </c>
      <c r="MC155" s="9">
        <f t="shared" si="1253"/>
        <v>98.418767869931131</v>
      </c>
      <c r="MD155" s="9">
        <f t="shared" si="594"/>
        <v>90.189464123139516</v>
      </c>
      <c r="ME155" s="120">
        <f t="shared" si="875"/>
        <v>94.30411599653533</v>
      </c>
      <c r="MF155" s="15">
        <f t="shared" si="876"/>
        <v>8.0250256562720856E-4</v>
      </c>
      <c r="MG155" s="12"/>
      <c r="MH155" s="11">
        <f t="shared" si="1081"/>
        <v>8.2272863835853379E-4</v>
      </c>
      <c r="MI155" s="10">
        <f t="shared" si="877"/>
        <v>94.38921861437835</v>
      </c>
      <c r="MJ155" s="9">
        <f t="shared" si="1254"/>
        <v>98.401069224429108</v>
      </c>
      <c r="MK155" s="9">
        <f t="shared" si="596"/>
        <v>90.000339400467809</v>
      </c>
      <c r="ML155" s="120">
        <f t="shared" si="878"/>
        <v>94.200704312448465</v>
      </c>
      <c r="MM155" s="15">
        <f t="shared" si="879"/>
        <v>8.1921963805240794E-4</v>
      </c>
      <c r="MN155" s="12"/>
      <c r="MO155" s="11">
        <f t="shared" si="1082"/>
        <v>8.3943202056827872E-4</v>
      </c>
      <c r="MP155" s="10">
        <f t="shared" si="880"/>
        <v>94.28497373669282</v>
      </c>
      <c r="MQ155" s="9">
        <f t="shared" si="1255"/>
        <v>98.382625531604489</v>
      </c>
      <c r="MR155" s="9">
        <f t="shared" si="598"/>
        <v>89.811444228145248</v>
      </c>
      <c r="MS155" s="120">
        <f t="shared" si="881"/>
        <v>94.097034879874869</v>
      </c>
      <c r="MT155" s="15">
        <f t="shared" si="882"/>
        <v>8.3584166997891125E-4</v>
      </c>
      <c r="MU155" s="12"/>
      <c r="MV155" s="11">
        <f t="shared" si="1083"/>
        <v>8.5603966772003395E-4</v>
      </c>
      <c r="MW155" s="10">
        <f t="shared" si="883"/>
        <v>94.180456718949955</v>
      </c>
      <c r="MX155" s="9">
        <f t="shared" si="1256"/>
        <v>98.363425797742181</v>
      </c>
      <c r="MY155" s="9">
        <f t="shared" si="1257"/>
        <v>89.622769352220999</v>
      </c>
      <c r="MZ155" s="120">
        <f t="shared" si="884"/>
        <v>93.99309757498159</v>
      </c>
      <c r="NA155" s="15">
        <f t="shared" si="885"/>
        <v>8.5236849174895074E-4</v>
      </c>
      <c r="NB155" s="12"/>
      <c r="NC155" s="11">
        <f t="shared" si="1084"/>
        <v>8.7255139967635186E-4</v>
      </c>
      <c r="ND155" s="10">
        <f t="shared" si="886"/>
        <v>94.075657654390454</v>
      </c>
      <c r="NE155" s="9">
        <f t="shared" si="601"/>
        <v>98.343459297565573</v>
      </c>
      <c r="NF155" s="9">
        <f t="shared" si="1258"/>
        <v>89.434305596126478</v>
      </c>
      <c r="NG155" s="120">
        <f t="shared" si="887"/>
        <v>93.888882446846026</v>
      </c>
      <c r="NH155" s="15">
        <f t="shared" si="888"/>
        <v>8.6879995233612236E-4</v>
      </c>
      <c r="NI155" s="12"/>
      <c r="NJ155" s="11">
        <f t="shared" si="1085"/>
        <v>8.8896705533669145E-4</v>
      </c>
      <c r="NK155" s="10">
        <f t="shared" si="889"/>
        <v>93.97056680945343</v>
      </c>
      <c r="NL155" s="9">
        <f t="shared" si="603"/>
        <v>98.322715572470344</v>
      </c>
      <c r="NM155" s="9">
        <f t="shared" si="1259"/>
        <v>89.24604386383173</v>
      </c>
      <c r="NN155" s="120">
        <f t="shared" si="890"/>
        <v>93.78437971815103</v>
      </c>
      <c r="NO155" s="15">
        <f t="shared" si="891"/>
        <v>8.8513591886534352E-4</v>
      </c>
      <c r="NP155" s="12"/>
      <c r="NQ155" s="11">
        <f t="shared" si="1086"/>
        <v>9.0528649216187261E-4</v>
      </c>
      <c r="NR155" s="10">
        <f t="shared" si="892"/>
        <v>93.865174624423361</v>
      </c>
      <c r="NS155" s="9">
        <f t="shared" si="605"/>
        <v>98.301184428689055</v>
      </c>
      <c r="NT155" s="9">
        <f t="shared" si="1260"/>
        <v>89.057975142860656</v>
      </c>
      <c r="NU155" s="120">
        <f t="shared" si="893"/>
        <v>93.679579785774848</v>
      </c>
      <c r="NV155" s="15">
        <f t="shared" si="894"/>
        <v>9.0137627613982711E-4</v>
      </c>
      <c r="NW155" s="12"/>
      <c r="NX155" s="11">
        <f t="shared" si="1087"/>
        <v>9.2150958570500418E-4</v>
      </c>
      <c r="NY155" s="10">
        <f t="shared" si="895"/>
        <v>93.759471713972673</v>
      </c>
      <c r="NZ155" s="9">
        <f t="shared" si="607"/>
        <v>98.278855935390297</v>
      </c>
      <c r="OA155" s="9">
        <f t="shared" si="1261"/>
        <v>88.870090507163923</v>
      </c>
      <c r="OB155" s="120">
        <f t="shared" si="896"/>
        <v>93.574473221277117</v>
      </c>
      <c r="OC155" s="15">
        <f t="shared" si="897"/>
        <v>9.1752092617555998E-4</v>
      </c>
      <c r="OD155" s="12"/>
      <c r="OE155" s="11">
        <f t="shared" si="1088"/>
        <v>9.3763622914933616E-4</v>
      </c>
      <c r="OF155" s="10">
        <f t="shared" si="898"/>
        <v>93.653448867601242</v>
      </c>
      <c r="OG155" s="9">
        <f t="shared" si="609"/>
        <v>98.255720422715839</v>
      </c>
      <c r="OH155" s="9">
        <f t="shared" si="1262"/>
        <v>88.682381119854057</v>
      </c>
      <c r="OI155" s="120">
        <f t="shared" si="899"/>
        <v>93.469050771284941</v>
      </c>
      <c r="OJ155" s="15">
        <f t="shared" si="900"/>
        <v>9.3356978774317926E-4</v>
      </c>
      <c r="OK155" s="12"/>
      <c r="OL155" s="11">
        <f t="shared" si="1089"/>
        <v>9.5366633285299076E-4</v>
      </c>
      <c r="OM155" s="10">
        <f t="shared" si="901"/>
        <v>93.54709704997677</v>
      </c>
      <c r="ON155" s="9">
        <f t="shared" si="611"/>
        <v>98.231768479759381</v>
      </c>
      <c r="OO155" s="9">
        <f t="shared" si="1263"/>
        <v>88.494838235801879</v>
      </c>
      <c r="OP155" s="120">
        <f t="shared" si="902"/>
        <v>93.363303357780637</v>
      </c>
      <c r="OQ155" s="15">
        <f t="shared" si="903"/>
        <v>9.4952279591763698E-4</v>
      </c>
      <c r="OR155" s="12"/>
      <c r="OS155" s="11">
        <f t="shared" si="1090"/>
        <v>9.6959982390098544E-4</v>
      </c>
      <c r="OT155" s="10">
        <f t="shared" si="904"/>
        <v>93.440407401177353</v>
      </c>
      <c r="OU155" s="9">
        <f t="shared" si="613"/>
        <v>98.206990952490116</v>
      </c>
      <c r="OV155" s="9">
        <f t="shared" si="1264"/>
        <v>88.30745320409855</v>
      </c>
      <c r="OW155" s="120">
        <f t="shared" si="905"/>
        <v>93.257222078294333</v>
      </c>
      <c r="OX155" s="15">
        <f t="shared" si="906"/>
        <v>9.6537990163565843E-4</v>
      </c>
      <c r="OY155" s="12"/>
      <c r="OZ155" s="11">
        <f t="shared" si="1091"/>
        <v>9.854366456644901E-4</v>
      </c>
      <c r="PA155" s="10">
        <f t="shared" si="907"/>
        <v>93.33337123683998</v>
      </c>
      <c r="PB155" s="9">
        <f t="shared" si="615"/>
        <v>98.181378941624516</v>
      </c>
      <c r="PC155" s="9">
        <f t="shared" si="1265"/>
        <v>88.120217470382315</v>
      </c>
      <c r="PD155" s="120">
        <f t="shared" si="908"/>
        <v>93.150798206003415</v>
      </c>
      <c r="PE155" s="15">
        <f t="shared" si="909"/>
        <v>9.8114107126126907E-4</v>
      </c>
      <c r="PF155" s="12"/>
      <c r="PG155" s="11">
        <f t="shared" si="1092"/>
        <v>1.0011767573677175E-3</v>
      </c>
      <c r="PH155" s="10">
        <f t="shared" si="910"/>
        <v>93.225980048216172</v>
      </c>
      <c r="PI155" s="9">
        <f t="shared" si="617"/>
        <v>98.154923800449367</v>
      </c>
      <c r="PJ155" s="9">
        <f t="shared" si="1266"/>
        <v>87.933122579035526</v>
      </c>
      <c r="PK155" s="120">
        <f t="shared" si="911"/>
        <v>93.044023189742447</v>
      </c>
      <c r="PL155" s="15">
        <f t="shared" si="912"/>
        <v>9.9680628615927492E-4</v>
      </c>
      <c r="PM155" s="12"/>
      <c r="PN155" s="11">
        <f t="shared" si="1093"/>
        <v>1.0168201336622524E-3</v>
      </c>
      <c r="PO155" s="10">
        <f t="shared" si="913"/>
        <v>93.11822550213904</v>
      </c>
      <c r="PP155" s="9">
        <f t="shared" si="619"/>
        <v>98.127617132599212</v>
      </c>
      <c r="PQ155" s="9">
        <f t="shared" si="1267"/>
        <v>87.746160175250552</v>
      </c>
      <c r="PR155" s="120">
        <f t="shared" si="914"/>
        <v>92.936888653924882</v>
      </c>
      <c r="PS155" s="15">
        <f t="shared" si="915"/>
        <v>1.0123755422770534E-3</v>
      </c>
      <c r="PT155" s="12"/>
      <c r="PU155" s="11">
        <f t="shared" si="1094"/>
        <v>1.0323667642092376E-3</v>
      </c>
      <c r="PV155" s="10">
        <f t="shared" si="916"/>
        <v>93.010099440902621</v>
      </c>
      <c r="PW155" s="9">
        <f t="shared" si="621"/>
        <v>98.099450789791078</v>
      </c>
      <c r="PX155" s="9">
        <f t="shared" si="1268"/>
        <v>87.559322006969396</v>
      </c>
      <c r="PY155" s="120">
        <f t="shared" si="917"/>
        <v>92.829386398380237</v>
      </c>
      <c r="PZ155" s="15">
        <f t="shared" si="918"/>
        <v>1.0278488497345035E-3</v>
      </c>
      <c r="QA155" s="12"/>
      <c r="QB155" s="11">
        <f t="shared" si="1095"/>
        <v>1.0478166532692753E-3</v>
      </c>
      <c r="QC155" s="10">
        <f t="shared" si="919"/>
        <v>92.901593882057341</v>
      </c>
      <c r="QD155" s="9">
        <f t="shared" si="623"/>
        <v>98.070416869519391</v>
      </c>
      <c r="QE155" s="9">
        <f t="shared" si="1269"/>
        <v>87.372599926699024</v>
      </c>
      <c r="QF155" s="120">
        <f t="shared" si="920"/>
        <v>92.721508398109208</v>
      </c>
      <c r="QG155" s="15">
        <f t="shared" si="921"/>
        <v>1.0432262324222327E-3</v>
      </c>
      <c r="QH155" s="12"/>
      <c r="QI155" s="11">
        <f t="shared" si="1096"/>
        <v>1.0631698193001289E-3</v>
      </c>
      <c r="QJ155" s="10">
        <f t="shared" si="922"/>
        <v>92.792701018124006</v>
      </c>
      <c r="QK155" s="9">
        <f t="shared" si="625"/>
        <v>98.040507712713804</v>
      </c>
      <c r="QL155" s="9">
        <f t="shared" si="1270"/>
        <v>87.1859858932024</v>
      </c>
      <c r="QM155" s="120">
        <f t="shared" si="923"/>
        <v>92.613246802958102</v>
      </c>
      <c r="QN155" s="15">
        <f t="shared" si="924"/>
        <v>1.0585077276082479E-3</v>
      </c>
      <c r="QO155" s="12"/>
      <c r="QP155" s="11">
        <f t="shared" si="1097"/>
        <v>1.0784262945625178E-3</v>
      </c>
      <c r="QQ155" s="10">
        <f t="shared" si="925"/>
        <v>92.683413216227663</v>
      </c>
      <c r="QR155" s="9">
        <f t="shared" si="627"/>
        <v>98.00971590136264</v>
      </c>
      <c r="QS155" s="9">
        <f t="shared" si="1271"/>
        <v>86.999471973070911</v>
      </c>
      <c r="QT155" s="120">
        <f t="shared" si="926"/>
        <v>92.504593937216782</v>
      </c>
      <c r="QU155" s="15">
        <f t="shared" si="927"/>
        <v>1.0736933855528584E-3</v>
      </c>
      <c r="QV155" s="12"/>
      <c r="QW155" s="11">
        <f t="shared" si="1098"/>
        <v>1.0935861247337016E-3</v>
      </c>
      <c r="QX155" s="10">
        <f t="shared" si="928"/>
        <v>92.573723017655539</v>
      </c>
      <c r="QY155" s="9">
        <f t="shared" si="629"/>
        <v>97.978034256104465</v>
      </c>
      <c r="QZ155" s="9">
        <f t="shared" si="1272"/>
        <v>86.813050342178784</v>
      </c>
      <c r="RA155" s="120">
        <f t="shared" si="929"/>
        <v>92.395542299141624</v>
      </c>
      <c r="RB155" s="15">
        <f t="shared" si="930"/>
        <v>1.0887832691319874E-3</v>
      </c>
      <c r="RC155" s="12"/>
      <c r="RD155" s="11">
        <f t="shared" si="1099"/>
        <v>1.1086493685290963E-3</v>
      </c>
      <c r="RE155" s="10">
        <f t="shared" si="931"/>
        <v>92.463623137340576</v>
      </c>
      <c r="RF155" s="9">
        <f t="shared" si="631"/>
        <v>97.945455833790305</v>
      </c>
      <c r="RG155" s="9">
        <f t="shared" si="1273"/>
        <v>86.62671328702244</v>
      </c>
      <c r="RH155" s="120">
        <f t="shared" si="932"/>
        <v>92.28608456040638</v>
      </c>
      <c r="RI155" s="15">
        <f t="shared" si="933"/>
        <v>1.1037774534688191E-3</v>
      </c>
      <c r="RJ155" s="12"/>
      <c r="RK155" s="11">
        <f t="shared" si="1100"/>
        <v>1.1236160973318685E-3</v>
      </c>
      <c r="RL155" s="10">
        <f t="shared" si="934"/>
        <v>92.353106463273264</v>
      </c>
      <c r="RM155" s="9">
        <f t="shared" si="633"/>
        <v>97.911973925018856</v>
      </c>
      <c r="RN155" s="9">
        <f t="shared" si="1274"/>
        <v>86.440453205947193</v>
      </c>
      <c r="RO155" s="120">
        <f t="shared" si="935"/>
        <v>92.176213565483025</v>
      </c>
      <c r="RP155" s="15">
        <f t="shared" si="936"/>
        <v>1.1186760255738342E-3</v>
      </c>
      <c r="RQ155" s="12"/>
      <c r="RR155" s="11">
        <f t="shared" si="1101"/>
        <v>1.138486394830514E-3</v>
      </c>
      <c r="RS155" s="10">
        <f t="shared" si="937"/>
        <v>92.242166055844166</v>
      </c>
      <c r="RT155" s="9">
        <f t="shared" si="635"/>
        <v>97.877582051647025</v>
      </c>
      <c r="RU155" s="9">
        <f t="shared" si="1275"/>
        <v>86.25426261026432</v>
      </c>
      <c r="RV155" s="120">
        <f t="shared" si="938"/>
        <v>92.065922330955672</v>
      </c>
      <c r="RW155" s="15">
        <f t="shared" si="939"/>
        <v>1.1334790839930883E-3</v>
      </c>
      <c r="RX155" s="12"/>
      <c r="RY155" s="11">
        <f t="shared" si="1102"/>
        <v>1.1532603566643835E-3</v>
      </c>
      <c r="RZ155" s="10">
        <f t="shared" si="940"/>
        <v>92.130795147119784</v>
      </c>
      <c r="SA155" s="9">
        <f t="shared" si="637"/>
        <v>97.842273964277922</v>
      </c>
      <c r="SB155" s="9">
        <f t="shared" si="1276"/>
        <v>86.068134125260684</v>
      </c>
      <c r="SC155" s="120">
        <f t="shared" si="941"/>
        <v>91.955204044769303</v>
      </c>
      <c r="SD155" s="15">
        <f t="shared" si="942"/>
        <v>1.1481867384648067E-3</v>
      </c>
      <c r="SE155" s="12"/>
      <c r="SF155" s="11">
        <f t="shared" si="1103"/>
        <v>1.1679380900771594E-3</v>
      </c>
      <c r="SG155" s="10">
        <f t="shared" si="943"/>
        <v>92.018987140053923</v>
      </c>
      <c r="SH155" s="9">
        <f t="shared" si="639"/>
        <v>97.806043639728529</v>
      </c>
      <c r="SI155" s="9">
        <f t="shared" si="1277"/>
        <v>85.882060491103459</v>
      </c>
      <c r="SJ155" s="120">
        <f t="shared" si="944"/>
        <v>91.844052065415994</v>
      </c>
      <c r="SK155" s="15">
        <f t="shared" si="945"/>
        <v>1.162799109584203E-3</v>
      </c>
      <c r="SL155" s="12"/>
      <c r="SM155" s="11">
        <f t="shared" si="1104"/>
        <v>1.1825197135782537E-3</v>
      </c>
      <c r="SN155" s="10">
        <f t="shared" si="946"/>
        <v>91.906735607636904</v>
      </c>
      <c r="SO155" s="9">
        <f t="shared" si="641"/>
        <v>97.768885278478933</v>
      </c>
      <c r="SP155" s="9">
        <f t="shared" si="1278"/>
        <v>85.696034563644318</v>
      </c>
      <c r="SQ155" s="120">
        <f t="shared" si="947"/>
        <v>91.732459921061633</v>
      </c>
      <c r="SR155" s="15">
        <f t="shared" si="948"/>
        <v>1.1773163284763122E-3</v>
      </c>
      <c r="SS155" s="12"/>
      <c r="ST155" s="11">
        <f t="shared" si="1105"/>
        <v>1.1970053566119283E-3</v>
      </c>
      <c r="SU155" s="10">
        <f t="shared" si="949"/>
        <v>91.794034291985781</v>
      </c>
      <c r="SV155" s="9">
        <f t="shared" si="643"/>
        <v>97.730793302105269</v>
      </c>
      <c r="SW155" s="9">
        <f t="shared" si="1279"/>
        <v>85.51004931512243</v>
      </c>
      <c r="SX155" s="120">
        <f t="shared" si="950"/>
        <v>91.620421308613857</v>
      </c>
      <c r="SY155" s="15">
        <f t="shared" si="951"/>
        <v>1.1917385364771074E-3</v>
      </c>
      <c r="SZ155" s="12"/>
      <c r="TA155" s="11">
        <f t="shared" si="1106"/>
        <v>1.2113951592343832E-3</v>
      </c>
      <c r="TB155" s="10">
        <f t="shared" si="952"/>
        <v>91.680877103376247</v>
      </c>
      <c r="TC155" s="9">
        <f t="shared" si="645"/>
        <v>97.691762350698042</v>
      </c>
      <c r="TD155" s="9">
        <f t="shared" si="1280"/>
        <v>86.641959359838722</v>
      </c>
      <c r="TE155" s="120">
        <f t="shared" si="953"/>
        <v>92.166860855268382</v>
      </c>
      <c r="TF155" s="15">
        <f t="shared" si="954"/>
        <v>1.0775510933469944E-3</v>
      </c>
      <c r="TG155" s="12"/>
      <c r="TH155" s="11">
        <f t="shared" si="1107"/>
        <v>1.0963697174058919E-3</v>
      </c>
      <c r="TI155" s="10">
        <f t="shared" si="955"/>
        <v>92.230315123071762</v>
      </c>
      <c r="TJ155" s="9">
        <f t="shared" si="647"/>
        <v>97.659852636434408</v>
      </c>
      <c r="TK155" s="9">
        <f t="shared" si="1281"/>
        <v>93.983946517423291</v>
      </c>
      <c r="TL155" s="120">
        <f t="shared" si="956"/>
        <v>95.821899576928843</v>
      </c>
      <c r="TM155" s="15">
        <f t="shared" si="957"/>
        <v>3.5846581707003937E-4</v>
      </c>
      <c r="TN155" s="12"/>
      <c r="TO155" s="11">
        <f t="shared" si="1108"/>
        <v>3.7432892713903357E-4</v>
      </c>
      <c r="TP155" s="10">
        <f t="shared" si="958"/>
        <v>95.899383288619589</v>
      </c>
      <c r="TQ155" s="9">
        <f t="shared" si="649"/>
        <v>97.656321270951523</v>
      </c>
      <c r="TR155" s="9">
        <f t="shared" si="1282"/>
        <v>94.082736404011143</v>
      </c>
      <c r="TS155" s="120">
        <f t="shared" si="959"/>
        <v>95.86952883748134</v>
      </c>
      <c r="TT155" s="15">
        <f t="shared" si="960"/>
        <v>3.48487686497694E-4</v>
      </c>
      <c r="TU155" s="12"/>
      <c r="TV155" s="11">
        <f t="shared" si="1109"/>
        <v>3.642997907422738E-4</v>
      </c>
      <c r="TW155" s="10">
        <f t="shared" si="961"/>
        <v>95.946954609088195</v>
      </c>
      <c r="TX155" s="9">
        <f t="shared" si="651"/>
        <v>97.652983765020906</v>
      </c>
      <c r="TY155" s="9">
        <f t="shared" si="1283"/>
        <v>94.183842839898617</v>
      </c>
      <c r="TZ155" s="120">
        <f t="shared" si="962"/>
        <v>95.918413302459754</v>
      </c>
      <c r="UA155" s="15">
        <f t="shared" si="963"/>
        <v>3.38302556157124E-4</v>
      </c>
      <c r="UB155" s="12"/>
      <c r="UC155" s="11">
        <f t="shared" si="1110"/>
        <v>3.5406475082634296E-4</v>
      </c>
      <c r="UD155" s="10">
        <f t="shared" si="964"/>
        <v>95.995785234497632</v>
      </c>
      <c r="UE155" s="9">
        <f t="shared" si="653"/>
        <v>97.649838496488087</v>
      </c>
      <c r="UF155" s="9">
        <f t="shared" si="1284"/>
        <v>94.287241786832752</v>
      </c>
      <c r="UG155" s="120">
        <f t="shared" si="965"/>
        <v>95.968540141660412</v>
      </c>
      <c r="UH155" s="15">
        <f t="shared" si="966"/>
        <v>3.2791261201412116E-4</v>
      </c>
      <c r="UI155" s="12"/>
      <c r="UJ155" s="11">
        <f t="shared" si="1111"/>
        <v>3.4362604129550118E-4</v>
      </c>
      <c r="UK155" s="10">
        <f t="shared" si="967"/>
        <v>96.045862190748721</v>
      </c>
      <c r="UL155" s="9">
        <f t="shared" si="655"/>
        <v>97.646883456156203</v>
      </c>
      <c r="UM155" s="9">
        <f t="shared" si="1285"/>
        <v>94.392908439826044</v>
      </c>
      <c r="UN155" s="120">
        <f t="shared" si="968"/>
        <v>96.019895947991131</v>
      </c>
      <c r="UO155" s="15">
        <f t="shared" si="969"/>
        <v>3.1732007706118133E-4</v>
      </c>
      <c r="UP155" s="12"/>
      <c r="UQ155" s="11">
        <f t="shared" si="1112"/>
        <v>3.3298593306060751E-4</v>
      </c>
      <c r="UR155" s="10">
        <f t="shared" si="970"/>
        <v>96.097171924310089</v>
      </c>
      <c r="US155" s="9">
        <f t="shared" si="657"/>
        <v>97.644116245167126</v>
      </c>
      <c r="UT155" s="9">
        <f t="shared" si="1286"/>
        <v>94.500817237023227</v>
      </c>
      <c r="UU155" s="120">
        <f t="shared" si="971"/>
        <v>96.072466741095184</v>
      </c>
      <c r="UV155" s="15">
        <f t="shared" si="972"/>
        <v>3.0652721009992966E-4</v>
      </c>
      <c r="UW155" s="12"/>
      <c r="UX155" s="11">
        <f t="shared" si="1113"/>
        <v>3.2214673280178875E-4</v>
      </c>
      <c r="UY155" s="10">
        <f t="shared" si="973"/>
        <v>96.149700306121616</v>
      </c>
      <c r="UZ155" s="9">
        <f t="shared" si="659"/>
        <v>97.641534072757679</v>
      </c>
      <c r="VA155" s="9">
        <f t="shared" si="1287"/>
        <v>94.610941871313287</v>
      </c>
      <c r="VB155" s="120">
        <f t="shared" si="974"/>
        <v>96.126237972035483</v>
      </c>
      <c r="VC155" s="15">
        <f t="shared" si="975"/>
        <v>2.9553630438992282E-4</v>
      </c>
      <c r="VD155" s="12"/>
      <c r="VE155" s="11">
        <f t="shared" si="1114"/>
        <v>3.1111078159793771E-4</v>
      </c>
      <c r="VF155" s="10">
        <f t="shared" si="976"/>
        <v>96.203432636561502</v>
      </c>
      <c r="VG155" s="9">
        <f t="shared" si="661"/>
        <v>97.639133754392176</v>
      </c>
      <c r="VH155" s="9">
        <f t="shared" si="1288"/>
        <v>94.723255303671863</v>
      </c>
      <c r="VI155" s="120">
        <f t="shared" si="977"/>
        <v>96.181194529032012</v>
      </c>
      <c r="VJ155" s="15">
        <f t="shared" si="978"/>
        <v>2.8434968616542568E-4</v>
      </c>
      <c r="VK155" s="12"/>
      <c r="VL155" s="11">
        <f t="shared" si="1115"/>
        <v>2.9988045342473931E-4</v>
      </c>
      <c r="VM155" s="10">
        <f t="shared" si="979"/>
        <v>96.258353651469406</v>
      </c>
      <c r="VN155" s="9">
        <f t="shared" si="663"/>
        <v>97.636911710271349</v>
      </c>
      <c r="VO155" s="9">
        <f t="shared" si="1289"/>
        <v>94.837729778208768</v>
      </c>
      <c r="VP155" s="120">
        <f t="shared" si="980"/>
        <v>96.237320744240066</v>
      </c>
      <c r="VQ155" s="15">
        <f t="shared" si="981"/>
        <v>2.7296971302260317E-4</v>
      </c>
      <c r="VR155" s="12"/>
      <c r="VS155" s="11">
        <f t="shared" si="1116"/>
        <v>2.8845815352373941E-4</v>
      </c>
      <c r="VT155" s="10">
        <f t="shared" si="982"/>
        <v>96.314447529212572</v>
      </c>
      <c r="VU155" s="9">
        <f t="shared" si="665"/>
        <v>97.634863964216777</v>
      </c>
      <c r="VV155" s="9">
        <f t="shared" si="1290"/>
        <v>94.954336838886931</v>
      </c>
      <c r="VW155" s="120">
        <f t="shared" si="983"/>
        <v>96.294600401551861</v>
      </c>
      <c r="VX155" s="15">
        <f t="shared" si="984"/>
        <v>2.6139877218035458E-4</v>
      </c>
      <c r="VY155" s="12"/>
      <c r="VZ155" s="11">
        <f t="shared" si="1117"/>
        <v>2.7684631664577858E-4</v>
      </c>
      <c r="WA155" s="10">
        <f t="shared" si="985"/>
        <v>96.371697898776944</v>
      </c>
      <c r="WB155" s="9">
        <f t="shared" si="667"/>
        <v>97.6329861429288</v>
      </c>
      <c r="WC155" s="9">
        <f t="shared" si="1291"/>
        <v>95.073047347883104</v>
      </c>
      <c r="WD155" s="120">
        <f t="shared" si="986"/>
        <v>96.353016745405952</v>
      </c>
      <c r="WE155" s="15">
        <f t="shared" si="987"/>
        <v>2.4963927861743323E-4</v>
      </c>
      <c r="WF155" s="12"/>
      <c r="WG155" s="11">
        <f t="shared" si="1118"/>
        <v>2.6504740517156522E-4</v>
      </c>
      <c r="WH155" s="10">
        <f t="shared" si="988"/>
        <v>96.430087848866805</v>
      </c>
      <c r="WI155" s="9">
        <f t="shared" si="669"/>
        <v>97.631273475614776</v>
      </c>
      <c r="WJ155" s="9">
        <f t="shared" si="1292"/>
        <v>95.19383150554107</v>
      </c>
      <c r="WK155" s="120">
        <f t="shared" si="989"/>
        <v>96.412552490577923</v>
      </c>
      <c r="WL155" s="15">
        <f t="shared" si="990"/>
        <v>2.3769367309041221E-4</v>
      </c>
      <c r="WM155" s="12"/>
      <c r="WN155" s="11">
        <f t="shared" si="1119"/>
        <v>2.5306390711398444E-4</v>
      </c>
      <c r="WO155" s="10">
        <f t="shared" si="991"/>
        <v>96.489599937986057</v>
      </c>
      <c r="WP155" s="9">
        <f t="shared" si="671"/>
        <v>97.62972079398331</v>
      </c>
      <c r="WQ155" s="9">
        <f t="shared" si="1293"/>
        <v>95.316658871875191</v>
      </c>
      <c r="WR155" s="120">
        <f t="shared" si="992"/>
        <v>96.473189832929251</v>
      </c>
      <c r="WS155" s="15">
        <f t="shared" si="993"/>
        <v>2.2556442003615054E-4</v>
      </c>
      <c r="WT155" s="12"/>
      <c r="WU155" s="11">
        <f t="shared" si="1120"/>
        <v>2.4089833400592467E-4</v>
      </c>
      <c r="WV155" s="10">
        <f t="shared" si="994"/>
        <v>96.55021620547727</v>
      </c>
      <c r="WW155" s="9">
        <f t="shared" si="673"/>
        <v>97.628322532599128</v>
      </c>
      <c r="WX155" s="9">
        <f t="shared" si="1294"/>
        <v>95.441498389566235</v>
      </c>
      <c r="WY155" s="120">
        <f t="shared" si="995"/>
        <v>96.534910461082688</v>
      </c>
      <c r="WZ155" s="15">
        <f t="shared" si="996"/>
        <v>2.1325400536389381E-4</v>
      </c>
      <c r="XA155" s="12"/>
      <c r="XB155" s="11">
        <f t="shared" si="1121"/>
        <v>2.2855321867885532E-4</v>
      </c>
      <c r="XC155" s="10">
        <f t="shared" si="997"/>
        <v>96.611918183486068</v>
      </c>
      <c r="XD155" s="9">
        <f t="shared" si="675"/>
        <v>97.627072729591987</v>
      </c>
      <c r="XE155" s="9">
        <f t="shared" si="1295"/>
        <v>95.568318408395228</v>
      </c>
      <c r="XF155" s="120">
        <f t="shared" si="998"/>
        <v>96.597695568993601</v>
      </c>
      <c r="XG155" s="15">
        <f t="shared" si="999"/>
        <v>2.0076493414168195E-4</v>
      </c>
      <c r="XH155" s="12"/>
      <c r="XI155" s="11">
        <f t="shared" si="1122"/>
        <v>2.1603111293688718E-4</v>
      </c>
      <c r="XJ155" s="10">
        <f t="shared" si="1000"/>
        <v>96.674686909819826</v>
      </c>
      <c r="XK155" s="9">
        <f t="shared" si="677"/>
        <v>97.625965027711871</v>
      </c>
      <c r="XL155" s="9">
        <f t="shared" si="1296"/>
        <v>95.697086711048058</v>
      </c>
      <c r="XM155" s="120">
        <f t="shared" si="1001"/>
        <v>96.661525869379972</v>
      </c>
      <c r="XN155" s="15">
        <f t="shared" si="1002"/>
        <v>1.8809972818282331E-4</v>
      </c>
      <c r="XO155" s="12"/>
      <c r="XP155" s="11">
        <f t="shared" si="1123"/>
        <v>2.0333458513224035E-4</v>
      </c>
      <c r="XQ155" s="10">
        <f t="shared" si="1003"/>
        <v>96.738502941662432</v>
      </c>
      <c r="XR155" s="9">
        <f t="shared" si="679"/>
        <v>97.6249926757217</v>
      </c>
      <c r="XS155" s="9">
        <f t="shared" si="1297"/>
        <v>95.827770540225458</v>
      </c>
      <c r="XT155" s="120">
        <f t="shared" si="1004"/>
        <v>96.726381607973579</v>
      </c>
      <c r="XU155" s="15">
        <f t="shared" si="1005"/>
        <v>1.7526092353803947E-4</v>
      </c>
      <c r="XV155" s="12"/>
      <c r="XW155" s="11">
        <f t="shared" si="1124"/>
        <v>1.904662176476856E-4</v>
      </c>
      <c r="XX155" s="10">
        <f t="shared" si="1006"/>
        <v>96.803346370107448</v>
      </c>
      <c r="XY155" s="9">
        <f t="shared" si="681"/>
        <v>97.624148530117509</v>
      </c>
      <c r="XZ155" s="9">
        <f t="shared" si="1298"/>
        <v>95.960336626982055</v>
      </c>
      <c r="YA155" s="120">
        <f t="shared" si="1007"/>
        <v>96.792242578549775</v>
      </c>
      <c r="YB155" s="15">
        <f t="shared" si="1008"/>
        <v>1.6225106789962245E-4</v>
      </c>
      <c r="YC155" s="12"/>
      <c r="YD155" s="11">
        <f t="shared" si="1125"/>
        <v>1.7742860429255305E-4</v>
      </c>
      <c r="YE155" s="10">
        <f t="shared" si="1009"/>
        <v>96.869196835465814</v>
      </c>
      <c r="YF155" s="9">
        <f t="shared" si="683"/>
        <v>97.623425057165107</v>
      </c>
      <c r="YG155" s="9">
        <f t="shared" si="1299"/>
        <v>96.0947512202208</v>
      </c>
      <c r="YH155" s="120">
        <f t="shared" si="1010"/>
        <v>96.859088138692954</v>
      </c>
      <c r="YI155" s="15">
        <f t="shared" si="1011"/>
        <v>1.490727179238317E-4</v>
      </c>
      <c r="YJ155" s="12"/>
      <c r="YK155" s="11">
        <f t="shared" si="1126"/>
        <v>1.6422434761847158E-4</v>
      </c>
      <c r="YL155" s="10">
        <f t="shared" si="1012"/>
        <v>96.936033543305157</v>
      </c>
      <c r="YM155" s="9">
        <f t="shared" si="685"/>
        <v>97.622814335241003</v>
      </c>
      <c r="YN155" s="9">
        <f t="shared" si="1300"/>
        <v>96.230980117259335</v>
      </c>
      <c r="YO155" s="120">
        <f t="shared" si="1013"/>
        <v>96.926897226250162</v>
      </c>
      <c r="YP155" s="15">
        <f t="shared" si="1014"/>
        <v>1.3572843647842141E-4</v>
      </c>
      <c r="YQ155" s="12"/>
      <c r="YR155" s="11">
        <f t="shared" si="1127"/>
        <v>1.5085605616191032E-4</v>
      </c>
      <c r="YS155" s="10">
        <f t="shared" si="1015"/>
        <v>97.003835281172229</v>
      </c>
      <c r="YT155" s="9">
        <f t="shared" si="687"/>
        <v>97.622308057464522</v>
      </c>
      <c r="YU155" s="9">
        <f t="shared" si="1301"/>
        <v>96.368988695385042</v>
      </c>
      <c r="YV155" s="120">
        <f t="shared" si="1016"/>
        <v>96.995648376424782</v>
      </c>
      <c r="YW155" s="15">
        <f t="shared" si="1017"/>
        <v>1.222207898221247E-4</v>
      </c>
      <c r="YX155" s="12"/>
      <c r="YY155" s="11">
        <f t="shared" si="1128"/>
        <v>1.373263416203836E-4</v>
      </c>
      <c r="YZ155" s="10">
        <f t="shared" si="1018"/>
        <v>97.072580435949789</v>
      </c>
      <c r="ZA155" s="9">
        <f t="shared" si="689"/>
        <v>97.621897534606902</v>
      </c>
      <c r="ZB155" s="9">
        <f t="shared" si="1302"/>
        <v>96.508741944311993</v>
      </c>
      <c r="ZC155" s="120">
        <f t="shared" si="1019"/>
        <v>97.065319739459454</v>
      </c>
      <c r="ZD155" s="15">
        <f t="shared" si="1020"/>
        <v>1.0855234472323397E-4</v>
      </c>
      <c r="ZE155" s="12"/>
      <c r="ZF155" s="11">
        <f t="shared" si="1129"/>
        <v>1.2363781596954612E-4</v>
      </c>
      <c r="ZG155" s="10">
        <f t="shared" si="1021"/>
        <v>97.142247011796769</v>
      </c>
      <c r="ZH155" s="9">
        <f t="shared" si="691"/>
        <v>97.62157369826221</v>
      </c>
      <c r="ZI155" s="9">
        <f t="shared" si="1303"/>
        <v>96.650204499448336</v>
      </c>
      <c r="ZJ155" s="120">
        <f t="shared" si="1022"/>
        <v>97.135889098855273</v>
      </c>
      <c r="ZK155" s="15">
        <f t="shared" si="1023"/>
        <v>9.4725665524656122E-5</v>
      </c>
      <c r="ZL155" s="12"/>
      <c r="ZM155" s="11">
        <f t="shared" si="1130"/>
        <v>1.097930885286165E-4</v>
      </c>
      <c r="ZN155" s="10">
        <f t="shared" si="1024"/>
        <v>97.212812648618041</v>
      </c>
      <c r="ZO155" s="9">
        <f t="shared" si="693"/>
        <v>97.62132710426414</v>
      </c>
      <c r="ZP155" s="9">
        <f t="shared" si="1304"/>
        <v>96.793340675883499</v>
      </c>
      <c r="ZQ155" s="120">
        <f t="shared" si="1025"/>
        <v>97.207333890073812</v>
      </c>
      <c r="ZR155" s="15">
        <f t="shared" si="1026"/>
        <v>8.0743311162750686E-5</v>
      </c>
      <c r="ZS155" s="12"/>
      <c r="ZT155" s="11">
        <f t="shared" si="1131"/>
        <v>9.5794762981554752E-5</v>
      </c>
      <c r="ZU155" s="10">
        <f t="shared" si="1027"/>
        <v>97.284254641009795</v>
      </c>
      <c r="ZV155" s="9">
        <f t="shared" si="695"/>
        <v>97.621147936331752</v>
      </c>
      <c r="ZW155" s="9">
        <f t="shared" si="1305"/>
        <v>96.938114503000421</v>
      </c>
      <c r="ZX155" s="120">
        <f t="shared" si="1028"/>
        <v>97.279631219666086</v>
      </c>
      <c r="ZY155" s="15">
        <f t="shared" si="1029"/>
        <v>6.6607832147556721E-5</v>
      </c>
      <c r="ZZ155" s="12"/>
      <c r="AAA155" s="11">
        <f t="shared" si="1132"/>
        <v>8.1645434361563111E-5</v>
      </c>
      <c r="AAB155" s="10">
        <f t="shared" si="1030"/>
        <v>97.356549957624409</v>
      </c>
      <c r="AAC155" s="9">
        <f t="shared" si="697"/>
        <v>97.621026009926496</v>
      </c>
      <c r="AAD155" s="9">
        <f t="shared" si="1306"/>
        <v>97.084489759617554</v>
      </c>
      <c r="AAE155" s="120">
        <f t="shared" si="1031"/>
        <v>97.352757884772018</v>
      </c>
      <c r="AAF155" s="15">
        <f t="shared" si="1032"/>
        <v>5.2321767511960931E-5</v>
      </c>
      <c r="AAG155" s="12"/>
      <c r="AAH155" s="11">
        <f t="shared" si="1133"/>
        <v>6.7347686006623134E-5</v>
      </c>
      <c r="AAI155" s="10">
        <f t="shared" si="1033"/>
        <v>97.429675260897739</v>
      </c>
      <c r="AAJ155" s="9">
        <f t="shared" si="699"/>
        <v>97.620950776302038</v>
      </c>
      <c r="AAK155" s="9">
        <f t="shared" si="1307"/>
        <v>97.232430009566116</v>
      </c>
      <c r="AAL155" s="120">
        <f t="shared" si="1034"/>
        <v>97.426690392934077</v>
      </c>
      <c r="AAM155" s="15">
        <f t="shared" si="1035"/>
        <v>3.7887641737198814E-5</v>
      </c>
      <c r="AAN155" s="12"/>
      <c r="AAO155" s="11">
        <f t="shared" si="1134"/>
        <v>5.2904086493461577E-5</v>
      </c>
      <c r="AAP155" s="10">
        <f t="shared" si="1036"/>
        <v>97.503606927082103</v>
      </c>
      <c r="AAQ155" s="9">
        <f t="shared" si="701"/>
        <v>97.620911326727864</v>
      </c>
      <c r="AAR155" s="9">
        <f t="shared" si="702"/>
        <v>97.381898637603939</v>
      </c>
      <c r="AAS155" s="120">
        <f t="shared" si="1037"/>
        <v>97.501404982165894</v>
      </c>
      <c r="AAT155" s="15">
        <f t="shared" si="1038"/>
        <v>2.3307961662516192E-5</v>
      </c>
      <c r="AAU155" s="12"/>
      <c r="AAV155" s="11">
        <f t="shared" si="1135"/>
        <v>3.8317186557821531E-5</v>
      </c>
      <c r="AAW155" s="10">
        <f t="shared" si="1039"/>
        <v>97.578321066525632</v>
      </c>
      <c r="AAX155" s="9">
        <f t="shared" si="703"/>
        <v>97.620896396866954</v>
      </c>
      <c r="AAY155" s="9">
        <f t="shared" si="704"/>
        <v>97.532858885570349</v>
      </c>
      <c r="AAZ155" s="120">
        <f t="shared" si="1040"/>
        <v>97.576877641218658</v>
      </c>
      <c r="ABA155" s="15">
        <f t="shared" si="1041"/>
        <v>8.5852133863078317E-6</v>
      </c>
      <c r="ABB155" s="12"/>
      <c r="ABC155" s="11">
        <f t="shared" si="1227"/>
        <v>2.3589516008414326E-5</v>
      </c>
      <c r="ABD155" s="10">
        <f t="shared" si="1228"/>
        <v>97.653793544140115</v>
      </c>
      <c r="ABE155" s="9">
        <f t="shared" si="1308"/>
        <v>97.62089437128715</v>
      </c>
      <c r="ABF155" s="9">
        <f t="shared" si="1229"/>
        <v>97.685273888688315</v>
      </c>
      <c r="ABG155" s="120">
        <f t="shared" si="1043"/>
        <v>97.653084129987732</v>
      </c>
      <c r="ABH155" s="15">
        <f t="shared" si="1230"/>
        <v>-6.2781408340187548E-6</v>
      </c>
      <c r="ABI155" s="12"/>
      <c r="ABJ155" s="11">
        <f t="shared" si="1231"/>
        <v>8.7235806418193165E-6</v>
      </c>
      <c r="ABK155" s="10">
        <f t="shared" si="1232"/>
        <v>97.72999999999999</v>
      </c>
      <c r="ABL155" s="9">
        <f t="shared" si="706"/>
        <v>97.620895454488718</v>
      </c>
      <c r="ABM155" s="9"/>
      <c r="ABN155" s="101">
        <f t="shared" si="1046"/>
        <v>97.72999999999999</v>
      </c>
      <c r="ABO155" s="15">
        <f t="shared" si="1233"/>
        <v>-2.1279243150679059E-5</v>
      </c>
      <c r="ABP155" s="11"/>
      <c r="ABQ155" s="11"/>
    </row>
    <row r="156" spans="1:745" x14ac:dyDescent="0.2">
      <c r="A156" s="1">
        <f t="shared" si="707"/>
        <v>175.2</v>
      </c>
      <c r="B156" s="1">
        <f t="shared" si="1048"/>
        <v>-530.86680486868977</v>
      </c>
      <c r="C156" s="1">
        <f t="shared" si="1049"/>
        <v>-2564065.8939724509</v>
      </c>
      <c r="D156" s="2">
        <f t="shared" si="1050"/>
        <v>119.74</v>
      </c>
      <c r="E156" s="7">
        <f t="shared" si="1051"/>
        <v>2.8300000000000001E-3</v>
      </c>
      <c r="F156" s="1">
        <f t="shared" si="1052"/>
        <v>6.2352202539999999E-2</v>
      </c>
      <c r="G156" s="2">
        <f t="shared" si="1053"/>
        <v>3500</v>
      </c>
      <c r="H156" s="3">
        <f t="shared" si="1164"/>
        <v>58.333333333333336</v>
      </c>
      <c r="I156" s="3">
        <f t="shared" si="1165"/>
        <v>366.52</v>
      </c>
      <c r="J156" s="1">
        <f t="shared" si="1054"/>
        <v>0.77</v>
      </c>
      <c r="K156" s="1">
        <f t="shared" si="1055"/>
        <v>0.65</v>
      </c>
      <c r="L156" s="1">
        <f t="shared" si="1166"/>
        <v>0.50050000000000006</v>
      </c>
      <c r="M156" s="40">
        <f t="shared" si="1167"/>
        <v>9.0273513153513143</v>
      </c>
      <c r="N156" s="40">
        <f t="shared" si="1168"/>
        <v>685.17596483516479</v>
      </c>
      <c r="O156" s="1">
        <f t="shared" si="1056"/>
        <v>22.01</v>
      </c>
      <c r="P156" s="1">
        <f t="shared" si="1057"/>
        <v>101</v>
      </c>
      <c r="Q156" s="2">
        <f t="shared" si="1058"/>
        <v>9568.08</v>
      </c>
      <c r="R156" s="1">
        <f t="shared" si="1169"/>
        <v>95.680800000000005</v>
      </c>
      <c r="S156" s="7">
        <f t="shared" si="1059"/>
        <v>0.1084</v>
      </c>
      <c r="T156" s="7">
        <f t="shared" si="1170"/>
        <v>9.228889823999999E-3</v>
      </c>
      <c r="U156" s="7">
        <f t="shared" si="1171"/>
        <v>5.2029491518009133E-2</v>
      </c>
      <c r="V156" s="40">
        <f t="shared" si="1172"/>
        <v>5127.2756619537149</v>
      </c>
      <c r="W156" s="1">
        <f t="shared" si="1060"/>
        <v>0</v>
      </c>
      <c r="X156" s="1">
        <f t="shared" si="1061"/>
        <v>119.74</v>
      </c>
      <c r="Y156" s="1">
        <f t="shared" si="1062"/>
        <v>97.72999999999999</v>
      </c>
      <c r="Z156" s="6">
        <f t="shared" si="1173"/>
        <v>0.80246106979523479</v>
      </c>
      <c r="AA156" s="2">
        <f t="shared" si="1063"/>
        <v>464.2</v>
      </c>
      <c r="AB156" s="40">
        <f t="shared" si="1174"/>
        <v>27481.926356927921</v>
      </c>
      <c r="AC156" s="1">
        <f t="shared" si="1175"/>
        <v>0.20611977595863853</v>
      </c>
      <c r="AD156" s="2">
        <f t="shared" si="1147"/>
        <v>34</v>
      </c>
      <c r="AE156" s="10">
        <f t="shared" si="1176"/>
        <v>7.0080723825937099</v>
      </c>
      <c r="AF156" s="12">
        <f t="shared" si="1177"/>
        <v>0.15097290120030332</v>
      </c>
      <c r="AG156" s="43">
        <f t="shared" si="1178"/>
        <v>-1.4325829232930822E-4</v>
      </c>
      <c r="AH156" s="97">
        <f t="shared" si="1179"/>
        <v>3.684573583972876E-5</v>
      </c>
      <c r="AI156" s="11">
        <f t="shared" si="1180"/>
        <v>0</v>
      </c>
      <c r="AJ156" s="43">
        <f t="shared" si="1181"/>
        <v>2.0309236887699213E-3</v>
      </c>
      <c r="AK156" s="43"/>
      <c r="AL156" s="11">
        <f t="shared" si="1182"/>
        <v>0</v>
      </c>
      <c r="AM156" s="10">
        <f t="shared" si="1183"/>
        <v>98.676295552861248</v>
      </c>
      <c r="AN156" s="9"/>
      <c r="AO156" s="9">
        <f t="shared" si="1184"/>
        <v>98.46819612529265</v>
      </c>
      <c r="AP156" s="108">
        <f t="shared" si="715"/>
        <v>98.46819612529265</v>
      </c>
      <c r="AQ156" s="15">
        <f t="shared" si="1185"/>
        <v>0</v>
      </c>
      <c r="AR156" s="49"/>
      <c r="AS156" s="11">
        <f t="shared" si="1186"/>
        <v>2.0294476068188502E-5</v>
      </c>
      <c r="AT156" s="10">
        <f t="shared" si="1187"/>
        <v>98.572240179644723</v>
      </c>
      <c r="AU156" s="9">
        <f t="shared" si="1188"/>
        <v>98.46819612529265</v>
      </c>
      <c r="AV156" s="9">
        <f t="shared" si="1189"/>
        <v>98.260751766045303</v>
      </c>
      <c r="AW156" s="101">
        <f t="shared" si="719"/>
        <v>98.364473945668976</v>
      </c>
      <c r="AX156" s="15">
        <f t="shared" si="720"/>
        <v>2.0229491539401828E-5</v>
      </c>
      <c r="AY156" s="49"/>
      <c r="AZ156" s="11">
        <f t="shared" si="1190"/>
        <v>4.0526161536454099E-5</v>
      </c>
      <c r="BA156" s="10">
        <f t="shared" si="1191"/>
        <v>98.46849543227853</v>
      </c>
      <c r="BB156" s="9">
        <f t="shared" si="1192"/>
        <v>98.468184878799946</v>
      </c>
      <c r="BC156" s="9">
        <f t="shared" si="1193"/>
        <v>98.053954639739644</v>
      </c>
      <c r="BD156" s="101">
        <f t="shared" si="723"/>
        <v>98.261069759269787</v>
      </c>
      <c r="BE156" s="15">
        <f t="shared" si="1194"/>
        <v>4.0394769695538133E-5</v>
      </c>
      <c r="BF156" s="49"/>
      <c r="BG156" s="11">
        <f t="shared" si="1195"/>
        <v>6.0693605664792817E-5</v>
      </c>
      <c r="BH156" s="10">
        <f t="shared" si="1196"/>
        <v>98.365046251350449</v>
      </c>
      <c r="BI156" s="9">
        <f t="shared" si="1197"/>
        <v>98.468140035512363</v>
      </c>
      <c r="BJ156" s="9">
        <f t="shared" si="1198"/>
        <v>97.84779672382308</v>
      </c>
      <c r="BK156" s="101">
        <f t="shared" si="728"/>
        <v>98.157968379667722</v>
      </c>
      <c r="BL156" s="15">
        <f t="shared" si="1199"/>
        <v>6.0494437259582092E-5</v>
      </c>
      <c r="BM156" s="49"/>
      <c r="BN156" s="11">
        <f t="shared" si="1200"/>
        <v>8.0795396319830294E-5</v>
      </c>
      <c r="BO156" s="10">
        <f t="shared" si="1201"/>
        <v>98.261877593812684</v>
      </c>
      <c r="BP156" s="9">
        <f t="shared" si="1202"/>
        <v>98.46803946328842</v>
      </c>
      <c r="BQ156" s="9">
        <f t="shared" si="1203"/>
        <v>97.642269816473657</v>
      </c>
      <c r="BR156" s="101">
        <f t="shared" si="733"/>
        <v>98.055154639881039</v>
      </c>
      <c r="BS156" s="15">
        <f t="shared" si="1204"/>
        <v>8.0527135779170171E-5</v>
      </c>
      <c r="BT156" s="12"/>
      <c r="BU156" s="11">
        <f t="shared" si="1205"/>
        <v>1.0083015977492424E-4</v>
      </c>
      <c r="BV156" s="10">
        <f t="shared" si="1206"/>
        <v>98.158974439597415</v>
      </c>
      <c r="BW156" s="9">
        <f t="shared" si="1207"/>
        <v>98.467861253450209</v>
      </c>
      <c r="BX156" s="9">
        <f t="shared" si="1208"/>
        <v>97.437365544516624</v>
      </c>
      <c r="BY156" s="101">
        <f t="shared" si="738"/>
        <v>97.952613398983416</v>
      </c>
      <c r="BZ156" s="15">
        <f t="shared" si="1209"/>
        <v>1.0049154530350745E-4</v>
      </c>
      <c r="CA156" s="12"/>
      <c r="CB156" s="11">
        <f t="shared" si="1210"/>
        <v>1.2079656048311348E-4</v>
      </c>
      <c r="CC156" s="10">
        <f t="shared" si="1211"/>
        <v>98.056321798108385</v>
      </c>
      <c r="CD156" s="9">
        <f t="shared" si="1212"/>
        <v>98.467583725824184</v>
      </c>
      <c r="CE156" s="9">
        <f t="shared" si="1213"/>
        <v>97.233075371344896</v>
      </c>
      <c r="CF156" s="101">
        <f t="shared" si="743"/>
        <v>97.85032954858454</v>
      </c>
      <c r="CG156" s="15">
        <f t="shared" si="1214"/>
        <v>1.2038638410255546E-4</v>
      </c>
      <c r="CH156" s="12"/>
      <c r="CI156" s="11">
        <f t="shared" si="1215"/>
        <v>1.4069330082396372E-4</v>
      </c>
      <c r="CJ156" s="10">
        <f t="shared" si="1216"/>
        <v>97.953904714585505</v>
      </c>
      <c r="CK156" s="9">
        <f t="shared" si="1217"/>
        <v>98.467185433522729</v>
      </c>
      <c r="CL156" s="9">
        <f t="shared" si="1218"/>
        <v>97.029390604834376</v>
      </c>
      <c r="CM156" s="101">
        <f t="shared" si="748"/>
        <v>97.748288019178545</v>
      </c>
      <c r="CN156" s="15">
        <f t="shared" si="1219"/>
        <v>1.4021040836143629E-4</v>
      </c>
      <c r="CO156" s="12"/>
      <c r="CP156" s="11">
        <f t="shared" si="1220"/>
        <v>1.6051912082548007E-4</v>
      </c>
      <c r="CQ156" s="10">
        <f t="shared" si="1221"/>
        <v>97.851708276339423</v>
      </c>
      <c r="CR156" s="9">
        <f t="shared" si="1222"/>
        <v>98.466645167469878</v>
      </c>
      <c r="CS156" s="9">
        <f t="shared" si="524"/>
        <v>96.826302405244533</v>
      </c>
      <c r="CT156" s="101">
        <f t="shared" si="752"/>
        <v>97.646473786357205</v>
      </c>
      <c r="CU156" s="15">
        <f t="shared" si="1223"/>
        <v>1.5996241185131665E-4</v>
      </c>
      <c r="CV156" s="12"/>
      <c r="CW156" s="11">
        <f t="shared" si="754"/>
        <v>1.8027279786226094E-4</v>
      </c>
      <c r="CX156" s="10">
        <f t="shared" si="755"/>
        <v>97.749717618852998</v>
      </c>
      <c r="CY156" s="9">
        <f t="shared" si="525"/>
        <v>98.465941960674627</v>
      </c>
      <c r="CZ156" s="9">
        <f t="shared" si="526"/>
        <v>96.623801793092142</v>
      </c>
      <c r="DA156" s="101">
        <f t="shared" si="756"/>
        <v>97.544871876883377</v>
      </c>
      <c r="DB156" s="15">
        <f t="shared" si="757"/>
        <v>1.7964122557831853E-4</v>
      </c>
      <c r="DC156" s="12"/>
      <c r="DD156" s="11">
        <f t="shared" si="758"/>
        <v>1.9995314633141826E-4</v>
      </c>
      <c r="DE156" s="10">
        <f t="shared" si="759"/>
        <v>97.647917931745312</v>
      </c>
      <c r="DF156" s="9">
        <f t="shared" si="527"/>
        <v>98.465055092255625</v>
      </c>
      <c r="DG156" s="9">
        <f t="shared" si="528"/>
        <v>96.421879656993809</v>
      </c>
      <c r="DH156" s="101">
        <f t="shared" si="760"/>
        <v>97.443467374624717</v>
      </c>
      <c r="DI156" s="15">
        <f t="shared" si="761"/>
        <v>1.9924571741119113E-4</v>
      </c>
      <c r="DJ156" s="12"/>
      <c r="DK156" s="11">
        <f t="shared" si="762"/>
        <v>2.1955901730696218E-4</v>
      </c>
      <c r="DL156" s="10">
        <f t="shared" si="763"/>
        <v>97.54629446459802</v>
      </c>
      <c r="DM156" s="9">
        <f t="shared" si="529"/>
        <v>98.463964091221143</v>
      </c>
      <c r="DN156" s="9">
        <f t="shared" si="530"/>
        <v>96.220526761464626</v>
      </c>
      <c r="DO156" s="101">
        <f t="shared" si="764"/>
        <v>97.342245426342885</v>
      </c>
      <c r="DP156" s="15">
        <f t="shared" si="765"/>
        <v>2.1877479168943981E-4</v>
      </c>
      <c r="DQ156" s="12"/>
      <c r="DR156" s="11">
        <f t="shared" si="766"/>
        <v>2.3908929817428534E-4</v>
      </c>
      <c r="DS156" s="10">
        <f t="shared" si="767"/>
        <v>97.444832532639623</v>
      </c>
      <c r="DT156" s="9">
        <f t="shared" si="531"/>
        <v>98.462648740008589</v>
      </c>
      <c r="DU156" s="9">
        <f t="shared" si="532"/>
        <v>96.01973375466703</v>
      </c>
      <c r="DV156" s="101">
        <f t="shared" si="768"/>
        <v>97.24119124733781</v>
      </c>
      <c r="DW156" s="15">
        <f t="shared" si="769"/>
        <v>2.382273888128245E-4</v>
      </c>
      <c r="DX156" s="12"/>
      <c r="DY156" s="11">
        <f t="shared" si="770"/>
        <v>2.5854291224565635E-4</v>
      </c>
      <c r="DZ156" s="10">
        <f t="shared" si="771"/>
        <v>97.343517522286831</v>
      </c>
      <c r="EA156" s="9">
        <f t="shared" si="533"/>
        <v>98.461089077787733</v>
      </c>
      <c r="EB156" s="9">
        <f t="shared" si="534"/>
        <v>95.819491176100968</v>
      </c>
      <c r="EC156" s="101">
        <f t="shared" si="772"/>
        <v>97.14029012694435</v>
      </c>
      <c r="ED156" s="15">
        <f t="shared" si="773"/>
        <v>2.5760248481356294E-4</v>
      </c>
      <c r="EE156" s="12"/>
      <c r="EF156" s="11">
        <f t="shared" si="774"/>
        <v>2.7791881835800234E-4</v>
      </c>
      <c r="EG156" s="10">
        <f t="shared" si="775"/>
        <v>97.242334896540711</v>
      </c>
      <c r="EH156" s="9">
        <f t="shared" si="535"/>
        <v>98.459265403532328</v>
      </c>
      <c r="EI156" s="9">
        <f t="shared" si="536"/>
        <v>95.619789464226528</v>
      </c>
      <c r="EJ156" s="101">
        <f t="shared" si="776"/>
        <v>97.039527433879428</v>
      </c>
      <c r="EK156" s="15">
        <f t="shared" si="777"/>
        <v>2.7689909091252522E-4</v>
      </c>
      <c r="EL156" s="12"/>
      <c r="EM156" s="11">
        <f t="shared" si="778"/>
        <v>2.9721601045423925E-4</v>
      </c>
      <c r="EN156" s="10">
        <f t="shared" si="779"/>
        <v>97.141270200235454</v>
      </c>
      <c r="EO156" s="9">
        <f t="shared" si="537"/>
        <v>98.457158278864611</v>
      </c>
      <c r="EP156" s="9">
        <f t="shared" si="538"/>
        <v>95.420618964015816</v>
      </c>
      <c r="EQ156" s="101">
        <f t="shared" si="780"/>
        <v>96.938888621440213</v>
      </c>
      <c r="ER156" s="15">
        <f t="shared" si="781"/>
        <v>2.9611625306018188E-4</v>
      </c>
      <c r="ES156" s="12"/>
      <c r="ET156" s="11">
        <f t="shared" si="782"/>
        <v>3.1643351714889817E-4</v>
      </c>
      <c r="EU156" s="10">
        <f t="shared" si="783"/>
        <v>97.04030906514042</v>
      </c>
      <c r="EV156" s="9">
        <f t="shared" si="539"/>
        <v>98.454748530677549</v>
      </c>
      <c r="EW156" s="9">
        <f t="shared" si="540"/>
        <v>95.221969934420315</v>
      </c>
      <c r="EX156" s="101">
        <f t="shared" si="784"/>
        <v>96.838359232548925</v>
      </c>
      <c r="EY156" s="15">
        <f t="shared" si="785"/>
        <v>3.152530514641199E-4</v>
      </c>
      <c r="EZ156" s="12"/>
      <c r="FA156" s="11">
        <f t="shared" si="786"/>
        <v>3.35570401279805E-4</v>
      </c>
      <c r="FB156" s="10">
        <f t="shared" si="787"/>
        <v>96.939437214911038</v>
      </c>
      <c r="FC156" s="9">
        <f t="shared" si="541"/>
        <v>98.452017253539708</v>
      </c>
      <c r="FD156" s="9">
        <f t="shared" si="542"/>
        <v>95.023832555754595</v>
      </c>
      <c r="FE156" s="101">
        <f t="shared" si="788"/>
        <v>96.737924904647144</v>
      </c>
      <c r="FF156" s="15">
        <f t="shared" si="789"/>
        <v>3.3430860010351382E-4</v>
      </c>
      <c r="FG156" s="12"/>
      <c r="FH156" s="11">
        <f t="shared" si="790"/>
        <v>3.5462575944621491E-4</v>
      </c>
      <c r="FI156" s="10">
        <f t="shared" si="791"/>
        <v>96.838640469891331</v>
      </c>
      <c r="FJ156" s="9">
        <f t="shared" si="543"/>
        <v>98.448945811887711</v>
      </c>
      <c r="FK156" s="9">
        <f t="shared" si="544"/>
        <v>94.826196936983379</v>
      </c>
      <c r="FL156" s="101">
        <f t="shared" si="792"/>
        <v>96.637571374435538</v>
      </c>
      <c r="FM156" s="15">
        <f t="shared" si="793"/>
        <v>3.5328204623231833E-4</v>
      </c>
      <c r="FN156" s="12"/>
      <c r="FO156" s="11">
        <f t="shared" si="794"/>
        <v>3.7359872153510672E-4</v>
      </c>
      <c r="FP156" s="10">
        <f t="shared" si="795"/>
        <v>96.737904751764091</v>
      </c>
      <c r="FQ156" s="9">
        <f t="shared" si="545"/>
        <v>98.445515842011417</v>
      </c>
      <c r="FR156" s="9">
        <f t="shared" si="546"/>
        <v>94.629053122911657</v>
      </c>
      <c r="FS156" s="101">
        <f t="shared" si="796"/>
        <v>96.53728448246153</v>
      </c>
      <c r="FT156" s="15">
        <f t="shared" si="797"/>
        <v>3.7217256987169057E-4</v>
      </c>
      <c r="FU156" s="12"/>
      <c r="FV156" s="11">
        <f t="shared" si="798"/>
        <v>3.9248845023614955E-4</v>
      </c>
      <c r="FW156" s="10">
        <f t="shared" si="799"/>
        <v>96.637216088051062</v>
      </c>
      <c r="FX156" s="9">
        <f t="shared" si="547"/>
        <v>98.441709253836962</v>
      </c>
      <c r="FY156" s="9">
        <f t="shared" si="548"/>
        <v>94.432391101266944</v>
      </c>
      <c r="FZ156" s="101">
        <f t="shared" si="800"/>
        <v>96.437050177551953</v>
      </c>
      <c r="GA156" s="15">
        <f t="shared" si="801"/>
        <v>3.9097938329322172E-4</v>
      </c>
      <c r="GB156" s="12"/>
      <c r="GC156" s="11">
        <f t="shared" si="802"/>
        <v>4.1129414054689404E-4</v>
      </c>
      <c r="GD156" s="10">
        <f t="shared" si="803"/>
        <v>96.536560616460207</v>
      </c>
      <c r="GE156" s="9">
        <f t="shared" si="549"/>
        <v>98.437508232512798</v>
      </c>
      <c r="GF156" s="9">
        <f t="shared" si="550"/>
        <v>94.236200809673051</v>
      </c>
      <c r="GG156" s="101">
        <f t="shared" si="804"/>
        <v>96.336854521092931</v>
      </c>
      <c r="GH156" s="15">
        <f t="shared" si="805"/>
        <v>4.0970173049354364E-4</v>
      </c>
      <c r="GI156" s="12"/>
      <c r="GJ156" s="11">
        <f t="shared" si="1224"/>
        <v>4.3001501926873386E-4</v>
      </c>
      <c r="GK156" s="10">
        <f t="shared" si="1225"/>
        <v>96.435924589082333</v>
      </c>
      <c r="GL156" s="9">
        <f t="shared" si="551"/>
        <v>98.432895239804182</v>
      </c>
      <c r="GM156" s="9">
        <f t="shared" si="1234"/>
        <v>94.040472142507127</v>
      </c>
      <c r="GN156" s="120">
        <f t="shared" si="808"/>
        <v>96.236683691155662</v>
      </c>
      <c r="GO156" s="15">
        <f t="shared" si="1226"/>
        <v>4.2833888666162883E-4</v>
      </c>
      <c r="GP156" s="12"/>
      <c r="GQ156" s="11">
        <f t="shared" si="810"/>
        <v>4.4865034449494357E-4</v>
      </c>
      <c r="GR156" s="10">
        <f t="shared" si="811"/>
        <v>96.335294376435542</v>
      </c>
      <c r="GS156" s="9">
        <f t="shared" si="553"/>
        <v>98.427853015301196</v>
      </c>
      <c r="GT156" s="9">
        <f t="shared" si="1235"/>
        <v>93.845194957636608</v>
      </c>
      <c r="GU156" s="120">
        <f t="shared" si="812"/>
        <v>96.136523986468902</v>
      </c>
      <c r="GV156" s="15">
        <f t="shared" si="813"/>
        <v>4.4689015763962225E-4</v>
      </c>
      <c r="GW156" s="12"/>
      <c r="GX156" s="11">
        <f t="shared" si="814"/>
        <v>4.6719940509161798E-4</v>
      </c>
      <c r="GY156" s="10">
        <f t="shared" si="815"/>
        <v>96.234656471358448</v>
      </c>
      <c r="GZ156" s="9">
        <f t="shared" si="555"/>
        <v>98.422364577445776</v>
      </c>
      <c r="HA156" s="9">
        <f t="shared" si="556"/>
        <v>93.650359083032328</v>
      </c>
      <c r="HB156" s="101">
        <f t="shared" si="816"/>
        <v>96.036361830239059</v>
      </c>
      <c r="HC156" s="15">
        <f t="shared" si="817"/>
        <v>4.653548793780958E-4</v>
      </c>
      <c r="HD156" s="12"/>
      <c r="HE156" s="11">
        <f t="shared" si="818"/>
        <v>4.8566152017240328E-4</v>
      </c>
      <c r="HF156" s="10">
        <f t="shared" si="819"/>
        <v>96.133997492752883</v>
      </c>
      <c r="HG156" s="9">
        <f t="shared" si="557"/>
        <v>98.416413224383078</v>
      </c>
      <c r="HH156" s="9">
        <f t="shared" si="558"/>
        <v>93.455954323252499</v>
      </c>
      <c r="HI156" s="101">
        <f t="shared" si="820"/>
        <v>95.936183773817788</v>
      </c>
      <c r="HJ156" s="15">
        <f t="shared" si="821"/>
        <v>4.8373241738678319E-4</v>
      </c>
      <c r="HK156" s="12"/>
      <c r="HL156" s="11">
        <f t="shared" si="822"/>
        <v>5.0403603856801187E-4</v>
      </c>
      <c r="HM156" s="10">
        <f t="shared" si="823"/>
        <v>96.033304189176107</v>
      </c>
      <c r="HN156" s="9">
        <f t="shared" si="559"/>
        <v>98.409982534642424</v>
      </c>
      <c r="HO156" s="9">
        <f t="shared" si="1236"/>
        <v>93.261970465794292</v>
      </c>
      <c r="HP156" s="120">
        <f t="shared" si="824"/>
        <v>95.835976500218351</v>
      </c>
      <c r="HQ156" s="15">
        <f t="shared" si="825"/>
        <v>5.0202216618157509E-4</v>
      </c>
      <c r="HR156" s="12"/>
      <c r="HS156" s="11">
        <f t="shared" si="1064"/>
        <v>5.2232233829139693E-4</v>
      </c>
      <c r="HT156" s="10">
        <f t="shared" si="826"/>
        <v>95.932563442283481</v>
      </c>
      <c r="HU156" s="9">
        <f t="shared" si="1237"/>
        <v>98.403056367653221</v>
      </c>
      <c r="HV156" s="9">
        <f t="shared" si="562"/>
        <v>93.068397287311456</v>
      </c>
      <c r="HW156" s="120">
        <f t="shared" si="827"/>
        <v>95.735726827482338</v>
      </c>
      <c r="HX156" s="15">
        <f t="shared" si="828"/>
        <v>5.2022354872851022E-4</v>
      </c>
      <c r="HY156" s="12"/>
      <c r="HZ156" s="11">
        <f t="shared" si="1065"/>
        <v>5.4051982599921298E-4</v>
      </c>
      <c r="IA156" s="10">
        <f t="shared" si="829"/>
        <v>95.831762270123448</v>
      </c>
      <c r="IB156" s="9">
        <f t="shared" si="1238"/>
        <v>98.395618864101237</v>
      </c>
      <c r="IC156" s="9">
        <f t="shared" si="564"/>
        <v>92.875224559690935</v>
      </c>
      <c r="ID156" s="120">
        <f t="shared" si="830"/>
        <v>95.635421711896086</v>
      </c>
      <c r="IE156" s="15">
        <f t="shared" si="831"/>
        <v>5.3833601588594831E-4</v>
      </c>
      <c r="IF156" s="12"/>
      <c r="IG156" s="11">
        <f t="shared" si="1066"/>
        <v>5.5862793645077946E-4</v>
      </c>
      <c r="IH156" s="10">
        <f t="shared" si="832"/>
        <v>95.730887830283933</v>
      </c>
      <c r="II156" s="9">
        <f t="shared" si="1239"/>
        <v>98.387654446130412</v>
      </c>
      <c r="IJ156" s="9">
        <f t="shared" si="566"/>
        <v>92.68244205599072</v>
      </c>
      <c r="IK156" s="120">
        <f t="shared" si="833"/>
        <v>95.535048251060573</v>
      </c>
      <c r="IL156" s="15">
        <f t="shared" si="834"/>
        <v>5.5635904584519101E-4</v>
      </c>
      <c r="IM156" s="12"/>
      <c r="IN156" s="11">
        <f t="shared" si="1067"/>
        <v>5.766461319648428E-4</v>
      </c>
      <c r="IO156" s="10">
        <f t="shared" si="835"/>
        <v>95.629927422893843</v>
      </c>
      <c r="IP156" s="9">
        <f t="shared" si="1240"/>
        <v>98.379147817395449</v>
      </c>
      <c r="IQ156" s="9">
        <f t="shared" si="568"/>
        <v>92.49003955623192</v>
      </c>
      <c r="IR156" s="120">
        <f t="shared" si="836"/>
        <v>95.434593686813685</v>
      </c>
      <c r="IS156" s="15">
        <f t="shared" si="837"/>
        <v>5.7429214357079469E-4</v>
      </c>
      <c r="IT156" s="12"/>
      <c r="IU156" s="11">
        <f t="shared" si="1068"/>
        <v>5.9457390187532262E-4</v>
      </c>
      <c r="IV156" s="10">
        <f t="shared" si="838"/>
        <v>95.528868493478768</v>
      </c>
      <c r="IW156" s="9">
        <f t="shared" si="1241"/>
        <v>98.370083962970568</v>
      </c>
      <c r="IX156" s="9">
        <f t="shared" si="570"/>
        <v>92.298006853046871</v>
      </c>
      <c r="IY156" s="120">
        <f t="shared" si="839"/>
        <v>95.33404540800872</v>
      </c>
      <c r="IZ156" s="15">
        <f t="shared" si="840"/>
        <v>5.9213484024086703E-4</v>
      </c>
      <c r="JA156" s="12"/>
      <c r="JB156" s="11">
        <f t="shared" si="1069"/>
        <v>6.1241076198638054E-4</v>
      </c>
      <c r="JC156" s="10">
        <f t="shared" si="841"/>
        <v>95.427698635674318</v>
      </c>
      <c r="JD156" s="9">
        <f t="shared" si="1242"/>
        <v>98.360448149119364</v>
      </c>
      <c r="JE156" s="9">
        <f t="shared" si="572"/>
        <v>92.106333757177822</v>
      </c>
      <c r="JF156" s="120">
        <f t="shared" si="842"/>
        <v>95.233390953148586</v>
      </c>
      <c r="JG156" s="15">
        <f t="shared" si="843"/>
        <v>6.0988669268841956E-4</v>
      </c>
      <c r="JH156" s="12"/>
      <c r="JI156" s="11">
        <f t="shared" si="1070"/>
        <v>6.3015625402783836E-4</v>
      </c>
      <c r="JJ156" s="10">
        <f t="shared" si="844"/>
        <v>95.326405593796906</v>
      </c>
      <c r="JK156" s="9">
        <f t="shared" si="1243"/>
        <v>98.350225922931017</v>
      </c>
      <c r="JL156" s="9">
        <f t="shared" si="574"/>
        <v>91.915010102827594</v>
      </c>
      <c r="JM156" s="120">
        <f t="shared" si="845"/>
        <v>95.132618012879306</v>
      </c>
      <c r="JN156" s="15">
        <f t="shared" si="846"/>
        <v>6.2754728284409483E-4</v>
      </c>
      <c r="JO156" s="12"/>
      <c r="JP156" s="11">
        <f t="shared" si="1071"/>
        <v>6.4780994511130698E-4</v>
      </c>
      <c r="JQ156" s="10">
        <f t="shared" si="847"/>
        <v>95.224977265275214</v>
      </c>
      <c r="JR156" s="9">
        <f t="shared" si="1244"/>
        <v>98.339403111827835</v>
      </c>
      <c r="JS156" s="9">
        <f t="shared" si="576"/>
        <v>91.724025752858424</v>
      </c>
      <c r="JT156" s="120">
        <f t="shared" si="848"/>
        <v>95.031714432343136</v>
      </c>
      <c r="JU156" s="15">
        <f t="shared" si="849"/>
        <v>6.451162171811775E-4</v>
      </c>
      <c r="JV156" s="12"/>
      <c r="JW156" s="11">
        <f t="shared" si="1072"/>
        <v>6.6537142718791514E-4</v>
      </c>
      <c r="JX156" s="10">
        <f t="shared" si="850"/>
        <v>95.123401702942829</v>
      </c>
      <c r="JY156" s="9">
        <f t="shared" si="1245"/>
        <v>98.32796582294911</v>
      </c>
      <c r="JZ156" s="9">
        <f t="shared" si="578"/>
        <v>91.533370603840439</v>
      </c>
      <c r="KA156" s="120">
        <f t="shared" si="851"/>
        <v>94.930668213394767</v>
      </c>
      <c r="KB156" s="15">
        <f t="shared" si="852"/>
        <v>6.6259312616318835E-4</v>
      </c>
      <c r="KC156" s="12"/>
      <c r="KD156" s="11">
        <f t="shared" si="1073"/>
        <v>6.8284031650793899E-4</v>
      </c>
      <c r="KE156" s="10">
        <f t="shared" si="853"/>
        <v>95.021667117195307</v>
      </c>
      <c r="KF156" s="9">
        <f t="shared" si="1246"/>
        <v>98.31590044241625</v>
      </c>
      <c r="KG156" s="9">
        <f t="shared" si="580"/>
        <v>91.343034590946601</v>
      </c>
      <c r="KH156" s="120">
        <f t="shared" si="854"/>
        <v>94.829467516681433</v>
      </c>
      <c r="KI156" s="15">
        <f t="shared" si="855"/>
        <v>6.7997766369486264E-4</v>
      </c>
      <c r="KJ156" s="12"/>
      <c r="KK156" s="11">
        <f t="shared" si="1074"/>
        <v>7.0021625308316828E-4</v>
      </c>
      <c r="KL156" s="10">
        <f t="shared" si="856"/>
        <v>94.919761878012423</v>
      </c>
      <c r="KM156" s="9">
        <f t="shared" si="1247"/>
        <v>98.303193634483875</v>
      </c>
      <c r="KN156" s="9">
        <f t="shared" si="582"/>
        <v>91.153007692694956</v>
      </c>
      <c r="KO156" s="120">
        <f t="shared" si="857"/>
        <v>94.728100663589416</v>
      </c>
      <c r="KP156" s="15">
        <f t="shared" si="858"/>
        <v>6.9726950657694774E-4</v>
      </c>
      <c r="KQ156" s="12"/>
      <c r="KR156" s="11">
        <f t="shared" si="1075"/>
        <v>7.1749890015237788E-4</v>
      </c>
      <c r="KS156" s="10">
        <f t="shared" si="859"/>
        <v>94.817674516848399</v>
      </c>
      <c r="KT156" s="9">
        <f t="shared" si="1248"/>
        <v>98.289832340581725</v>
      </c>
      <c r="KU156" s="9">
        <f t="shared" si="584"/>
        <v>90.963279935537273</v>
      </c>
      <c r="KV156" s="120">
        <f t="shared" si="860"/>
        <v>94.626556138059499</v>
      </c>
      <c r="KW156" s="15">
        <f t="shared" si="861"/>
        <v>7.1446835396526325E-4</v>
      </c>
      <c r="KX156" s="12"/>
      <c r="KY156" s="11">
        <f t="shared" si="1076"/>
        <v>7.3468794365047106E-4</v>
      </c>
      <c r="KZ156" s="10">
        <f t="shared" si="862"/>
        <v>94.715393728391959</v>
      </c>
      <c r="LA156" s="9">
        <f t="shared" si="1249"/>
        <v>98.275803778251969</v>
      </c>
      <c r="LB156" s="9">
        <f t="shared" si="586"/>
        <v>90.773841398294408</v>
      </c>
      <c r="LC156" s="120">
        <f t="shared" si="863"/>
        <v>94.524822588273196</v>
      </c>
      <c r="LD156" s="15">
        <f t="shared" si="864"/>
        <v>7.3157392683456516E-4</v>
      </c>
      <c r="LE156" s="12"/>
      <c r="LF156" s="11">
        <f t="shared" si="1077"/>
        <v>7.5178309168171128E-4</v>
      </c>
      <c r="LG156" s="10">
        <f t="shared" si="865"/>
        <v>94.612908372198689</v>
      </c>
      <c r="LH156" s="9">
        <f t="shared" si="1250"/>
        <v>98.261095439986491</v>
      </c>
      <c r="LI156" s="9">
        <f t="shared" si="588"/>
        <v>90.584682216437812</v>
      </c>
      <c r="LJ156" s="120">
        <f t="shared" si="866"/>
        <v>94.422888828212152</v>
      </c>
      <c r="LK156" s="15">
        <f t="shared" si="867"/>
        <v>7.4858596744763585E-4</v>
      </c>
      <c r="LL156" s="12"/>
      <c r="LM156" s="11">
        <f t="shared" si="1078"/>
        <v>7.6878407399756828E-4</v>
      </c>
      <c r="LN156" s="10">
        <f t="shared" si="868"/>
        <v>94.510207474197614</v>
      </c>
      <c r="LO156" s="9">
        <f t="shared" si="1251"/>
        <v>98.245695091968642</v>
      </c>
      <c r="LP156" s="9">
        <f t="shared" si="590"/>
        <v>90.395792586218292</v>
      </c>
      <c r="LQ156" s="120">
        <f t="shared" si="869"/>
        <v>94.320743839093467</v>
      </c>
      <c r="LR156" s="15">
        <f t="shared" si="870"/>
        <v>7.6550423882994385E-4</v>
      </c>
      <c r="LS156" s="12"/>
      <c r="LT156" s="11">
        <f t="shared" si="1079"/>
        <v>7.8569064147951211E-4</v>
      </c>
      <c r="LU156" s="10">
        <f t="shared" si="871"/>
        <v>94.407280228074711</v>
      </c>
      <c r="LV156" s="9">
        <f t="shared" si="1252"/>
        <v>98.229590772723725</v>
      </c>
      <c r="LW156" s="9">
        <f t="shared" si="592"/>
        <v>90.207162768641552</v>
      </c>
      <c r="LX156" s="120">
        <f t="shared" si="872"/>
        <v>94.218376770682639</v>
      </c>
      <c r="LY156" s="15">
        <f t="shared" si="873"/>
        <v>7.8232852425036956E-4</v>
      </c>
      <c r="LZ156" s="12"/>
      <c r="MA156" s="11">
        <f t="shared" si="1080"/>
        <v>8.0250256562720856E-4</v>
      </c>
      <c r="MB156" s="10">
        <f t="shared" si="874"/>
        <v>94.30411599653533</v>
      </c>
      <c r="MC156" s="9">
        <f t="shared" si="1253"/>
        <v>98.212770791682601</v>
      </c>
      <c r="MD156" s="9">
        <f t="shared" si="594"/>
        <v>90.018783093292441</v>
      </c>
      <c r="ME156" s="120">
        <f t="shared" si="875"/>
        <v>94.115776942487514</v>
      </c>
      <c r="MF156" s="15">
        <f t="shared" si="876"/>
        <v>7.9905862670819506E-4</v>
      </c>
      <c r="MG156" s="12"/>
      <c r="MH156" s="11">
        <f t="shared" si="1081"/>
        <v>8.1921963805240794E-4</v>
      </c>
      <c r="MI156" s="10">
        <f t="shared" si="877"/>
        <v>94.200704312448465</v>
      </c>
      <c r="MJ156" s="9">
        <f t="shared" si="1254"/>
        <v>98.195223727662494</v>
      </c>
      <c r="MK156" s="9">
        <f t="shared" si="596"/>
        <v>89.830643962007557</v>
      </c>
      <c r="ML156" s="120">
        <f t="shared" si="878"/>
        <v>94.012933844835032</v>
      </c>
      <c r="MM156" s="15">
        <f t="shared" si="879"/>
        <v>8.1569436842680453E-4</v>
      </c>
      <c r="MN156" s="12"/>
      <c r="MO156" s="11">
        <f t="shared" si="1082"/>
        <v>8.3584166997891125E-4</v>
      </c>
      <c r="MP156" s="10">
        <f t="shared" si="880"/>
        <v>94.097034879874869</v>
      </c>
      <c r="MQ156" s="9">
        <f t="shared" si="1255"/>
        <v>98.176938427269107</v>
      </c>
      <c r="MR156" s="9">
        <f t="shared" si="598"/>
        <v>89.642735852397607</v>
      </c>
      <c r="MS156" s="120">
        <f t="shared" si="881"/>
        <v>93.909837139833357</v>
      </c>
      <c r="MT156" s="15">
        <f t="shared" si="882"/>
        <v>8.3223559035439088E-4</v>
      </c>
      <c r="MU156" s="12"/>
      <c r="MV156" s="11">
        <f t="shared" si="1083"/>
        <v>8.5236849174895074E-4</v>
      </c>
      <c r="MW156" s="10">
        <f t="shared" si="883"/>
        <v>93.99309757498159</v>
      </c>
      <c r="MX156" s="9">
        <f t="shared" si="1256"/>
        <v>98.157904003223933</v>
      </c>
      <c r="MY156" s="9">
        <f t="shared" si="1257"/>
        <v>89.455049321221708</v>
      </c>
      <c r="MZ156" s="120">
        <f t="shared" si="884"/>
        <v>93.806476662222821</v>
      </c>
      <c r="NA156" s="15">
        <f t="shared" si="885"/>
        <v>8.4868215167175742E-4</v>
      </c>
      <c r="NB156" s="12"/>
      <c r="NC156" s="11">
        <f t="shared" si="1084"/>
        <v>8.6879995233612236E-4</v>
      </c>
      <c r="ND156" s="10">
        <f t="shared" si="886"/>
        <v>93.888882446846026</v>
      </c>
      <c r="NE156" s="9">
        <f t="shared" si="601"/>
        <v>98.138109832620728</v>
      </c>
      <c r="NF156" s="9">
        <f t="shared" si="1258"/>
        <v>89.267575007613004</v>
      </c>
      <c r="NG156" s="120">
        <f t="shared" si="887"/>
        <v>93.702842420116866</v>
      </c>
      <c r="NH156" s="15">
        <f t="shared" si="888"/>
        <v>8.6503392930775875E-4</v>
      </c>
      <c r="NI156" s="12"/>
      <c r="NJ156" s="11">
        <f t="shared" si="1085"/>
        <v>8.8513591886534352E-4</v>
      </c>
      <c r="NK156" s="10">
        <f t="shared" si="889"/>
        <v>93.78437971815103</v>
      </c>
      <c r="NL156" s="9">
        <f t="shared" si="603"/>
        <v>98.117545555114745</v>
      </c>
      <c r="NM156" s="9">
        <f t="shared" si="1259"/>
        <v>89.0803036361594</v>
      </c>
      <c r="NN156" s="120">
        <f t="shared" si="890"/>
        <v>93.598924595637072</v>
      </c>
      <c r="NO156" s="15">
        <f t="shared" si="891"/>
        <v>8.8129081746228597E-4</v>
      </c>
      <c r="NP156" s="12"/>
      <c r="NQ156" s="11">
        <f t="shared" si="1086"/>
        <v>9.0137627613982711E-4</v>
      </c>
      <c r="NR156" s="10">
        <f t="shared" si="892"/>
        <v>93.679579785774848</v>
      </c>
      <c r="NS156" s="9">
        <f t="shared" si="605"/>
        <v>98.096201071048512</v>
      </c>
      <c r="NT156" s="9">
        <f t="shared" si="1260"/>
        <v>88.893226019838394</v>
      </c>
      <c r="NU156" s="120">
        <f t="shared" si="893"/>
        <v>93.49471354544346</v>
      </c>
      <c r="NV156" s="15">
        <f t="shared" si="894"/>
        <v>8.9745272713729707E-4</v>
      </c>
      <c r="NW156" s="12"/>
      <c r="NX156" s="11">
        <f t="shared" si="1087"/>
        <v>9.1752092617555998E-4</v>
      </c>
      <c r="NY156" s="10">
        <f t="shared" si="895"/>
        <v>93.574473221277117</v>
      </c>
      <c r="NZ156" s="9">
        <f t="shared" si="607"/>
        <v>98.074066539517602</v>
      </c>
      <c r="OA156" s="9">
        <f t="shared" si="1261"/>
        <v>88.706333062810501</v>
      </c>
      <c r="OB156" s="120">
        <f t="shared" si="896"/>
        <v>93.390199801164044</v>
      </c>
      <c r="OC156" s="15">
        <f t="shared" si="897"/>
        <v>9.1351958567579747E-4</v>
      </c>
      <c r="OD156" s="12"/>
      <c r="OE156" s="11">
        <f t="shared" si="1088"/>
        <v>9.3356978774317926E-4</v>
      </c>
      <c r="OF156" s="10">
        <f t="shared" si="898"/>
        <v>93.469050771284941</v>
      </c>
      <c r="OG156" s="9">
        <f t="shared" si="609"/>
        <v>98.051132376379812</v>
      </c>
      <c r="OH156" s="9">
        <f t="shared" si="1262"/>
        <v>88.519615763071158</v>
      </c>
      <c r="OI156" s="120">
        <f t="shared" si="899"/>
        <v>93.285374069725492</v>
      </c>
      <c r="OJ156" s="15">
        <f t="shared" si="900"/>
        <v>9.2949133630906801E-4</v>
      </c>
      <c r="OK156" s="12"/>
      <c r="OL156" s="11">
        <f t="shared" si="1089"/>
        <v>9.4952279591763698E-4</v>
      </c>
      <c r="OM156" s="10">
        <f t="shared" si="901"/>
        <v>93.363303357780637</v>
      </c>
      <c r="ON156" s="9">
        <f t="shared" si="611"/>
        <v>98.027389252211123</v>
      </c>
      <c r="OO156" s="9">
        <f t="shared" si="1263"/>
        <v>88.333065214964151</v>
      </c>
      <c r="OP156" s="120">
        <f t="shared" si="902"/>
        <v>93.18022723358763</v>
      </c>
      <c r="OQ156" s="15">
        <f t="shared" si="903"/>
        <v>9.4536793771226907E-4</v>
      </c>
      <c r="OR156" s="12"/>
      <c r="OS156" s="11">
        <f t="shared" si="1090"/>
        <v>9.6537990163565843E-4</v>
      </c>
      <c r="OT156" s="10">
        <f t="shared" si="904"/>
        <v>93.257222078294333</v>
      </c>
      <c r="OU156" s="9">
        <f t="shared" si="613"/>
        <v>98.002828090211636</v>
      </c>
      <c r="OV156" s="9">
        <f t="shared" si="1264"/>
        <v>88.146672611557463</v>
      </c>
      <c r="OW156" s="120">
        <f t="shared" si="905"/>
        <v>93.074750350884557</v>
      </c>
      <c r="OX156" s="15">
        <f t="shared" si="906"/>
        <v>9.6114936356850138E-4</v>
      </c>
      <c r="OY156" s="12"/>
      <c r="OZ156" s="11">
        <f t="shared" si="1091"/>
        <v>9.8114107126126907E-4</v>
      </c>
      <c r="PA156" s="10">
        <f t="shared" si="907"/>
        <v>93.150798206003415</v>
      </c>
      <c r="PB156" s="9">
        <f t="shared" si="615"/>
        <v>97.977440064064567</v>
      </c>
      <c r="PC156" s="9">
        <f t="shared" si="1265"/>
        <v>87.960429246885681</v>
      </c>
      <c r="PD156" s="120">
        <f t="shared" si="908"/>
        <v>92.968934655475124</v>
      </c>
      <c r="PE156" s="15">
        <f t="shared" si="909"/>
        <v>9.768356021413883E-4</v>
      </c>
      <c r="PF156" s="12"/>
      <c r="PG156" s="11">
        <f t="shared" si="1092"/>
        <v>9.9680628615927492E-4</v>
      </c>
      <c r="PH156" s="10">
        <f t="shared" si="910"/>
        <v>93.044023189742447</v>
      </c>
      <c r="PI156" s="9">
        <f t="shared" si="617"/>
        <v>97.951216595751347</v>
      </c>
      <c r="PJ156" s="9">
        <f t="shared" si="1266"/>
        <v>87.774326518058686</v>
      </c>
      <c r="PK156" s="120">
        <f t="shared" si="911"/>
        <v>92.862771556905017</v>
      </c>
      <c r="PL156" s="15">
        <f t="shared" si="912"/>
        <v>9.9242665585634062E-4</v>
      </c>
      <c r="PM156" s="12"/>
      <c r="PN156" s="11">
        <f t="shared" si="1093"/>
        <v>1.0123755422770534E-3</v>
      </c>
      <c r="PO156" s="10">
        <f t="shared" si="913"/>
        <v>92.936888653924882</v>
      </c>
      <c r="PP156" s="9">
        <f t="shared" si="619"/>
        <v>97.924149353325717</v>
      </c>
      <c r="PQ156" s="9">
        <f t="shared" si="1267"/>
        <v>87.588355927241082</v>
      </c>
      <c r="PR156" s="120">
        <f t="shared" si="914"/>
        <v>92.756252640283407</v>
      </c>
      <c r="PS156" s="15">
        <f t="shared" si="915"/>
        <v>1.0079225408904809E-3</v>
      </c>
      <c r="PT156" s="12"/>
      <c r="PU156" s="11">
        <f t="shared" si="1094"/>
        <v>1.0278488497345035E-3</v>
      </c>
      <c r="PV156" s="10">
        <f t="shared" si="916"/>
        <v>92.829386398380237</v>
      </c>
      <c r="PW156" s="9">
        <f t="shared" si="621"/>
        <v>97.896230248649601</v>
      </c>
      <c r="PX156" s="9">
        <f t="shared" si="1268"/>
        <v>87.402509083504611</v>
      </c>
      <c r="PY156" s="120">
        <f t="shared" si="917"/>
        <v>92.649369666077106</v>
      </c>
      <c r="PZ156" s="15">
        <f t="shared" si="918"/>
        <v>1.0233232867712077E-3</v>
      </c>
      <c r="QA156" s="12"/>
      <c r="QB156" s="11">
        <f t="shared" si="1095"/>
        <v>1.0432262324222327E-3</v>
      </c>
      <c r="QC156" s="10">
        <f t="shared" si="919"/>
        <v>92.721508398109208</v>
      </c>
      <c r="QD156" s="9">
        <f t="shared" si="623"/>
        <v>97.867451435093486</v>
      </c>
      <c r="QE156" s="9">
        <f t="shared" si="1269"/>
        <v>87.216777704553564</v>
      </c>
      <c r="QF156" s="120">
        <f t="shared" si="920"/>
        <v>92.542114569823525</v>
      </c>
      <c r="QG156" s="15">
        <f t="shared" si="921"/>
        <v>1.0386289359836712E-3</v>
      </c>
      <c r="QH156" s="12"/>
      <c r="QI156" s="11">
        <f t="shared" si="1096"/>
        <v>1.0585077276082479E-3</v>
      </c>
      <c r="QJ156" s="10">
        <f t="shared" si="922"/>
        <v>92.613246802958102</v>
      </c>
      <c r="QK156" s="9">
        <f t="shared" si="625"/>
        <v>97.837805305203929</v>
      </c>
      <c r="QL156" s="9">
        <f t="shared" si="1270"/>
        <v>87.0311536183291</v>
      </c>
      <c r="QM156" s="120">
        <f t="shared" si="923"/>
        <v>92.434479461766514</v>
      </c>
      <c r="QN156" s="15">
        <f t="shared" si="924"/>
        <v>1.0538395435868788E-3</v>
      </c>
      <c r="QO156" s="12"/>
      <c r="QP156" s="11">
        <f t="shared" si="1097"/>
        <v>1.0736933855528584E-3</v>
      </c>
      <c r="QQ156" s="10">
        <f t="shared" si="925"/>
        <v>92.504593937216782</v>
      </c>
      <c r="QR156" s="9">
        <f t="shared" si="627"/>
        <v>97.807284488340642</v>
      </c>
      <c r="QS156" s="9">
        <f t="shared" si="1271"/>
        <v>86.845628764492943</v>
      </c>
      <c r="QT156" s="120">
        <f t="shared" si="926"/>
        <v>92.326456626416785</v>
      </c>
      <c r="QU156" s="15">
        <f t="shared" si="927"/>
        <v>1.0689551768385754E-3</v>
      </c>
      <c r="QV156" s="12"/>
      <c r="QW156" s="11">
        <f t="shared" si="1098"/>
        <v>1.0887832691319874E-3</v>
      </c>
      <c r="QX156" s="10">
        <f t="shared" si="928"/>
        <v>92.395542299141624</v>
      </c>
      <c r="QY156" s="9">
        <f t="shared" si="629"/>
        <v>97.775881848285607</v>
      </c>
      <c r="QZ156" s="9">
        <f t="shared" si="1272"/>
        <v>86.660195195793904</v>
      </c>
      <c r="RA156" s="120">
        <f t="shared" si="929"/>
        <v>92.218038522039762</v>
      </c>
      <c r="RB156" s="15">
        <f t="shared" si="930"/>
        <v>1.0839759148288245E-3</v>
      </c>
      <c r="RC156" s="12"/>
      <c r="RD156" s="11">
        <f t="shared" si="1099"/>
        <v>1.1037774534688191E-3</v>
      </c>
      <c r="RE156" s="10">
        <f t="shared" si="931"/>
        <v>92.28608456040638</v>
      </c>
      <c r="RF156" s="9">
        <f t="shared" si="631"/>
        <v>97.743590480826555</v>
      </c>
      <c r="RG156" s="9">
        <f t="shared" si="1273"/>
        <v>86.474845079319024</v>
      </c>
      <c r="RH156" s="120">
        <f t="shared" si="932"/>
        <v>92.109217780072782</v>
      </c>
      <c r="RI156" s="15">
        <f t="shared" si="933"/>
        <v>1.0989018481223675E-3</v>
      </c>
      <c r="RJ156" s="12"/>
      <c r="RK156" s="11">
        <f t="shared" si="1100"/>
        <v>1.1186760255738342E-3</v>
      </c>
      <c r="RL156" s="10">
        <f t="shared" si="934"/>
        <v>92.176213565483025</v>
      </c>
      <c r="RM156" s="9">
        <f t="shared" si="633"/>
        <v>97.710403711317056</v>
      </c>
      <c r="RN156" s="9">
        <f t="shared" si="1274"/>
        <v>86.289570697633422</v>
      </c>
      <c r="RO156" s="120">
        <f t="shared" si="935"/>
        <v>91.999987204475246</v>
      </c>
      <c r="RP156" s="15">
        <f t="shared" si="936"/>
        <v>1.1137330784094985E-3</v>
      </c>
      <c r="RQ156" s="12"/>
      <c r="RR156" s="11">
        <f t="shared" si="1101"/>
        <v>1.1334790839930883E-3</v>
      </c>
      <c r="RS156" s="10">
        <f t="shared" si="937"/>
        <v>92.065922330955672</v>
      </c>
      <c r="RT156" s="9">
        <f t="shared" si="635"/>
        <v>97.676315092215233</v>
      </c>
      <c r="RU156" s="9">
        <f t="shared" si="1275"/>
        <v>86.104364449810078</v>
      </c>
      <c r="RV156" s="120">
        <f t="shared" si="938"/>
        <v>91.890339771012663</v>
      </c>
      <c r="RW156" s="15">
        <f t="shared" si="939"/>
        <v>1.1284697181656628E-3</v>
      </c>
      <c r="RX156" s="12"/>
      <c r="RY156" s="11">
        <f t="shared" si="1102"/>
        <v>1.1481867384648067E-3</v>
      </c>
      <c r="RZ156" s="10">
        <f t="shared" si="940"/>
        <v>91.955204044769303</v>
      </c>
      <c r="SA156" s="9">
        <f t="shared" si="637"/>
        <v>97.641318400603382</v>
      </c>
      <c r="SB156" s="9">
        <f t="shared" si="1276"/>
        <v>85.919218852353055</v>
      </c>
      <c r="SC156" s="120">
        <f t="shared" si="941"/>
        <v>91.780268626478218</v>
      </c>
      <c r="SD156" s="15">
        <f t="shared" si="942"/>
        <v>1.1431118903195169E-3</v>
      </c>
      <c r="SE156" s="12"/>
      <c r="SF156" s="11">
        <f t="shared" si="1103"/>
        <v>1.162799109584203E-3</v>
      </c>
      <c r="SG156" s="10">
        <f t="shared" si="943"/>
        <v>91.844052065415994</v>
      </c>
      <c r="SH156" s="9">
        <f t="shared" si="639"/>
        <v>97.605407635690199</v>
      </c>
      <c r="SI156" s="9">
        <f t="shared" si="1277"/>
        <v>85.734126540017996</v>
      </c>
      <c r="SJ156" s="120">
        <f t="shared" si="944"/>
        <v>91.669767087854098</v>
      </c>
      <c r="SK156" s="15">
        <f t="shared" si="945"/>
        <v>1.1576597279293471E-3</v>
      </c>
      <c r="SL156" s="12"/>
      <c r="SM156" s="11">
        <f t="shared" si="1104"/>
        <v>1.1773163284763122E-3</v>
      </c>
      <c r="SN156" s="10">
        <f t="shared" si="946"/>
        <v>91.732459921061633</v>
      </c>
      <c r="SO156" s="9">
        <f t="shared" si="641"/>
        <v>97.568577016297795</v>
      </c>
      <c r="SP156" s="9">
        <f t="shared" si="1278"/>
        <v>85.549080266529671</v>
      </c>
      <c r="SQ156" s="120">
        <f t="shared" si="947"/>
        <v>91.558828641413726</v>
      </c>
      <c r="SR156" s="15">
        <f t="shared" si="948"/>
        <v>1.1721133738680422E-3</v>
      </c>
      <c r="SS156" s="12"/>
      <c r="ST156" s="11">
        <f t="shared" si="1105"/>
        <v>1.1917385364771074E-3</v>
      </c>
      <c r="SU156" s="10">
        <f t="shared" si="949"/>
        <v>91.620421308613857</v>
      </c>
      <c r="SV156" s="9">
        <f t="shared" si="643"/>
        <v>97.530820978335001</v>
      </c>
      <c r="SW156" s="9">
        <f t="shared" si="1279"/>
        <v>86.673869074102356</v>
      </c>
      <c r="SX156" s="120">
        <f t="shared" si="950"/>
        <v>92.102345026218671</v>
      </c>
      <c r="SY156" s="15">
        <f t="shared" si="951"/>
        <v>1.0587447038195414E-3</v>
      </c>
      <c r="SZ156" s="12"/>
      <c r="TA156" s="11">
        <f t="shared" si="1106"/>
        <v>1.0775510933469944E-3</v>
      </c>
      <c r="TB156" s="10">
        <f t="shared" si="952"/>
        <v>92.166860855268382</v>
      </c>
      <c r="TC156" s="9">
        <f t="shared" si="645"/>
        <v>97.500015378244441</v>
      </c>
      <c r="TD156" s="9">
        <f t="shared" si="1280"/>
        <v>93.987477882906163</v>
      </c>
      <c r="TE156" s="120">
        <f t="shared" si="953"/>
        <v>95.743746630575302</v>
      </c>
      <c r="TF156" s="15">
        <f t="shared" si="954"/>
        <v>3.4253448877369792E-4</v>
      </c>
      <c r="TG156" s="12"/>
      <c r="TH156" s="11">
        <f t="shared" si="1107"/>
        <v>3.5846581707003937E-4</v>
      </c>
      <c r="TI156" s="10">
        <f t="shared" si="955"/>
        <v>95.821899576928843</v>
      </c>
      <c r="TJ156" s="9">
        <f t="shared" si="647"/>
        <v>97.496790927232752</v>
      </c>
      <c r="TK156" s="9">
        <f t="shared" si="1281"/>
        <v>94.086073909941774</v>
      </c>
      <c r="TL156" s="120">
        <f t="shared" si="956"/>
        <v>95.791432418587263</v>
      </c>
      <c r="TM156" s="15">
        <f t="shared" si="957"/>
        <v>3.3260519251966121E-4</v>
      </c>
      <c r="TN156" s="12"/>
      <c r="TO156" s="11">
        <f t="shared" si="1108"/>
        <v>3.48487686497694E-4</v>
      </c>
      <c r="TP156" s="10">
        <f t="shared" si="958"/>
        <v>95.86952883748134</v>
      </c>
      <c r="TQ156" s="9">
        <f t="shared" si="649"/>
        <v>97.493750705763958</v>
      </c>
      <c r="TR156" s="9">
        <f t="shared" si="1282"/>
        <v>94.186988108431422</v>
      </c>
      <c r="TS156" s="120">
        <f t="shared" si="959"/>
        <v>95.840369407097683</v>
      </c>
      <c r="TT156" s="15">
        <f t="shared" si="960"/>
        <v>3.2246779921254814E-4</v>
      </c>
      <c r="TU156" s="12"/>
      <c r="TV156" s="11">
        <f t="shared" si="1109"/>
        <v>3.38302556157124E-4</v>
      </c>
      <c r="TW156" s="10">
        <f t="shared" si="961"/>
        <v>95.918413302459754</v>
      </c>
      <c r="TX156" s="9">
        <f t="shared" si="651"/>
        <v>97.490892984418394</v>
      </c>
      <c r="TY156" s="9">
        <f t="shared" si="1283"/>
        <v>94.290196827164621</v>
      </c>
      <c r="TZ156" s="120">
        <f t="shared" si="962"/>
        <v>95.890544905791501</v>
      </c>
      <c r="UA156" s="15">
        <f t="shared" si="963"/>
        <v>3.1212444661442128E-4</v>
      </c>
      <c r="UB156" s="12"/>
      <c r="UC156" s="11">
        <f t="shared" si="1110"/>
        <v>3.2791261201412116E-4</v>
      </c>
      <c r="UD156" s="10">
        <f t="shared" si="964"/>
        <v>95.968540141660412</v>
      </c>
      <c r="UE156" s="9">
        <f t="shared" si="653"/>
        <v>97.488215649253092</v>
      </c>
      <c r="UF156" s="9">
        <f t="shared" si="1284"/>
        <v>94.395675650815136</v>
      </c>
      <c r="UG156" s="120">
        <f t="shared" si="965"/>
        <v>95.941945650034114</v>
      </c>
      <c r="UH156" s="15">
        <f t="shared" si="966"/>
        <v>3.0157730950431918E-4</v>
      </c>
      <c r="UI156" s="12"/>
      <c r="UJ156" s="11">
        <f t="shared" si="1111"/>
        <v>3.1732007706118133E-4</v>
      </c>
      <c r="UK156" s="10">
        <f t="shared" si="967"/>
        <v>96.019895947991131</v>
      </c>
      <c r="UL156" s="9">
        <f t="shared" si="655"/>
        <v>97.485716199006362</v>
      </c>
      <c r="UM156" s="9">
        <f t="shared" si="1285"/>
        <v>94.503399409432689</v>
      </c>
      <c r="UN156" s="120">
        <f t="shared" si="968"/>
        <v>95.994557804219525</v>
      </c>
      <c r="UO156" s="15">
        <f t="shared" si="969"/>
        <v>2.9082859848004355E-4</v>
      </c>
      <c r="UP156" s="12"/>
      <c r="UQ156" s="11">
        <f t="shared" si="1112"/>
        <v>3.0652721009992966E-4</v>
      </c>
      <c r="UR156" s="10">
        <f t="shared" si="970"/>
        <v>96.072466741095184</v>
      </c>
      <c r="US156" s="9">
        <f t="shared" si="657"/>
        <v>97.483391742671529</v>
      </c>
      <c r="UT156" s="9">
        <f t="shared" si="1286"/>
        <v>94.613342189678789</v>
      </c>
      <c r="UU156" s="120">
        <f t="shared" si="971"/>
        <v>96.048366966175166</v>
      </c>
      <c r="UV156" s="15">
        <f t="shared" si="972"/>
        <v>2.7988055862585628E-4</v>
      </c>
      <c r="UW156" s="12"/>
      <c r="UX156" s="11">
        <f t="shared" si="1113"/>
        <v>2.9553630438992282E-4</v>
      </c>
      <c r="UY156" s="10">
        <f t="shared" si="973"/>
        <v>96.126237972035483</v>
      </c>
      <c r="UZ156" s="9">
        <f t="shared" si="659"/>
        <v>97.481238997441352</v>
      </c>
      <c r="VA156" s="9">
        <f t="shared" si="1287"/>
        <v>94.725477347792676</v>
      </c>
      <c r="VB156" s="120">
        <f t="shared" si="974"/>
        <v>96.103358172617021</v>
      </c>
      <c r="VC156" s="15">
        <f t="shared" si="975"/>
        <v>2.6873546804762559E-4</v>
      </c>
      <c r="VD156" s="12"/>
      <c r="VE156" s="11">
        <f t="shared" si="1114"/>
        <v>2.8434968616542568E-4</v>
      </c>
      <c r="VF156" s="10">
        <f t="shared" si="976"/>
        <v>96.181194529032012</v>
      </c>
      <c r="VG156" s="9">
        <f t="shared" si="661"/>
        <v>97.479254287023153</v>
      </c>
      <c r="VH156" s="9">
        <f t="shared" si="1288"/>
        <v>94.839777524263354</v>
      </c>
      <c r="VI156" s="120">
        <f t="shared" si="977"/>
        <v>96.159515905643246</v>
      </c>
      <c r="VJ156" s="15">
        <f t="shared" si="978"/>
        <v>2.5739563627773211E-4</v>
      </c>
      <c r="VK156" s="12"/>
      <c r="VL156" s="11">
        <f t="shared" si="1115"/>
        <v>2.7296971302260317E-4</v>
      </c>
      <c r="VM156" s="10">
        <f t="shared" si="979"/>
        <v>96.237320744240066</v>
      </c>
      <c r="VN156" s="9">
        <f t="shared" si="663"/>
        <v>97.477433540324128</v>
      </c>
      <c r="VO156" s="9">
        <f t="shared" si="1289"/>
        <v>94.956214660174922</v>
      </c>
      <c r="VP156" s="120">
        <f t="shared" si="980"/>
        <v>96.216824100249525</v>
      </c>
      <c r="VQ156" s="15">
        <f t="shared" si="981"/>
        <v>2.4586340255289805E-4</v>
      </c>
      <c r="VR156" s="12"/>
      <c r="VS156" s="11">
        <f t="shared" si="1116"/>
        <v>2.6139877218035458E-4</v>
      </c>
      <c r="VT156" s="10">
        <f t="shared" si="982"/>
        <v>96.294600401551861</v>
      </c>
      <c r="VU156" s="9">
        <f t="shared" si="665"/>
        <v>97.475772290504736</v>
      </c>
      <c r="VV156" s="9">
        <f t="shared" si="1290"/>
        <v>95.074760015197128</v>
      </c>
      <c r="VW156" s="120">
        <f t="shared" si="983"/>
        <v>96.275266152850932</v>
      </c>
      <c r="VX156" s="15">
        <f t="shared" si="984"/>
        <v>2.3414113396749936E-4</v>
      </c>
      <c r="VY156" s="12"/>
      <c r="VZ156" s="11">
        <f t="shared" si="1117"/>
        <v>2.4963927861743323E-4</v>
      </c>
      <c r="WA156" s="10">
        <f t="shared" si="985"/>
        <v>96.353016745405952</v>
      </c>
      <c r="WB156" s="9">
        <f t="shared" si="667"/>
        <v>97.474265674397344</v>
      </c>
      <c r="WC156" s="9">
        <f t="shared" si="1291"/>
        <v>95.195384187172536</v>
      </c>
      <c r="WD156" s="120">
        <f t="shared" si="986"/>
        <v>96.334824930784947</v>
      </c>
      <c r="WE156" s="15">
        <f t="shared" si="987"/>
        <v>2.2223122350675808E-4</v>
      </c>
      <c r="WF156" s="12"/>
      <c r="WG156" s="11">
        <f t="shared" si="1118"/>
        <v>2.3769367309041221E-4</v>
      </c>
      <c r="WH156" s="10">
        <f t="shared" si="988"/>
        <v>96.412552490577923</v>
      </c>
      <c r="WI156" s="9">
        <f t="shared" si="669"/>
        <v>97.472908432285948</v>
      </c>
      <c r="WJ156" s="9">
        <f t="shared" si="1292"/>
        <v>95.318057133259373</v>
      </c>
      <c r="WK156" s="120">
        <f t="shared" si="989"/>
        <v>96.39548278277266</v>
      </c>
      <c r="WL156" s="15">
        <f t="shared" si="990"/>
        <v>2.1013608796347443E-4</v>
      </c>
      <c r="WM156" s="12"/>
      <c r="WN156" s="11">
        <f t="shared" si="1119"/>
        <v>2.2556442003615054E-4</v>
      </c>
      <c r="WO156" s="10">
        <f t="shared" si="991"/>
        <v>96.473189832929251</v>
      </c>
      <c r="WP156" s="9">
        <f t="shared" si="671"/>
        <v>97.471694908041698</v>
      </c>
      <c r="WQ156" s="9">
        <f t="shared" si="1293"/>
        <v>95.44274819257339</v>
      </c>
      <c r="WR156" s="120">
        <f t="shared" si="992"/>
        <v>96.457221550307537</v>
      </c>
      <c r="WS156" s="15">
        <f t="shared" si="993"/>
        <v>1.9785816574324828E-4</v>
      </c>
      <c r="WT156" s="12"/>
      <c r="WU156" s="11">
        <f t="shared" si="1120"/>
        <v>2.1325400536389381E-4</v>
      </c>
      <c r="WV156" s="10">
        <f t="shared" si="994"/>
        <v>96.534910461082688</v>
      </c>
      <c r="WW156" s="9">
        <f t="shared" si="673"/>
        <v>97.470619049607876</v>
      </c>
      <c r="WX156" s="9">
        <f t="shared" si="1294"/>
        <v>95.56942611027533</v>
      </c>
      <c r="WY156" s="120">
        <f t="shared" si="995"/>
        <v>96.52002257994161</v>
      </c>
      <c r="WZ156" s="15">
        <f t="shared" si="996"/>
        <v>1.8539991456282406E-4</v>
      </c>
      <c r="XA156" s="12"/>
      <c r="XB156" s="11">
        <f t="shared" si="1121"/>
        <v>2.0076493414168195E-4</v>
      </c>
      <c r="XC156" s="10">
        <f t="shared" si="997"/>
        <v>96.597695568993601</v>
      </c>
      <c r="XD156" s="9">
        <f t="shared" si="675"/>
        <v>97.469674409826737</v>
      </c>
      <c r="XE156" s="9">
        <f t="shared" si="1295"/>
        <v>95.698059063038244</v>
      </c>
      <c r="XF156" s="120">
        <f t="shared" si="998"/>
        <v>96.583866736432498</v>
      </c>
      <c r="XG156" s="15">
        <f t="shared" si="999"/>
        <v>1.7276380904722186E-4</v>
      </c>
      <c r="XH156" s="12"/>
      <c r="XI156" s="11">
        <f t="shared" si="1122"/>
        <v>1.8809972818282331E-4</v>
      </c>
      <c r="XJ156" s="10">
        <f t="shared" si="1000"/>
        <v>96.661525869379972</v>
      </c>
      <c r="XK156" s="9">
        <f t="shared" si="677"/>
        <v>97.468854147599586</v>
      </c>
      <c r="XL156" s="9">
        <f t="shared" si="1296"/>
        <v>95.828614685829649</v>
      </c>
      <c r="XM156" s="120">
        <f t="shared" si="1001"/>
        <v>96.648734416714618</v>
      </c>
      <c r="XN156" s="15">
        <f t="shared" si="1002"/>
        <v>1.5995233823111186E-4</v>
      </c>
      <c r="XO156" s="12"/>
      <c r="XP156" s="11">
        <f t="shared" si="1123"/>
        <v>1.7526092353803947E-4</v>
      </c>
      <c r="XQ156" s="10">
        <f t="shared" si="1003"/>
        <v>96.726381607973579</v>
      </c>
      <c r="XR156" s="9">
        <f t="shared" si="679"/>
        <v>97.468151029370333</v>
      </c>
      <c r="XS156" s="9">
        <f t="shared" si="1297"/>
        <v>95.961060099934443</v>
      </c>
      <c r="XT156" s="120">
        <f t="shared" si="1004"/>
        <v>96.714605564652388</v>
      </c>
      <c r="XU156" s="15">
        <f t="shared" si="1005"/>
        <v>1.4696800297076505E-4</v>
      </c>
      <c r="XV156" s="12"/>
      <c r="XW156" s="11">
        <f t="shared" si="1124"/>
        <v>1.6225106789962245E-4</v>
      </c>
      <c r="XX156" s="10">
        <f t="shared" si="1006"/>
        <v>96.792242578549775</v>
      </c>
      <c r="XY156" s="9">
        <f t="shared" si="681"/>
        <v>97.467557430921516</v>
      </c>
      <c r="XZ156" s="9">
        <f t="shared" si="1298"/>
        <v>96.095361942144905</v>
      </c>
      <c r="YA156" s="120">
        <f t="shared" si="1007"/>
        <v>96.781459686533211</v>
      </c>
      <c r="YB156" s="15">
        <f t="shared" si="1008"/>
        <v>1.338133132726616E-4</v>
      </c>
      <c r="YC156" s="12"/>
      <c r="YD156" s="11">
        <f t="shared" si="1125"/>
        <v>1.490727179238317E-4</v>
      </c>
      <c r="YE156" s="10">
        <f t="shared" si="1009"/>
        <v>96.859088138692954</v>
      </c>
      <c r="YF156" s="9">
        <f t="shared" si="683"/>
        <v>97.467065339470977</v>
      </c>
      <c r="YG156" s="9">
        <f t="shared" si="1299"/>
        <v>96.231486395035802</v>
      </c>
      <c r="YH156" s="120">
        <f t="shared" si="1010"/>
        <v>96.849275867253397</v>
      </c>
      <c r="YI156" s="15">
        <f t="shared" si="1011"/>
        <v>1.2049078554558857E-4</v>
      </c>
      <c r="YJ156" s="12"/>
      <c r="YK156" s="11">
        <f t="shared" si="1126"/>
        <v>1.3572843647842141E-4</v>
      </c>
      <c r="YL156" s="10">
        <f t="shared" si="1012"/>
        <v>96.926897226250162</v>
      </c>
      <c r="YM156" s="9">
        <f t="shared" si="685"/>
        <v>97.466666356056123</v>
      </c>
      <c r="YN156" s="9">
        <f t="shared" si="1300"/>
        <v>96.369399218242663</v>
      </c>
      <c r="YO156" s="120">
        <f t="shared" si="1013"/>
        <v>96.9180327871494</v>
      </c>
      <c r="YP156" s="15">
        <f t="shared" si="1014"/>
        <v>1.0700293978297043E-4</v>
      </c>
      <c r="YQ156" s="12"/>
      <c r="YR156" s="11">
        <f t="shared" si="1127"/>
        <v>1.222207898221247E-4</v>
      </c>
      <c r="YS156" s="10">
        <f t="shared" si="1015"/>
        <v>96.995648376424782</v>
      </c>
      <c r="YT156" s="9">
        <f t="shared" si="687"/>
        <v>97.466351698191772</v>
      </c>
      <c r="YU156" s="9">
        <f t="shared" si="1301"/>
        <v>96.509065780656698</v>
      </c>
      <c r="YV156" s="120">
        <f t="shared" si="1016"/>
        <v>96.987708739424235</v>
      </c>
      <c r="YW156" s="15">
        <f t="shared" si="1017"/>
        <v>9.3352296682475106E-5</v>
      </c>
      <c r="YX156" s="12"/>
      <c r="YY156" s="11">
        <f t="shared" si="1128"/>
        <v>1.0855234472323397E-4</v>
      </c>
      <c r="YZ156" s="10">
        <f t="shared" si="1018"/>
        <v>97.065319739459454</v>
      </c>
      <c r="ZA156" s="9">
        <f t="shared" si="689"/>
        <v>97.466112202786633</v>
      </c>
      <c r="ZB156" s="9">
        <f t="shared" si="1302"/>
        <v>96.650451093446407</v>
      </c>
      <c r="ZC156" s="120">
        <f t="shared" si="1019"/>
        <v>97.05828164811652</v>
      </c>
      <c r="ZD156" s="15">
        <f t="shared" si="1020"/>
        <v>7.9541374710231962E-5</v>
      </c>
      <c r="ZE156" s="12"/>
      <c r="ZF156" s="11">
        <f t="shared" si="1129"/>
        <v>9.4725665524656122E-5</v>
      </c>
      <c r="ZG156" s="10">
        <f t="shared" si="1021"/>
        <v>97.135889098855273</v>
      </c>
      <c r="ZH156" s="9">
        <f t="shared" si="691"/>
        <v>97.465938329302503</v>
      </c>
      <c r="ZI156" s="9">
        <f t="shared" si="1303"/>
        <v>96.793519843815872</v>
      </c>
      <c r="ZJ156" s="120">
        <f t="shared" si="1022"/>
        <v>97.129729086559195</v>
      </c>
      <c r="ZK156" s="15">
        <f t="shared" si="1023"/>
        <v>6.5572687116884605E-5</v>
      </c>
      <c r="ZL156" s="12"/>
      <c r="ZM156" s="11">
        <f t="shared" si="1130"/>
        <v>8.0743311162750686E-5</v>
      </c>
      <c r="ZN156" s="10">
        <f t="shared" si="1024"/>
        <v>97.207333890073812</v>
      </c>
      <c r="ZO156" s="9">
        <f t="shared" si="693"/>
        <v>97.465820163139512</v>
      </c>
      <c r="ZP156" s="9">
        <f t="shared" si="1304"/>
        <v>96.938236429405677</v>
      </c>
      <c r="ZQ156" s="120">
        <f t="shared" si="1025"/>
        <v>97.202028296272601</v>
      </c>
      <c r="ZR156" s="15">
        <f t="shared" si="1026"/>
        <v>5.1448738913014474E-5</v>
      </c>
      <c r="ZS156" s="12"/>
      <c r="ZT156" s="11">
        <f t="shared" si="1131"/>
        <v>6.6607832147556721E-5</v>
      </c>
      <c r="ZU156" s="10">
        <f t="shared" si="1027"/>
        <v>97.279631219666086</v>
      </c>
      <c r="ZV156" s="9">
        <f t="shared" si="695"/>
        <v>97.465747419229714</v>
      </c>
      <c r="ZW156" s="9">
        <f t="shared" si="1305"/>
        <v>97.084564993241997</v>
      </c>
      <c r="ZX156" s="120">
        <f t="shared" si="1028"/>
        <v>97.275156206235863</v>
      </c>
      <c r="ZY156" s="15">
        <f t="shared" si="1029"/>
        <v>3.7172023811418768E-5</v>
      </c>
      <c r="ZZ156" s="12"/>
      <c r="AAA156" s="11">
        <f t="shared" si="1132"/>
        <v>5.2321767511960931E-5</v>
      </c>
      <c r="AAB156" s="10">
        <f t="shared" si="1030"/>
        <v>97.352757884772018</v>
      </c>
      <c r="AAC156" s="9">
        <f t="shared" si="697"/>
        <v>97.465709445820892</v>
      </c>
      <c r="AAD156" s="9">
        <f t="shared" si="1306"/>
        <v>97.23246945914029</v>
      </c>
      <c r="AAE156" s="120">
        <f t="shared" si="1031"/>
        <v>97.349089452480598</v>
      </c>
      <c r="AAF156" s="15">
        <f t="shared" si="1032"/>
        <v>2.2745021143617683E-5</v>
      </c>
      <c r="AAG156" s="12"/>
      <c r="AAH156" s="11">
        <f t="shared" si="1133"/>
        <v>3.7887641737198814E-5</v>
      </c>
      <c r="AAI156" s="10">
        <f t="shared" si="1033"/>
        <v>97.426690392934077</v>
      </c>
      <c r="AAJ156" s="9">
        <f t="shared" si="699"/>
        <v>97.4656952284314</v>
      </c>
      <c r="AAK156" s="9">
        <f t="shared" si="1307"/>
        <v>97.381913567464835</v>
      </c>
      <c r="AAL156" s="120">
        <f t="shared" si="1034"/>
        <v>97.423804397948118</v>
      </c>
      <c r="AAM156" s="15">
        <f t="shared" si="1035"/>
        <v>8.1701927583352026E-6</v>
      </c>
      <c r="AAN156" s="12"/>
      <c r="AAO156" s="11">
        <f t="shared" si="1134"/>
        <v>2.3307961662516192E-5</v>
      </c>
      <c r="AAP156" s="10">
        <f t="shared" si="1036"/>
        <v>97.501404982165894</v>
      </c>
      <c r="AAQ156" s="9">
        <f t="shared" si="701"/>
        <v>97.465693393956485</v>
      </c>
      <c r="AAR156" s="9">
        <f t="shared" si="702"/>
        <v>97.532860911150166</v>
      </c>
      <c r="AAS156" s="120">
        <f t="shared" si="1037"/>
        <v>97.499277152553333</v>
      </c>
      <c r="AAT156" s="15">
        <f t="shared" si="1038"/>
        <v>-6.5500200907962946E-6</v>
      </c>
      <c r="AAU156" s="12"/>
      <c r="AAV156" s="11">
        <f t="shared" si="1135"/>
        <v>8.5852133863078317E-6</v>
      </c>
      <c r="AAW156" s="10">
        <f t="shared" si="1039"/>
        <v>97.576877641218658</v>
      </c>
      <c r="AAX156" s="9">
        <f t="shared" si="703"/>
        <v>97.46569457300707</v>
      </c>
      <c r="AAY156" s="9">
        <f t="shared" si="704"/>
        <v>97.685272805486747</v>
      </c>
      <c r="AAZ156" s="120">
        <f t="shared" si="1040"/>
        <v>97.575483689246909</v>
      </c>
      <c r="ABA156" s="15">
        <f t="shared" si="1041"/>
        <v>-2.1412758641887396E-5</v>
      </c>
      <c r="ABB156" s="12"/>
      <c r="ABC156" s="11">
        <f t="shared" si="1227"/>
        <v>-6.2781408340187548E-6</v>
      </c>
      <c r="ABD156" s="10">
        <f t="shared" si="1228"/>
        <v>97.653084129987732</v>
      </c>
      <c r="ABE156" s="9">
        <f t="shared" si="1308"/>
        <v>97.46570717364159</v>
      </c>
      <c r="ABF156" s="9">
        <f t="shared" si="1229"/>
        <v>97.839092101524926</v>
      </c>
      <c r="ABG156" s="120">
        <f t="shared" si="1043"/>
        <v>97.652399637583258</v>
      </c>
      <c r="ABH156" s="15">
        <f t="shared" si="1230"/>
        <v>-3.6411629927954783E-5</v>
      </c>
      <c r="ABI156" s="12"/>
      <c r="ABJ156" s="11">
        <f t="shared" si="1231"/>
        <v>-2.1279243150679059E-5</v>
      </c>
      <c r="ABK156" s="10">
        <f t="shared" si="1232"/>
        <v>97.72999999999999</v>
      </c>
      <c r="ABL156" s="9">
        <f t="shared" si="706"/>
        <v>97.465743609366271</v>
      </c>
      <c r="ABM156" s="9"/>
      <c r="ABN156" s="101">
        <f t="shared" si="1046"/>
        <v>97.72999999999999</v>
      </c>
      <c r="ABO156" s="15">
        <f t="shared" si="1233"/>
        <v>-5.1539337468160542E-5</v>
      </c>
      <c r="ABP156" s="11"/>
      <c r="ABQ156" s="11"/>
    </row>
    <row r="157" spans="1:745" x14ac:dyDescent="0.2">
      <c r="A157" s="1">
        <f t="shared" si="707"/>
        <v>175.2</v>
      </c>
      <c r="B157" s="1">
        <f t="shared" si="1048"/>
        <v>-530.86680486868977</v>
      </c>
      <c r="C157" s="1">
        <f t="shared" si="1049"/>
        <v>-2564065.8939724509</v>
      </c>
      <c r="D157" s="2">
        <f t="shared" si="1050"/>
        <v>119.74</v>
      </c>
      <c r="E157" s="7">
        <f t="shared" si="1051"/>
        <v>2.8300000000000001E-3</v>
      </c>
      <c r="F157" s="1">
        <f t="shared" si="1052"/>
        <v>6.2352202539999999E-2</v>
      </c>
      <c r="G157" s="2">
        <f t="shared" si="1053"/>
        <v>3500</v>
      </c>
      <c r="H157" s="3">
        <f t="shared" si="1164"/>
        <v>58.333333333333336</v>
      </c>
      <c r="I157" s="3">
        <f t="shared" si="1165"/>
        <v>366.52</v>
      </c>
      <c r="J157" s="1">
        <f t="shared" si="1054"/>
        <v>0.77</v>
      </c>
      <c r="K157" s="1">
        <f t="shared" si="1055"/>
        <v>0.65</v>
      </c>
      <c r="L157" s="1">
        <f t="shared" si="1166"/>
        <v>0.50050000000000006</v>
      </c>
      <c r="M157" s="40">
        <f t="shared" si="1167"/>
        <v>9.0273513153513143</v>
      </c>
      <c r="N157" s="40">
        <f t="shared" si="1168"/>
        <v>685.17596483516479</v>
      </c>
      <c r="O157" s="1">
        <f t="shared" si="1056"/>
        <v>22.01</v>
      </c>
      <c r="P157" s="1">
        <f t="shared" si="1057"/>
        <v>101</v>
      </c>
      <c r="Q157" s="2">
        <f t="shared" si="1058"/>
        <v>9568.08</v>
      </c>
      <c r="R157" s="1">
        <f t="shared" si="1169"/>
        <v>95.680800000000005</v>
      </c>
      <c r="S157" s="7">
        <f t="shared" si="1059"/>
        <v>0.1084</v>
      </c>
      <c r="T157" s="7">
        <f t="shared" si="1170"/>
        <v>9.228889823999999E-3</v>
      </c>
      <c r="U157" s="7">
        <f t="shared" si="1171"/>
        <v>5.2029491518009133E-2</v>
      </c>
      <c r="V157" s="40">
        <f t="shared" si="1172"/>
        <v>5127.2756619537149</v>
      </c>
      <c r="W157" s="1">
        <f t="shared" si="1060"/>
        <v>0</v>
      </c>
      <c r="X157" s="1">
        <f t="shared" si="1061"/>
        <v>119.74</v>
      </c>
      <c r="Y157" s="1">
        <f t="shared" si="1062"/>
        <v>97.72999999999999</v>
      </c>
      <c r="Z157" s="6">
        <f t="shared" si="1173"/>
        <v>0.80246106979523479</v>
      </c>
      <c r="AA157" s="2">
        <f t="shared" si="1063"/>
        <v>464.2</v>
      </c>
      <c r="AB157" s="40">
        <f t="shared" si="1174"/>
        <v>27481.926356927921</v>
      </c>
      <c r="AC157" s="1">
        <f t="shared" si="1175"/>
        <v>0.20611977595863853</v>
      </c>
      <c r="AD157" s="2">
        <f t="shared" si="1147"/>
        <v>35</v>
      </c>
      <c r="AE157" s="10">
        <f t="shared" si="1176"/>
        <v>7.2141921585523487</v>
      </c>
      <c r="AF157" s="12">
        <f t="shared" si="1177"/>
        <v>0.14729474731841541</v>
      </c>
      <c r="AG157" s="43">
        <f t="shared" si="1178"/>
        <v>-1.432376325408044E-4</v>
      </c>
      <c r="AH157" s="97">
        <f t="shared" si="1179"/>
        <v>3.6839797734233317E-5</v>
      </c>
      <c r="AI157" s="11">
        <f t="shared" si="1180"/>
        <v>0</v>
      </c>
      <c r="AJ157" s="43">
        <f t="shared" si="1181"/>
        <v>2.030162160057386E-3</v>
      </c>
      <c r="AK157" s="43"/>
      <c r="AL157" s="11">
        <f t="shared" si="1182"/>
        <v>0</v>
      </c>
      <c r="AM157" s="10">
        <f t="shared" si="1183"/>
        <v>98.46819612529265</v>
      </c>
      <c r="AN157" s="9"/>
      <c r="AO157" s="9">
        <f t="shared" si="1184"/>
        <v>98.260763012538007</v>
      </c>
      <c r="AP157" s="108">
        <f t="shared" si="715"/>
        <v>98.260763012538007</v>
      </c>
      <c r="AQ157" s="15">
        <f t="shared" si="1185"/>
        <v>0</v>
      </c>
      <c r="AR157" s="49"/>
      <c r="AS157" s="11">
        <f t="shared" si="1186"/>
        <v>2.0229491539401828E-5</v>
      </c>
      <c r="AT157" s="10">
        <f t="shared" si="1187"/>
        <v>98.364473945668976</v>
      </c>
      <c r="AU157" s="9">
        <f t="shared" si="1188"/>
        <v>98.260763012538007</v>
      </c>
      <c r="AV157" s="9">
        <f t="shared" si="1189"/>
        <v>98.053999483027212</v>
      </c>
      <c r="AW157" s="101">
        <f t="shared" si="719"/>
        <v>98.15738124778261</v>
      </c>
      <c r="AX157" s="15">
        <f t="shared" si="720"/>
        <v>2.0163098606639858E-5</v>
      </c>
      <c r="AY157" s="49"/>
      <c r="AZ157" s="11">
        <f t="shared" si="1190"/>
        <v>4.0394769695538133E-5</v>
      </c>
      <c r="BA157" s="10">
        <f t="shared" si="1191"/>
        <v>98.261069759269787</v>
      </c>
      <c r="BB157" s="9">
        <f t="shared" si="1192"/>
        <v>98.260751839745851</v>
      </c>
      <c r="BC157" s="9">
        <f t="shared" si="1193"/>
        <v>97.847897296047023</v>
      </c>
      <c r="BD157" s="101">
        <f t="shared" si="723"/>
        <v>98.05432456789643</v>
      </c>
      <c r="BE157" s="15">
        <f t="shared" si="1194"/>
        <v>4.0260615082818294E-5</v>
      </c>
      <c r="BF157" s="49"/>
      <c r="BG157" s="11">
        <f t="shared" si="1195"/>
        <v>6.0494437259582092E-5</v>
      </c>
      <c r="BH157" s="10">
        <f t="shared" si="1196"/>
        <v>98.157968379667722</v>
      </c>
      <c r="BI157" s="9">
        <f t="shared" si="1197"/>
        <v>98.260707293820744</v>
      </c>
      <c r="BJ157" s="9">
        <f t="shared" si="1198"/>
        <v>97.642448026311868</v>
      </c>
      <c r="BK157" s="101">
        <f t="shared" si="728"/>
        <v>97.951577660066306</v>
      </c>
      <c r="BL157" s="15">
        <f t="shared" si="1199"/>
        <v>6.0291206117177243E-5</v>
      </c>
      <c r="BM157" s="49"/>
      <c r="BN157" s="11">
        <f t="shared" si="1200"/>
        <v>8.0527135779170171E-5</v>
      </c>
      <c r="BO157" s="10">
        <f t="shared" si="1201"/>
        <v>98.055154639881039</v>
      </c>
      <c r="BP157" s="9">
        <f t="shared" si="1202"/>
        <v>98.260607396206751</v>
      </c>
      <c r="BQ157" s="9">
        <f t="shared" si="1203"/>
        <v>97.437643072142649</v>
      </c>
      <c r="BR157" s="101">
        <f t="shared" si="733"/>
        <v>97.849125234174693</v>
      </c>
      <c r="BS157" s="15">
        <f t="shared" si="1204"/>
        <v>8.0253567227798659E-5</v>
      </c>
      <c r="BT157" s="12"/>
      <c r="BU157" s="11">
        <f t="shared" si="1205"/>
        <v>1.0049154530350745E-4</v>
      </c>
      <c r="BV157" s="10">
        <f t="shared" si="1206"/>
        <v>97.952613398983416</v>
      </c>
      <c r="BW157" s="9">
        <f t="shared" si="1207"/>
        <v>98.260430395148532</v>
      </c>
      <c r="BX157" s="9">
        <f t="shared" si="1208"/>
        <v>97.23347366364635</v>
      </c>
      <c r="BY157" s="101">
        <f t="shared" si="738"/>
        <v>97.746952029397448</v>
      </c>
      <c r="BZ157" s="15">
        <f t="shared" si="1209"/>
        <v>1.0014643245364852E-4</v>
      </c>
      <c r="CA157" s="12"/>
      <c r="CB157" s="11">
        <f t="shared" si="1210"/>
        <v>1.2038638410255546E-4</v>
      </c>
      <c r="CC157" s="10">
        <f t="shared" si="1211"/>
        <v>97.85032954858454</v>
      </c>
      <c r="CD157" s="9">
        <f t="shared" si="1212"/>
        <v>98.260154770446505</v>
      </c>
      <c r="CE157" s="9">
        <f t="shared" si="1213"/>
        <v>97.029930870887213</v>
      </c>
      <c r="CF157" s="101">
        <f t="shared" si="743"/>
        <v>97.645042820666859</v>
      </c>
      <c r="CG157" s="15">
        <f t="shared" si="1214"/>
        <v>1.1996857402148364E-4</v>
      </c>
      <c r="CH157" s="12"/>
      <c r="CI157" s="11">
        <f t="shared" si="1215"/>
        <v>1.4021040836143629E-4</v>
      </c>
      <c r="CJ157" s="10">
        <f t="shared" si="1216"/>
        <v>97.748288019178545</v>
      </c>
      <c r="CK157" s="9">
        <f t="shared" si="1217"/>
        <v>98.259759237954967</v>
      </c>
      <c r="CL157" s="9">
        <f t="shared" si="1218"/>
        <v>96.827005612039784</v>
      </c>
      <c r="CM157" s="101">
        <f t="shared" si="748"/>
        <v>97.543382424997375</v>
      </c>
      <c r="CN157" s="15">
        <f t="shared" si="1219"/>
        <v>1.3971880198940205E-4</v>
      </c>
      <c r="CO157" s="12"/>
      <c r="CP157" s="11">
        <f t="shared" si="1220"/>
        <v>1.5996241185131665E-4</v>
      </c>
      <c r="CQ157" s="10">
        <f t="shared" si="1221"/>
        <v>97.646473786357205</v>
      </c>
      <c r="CR157" s="9">
        <f t="shared" si="1222"/>
        <v>98.259222753826961</v>
      </c>
      <c r="CS157" s="9">
        <f t="shared" si="524"/>
        <v>96.624688661511129</v>
      </c>
      <c r="CT157" s="101">
        <f t="shared" si="752"/>
        <v>97.441955707669052</v>
      </c>
      <c r="CU157" s="15">
        <f t="shared" si="1223"/>
        <v>1.5939596386875258E-4</v>
      </c>
      <c r="CV157" s="12"/>
      <c r="CW157" s="11">
        <f t="shared" si="754"/>
        <v>1.7964122557831853E-4</v>
      </c>
      <c r="CX157" s="10">
        <f t="shared" si="755"/>
        <v>97.544871876883377</v>
      </c>
      <c r="CY157" s="9">
        <f t="shared" si="525"/>
        <v>98.258524518509645</v>
      </c>
      <c r="CZ157" s="9">
        <f t="shared" si="526"/>
        <v>96.422970658028291</v>
      </c>
      <c r="DA157" s="101">
        <f t="shared" si="756"/>
        <v>97.340747588268968</v>
      </c>
      <c r="DB157" s="15">
        <f t="shared" si="757"/>
        <v>1.7899894422508276E-4</v>
      </c>
      <c r="DC157" s="12"/>
      <c r="DD157" s="11">
        <f t="shared" si="758"/>
        <v>1.9924571741119113E-4</v>
      </c>
      <c r="DE157" s="10">
        <f t="shared" si="759"/>
        <v>97.443467374624717</v>
      </c>
      <c r="DF157" s="9">
        <f t="shared" si="527"/>
        <v>98.257643980494478</v>
      </c>
      <c r="DG157" s="9">
        <f t="shared" si="528"/>
        <v>96.22184211267718</v>
      </c>
      <c r="DH157" s="101">
        <f t="shared" si="760"/>
        <v>97.239743046585829</v>
      </c>
      <c r="DI157" s="15">
        <f t="shared" si="761"/>
        <v>1.9852666425990145E-4</v>
      </c>
      <c r="DJ157" s="12"/>
      <c r="DK157" s="11">
        <f t="shared" si="762"/>
        <v>2.1877479168943981E-4</v>
      </c>
      <c r="DL157" s="10">
        <f t="shared" si="763"/>
        <v>97.342245426342885</v>
      </c>
      <c r="DM157" s="9">
        <f t="shared" si="529"/>
        <v>98.256560839826406</v>
      </c>
      <c r="DN157" s="9">
        <f t="shared" si="530"/>
        <v>96.021293416887886</v>
      </c>
      <c r="DO157" s="101">
        <f t="shared" si="764"/>
        <v>97.138927128357153</v>
      </c>
      <c r="DP157" s="15">
        <f t="shared" si="765"/>
        <v>2.1797808137419042E-4</v>
      </c>
      <c r="DQ157" s="12"/>
      <c r="DR157" s="11">
        <f t="shared" si="766"/>
        <v>2.382273888128245E-4</v>
      </c>
      <c r="DS157" s="10">
        <f t="shared" si="767"/>
        <v>97.24119124733781</v>
      </c>
      <c r="DT157" s="9">
        <f t="shared" si="531"/>
        <v>98.255255051376622</v>
      </c>
      <c r="DU157" s="9">
        <f t="shared" si="532"/>
        <v>95.821314850356373</v>
      </c>
      <c r="DV157" s="101">
        <f t="shared" si="768"/>
        <v>97.038284950866498</v>
      </c>
      <c r="DW157" s="15">
        <f t="shared" si="769"/>
        <v>2.3735218871505069E-4</v>
      </c>
      <c r="DX157" s="12"/>
      <c r="DY157" s="11">
        <f t="shared" si="770"/>
        <v>2.5760248481356294E-4</v>
      </c>
      <c r="DZ157" s="10">
        <f t="shared" si="771"/>
        <v>97.14029012694435</v>
      </c>
      <c r="EA157" s="9">
        <f t="shared" si="533"/>
        <v>98.253706827883576</v>
      </c>
      <c r="EB157" s="9">
        <f t="shared" si="534"/>
        <v>95.621896588894245</v>
      </c>
      <c r="EC157" s="101">
        <f t="shared" si="772"/>
        <v>96.937801708388918</v>
      </c>
      <c r="ED157" s="15">
        <f t="shared" si="773"/>
        <v>2.5664801470675003E-4</v>
      </c>
      <c r="EE157" s="12"/>
      <c r="EF157" s="11">
        <f t="shared" si="774"/>
        <v>2.7689909091252522E-4</v>
      </c>
      <c r="EG157" s="10">
        <f t="shared" si="775"/>
        <v>97.039527433879428</v>
      </c>
      <c r="EH157" s="9">
        <f t="shared" si="535"/>
        <v>98.251896642767022</v>
      </c>
      <c r="EI157" s="9">
        <f t="shared" si="536"/>
        <v>95.423028712202878</v>
      </c>
      <c r="EJ157" s="101">
        <f t="shared" si="776"/>
        <v>96.83746267748495</v>
      </c>
      <c r="EK157" s="15">
        <f t="shared" si="777"/>
        <v>2.7586462256704784E-4</v>
      </c>
      <c r="EL157" s="12"/>
      <c r="EM157" s="11">
        <f t="shared" si="778"/>
        <v>2.9611625306018188E-4</v>
      </c>
      <c r="EN157" s="10">
        <f t="shared" si="779"/>
        <v>96.938888621440213</v>
      </c>
      <c r="EO157" s="9">
        <f t="shared" si="537"/>
        <v>98.249805232720007</v>
      </c>
      <c r="EP157" s="9">
        <f t="shared" si="538"/>
        <v>95.224701211558141</v>
      </c>
      <c r="EQ157" s="101">
        <f t="shared" si="780"/>
        <v>96.737253222139074</v>
      </c>
      <c r="ER157" s="15">
        <f t="shared" si="781"/>
        <v>2.9500110981054312E-4</v>
      </c>
      <c r="ES157" s="12"/>
      <c r="ET157" s="11">
        <f t="shared" si="782"/>
        <v>3.152530514641199E-4</v>
      </c>
      <c r="EU157" s="10">
        <f t="shared" si="783"/>
        <v>96.838359232548925</v>
      </c>
      <c r="EV157" s="9">
        <f t="shared" si="539"/>
        <v>98.247413600083917</v>
      </c>
      <c r="EW157" s="9">
        <f t="shared" si="540"/>
        <v>95.026903997406578</v>
      </c>
      <c r="EX157" s="101">
        <f t="shared" si="784"/>
        <v>96.637158798745247</v>
      </c>
      <c r="EY157" s="15">
        <f t="shared" si="785"/>
        <v>3.1405660773953638E-4</v>
      </c>
      <c r="EZ157" s="12"/>
      <c r="FA157" s="11">
        <f t="shared" si="786"/>
        <v>3.3430860010351382E-4</v>
      </c>
      <c r="FB157" s="10">
        <f t="shared" si="787"/>
        <v>96.737924904647144</v>
      </c>
      <c r="FC157" s="9">
        <f t="shared" si="541"/>
        <v>98.244703015011609</v>
      </c>
      <c r="FD157" s="9">
        <f t="shared" si="542"/>
        <v>94.829626906859659</v>
      </c>
      <c r="FE157" s="101">
        <f t="shared" si="788"/>
        <v>96.537164960935627</v>
      </c>
      <c r="FF157" s="15">
        <f t="shared" si="789"/>
        <v>3.3303028092414603E-4</v>
      </c>
      <c r="FG157" s="12"/>
      <c r="FH157" s="11">
        <f t="shared" si="790"/>
        <v>3.5328204623231833E-4</v>
      </c>
      <c r="FI157" s="10">
        <f t="shared" si="791"/>
        <v>96.637571374435538</v>
      </c>
      <c r="FJ157" s="9">
        <f t="shared" si="543"/>
        <v>98.24165501742398</v>
      </c>
      <c r="FK157" s="9">
        <f t="shared" si="544"/>
        <v>94.632859711086098</v>
      </c>
      <c r="FL157" s="101">
        <f t="shared" si="792"/>
        <v>96.437257364255032</v>
      </c>
      <c r="FM157" s="15">
        <f t="shared" si="793"/>
        <v>3.5192132667222231E-4</v>
      </c>
      <c r="FN157" s="12"/>
      <c r="FO157" s="11">
        <f t="shared" si="794"/>
        <v>3.7217256987169057E-4</v>
      </c>
      <c r="FP157" s="10">
        <f t="shared" si="795"/>
        <v>96.53728448246153</v>
      </c>
      <c r="FQ157" s="9">
        <f t="shared" si="545"/>
        <v>98.238251418765145</v>
      </c>
      <c r="FR157" s="9">
        <f t="shared" si="546"/>
        <v>94.436592122591108</v>
      </c>
      <c r="FS157" s="101">
        <f t="shared" si="796"/>
        <v>96.337421770678134</v>
      </c>
      <c r="FT157" s="15">
        <f t="shared" si="797"/>
        <v>3.7072897449065822E-4</v>
      </c>
      <c r="FU157" s="12"/>
      <c r="FV157" s="11">
        <f t="shared" si="798"/>
        <v>3.9097938329322172E-4</v>
      </c>
      <c r="FW157" s="10">
        <f t="shared" si="799"/>
        <v>96.437050177551953</v>
      </c>
      <c r="FX157" s="9">
        <f t="shared" si="547"/>
        <v>98.234474303561669</v>
      </c>
      <c r="FY157" s="9">
        <f t="shared" si="548"/>
        <v>94.24081380238168</v>
      </c>
      <c r="FZ157" s="101">
        <f t="shared" si="800"/>
        <v>96.237644052971675</v>
      </c>
      <c r="GA157" s="15">
        <f t="shared" si="801"/>
        <v>3.8945248553870715E-4</v>
      </c>
      <c r="GB157" s="12"/>
      <c r="GC157" s="11">
        <f t="shared" si="802"/>
        <v>4.0970173049354364E-4</v>
      </c>
      <c r="GD157" s="10">
        <f t="shared" si="803"/>
        <v>96.336854521092931</v>
      </c>
      <c r="GE157" s="9">
        <f t="shared" si="549"/>
        <v>98.230306030791112</v>
      </c>
      <c r="GF157" s="9">
        <f t="shared" si="550"/>
        <v>94.045514367010128</v>
      </c>
      <c r="GG157" s="101">
        <f t="shared" si="804"/>
        <v>96.137910198900613</v>
      </c>
      <c r="GH157" s="15">
        <f t="shared" si="805"/>
        <v>4.0809115207455132E-4</v>
      </c>
      <c r="GI157" s="12"/>
      <c r="GJ157" s="11">
        <f t="shared" si="1224"/>
        <v>4.2833888666162883E-4</v>
      </c>
      <c r="GK157" s="10">
        <f t="shared" si="1225"/>
        <v>96.236683691155662</v>
      </c>
      <c r="GL157" s="9">
        <f t="shared" si="551"/>
        <v>98.225729235065458</v>
      </c>
      <c r="GM157" s="9">
        <f t="shared" si="1234"/>
        <v>93.850683395492027</v>
      </c>
      <c r="GN157" s="120">
        <f t="shared" si="808"/>
        <v>96.038206315278742</v>
      </c>
      <c r="GO157" s="15">
        <f t="shared" si="1226"/>
        <v>4.266442968960975E-4</v>
      </c>
      <c r="GP157" s="12"/>
      <c r="GQ157" s="11">
        <f t="shared" si="810"/>
        <v>4.4689015763962225E-4</v>
      </c>
      <c r="GR157" s="10">
        <f t="shared" si="811"/>
        <v>96.136523986468902</v>
      </c>
      <c r="GS157" s="9">
        <f t="shared" si="553"/>
        <v>98.220726827634735</v>
      </c>
      <c r="GT157" s="9">
        <f t="shared" si="1235"/>
        <v>93.65631043609504</v>
      </c>
      <c r="GU157" s="120">
        <f t="shared" si="812"/>
        <v>95.938518631864895</v>
      </c>
      <c r="GV157" s="15">
        <f t="shared" si="813"/>
        <v>4.451112727768219E-4</v>
      </c>
      <c r="GW157" s="12"/>
      <c r="GX157" s="11">
        <f t="shared" si="814"/>
        <v>4.653548793780958E-4</v>
      </c>
      <c r="GY157" s="10">
        <f t="shared" si="815"/>
        <v>96.036361830239059</v>
      </c>
      <c r="GZ157" s="9">
        <f t="shared" si="555"/>
        <v>98.215281997216309</v>
      </c>
      <c r="HA157" s="9">
        <f t="shared" si="556"/>
        <v>93.462385012993153</v>
      </c>
      <c r="HB157" s="101">
        <f t="shared" si="816"/>
        <v>95.838833505104731</v>
      </c>
      <c r="HC157" s="15">
        <f t="shared" si="817"/>
        <v>4.6349146189772987E-4</v>
      </c>
      <c r="HD157" s="12"/>
      <c r="HE157" s="11">
        <f t="shared" si="818"/>
        <v>4.8373241738678319E-4</v>
      </c>
      <c r="HF157" s="10">
        <f t="shared" si="819"/>
        <v>95.936183773817788</v>
      </c>
      <c r="HG157" s="9">
        <f t="shared" si="557"/>
        <v>98.209378210655231</v>
      </c>
      <c r="HH157" s="9">
        <f t="shared" si="558"/>
        <v>93.268896632783481</v>
      </c>
      <c r="HI157" s="101">
        <f t="shared" si="820"/>
        <v>95.739137421719363</v>
      </c>
      <c r="HJ157" s="15">
        <f t="shared" si="821"/>
        <v>4.8178427527623884E-4</v>
      </c>
      <c r="HK157" s="12"/>
      <c r="HL157" s="11">
        <f t="shared" si="822"/>
        <v>5.0202216618157509E-4</v>
      </c>
      <c r="HM157" s="10">
        <f t="shared" si="823"/>
        <v>95.835976500218351</v>
      </c>
      <c r="HN157" s="9">
        <f t="shared" si="559"/>
        <v>98.202999213421208</v>
      </c>
      <c r="HO157" s="9">
        <f t="shared" si="1236"/>
        <v>93.075834790863439</v>
      </c>
      <c r="HP157" s="120">
        <f t="shared" si="824"/>
        <v>95.639417002142324</v>
      </c>
      <c r="HQ157" s="15">
        <f t="shared" si="825"/>
        <v>4.999891521927745E-4</v>
      </c>
      <c r="HR157" s="12"/>
      <c r="HS157" s="11">
        <f t="shared" si="1064"/>
        <v>5.2022354872851022E-4</v>
      </c>
      <c r="HT157" s="10">
        <f t="shared" si="826"/>
        <v>95.735726827482338</v>
      </c>
      <c r="HU157" s="9">
        <f t="shared" si="1237"/>
        <v>98.196129029947386</v>
      </c>
      <c r="HV157" s="9">
        <f t="shared" si="562"/>
        <v>92.88318897766176</v>
      </c>
      <c r="HW157" s="120">
        <f t="shared" si="827"/>
        <v>95.539659003804573</v>
      </c>
      <c r="HX157" s="15">
        <f t="shared" si="828"/>
        <v>5.1810555961615337E-4</v>
      </c>
      <c r="HY157" s="12"/>
      <c r="HZ157" s="11">
        <f t="shared" si="1065"/>
        <v>5.3833601588594831E-4</v>
      </c>
      <c r="IA157" s="10">
        <f t="shared" si="829"/>
        <v>95.635421711896086</v>
      </c>
      <c r="IB157" s="9">
        <f t="shared" si="1238"/>
        <v>98.188751963816429</v>
      </c>
      <c r="IC157" s="9">
        <f t="shared" si="564"/>
        <v>92.690948684725697</v>
      </c>
      <c r="ID157" s="120">
        <f t="shared" si="830"/>
        <v>95.439850324271063</v>
      </c>
      <c r="IE157" s="15">
        <f t="shared" si="831"/>
        <v>5.3613299162813392E-4</v>
      </c>
      <c r="IF157" s="12"/>
      <c r="IG157" s="11">
        <f t="shared" si="1066"/>
        <v>5.5635904584519101E-4</v>
      </c>
      <c r="IH157" s="10">
        <f t="shared" si="832"/>
        <v>95.535048251060573</v>
      </c>
      <c r="II157" s="9">
        <f t="shared" si="1239"/>
        <v>98.18085259779923</v>
      </c>
      <c r="IJ157" s="9">
        <f t="shared" si="566"/>
        <v>92.499103410656801</v>
      </c>
      <c r="IK157" s="120">
        <f t="shared" si="833"/>
        <v>95.339978004228016</v>
      </c>
      <c r="IL157" s="15">
        <f t="shared" si="834"/>
        <v>5.5407096884834122E-4</v>
      </c>
      <c r="IM157" s="12"/>
      <c r="IN157" s="11">
        <f t="shared" si="1067"/>
        <v>5.7429214357079469E-4</v>
      </c>
      <c r="IO157" s="10">
        <f t="shared" si="835"/>
        <v>95.434593686813685</v>
      </c>
      <c r="IP157" s="9">
        <f t="shared" si="1240"/>
        <v>98.172415793751441</v>
      </c>
      <c r="IQ157" s="9">
        <f t="shared" si="568"/>
        <v>92.307642666898076</v>
      </c>
      <c r="IR157" s="120">
        <f t="shared" si="836"/>
        <v>95.240029230324751</v>
      </c>
      <c r="IS157" s="15">
        <f t="shared" si="837"/>
        <v>5.7191903785982958E-4</v>
      </c>
      <c r="IT157" s="12"/>
      <c r="IU157" s="11">
        <f t="shared" si="1068"/>
        <v>5.9213484024086703E-4</v>
      </c>
      <c r="IV157" s="10">
        <f t="shared" si="838"/>
        <v>95.33404540800872</v>
      </c>
      <c r="IW157" s="9">
        <f t="shared" si="1241"/>
        <v>98.163426692373065</v>
      </c>
      <c r="IX157" s="9">
        <f t="shared" si="570"/>
        <v>92.116555983366155</v>
      </c>
      <c r="IY157" s="120">
        <f t="shared" si="839"/>
        <v>95.139991337869617</v>
      </c>
      <c r="IZ157" s="15">
        <f t="shared" si="840"/>
        <v>5.8967677063639435E-4</v>
      </c>
      <c r="JA157" s="12"/>
      <c r="JB157" s="11">
        <f t="shared" si="1069"/>
        <v>6.0988669268841956E-4</v>
      </c>
      <c r="JC157" s="10">
        <f t="shared" si="841"/>
        <v>95.233390953148586</v>
      </c>
      <c r="JD157" s="9">
        <f t="shared" si="1242"/>
        <v>98.153870712836351</v>
      </c>
      <c r="JE157" s="9">
        <f t="shared" si="572"/>
        <v>91.925832913930776</v>
      </c>
      <c r="JF157" s="120">
        <f t="shared" si="842"/>
        <v>95.039851813383564</v>
      </c>
      <c r="JG157" s="15">
        <f t="shared" si="843"/>
        <v>6.0734376397195914E-4</v>
      </c>
      <c r="JH157" s="12"/>
      <c r="JI157" s="11">
        <f t="shared" si="1070"/>
        <v>6.2754728284409483E-4</v>
      </c>
      <c r="JJ157" s="10">
        <f t="shared" si="844"/>
        <v>95.132618012879306</v>
      </c>
      <c r="JK157" s="9">
        <f t="shared" si="1243"/>
        <v>98.143733552286889</v>
      </c>
      <c r="JL157" s="9">
        <f t="shared" si="574"/>
        <v>91.735463041737162</v>
      </c>
      <c r="JM157" s="120">
        <f t="shared" si="845"/>
        <v>94.939598297012026</v>
      </c>
      <c r="JN157" s="15">
        <f t="shared" si="846"/>
        <v>6.2491963891287024E-4</v>
      </c>
      <c r="JO157" s="12"/>
      <c r="JP157" s="11">
        <f t="shared" si="1071"/>
        <v>6.451162171811775E-4</v>
      </c>
      <c r="JQ157" s="10">
        <f t="shared" si="847"/>
        <v>95.031714432343136</v>
      </c>
      <c r="JR157" s="9">
        <f t="shared" si="1244"/>
        <v>98.133001185223094</v>
      </c>
      <c r="JS157" s="9">
        <f t="shared" si="576"/>
        <v>91.545435984373285</v>
      </c>
      <c r="JT157" s="120">
        <f t="shared" si="848"/>
        <v>94.839218584798189</v>
      </c>
      <c r="JU157" s="15">
        <f t="shared" si="849"/>
        <v>6.4240404019350701E-4</v>
      </c>
      <c r="JV157" s="12"/>
      <c r="JW157" s="11">
        <f t="shared" si="1072"/>
        <v>6.6259312616318835E-4</v>
      </c>
      <c r="JX157" s="10">
        <f t="shared" si="850"/>
        <v>94.930668213394767</v>
      </c>
      <c r="JY157" s="9">
        <f t="shared" si="1245"/>
        <v>98.121659862758889</v>
      </c>
      <c r="JZ157" s="9">
        <f t="shared" si="578"/>
        <v>91.35574139887899</v>
      </c>
      <c r="KA157" s="120">
        <f t="shared" si="851"/>
        <v>94.73870063081894</v>
      </c>
      <c r="KB157" s="15">
        <f t="shared" si="852"/>
        <v>6.5979663567589325E-4</v>
      </c>
      <c r="KC157" s="12"/>
      <c r="KD157" s="11">
        <f t="shared" si="1073"/>
        <v>6.7997766369486264E-4</v>
      </c>
      <c r="KE157" s="10">
        <f t="shared" si="853"/>
        <v>94.829467516681433</v>
      </c>
      <c r="KF157" s="9">
        <f t="shared" si="1246"/>
        <v>98.109696111774497</v>
      </c>
      <c r="KG157" s="9">
        <f t="shared" si="580"/>
        <v>91.166368986597107</v>
      </c>
      <c r="KH157" s="120">
        <f t="shared" si="854"/>
        <v>94.638032549185795</v>
      </c>
      <c r="KI157" s="15">
        <f t="shared" si="855"/>
        <v>6.7709711579381853E-4</v>
      </c>
      <c r="KJ157" s="12"/>
      <c r="KK157" s="11">
        <f t="shared" si="1074"/>
        <v>6.9726950657694774E-4</v>
      </c>
      <c r="KL157" s="10">
        <f t="shared" si="856"/>
        <v>94.728100663589416</v>
      </c>
      <c r="KM157" s="9">
        <f t="shared" si="1247"/>
        <v>98.097096733960058</v>
      </c>
      <c r="KN157" s="9">
        <f t="shared" si="582"/>
        <v>90.977308497867028</v>
      </c>
      <c r="KO157" s="120">
        <f t="shared" si="857"/>
        <v>94.537202615913543</v>
      </c>
      <c r="KP157" s="15">
        <f t="shared" si="858"/>
        <v>6.9430519300186025E-4</v>
      </c>
      <c r="KQ157" s="12"/>
      <c r="KR157" s="11">
        <f t="shared" si="1075"/>
        <v>7.1446835396526325E-4</v>
      </c>
      <c r="KS157" s="10">
        <f t="shared" si="859"/>
        <v>94.626556138059499</v>
      </c>
      <c r="KT157" s="9">
        <f t="shared" si="1248"/>
        <v>98.083848804756727</v>
      </c>
      <c r="KU157" s="9">
        <f t="shared" si="584"/>
        <v>90.788549736559901</v>
      </c>
      <c r="KV157" s="120">
        <f t="shared" si="860"/>
        <v>94.436199270658307</v>
      </c>
      <c r="KW157" s="15">
        <f t="shared" si="861"/>
        <v>7.1142060122987561E-4</v>
      </c>
      <c r="KX157" s="12"/>
      <c r="KY157" s="11">
        <f t="shared" si="1076"/>
        <v>7.3157392683456516E-4</v>
      </c>
      <c r="KZ157" s="10">
        <f t="shared" si="862"/>
        <v>94.524822588273196</v>
      </c>
      <c r="LA157" s="9">
        <f t="shared" si="1249"/>
        <v>98.069939672199808</v>
      </c>
      <c r="LB157" s="9">
        <f t="shared" si="586"/>
        <v>90.600082564455661</v>
      </c>
      <c r="LC157" s="120">
        <f t="shared" si="863"/>
        <v>94.335011118327742</v>
      </c>
      <c r="LD157" s="15">
        <f t="shared" si="864"/>
        <v>7.2844309534332628E-4</v>
      </c>
      <c r="LE157" s="12"/>
      <c r="LF157" s="11">
        <f t="shared" si="1077"/>
        <v>7.4858596744763585E-4</v>
      </c>
      <c r="LG157" s="10">
        <f t="shared" si="865"/>
        <v>94.422888828212152</v>
      </c>
      <c r="LH157" s="9">
        <f t="shared" si="1250"/>
        <v>98.055356955668444</v>
      </c>
      <c r="LI157" s="9">
        <f t="shared" si="588"/>
        <v>90.411896905463209</v>
      </c>
      <c r="LJ157" s="120">
        <f t="shared" si="866"/>
        <v>94.233626930565833</v>
      </c>
      <c r="LK157" s="15">
        <f t="shared" si="867"/>
        <v>7.4537245060983612E-4</v>
      </c>
      <c r="LL157" s="12"/>
      <c r="LM157" s="11">
        <f t="shared" si="1078"/>
        <v>7.6550423882994385E-4</v>
      </c>
      <c r="LN157" s="10">
        <f t="shared" si="868"/>
        <v>94.320743839093467</v>
      </c>
      <c r="LO157" s="9">
        <f t="shared" si="1251"/>
        <v>98.040088544546165</v>
      </c>
      <c r="LP157" s="9">
        <f t="shared" si="590"/>
        <v>90.223982749682676</v>
      </c>
      <c r="LQ157" s="120">
        <f t="shared" si="869"/>
        <v>94.132035647114421</v>
      </c>
      <c r="LR157" s="15">
        <f t="shared" si="870"/>
        <v>7.6220846217240571E-4</v>
      </c>
      <c r="LS157" s="12"/>
      <c r="LT157" s="11">
        <f t="shared" si="1079"/>
        <v>7.8232852425036956E-4</v>
      </c>
      <c r="LU157" s="10">
        <f t="shared" si="871"/>
        <v>94.218376770682639</v>
      </c>
      <c r="LV157" s="9">
        <f t="shared" si="1252"/>
        <v>98.024122596796587</v>
      </c>
      <c r="LW157" s="9">
        <f t="shared" si="592"/>
        <v>90.036330157312534</v>
      </c>
      <c r="LX157" s="120">
        <f t="shared" si="872"/>
        <v>94.030226377054561</v>
      </c>
      <c r="LY157" s="15">
        <f t="shared" si="873"/>
        <v>7.7895094452951226E-4</v>
      </c>
      <c r="LZ157" s="12"/>
      <c r="MA157" s="11">
        <f t="shared" si="1080"/>
        <v>7.9905862670819506E-4</v>
      </c>
      <c r="MB157" s="10">
        <f t="shared" si="874"/>
        <v>94.115776942487514</v>
      </c>
      <c r="MC157" s="9">
        <f t="shared" si="1253"/>
        <v>98.007447537458376</v>
      </c>
      <c r="MD157" s="9">
        <f t="shared" si="594"/>
        <v>89.848929262400958</v>
      </c>
      <c r="ME157" s="120">
        <f t="shared" si="875"/>
        <v>93.928188399929667</v>
      </c>
      <c r="MF157" s="15">
        <f t="shared" si="876"/>
        <v>7.955997310225239E-4</v>
      </c>
      <c r="MG157" s="12"/>
      <c r="MH157" s="11">
        <f t="shared" si="1081"/>
        <v>8.1569436842680453E-4</v>
      </c>
      <c r="MI157" s="10">
        <f t="shared" si="877"/>
        <v>94.012933844835032</v>
      </c>
      <c r="MJ157" s="9">
        <f t="shared" si="1254"/>
        <v>97.990052057063579</v>
      </c>
      <c r="MK157" s="9">
        <f t="shared" si="596"/>
        <v>89.66177027644278</v>
      </c>
      <c r="ML157" s="120">
        <f t="shared" si="878"/>
        <v>93.825911166753173</v>
      </c>
      <c r="MM157" s="15">
        <f t="shared" si="879"/>
        <v>8.1215467333068802E-4</v>
      </c>
      <c r="MN157" s="12"/>
      <c r="MO157" s="11">
        <f t="shared" si="1082"/>
        <v>8.3223559035439088E-4</v>
      </c>
      <c r="MP157" s="10">
        <f t="shared" si="880"/>
        <v>93.909837139833357</v>
      </c>
      <c r="MQ157" s="9">
        <f t="shared" si="1255"/>
        <v>97.971925109983189</v>
      </c>
      <c r="MR157" s="9">
        <f t="shared" si="598"/>
        <v>89.474843491824913</v>
      </c>
      <c r="MS157" s="120">
        <f t="shared" si="881"/>
        <v>93.723384300904058</v>
      </c>
      <c r="MT157" s="15">
        <f t="shared" si="882"/>
        <v>8.286156409737978E-4</v>
      </c>
      <c r="MU157" s="12"/>
      <c r="MV157" s="11">
        <f t="shared" si="1083"/>
        <v>8.4868215167175742E-4</v>
      </c>
      <c r="MW157" s="10">
        <f t="shared" si="883"/>
        <v>93.806476662222821</v>
      </c>
      <c r="MX157" s="9">
        <f t="shared" si="1256"/>
        <v>97.953055912703832</v>
      </c>
      <c r="MY157" s="9">
        <f t="shared" si="1257"/>
        <v>89.288139285118987</v>
      </c>
      <c r="MZ157" s="120">
        <f t="shared" si="884"/>
        <v>93.620597598911417</v>
      </c>
      <c r="NA157" s="15">
        <f t="shared" si="885"/>
        <v>8.4498252082306803E-4</v>
      </c>
      <c r="NB157" s="12"/>
      <c r="NC157" s="11">
        <f t="shared" si="1084"/>
        <v>8.6503392930775875E-4</v>
      </c>
      <c r="ND157" s="10">
        <f t="shared" si="886"/>
        <v>93.702842420116866</v>
      </c>
      <c r="NE157" s="9">
        <f t="shared" si="601"/>
        <v>97.933433942039287</v>
      </c>
      <c r="NF157" s="9">
        <f t="shared" si="1258"/>
        <v>89.101648120225633</v>
      </c>
      <c r="NG157" s="120">
        <f t="shared" si="887"/>
        <v>93.517541031132453</v>
      </c>
      <c r="NH157" s="15">
        <f t="shared" si="888"/>
        <v>8.6125521662008451E-4</v>
      </c>
      <c r="NI157" s="12"/>
      <c r="NJ157" s="11">
        <f t="shared" si="1085"/>
        <v>8.8129081746228597E-4</v>
      </c>
      <c r="NK157" s="10">
        <f t="shared" si="889"/>
        <v>93.598924595637072</v>
      </c>
      <c r="NL157" s="9">
        <f t="shared" si="603"/>
        <v>97.913048933280407</v>
      </c>
      <c r="NM157" s="9">
        <f t="shared" si="1259"/>
        <v>88.915360551369318</v>
      </c>
      <c r="NN157" s="120">
        <f t="shared" si="890"/>
        <v>93.41420474232487</v>
      </c>
      <c r="NO157" s="15">
        <f t="shared" si="891"/>
        <v>8.7743364850433698E-4</v>
      </c>
      <c r="NP157" s="12"/>
      <c r="NQ157" s="11">
        <f t="shared" si="1086"/>
        <v>8.9745272713729707E-4</v>
      </c>
      <c r="NR157" s="10">
        <f t="shared" si="892"/>
        <v>93.49471354544346</v>
      </c>
      <c r="NS157" s="9">
        <f t="shared" si="605"/>
        <v>97.891890878286986</v>
      </c>
      <c r="NT157" s="9">
        <f t="shared" si="1260"/>
        <v>88.729267225948277</v>
      </c>
      <c r="NU157" s="120">
        <f t="shared" si="893"/>
        <v>93.310579052117632</v>
      </c>
      <c r="NV157" s="15">
        <f t="shared" si="894"/>
        <v>8.9351775254925059E-4</v>
      </c>
      <c r="NW157" s="12"/>
      <c r="NX157" s="11">
        <f t="shared" si="1087"/>
        <v>9.1351958567579747E-4</v>
      </c>
      <c r="NY157" s="10">
        <f t="shared" si="895"/>
        <v>93.390199801164044</v>
      </c>
      <c r="NZ157" s="9">
        <f t="shared" si="607"/>
        <v>97.869950023524922</v>
      </c>
      <c r="OA157" s="9">
        <f t="shared" si="1261"/>
        <v>88.543358887239862</v>
      </c>
      <c r="OB157" s="120">
        <f t="shared" si="896"/>
        <v>93.206654455382392</v>
      </c>
      <c r="OC157" s="15">
        <f t="shared" si="897"/>
        <v>9.0950748030692221E-4</v>
      </c>
      <c r="OD157" s="12"/>
      <c r="OE157" s="11">
        <f t="shared" si="1088"/>
        <v>9.2949133630906801E-4</v>
      </c>
      <c r="OF157" s="10">
        <f t="shared" si="898"/>
        <v>93.285374069725492</v>
      </c>
      <c r="OG157" s="9">
        <f t="shared" si="609"/>
        <v>97.847216868051987</v>
      </c>
      <c r="OH157" s="9">
        <f t="shared" si="1262"/>
        <v>88.357626376963623</v>
      </c>
      <c r="OI157" s="120">
        <f t="shared" si="899"/>
        <v>93.102421622507805</v>
      </c>
      <c r="OJ157" s="15">
        <f t="shared" si="900"/>
        <v>9.2540279836177347E-4</v>
      </c>
      <c r="OK157" s="12"/>
      <c r="OL157" s="11">
        <f t="shared" si="1089"/>
        <v>9.4536793771226907E-4</v>
      </c>
      <c r="OM157" s="10">
        <f t="shared" si="901"/>
        <v>93.18022723358763</v>
      </c>
      <c r="ON157" s="9">
        <f t="shared" si="611"/>
        <v>97.823682161455395</v>
      </c>
      <c r="OO157" s="9">
        <f t="shared" si="1263"/>
        <v>88.172060637704547</v>
      </c>
      <c r="OP157" s="120">
        <f t="shared" si="902"/>
        <v>92.997871399579964</v>
      </c>
      <c r="OQ157" s="15">
        <f t="shared" si="903"/>
        <v>9.4120368789311144E-4</v>
      </c>
      <c r="OR157" s="12"/>
      <c r="OS157" s="11">
        <f t="shared" si="1090"/>
        <v>9.6114936356850138E-4</v>
      </c>
      <c r="OT157" s="10">
        <f t="shared" si="904"/>
        <v>93.074750350884557</v>
      </c>
      <c r="OU157" s="9">
        <f t="shared" si="613"/>
        <v>97.799336901744198</v>
      </c>
      <c r="OV157" s="9">
        <f t="shared" si="1264"/>
        <v>87.9866527151989</v>
      </c>
      <c r="OW157" s="120">
        <f t="shared" si="905"/>
        <v>92.892994808471542</v>
      </c>
      <c r="OX157" s="15">
        <f t="shared" si="906"/>
        <v>9.569101442466868E-4</v>
      </c>
      <c r="OY157" s="12"/>
      <c r="OZ157" s="11">
        <f t="shared" si="1091"/>
        <v>9.768356021413883E-4</v>
      </c>
      <c r="PA157" s="10">
        <f t="shared" si="907"/>
        <v>92.968934655475124</v>
      </c>
      <c r="PB157" s="9">
        <f t="shared" si="615"/>
        <v>97.774172333199445</v>
      </c>
      <c r="PC157" s="9">
        <f t="shared" si="1265"/>
        <v>87.801393760484316</v>
      </c>
      <c r="PD157" s="120">
        <f t="shared" si="908"/>
        <v>92.787783046841881</v>
      </c>
      <c r="PE157" s="15">
        <f t="shared" si="909"/>
        <v>9.725221765153803E-4</v>
      </c>
      <c r="PF157" s="12"/>
      <c r="PG157" s="11">
        <f t="shared" si="1092"/>
        <v>9.9242665585634062E-4</v>
      </c>
      <c r="PH157" s="10">
        <f t="shared" si="910"/>
        <v>92.862771556905017</v>
      </c>
      <c r="PI157" s="9">
        <f t="shared" si="617"/>
        <v>97.74817994418504</v>
      </c>
      <c r="PJ157" s="9">
        <f t="shared" si="1266"/>
        <v>87.616275031917212</v>
      </c>
      <c r="PK157" s="120">
        <f t="shared" si="911"/>
        <v>92.682227488051126</v>
      </c>
      <c r="PL157" s="15">
        <f t="shared" si="912"/>
        <v>9.8803980712899018E-4</v>
      </c>
      <c r="PM157" s="12"/>
      <c r="PN157" s="11">
        <f t="shared" si="1093"/>
        <v>1.0079225408904809E-3</v>
      </c>
      <c r="PO157" s="10">
        <f t="shared" si="913"/>
        <v>92.756252640283407</v>
      </c>
      <c r="PP157" s="9">
        <f t="shared" si="619"/>
        <v>97.721351464921995</v>
      </c>
      <c r="PQ157" s="9">
        <f t="shared" si="1267"/>
        <v>87.431287897060727</v>
      </c>
      <c r="PR157" s="120">
        <f t="shared" si="914"/>
        <v>92.576319680991361</v>
      </c>
      <c r="PS157" s="15">
        <f t="shared" si="915"/>
        <v>1.0034630714530672E-3</v>
      </c>
      <c r="PT157" s="12"/>
      <c r="PU157" s="11">
        <f t="shared" si="1094"/>
        <v>1.0233232867712077E-3</v>
      </c>
      <c r="PV157" s="10">
        <f t="shared" si="916"/>
        <v>92.649369666077106</v>
      </c>
      <c r="PW157" s="9">
        <f t="shared" si="621"/>
        <v>97.693678865228776</v>
      </c>
      <c r="PX157" s="9">
        <f t="shared" si="1268"/>
        <v>87.246423834443121</v>
      </c>
      <c r="PY157" s="120">
        <f t="shared" si="917"/>
        <v>92.470051349835956</v>
      </c>
      <c r="PZ157" s="15">
        <f t="shared" si="918"/>
        <v>1.0187920173970891E-3</v>
      </c>
      <c r="QA157" s="12"/>
      <c r="QB157" s="11">
        <f t="shared" si="1095"/>
        <v>1.0386289359836712E-3</v>
      </c>
      <c r="QC157" s="10">
        <f t="shared" si="919"/>
        <v>92.542114569823525</v>
      </c>
      <c r="QD157" s="9">
        <f t="shared" si="623"/>
        <v>97.665154352230218</v>
      </c>
      <c r="QE157" s="9">
        <f t="shared" si="1269"/>
        <v>87.061674435192387</v>
      </c>
      <c r="QF157" s="120">
        <f t="shared" si="920"/>
        <v>92.363414393711309</v>
      </c>
      <c r="QG157" s="15">
        <f t="shared" si="921"/>
        <v>1.0340267050316376E-3</v>
      </c>
      <c r="QH157" s="12"/>
      <c r="QI157" s="11">
        <f t="shared" si="1096"/>
        <v>1.0538395435868788E-3</v>
      </c>
      <c r="QJ157" s="10">
        <f t="shared" si="922"/>
        <v>92.434479461766514</v>
      </c>
      <c r="QK157" s="9">
        <f t="shared" si="625"/>
        <v>97.635770368037541</v>
      </c>
      <c r="QL157" s="9">
        <f t="shared" si="1270"/>
        <v>86.877031404547964</v>
      </c>
      <c r="QM157" s="120">
        <f t="shared" si="923"/>
        <v>92.256400886292752</v>
      </c>
      <c r="QN157" s="15">
        <f t="shared" si="924"/>
        <v>1.0491672062147358E-3</v>
      </c>
      <c r="QO157" s="12"/>
      <c r="QP157" s="11">
        <f t="shared" si="1097"/>
        <v>1.0689551768385754E-3</v>
      </c>
      <c r="QQ157" s="10">
        <f t="shared" si="925"/>
        <v>92.326456626416785</v>
      </c>
      <c r="QR157" s="9">
        <f t="shared" si="627"/>
        <v>97.605519587401758</v>
      </c>
      <c r="QS157" s="9">
        <f t="shared" si="1271"/>
        <v>86.69248656325297</v>
      </c>
      <c r="QT157" s="120">
        <f t="shared" si="926"/>
        <v>92.149003075327357</v>
      </c>
      <c r="QU157" s="15">
        <f t="shared" si="927"/>
        <v>1.064213604227246E-3</v>
      </c>
      <c r="QV157" s="12"/>
      <c r="QW157" s="11">
        <f t="shared" si="1098"/>
        <v>1.0839759148288245E-3</v>
      </c>
      <c r="QX157" s="10">
        <f t="shared" si="928"/>
        <v>92.218038522039762</v>
      </c>
      <c r="QY157" s="9">
        <f t="shared" si="629"/>
        <v>97.574394915342864</v>
      </c>
      <c r="QZ157" s="9">
        <f t="shared" si="1272"/>
        <v>86.508031848828509</v>
      </c>
      <c r="RA157" s="120">
        <f t="shared" si="929"/>
        <v>92.041213382085687</v>
      </c>
      <c r="RB157" s="15">
        <f t="shared" si="930"/>
        <v>1.0791659934174078E-3</v>
      </c>
      <c r="RC157" s="12"/>
      <c r="RD157" s="11">
        <f t="shared" si="1099"/>
        <v>1.0989018481223675E-3</v>
      </c>
      <c r="RE157" s="10">
        <f t="shared" si="931"/>
        <v>92.109217780072782</v>
      </c>
      <c r="RF157" s="9">
        <f t="shared" si="631"/>
        <v>97.542389484756782</v>
      </c>
      <c r="RG157" s="9">
        <f t="shared" si="1273"/>
        <v>86.323659316735259</v>
      </c>
      <c r="RH157" s="120">
        <f t="shared" si="932"/>
        <v>91.933024400746021</v>
      </c>
      <c r="RI157" s="15">
        <f t="shared" si="933"/>
        <v>1.0940244788542049E-3</v>
      </c>
      <c r="RJ157" s="12"/>
      <c r="RK157" s="11">
        <f t="shared" si="1100"/>
        <v>1.1137330784094985E-3</v>
      </c>
      <c r="RL157" s="10">
        <f t="shared" si="934"/>
        <v>91.999987204475246</v>
      </c>
      <c r="RM157" s="9">
        <f t="shared" si="633"/>
        <v>97.509496654002362</v>
      </c>
      <c r="RN157" s="9">
        <f t="shared" si="1274"/>
        <v>86.139361141421944</v>
      </c>
      <c r="RO157" s="120">
        <f t="shared" si="935"/>
        <v>91.824428897712153</v>
      </c>
      <c r="RP157" s="15">
        <f t="shared" si="936"/>
        <v>1.1087891759897987E-3</v>
      </c>
      <c r="RQ157" s="12"/>
      <c r="RR157" s="11">
        <f t="shared" si="1101"/>
        <v>1.1284697181656628E-3</v>
      </c>
      <c r="RS157" s="10">
        <f t="shared" si="937"/>
        <v>91.890339771012663</v>
      </c>
      <c r="RT157" s="9">
        <f t="shared" si="635"/>
        <v>97.475710004470216</v>
      </c>
      <c r="RU157" s="9">
        <f t="shared" si="1275"/>
        <v>85.955129617266238</v>
      </c>
      <c r="RV157" s="120">
        <f t="shared" si="938"/>
        <v>91.715419810868227</v>
      </c>
      <c r="RW157" s="15">
        <f t="shared" si="939"/>
        <v>1.1234602103306979E-3</v>
      </c>
      <c r="RX157" s="12"/>
      <c r="RY157" s="11">
        <f t="shared" si="1102"/>
        <v>1.1431118903195169E-3</v>
      </c>
      <c r="RZ157" s="10">
        <f t="shared" si="940"/>
        <v>91.780268626478218</v>
      </c>
      <c r="SA157" s="9">
        <f t="shared" si="637"/>
        <v>97.441023338135565</v>
      </c>
      <c r="SB157" s="9">
        <f t="shared" si="1276"/>
        <v>85.770957159410401</v>
      </c>
      <c r="SC157" s="120">
        <f t="shared" si="941"/>
        <v>91.605990248772983</v>
      </c>
      <c r="SD157" s="15">
        <f t="shared" si="942"/>
        <v>1.1380377171176282E-3</v>
      </c>
      <c r="SE157" s="12"/>
      <c r="SF157" s="11">
        <f t="shared" si="1103"/>
        <v>1.1576597279293471E-3</v>
      </c>
      <c r="SG157" s="10">
        <f t="shared" si="943"/>
        <v>91.669767087854098</v>
      </c>
      <c r="SH157" s="9">
        <f t="shared" si="639"/>
        <v>97.405430675096611</v>
      </c>
      <c r="SI157" s="9">
        <f t="shared" si="1277"/>
        <v>85.586836304492451</v>
      </c>
      <c r="SJ157" s="120">
        <f t="shared" si="944"/>
        <v>91.496133489794531</v>
      </c>
      <c r="SK157" s="15">
        <f t="shared" si="945"/>
        <v>1.1525218410141772E-3</v>
      </c>
      <c r="SL157" s="12"/>
      <c r="SM157" s="11">
        <f t="shared" si="1104"/>
        <v>1.1721133738680422E-3</v>
      </c>
      <c r="SN157" s="10">
        <f t="shared" si="946"/>
        <v>91.558828641413726</v>
      </c>
      <c r="SO157" s="9">
        <f t="shared" si="641"/>
        <v>97.368926251100476</v>
      </c>
      <c r="SP157" s="9">
        <f t="shared" si="1278"/>
        <v>86.704674674192901</v>
      </c>
      <c r="SQ157" s="120">
        <f t="shared" si="947"/>
        <v>92.036800462646681</v>
      </c>
      <c r="SR157" s="15">
        <f t="shared" si="948"/>
        <v>1.0399530159886162E-3</v>
      </c>
      <c r="SS157" s="12"/>
      <c r="ST157" s="11">
        <f t="shared" si="1105"/>
        <v>1.0587447038195414E-3</v>
      </c>
      <c r="SU157" s="10">
        <f t="shared" si="949"/>
        <v>92.102345026218671</v>
      </c>
      <c r="SV157" s="9">
        <f t="shared" si="643"/>
        <v>97.339204485211326</v>
      </c>
      <c r="SW157" s="9">
        <f t="shared" si="1279"/>
        <v>93.990702333917852</v>
      </c>
      <c r="SX157" s="120">
        <f t="shared" si="950"/>
        <v>95.664953409564589</v>
      </c>
      <c r="SY157" s="15">
        <f t="shared" si="951"/>
        <v>3.2653814345702146E-4</v>
      </c>
      <c r="SZ157" s="12"/>
      <c r="TA157" s="11">
        <f t="shared" si="1106"/>
        <v>3.4253448877369792E-4</v>
      </c>
      <c r="TB157" s="10">
        <f t="shared" si="952"/>
        <v>95.743746630575302</v>
      </c>
      <c r="TC157" s="9">
        <f t="shared" si="645"/>
        <v>97.336274165476397</v>
      </c>
      <c r="TD157" s="9">
        <f t="shared" si="1280"/>
        <v>94.089114131410568</v>
      </c>
      <c r="TE157" s="120">
        <f t="shared" si="953"/>
        <v>95.712694148443489</v>
      </c>
      <c r="TF157" s="15">
        <f t="shared" si="954"/>
        <v>3.1665549583777448E-4</v>
      </c>
      <c r="TG157" s="12"/>
      <c r="TH157" s="11">
        <f t="shared" si="1107"/>
        <v>3.3260519251966121E-4</v>
      </c>
      <c r="TI157" s="10">
        <f t="shared" si="955"/>
        <v>95.791432418587263</v>
      </c>
      <c r="TJ157" s="9">
        <f t="shared" si="647"/>
        <v>97.33351853339957</v>
      </c>
      <c r="TK157" s="9">
        <f t="shared" si="1281"/>
        <v>94.189845829776971</v>
      </c>
      <c r="TL157" s="120">
        <f t="shared" si="956"/>
        <v>95.76168218158827</v>
      </c>
      <c r="TM157" s="15">
        <f t="shared" si="957"/>
        <v>3.0656365201405254E-4</v>
      </c>
      <c r="TN157" s="12"/>
      <c r="TO157" s="11">
        <f t="shared" si="1108"/>
        <v>3.2246779921254814E-4</v>
      </c>
      <c r="TP157" s="10">
        <f t="shared" si="958"/>
        <v>95.840369407097683</v>
      </c>
      <c r="TQ157" s="9">
        <f t="shared" si="649"/>
        <v>97.3309357469833</v>
      </c>
      <c r="TR157" s="9">
        <f t="shared" si="1282"/>
        <v>94.292874162329909</v>
      </c>
      <c r="TS157" s="120">
        <f t="shared" si="959"/>
        <v>95.811904954656598</v>
      </c>
      <c r="TT157" s="15">
        <f t="shared" si="960"/>
        <v>2.9626470127176388E-4</v>
      </c>
      <c r="TU157" s="12"/>
      <c r="TV157" s="11">
        <f t="shared" si="1109"/>
        <v>3.1212444661442128E-4</v>
      </c>
      <c r="TW157" s="10">
        <f t="shared" si="961"/>
        <v>95.890544905791501</v>
      </c>
      <c r="TX157" s="9">
        <f t="shared" si="651"/>
        <v>97.328523582093538</v>
      </c>
      <c r="TY157" s="9">
        <f t="shared" si="1283"/>
        <v>94.398175101061867</v>
      </c>
      <c r="TZ157" s="120">
        <f t="shared" si="962"/>
        <v>95.863349341577702</v>
      </c>
      <c r="UA157" s="15">
        <f t="shared" si="963"/>
        <v>2.8576076987394528E-4</v>
      </c>
      <c r="UB157" s="12"/>
      <c r="UC157" s="11">
        <f t="shared" si="1110"/>
        <v>3.0157730950431918E-4</v>
      </c>
      <c r="UD157" s="10">
        <f t="shared" si="964"/>
        <v>95.941945650034114</v>
      </c>
      <c r="UE157" s="9">
        <f t="shared" si="653"/>
        <v>97.326279429489119</v>
      </c>
      <c r="UF157" s="9">
        <f t="shared" si="1284"/>
        <v>94.505723865767521</v>
      </c>
      <c r="UG157" s="120">
        <f t="shared" si="965"/>
        <v>95.91600164762832</v>
      </c>
      <c r="UH157" s="15">
        <f t="shared" si="966"/>
        <v>2.7505401988147093E-4</v>
      </c>
      <c r="UI157" s="12"/>
      <c r="UJ157" s="11">
        <f t="shared" si="1111"/>
        <v>2.9082859848004355E-4</v>
      </c>
      <c r="UK157" s="10">
        <f t="shared" si="967"/>
        <v>95.994557804219525</v>
      </c>
      <c r="UL157" s="9">
        <f t="shared" si="655"/>
        <v>97.324200292214456</v>
      </c>
      <c r="UM157" s="9">
        <f t="shared" si="1285"/>
        <v>94.61549493490898</v>
      </c>
      <c r="UN157" s="120">
        <f t="shared" si="968"/>
        <v>95.969847613561711</v>
      </c>
      <c r="UO157" s="15">
        <f t="shared" si="969"/>
        <v>2.6414664783923044E-4</v>
      </c>
      <c r="UP157" s="12"/>
      <c r="UQ157" s="11">
        <f t="shared" si="1112"/>
        <v>2.7988055862585628E-4</v>
      </c>
      <c r="UR157" s="10">
        <f t="shared" si="970"/>
        <v>96.048366966175166</v>
      </c>
      <c r="US157" s="9">
        <f t="shared" si="657"/>
        <v>97.322282783356883</v>
      </c>
      <c r="UT157" s="9">
        <f t="shared" si="1286"/>
        <v>94.727462058210889</v>
      </c>
      <c r="UU157" s="120">
        <f t="shared" si="971"/>
        <v>96.024872420783879</v>
      </c>
      <c r="UV157" s="15">
        <f t="shared" si="972"/>
        <v>2.5304088332918579E-4</v>
      </c>
      <c r="UW157" s="12"/>
      <c r="UX157" s="11">
        <f t="shared" si="1113"/>
        <v>2.6873546804762559E-4</v>
      </c>
      <c r="UY157" s="10">
        <f t="shared" si="973"/>
        <v>96.103358172617021</v>
      </c>
      <c r="UZ157" s="9">
        <f t="shared" si="659"/>
        <v>97.320523124169128</v>
      </c>
      <c r="VA157" s="9">
        <f t="shared" si="1287"/>
        <v>94.841598270962365</v>
      </c>
      <c r="VB157" s="120">
        <f t="shared" si="974"/>
        <v>96.081060697565746</v>
      </c>
      <c r="VC157" s="15">
        <f t="shared" si="975"/>
        <v>2.4173898739259368E-4</v>
      </c>
      <c r="VD157" s="12"/>
      <c r="VE157" s="11">
        <f t="shared" si="1114"/>
        <v>2.5739563627773211E-4</v>
      </c>
      <c r="VF157" s="10">
        <f t="shared" si="976"/>
        <v>96.159515905643246</v>
      </c>
      <c r="VG157" s="9">
        <f t="shared" si="661"/>
        <v>97.318917142556245</v>
      </c>
      <c r="VH157" s="9">
        <f t="shared" si="1288"/>
        <v>94.957875909994314</v>
      </c>
      <c r="VI157" s="120">
        <f t="shared" si="977"/>
        <v>96.138396526275272</v>
      </c>
      <c r="VJ157" s="15">
        <f t="shared" si="978"/>
        <v>2.3024325082438474E-4</v>
      </c>
      <c r="VK157" s="12"/>
      <c r="VL157" s="11">
        <f t="shared" si="1115"/>
        <v>2.4586340255289805E-4</v>
      </c>
      <c r="VM157" s="10">
        <f t="shared" si="979"/>
        <v>96.216824100249525</v>
      </c>
      <c r="VN157" s="9">
        <f t="shared" si="663"/>
        <v>97.317460271925256</v>
      </c>
      <c r="VO157" s="9">
        <f t="shared" si="1289"/>
        <v>95.07626663130452</v>
      </c>
      <c r="VP157" s="120">
        <f t="shared" si="980"/>
        <v>96.196863451614888</v>
      </c>
      <c r="VQ157" s="15">
        <f t="shared" si="981"/>
        <v>2.1855599234221239E-4</v>
      </c>
      <c r="VR157" s="12"/>
      <c r="VS157" s="11">
        <f t="shared" si="1116"/>
        <v>2.3414113396749936E-4</v>
      </c>
      <c r="VT157" s="10">
        <f t="shared" si="982"/>
        <v>96.275266152850932</v>
      </c>
      <c r="VU157" s="9">
        <f t="shared" si="665"/>
        <v>97.316147550394746</v>
      </c>
      <c r="VV157" s="9">
        <f t="shared" si="1290"/>
        <v>95.196741429283946</v>
      </c>
      <c r="VW157" s="120">
        <f t="shared" si="983"/>
        <v>96.256444489839339</v>
      </c>
      <c r="VX157" s="15">
        <f t="shared" si="984"/>
        <v>2.0667955663449035E-4</v>
      </c>
      <c r="VY157" s="12"/>
      <c r="VZ157" s="11">
        <f t="shared" si="1117"/>
        <v>2.2223122350675808E-4</v>
      </c>
      <c r="WA157" s="10">
        <f t="shared" si="985"/>
        <v>96.334824930784947</v>
      </c>
      <c r="WB157" s="9">
        <f t="shared" si="667"/>
        <v>97.314973620360334</v>
      </c>
      <c r="WC157" s="9">
        <f t="shared" si="1291"/>
        <v>95.319270657503623</v>
      </c>
      <c r="WD157" s="120">
        <f t="shared" si="986"/>
        <v>96.317122138931978</v>
      </c>
      <c r="WE157" s="15">
        <f t="shared" si="987"/>
        <v>1.9461631229090789E-4</v>
      </c>
      <c r="WF157" s="12"/>
      <c r="WG157" s="11">
        <f t="shared" si="1118"/>
        <v>2.1013608796347443E-4</v>
      </c>
      <c r="WH157" s="10">
        <f t="shared" si="988"/>
        <v>96.39548278277266</v>
      </c>
      <c r="WI157" s="9">
        <f t="shared" si="669"/>
        <v>97.313932728411004</v>
      </c>
      <c r="WJ157" s="9">
        <f t="shared" si="1292"/>
        <v>95.443824051007198</v>
      </c>
      <c r="WK157" s="120">
        <f t="shared" si="989"/>
        <v>96.378878389709101</v>
      </c>
      <c r="WL157" s="15">
        <f t="shared" si="990"/>
        <v>1.8236864962037298E-4</v>
      </c>
      <c r="WM157" s="12"/>
      <c r="WN157" s="11">
        <f t="shared" si="1119"/>
        <v>1.9785816574324828E-4</v>
      </c>
      <c r="WO157" s="10">
        <f t="shared" si="991"/>
        <v>96.457221550307537</v>
      </c>
      <c r="WP157" s="9">
        <f t="shared" si="671"/>
        <v>97.313018725590069</v>
      </c>
      <c r="WQ157" s="9">
        <f t="shared" si="1293"/>
        <v>95.570370750056483</v>
      </c>
      <c r="WR157" s="120">
        <f t="shared" si="992"/>
        <v>96.441694737823269</v>
      </c>
      <c r="WS157" s="15">
        <f t="shared" si="993"/>
        <v>1.6993897836083732E-4</v>
      </c>
      <c r="WT157" s="12"/>
      <c r="WU157" s="11">
        <f t="shared" si="1120"/>
        <v>1.8539991456282406E-4</v>
      </c>
      <c r="WV157" s="10">
        <f t="shared" si="994"/>
        <v>96.52002257994161</v>
      </c>
      <c r="WW157" s="9">
        <f t="shared" si="673"/>
        <v>97.312225067993367</v>
      </c>
      <c r="WX157" s="9">
        <f t="shared" si="1294"/>
        <v>95.698879325265409</v>
      </c>
      <c r="WY157" s="120">
        <f t="shared" si="995"/>
        <v>96.505552196629395</v>
      </c>
      <c r="WZ157" s="15">
        <f t="shared" si="996"/>
        <v>1.5732972528662413E-4</v>
      </c>
      <c r="XA157" s="12"/>
      <c r="XB157" s="11">
        <f t="shared" si="1121"/>
        <v>1.7276380904722186E-4</v>
      </c>
      <c r="XC157" s="10">
        <f t="shared" si="997"/>
        <v>96.583866736432498</v>
      </c>
      <c r="XD157" s="9">
        <f t="shared" si="675"/>
        <v>97.311544817696173</v>
      </c>
      <c r="XE157" s="9">
        <f t="shared" si="1295"/>
        <v>95.829317804058903</v>
      </c>
      <c r="XF157" s="120">
        <f t="shared" si="998"/>
        <v>96.570431310877538</v>
      </c>
      <c r="XG157" s="15">
        <f t="shared" si="999"/>
        <v>1.4454333171863028E-4</v>
      </c>
      <c r="XH157" s="12"/>
      <c r="XI157" s="11">
        <f t="shared" si="1122"/>
        <v>1.5995233823111186E-4</v>
      </c>
      <c r="XJ157" s="10">
        <f t="shared" si="1000"/>
        <v>96.648734416714618</v>
      </c>
      <c r="XK157" s="9">
        <f t="shared" si="677"/>
        <v>97.310970643999255</v>
      </c>
      <c r="XL157" s="9">
        <f t="shared" si="1296"/>
        <v>95.961653698383259</v>
      </c>
      <c r="XM157" s="120">
        <f t="shared" si="1001"/>
        <v>96.636312171191264</v>
      </c>
      <c r="XN157" s="15">
        <f t="shared" si="1002"/>
        <v>1.3158225094355797E-4</v>
      </c>
      <c r="XO157" s="12"/>
      <c r="XP157" s="11">
        <f t="shared" si="1123"/>
        <v>1.4696800297076505E-4</v>
      </c>
      <c r="XQ157" s="10">
        <f t="shared" si="1003"/>
        <v>96.714605564652388</v>
      </c>
      <c r="XR157" s="9">
        <f t="shared" si="679"/>
        <v>97.310494824983309</v>
      </c>
      <c r="XS157" s="9">
        <f t="shared" si="1297"/>
        <v>96.095854033595444</v>
      </c>
      <c r="XT157" s="120">
        <f t="shared" si="1004"/>
        <v>96.703174429289376</v>
      </c>
      <c r="XU157" s="15">
        <f t="shared" si="1005"/>
        <v>1.1844894554831033E-4</v>
      </c>
      <c r="XV157" s="12"/>
      <c r="XW157" s="11">
        <f t="shared" si="1124"/>
        <v>1.338133132726616E-4</v>
      </c>
      <c r="XX157" s="10">
        <f t="shared" si="1006"/>
        <v>96.781459686533211</v>
      </c>
      <c r="XY157" s="9">
        <f t="shared" si="681"/>
        <v>97.310109249359996</v>
      </c>
      <c r="XZ157" s="9">
        <f t="shared" si="1298"/>
        <v>96.23188537845067</v>
      </c>
      <c r="YA157" s="120">
        <f t="shared" si="1007"/>
        <v>96.770997313905326</v>
      </c>
      <c r="YB157" s="15">
        <f t="shared" si="1008"/>
        <v>1.051458846761606E-4</v>
      </c>
      <c r="YC157" s="12"/>
      <c r="YD157" s="11">
        <f t="shared" si="1125"/>
        <v>1.2049078554558857E-4</v>
      </c>
      <c r="YE157" s="10">
        <f t="shared" si="1009"/>
        <v>96.849275867253397</v>
      </c>
      <c r="YF157" s="9">
        <f t="shared" si="683"/>
        <v>97.309805418606729</v>
      </c>
      <c r="YG157" s="9">
        <f t="shared" si="1299"/>
        <v>96.369713876107028</v>
      </c>
      <c r="YH157" s="120">
        <f t="shared" si="1010"/>
        <v>96.839759647356885</v>
      </c>
      <c r="YI157" s="15">
        <f t="shared" si="1011"/>
        <v>9.1675541211438491E-5</v>
      </c>
      <c r="YJ157" s="12"/>
      <c r="YK157" s="11">
        <f t="shared" si="1126"/>
        <v>1.0700293978297043E-4</v>
      </c>
      <c r="YL157" s="10">
        <f t="shared" si="1012"/>
        <v>96.9180327871494</v>
      </c>
      <c r="YM157" s="9">
        <f t="shared" si="685"/>
        <v>97.309574449371397</v>
      </c>
      <c r="YN157" s="9">
        <f t="shared" si="1300"/>
        <v>96.509305276061838</v>
      </c>
      <c r="YO157" s="120">
        <f t="shared" si="1013"/>
        <v>96.909439862716624</v>
      </c>
      <c r="YP157" s="15">
        <f t="shared" si="1014"/>
        <v>7.8040388899687835E-5</v>
      </c>
      <c r="YQ157" s="12"/>
      <c r="YR157" s="11">
        <f t="shared" si="1127"/>
        <v>9.3352296682475106E-5</v>
      </c>
      <c r="YS157" s="10">
        <f t="shared" si="1015"/>
        <v>96.987708739424235</v>
      </c>
      <c r="YT157" s="9">
        <f t="shared" si="687"/>
        <v>97.309407076132103</v>
      </c>
      <c r="YU157" s="9">
        <f t="shared" si="1301"/>
        <v>96.650624966930536</v>
      </c>
      <c r="YV157" s="120">
        <f t="shared" si="1016"/>
        <v>96.980016021531327</v>
      </c>
      <c r="YW157" s="15">
        <f t="shared" si="1017"/>
        <v>6.4242899410495949E-5</v>
      </c>
      <c r="YX157" s="12"/>
      <c r="YY157" s="11">
        <f t="shared" si="1128"/>
        <v>7.9541374710231962E-5</v>
      </c>
      <c r="YZ157" s="10">
        <f t="shared" si="1018"/>
        <v>97.05828164811652</v>
      </c>
      <c r="ZA157" s="9">
        <f t="shared" si="689"/>
        <v>97.309293654096308</v>
      </c>
      <c r="ZB157" s="9">
        <f t="shared" si="1302"/>
        <v>96.793638009978878</v>
      </c>
      <c r="ZC157" s="120">
        <f t="shared" si="1019"/>
        <v>97.051465832037593</v>
      </c>
      <c r="ZD157" s="15">
        <f t="shared" si="1020"/>
        <v>5.0285539350242681E-5</v>
      </c>
      <c r="ZE157" s="12"/>
      <c r="ZF157" s="11">
        <f t="shared" si="1129"/>
        <v>6.5572687116884605E-5</v>
      </c>
      <c r="ZG157" s="10">
        <f t="shared" si="1021"/>
        <v>97.129729086559195</v>
      </c>
      <c r="ZH157" s="9">
        <f t="shared" si="691"/>
        <v>97.309224162322593</v>
      </c>
      <c r="ZI157" s="9">
        <f t="shared" si="1303"/>
        <v>96.938309173315488</v>
      </c>
      <c r="ZJ157" s="120">
        <f t="shared" si="1022"/>
        <v>97.123766667819041</v>
      </c>
      <c r="ZK157" s="15">
        <f t="shared" si="1023"/>
        <v>3.6170767232141548E-5</v>
      </c>
      <c r="ZL157" s="12"/>
      <c r="ZM157" s="11">
        <f t="shared" si="1130"/>
        <v>5.1448738913014474E-5</v>
      </c>
      <c r="ZN157" s="10">
        <f t="shared" si="1024"/>
        <v>97.202028296272601</v>
      </c>
      <c r="ZO157" s="9">
        <f t="shared" si="693"/>
        <v>97.309188207047725</v>
      </c>
      <c r="ZP157" s="9">
        <f t="shared" si="1304"/>
        <v>97.084602966650834</v>
      </c>
      <c r="ZQ157" s="120">
        <f t="shared" si="1025"/>
        <v>97.19689558684928</v>
      </c>
      <c r="ZR157" s="15">
        <f t="shared" si="1026"/>
        <v>2.1901030411081347E-5</v>
      </c>
      <c r="ZS157" s="12"/>
      <c r="ZT157" s="11">
        <f t="shared" si="1131"/>
        <v>3.7172023811418768E-5</v>
      </c>
      <c r="ZU157" s="10">
        <f t="shared" si="1027"/>
        <v>97.275156206235863</v>
      </c>
      <c r="ZV157" s="9">
        <f t="shared" si="695"/>
        <v>97.309175025200688</v>
      </c>
      <c r="ZW157" s="9">
        <f t="shared" si="1305"/>
        <v>97.232483676529796</v>
      </c>
      <c r="ZX157" s="120">
        <f t="shared" si="1028"/>
        <v>97.270829350865242</v>
      </c>
      <c r="ZY157" s="15">
        <f t="shared" si="1029"/>
        <v>7.4787619905020693E-6</v>
      </c>
      <c r="ZZ157" s="12"/>
      <c r="AAA157" s="11">
        <f t="shared" si="1132"/>
        <v>2.2745021143617683E-5</v>
      </c>
      <c r="AAB157" s="10">
        <f t="shared" si="1030"/>
        <v>97.349089452480598</v>
      </c>
      <c r="AAC157" s="9">
        <f t="shared" si="697"/>
        <v>97.309173488084852</v>
      </c>
      <c r="AAD157" s="9">
        <f t="shared" si="1306"/>
        <v>97.38191540193975</v>
      </c>
      <c r="AAE157" s="120">
        <f t="shared" si="1031"/>
        <v>97.345544445012308</v>
      </c>
      <c r="AAF157" s="15">
        <f t="shared" si="1032"/>
        <v>-7.0936222909452976E-6</v>
      </c>
      <c r="AAG157" s="12"/>
      <c r="AAH157" s="11">
        <f t="shared" si="1133"/>
        <v>8.1701927583352026E-6</v>
      </c>
      <c r="AAI157" s="10">
        <f t="shared" si="1033"/>
        <v>97.423804397948118</v>
      </c>
      <c r="AAJ157" s="9">
        <f t="shared" si="699"/>
        <v>97.309174870961016</v>
      </c>
      <c r="AAK157" s="9">
        <f t="shared" si="1307"/>
        <v>97.532859732099595</v>
      </c>
      <c r="AAL157" s="120">
        <f t="shared" si="1034"/>
        <v>97.421017301530298</v>
      </c>
      <c r="AAM157" s="15">
        <f t="shared" si="1035"/>
        <v>-2.1813227519478802E-5</v>
      </c>
      <c r="AAN157" s="12"/>
      <c r="AAO157" s="11">
        <f t="shared" si="1134"/>
        <v>-6.5500200907962946E-6</v>
      </c>
      <c r="AAP157" s="10">
        <f t="shared" si="1036"/>
        <v>97.499277152553333</v>
      </c>
      <c r="AAQ157" s="9">
        <f t="shared" si="701"/>
        <v>97.309187947325881</v>
      </c>
      <c r="AAR157" s="9">
        <f t="shared" si="702"/>
        <v>97.685260204852227</v>
      </c>
      <c r="AAS157" s="120">
        <f t="shared" si="1037"/>
        <v>97.497224076089054</v>
      </c>
      <c r="AAT157" s="15">
        <f t="shared" si="1038"/>
        <v>-3.6673692065841246E-5</v>
      </c>
      <c r="AAU157" s="12"/>
      <c r="AAV157" s="11">
        <f t="shared" si="1135"/>
        <v>-2.1412758641887396E-5</v>
      </c>
      <c r="AAW157" s="10">
        <f t="shared" si="1039"/>
        <v>97.575483689246909</v>
      </c>
      <c r="AAX157" s="9">
        <f t="shared" si="703"/>
        <v>97.309224909409025</v>
      </c>
      <c r="AAY157" s="9">
        <f t="shared" si="704"/>
        <v>97.839055665800245</v>
      </c>
      <c r="AAZ157" s="120">
        <f t="shared" si="1040"/>
        <v>97.574140287604635</v>
      </c>
      <c r="ABA157" s="15">
        <f t="shared" si="1041"/>
        <v>-5.1667863337518681E-5</v>
      </c>
      <c r="ABB157" s="12"/>
      <c r="ABC157" s="11">
        <f t="shared" si="1227"/>
        <v>-3.6411629927954783E-5</v>
      </c>
      <c r="ABD157" s="10">
        <f t="shared" si="1228"/>
        <v>97.652399637583258</v>
      </c>
      <c r="ABE157" s="9">
        <f t="shared" si="1308"/>
        <v>97.309298274283009</v>
      </c>
      <c r="ABF157" s="9">
        <f t="shared" si="1229"/>
        <v>97.994183390301856</v>
      </c>
      <c r="ABG157" s="120">
        <f t="shared" si="1043"/>
        <v>97.651740832292433</v>
      </c>
      <c r="ABH157" s="15">
        <f t="shared" si="1230"/>
        <v>-6.6788403937489521E-5</v>
      </c>
      <c r="ABI157" s="12"/>
      <c r="ABJ157" s="11">
        <f t="shared" si="1231"/>
        <v>-5.1539337468160542E-5</v>
      </c>
      <c r="ABK157" s="10">
        <f t="shared" si="1232"/>
        <v>97.72999999999999</v>
      </c>
      <c r="ABL157" s="9">
        <f t="shared" si="706"/>
        <v>97.309420862661838</v>
      </c>
      <c r="ABM157" s="9"/>
      <c r="ABN157" s="101">
        <f t="shared" si="1046"/>
        <v>97.72999999999999</v>
      </c>
      <c r="ABO157" s="15">
        <f t="shared" si="1233"/>
        <v>-8.2027798984752185E-5</v>
      </c>
      <c r="ABP157" s="11"/>
      <c r="ABQ157" s="11"/>
    </row>
    <row r="158" spans="1:745" x14ac:dyDescent="0.2">
      <c r="A158" s="1">
        <f t="shared" si="707"/>
        <v>175.2</v>
      </c>
      <c r="B158" s="1">
        <f t="shared" si="1048"/>
        <v>-530.86680486868977</v>
      </c>
      <c r="C158" s="1">
        <f t="shared" si="1049"/>
        <v>-2564065.8939724509</v>
      </c>
      <c r="D158" s="2">
        <f t="shared" si="1050"/>
        <v>119.74</v>
      </c>
      <c r="E158" s="7">
        <f t="shared" si="1051"/>
        <v>2.8300000000000001E-3</v>
      </c>
      <c r="F158" s="1">
        <f t="shared" si="1052"/>
        <v>6.2352202539999999E-2</v>
      </c>
      <c r="G158" s="2">
        <f t="shared" si="1053"/>
        <v>3500</v>
      </c>
      <c r="H158" s="3">
        <f t="shared" si="1164"/>
        <v>58.333333333333336</v>
      </c>
      <c r="I158" s="3">
        <f t="shared" si="1165"/>
        <v>366.52</v>
      </c>
      <c r="J158" s="1">
        <f t="shared" si="1054"/>
        <v>0.77</v>
      </c>
      <c r="K158" s="1">
        <f t="shared" si="1055"/>
        <v>0.65</v>
      </c>
      <c r="L158" s="1">
        <f t="shared" si="1166"/>
        <v>0.50050000000000006</v>
      </c>
      <c r="M158" s="40">
        <f t="shared" si="1167"/>
        <v>9.0273513153513143</v>
      </c>
      <c r="N158" s="40">
        <f t="shared" si="1168"/>
        <v>685.17596483516479</v>
      </c>
      <c r="O158" s="1">
        <f t="shared" si="1056"/>
        <v>22.01</v>
      </c>
      <c r="P158" s="1">
        <f t="shared" si="1057"/>
        <v>101</v>
      </c>
      <c r="Q158" s="2">
        <f t="shared" si="1058"/>
        <v>9568.08</v>
      </c>
      <c r="R158" s="1">
        <f t="shared" si="1169"/>
        <v>95.680800000000005</v>
      </c>
      <c r="S158" s="7">
        <f t="shared" si="1059"/>
        <v>0.1084</v>
      </c>
      <c r="T158" s="7">
        <f t="shared" si="1170"/>
        <v>9.228889823999999E-3</v>
      </c>
      <c r="U158" s="7">
        <f t="shared" si="1171"/>
        <v>5.2029491518009133E-2</v>
      </c>
      <c r="V158" s="40">
        <f t="shared" si="1172"/>
        <v>5127.2756619537149</v>
      </c>
      <c r="W158" s="1">
        <f t="shared" si="1060"/>
        <v>0</v>
      </c>
      <c r="X158" s="1">
        <f t="shared" si="1061"/>
        <v>119.74</v>
      </c>
      <c r="Y158" s="1">
        <f t="shared" si="1062"/>
        <v>97.72999999999999</v>
      </c>
      <c r="Z158" s="6">
        <f t="shared" si="1173"/>
        <v>0.80246106979523479</v>
      </c>
      <c r="AA158" s="2">
        <f t="shared" si="1063"/>
        <v>464.2</v>
      </c>
      <c r="AB158" s="40">
        <f t="shared" si="1174"/>
        <v>27481.926356927921</v>
      </c>
      <c r="AC158" s="1">
        <f t="shared" si="1175"/>
        <v>0.20611977595863853</v>
      </c>
      <c r="AD158" s="2">
        <f t="shared" si="1147"/>
        <v>36</v>
      </c>
      <c r="AE158" s="10">
        <f t="shared" si="1176"/>
        <v>7.4203119345109876</v>
      </c>
      <c r="AF158" s="12">
        <f t="shared" si="1177"/>
        <v>0.14379155268231678</v>
      </c>
      <c r="AG158" s="43">
        <f t="shared" si="1178"/>
        <v>-1.431967476676224E-4</v>
      </c>
      <c r="AH158" s="97">
        <f t="shared" si="1179"/>
        <v>3.6828840404099576E-5</v>
      </c>
      <c r="AI158" s="11">
        <f t="shared" si="1180"/>
        <v>0</v>
      </c>
      <c r="AJ158" s="43">
        <f t="shared" si="1181"/>
        <v>2.0294368550846584E-3</v>
      </c>
      <c r="AK158" s="43"/>
      <c r="AL158" s="11">
        <f t="shared" si="1182"/>
        <v>0</v>
      </c>
      <c r="AM158" s="10">
        <f t="shared" si="1183"/>
        <v>98.260763012538007</v>
      </c>
      <c r="AN158" s="9"/>
      <c r="AO158" s="9">
        <f t="shared" si="1184"/>
        <v>98.054010655819368</v>
      </c>
      <c r="AP158" s="108">
        <f t="shared" si="715"/>
        <v>98.054010655819368</v>
      </c>
      <c r="AQ158" s="15">
        <f t="shared" si="1185"/>
        <v>0</v>
      </c>
      <c r="AR158" s="49"/>
      <c r="AS158" s="11">
        <f t="shared" si="1186"/>
        <v>2.0163098606639858E-5</v>
      </c>
      <c r="AT158" s="10">
        <f t="shared" si="1187"/>
        <v>98.15738124778261</v>
      </c>
      <c r="AU158" s="9">
        <f t="shared" si="1188"/>
        <v>98.054010655819368</v>
      </c>
      <c r="AV158" s="9">
        <f t="shared" si="1189"/>
        <v>97.847941841972116</v>
      </c>
      <c r="AW158" s="101">
        <f t="shared" si="719"/>
        <v>97.950976248895742</v>
      </c>
      <c r="AX158" s="15">
        <f t="shared" si="720"/>
        <v>2.0095351550567076E-5</v>
      </c>
      <c r="AY158" s="49"/>
      <c r="AZ158" s="11">
        <f t="shared" si="1190"/>
        <v>4.0260615082818294E-5</v>
      </c>
      <c r="BA158" s="10">
        <f t="shared" si="1191"/>
        <v>98.05432456789643</v>
      </c>
      <c r="BB158" s="9">
        <f t="shared" si="1192"/>
        <v>98.053999557981186</v>
      </c>
      <c r="BC158" s="9">
        <f t="shared" si="1193"/>
        <v>97.642547923925861</v>
      </c>
      <c r="BD158" s="101">
        <f t="shared" si="723"/>
        <v>97.848273740953516</v>
      </c>
      <c r="BE158" s="15">
        <f t="shared" si="1194"/>
        <v>4.0123806596596991E-5</v>
      </c>
      <c r="BF158" s="49"/>
      <c r="BG158" s="11">
        <f t="shared" si="1195"/>
        <v>6.0291206117177243E-5</v>
      </c>
      <c r="BH158" s="10">
        <f t="shared" si="1196"/>
        <v>97.951577660066306</v>
      </c>
      <c r="BI158" s="9">
        <f t="shared" si="1197"/>
        <v>98.053955314282263</v>
      </c>
      <c r="BJ158" s="9">
        <f t="shared" si="1198"/>
        <v>97.437820073200854</v>
      </c>
      <c r="BK158" s="101">
        <f t="shared" si="728"/>
        <v>97.745887693741565</v>
      </c>
      <c r="BL158" s="15">
        <f t="shared" si="1199"/>
        <v>6.0084075999009226E-5</v>
      </c>
      <c r="BM158" s="49"/>
      <c r="BN158" s="11">
        <f t="shared" si="1200"/>
        <v>8.0253567227798659E-5</v>
      </c>
      <c r="BO158" s="10">
        <f t="shared" si="1201"/>
        <v>97.849125234174693</v>
      </c>
      <c r="BP158" s="9">
        <f t="shared" si="1202"/>
        <v>98.053856101884662</v>
      </c>
      <c r="BQ158" s="9">
        <f t="shared" si="1203"/>
        <v>97.233749288348392</v>
      </c>
      <c r="BR158" s="101">
        <f t="shared" si="733"/>
        <v>97.643802695116534</v>
      </c>
      <c r="BS158" s="15">
        <f t="shared" si="1204"/>
        <v>7.9974909445746457E-5</v>
      </c>
      <c r="BT158" s="12"/>
      <c r="BU158" s="11">
        <f t="shared" si="1205"/>
        <v>1.0014643245364852E-4</v>
      </c>
      <c r="BV158" s="10">
        <f t="shared" si="1206"/>
        <v>97.746952029397448</v>
      </c>
      <c r="BW158" s="9">
        <f t="shared" si="1207"/>
        <v>98.053680327864555</v>
      </c>
      <c r="BX158" s="9">
        <f t="shared" si="1208"/>
        <v>97.030326403378751</v>
      </c>
      <c r="BY158" s="101">
        <f t="shared" si="738"/>
        <v>97.542003365621653</v>
      </c>
      <c r="BZ158" s="15">
        <f t="shared" si="1209"/>
        <v>9.9795095091089885E-5</v>
      </c>
      <c r="CA158" s="12"/>
      <c r="CB158" s="11">
        <f t="shared" si="1210"/>
        <v>1.1996857402148364E-4</v>
      </c>
      <c r="CC158" s="10">
        <f t="shared" si="1211"/>
        <v>97.645042820666859</v>
      </c>
      <c r="CD158" s="9">
        <f t="shared" si="1212"/>
        <v>98.053406633683451</v>
      </c>
      <c r="CE158" s="9">
        <f t="shared" si="1213"/>
        <v>96.82754209616779</v>
      </c>
      <c r="CF158" s="101">
        <f t="shared" si="743"/>
        <v>97.44047436492562</v>
      </c>
      <c r="CG158" s="15">
        <f t="shared" si="1214"/>
        <v>1.1954345917189814E-4</v>
      </c>
      <c r="CH158" s="12"/>
      <c r="CI158" s="11">
        <f t="shared" si="1215"/>
        <v>1.3971880198940205E-4</v>
      </c>
      <c r="CJ158" s="10">
        <f t="shared" si="1216"/>
        <v>97.543382424997375</v>
      </c>
      <c r="CK158" s="9">
        <f t="shared" si="1217"/>
        <v>98.053013899405002</v>
      </c>
      <c r="CL158" s="9">
        <f t="shared" si="1218"/>
        <v>96.625386896828459</v>
      </c>
      <c r="CM158" s="101">
        <f t="shared" si="748"/>
        <v>97.339200398116731</v>
      </c>
      <c r="CN158" s="15">
        <f t="shared" si="1219"/>
        <v>1.3921886560245474E-4</v>
      </c>
      <c r="CO158" s="12"/>
      <c r="CP158" s="11">
        <f t="shared" si="1220"/>
        <v>1.5939596386875258E-4</v>
      </c>
      <c r="CQ158" s="10">
        <f t="shared" si="1221"/>
        <v>97.441955707669052</v>
      </c>
      <c r="CR158" s="9">
        <f t="shared" si="1222"/>
        <v>98.052481247661575</v>
      </c>
      <c r="CS158" s="9">
        <f t="shared" si="524"/>
        <v>96.423851196043458</v>
      </c>
      <c r="CT158" s="101">
        <f t="shared" si="752"/>
        <v>97.238166221852509</v>
      </c>
      <c r="CU158" s="15">
        <f t="shared" si="1223"/>
        <v>1.5882021554869478E-4</v>
      </c>
      <c r="CV158" s="12"/>
      <c r="CW158" s="11">
        <f t="shared" si="754"/>
        <v>1.7899894422508276E-4</v>
      </c>
      <c r="CX158" s="10">
        <f t="shared" si="755"/>
        <v>97.340747588268968</v>
      </c>
      <c r="CY158" s="9">
        <f t="shared" si="525"/>
        <v>98.051788047374799</v>
      </c>
      <c r="CZ158" s="9">
        <f t="shared" si="526"/>
        <v>96.222925253345252</v>
      </c>
      <c r="DA158" s="101">
        <f t="shared" si="756"/>
        <v>97.137356650360033</v>
      </c>
      <c r="DB158" s="15">
        <f t="shared" si="757"/>
        <v>1.7834644698356793E-4</v>
      </c>
      <c r="DC158" s="12"/>
      <c r="DD158" s="11">
        <f t="shared" si="758"/>
        <v>1.9852666425990145E-4</v>
      </c>
      <c r="DE158" s="10">
        <f t="shared" si="759"/>
        <v>97.239743046585829</v>
      </c>
      <c r="DF158" s="9">
        <f t="shared" si="527"/>
        <v>98.050913917234723</v>
      </c>
      <c r="DG158" s="9">
        <f t="shared" si="528"/>
        <v>96.022599205337684</v>
      </c>
      <c r="DH158" s="101">
        <f t="shared" si="760"/>
        <v>97.036756561286211</v>
      </c>
      <c r="DI158" s="15">
        <f t="shared" si="761"/>
        <v>1.9779653422458552E-4</v>
      </c>
      <c r="DJ158" s="12"/>
      <c r="DK158" s="11">
        <f t="shared" si="762"/>
        <v>2.1797808137419042E-4</v>
      </c>
      <c r="DL158" s="10">
        <f t="shared" si="763"/>
        <v>97.138927128357153</v>
      </c>
      <c r="DM158" s="9">
        <f t="shared" si="529"/>
        <v>98.049838728942177</v>
      </c>
      <c r="DN158" s="9">
        <f t="shared" si="530"/>
        <v>95.822863073849419</v>
      </c>
      <c r="DO158" s="101">
        <f t="shared" si="764"/>
        <v>96.936350901395798</v>
      </c>
      <c r="DP158" s="15">
        <f t="shared" si="765"/>
        <v>2.1716948745488201E-4</v>
      </c>
      <c r="DQ158" s="12"/>
      <c r="DR158" s="11">
        <f t="shared" si="766"/>
        <v>2.3735218871505069E-4</v>
      </c>
      <c r="DS158" s="10">
        <f t="shared" si="767"/>
        <v>97.038284950866498</v>
      </c>
      <c r="DT158" s="9">
        <f t="shared" si="531"/>
        <v>98.048542610219187</v>
      </c>
      <c r="DU158" s="9">
        <f t="shared" si="532"/>
        <v>95.623706774010813</v>
      </c>
      <c r="DV158" s="101">
        <f t="shared" si="768"/>
        <v>96.836124692114993</v>
      </c>
      <c r="DW158" s="15">
        <f t="shared" si="769"/>
        <v>2.3646435222915438E-4</v>
      </c>
      <c r="DX158" s="12"/>
      <c r="DY158" s="11">
        <f t="shared" si="770"/>
        <v>2.5664801470675003E-4</v>
      </c>
      <c r="DZ158" s="10">
        <f t="shared" si="771"/>
        <v>96.937801708388918</v>
      </c>
      <c r="EA158" s="9">
        <f t="shared" si="533"/>
        <v>98.047005947592424</v>
      </c>
      <c r="EB158" s="9">
        <f t="shared" si="534"/>
        <v>95.425120122249893</v>
      </c>
      <c r="EC158" s="101">
        <f t="shared" si="772"/>
        <v>96.736063034921159</v>
      </c>
      <c r="ED158" s="15">
        <f t="shared" si="773"/>
        <v>2.5568020896534735E-4</v>
      </c>
      <c r="EE158" s="12"/>
      <c r="EF158" s="11">
        <f t="shared" si="774"/>
        <v>2.7586462256704784E-4</v>
      </c>
      <c r="EG158" s="10">
        <f t="shared" si="775"/>
        <v>96.83746267748495</v>
      </c>
      <c r="EH158" s="9">
        <f t="shared" si="535"/>
        <v>98.045209388954731</v>
      </c>
      <c r="EI158" s="9">
        <f t="shared" si="536"/>
        <v>95.227092844194232</v>
      </c>
      <c r="EJ158" s="101">
        <f t="shared" si="776"/>
        <v>96.636151116574482</v>
      </c>
      <c r="EK158" s="15">
        <f t="shared" si="777"/>
        <v>2.7481617242388278E-4</v>
      </c>
      <c r="EL158" s="12"/>
      <c r="EM158" s="11">
        <f t="shared" si="778"/>
        <v>2.9500110981054312E-4</v>
      </c>
      <c r="EN158" s="10">
        <f t="shared" si="779"/>
        <v>96.737253222139074</v>
      </c>
      <c r="EO158" s="9">
        <f t="shared" si="537"/>
        <v>98.043133845910049</v>
      </c>
      <c r="EP158" s="9">
        <f t="shared" si="538"/>
        <v>95.029614582478885</v>
      </c>
      <c r="EQ158" s="101">
        <f t="shared" si="780"/>
        <v>96.536374214194467</v>
      </c>
      <c r="ER158" s="15">
        <f t="shared" si="781"/>
        <v>2.9387139117490726E-4</v>
      </c>
      <c r="ES158" s="12"/>
      <c r="ET158" s="11">
        <f t="shared" si="782"/>
        <v>3.1405660773953638E-4</v>
      </c>
      <c r="EU158" s="10">
        <f t="shared" si="783"/>
        <v>96.637158798745247</v>
      </c>
      <c r="EV158" s="9">
        <f t="shared" si="539"/>
        <v>98.040760495906838</v>
      </c>
      <c r="EW158" s="9">
        <f t="shared" si="540"/>
        <v>94.832674904447273</v>
      </c>
      <c r="EX158" s="101">
        <f t="shared" si="784"/>
        <v>96.436717700177056</v>
      </c>
      <c r="EY158" s="15">
        <f t="shared" si="785"/>
        <v>3.1284504705537372E-4</v>
      </c>
      <c r="EZ158" s="12"/>
      <c r="FA158" s="11">
        <f t="shared" si="786"/>
        <v>3.3303028092414603E-4</v>
      </c>
      <c r="FB158" s="10">
        <f t="shared" si="787"/>
        <v>96.537164960935627</v>
      </c>
      <c r="FC158" s="9">
        <f t="shared" si="541"/>
        <v>98.038070784165512</v>
      </c>
      <c r="FD158" s="9">
        <f t="shared" si="542"/>
        <v>94.636263309744919</v>
      </c>
      <c r="FE158" s="101">
        <f t="shared" si="788"/>
        <v>96.337167046955216</v>
      </c>
      <c r="FF158" s="15">
        <f t="shared" si="789"/>
        <v>3.3173635461647449E-4</v>
      </c>
      <c r="FG158" s="12"/>
      <c r="FH158" s="11">
        <f t="shared" si="790"/>
        <v>3.5192132667222231E-4</v>
      </c>
      <c r="FI158" s="10">
        <f t="shared" si="791"/>
        <v>96.437257364255032</v>
      </c>
      <c r="FJ158" s="9">
        <f t="shared" si="543"/>
        <v>98.035046425405227</v>
      </c>
      <c r="FK158" s="9">
        <f t="shared" si="544"/>
        <v>94.440369237794599</v>
      </c>
      <c r="FL158" s="101">
        <f t="shared" si="792"/>
        <v>96.23770783159992</v>
      </c>
      <c r="FM158" s="15">
        <f t="shared" si="793"/>
        <v>3.5054456056307355E-4</v>
      </c>
      <c r="FN158" s="12"/>
      <c r="FO158" s="11">
        <f t="shared" si="794"/>
        <v>3.7072897449065822E-4</v>
      </c>
      <c r="FP158" s="10">
        <f t="shared" si="795"/>
        <v>96.337421770678134</v>
      </c>
      <c r="FQ158" s="9">
        <f t="shared" si="545"/>
        <v>98.031669405375538</v>
      </c>
      <c r="FR158" s="9">
        <f t="shared" si="546"/>
        <v>94.244982075152237</v>
      </c>
      <c r="FS158" s="101">
        <f t="shared" si="796"/>
        <v>96.138325740263895</v>
      </c>
      <c r="FT158" s="15">
        <f t="shared" si="797"/>
        <v>3.6926894318574583E-4</v>
      </c>
      <c r="FU158" s="12"/>
      <c r="FV158" s="11">
        <f t="shared" si="798"/>
        <v>3.8945248553870715E-4</v>
      </c>
      <c r="FW158" s="10">
        <f t="shared" si="799"/>
        <v>96.237644052971675</v>
      </c>
      <c r="FX158" s="9">
        <f t="shared" si="547"/>
        <v>98.027921982198379</v>
      </c>
      <c r="FY158" s="9">
        <f t="shared" si="548"/>
        <v>94.050091162735768</v>
      </c>
      <c r="FZ158" s="101">
        <f t="shared" si="800"/>
        <v>96.039006572467073</v>
      </c>
      <c r="GA158" s="15">
        <f t="shared" si="801"/>
        <v>3.8790881178669495E-4</v>
      </c>
      <c r="GB158" s="12"/>
      <c r="GC158" s="11">
        <f t="shared" si="802"/>
        <v>4.0809115207455132E-4</v>
      </c>
      <c r="GD158" s="10">
        <f t="shared" si="803"/>
        <v>96.137910198900613</v>
      </c>
      <c r="GE158" s="9">
        <f t="shared" si="549"/>
        <v>98.023786687525927</v>
      </c>
      <c r="GF158" s="9">
        <f t="shared" si="550"/>
        <v>93.85568580292275</v>
      </c>
      <c r="GG158" s="101">
        <f t="shared" si="804"/>
        <v>95.939736245224339</v>
      </c>
      <c r="GH158" s="15">
        <f t="shared" si="805"/>
        <v>4.0646350610052333E-4</v>
      </c>
      <c r="GI158" s="12"/>
      <c r="GJ158" s="11">
        <f t="shared" si="1224"/>
        <v>4.266442968960975E-4</v>
      </c>
      <c r="GK158" s="10">
        <f t="shared" si="1225"/>
        <v>96.038206315278742</v>
      </c>
      <c r="GL158" s="9">
        <f t="shared" si="551"/>
        <v>98.019246327519895</v>
      </c>
      <c r="GM158" s="9">
        <f t="shared" si="1234"/>
        <v>93.661755266513481</v>
      </c>
      <c r="GN158" s="120">
        <f t="shared" si="808"/>
        <v>95.840500797016688</v>
      </c>
      <c r="GO158" s="15">
        <f t="shared" si="1226"/>
        <v>4.2493239571070969E-4</v>
      </c>
      <c r="GP158" s="12"/>
      <c r="GQ158" s="11">
        <f t="shared" si="810"/>
        <v>4.451112727768219E-4</v>
      </c>
      <c r="GR158" s="10">
        <f t="shared" si="811"/>
        <v>95.938518631864895</v>
      </c>
      <c r="GS158" s="9">
        <f t="shared" si="553"/>
        <v>98.014283983657762</v>
      </c>
      <c r="GT158" s="9">
        <f t="shared" si="1235"/>
        <v>93.46828879955423</v>
      </c>
      <c r="GU158" s="120">
        <f t="shared" si="812"/>
        <v>95.741286391605996</v>
      </c>
      <c r="GV158" s="15">
        <f t="shared" si="813"/>
        <v>4.4331487946284033E-4</v>
      </c>
      <c r="GW158" s="12"/>
      <c r="GX158" s="11">
        <f t="shared" si="814"/>
        <v>4.6349146189772987E-4</v>
      </c>
      <c r="GY158" s="10">
        <f t="shared" si="815"/>
        <v>95.838833505104731</v>
      </c>
      <c r="GZ158" s="9">
        <f t="shared" si="555"/>
        <v>98.008883013371459</v>
      </c>
      <c r="HA158" s="9">
        <f t="shared" si="556"/>
        <v>93.275275630017518</v>
      </c>
      <c r="HB158" s="101">
        <f t="shared" si="816"/>
        <v>95.642079321694496</v>
      </c>
      <c r="HC158" s="15">
        <f t="shared" si="817"/>
        <v>4.6161038487544645E-4</v>
      </c>
      <c r="HD158" s="12"/>
      <c r="HE158" s="11">
        <f t="shared" si="818"/>
        <v>4.8178427527623884E-4</v>
      </c>
      <c r="HF158" s="10">
        <f t="shared" si="819"/>
        <v>95.739137421719363</v>
      </c>
      <c r="HG158" s="9">
        <f t="shared" si="557"/>
        <v>98.003027050524096</v>
      </c>
      <c r="HH158" s="9">
        <f t="shared" si="558"/>
        <v>93.082704974337261</v>
      </c>
      <c r="HI158" s="101">
        <f t="shared" si="820"/>
        <v>95.542866012430679</v>
      </c>
      <c r="HJ158" s="15">
        <f t="shared" si="821"/>
        <v>4.7981836754920827E-4</v>
      </c>
      <c r="HK158" s="12"/>
      <c r="HL158" s="11">
        <f t="shared" si="822"/>
        <v>4.999891521927745E-4</v>
      </c>
      <c r="HM158" s="10">
        <f t="shared" si="823"/>
        <v>95.639417002142324</v>
      </c>
      <c r="HN158" s="9">
        <f t="shared" si="559"/>
        <v>97.996700005730077</v>
      </c>
      <c r="HO158" s="9">
        <f t="shared" si="1236"/>
        <v>92.890566043792717</v>
      </c>
      <c r="HP158" s="120">
        <f t="shared" si="824"/>
        <v>95.443633024761397</v>
      </c>
      <c r="HQ158" s="15">
        <f t="shared" si="825"/>
        <v>4.9793831057561087E-4</v>
      </c>
      <c r="HR158" s="12"/>
      <c r="HS158" s="11">
        <f t="shared" si="1064"/>
        <v>5.1810555961615337E-4</v>
      </c>
      <c r="HT158" s="10">
        <f t="shared" si="826"/>
        <v>95.539659003804573</v>
      </c>
      <c r="HU158" s="9">
        <f t="shared" si="1237"/>
        <v>97.989886066524107</v>
      </c>
      <c r="HV158" s="9">
        <f t="shared" si="562"/>
        <v>92.698848050742896</v>
      </c>
      <c r="HW158" s="120">
        <f t="shared" si="827"/>
        <v>95.344367058633509</v>
      </c>
      <c r="HX158" s="15">
        <f t="shared" si="828"/>
        <v>5.159697239454726E-4</v>
      </c>
      <c r="HY158" s="12"/>
      <c r="HZ158" s="11">
        <f t="shared" si="1065"/>
        <v>5.3613299162813392E-4</v>
      </c>
      <c r="IA158" s="10">
        <f t="shared" si="829"/>
        <v>95.439850324271063</v>
      </c>
      <c r="IB158" s="9">
        <f t="shared" si="1238"/>
        <v>97.982569697384548</v>
      </c>
      <c r="IC158" s="9">
        <f t="shared" si="564"/>
        <v>92.507540214704591</v>
      </c>
      <c r="ID158" s="120">
        <f t="shared" si="830"/>
        <v>95.245054956044569</v>
      </c>
      <c r="IE158" s="15">
        <f t="shared" si="831"/>
        <v>5.3391214395850657E-4</v>
      </c>
      <c r="IF158" s="12"/>
      <c r="IG158" s="11">
        <f t="shared" si="1066"/>
        <v>5.5407096884834122E-4</v>
      </c>
      <c r="IH158" s="10">
        <f t="shared" si="832"/>
        <v>95.339978004228016</v>
      </c>
      <c r="II158" s="9">
        <f t="shared" si="1239"/>
        <v>97.97473563961627</v>
      </c>
      <c r="IJ158" s="9">
        <f t="shared" si="566"/>
        <v>92.316631768276437</v>
      </c>
      <c r="IK158" s="120">
        <f t="shared" si="833"/>
        <v>95.145683703946361</v>
      </c>
      <c r="IL158" s="15">
        <f t="shared" si="834"/>
        <v>5.5176513263418289E-4</v>
      </c>
      <c r="IM158" s="12"/>
      <c r="IN158" s="11">
        <f t="shared" si="1067"/>
        <v>5.7191903785982958E-4</v>
      </c>
      <c r="IO158" s="10">
        <f t="shared" si="835"/>
        <v>95.240029230324751</v>
      </c>
      <c r="IP158" s="9">
        <f t="shared" si="1240"/>
        <v>97.966368911098485</v>
      </c>
      <c r="IQ158" s="9">
        <f t="shared" si="568"/>
        <v>92.126111962902883</v>
      </c>
      <c r="IR158" s="120">
        <f t="shared" si="836"/>
        <v>95.046240437000677</v>
      </c>
      <c r="IS158" s="15">
        <f t="shared" si="837"/>
        <v>5.6952827712507118E-4</v>
      </c>
      <c r="IT158" s="12"/>
      <c r="IU158" s="11">
        <f t="shared" si="1068"/>
        <v>5.8967677063639435E-4</v>
      </c>
      <c r="IV158" s="10">
        <f t="shared" si="838"/>
        <v>95.139991337869617</v>
      </c>
      <c r="IW158" s="9">
        <f t="shared" si="1241"/>
        <v>97.957454805902543</v>
      </c>
      <c r="IX158" s="9">
        <f t="shared" si="570"/>
        <v>91.935970074480238</v>
      </c>
      <c r="IY158" s="120">
        <f t="shared" si="839"/>
        <v>94.946712440191391</v>
      </c>
      <c r="IZ158" s="15">
        <f t="shared" si="840"/>
        <v>5.8720118913285204E-4</v>
      </c>
      <c r="JA158" s="12"/>
      <c r="JB158" s="11">
        <f t="shared" si="1069"/>
        <v>6.0734376397195914E-4</v>
      </c>
      <c r="JC158" s="10">
        <f t="shared" si="841"/>
        <v>95.039851813383564</v>
      </c>
      <c r="JD158" s="9">
        <f t="shared" si="1242"/>
        <v>97.947978893785049</v>
      </c>
      <c r="JE158" s="9">
        <f t="shared" si="572"/>
        <v>91.746195408800958</v>
      </c>
      <c r="JF158" s="120">
        <f t="shared" si="842"/>
        <v>94.84708715129301</v>
      </c>
      <c r="JG158" s="15">
        <f t="shared" si="843"/>
        <v>6.0478350432800092E-4</v>
      </c>
      <c r="JH158" s="12"/>
      <c r="JI158" s="11">
        <f t="shared" si="1070"/>
        <v>6.2491963891287024E-4</v>
      </c>
      <c r="JJ158" s="10">
        <f t="shared" si="844"/>
        <v>94.939598297012026</v>
      </c>
      <c r="JK158" s="9">
        <f t="shared" si="1243"/>
        <v>97.937927019561087</v>
      </c>
      <c r="JL158" s="9">
        <f t="shared" si="574"/>
        <v>91.556777306837489</v>
      </c>
      <c r="JM158" s="120">
        <f t="shared" si="845"/>
        <v>94.747352163199281</v>
      </c>
      <c r="JN158" s="15">
        <f t="shared" si="846"/>
        <v>6.2227488177338578E-4</v>
      </c>
      <c r="JO158" s="12"/>
      <c r="JP158" s="11">
        <f t="shared" si="1071"/>
        <v>6.4240404019350701E-4</v>
      </c>
      <c r="JQ158" s="10">
        <f t="shared" si="847"/>
        <v>94.839218584798189</v>
      </c>
      <c r="JR158" s="9">
        <f t="shared" si="1244"/>
        <v>97.927285302362748</v>
      </c>
      <c r="JS158" s="9">
        <f t="shared" si="576"/>
        <v>91.367705149863383</v>
      </c>
      <c r="JT158" s="120">
        <f t="shared" si="848"/>
        <v>94.647495226113065</v>
      </c>
      <c r="JU158" s="15">
        <f t="shared" si="849"/>
        <v>6.3967500335254841E-4</v>
      </c>
      <c r="JV158" s="12"/>
      <c r="JW158" s="11">
        <f t="shared" si="1072"/>
        <v>6.5979663567589325E-4</v>
      </c>
      <c r="JX158" s="10">
        <f t="shared" si="850"/>
        <v>94.73870063081894</v>
      </c>
      <c r="JY158" s="9">
        <f t="shared" si="1245"/>
        <v>97.916040134787664</v>
      </c>
      <c r="JZ158" s="9">
        <f t="shared" si="578"/>
        <v>91.178968364411531</v>
      </c>
      <c r="KA158" s="120">
        <f t="shared" si="851"/>
        <v>94.547504249599598</v>
      </c>
      <c r="KB158" s="15">
        <f t="shared" si="852"/>
        <v>6.5698357320318292E-4</v>
      </c>
      <c r="KC158" s="12"/>
      <c r="KD158" s="11">
        <f t="shared" si="1073"/>
        <v>6.7709711579381853E-4</v>
      </c>
      <c r="KE158" s="10">
        <f t="shared" si="853"/>
        <v>94.638032549185795</v>
      </c>
      <c r="KF158" s="9">
        <f t="shared" si="1246"/>
        <v>97.904178181942399</v>
      </c>
      <c r="KG158" s="9">
        <f t="shared" si="580"/>
        <v>90.990556427070359</v>
      </c>
      <c r="KH158" s="120">
        <f t="shared" si="854"/>
        <v>94.447367304506372</v>
      </c>
      <c r="KI158" s="15">
        <f t="shared" si="855"/>
        <v>6.7420031715611551E-4</v>
      </c>
      <c r="KJ158" s="12"/>
      <c r="KK158" s="11">
        <f t="shared" si="1074"/>
        <v>6.9430519300186025E-4</v>
      </c>
      <c r="KL158" s="10">
        <f t="shared" si="856"/>
        <v>94.537202615913543</v>
      </c>
      <c r="KM158" s="9">
        <f t="shared" si="1247"/>
        <v>97.891686380385323</v>
      </c>
      <c r="KN158" s="9">
        <f t="shared" si="582"/>
        <v>90.802458869116805</v>
      </c>
      <c r="KO158" s="120">
        <f t="shared" si="857"/>
        <v>94.347072624751064</v>
      </c>
      <c r="KP158" s="15">
        <f t="shared" si="858"/>
        <v>6.9132498218042119E-4</v>
      </c>
      <c r="KQ158" s="12"/>
      <c r="KR158" s="11">
        <f t="shared" si="1075"/>
        <v>7.1142060122987561E-4</v>
      </c>
      <c r="KS158" s="10">
        <f t="shared" si="859"/>
        <v>94.436199270658307</v>
      </c>
      <c r="KT158" s="9">
        <f t="shared" si="1248"/>
        <v>97.878551936973594</v>
      </c>
      <c r="KU158" s="9">
        <f t="shared" si="584"/>
        <v>90.61466528098704</v>
      </c>
      <c r="KV158" s="120">
        <f t="shared" si="860"/>
        <v>94.246608608980324</v>
      </c>
      <c r="KW158" s="15">
        <f t="shared" si="861"/>
        <v>7.0835733583501947E-4</v>
      </c>
      <c r="KX158" s="12"/>
      <c r="KY158" s="11">
        <f t="shared" si="1076"/>
        <v>7.2844309534332628E-4</v>
      </c>
      <c r="KZ158" s="10">
        <f t="shared" si="862"/>
        <v>94.335011118327742</v>
      </c>
      <c r="LA158" s="9">
        <f t="shared" si="1249"/>
        <v>97.864762327618706</v>
      </c>
      <c r="LB158" s="9">
        <f t="shared" si="586"/>
        <v>90.427165316585501</v>
      </c>
      <c r="LC158" s="120">
        <f t="shared" si="863"/>
        <v>94.145963822102104</v>
      </c>
      <c r="LD158" s="15">
        <f t="shared" si="864"/>
        <v>7.2529716572710637E-4</v>
      </c>
      <c r="LE158" s="12"/>
      <c r="LF158" s="11">
        <f t="shared" si="1077"/>
        <v>7.4537245060983612E-4</v>
      </c>
      <c r="LG158" s="10">
        <f t="shared" si="865"/>
        <v>94.233626930565833</v>
      </c>
      <c r="LH158" s="9">
        <f t="shared" si="1250"/>
        <v>97.850305295954882</v>
      </c>
      <c r="LI158" s="9">
        <f t="shared" si="588"/>
        <v>90.239948697432254</v>
      </c>
      <c r="LJ158" s="120">
        <f t="shared" si="866"/>
        <v>94.045126996693568</v>
      </c>
      <c r="LK158" s="15">
        <f t="shared" si="867"/>
        <v>7.4214427897784921E-4</v>
      </c>
      <c r="LL158" s="12"/>
      <c r="LM158" s="11">
        <f t="shared" si="1078"/>
        <v>7.6220846217240571E-4</v>
      </c>
      <c r="LN158" s="10">
        <f t="shared" si="868"/>
        <v>94.132035647114421</v>
      </c>
      <c r="LO158" s="9">
        <f t="shared" si="1251"/>
        <v>97.835168851924692</v>
      </c>
      <c r="LP158" s="9">
        <f t="shared" si="590"/>
        <v>90.053005216650746</v>
      </c>
      <c r="LQ158" s="120">
        <f t="shared" si="869"/>
        <v>93.944087034287719</v>
      </c>
      <c r="LR158" s="15">
        <f t="shared" si="870"/>
        <v>7.5889850169559667E-4</v>
      </c>
      <c r="LS158" s="12"/>
      <c r="LT158" s="11">
        <f t="shared" si="1079"/>
        <v>7.7895094452951226E-4</v>
      </c>
      <c r="LU158" s="10">
        <f t="shared" si="871"/>
        <v>94.030226377054561</v>
      </c>
      <c r="LV158" s="9">
        <f t="shared" si="1252"/>
        <v>97.819341270285975</v>
      </c>
      <c r="LW158" s="9">
        <f t="shared" si="592"/>
        <v>89.866324742795754</v>
      </c>
      <c r="LX158" s="120">
        <f t="shared" si="872"/>
        <v>93.842833006540872</v>
      </c>
      <c r="LY158" s="15">
        <f t="shared" si="873"/>
        <v>7.7555967845697625E-4</v>
      </c>
      <c r="LZ158" s="12"/>
      <c r="MA158" s="11">
        <f t="shared" si="1080"/>
        <v>7.955997310225239E-4</v>
      </c>
      <c r="MB158" s="10">
        <f t="shared" si="874"/>
        <v>93.928188399929667</v>
      </c>
      <c r="MC158" s="9">
        <f t="shared" si="1253"/>
        <v>97.802811089044098</v>
      </c>
      <c r="MD158" s="9">
        <f t="shared" si="594"/>
        <v>89.679897223523156</v>
      </c>
      <c r="ME158" s="120">
        <f t="shared" si="875"/>
        <v>93.74135415628362</v>
      </c>
      <c r="MF158" s="15">
        <f t="shared" si="876"/>
        <v>7.9212767179615354E-4</v>
      </c>
      <c r="MG158" s="12"/>
      <c r="MH158" s="11">
        <f t="shared" si="1081"/>
        <v>8.1215467333068802E-4</v>
      </c>
      <c r="MI158" s="10">
        <f t="shared" si="877"/>
        <v>93.825911166753173</v>
      </c>
      <c r="MJ158" s="9">
        <f t="shared" si="1254"/>
        <v>97.785567107813421</v>
      </c>
      <c r="MK158" s="9">
        <f t="shared" si="596"/>
        <v>89.493712689104285</v>
      </c>
      <c r="ML158" s="120">
        <f t="shared" si="878"/>
        <v>93.639639898458853</v>
      </c>
      <c r="MM158" s="15">
        <f t="shared" si="879"/>
        <v>8.0860236170231378E-4</v>
      </c>
      <c r="MN158" s="12"/>
      <c r="MO158" s="11">
        <f t="shared" si="1082"/>
        <v>8.286156409737978E-4</v>
      </c>
      <c r="MP158" s="10">
        <f t="shared" si="880"/>
        <v>93.723384300904058</v>
      </c>
      <c r="MQ158" s="9">
        <f t="shared" si="1255"/>
        <v>97.767598386111928</v>
      </c>
      <c r="MR158" s="9">
        <f t="shared" si="598"/>
        <v>89.307761255783547</v>
      </c>
      <c r="MS158" s="120">
        <f t="shared" si="881"/>
        <v>93.537679820947744</v>
      </c>
      <c r="MT158" s="15">
        <f t="shared" si="882"/>
        <v>8.249836451259577E-4</v>
      </c>
      <c r="MU158" s="12"/>
      <c r="MV158" s="11">
        <f t="shared" si="1083"/>
        <v>8.4498252082306803E-4</v>
      </c>
      <c r="MW158" s="10">
        <f t="shared" si="883"/>
        <v>93.620597598911417</v>
      </c>
      <c r="MX158" s="9">
        <f t="shared" si="1256"/>
        <v>97.748894241592581</v>
      </c>
      <c r="MY158" s="9">
        <f t="shared" si="1257"/>
        <v>89.122033128984498</v>
      </c>
      <c r="MZ158" s="120">
        <f t="shared" si="884"/>
        <v>93.435463685288539</v>
      </c>
      <c r="NA158" s="15">
        <f t="shared" si="885"/>
        <v>8.4127143549376409E-4</v>
      </c>
      <c r="NB158" s="12"/>
      <c r="NC158" s="11">
        <f t="shared" si="1084"/>
        <v>8.6125521662008451E-4</v>
      </c>
      <c r="ND158" s="10">
        <f t="shared" si="886"/>
        <v>93.517541031132453</v>
      </c>
      <c r="NE158" s="9">
        <f t="shared" si="601"/>
        <v>97.729444248214975</v>
      </c>
      <c r="NF158" s="9">
        <f t="shared" si="1258"/>
        <v>88.936518606362753</v>
      </c>
      <c r="NG158" s="120">
        <f t="shared" si="887"/>
        <v>93.332981427288871</v>
      </c>
      <c r="NH158" s="15">
        <f t="shared" si="888"/>
        <v>8.5746566223257441E-4</v>
      </c>
      <c r="NI158" s="12"/>
      <c r="NJ158" s="11">
        <f t="shared" si="1085"/>
        <v>8.7743364850433698E-4</v>
      </c>
      <c r="NK158" s="10">
        <f t="shared" si="889"/>
        <v>93.41420474232487</v>
      </c>
      <c r="NL158" s="9">
        <f t="shared" si="603"/>
        <v>97.709238234360896</v>
      </c>
      <c r="NM158" s="9">
        <f t="shared" si="1259"/>
        <v>88.751208080710342</v>
      </c>
      <c r="NN158" s="120">
        <f t="shared" si="890"/>
        <v>93.230223157535619</v>
      </c>
      <c r="NO158" s="15">
        <f t="shared" si="891"/>
        <v>8.7356627030241976E-4</v>
      </c>
      <c r="NP158" s="12"/>
      <c r="NQ158" s="11">
        <f t="shared" si="1086"/>
        <v>8.9351775254925059E-4</v>
      </c>
      <c r="NR158" s="10">
        <f t="shared" si="892"/>
        <v>93.310579052117632</v>
      </c>
      <c r="NS158" s="9">
        <f t="shared" si="605"/>
        <v>97.688266280896983</v>
      </c>
      <c r="NT158" s="9">
        <f t="shared" si="1260"/>
        <v>88.566092042712796</v>
      </c>
      <c r="NU158" s="120">
        <f t="shared" si="893"/>
        <v>93.127179161804889</v>
      </c>
      <c r="NV158" s="15">
        <f t="shared" si="894"/>
        <v>8.8957321973871025E-4</v>
      </c>
      <c r="NW158" s="12"/>
      <c r="NX158" s="11">
        <f t="shared" si="1087"/>
        <v>9.0950748030692221E-4</v>
      </c>
      <c r="NY158" s="10">
        <f t="shared" si="895"/>
        <v>93.206654455382392</v>
      </c>
      <c r="NZ158" s="9">
        <f t="shared" si="607"/>
        <v>97.666518719187877</v>
      </c>
      <c r="OA158" s="9">
        <f t="shared" si="1261"/>
        <v>88.381161083560215</v>
      </c>
      <c r="OB158" s="120">
        <f t="shared" si="896"/>
        <v>93.023839901374046</v>
      </c>
      <c r="OC158" s="15">
        <f t="shared" si="897"/>
        <v>9.0548648520387312E-4</v>
      </c>
      <c r="OD158" s="12"/>
      <c r="OE158" s="11">
        <f t="shared" si="1088"/>
        <v>9.2540279836177347E-4</v>
      </c>
      <c r="OF158" s="10">
        <f t="shared" si="898"/>
        <v>93.102421622507805</v>
      </c>
      <c r="OG158" s="9">
        <f t="shared" si="609"/>
        <v>97.643986129062824</v>
      </c>
      <c r="OH158" s="9">
        <f t="shared" si="1262"/>
        <v>88.19640589741573</v>
      </c>
      <c r="OI158" s="120">
        <f t="shared" si="899"/>
        <v>92.920196013239277</v>
      </c>
      <c r="OJ158" s="15">
        <f t="shared" si="900"/>
        <v>9.2130605554833339E-4</v>
      </c>
      <c r="OK158" s="12"/>
      <c r="OL158" s="11">
        <f t="shared" si="1089"/>
        <v>9.4120368789311144E-4</v>
      </c>
      <c r="OM158" s="10">
        <f t="shared" si="901"/>
        <v>92.997871399579964</v>
      </c>
      <c r="ON158" s="9">
        <f t="shared" si="611"/>
        <v>97.620659336738953</v>
      </c>
      <c r="OO158" s="9">
        <f t="shared" si="1263"/>
        <v>88.011817283743639</v>
      </c>
      <c r="OP158" s="120">
        <f t="shared" si="902"/>
        <v>92.816238310241289</v>
      </c>
      <c r="OQ158" s="15">
        <f t="shared" si="903"/>
        <v>9.3703193338096644E-4</v>
      </c>
      <c r="OR158" s="12"/>
      <c r="OS158" s="11">
        <f t="shared" si="1090"/>
        <v>9.569101442466868E-4</v>
      </c>
      <c r="OT158" s="10">
        <f t="shared" si="904"/>
        <v>92.892994808471542</v>
      </c>
      <c r="OU158" s="9">
        <f t="shared" si="613"/>
        <v>97.596529412704058</v>
      </c>
      <c r="OV158" s="9">
        <f t="shared" si="1264"/>
        <v>87.827386149498722</v>
      </c>
      <c r="OW158" s="120">
        <f t="shared" si="905"/>
        <v>92.71195778110139</v>
      </c>
      <c r="OX158" s="15">
        <f t="shared" si="906"/>
        <v>9.5266413464912744E-4</v>
      </c>
      <c r="OY158" s="12"/>
      <c r="OZ158" s="11">
        <f t="shared" si="1091"/>
        <v>9.725221765153803E-4</v>
      </c>
      <c r="PA158" s="10">
        <f t="shared" si="907"/>
        <v>92.787783046841881</v>
      </c>
      <c r="PB158" s="9">
        <f t="shared" si="615"/>
        <v>97.571587669561595</v>
      </c>
      <c r="PC158" s="9">
        <f t="shared" si="1265"/>
        <v>87.643103511180257</v>
      </c>
      <c r="PD158" s="120">
        <f t="shared" si="908"/>
        <v>92.607345590370926</v>
      </c>
      <c r="PE158" s="15">
        <f t="shared" si="909"/>
        <v>9.6820268822821133E-4</v>
      </c>
      <c r="PF158" s="12"/>
      <c r="PG158" s="11">
        <f t="shared" si="1092"/>
        <v>9.8803980712899018E-4</v>
      </c>
      <c r="PH158" s="10">
        <f t="shared" si="910"/>
        <v>92.682227488051126</v>
      </c>
      <c r="PI158" s="9">
        <f t="shared" si="617"/>
        <v>97.545825659840801</v>
      </c>
      <c r="PJ158" s="9">
        <f t="shared" si="1266"/>
        <v>87.458960496753946</v>
      </c>
      <c r="PK158" s="120">
        <f t="shared" si="911"/>
        <v>92.502393078297374</v>
      </c>
      <c r="PL158" s="15">
        <f t="shared" si="912"/>
        <v>9.8364763552066564E-4</v>
      </c>
      <c r="PM158" s="12"/>
      <c r="PN158" s="11">
        <f t="shared" si="1093"/>
        <v>1.0034630714530672E-3</v>
      </c>
      <c r="PO158" s="10">
        <f t="shared" si="913"/>
        <v>92.576319680991361</v>
      </c>
      <c r="PP158" s="9">
        <f t="shared" si="619"/>
        <v>97.519235173774362</v>
      </c>
      <c r="PQ158" s="9">
        <f t="shared" si="1267"/>
        <v>87.274948347441693</v>
      </c>
      <c r="PR158" s="120">
        <f t="shared" si="914"/>
        <v>92.397091760608021</v>
      </c>
      <c r="PS158" s="15">
        <f t="shared" si="915"/>
        <v>9.9899903006474625E-4</v>
      </c>
      <c r="PT158" s="12"/>
      <c r="PU158" s="11">
        <f t="shared" si="1094"/>
        <v>1.0187920173970891E-3</v>
      </c>
      <c r="PV158" s="10">
        <f t="shared" si="916"/>
        <v>92.470051349835956</v>
      </c>
      <c r="PW158" s="9">
        <f t="shared" si="621"/>
        <v>97.491808237046257</v>
      </c>
      <c r="PX158" s="9">
        <f t="shared" si="1268"/>
        <v>87.091058419385078</v>
      </c>
      <c r="PY158" s="120">
        <f t="shared" si="917"/>
        <v>92.291433328215675</v>
      </c>
      <c r="PZ158" s="15">
        <f t="shared" si="918"/>
        <v>1.0142569371526659E-3</v>
      </c>
      <c r="QA158" s="12"/>
      <c r="QB158" s="11">
        <f t="shared" si="1095"/>
        <v>1.0340267050316376E-3</v>
      </c>
      <c r="QC158" s="10">
        <f t="shared" si="919"/>
        <v>92.363414393711309</v>
      </c>
      <c r="QD158" s="9">
        <f t="shared" si="623"/>
        <v>97.463537108512099</v>
      </c>
      <c r="QE158" s="9">
        <f t="shared" si="1269"/>
        <v>86.907282185183746</v>
      </c>
      <c r="QF158" s="120">
        <f t="shared" si="920"/>
        <v>92.185409646847916</v>
      </c>
      <c r="QG158" s="15">
        <f t="shared" si="921"/>
        <v>1.0294214334582877E-3</v>
      </c>
      <c r="QH158" s="12"/>
      <c r="QI158" s="11">
        <f t="shared" si="1096"/>
        <v>1.0491672062147358E-3</v>
      </c>
      <c r="QJ158" s="10">
        <f t="shared" si="922"/>
        <v>92.256400886292752</v>
      </c>
      <c r="QK158" s="9">
        <f t="shared" si="625"/>
        <v>97.434414277894319</v>
      </c>
      <c r="QL158" s="9">
        <f t="shared" si="1270"/>
        <v>86.72361123531185</v>
      </c>
      <c r="QM158" s="120">
        <f t="shared" si="923"/>
        <v>92.079012756603078</v>
      </c>
      <c r="QN158" s="15">
        <f t="shared" si="924"/>
        <v>1.0444926066742043E-3</v>
      </c>
      <c r="QO158" s="12"/>
      <c r="QP158" s="11">
        <f t="shared" si="1097"/>
        <v>1.064213604227246E-3</v>
      </c>
      <c r="QQ158" s="10">
        <f t="shared" si="925"/>
        <v>92.149003075327357</v>
      </c>
      <c r="QR158" s="9">
        <f t="shared" si="627"/>
        <v>97.404432463454398</v>
      </c>
      <c r="QS158" s="9">
        <f t="shared" si="1271"/>
        <v>86.540037279414591</v>
      </c>
      <c r="QT158" s="120">
        <f t="shared" si="926"/>
        <v>91.972234871434495</v>
      </c>
      <c r="QU158" s="15">
        <f t="shared" si="927"/>
        <v>1.0594705551583315E-3</v>
      </c>
      <c r="QV158" s="12"/>
      <c r="QW158" s="11">
        <f t="shared" si="1098"/>
        <v>1.0791659934174078E-3</v>
      </c>
      <c r="QX158" s="10">
        <f t="shared" si="928"/>
        <v>92.041213382085687</v>
      </c>
      <c r="QY158" s="9">
        <f t="shared" si="629"/>
        <v>97.37358460964424</v>
      </c>
      <c r="QZ158" s="9">
        <f t="shared" si="1272"/>
        <v>86.35655214748968</v>
      </c>
      <c r="RA158" s="120">
        <f t="shared" si="929"/>
        <v>91.86506837856696</v>
      </c>
      <c r="RB158" s="15">
        <f t="shared" si="930"/>
        <v>1.0743553875896534E-3</v>
      </c>
      <c r="RC158" s="12"/>
      <c r="RD158" s="11">
        <f t="shared" si="1099"/>
        <v>1.0940244788542049E-3</v>
      </c>
      <c r="RE158" s="10">
        <f t="shared" si="931"/>
        <v>91.933024400746021</v>
      </c>
      <c r="RF158" s="9">
        <f t="shared" si="631"/>
        <v>97.341863884738785</v>
      </c>
      <c r="RG158" s="9">
        <f t="shared" si="1273"/>
        <v>86.17314779095409</v>
      </c>
      <c r="RH158" s="120">
        <f t="shared" si="932"/>
        <v>91.757505837846438</v>
      </c>
      <c r="RI158" s="15">
        <f t="shared" si="933"/>
        <v>1.0891472226333282E-3</v>
      </c>
      <c r="RJ158" s="12"/>
      <c r="RK158" s="11">
        <f t="shared" si="1100"/>
        <v>1.1087891759897987E-3</v>
      </c>
      <c r="RL158" s="10">
        <f t="shared" si="934"/>
        <v>91.824428897712153</v>
      </c>
      <c r="RM158" s="9">
        <f t="shared" si="633"/>
        <v>97.3092636784517</v>
      </c>
      <c r="RN158" s="9">
        <f t="shared" si="1274"/>
        <v>85.989816283600888</v>
      </c>
      <c r="RO158" s="120">
        <f t="shared" si="935"/>
        <v>91.649539981026294</v>
      </c>
      <c r="RP158" s="15">
        <f t="shared" si="936"/>
        <v>1.1038461886148725E-3</v>
      </c>
      <c r="RQ158" s="12"/>
      <c r="RR158" s="11">
        <f t="shared" si="1101"/>
        <v>1.1234602103306979E-3</v>
      </c>
      <c r="RS158" s="10">
        <f t="shared" si="937"/>
        <v>91.715419810868227</v>
      </c>
      <c r="RT158" s="9">
        <f t="shared" si="635"/>
        <v>97.275777599536099</v>
      </c>
      <c r="RU158" s="9">
        <f t="shared" si="1275"/>
        <v>85.806549822449355</v>
      </c>
      <c r="RV158" s="120">
        <f t="shared" si="938"/>
        <v>91.54116371099272</v>
      </c>
      <c r="RW158" s="15">
        <f t="shared" si="939"/>
        <v>1.1184524232032889E-3</v>
      </c>
      <c r="RX158" s="12"/>
      <c r="RY158" s="11">
        <f t="shared" si="1102"/>
        <v>1.1380377171176282E-3</v>
      </c>
      <c r="RZ158" s="10">
        <f t="shared" si="940"/>
        <v>91.605990248772983</v>
      </c>
      <c r="SA158" s="9">
        <f t="shared" si="637"/>
        <v>97.241399473372013</v>
      </c>
      <c r="SB158" s="9">
        <f t="shared" si="1276"/>
        <v>85.623340728488586</v>
      </c>
      <c r="SC158" s="120">
        <f t="shared" si="941"/>
        <v>91.432370100930299</v>
      </c>
      <c r="SD158" s="15">
        <f t="shared" si="942"/>
        <v>1.1329660731032786E-3</v>
      </c>
      <c r="SE158" s="12"/>
      <c r="SF158" s="11">
        <f t="shared" si="1103"/>
        <v>1.1525218410141772E-3</v>
      </c>
      <c r="SG158" s="10">
        <f t="shared" si="943"/>
        <v>91.496133489794531</v>
      </c>
      <c r="SH158" s="9">
        <f t="shared" si="639"/>
        <v>97.206123339542273</v>
      </c>
      <c r="SI158" s="9">
        <f t="shared" si="1277"/>
        <v>86.734396440082037</v>
      </c>
      <c r="SJ158" s="120">
        <f t="shared" si="944"/>
        <v>91.970259889812155</v>
      </c>
      <c r="SK158" s="15">
        <f t="shared" si="945"/>
        <v>1.0211784571253239E-3</v>
      </c>
      <c r="SL158" s="12"/>
      <c r="SM158" s="11">
        <f t="shared" si="1104"/>
        <v>1.0399530159886162E-3</v>
      </c>
      <c r="SN158" s="10">
        <f t="shared" si="946"/>
        <v>92.036800462646681</v>
      </c>
      <c r="SO158" s="9">
        <f t="shared" si="641"/>
        <v>97.177465037199951</v>
      </c>
      <c r="SP158" s="9">
        <f t="shared" si="1278"/>
        <v>93.993632653652782</v>
      </c>
      <c r="SQ158" s="120">
        <f t="shared" si="947"/>
        <v>95.585548845426359</v>
      </c>
      <c r="SR158" s="15">
        <f t="shared" si="948"/>
        <v>3.1047993061621398E-4</v>
      </c>
      <c r="SS158" s="12"/>
      <c r="ST158" s="11">
        <f t="shared" si="1105"/>
        <v>3.2653814345702146E-4</v>
      </c>
      <c r="SU158" s="10">
        <f t="shared" si="949"/>
        <v>95.664953409564589</v>
      </c>
      <c r="SV158" s="9">
        <f t="shared" si="643"/>
        <v>97.174815840307971</v>
      </c>
      <c r="SW158" s="9">
        <f t="shared" si="1279"/>
        <v>94.091869763487409</v>
      </c>
      <c r="SX158" s="120">
        <f t="shared" si="950"/>
        <v>95.633342801897697</v>
      </c>
      <c r="SY158" s="15">
        <f t="shared" si="951"/>
        <v>3.0064173257712183E-4</v>
      </c>
      <c r="SZ158" s="12"/>
      <c r="TA158" s="11">
        <f t="shared" si="1106"/>
        <v>3.1665549583777448E-4</v>
      </c>
      <c r="TB158" s="10">
        <f t="shared" si="952"/>
        <v>95.712694148443489</v>
      </c>
      <c r="TC158" s="9">
        <f t="shared" si="645"/>
        <v>97.172331873989762</v>
      </c>
      <c r="TD158" s="9">
        <f t="shared" si="1280"/>
        <v>94.19242861619324</v>
      </c>
      <c r="TE158" s="120">
        <f t="shared" si="953"/>
        <v>95.682380245091508</v>
      </c>
      <c r="TF158" s="15">
        <f t="shared" si="954"/>
        <v>2.9059323647336678E-4</v>
      </c>
      <c r="TG158" s="12"/>
      <c r="TH158" s="11">
        <f t="shared" si="1107"/>
        <v>3.0656365201405254E-4</v>
      </c>
      <c r="TI158" s="10">
        <f t="shared" si="955"/>
        <v>95.76168218158827</v>
      </c>
      <c r="TJ158" s="9">
        <f t="shared" si="647"/>
        <v>97.170011178408416</v>
      </c>
      <c r="TK158" s="9">
        <f t="shared" si="1281"/>
        <v>94.295286327219657</v>
      </c>
      <c r="TL158" s="120">
        <f t="shared" si="956"/>
        <v>95.732648752814043</v>
      </c>
      <c r="TM158" s="15">
        <f t="shared" si="957"/>
        <v>2.8033648283437037E-4</v>
      </c>
      <c r="TN158" s="12"/>
      <c r="TO158" s="11">
        <f t="shared" si="1108"/>
        <v>2.9626470127176388E-4</v>
      </c>
      <c r="TP158" s="10">
        <f t="shared" si="958"/>
        <v>95.811904954656598</v>
      </c>
      <c r="TQ158" s="9">
        <f t="shared" si="649"/>
        <v>97.167851413840481</v>
      </c>
      <c r="TR158" s="9">
        <f t="shared" si="1282"/>
        <v>94.400419253666286</v>
      </c>
      <c r="TS158" s="120">
        <f t="shared" si="959"/>
        <v>95.784135333753383</v>
      </c>
      <c r="TT158" s="15">
        <f t="shared" si="960"/>
        <v>2.6987354909641071E-4</v>
      </c>
      <c r="TU158" s="12"/>
      <c r="TV158" s="11">
        <f t="shared" si="1109"/>
        <v>2.8576076987394528E-4</v>
      </c>
      <c r="TW158" s="10">
        <f t="shared" si="961"/>
        <v>95.863349341577702</v>
      </c>
      <c r="TX158" s="9">
        <f t="shared" si="651"/>
        <v>97.165849857531413</v>
      </c>
      <c r="TY158" s="9">
        <f t="shared" si="1283"/>
        <v>94.507803003042184</v>
      </c>
      <c r="TZ158" s="120">
        <f t="shared" si="962"/>
        <v>95.836826430286806</v>
      </c>
      <c r="UA158" s="15">
        <f t="shared" si="963"/>
        <v>2.5920654844178818E-4</v>
      </c>
      <c r="UB158" s="12"/>
      <c r="UC158" s="11">
        <f t="shared" si="1110"/>
        <v>2.7505401988147093E-4</v>
      </c>
      <c r="UD158" s="10">
        <f t="shared" si="964"/>
        <v>95.91600164762832</v>
      </c>
      <c r="UE158" s="9">
        <f t="shared" si="653"/>
        <v>97.1640034009082</v>
      </c>
      <c r="UF158" s="9">
        <f t="shared" si="1284"/>
        <v>94.61741244376654</v>
      </c>
      <c r="UG158" s="120">
        <f t="shared" si="965"/>
        <v>95.89070792233737</v>
      </c>
      <c r="UH158" s="15">
        <f t="shared" si="966"/>
        <v>2.4833762850301857E-4</v>
      </c>
      <c r="UI158" s="12"/>
      <c r="UJ158" s="11">
        <f t="shared" si="1111"/>
        <v>2.6414664783923044E-4</v>
      </c>
      <c r="UK158" s="10">
        <f t="shared" si="967"/>
        <v>95.969847613561711</v>
      </c>
      <c r="UL158" s="9">
        <f t="shared" si="655"/>
        <v>97.162308547150701</v>
      </c>
      <c r="UM158" s="9">
        <f t="shared" si="1285"/>
        <v>94.72922171739863</v>
      </c>
      <c r="UN158" s="120">
        <f t="shared" si="968"/>
        <v>95.945765132274659</v>
      </c>
      <c r="UO158" s="15">
        <f t="shared" si="969"/>
        <v>2.3726896993334011E-4</v>
      </c>
      <c r="UP158" s="12"/>
      <c r="UQ158" s="11">
        <f t="shared" si="1112"/>
        <v>2.5304088332918579E-4</v>
      </c>
      <c r="UR158" s="10">
        <f t="shared" si="970"/>
        <v>96.024872420783879</v>
      </c>
      <c r="US158" s="9">
        <f t="shared" si="657"/>
        <v>97.160761409122145</v>
      </c>
      <c r="UT158" s="9">
        <f t="shared" si="1286"/>
        <v>94.843204252575248</v>
      </c>
      <c r="UU158" s="120">
        <f t="shared" si="971"/>
        <v>96.001982830848704</v>
      </c>
      <c r="UV158" s="15">
        <f t="shared" si="972"/>
        <v>2.2600278484576278E-4</v>
      </c>
      <c r="UW158" s="12"/>
      <c r="UX158" s="11">
        <f t="shared" si="1113"/>
        <v>2.4173898739259368E-4</v>
      </c>
      <c r="UY158" s="10">
        <f t="shared" si="973"/>
        <v>96.081060697565746</v>
      </c>
      <c r="UZ158" s="9">
        <f t="shared" si="659"/>
        <v>97.159357707658444</v>
      </c>
      <c r="VA158" s="9">
        <f t="shared" si="1287"/>
        <v>94.959332780625289</v>
      </c>
      <c r="VB158" s="120">
        <f t="shared" si="974"/>
        <v>96.059345244141866</v>
      </c>
      <c r="VC158" s="15">
        <f t="shared" si="975"/>
        <v>2.1454131512356115E-4</v>
      </c>
      <c r="VD158" s="12"/>
      <c r="VE158" s="11">
        <f t="shared" si="1114"/>
        <v>2.3024325082438474E-4</v>
      </c>
      <c r="VF158" s="10">
        <f t="shared" si="976"/>
        <v>96.138396526275272</v>
      </c>
      <c r="VG158" s="9">
        <f t="shared" si="661"/>
        <v>97.158092770214537</v>
      </c>
      <c r="VH158" s="9">
        <f t="shared" si="1288"/>
        <v>95.077579352835031</v>
      </c>
      <c r="VI158" s="120">
        <f t="shared" si="977"/>
        <v>96.117836061524784</v>
      </c>
      <c r="VJ158" s="15">
        <f t="shared" si="978"/>
        <v>2.0288683060457302E-4</v>
      </c>
      <c r="VK158" s="12"/>
      <c r="VL158" s="11">
        <f t="shared" si="1115"/>
        <v>2.1855599234221239E-4</v>
      </c>
      <c r="VM158" s="10">
        <f t="shared" si="979"/>
        <v>96.196863451614888</v>
      </c>
      <c r="VN158" s="9">
        <f t="shared" si="663"/>
        <v>97.1569615298652</v>
      </c>
      <c r="VO158" s="9">
        <f t="shared" si="1289"/>
        <v>95.197915359318344</v>
      </c>
      <c r="VP158" s="120">
        <f t="shared" si="980"/>
        <v>96.177438444591772</v>
      </c>
      <c r="VQ158" s="15">
        <f t="shared" si="981"/>
        <v>1.9104162714360222E-4</v>
      </c>
      <c r="VR158" s="12"/>
      <c r="VS158" s="11">
        <f t="shared" si="1116"/>
        <v>2.0667955663449035E-4</v>
      </c>
      <c r="VT158" s="10">
        <f t="shared" si="982"/>
        <v>96.256444489839339</v>
      </c>
      <c r="VU158" s="9">
        <f t="shared" si="665"/>
        <v>97.155958524656413</v>
      </c>
      <c r="VV158" s="9">
        <f t="shared" si="1290"/>
        <v>95.320311549452953</v>
      </c>
      <c r="VW158" s="120">
        <f t="shared" si="983"/>
        <v>96.23813503705469</v>
      </c>
      <c r="VX158" s="15">
        <f t="shared" si="984"/>
        <v>1.7900802455625962E-4</v>
      </c>
      <c r="VY158" s="12"/>
      <c r="VZ158" s="11">
        <f t="shared" si="1117"/>
        <v>1.9461631229090789E-4</v>
      </c>
      <c r="WA158" s="10">
        <f t="shared" si="985"/>
        <v>96.317122138931978</v>
      </c>
      <c r="WB158" s="9">
        <f t="shared" si="667"/>
        <v>97.155077897302405</v>
      </c>
      <c r="WC158" s="9">
        <f t="shared" si="1291"/>
        <v>95.444738053828132</v>
      </c>
      <c r="WD158" s="120">
        <f t="shared" si="986"/>
        <v>96.299907975565276</v>
      </c>
      <c r="WE158" s="15">
        <f t="shared" si="987"/>
        <v>1.6678836444913758E-4</v>
      </c>
      <c r="WF158" s="12"/>
      <c r="WG158" s="11">
        <f t="shared" si="1118"/>
        <v>1.8236864962037298E-4</v>
      </c>
      <c r="WH158" s="10">
        <f t="shared" si="988"/>
        <v>96.378878389709101</v>
      </c>
      <c r="WI158" s="9">
        <f t="shared" si="669"/>
        <v>97.154313395222303</v>
      </c>
      <c r="WJ158" s="9">
        <f t="shared" si="1292"/>
        <v>95.571164407653171</v>
      </c>
      <c r="WK158" s="120">
        <f t="shared" si="989"/>
        <v>96.362738901437737</v>
      </c>
      <c r="WL158" s="15">
        <f t="shared" si="990"/>
        <v>1.5438500794063832E-4</v>
      </c>
      <c r="WM158" s="12"/>
      <c r="WN158" s="11">
        <f t="shared" si="1119"/>
        <v>1.6993897836083732E-4</v>
      </c>
      <c r="WO158" s="10">
        <f t="shared" si="991"/>
        <v>96.441694737823269</v>
      </c>
      <c r="WP158" s="9">
        <f t="shared" si="671"/>
        <v>97.153658370909099</v>
      </c>
      <c r="WQ158" s="9">
        <f t="shared" si="1293"/>
        <v>95.699559575562617</v>
      </c>
      <c r="WR158" s="120">
        <f t="shared" si="992"/>
        <v>96.426608973235858</v>
      </c>
      <c r="WS158" s="15">
        <f t="shared" si="993"/>
        <v>1.4180033327800511E-4</v>
      </c>
      <c r="WT158" s="12"/>
      <c r="WU158" s="11">
        <f t="shared" si="1120"/>
        <v>1.5732972528662413E-4</v>
      </c>
      <c r="WV158" s="10">
        <f t="shared" si="994"/>
        <v>96.505552196629395</v>
      </c>
      <c r="WW158" s="9">
        <f t="shared" si="673"/>
        <v>97.153105782622646</v>
      </c>
      <c r="WX158" s="9">
        <f t="shared" si="1294"/>
        <v>95.829891977755821</v>
      </c>
      <c r="WY158" s="120">
        <f t="shared" si="995"/>
        <v>96.491498880189226</v>
      </c>
      <c r="WZ158" s="15">
        <f t="shared" si="996"/>
        <v>1.2903673335584194E-4</v>
      </c>
      <c r="XA158" s="12"/>
      <c r="XB158" s="11">
        <f t="shared" si="1121"/>
        <v>1.4454333171863028E-4</v>
      </c>
      <c r="XC158" s="10">
        <f t="shared" si="997"/>
        <v>96.570431310877538</v>
      </c>
      <c r="XD158" s="9">
        <f t="shared" si="675"/>
        <v>97.152648195397191</v>
      </c>
      <c r="XE158" s="9">
        <f t="shared" si="1295"/>
        <v>95.962129517399219</v>
      </c>
      <c r="XF158" s="120">
        <f t="shared" si="998"/>
        <v>96.557388856398205</v>
      </c>
      <c r="XG158" s="15">
        <f t="shared" si="999"/>
        <v>1.1609661314214693E-4</v>
      </c>
      <c r="XH158" s="12"/>
      <c r="XI158" s="11">
        <f t="shared" si="1122"/>
        <v>1.3158225094355797E-4</v>
      </c>
      <c r="XJ158" s="10">
        <f t="shared" si="1000"/>
        <v>96.636312171191264</v>
      </c>
      <c r="XK158" s="9">
        <f t="shared" si="677"/>
        <v>97.152277782352868</v>
      </c>
      <c r="XL158" s="9">
        <f t="shared" si="1296"/>
        <v>96.096239609218756</v>
      </c>
      <c r="XM158" s="120">
        <f t="shared" si="1001"/>
        <v>96.624258695785812</v>
      </c>
      <c r="XN158" s="15">
        <f t="shared" si="1002"/>
        <v>1.0298238701795448E-4</v>
      </c>
      <c r="XO158" s="12"/>
      <c r="XP158" s="11">
        <f t="shared" si="1123"/>
        <v>1.1844894554831033E-4</v>
      </c>
      <c r="XQ158" s="10">
        <f t="shared" si="1003"/>
        <v>96.703174429289376</v>
      </c>
      <c r="XR158" s="9">
        <f t="shared" si="679"/>
        <v>97.151986326299593</v>
      </c>
      <c r="XS158" s="9">
        <f t="shared" si="1297"/>
        <v>96.232189209203923</v>
      </c>
      <c r="XT158" s="120">
        <f t="shared" si="1004"/>
        <v>96.692087767751758</v>
      </c>
      <c r="XU158" s="15">
        <f t="shared" si="1005"/>
        <v>8.9696476037060441E-5</v>
      </c>
      <c r="XV158" s="12"/>
      <c r="XW158" s="11">
        <f t="shared" si="1124"/>
        <v>1.051458846761606E-4</v>
      </c>
      <c r="XX158" s="10">
        <f t="shared" si="1006"/>
        <v>96.770997313905326</v>
      </c>
      <c r="XY158" s="9">
        <f t="shared" si="681"/>
        <v>97.151765221620451</v>
      </c>
      <c r="XZ158" s="9">
        <f t="shared" si="1298"/>
        <v>96.369944845342374</v>
      </c>
      <c r="YA158" s="120">
        <f t="shared" si="1007"/>
        <v>96.76085503348142</v>
      </c>
      <c r="YB158" s="15">
        <f t="shared" si="1008"/>
        <v>7.6241305112523941E-5</v>
      </c>
      <c r="YC158" s="12"/>
      <c r="YD158" s="11">
        <f t="shared" si="1125"/>
        <v>9.1675541211438491E-5</v>
      </c>
      <c r="YE158" s="10">
        <f t="shared" si="1009"/>
        <v>96.839759647356885</v>
      </c>
      <c r="YF158" s="9">
        <f t="shared" si="683"/>
        <v>97.151605476421139</v>
      </c>
      <c r="YG158" s="9">
        <f t="shared" si="1299"/>
        <v>96.509472649301145</v>
      </c>
      <c r="YH158" s="120">
        <f t="shared" si="1010"/>
        <v>96.830539062861135</v>
      </c>
      <c r="YI158" s="15">
        <f t="shared" si="1011"/>
        <v>6.2619300136802826E-5</v>
      </c>
      <c r="YJ158" s="12"/>
      <c r="YK158" s="11">
        <f t="shared" si="1126"/>
        <v>7.8040388899687835E-5</v>
      </c>
      <c r="YL158" s="10">
        <f t="shared" si="1012"/>
        <v>96.909439862716624</v>
      </c>
      <c r="YM158" s="9">
        <f t="shared" si="685"/>
        <v>97.151497714930471</v>
      </c>
      <c r="YN158" s="9">
        <f t="shared" si="1300"/>
        <v>96.650738388966346</v>
      </c>
      <c r="YO158" s="120">
        <f t="shared" si="1013"/>
        <v>96.901118051948401</v>
      </c>
      <c r="YP158" s="15">
        <f t="shared" si="1014"/>
        <v>4.8832885042631836E-5</v>
      </c>
      <c r="YQ158" s="12"/>
      <c r="YR158" s="11">
        <f t="shared" si="1127"/>
        <v>6.4242899410495949E-5</v>
      </c>
      <c r="YS158" s="10">
        <f t="shared" si="1015"/>
        <v>96.980016021531327</v>
      </c>
      <c r="YT158" s="9">
        <f t="shared" si="687"/>
        <v>97.151432180136609</v>
      </c>
      <c r="YU158" s="9">
        <f t="shared" si="1301"/>
        <v>96.793707501752593</v>
      </c>
      <c r="YV158" s="120">
        <f t="shared" si="1016"/>
        <v>96.972569840944601</v>
      </c>
      <c r="YW158" s="15">
        <f t="shared" si="1017"/>
        <v>3.4884478811863612E-5</v>
      </c>
      <c r="YX158" s="12"/>
      <c r="YY158" s="11">
        <f t="shared" si="1128"/>
        <v>5.0285539350242681E-5</v>
      </c>
      <c r="YZ158" s="10">
        <f t="shared" si="1018"/>
        <v>97.051465832037593</v>
      </c>
      <c r="ZA158" s="9">
        <f t="shared" si="689"/>
        <v>97.151398736642207</v>
      </c>
      <c r="ZB158" s="9">
        <f t="shared" si="1302"/>
        <v>96.938345128590356</v>
      </c>
      <c r="ZC158" s="120">
        <f t="shared" si="1019"/>
        <v>97.044871932616275</v>
      </c>
      <c r="ZD158" s="15">
        <f t="shared" si="1020"/>
        <v>2.0776492439523192E-5</v>
      </c>
      <c r="ZE158" s="12"/>
      <c r="ZF158" s="11">
        <f t="shared" si="1129"/>
        <v>3.6170767232141548E-5</v>
      </c>
      <c r="ZG158" s="10">
        <f t="shared" si="1021"/>
        <v>97.123766667819041</v>
      </c>
      <c r="ZH158" s="9">
        <f t="shared" si="691"/>
        <v>97.151386873721378</v>
      </c>
      <c r="ZI158" s="9">
        <f t="shared" si="1303"/>
        <v>97.084616148497872</v>
      </c>
      <c r="ZJ158" s="120">
        <f t="shared" si="1022"/>
        <v>97.118001511109625</v>
      </c>
      <c r="ZK158" s="15">
        <f t="shared" si="1023"/>
        <v>6.5113258605315149E-6</v>
      </c>
      <c r="ZL158" s="12"/>
      <c r="ZM158" s="11">
        <f t="shared" si="1130"/>
        <v>2.1901030411081347E-5</v>
      </c>
      <c r="ZN158" s="10">
        <f t="shared" si="1024"/>
        <v>97.19689558684928</v>
      </c>
      <c r="ZO158" s="9">
        <f t="shared" si="693"/>
        <v>97.151385708560127</v>
      </c>
      <c r="ZP158" s="9">
        <f t="shared" si="1304"/>
        <v>97.232485213645631</v>
      </c>
      <c r="ZQ158" s="120">
        <f t="shared" si="1025"/>
        <v>97.191935461102872</v>
      </c>
      <c r="ZR158" s="15">
        <f t="shared" si="1026"/>
        <v>-7.9086351536819326E-6</v>
      </c>
      <c r="ZS158" s="12"/>
      <c r="ZT158" s="11">
        <f t="shared" si="1131"/>
        <v>7.4787619905020693E-6</v>
      </c>
      <c r="ZU158" s="10">
        <f t="shared" si="1027"/>
        <v>97.270829350865242</v>
      </c>
      <c r="ZV158" s="9">
        <f t="shared" si="695"/>
        <v>97.151387427458715</v>
      </c>
      <c r="ZW158" s="9">
        <f t="shared" si="1305"/>
        <v>97.381914019063601</v>
      </c>
      <c r="ZX158" s="120">
        <f t="shared" si="1028"/>
        <v>97.266650723261165</v>
      </c>
      <c r="ZY158" s="15">
        <f t="shared" si="1029"/>
        <v>-2.2480417165346915E-5</v>
      </c>
      <c r="ZZ158" s="12"/>
      <c r="AAA158" s="11">
        <f t="shared" si="1132"/>
        <v>-7.0936222909452976E-6</v>
      </c>
      <c r="AAB158" s="10">
        <f t="shared" si="1030"/>
        <v>97.345544445012308</v>
      </c>
      <c r="AAC158" s="9">
        <f t="shared" si="697"/>
        <v>97.151401315976642</v>
      </c>
      <c r="AAD158" s="9">
        <f t="shared" si="1306"/>
        <v>97.532846655734716</v>
      </c>
      <c r="AAE158" s="120">
        <f t="shared" si="1031"/>
        <v>97.342123985855679</v>
      </c>
      <c r="AAF158" s="15">
        <f t="shared" si="1032"/>
        <v>-3.7197662550946815E-5</v>
      </c>
      <c r="AAG158" s="12"/>
      <c r="AAH158" s="11">
        <f t="shared" si="1133"/>
        <v>-2.1813227519478802E-5</v>
      </c>
      <c r="AAI158" s="10">
        <f t="shared" si="1033"/>
        <v>97.421017301530298</v>
      </c>
      <c r="AAJ158" s="9">
        <f t="shared" si="699"/>
        <v>97.151439341786485</v>
      </c>
      <c r="AAK158" s="9">
        <f t="shared" si="1307"/>
        <v>97.685223242769084</v>
      </c>
      <c r="AAL158" s="120">
        <f t="shared" si="1034"/>
        <v>97.418331292277784</v>
      </c>
      <c r="AAM158" s="15">
        <f t="shared" si="1035"/>
        <v>-5.2053364805745939E-5</v>
      </c>
      <c r="AAN158" s="12"/>
      <c r="AAO158" s="11">
        <f t="shared" si="1134"/>
        <v>-3.6673692065841246E-5</v>
      </c>
      <c r="AAP158" s="10">
        <f t="shared" si="1036"/>
        <v>97.497224076089054</v>
      </c>
      <c r="AAQ158" s="9">
        <f t="shared" si="701"/>
        <v>97.151513805516657</v>
      </c>
      <c r="AAR158" s="9">
        <f t="shared" si="702"/>
        <v>97.838982300926261</v>
      </c>
      <c r="AAS158" s="120">
        <f t="shared" si="1037"/>
        <v>97.495248053221459</v>
      </c>
      <c r="AAT158" s="15">
        <f t="shared" si="1038"/>
        <v>-6.704032908849381E-5</v>
      </c>
      <c r="AAU158" s="12"/>
      <c r="AAV158" s="11">
        <f t="shared" si="1135"/>
        <v>-5.1667863337518681E-5</v>
      </c>
      <c r="AAW158" s="10">
        <f t="shared" si="1039"/>
        <v>97.574140287604635</v>
      </c>
      <c r="AAX158" s="9">
        <f t="shared" si="703"/>
        <v>97.151637320443797</v>
      </c>
      <c r="AAY158" s="9">
        <f t="shared" si="704"/>
        <v>97.994060801923027</v>
      </c>
      <c r="AAZ158" s="120">
        <f t="shared" si="1040"/>
        <v>97.572849061183405</v>
      </c>
      <c r="ABA158" s="15">
        <f t="shared" si="1041"/>
        <v>-8.2151179010162264E-5</v>
      </c>
      <c r="ABB158" s="12"/>
      <c r="ABC158" s="11">
        <f t="shared" si="1227"/>
        <v>-6.6788403937489521E-5</v>
      </c>
      <c r="ABD158" s="10">
        <f t="shared" si="1228"/>
        <v>97.651740832292433</v>
      </c>
      <c r="ABE158" s="9">
        <f t="shared" si="1308"/>
        <v>97.151822790913954</v>
      </c>
      <c r="ABF158" s="9">
        <f t="shared" si="1229"/>
        <v>98.15039422355305</v>
      </c>
      <c r="ABG158" s="120">
        <f t="shared" si="1043"/>
        <v>97.651108507233502</v>
      </c>
      <c r="ABH158" s="15">
        <f t="shared" si="1230"/>
        <v>-9.7378364113408819E-5</v>
      </c>
      <c r="ABI158" s="12"/>
      <c r="ABJ158" s="11">
        <f t="shared" si="1231"/>
        <v>-8.2027798984752185E-5</v>
      </c>
      <c r="ABK158" s="10">
        <f t="shared" si="1232"/>
        <v>97.72999999999999</v>
      </c>
      <c r="ABL158" s="9">
        <f t="shared" si="706"/>
        <v>97.152083389539229</v>
      </c>
      <c r="ABM158" s="9"/>
      <c r="ABN158" s="101">
        <f t="shared" si="1046"/>
        <v>97.72999999999999</v>
      </c>
      <c r="ABO158" s="15">
        <f t="shared" si="1233"/>
        <v>-1.1271416802281893E-4</v>
      </c>
      <c r="ABP158" s="11"/>
      <c r="ABQ158" s="11"/>
    </row>
    <row r="159" spans="1:745" x14ac:dyDescent="0.2">
      <c r="A159" s="1">
        <f t="shared" si="707"/>
        <v>175.2</v>
      </c>
      <c r="B159" s="1">
        <f t="shared" si="1048"/>
        <v>-530.86680486868977</v>
      </c>
      <c r="C159" s="1">
        <f t="shared" si="1049"/>
        <v>-2564065.8939724509</v>
      </c>
      <c r="D159" s="2">
        <f t="shared" si="1050"/>
        <v>119.74</v>
      </c>
      <c r="E159" s="7">
        <f t="shared" si="1051"/>
        <v>2.8300000000000001E-3</v>
      </c>
      <c r="F159" s="1">
        <f t="shared" si="1052"/>
        <v>6.2352202539999999E-2</v>
      </c>
      <c r="G159" s="2">
        <f t="shared" si="1053"/>
        <v>3500</v>
      </c>
      <c r="H159" s="3">
        <f t="shared" si="1164"/>
        <v>58.333333333333336</v>
      </c>
      <c r="I159" s="3">
        <f t="shared" si="1165"/>
        <v>366.52</v>
      </c>
      <c r="J159" s="1">
        <f t="shared" si="1054"/>
        <v>0.77</v>
      </c>
      <c r="K159" s="1">
        <f t="shared" si="1055"/>
        <v>0.65</v>
      </c>
      <c r="L159" s="1">
        <f t="shared" si="1166"/>
        <v>0.50050000000000006</v>
      </c>
      <c r="M159" s="40">
        <f t="shared" si="1167"/>
        <v>9.0273513153513143</v>
      </c>
      <c r="N159" s="40">
        <f t="shared" si="1168"/>
        <v>685.17596483516479</v>
      </c>
      <c r="O159" s="1">
        <f t="shared" si="1056"/>
        <v>22.01</v>
      </c>
      <c r="P159" s="1">
        <f t="shared" si="1057"/>
        <v>101</v>
      </c>
      <c r="Q159" s="2">
        <f t="shared" si="1058"/>
        <v>9568.08</v>
      </c>
      <c r="R159" s="1">
        <f t="shared" si="1169"/>
        <v>95.680800000000005</v>
      </c>
      <c r="S159" s="7">
        <f t="shared" si="1059"/>
        <v>0.1084</v>
      </c>
      <c r="T159" s="7">
        <f t="shared" si="1170"/>
        <v>9.228889823999999E-3</v>
      </c>
      <c r="U159" s="7">
        <f t="shared" si="1171"/>
        <v>5.2029491518009133E-2</v>
      </c>
      <c r="V159" s="40">
        <f t="shared" si="1172"/>
        <v>5127.2756619537149</v>
      </c>
      <c r="W159" s="1">
        <f t="shared" si="1060"/>
        <v>0</v>
      </c>
      <c r="X159" s="1">
        <f t="shared" si="1061"/>
        <v>119.74</v>
      </c>
      <c r="Y159" s="1">
        <f t="shared" si="1062"/>
        <v>97.72999999999999</v>
      </c>
      <c r="Z159" s="6">
        <f t="shared" si="1173"/>
        <v>0.80246106979523479</v>
      </c>
      <c r="AA159" s="2">
        <f t="shared" si="1063"/>
        <v>464.2</v>
      </c>
      <c r="AB159" s="40">
        <f t="shared" si="1174"/>
        <v>27481.926356927921</v>
      </c>
      <c r="AC159" s="1">
        <f t="shared" si="1175"/>
        <v>0.20611977595863853</v>
      </c>
      <c r="AD159" s="2">
        <f t="shared" si="1147"/>
        <v>37</v>
      </c>
      <c r="AE159" s="10">
        <f t="shared" si="1176"/>
        <v>7.6264317104696255</v>
      </c>
      <c r="AF159" s="12">
        <f t="shared" si="1177"/>
        <v>0.14045112383067551</v>
      </c>
      <c r="AG159" s="43">
        <f t="shared" si="1178"/>
        <v>-1.4313761108404968E-4</v>
      </c>
      <c r="AH159" s="97">
        <f t="shared" si="1179"/>
        <v>3.6813354592656956E-5</v>
      </c>
      <c r="AI159" s="11">
        <f t="shared" si="1180"/>
        <v>0</v>
      </c>
      <c r="AJ159" s="43">
        <f t="shared" si="1181"/>
        <v>2.0287452493051306E-3</v>
      </c>
      <c r="AK159" s="43"/>
      <c r="AL159" s="11">
        <f t="shared" si="1182"/>
        <v>0</v>
      </c>
      <c r="AM159" s="10">
        <f t="shared" si="1183"/>
        <v>98.054010655819368</v>
      </c>
      <c r="AN159" s="9"/>
      <c r="AO159" s="9">
        <f t="shared" si="1184"/>
        <v>97.847952939810298</v>
      </c>
      <c r="AP159" s="108">
        <f t="shared" si="715"/>
        <v>97.847952939810298</v>
      </c>
      <c r="AQ159" s="15">
        <f t="shared" si="1185"/>
        <v>0</v>
      </c>
      <c r="AR159" s="49"/>
      <c r="AS159" s="11">
        <f t="shared" si="1186"/>
        <v>2.0095351550567076E-5</v>
      </c>
      <c r="AT159" s="10">
        <f t="shared" si="1187"/>
        <v>97.950976248895742</v>
      </c>
      <c r="AU159" s="9">
        <f t="shared" si="1188"/>
        <v>97.847952939810298</v>
      </c>
      <c r="AV159" s="9">
        <f t="shared" si="1189"/>
        <v>97.64259216762477</v>
      </c>
      <c r="AW159" s="101">
        <f t="shared" si="719"/>
        <v>97.745272553717541</v>
      </c>
      <c r="AX159" s="15">
        <f t="shared" si="720"/>
        <v>2.0026304974137379E-5</v>
      </c>
      <c r="AY159" s="49"/>
      <c r="AZ159" s="11">
        <f t="shared" si="1190"/>
        <v>4.0123806596596991E-5</v>
      </c>
      <c r="BA159" s="10">
        <f t="shared" si="1191"/>
        <v>97.848273740953516</v>
      </c>
      <c r="BB159" s="9">
        <f t="shared" si="1192"/>
        <v>97.847941918104283</v>
      </c>
      <c r="BC159" s="9">
        <f t="shared" si="1193"/>
        <v>97.437919285598468</v>
      </c>
      <c r="BD159" s="101">
        <f t="shared" si="723"/>
        <v>97.642930601851376</v>
      </c>
      <c r="BE159" s="15">
        <f t="shared" si="1194"/>
        <v>3.9984453688372402E-5</v>
      </c>
      <c r="BF159" s="49"/>
      <c r="BG159" s="11">
        <f t="shared" si="1195"/>
        <v>6.0084075999009226E-5</v>
      </c>
      <c r="BH159" s="10">
        <f t="shared" si="1196"/>
        <v>97.745887693741565</v>
      </c>
      <c r="BI159" s="9">
        <f t="shared" si="1197"/>
        <v>97.847897981194876</v>
      </c>
      <c r="BJ159" s="9">
        <f t="shared" si="1198"/>
        <v>97.233925062368513</v>
      </c>
      <c r="BK159" s="101">
        <f t="shared" si="728"/>
        <v>97.540911521781695</v>
      </c>
      <c r="BL159" s="15">
        <f t="shared" si="1199"/>
        <v>5.9873211360788485E-5</v>
      </c>
      <c r="BM159" s="49"/>
      <c r="BN159" s="11">
        <f t="shared" si="1200"/>
        <v>7.9974909445746457E-5</v>
      </c>
      <c r="BO159" s="10">
        <f t="shared" si="1201"/>
        <v>97.643802695116534</v>
      </c>
      <c r="BP159" s="9">
        <f t="shared" si="1202"/>
        <v>97.847799463945734</v>
      </c>
      <c r="BQ159" s="9">
        <f t="shared" si="1203"/>
        <v>97.030600097559855</v>
      </c>
      <c r="BR159" s="101">
        <f t="shared" si="733"/>
        <v>97.439199780752801</v>
      </c>
      <c r="BS159" s="15">
        <f t="shared" si="1204"/>
        <v>7.9691381960383603E-5</v>
      </c>
      <c r="BT159" s="12"/>
      <c r="BU159" s="11">
        <f t="shared" si="1205"/>
        <v>9.9795095091089885E-5</v>
      </c>
      <c r="BV159" s="10">
        <f t="shared" si="1206"/>
        <v>97.542003365621653</v>
      </c>
      <c r="BW159" s="9">
        <f t="shared" si="1207"/>
        <v>97.847624934026442</v>
      </c>
      <c r="BX159" s="9">
        <f t="shared" si="1208"/>
        <v>96.827934830446239</v>
      </c>
      <c r="BY159" s="101">
        <f t="shared" si="738"/>
        <v>97.337779882236333</v>
      </c>
      <c r="BZ159" s="15">
        <f t="shared" si="1209"/>
        <v>9.943780779593102E-5</v>
      </c>
      <c r="CA159" s="12"/>
      <c r="CB159" s="11">
        <f t="shared" si="1210"/>
        <v>1.1954345917189814E-4</v>
      </c>
      <c r="CC159" s="10">
        <f t="shared" si="1211"/>
        <v>97.44047436492562</v>
      </c>
      <c r="CD159" s="9">
        <f t="shared" si="1212"/>
        <v>97.847353196101878</v>
      </c>
      <c r="CE159" s="9">
        <f t="shared" si="1213"/>
        <v>96.625919548571886</v>
      </c>
      <c r="CF159" s="101">
        <f t="shared" si="743"/>
        <v>97.236636372336875</v>
      </c>
      <c r="CG159" s="15">
        <f t="shared" si="1214"/>
        <v>1.1911136908373155E-4</v>
      </c>
      <c r="CH159" s="12"/>
      <c r="CI159" s="11">
        <f t="shared" si="1215"/>
        <v>1.3921886560245474E-4</v>
      </c>
      <c r="CJ159" s="10">
        <f t="shared" si="1216"/>
        <v>97.339200398116731</v>
      </c>
      <c r="CK159" s="9">
        <f t="shared" si="1217"/>
        <v>97.84696329577028</v>
      </c>
      <c r="CL159" s="9">
        <f t="shared" si="1218"/>
        <v>96.424544396330219</v>
      </c>
      <c r="CM159" s="101">
        <f t="shared" si="748"/>
        <v>97.13575384605025</v>
      </c>
      <c r="CN159" s="15">
        <f t="shared" si="1219"/>
        <v>1.3871098349508843E-4</v>
      </c>
      <c r="CO159" s="12"/>
      <c r="CP159" s="11">
        <f t="shared" si="1220"/>
        <v>1.5882021554869478E-4</v>
      </c>
      <c r="CQ159" s="10">
        <f t="shared" si="1221"/>
        <v>97.238166221852509</v>
      </c>
      <c r="CR159" s="9">
        <f t="shared" si="1222"/>
        <v>97.846434523254587</v>
      </c>
      <c r="CS159" s="9">
        <f t="shared" si="524"/>
        <v>96.223799383485343</v>
      </c>
      <c r="CT159" s="101">
        <f t="shared" si="752"/>
        <v>97.035116953369965</v>
      </c>
      <c r="CU159" s="15">
        <f t="shared" si="1223"/>
        <v>1.582356056852763E-4</v>
      </c>
      <c r="CV159" s="12"/>
      <c r="CW159" s="11">
        <f t="shared" si="754"/>
        <v>1.7834644698356793E-4</v>
      </c>
      <c r="CX159" s="10">
        <f t="shared" si="755"/>
        <v>97.137356650360033</v>
      </c>
      <c r="CY159" s="9">
        <f t="shared" si="525"/>
        <v>97.845746416851696</v>
      </c>
      <c r="CZ159" s="9">
        <f t="shared" si="526"/>
        <v>96.023674393630245</v>
      </c>
      <c r="DA159" s="101">
        <f t="shared" si="756"/>
        <v>96.934710405240963</v>
      </c>
      <c r="DB159" s="15">
        <f t="shared" si="757"/>
        <v>1.7768422680507657E-4</v>
      </c>
      <c r="DC159" s="12"/>
      <c r="DD159" s="11">
        <f t="shared" si="758"/>
        <v>1.9779653422458552E-4</v>
      </c>
      <c r="DE159" s="10">
        <f t="shared" si="759"/>
        <v>97.036756561286211</v>
      </c>
      <c r="DF159" s="9">
        <f t="shared" si="527"/>
        <v>97.844878766144532</v>
      </c>
      <c r="DG159" s="9">
        <f t="shared" si="528"/>
        <v>95.824159192572409</v>
      </c>
      <c r="DH159" s="101">
        <f t="shared" si="760"/>
        <v>96.834518979358478</v>
      </c>
      <c r="DI159" s="15">
        <f t="shared" si="761"/>
        <v>1.9705587399626242E-4</v>
      </c>
      <c r="DJ159" s="12"/>
      <c r="DK159" s="11">
        <f t="shared" si="762"/>
        <v>2.1716948745488201E-4</v>
      </c>
      <c r="DL159" s="10">
        <f t="shared" si="763"/>
        <v>96.936350901395798</v>
      </c>
      <c r="DM159" s="9">
        <f t="shared" si="529"/>
        <v>97.843811614981874</v>
      </c>
      <c r="DN159" s="9">
        <f t="shared" si="530"/>
        <v>95.625243436637561</v>
      </c>
      <c r="DO159" s="101">
        <f t="shared" si="764"/>
        <v>96.73452752580971</v>
      </c>
      <c r="DP159" s="15">
        <f t="shared" si="765"/>
        <v>2.1634960987244406E-4</v>
      </c>
      <c r="DQ159" s="12"/>
      <c r="DR159" s="11">
        <f t="shared" si="766"/>
        <v>2.3646435222915438E-4</v>
      </c>
      <c r="DS159" s="10">
        <f t="shared" si="767"/>
        <v>96.836124692114993</v>
      </c>
      <c r="DT159" s="9">
        <f t="shared" si="531"/>
        <v>97.842525264231128</v>
      </c>
      <c r="DU159" s="9">
        <f t="shared" si="532"/>
        <v>95.426916680887587</v>
      </c>
      <c r="DV159" s="101">
        <f t="shared" si="768"/>
        <v>96.634720972559364</v>
      </c>
      <c r="DW159" s="15">
        <f t="shared" si="769"/>
        <v>2.3556453198608353E-4</v>
      </c>
      <c r="DX159" s="12"/>
      <c r="DY159" s="11">
        <f t="shared" si="770"/>
        <v>2.5568020896534735E-4</v>
      </c>
      <c r="DZ159" s="10">
        <f t="shared" si="771"/>
        <v>96.736063034921159</v>
      </c>
      <c r="EA159" s="9">
        <f t="shared" si="533"/>
        <v>97.841000274309238</v>
      </c>
      <c r="EB159" s="9">
        <f t="shared" si="534"/>
        <v>95.229168387238914</v>
      </c>
      <c r="EC159" s="101">
        <f t="shared" si="772"/>
        <v>96.535084330774083</v>
      </c>
      <c r="ED159" s="15">
        <f t="shared" si="773"/>
        <v>2.546997722836583E-4</v>
      </c>
      <c r="EE159" s="12"/>
      <c r="EF159" s="11">
        <f t="shared" si="774"/>
        <v>2.7481617242388278E-4</v>
      </c>
      <c r="EG159" s="10">
        <f t="shared" si="775"/>
        <v>96.636151116574482</v>
      </c>
      <c r="EH159" s="9">
        <f t="shared" si="535"/>
        <v>97.839217467497107</v>
      </c>
      <c r="EI159" s="9">
        <f t="shared" si="536"/>
        <v>95.031987932482096</v>
      </c>
      <c r="EJ159" s="101">
        <f t="shared" si="776"/>
        <v>96.435602699989602</v>
      </c>
      <c r="EK159" s="15">
        <f t="shared" si="777"/>
        <v>2.7375449654927806E-4</v>
      </c>
      <c r="EL159" s="12"/>
      <c r="EM159" s="11">
        <f t="shared" si="778"/>
        <v>2.9387139117490726E-4</v>
      </c>
      <c r="EN159" s="10">
        <f t="shared" si="779"/>
        <v>96.536374214194467</v>
      </c>
      <c r="EO159" s="9">
        <f t="shared" si="537"/>
        <v>97.837157930042991</v>
      </c>
      <c r="EP159" s="9">
        <f t="shared" si="538"/>
        <v>94.835364616188599</v>
      </c>
      <c r="EQ159" s="101">
        <f t="shared" si="780"/>
        <v>96.336261273115795</v>
      </c>
      <c r="ER159" s="15">
        <f t="shared" si="781"/>
        <v>2.9272790383875894E-4</v>
      </c>
      <c r="ES159" s="12"/>
      <c r="ET159" s="11">
        <f t="shared" si="782"/>
        <v>3.1284504705537372E-4</v>
      </c>
      <c r="EU159" s="10">
        <f t="shared" si="783"/>
        <v>96.436717700177056</v>
      </c>
      <c r="EV159" s="9">
        <f t="shared" si="539"/>
        <v>97.834803014060341</v>
      </c>
      <c r="EW159" s="9">
        <f t="shared" si="540"/>
        <v>94.639287668505204</v>
      </c>
      <c r="EX159" s="101">
        <f t="shared" si="784"/>
        <v>96.237045341282766</v>
      </c>
      <c r="EY159" s="15">
        <f t="shared" si="785"/>
        <v>3.1161922590461236E-4</v>
      </c>
      <c r="EZ159" s="12"/>
      <c r="FA159" s="11">
        <f t="shared" si="786"/>
        <v>3.3173635461647449E-4</v>
      </c>
      <c r="FB159" s="10">
        <f t="shared" si="787"/>
        <v>96.337167046955216</v>
      </c>
      <c r="FC159" s="9">
        <f t="shared" si="541"/>
        <v>97.832134339225604</v>
      </c>
      <c r="FD159" s="9">
        <f t="shared" si="542"/>
        <v>94.443746257824301</v>
      </c>
      <c r="FE159" s="101">
        <f t="shared" si="788"/>
        <v>96.137940298524953</v>
      </c>
      <c r="FF159" s="15">
        <f t="shared" si="789"/>
        <v>3.3042772661360864E-4</v>
      </c>
      <c r="FG159" s="12"/>
      <c r="FH159" s="11">
        <f t="shared" si="790"/>
        <v>3.5054456056307355E-4</v>
      </c>
      <c r="FI159" s="10">
        <f t="shared" si="791"/>
        <v>96.23770783159992</v>
      </c>
      <c r="FJ159" s="9">
        <f t="shared" si="543"/>
        <v>97.82913379428166</v>
      </c>
      <c r="FK159" s="9">
        <f t="shared" si="544"/>
        <v>94.248729498329411</v>
      </c>
      <c r="FL159" s="101">
        <f t="shared" si="792"/>
        <v>96.038931646305542</v>
      </c>
      <c r="FM159" s="15">
        <f t="shared" si="793"/>
        <v>3.4915270135758072E-4</v>
      </c>
      <c r="FN159" s="12"/>
      <c r="FO159" s="11">
        <f t="shared" si="794"/>
        <v>3.6926894318574583E-4</v>
      </c>
      <c r="FP159" s="10">
        <f t="shared" si="795"/>
        <v>96.138325740263895</v>
      </c>
      <c r="FQ159" s="9">
        <f t="shared" si="545"/>
        <v>97.825783538352468</v>
      </c>
      <c r="FR159" s="9">
        <f t="shared" si="546"/>
        <v>94.05422645740822</v>
      </c>
      <c r="FS159" s="101">
        <f t="shared" si="796"/>
        <v>95.940004997880351</v>
      </c>
      <c r="FT159" s="15">
        <f t="shared" si="797"/>
        <v>3.6779347645871519E-4</v>
      </c>
      <c r="FU159" s="12"/>
      <c r="FV159" s="11">
        <f t="shared" si="798"/>
        <v>3.8790881178669495E-4</v>
      </c>
      <c r="FW159" s="10">
        <f t="shared" si="799"/>
        <v>96.039006572467073</v>
      </c>
      <c r="FX159" s="9">
        <f t="shared" si="547"/>
        <v>97.822066002074607</v>
      </c>
      <c r="FY159" s="9">
        <f t="shared" si="548"/>
        <v>93.860226162928782</v>
      </c>
      <c r="FZ159" s="101">
        <f t="shared" si="800"/>
        <v>95.841146082501695</v>
      </c>
      <c r="GA159" s="15">
        <f t="shared" si="801"/>
        <v>3.8634940857033921E-4</v>
      </c>
      <c r="GB159" s="12"/>
      <c r="GC159" s="11">
        <f t="shared" si="802"/>
        <v>4.0646350610052333E-4</v>
      </c>
      <c r="GD159" s="10">
        <f t="shared" si="803"/>
        <v>95.939736245224339</v>
      </c>
      <c r="GE159" s="9">
        <f t="shared" si="549"/>
        <v>97.817963888551262</v>
      </c>
      <c r="GF159" s="9">
        <f t="shared" si="550"/>
        <v>93.666717610375613</v>
      </c>
      <c r="GG159" s="101">
        <f t="shared" si="804"/>
        <v>95.742340749463438</v>
      </c>
      <c r="GH159" s="15">
        <f t="shared" si="805"/>
        <v>4.0481988407405452E-4</v>
      </c>
      <c r="GI159" s="12"/>
      <c r="GJ159" s="11">
        <f t="shared" si="1224"/>
        <v>4.2493239571070969E-4</v>
      </c>
      <c r="GK159" s="10">
        <f t="shared" si="1225"/>
        <v>95.840500797016688</v>
      </c>
      <c r="GL159" s="9">
        <f t="shared" si="551"/>
        <v>97.81346017413442</v>
      </c>
      <c r="GM159" s="9">
        <f t="shared" si="1234"/>
        <v>93.473689769840533</v>
      </c>
      <c r="GN159" s="120">
        <f t="shared" si="808"/>
        <v>95.643574971987476</v>
      </c>
      <c r="GO159" s="15">
        <f t="shared" si="1226"/>
        <v>4.2320431847429142E-4</v>
      </c>
      <c r="GP159" s="12"/>
      <c r="GQ159" s="11">
        <f t="shared" si="810"/>
        <v>4.4331487946284033E-4</v>
      </c>
      <c r="GR159" s="10">
        <f t="shared" si="811"/>
        <v>95.741286391605996</v>
      </c>
      <c r="GS159" s="9">
        <f t="shared" si="553"/>
        <v>97.808538109040825</v>
      </c>
      <c r="GT159" s="9">
        <f t="shared" si="1235"/>
        <v>93.281131592864895</v>
      </c>
      <c r="GU159" s="120">
        <f t="shared" si="812"/>
        <v>95.544834850952867</v>
      </c>
      <c r="GV159" s="15">
        <f t="shared" si="813"/>
        <v>4.4150215579112992E-4</v>
      </c>
      <c r="GW159" s="12"/>
      <c r="GX159" s="11">
        <f t="shared" si="814"/>
        <v>4.6161038487544645E-4</v>
      </c>
      <c r="GY159" s="10">
        <f t="shared" si="815"/>
        <v>95.642079321694496</v>
      </c>
      <c r="GZ159" s="9">
        <f t="shared" si="555"/>
        <v>97.803181217807278</v>
      </c>
      <c r="HA159" s="9">
        <f t="shared" si="556"/>
        <v>93.089032019131281</v>
      </c>
      <c r="HB159" s="101">
        <f t="shared" si="816"/>
        <v>95.446106618469287</v>
      </c>
      <c r="HC159" s="15">
        <f t="shared" si="817"/>
        <v>4.5971286795214823E-4</v>
      </c>
      <c r="HD159" s="12"/>
      <c r="HE159" s="11">
        <f t="shared" si="818"/>
        <v>4.7981836754920827E-4</v>
      </c>
      <c r="HF159" s="10">
        <f t="shared" si="819"/>
        <v>95.542866012430679</v>
      </c>
      <c r="HG159" s="9">
        <f t="shared" si="557"/>
        <v>97.797373299590859</v>
      </c>
      <c r="HH159" s="9">
        <f t="shared" si="558"/>
        <v>92.897379982998686</v>
      </c>
      <c r="HI159" s="101">
        <f t="shared" si="820"/>
        <v>95.347376641294773</v>
      </c>
      <c r="HJ159" s="15">
        <f t="shared" si="821"/>
        <v>4.778359541843965E-4</v>
      </c>
      <c r="HK159" s="12"/>
      <c r="HL159" s="11">
        <f t="shared" si="822"/>
        <v>4.9793831057561087E-4</v>
      </c>
      <c r="HM159" s="10">
        <f t="shared" si="823"/>
        <v>95.443633024761397</v>
      </c>
      <c r="HN159" s="9">
        <f t="shared" si="559"/>
        <v>97.7910984283196</v>
      </c>
      <c r="HO159" s="9">
        <f t="shared" si="1236"/>
        <v>92.706164419882469</v>
      </c>
      <c r="HP159" s="120">
        <f t="shared" si="824"/>
        <v>95.248631424101035</v>
      </c>
      <c r="HQ159" s="15">
        <f t="shared" si="825"/>
        <v>4.9587094040693237E-4</v>
      </c>
      <c r="HR159" s="12"/>
      <c r="HS159" s="11">
        <f t="shared" si="1064"/>
        <v>5.159697239454726E-4</v>
      </c>
      <c r="HT159" s="10">
        <f t="shared" si="826"/>
        <v>95.344367058633509</v>
      </c>
      <c r="HU159" s="9">
        <f t="shared" si="1237"/>
        <v>97.784340952699011</v>
      </c>
      <c r="HV159" s="9">
        <f t="shared" si="562"/>
        <v>92.515374272472869</v>
      </c>
      <c r="HW159" s="120">
        <f t="shared" si="827"/>
        <v>95.149857612585947</v>
      </c>
      <c r="HX159" s="15">
        <f t="shared" si="828"/>
        <v>5.1381737862504773E-4</v>
      </c>
      <c r="HY159" s="12"/>
      <c r="HZ159" s="11">
        <f t="shared" si="1065"/>
        <v>5.3391214395850657E-4</v>
      </c>
      <c r="IA159" s="10">
        <f t="shared" si="829"/>
        <v>95.245054956044569</v>
      </c>
      <c r="IB159" s="9">
        <f t="shared" si="1238"/>
        <v>97.777085496079891</v>
      </c>
      <c r="IC159" s="9">
        <f t="shared" si="564"/>
        <v>92.324998496794237</v>
      </c>
      <c r="ID159" s="120">
        <f t="shared" si="830"/>
        <v>95.051041996437064</v>
      </c>
      <c r="IE159" s="15">
        <f t="shared" si="831"/>
        <v>5.3167484632649661E-4</v>
      </c>
      <c r="IF159" s="12"/>
      <c r="IG159" s="11">
        <f t="shared" si="1066"/>
        <v>5.5176513263418289E-4</v>
      </c>
      <c r="IH159" s="10">
        <f t="shared" si="832"/>
        <v>95.145683703946361</v>
      </c>
      <c r="II159" s="9">
        <f t="shared" si="1239"/>
        <v>97.769316956192796</v>
      </c>
      <c r="IJ159" s="9">
        <f t="shared" si="566"/>
        <v>92.13502606809881</v>
      </c>
      <c r="IK159" s="120">
        <f t="shared" si="833"/>
        <v>94.95217151214581</v>
      </c>
      <c r="IL159" s="15">
        <f t="shared" si="834"/>
        <v>5.4944294588084059E-4</v>
      </c>
      <c r="IM159" s="12"/>
      <c r="IN159" s="11">
        <f t="shared" si="1067"/>
        <v>5.6952827712507118E-4</v>
      </c>
      <c r="IO159" s="10">
        <f t="shared" si="835"/>
        <v>95.046240437000677</v>
      </c>
      <c r="IP159" s="9">
        <f t="shared" si="1240"/>
        <v>97.761020504754242</v>
      </c>
      <c r="IQ159" s="9">
        <f t="shared" si="568"/>
        <v>91.945445986597733</v>
      </c>
      <c r="IR159" s="120">
        <f t="shared" si="836"/>
        <v>94.853233245675995</v>
      </c>
      <c r="IS159" s="15">
        <f t="shared" si="837"/>
        <v>5.6712130394219028E-4</v>
      </c>
      <c r="IT159" s="12"/>
      <c r="IU159" s="11">
        <f t="shared" si="1068"/>
        <v>5.8720118913285204E-4</v>
      </c>
      <c r="IV159" s="10">
        <f t="shared" si="838"/>
        <v>94.946712440191391</v>
      </c>
      <c r="IW159" s="9">
        <f t="shared" si="1241"/>
        <v>97.752181586950044</v>
      </c>
      <c r="IX159" s="9">
        <f t="shared" si="570"/>
        <v>91.756247283024933</v>
      </c>
      <c r="IY159" s="120">
        <f t="shared" si="839"/>
        <v>94.754214434987489</v>
      </c>
      <c r="IZ159" s="15">
        <f t="shared" si="840"/>
        <v>5.847095708562312E-4</v>
      </c>
      <c r="JA159" s="12"/>
      <c r="JB159" s="11">
        <f t="shared" si="1069"/>
        <v>6.0478350432800092E-4</v>
      </c>
      <c r="JC159" s="10">
        <f t="shared" si="841"/>
        <v>94.84708715129301</v>
      </c>
      <c r="JD159" s="9">
        <f t="shared" si="1242"/>
        <v>97.742785920800713</v>
      </c>
      <c r="JE159" s="9">
        <f t="shared" si="572"/>
        <v>91.567419024035814</v>
      </c>
      <c r="JF159" s="120">
        <f t="shared" si="842"/>
        <v>94.655102472418264</v>
      </c>
      <c r="JG159" s="15">
        <f t="shared" si="843"/>
        <v>6.0220742007187258E-4</v>
      </c>
      <c r="JH159" s="12"/>
      <c r="JI159" s="11">
        <f t="shared" si="1070"/>
        <v>6.2227488177338578E-4</v>
      </c>
      <c r="JJ159" s="10">
        <f t="shared" si="844"/>
        <v>94.747352163199281</v>
      </c>
      <c r="JK159" s="9">
        <f t="shared" si="1243"/>
        <v>97.732819496413924</v>
      </c>
      <c r="JL159" s="9">
        <f t="shared" si="574"/>
        <v>91.378950317438466</v>
      </c>
      <c r="JM159" s="120">
        <f t="shared" si="845"/>
        <v>94.555884906926195</v>
      </c>
      <c r="JN159" s="15">
        <f t="shared" si="846"/>
        <v>6.1961454755822098E-4</v>
      </c>
      <c r="JO159" s="12"/>
      <c r="JP159" s="11">
        <f t="shared" si="1071"/>
        <v>6.3967500335254841E-4</v>
      </c>
      <c r="JQ159" s="10">
        <f t="shared" si="847"/>
        <v>94.647495226113065</v>
      </c>
      <c r="JR159" s="9">
        <f t="shared" si="1244"/>
        <v>97.722268575129007</v>
      </c>
      <c r="JS159" s="9">
        <f t="shared" si="576"/>
        <v>91.190830317256797</v>
      </c>
      <c r="JT159" s="120">
        <f t="shared" si="848"/>
        <v>94.456549446192895</v>
      </c>
      <c r="JU159" s="15">
        <f t="shared" si="849"/>
        <v>6.3693067122740413E-4</v>
      </c>
      <c r="JV159" s="12"/>
      <c r="JW159" s="11">
        <f t="shared" si="1072"/>
        <v>6.5698357320318292E-4</v>
      </c>
      <c r="JX159" s="10">
        <f t="shared" si="850"/>
        <v>94.547504249599598</v>
      </c>
      <c r="JY159" s="9">
        <f t="shared" si="1245"/>
        <v>97.711119688558185</v>
      </c>
      <c r="JZ159" s="9">
        <f t="shared" si="578"/>
        <v>91.003048228627421</v>
      </c>
      <c r="KA159" s="120">
        <f t="shared" si="851"/>
        <v>94.357083958592796</v>
      </c>
      <c r="KB159" s="15">
        <f t="shared" si="852"/>
        <v>6.5415553036353728E-4</v>
      </c>
      <c r="KC159" s="12"/>
      <c r="KD159" s="11">
        <f t="shared" si="1073"/>
        <v>6.7420031715611551E-4</v>
      </c>
      <c r="KE159" s="10">
        <f t="shared" si="853"/>
        <v>94.447367304506372</v>
      </c>
      <c r="KF159" s="9">
        <f t="shared" si="1246"/>
        <v>97.699359637529341</v>
      </c>
      <c r="KG159" s="9">
        <f t="shared" si="580"/>
        <v>90.815593312528534</v>
      </c>
      <c r="KH159" s="120">
        <f t="shared" si="854"/>
        <v>94.257476475028938</v>
      </c>
      <c r="KI159" s="15">
        <f t="shared" si="855"/>
        <v>6.7128888505848269E-4</v>
      </c>
      <c r="KJ159" s="12"/>
      <c r="KK159" s="11">
        <f t="shared" si="1074"/>
        <v>6.9132498218042119E-4</v>
      </c>
      <c r="KL159" s="10">
        <f t="shared" si="856"/>
        <v>94.347072624751064</v>
      </c>
      <c r="KM159" s="9">
        <f t="shared" si="1247"/>
        <v>97.686975490934756</v>
      </c>
      <c r="KN159" s="9">
        <f t="shared" si="582"/>
        <v>90.628454890341942</v>
      </c>
      <c r="KO159" s="120">
        <f t="shared" si="857"/>
        <v>94.157715190638356</v>
      </c>
      <c r="KP159" s="15">
        <f t="shared" si="858"/>
        <v>6.8833051565470125E-4</v>
      </c>
      <c r="KQ159" s="12"/>
      <c r="KR159" s="11">
        <f t="shared" si="1075"/>
        <v>7.0835733583501947E-4</v>
      </c>
      <c r="KS159" s="10">
        <f t="shared" si="859"/>
        <v>94.246608608980324</v>
      </c>
      <c r="KT159" s="9">
        <f t="shared" si="1248"/>
        <v>97.673954584490446</v>
      </c>
      <c r="KU159" s="9">
        <f t="shared" si="584"/>
        <v>90.441622348249325</v>
      </c>
      <c r="KV159" s="120">
        <f t="shared" si="860"/>
        <v>94.057788466369885</v>
      </c>
      <c r="KW159" s="15">
        <f t="shared" si="861"/>
        <v>7.0528022219555164E-4</v>
      </c>
      <c r="KX159" s="12"/>
      <c r="KY159" s="11">
        <f t="shared" si="1076"/>
        <v>7.2529716572710637E-4</v>
      </c>
      <c r="KZ159" s="10">
        <f t="shared" si="862"/>
        <v>94.145963822102104</v>
      </c>
      <c r="LA159" s="9">
        <f t="shared" si="1249"/>
        <v>97.660284519410396</v>
      </c>
      <c r="LB159" s="9">
        <f t="shared" si="586"/>
        <v>90.255085141462445</v>
      </c>
      <c r="LC159" s="120">
        <f t="shared" si="863"/>
        <v>93.95768483043642</v>
      </c>
      <c r="LD159" s="15">
        <f t="shared" si="864"/>
        <v>7.2213782388347823E-4</v>
      </c>
      <c r="LE159" s="12"/>
      <c r="LF159" s="11">
        <f t="shared" si="1077"/>
        <v>7.4214427897784921E-4</v>
      </c>
      <c r="LG159" s="10">
        <f t="shared" si="865"/>
        <v>94.045126996693568</v>
      </c>
      <c r="LH159" s="9">
        <f t="shared" si="1250"/>
        <v>97.645953160999881</v>
      </c>
      <c r="LI159" s="9">
        <f t="shared" si="588"/>
        <v>90.068832798289463</v>
      </c>
      <c r="LJ159" s="120">
        <f t="shared" si="866"/>
        <v>93.857392979644672</v>
      </c>
      <c r="LK159" s="15">
        <f t="shared" si="867"/>
        <v>7.3890315854630733E-4</v>
      </c>
      <c r="LL159" s="12"/>
      <c r="LM159" s="11">
        <f t="shared" si="1078"/>
        <v>7.5889850169559667E-4</v>
      </c>
      <c r="LN159" s="10">
        <f t="shared" si="868"/>
        <v>93.944087034287719</v>
      </c>
      <c r="LO159" s="9">
        <f t="shared" si="1251"/>
        <v>97.630948637172153</v>
      </c>
      <c r="LP159" s="9">
        <f t="shared" si="590"/>
        <v>89.882854924037645</v>
      </c>
      <c r="LQ159" s="120">
        <f t="shared" si="869"/>
        <v>93.756901780604892</v>
      </c>
      <c r="LR159" s="15">
        <f t="shared" si="870"/>
        <v>7.5557608211201217E-4</v>
      </c>
      <c r="LS159" s="12"/>
      <c r="LT159" s="11">
        <f t="shared" si="1079"/>
        <v>7.7555967845697625E-4</v>
      </c>
      <c r="LU159" s="10">
        <f t="shared" si="871"/>
        <v>93.842833006540872</v>
      </c>
      <c r="LV159" s="9">
        <f t="shared" si="1252"/>
        <v>97.615259336892379</v>
      </c>
      <c r="LW159" s="9">
        <f t="shared" si="592"/>
        <v>89.697141204753819</v>
      </c>
      <c r="LX159" s="120">
        <f t="shared" si="872"/>
        <v>93.656200270823092</v>
      </c>
      <c r="LY159" s="15">
        <f t="shared" si="873"/>
        <v>7.7215646809220191E-4</v>
      </c>
      <c r="LZ159" s="12"/>
      <c r="MA159" s="11">
        <f t="shared" si="1080"/>
        <v>7.9212767179615354E-4</v>
      </c>
      <c r="MB159" s="10">
        <f t="shared" si="874"/>
        <v>93.74135415628362</v>
      </c>
      <c r="MC159" s="9">
        <f t="shared" si="1253"/>
        <v>97.598873908552804</v>
      </c>
      <c r="MD159" s="9">
        <f t="shared" si="594"/>
        <v>89.511681410805778</v>
      </c>
      <c r="ME159" s="120">
        <f t="shared" si="875"/>
        <v>93.555277659679291</v>
      </c>
      <c r="MF159" s="15">
        <f t="shared" si="876"/>
        <v>7.8864420707443043E-4</v>
      </c>
      <c r="MG159" s="12"/>
      <c r="MH159" s="11">
        <f t="shared" si="1081"/>
        <v>8.0860236170231378E-4</v>
      </c>
      <c r="MI159" s="10">
        <f t="shared" si="877"/>
        <v>93.639639898458853</v>
      </c>
      <c r="MJ159" s="9">
        <f t="shared" si="1254"/>
        <v>97.581781258282987</v>
      </c>
      <c r="MK159" s="9">
        <f t="shared" si="596"/>
        <v>89.326465400302908</v>
      </c>
      <c r="ML159" s="120">
        <f t="shared" si="878"/>
        <v>93.454123329292941</v>
      </c>
      <c r="MM159" s="15">
        <f t="shared" si="879"/>
        <v>8.0503920622384281E-4</v>
      </c>
      <c r="MN159" s="12"/>
      <c r="MO159" s="11">
        <f t="shared" si="1082"/>
        <v>8.249836451259577E-4</v>
      </c>
      <c r="MP159" s="10">
        <f t="shared" si="880"/>
        <v>93.537679820947744</v>
      </c>
      <c r="MQ159" s="9">
        <f t="shared" si="1255"/>
        <v>97.563970548198583</v>
      </c>
      <c r="MR159" s="9">
        <f t="shared" si="598"/>
        <v>89.141483122362104</v>
      </c>
      <c r="MS159" s="120">
        <f t="shared" si="881"/>
        <v>93.35272683528035</v>
      </c>
      <c r="MT159" s="15">
        <f t="shared" si="882"/>
        <v>8.21341388793901E-4</v>
      </c>
      <c r="MU159" s="12"/>
      <c r="MV159" s="11">
        <f t="shared" si="1083"/>
        <v>8.4127143549376409E-4</v>
      </c>
      <c r="MW159" s="10">
        <f t="shared" si="883"/>
        <v>93.435463685288539</v>
      </c>
      <c r="MX159" s="9">
        <f t="shared" si="1256"/>
        <v>97.545431194592496</v>
      </c>
      <c r="MY159" s="9">
        <f t="shared" si="1257"/>
        <v>88.956724620216846</v>
      </c>
      <c r="MZ159" s="120">
        <f t="shared" si="884"/>
        <v>93.251077907404664</v>
      </c>
      <c r="NA159" s="15">
        <f t="shared" si="885"/>
        <v>8.3755069364682775E-4</v>
      </c>
      <c r="NB159" s="12"/>
      <c r="NC159" s="11">
        <f t="shared" si="1084"/>
        <v>8.5746566223257441E-4</v>
      </c>
      <c r="ND159" s="10">
        <f t="shared" si="886"/>
        <v>93.332981427288871</v>
      </c>
      <c r="NE159" s="9">
        <f t="shared" si="601"/>
        <v>97.526152866071641</v>
      </c>
      <c r="NF159" s="9">
        <f t="shared" si="1258"/>
        <v>88.772180034174255</v>
      </c>
      <c r="NG159" s="120">
        <f t="shared" si="887"/>
        <v>93.149166450122948</v>
      </c>
      <c r="NH159" s="15">
        <f t="shared" si="888"/>
        <v>8.5366707478350611E-4</v>
      </c>
      <c r="NI159" s="12"/>
      <c r="NJ159" s="11">
        <f t="shared" si="1085"/>
        <v>8.7356627030241976E-4</v>
      </c>
      <c r="NK159" s="10">
        <f t="shared" si="889"/>
        <v>93.230223157535619</v>
      </c>
      <c r="NL159" s="9">
        <f t="shared" si="603"/>
        <v>97.506125481642727</v>
      </c>
      <c r="NM159" s="9">
        <f t="shared" si="1259"/>
        <v>88.587839604421902</v>
      </c>
      <c r="NN159" s="120">
        <f t="shared" si="890"/>
        <v>93.046982543032314</v>
      </c>
      <c r="NO159" s="15">
        <f t="shared" si="891"/>
        <v>8.6969050088313076E-4</v>
      </c>
      <c r="NP159" s="12"/>
      <c r="NQ159" s="11">
        <f t="shared" si="1086"/>
        <v>8.8957321973871025E-4</v>
      </c>
      <c r="NR159" s="10">
        <f t="shared" si="892"/>
        <v>93.127179161804889</v>
      </c>
      <c r="NS159" s="9">
        <f t="shared" si="605"/>
        <v>97.485339208750247</v>
      </c>
      <c r="NT159" s="9">
        <f t="shared" si="1260"/>
        <v>88.403693673685268</v>
      </c>
      <c r="NU159" s="120">
        <f t="shared" si="893"/>
        <v>92.944516441217758</v>
      </c>
      <c r="NV159" s="15">
        <f t="shared" si="894"/>
        <v>8.8562095485270607E-4</v>
      </c>
      <c r="NW159" s="12"/>
      <c r="NX159" s="11">
        <f t="shared" si="1087"/>
        <v>9.0548648520387312E-4</v>
      </c>
      <c r="NY159" s="10">
        <f t="shared" si="895"/>
        <v>93.023839901374046</v>
      </c>
      <c r="NZ159" s="9">
        <f t="shared" si="607"/>
        <v>97.463784461269839</v>
      </c>
      <c r="OA159" s="9">
        <f t="shared" si="1261"/>
        <v>88.219732689739601</v>
      </c>
      <c r="OB159" s="120">
        <f t="shared" si="896"/>
        <v>92.841758575504713</v>
      </c>
      <c r="OC159" s="15">
        <f t="shared" si="897"/>
        <v>9.0145843338642207E-4</v>
      </c>
      <c r="OD159" s="12"/>
      <c r="OE159" s="11">
        <f t="shared" si="1088"/>
        <v>9.2130605554833339E-4</v>
      </c>
      <c r="OF159" s="10">
        <f t="shared" si="898"/>
        <v>92.920196013239277</v>
      </c>
      <c r="OG159" s="9">
        <f t="shared" si="609"/>
        <v>97.441451897459842</v>
      </c>
      <c r="OH159" s="9">
        <f t="shared" si="1262"/>
        <v>88.03594720777852</v>
      </c>
      <c r="OI159" s="120">
        <f t="shared" si="899"/>
        <v>92.738699552619181</v>
      </c>
      <c r="OJ159" s="15">
        <f t="shared" si="900"/>
        <v>9.1720294653490665E-4</v>
      </c>
      <c r="OK159" s="12"/>
      <c r="OL159" s="11">
        <f t="shared" si="1089"/>
        <v>9.3703193338096644E-4</v>
      </c>
      <c r="OM159" s="10">
        <f t="shared" si="901"/>
        <v>92.816238310241289</v>
      </c>
      <c r="ON159" s="9">
        <f t="shared" si="611"/>
        <v>97.418332417874183</v>
      </c>
      <c r="OO159" s="9">
        <f t="shared" si="1263"/>
        <v>87.852327892641185</v>
      </c>
      <c r="OP159" s="120">
        <f t="shared" si="902"/>
        <v>92.635330155257691</v>
      </c>
      <c r="OQ159" s="15">
        <f t="shared" si="903"/>
        <v>9.3285451728451828E-4</v>
      </c>
      <c r="OR159" s="12"/>
      <c r="OS159" s="11">
        <f t="shared" si="1090"/>
        <v>9.5266413464912744E-4</v>
      </c>
      <c r="OT159" s="10">
        <f t="shared" si="904"/>
        <v>92.71195778110139</v>
      </c>
      <c r="OU159" s="9">
        <f t="shared" si="613"/>
        <v>97.394417163239083</v>
      </c>
      <c r="OV159" s="9">
        <f t="shared" si="1264"/>
        <v>87.668865520901051</v>
      </c>
      <c r="OW159" s="120">
        <f t="shared" si="905"/>
        <v>92.53164134207006</v>
      </c>
      <c r="OX159" s="15">
        <f t="shared" si="906"/>
        <v>9.4841318114659246E-4</v>
      </c>
      <c r="OY159" s="12"/>
      <c r="OZ159" s="11">
        <f t="shared" si="1091"/>
        <v>9.6820268822821133E-4</v>
      </c>
      <c r="PA159" s="10">
        <f t="shared" si="907"/>
        <v>92.607345590370926</v>
      </c>
      <c r="PB159" s="9">
        <f t="shared" si="615"/>
        <v>97.369697512296483</v>
      </c>
      <c r="PC159" s="9">
        <f t="shared" si="1265"/>
        <v>87.485550982820385</v>
      </c>
      <c r="PD159" s="120">
        <f t="shared" si="908"/>
        <v>92.427624247558441</v>
      </c>
      <c r="PE159" s="15">
        <f t="shared" si="909"/>
        <v>9.6387898575652105E-4</v>
      </c>
      <c r="PF159" s="12"/>
      <c r="PG159" s="11">
        <f t="shared" si="1092"/>
        <v>9.8364763552066564E-4</v>
      </c>
      <c r="PH159" s="10">
        <f t="shared" si="910"/>
        <v>92.502393078297374</v>
      </c>
      <c r="PI159" s="9">
        <f t="shared" si="617"/>
        <v>97.344165079616573</v>
      </c>
      <c r="PJ159" s="9">
        <f t="shared" si="1266"/>
        <v>87.302375284169784</v>
      </c>
      <c r="PK159" s="120">
        <f t="shared" si="911"/>
        <v>92.323270181893179</v>
      </c>
      <c r="PL159" s="15">
        <f t="shared" si="912"/>
        <v>9.7925199048303456E-4</v>
      </c>
      <c r="PM159" s="12"/>
      <c r="PN159" s="11">
        <f t="shared" si="1093"/>
        <v>9.9899903006474625E-4</v>
      </c>
      <c r="PO159" s="10">
        <f t="shared" si="913"/>
        <v>92.397091760608021</v>
      </c>
      <c r="PP159" s="9">
        <f t="shared" si="619"/>
        <v>97.317811713381957</v>
      </c>
      <c r="PQ159" s="9">
        <f t="shared" si="1267"/>
        <v>87.11932954791925</v>
      </c>
      <c r="PR159" s="120">
        <f t="shared" si="914"/>
        <v>92.218570630650603</v>
      </c>
      <c r="PS159" s="15">
        <f t="shared" si="915"/>
        <v>9.9453226604717432E-4</v>
      </c>
      <c r="PT159" s="12"/>
      <c r="PU159" s="11">
        <f t="shared" si="1094"/>
        <v>1.0142569371526659E-3</v>
      </c>
      <c r="PV159" s="10">
        <f t="shared" si="916"/>
        <v>92.291433328215675</v>
      </c>
      <c r="PW159" s="9">
        <f t="shared" si="621"/>
        <v>97.290629493145872</v>
      </c>
      <c r="PX159" s="9">
        <f t="shared" si="1268"/>
        <v>86.936405015801512</v>
      </c>
      <c r="PY159" s="120">
        <f t="shared" si="917"/>
        <v>92.113517254473692</v>
      </c>
      <c r="PZ159" s="15">
        <f t="shared" si="918"/>
        <v>1.009719894151249E-3</v>
      </c>
      <c r="QA159" s="12"/>
      <c r="QB159" s="11">
        <f t="shared" si="1095"/>
        <v>1.0294214334582877E-3</v>
      </c>
      <c r="QC159" s="10">
        <f t="shared" si="919"/>
        <v>92.185409646847916</v>
      </c>
      <c r="QD159" s="9">
        <f t="shared" si="623"/>
        <v>97.262610727566539</v>
      </c>
      <c r="QE159" s="9">
        <f t="shared" si="1269"/>
        <v>86.753593049751757</v>
      </c>
      <c r="QF159" s="120">
        <f t="shared" si="920"/>
        <v>92.008101888659155</v>
      </c>
      <c r="QG159" s="15">
        <f t="shared" si="921"/>
        <v>1.0248149671174863E-3</v>
      </c>
      <c r="QH159" s="12"/>
      <c r="QI159" s="11">
        <f t="shared" si="1096"/>
        <v>1.0444926066742043E-3</v>
      </c>
      <c r="QJ159" s="10">
        <f t="shared" si="922"/>
        <v>92.079012756603078</v>
      </c>
      <c r="QK159" s="9">
        <f t="shared" si="625"/>
        <v>97.233747952119998</v>
      </c>
      <c r="QL159" s="9">
        <f t="shared" si="1270"/>
        <v>86.570885133224749</v>
      </c>
      <c r="QM159" s="120">
        <f t="shared" si="923"/>
        <v>91.902316542672366</v>
      </c>
      <c r="QN159" s="15">
        <f t="shared" si="924"/>
        <v>1.0398175875365602E-3</v>
      </c>
      <c r="QO159" s="12"/>
      <c r="QP159" s="11">
        <f t="shared" si="1097"/>
        <v>1.0594705551583315E-3</v>
      </c>
      <c r="QQ159" s="10">
        <f t="shared" si="925"/>
        <v>91.972234871434495</v>
      </c>
      <c r="QR159" s="9">
        <f t="shared" si="627"/>
        <v>97.204033926793343</v>
      </c>
      <c r="QS159" s="9">
        <f t="shared" si="1271"/>
        <v>86.388272872395135</v>
      </c>
      <c r="QT159" s="120">
        <f t="shared" si="926"/>
        <v>91.796153399594232</v>
      </c>
      <c r="QU159" s="15">
        <f t="shared" si="927"/>
        <v>1.0547278679255709E-3</v>
      </c>
      <c r="QV159" s="12"/>
      <c r="QW159" s="11">
        <f t="shared" si="1098"/>
        <v>1.0743553875896534E-3</v>
      </c>
      <c r="QX159" s="10">
        <f t="shared" si="928"/>
        <v>91.86506837856696</v>
      </c>
      <c r="QY159" s="9">
        <f t="shared" si="629"/>
        <v>97.173461633760482</v>
      </c>
      <c r="QZ159" s="9">
        <f t="shared" si="1272"/>
        <v>86.205747997241176</v>
      </c>
      <c r="RA159" s="120">
        <f t="shared" si="929"/>
        <v>91.689604815500829</v>
      </c>
      <c r="RB159" s="15">
        <f t="shared" si="930"/>
        <v>1.0695459303957271E-3</v>
      </c>
      <c r="RC159" s="12"/>
      <c r="RD159" s="11">
        <f t="shared" si="1099"/>
        <v>1.0891472226333282E-3</v>
      </c>
      <c r="RE159" s="10">
        <f t="shared" si="931"/>
        <v>91.757505837846438</v>
      </c>
      <c r="RF159" s="9">
        <f t="shared" si="631"/>
        <v>97.142024275042118</v>
      </c>
      <c r="RG159" s="9">
        <f t="shared" si="1273"/>
        <v>86.023302362516489</v>
      </c>
      <c r="RH159" s="120">
        <f t="shared" si="932"/>
        <v>91.582663318779311</v>
      </c>
      <c r="RI159" s="15">
        <f t="shared" si="933"/>
        <v>1.0842719063293837E-3</v>
      </c>
      <c r="RJ159" s="12"/>
      <c r="RK159" s="11">
        <f t="shared" si="1100"/>
        <v>1.1038461886148725E-3</v>
      </c>
      <c r="RL159" s="10">
        <f t="shared" si="934"/>
        <v>91.649539981026294</v>
      </c>
      <c r="RM159" s="9">
        <f t="shared" si="633"/>
        <v>97.109715270151952</v>
      </c>
      <c r="RN159" s="9">
        <f t="shared" si="1274"/>
        <v>85.840927948613427</v>
      </c>
      <c r="RO159" s="120">
        <f t="shared" si="935"/>
        <v>91.475321609382689</v>
      </c>
      <c r="RP159" s="15">
        <f t="shared" si="936"/>
        <v>1.0989059360663113E-3</v>
      </c>
      <c r="RQ159" s="12"/>
      <c r="RR159" s="11">
        <f t="shared" si="1101"/>
        <v>1.1184524232032889E-3</v>
      </c>
      <c r="RS159" s="10">
        <f t="shared" si="937"/>
        <v>91.54116371099272</v>
      </c>
      <c r="RT159" s="9">
        <f t="shared" si="635"/>
        <v>97.076528253730672</v>
      </c>
      <c r="RU159" s="9">
        <f t="shared" si="1275"/>
        <v>85.658616862318326</v>
      </c>
      <c r="RV159" s="120">
        <f t="shared" si="938"/>
        <v>91.367572558024506</v>
      </c>
      <c r="RW159" s="15">
        <f t="shared" si="939"/>
        <v>1.1134481685993074E-3</v>
      </c>
      <c r="RX159" s="12"/>
      <c r="RY159" s="11">
        <f t="shared" si="1102"/>
        <v>1.1329660731032786E-3</v>
      </c>
      <c r="RZ159" s="10">
        <f t="shared" si="940"/>
        <v>91.432370100930299</v>
      </c>
      <c r="SA159" s="9">
        <f t="shared" si="637"/>
        <v>97.042457073169416</v>
      </c>
      <c r="SB159" s="9">
        <f t="shared" si="1276"/>
        <v>86.763054742424359</v>
      </c>
      <c r="SC159" s="120">
        <f t="shared" si="941"/>
        <v>91.902755907796887</v>
      </c>
      <c r="SD159" s="15">
        <f t="shared" si="942"/>
        <v>1.0024234124002764E-3</v>
      </c>
      <c r="SE159" s="12"/>
      <c r="SF159" s="11">
        <f t="shared" si="1103"/>
        <v>1.0211784571253239E-3</v>
      </c>
      <c r="SG159" s="10">
        <f t="shared" si="943"/>
        <v>91.970259889812155</v>
      </c>
      <c r="SH159" s="9">
        <f t="shared" si="639"/>
        <v>97.014841785330887</v>
      </c>
      <c r="SI159" s="9">
        <f t="shared" si="1277"/>
        <v>93.996281850544747</v>
      </c>
      <c r="SJ159" s="120">
        <f t="shared" si="944"/>
        <v>95.505561817937817</v>
      </c>
      <c r="SK159" s="15">
        <f t="shared" si="945"/>
        <v>2.9436294572427352E-4</v>
      </c>
      <c r="SL159" s="12"/>
      <c r="SM159" s="11">
        <f t="shared" si="1104"/>
        <v>3.1047993061621398E-4</v>
      </c>
      <c r="SN159" s="10">
        <f t="shared" si="946"/>
        <v>95.585548845426359</v>
      </c>
      <c r="SO159" s="9">
        <f t="shared" si="641"/>
        <v>97.012460488948889</v>
      </c>
      <c r="SP159" s="9">
        <f t="shared" si="1278"/>
        <v>94.094353729805633</v>
      </c>
      <c r="SQ159" s="120">
        <f t="shared" si="947"/>
        <v>95.553407109377261</v>
      </c>
      <c r="SR159" s="15">
        <f t="shared" si="948"/>
        <v>2.8456698562130082E-4</v>
      </c>
      <c r="SS159" s="12"/>
      <c r="ST159" s="11">
        <f t="shared" si="1105"/>
        <v>3.0064173257712183E-4</v>
      </c>
      <c r="SU159" s="10">
        <f t="shared" si="949"/>
        <v>95.633342801897697</v>
      </c>
      <c r="SV159" s="9">
        <f t="shared" si="643"/>
        <v>97.010235047367132</v>
      </c>
      <c r="SW159" s="9">
        <f t="shared" si="1279"/>
        <v>94.194749311774601</v>
      </c>
      <c r="SX159" s="120">
        <f t="shared" si="950"/>
        <v>95.602492179570874</v>
      </c>
      <c r="SY159" s="15">
        <f t="shared" si="951"/>
        <v>2.7455962203129281E-4</v>
      </c>
      <c r="SZ159" s="12"/>
      <c r="TA159" s="11">
        <f t="shared" si="1106"/>
        <v>2.9059323647336678E-4</v>
      </c>
      <c r="TB159" s="10">
        <f t="shared" si="952"/>
        <v>95.682380245091508</v>
      </c>
      <c r="TC159" s="9">
        <f t="shared" si="645"/>
        <v>97.008163377695936</v>
      </c>
      <c r="TD159" s="9">
        <f t="shared" si="1280"/>
        <v>94.297446091787606</v>
      </c>
      <c r="TE159" s="120">
        <f t="shared" si="953"/>
        <v>95.652804734741778</v>
      </c>
      <c r="TF159" s="15">
        <f t="shared" si="954"/>
        <v>2.6434284643820136E-4</v>
      </c>
      <c r="TG159" s="12"/>
      <c r="TH159" s="11">
        <f t="shared" si="1107"/>
        <v>2.8033648283437037E-4</v>
      </c>
      <c r="TI159" s="10">
        <f t="shared" si="955"/>
        <v>95.732648752814043</v>
      </c>
      <c r="TJ159" s="9">
        <f t="shared" si="647"/>
        <v>97.0062430192677</v>
      </c>
      <c r="TK159" s="9">
        <f t="shared" si="1281"/>
        <v>94.402420809975354</v>
      </c>
      <c r="TL159" s="120">
        <f t="shared" si="956"/>
        <v>95.70433191462152</v>
      </c>
      <c r="TM159" s="15">
        <f t="shared" si="957"/>
        <v>2.5391868713181212E-4</v>
      </c>
      <c r="TN159" s="12"/>
      <c r="TO159" s="11">
        <f t="shared" si="1108"/>
        <v>2.6987354909641071E-4</v>
      </c>
      <c r="TP159" s="10">
        <f t="shared" si="958"/>
        <v>95.784135333753383</v>
      </c>
      <c r="TQ159" s="9">
        <f t="shared" si="649"/>
        <v>97.004471130319359</v>
      </c>
      <c r="TR159" s="9">
        <f t="shared" si="1282"/>
        <v>94.509649459665411</v>
      </c>
      <c r="TS159" s="120">
        <f t="shared" si="959"/>
        <v>95.757060294992385</v>
      </c>
      <c r="TT159" s="15">
        <f t="shared" si="960"/>
        <v>2.4328920806486468E-4</v>
      </c>
      <c r="TU159" s="12"/>
      <c r="TV159" s="11">
        <f t="shared" si="1109"/>
        <v>2.5920654844178818E-4</v>
      </c>
      <c r="TW159" s="10">
        <f t="shared" si="961"/>
        <v>95.836826430286806</v>
      </c>
      <c r="TX159" s="9">
        <f t="shared" si="651"/>
        <v>97.002844485025847</v>
      </c>
      <c r="TY159" s="9">
        <f t="shared" si="1283"/>
        <v>94.619107297524039</v>
      </c>
      <c r="TZ159" s="120">
        <f t="shared" si="962"/>
        <v>95.81097589127495</v>
      </c>
      <c r="UA159" s="15">
        <f t="shared" si="963"/>
        <v>2.3245650757477374E-4</v>
      </c>
      <c r="UB159" s="12"/>
      <c r="UC159" s="11">
        <f t="shared" si="1110"/>
        <v>2.4833762850301857E-4</v>
      </c>
      <c r="UD159" s="10">
        <f t="shared" si="964"/>
        <v>95.89070792233737</v>
      </c>
      <c r="UE159" s="9">
        <f t="shared" si="653"/>
        <v>97.001359470886101</v>
      </c>
      <c r="UF159" s="9">
        <f t="shared" si="1284"/>
        <v>94.730768855427172</v>
      </c>
      <c r="UG159" s="120">
        <f t="shared" si="965"/>
        <v>95.866064163156636</v>
      </c>
      <c r="UH159" s="15">
        <f t="shared" si="966"/>
        <v>2.2142271697107611E-4</v>
      </c>
      <c r="UI159" s="12"/>
      <c r="UJ159" s="11">
        <f t="shared" si="1111"/>
        <v>2.3726896993334011E-4</v>
      </c>
      <c r="UK159" s="10">
        <f t="shared" si="967"/>
        <v>95.945765132274659</v>
      </c>
      <c r="UL159" s="9">
        <f t="shared" si="655"/>
        <v>97.000012086462277</v>
      </c>
      <c r="UM159" s="9">
        <f t="shared" si="1285"/>
        <v>94.844607954038963</v>
      </c>
      <c r="UN159" s="120">
        <f t="shared" si="968"/>
        <v>95.92231002025062</v>
      </c>
      <c r="UO159" s="15">
        <f t="shared" si="969"/>
        <v>2.1018999899081019E-4</v>
      </c>
      <c r="UP159" s="12"/>
      <c r="UQ159" s="11">
        <f t="shared" si="1112"/>
        <v>2.2600278484576278E-4</v>
      </c>
      <c r="UR159" s="10">
        <f t="shared" si="970"/>
        <v>96.001982830848704</v>
      </c>
      <c r="US159" s="9">
        <f t="shared" si="657"/>
        <v>96.998797939471771</v>
      </c>
      <c r="UT159" s="9">
        <f t="shared" si="1286"/>
        <v>94.960597718069195</v>
      </c>
      <c r="UU159" s="120">
        <f t="shared" si="971"/>
        <v>95.979697828770483</v>
      </c>
      <c r="UV159" s="15">
        <f t="shared" si="972"/>
        <v>1.9876054612459954E-4</v>
      </c>
      <c r="UW159" s="12"/>
      <c r="UX159" s="11">
        <f t="shared" si="1113"/>
        <v>2.1454131512356115E-4</v>
      </c>
      <c r="UY159" s="10">
        <f t="shared" si="973"/>
        <v>96.059345244141866</v>
      </c>
      <c r="UZ159" s="9">
        <f t="shared" si="659"/>
        <v>96.997712245230545</v>
      </c>
      <c r="VA159" s="9">
        <f t="shared" si="1287"/>
        <v>95.078710593184368</v>
      </c>
      <c r="VB159" s="120">
        <f t="shared" si="974"/>
        <v>96.038211419207457</v>
      </c>
      <c r="VC159" s="15">
        <f t="shared" si="975"/>
        <v>1.8713657881571299E-4</v>
      </c>
      <c r="VD159" s="12"/>
      <c r="VE159" s="11">
        <f t="shared" si="1114"/>
        <v>2.0288683060457302E-4</v>
      </c>
      <c r="VF159" s="10">
        <f t="shared" si="976"/>
        <v>96.117836061524784</v>
      </c>
      <c r="VG159" s="9">
        <f t="shared" si="661"/>
        <v>96.996749825445221</v>
      </c>
      <c r="VH159" s="9">
        <f t="shared" si="1288"/>
        <v>95.198918364527131</v>
      </c>
      <c r="VI159" s="120">
        <f t="shared" si="977"/>
        <v>96.097834094986183</v>
      </c>
      <c r="VJ159" s="15">
        <f t="shared" si="978"/>
        <v>1.753203435363005E-4</v>
      </c>
      <c r="VK159" s="12"/>
      <c r="VL159" s="11">
        <f t="shared" si="1115"/>
        <v>1.9104162714360222E-4</v>
      </c>
      <c r="VM159" s="10">
        <f t="shared" si="979"/>
        <v>96.177438444591772</v>
      </c>
      <c r="VN159" s="9">
        <f t="shared" si="663"/>
        <v>96.995905107350225</v>
      </c>
      <c r="VO159" s="9">
        <f t="shared" si="1289"/>
        <v>95.321192176806974</v>
      </c>
      <c r="VP159" s="120">
        <f t="shared" si="980"/>
        <v>96.1585486420786</v>
      </c>
      <c r="VQ159" s="15">
        <f t="shared" si="981"/>
        <v>1.6331411074405861E-4</v>
      </c>
      <c r="VR159" s="12"/>
      <c r="VS159" s="11">
        <f t="shared" si="1116"/>
        <v>1.7900802455625962E-4</v>
      </c>
      <c r="VT159" s="10">
        <f t="shared" si="982"/>
        <v>96.23813503705469</v>
      </c>
      <c r="VU159" s="9">
        <f t="shared" si="665"/>
        <v>96.995172123185256</v>
      </c>
      <c r="VV159" s="9">
        <f t="shared" si="1290"/>
        <v>95.445502555908249</v>
      </c>
      <c r="VW159" s="120">
        <f t="shared" si="983"/>
        <v>96.220337339546745</v>
      </c>
      <c r="VX159" s="15">
        <f t="shared" si="984"/>
        <v>1.5112017272409829E-4</v>
      </c>
      <c r="VY159" s="12"/>
      <c r="VZ159" s="11">
        <f t="shared" si="1117"/>
        <v>1.6678836444913758E-4</v>
      </c>
      <c r="WA159" s="10">
        <f t="shared" si="985"/>
        <v>96.299907975565276</v>
      </c>
      <c r="WB159" s="9">
        <f t="shared" si="667"/>
        <v>96.994544510006975</v>
      </c>
      <c r="WC159" s="9">
        <f t="shared" si="1291"/>
        <v>95.571819431966375</v>
      </c>
      <c r="WD159" s="120">
        <f t="shared" si="986"/>
        <v>96.283181970986675</v>
      </c>
      <c r="WE159" s="15">
        <f t="shared" si="987"/>
        <v>1.3874084132024992E-4</v>
      </c>
      <c r="WF159" s="12"/>
      <c r="WG159" s="11">
        <f t="shared" si="1118"/>
        <v>1.5438500794063832E-4</v>
      </c>
      <c r="WH159" s="10">
        <f t="shared" si="988"/>
        <v>96.362738901437737</v>
      </c>
      <c r="WI159" s="9">
        <f t="shared" si="669"/>
        <v>96.994015509828031</v>
      </c>
      <c r="WJ159" s="9">
        <f t="shared" si="1292"/>
        <v>95.70011216384907</v>
      </c>
      <c r="WK159" s="120">
        <f t="shared" si="989"/>
        <v>96.347063836838544</v>
      </c>
      <c r="WL159" s="15">
        <f t="shared" si="990"/>
        <v>1.2617844556127709E-4</v>
      </c>
      <c r="WM159" s="12"/>
      <c r="WN159" s="11">
        <f t="shared" si="1119"/>
        <v>1.4180033327800511E-4</v>
      </c>
      <c r="WO159" s="10">
        <f t="shared" si="991"/>
        <v>96.426608973235858</v>
      </c>
      <c r="WP159" s="9">
        <f t="shared" si="671"/>
        <v>96.993577970075094</v>
      </c>
      <c r="WQ159" s="9">
        <f t="shared" si="1293"/>
        <v>95.830349564981262</v>
      </c>
      <c r="WR159" s="120">
        <f t="shared" si="992"/>
        <v>96.411963767528178</v>
      </c>
      <c r="WS159" s="15">
        <f t="shared" si="993"/>
        <v>1.1343532918713716E-4</v>
      </c>
      <c r="WT159" s="12"/>
      <c r="WU159" s="11">
        <f t="shared" si="1120"/>
        <v>1.2903673335584194E-4</v>
      </c>
      <c r="WV159" s="10">
        <f t="shared" si="994"/>
        <v>96.491498880189226</v>
      </c>
      <c r="WW159" s="9">
        <f t="shared" si="673"/>
        <v>96.993224344356562</v>
      </c>
      <c r="WX159" s="9">
        <f t="shared" si="1294"/>
        <v>95.962499930443542</v>
      </c>
      <c r="WY159" s="120">
        <f t="shared" si="995"/>
        <v>96.477862137400052</v>
      </c>
      <c r="WZ159" s="15">
        <f t="shared" si="996"/>
        <v>1.005138480812898E-4</v>
      </c>
      <c r="XA159" s="12"/>
      <c r="XB159" s="11">
        <f t="shared" si="1121"/>
        <v>1.1609661314214693E-4</v>
      </c>
      <c r="XC159" s="10">
        <f t="shared" si="997"/>
        <v>96.557388856398205</v>
      </c>
      <c r="XD159" s="9">
        <f t="shared" si="675"/>
        <v>96.992946693529646</v>
      </c>
      <c r="XE159" s="9">
        <f t="shared" si="1295"/>
        <v>96.096531065272032</v>
      </c>
      <c r="XF159" s="120">
        <f t="shared" si="998"/>
        <v>96.544738879400839</v>
      </c>
      <c r="XG159" s="15">
        <f t="shared" si="999"/>
        <v>8.7416367615003642E-5</v>
      </c>
      <c r="XH159" s="12"/>
      <c r="XI159" s="11">
        <f t="shared" si="1122"/>
        <v>1.0298238701795448E-4</v>
      </c>
      <c r="XJ159" s="10">
        <f t="shared" si="1000"/>
        <v>96.624258695785812</v>
      </c>
      <c r="XK159" s="9">
        <f t="shared" si="677"/>
        <v>96.992736687055086</v>
      </c>
      <c r="XL159" s="9">
        <f t="shared" si="1296"/>
        <v>96.232410313883065</v>
      </c>
      <c r="XM159" s="120">
        <f t="shared" si="1001"/>
        <v>96.612573500469068</v>
      </c>
      <c r="XN159" s="15">
        <f t="shared" si="1002"/>
        <v>7.4145259910047168E-5</v>
      </c>
      <c r="XO159" s="12"/>
      <c r="XP159" s="11">
        <f t="shared" si="1123"/>
        <v>8.9696476037060441E-5</v>
      </c>
      <c r="XQ159" s="10">
        <f t="shared" si="1003"/>
        <v>96.692087767751758</v>
      </c>
      <c r="XR159" s="9">
        <f t="shared" si="679"/>
        <v>96.992585604627195</v>
      </c>
      <c r="XS159" s="9">
        <f t="shared" si="1297"/>
        <v>96.3701045905417</v>
      </c>
      <c r="XT159" s="120">
        <f t="shared" si="1004"/>
        <v>96.681345097584455</v>
      </c>
      <c r="XU159" s="15">
        <f t="shared" si="1005"/>
        <v>6.0702901026418348E-5</v>
      </c>
      <c r="XV159" s="12"/>
      <c r="XW159" s="11">
        <f t="shared" si="1124"/>
        <v>7.6241305112523941E-5</v>
      </c>
      <c r="XX159" s="10">
        <f t="shared" si="1006"/>
        <v>96.76085503348142</v>
      </c>
      <c r="XY159" s="9">
        <f t="shared" si="681"/>
        <v>96.99248433806541</v>
      </c>
      <c r="XZ159" s="9">
        <f t="shared" si="1298"/>
        <v>96.509580410791798</v>
      </c>
      <c r="YA159" s="120">
        <f t="shared" si="1007"/>
        <v>96.751032374428604</v>
      </c>
      <c r="YB159" s="15">
        <f t="shared" si="1008"/>
        <v>4.7091668081837024E-5</v>
      </c>
      <c r="YC159" s="12"/>
      <c r="YD159" s="11">
        <f t="shared" si="1125"/>
        <v>6.2619300136802826E-5</v>
      </c>
      <c r="YE159" s="10">
        <f t="shared" si="1009"/>
        <v>96.830539062861135</v>
      </c>
      <c r="YF159" s="9">
        <f t="shared" si="683"/>
        <v>96.992423393452896</v>
      </c>
      <c r="YG159" s="9">
        <f t="shared" si="1299"/>
        <v>96.650803923760193</v>
      </c>
      <c r="YH159" s="120">
        <f t="shared" si="1010"/>
        <v>96.821613658606537</v>
      </c>
      <c r="YI159" s="15">
        <f t="shared" si="1011"/>
        <v>3.331393631004272E-5</v>
      </c>
      <c r="YJ159" s="12"/>
      <c r="YK159" s="11">
        <f t="shared" si="1126"/>
        <v>4.8832885042631836E-5</v>
      </c>
      <c r="YL159" s="10">
        <f t="shared" si="1012"/>
        <v>96.901118051948401</v>
      </c>
      <c r="YM159" s="9">
        <f t="shared" si="685"/>
        <v>96.992392893506661</v>
      </c>
      <c r="YN159" s="9">
        <f t="shared" si="1300"/>
        <v>96.793740945246995</v>
      </c>
      <c r="YO159" s="120">
        <f t="shared" si="1013"/>
        <v>96.893066919376821</v>
      </c>
      <c r="YP159" s="15">
        <f t="shared" si="1014"/>
        <v>1.9372076065048689E-5</v>
      </c>
      <c r="YQ159" s="12"/>
      <c r="YR159" s="11">
        <f t="shared" si="1127"/>
        <v>3.4884478811863612E-5</v>
      </c>
      <c r="YS159" s="10">
        <f t="shared" si="1015"/>
        <v>96.972569840944601</v>
      </c>
      <c r="YT159" s="9">
        <f t="shared" si="687"/>
        <v>96.992382580162683</v>
      </c>
      <c r="YU159" s="9">
        <f t="shared" si="1301"/>
        <v>96.938356991511171</v>
      </c>
      <c r="YV159" s="120">
        <f t="shared" si="1016"/>
        <v>96.965369785836927</v>
      </c>
      <c r="YW159" s="15">
        <f t="shared" si="1017"/>
        <v>5.268449778544434E-6</v>
      </c>
      <c r="YX159" s="12"/>
      <c r="YY159" s="11">
        <f t="shared" si="1128"/>
        <v>2.0776492439523192E-5</v>
      </c>
      <c r="YZ159" s="10">
        <f t="shared" si="1018"/>
        <v>97.044871932616275</v>
      </c>
      <c r="ZA159" s="9">
        <f t="shared" si="689"/>
        <v>96.992381817358861</v>
      </c>
      <c r="ZB159" s="9">
        <f t="shared" si="1302"/>
        <v>97.084617313659123</v>
      </c>
      <c r="ZC159" s="120">
        <f t="shared" si="1019"/>
        <v>97.038499565508999</v>
      </c>
      <c r="ZD159" s="15">
        <f t="shared" si="1020"/>
        <v>-8.9945911222111204E-6</v>
      </c>
      <c r="ZE159" s="12"/>
      <c r="ZF159" s="11">
        <f t="shared" si="1129"/>
        <v>6.5113258605315149E-6</v>
      </c>
      <c r="ZG159" s="10">
        <f t="shared" si="1021"/>
        <v>97.118001511109625</v>
      </c>
      <c r="ZH159" s="9">
        <f t="shared" si="691"/>
        <v>96.992384040720069</v>
      </c>
      <c r="ZI159" s="9">
        <f t="shared" si="1303"/>
        <v>97.232483494747029</v>
      </c>
      <c r="ZJ159" s="120">
        <f t="shared" si="1022"/>
        <v>97.112433767733549</v>
      </c>
      <c r="ZK159" s="15">
        <f t="shared" si="1023"/>
        <v>-2.3413940448783323E-5</v>
      </c>
      <c r="ZL159" s="12"/>
      <c r="ZM159" s="11">
        <f t="shared" si="1130"/>
        <v>-7.9086351536819326E-6</v>
      </c>
      <c r="ZN159" s="10">
        <f t="shared" si="1024"/>
        <v>97.191935461102872</v>
      </c>
      <c r="ZO159" s="9">
        <f t="shared" si="693"/>
        <v>96.992399106658567</v>
      </c>
      <c r="ZP159" s="9">
        <f t="shared" si="1304"/>
        <v>97.381900130545688</v>
      </c>
      <c r="ZQ159" s="120">
        <f t="shared" si="1025"/>
        <v>97.18714961860212</v>
      </c>
      <c r="ZR159" s="15">
        <f t="shared" si="1026"/>
        <v>-3.7983234135171285E-5</v>
      </c>
      <c r="ZS159" s="12"/>
      <c r="ZT159" s="11">
        <f t="shared" si="1131"/>
        <v>-2.2480417165346915E-5</v>
      </c>
      <c r="ZU159" s="10">
        <f t="shared" si="1027"/>
        <v>97.266650723261165</v>
      </c>
      <c r="ZV159" s="9">
        <f t="shared" si="695"/>
        <v>96.992438755550324</v>
      </c>
      <c r="ZW159" s="9">
        <f t="shared" si="1305"/>
        <v>97.532808629924872</v>
      </c>
      <c r="ZX159" s="120">
        <f t="shared" si="1028"/>
        <v>97.262623692737606</v>
      </c>
      <c r="ZY159" s="15">
        <f t="shared" si="1029"/>
        <v>-5.2695613616438344E-5</v>
      </c>
      <c r="ZZ159" s="12"/>
      <c r="AAA159" s="11">
        <f t="shared" si="1132"/>
        <v>-3.7197662550946815E-5</v>
      </c>
      <c r="AAB159" s="10">
        <f t="shared" si="1030"/>
        <v>97.342123985855679</v>
      </c>
      <c r="AAC159" s="9">
        <f t="shared" si="697"/>
        <v>96.992515068124533</v>
      </c>
      <c r="AAD159" s="9">
        <f t="shared" si="1306"/>
        <v>97.685148779038911</v>
      </c>
      <c r="AAE159" s="120">
        <f t="shared" si="1031"/>
        <v>97.338831923581722</v>
      </c>
      <c r="AAF159" s="15">
        <f t="shared" si="1032"/>
        <v>-6.7544028893743466E-5</v>
      </c>
      <c r="AAG159" s="12"/>
      <c r="AAH159" s="11">
        <f t="shared" si="1133"/>
        <v>-5.2053364805745939E-5</v>
      </c>
      <c r="AAI159" s="10">
        <f t="shared" si="1033"/>
        <v>97.418331292277784</v>
      </c>
      <c r="AAJ159" s="9">
        <f t="shared" si="699"/>
        <v>96.992640446054608</v>
      </c>
      <c r="AAK159" s="9">
        <f t="shared" si="1307"/>
        <v>97.838858785999122</v>
      </c>
      <c r="AAL159" s="120">
        <f t="shared" si="1034"/>
        <v>97.415749616026858</v>
      </c>
      <c r="AAM159" s="15">
        <f t="shared" si="1035"/>
        <v>-8.2521244783438614E-5</v>
      </c>
      <c r="AAN159" s="12"/>
      <c r="AAO159" s="11">
        <f t="shared" si="1134"/>
        <v>-6.704032908849381E-5</v>
      </c>
      <c r="AAP159" s="10">
        <f t="shared" si="1036"/>
        <v>97.495248053221459</v>
      </c>
      <c r="AAQ159" s="9">
        <f t="shared" si="701"/>
        <v>96.992827591263122</v>
      </c>
      <c r="AAR159" s="9">
        <f t="shared" si="702"/>
        <v>97.993875331452855</v>
      </c>
      <c r="AAS159" s="120">
        <f t="shared" si="1037"/>
        <v>97.493351461357989</v>
      </c>
      <c r="AAT159" s="15">
        <f t="shared" si="1038"/>
        <v>-9.7619847867540894E-5</v>
      </c>
      <c r="AAU159" s="12"/>
      <c r="AAV159" s="11">
        <f t="shared" si="1135"/>
        <v>-8.2151179010162264E-5</v>
      </c>
      <c r="AAW159" s="10">
        <f t="shared" si="1039"/>
        <v>97.572849061183405</v>
      </c>
      <c r="AAX159" s="9">
        <f t="shared" si="703"/>
        <v>96.993089483982089</v>
      </c>
      <c r="AAY159" s="9">
        <f t="shared" si="704"/>
        <v>98.150133624927776</v>
      </c>
      <c r="AAZ159" s="120">
        <f t="shared" si="1040"/>
        <v>97.571611554454933</v>
      </c>
      <c r="ABA159" s="15">
        <f t="shared" si="1041"/>
        <v>-1.1283225412779953E-4</v>
      </c>
      <c r="ABB159" s="12"/>
      <c r="ABC159" s="11">
        <f t="shared" si="1227"/>
        <v>-9.7378364113408819E-5</v>
      </c>
      <c r="ABD159" s="10">
        <f t="shared" si="1228"/>
        <v>97.651108507233502</v>
      </c>
      <c r="ABE159" s="9">
        <f t="shared" si="1308"/>
        <v>96.993439359617639</v>
      </c>
      <c r="ABF159" s="9">
        <f t="shared" si="1229"/>
        <v>98.30756746677605</v>
      </c>
      <c r="ABG159" s="120">
        <f t="shared" si="1043"/>
        <v>97.650503413196844</v>
      </c>
      <c r="ABH159" s="15">
        <f t="shared" si="1230"/>
        <v>-1.281507172424654E-4</v>
      </c>
      <c r="ABI159" s="12"/>
      <c r="ABJ159" s="11">
        <f t="shared" si="1231"/>
        <v>-1.1271416802281893E-4</v>
      </c>
      <c r="ABK159" s="10">
        <f t="shared" si="1232"/>
        <v>97.72999999999999</v>
      </c>
      <c r="ABL159" s="9">
        <f t="shared" si="706"/>
        <v>96.993890684475389</v>
      </c>
      <c r="ABM159" s="9"/>
      <c r="ABN159" s="101">
        <f t="shared" si="1046"/>
        <v>97.72999999999999</v>
      </c>
      <c r="ABO159" s="15">
        <f t="shared" si="1233"/>
        <v>-1.4356733752132831E-4</v>
      </c>
      <c r="ABP159" s="11"/>
      <c r="ABQ159" s="11"/>
    </row>
    <row r="160" spans="1:745" x14ac:dyDescent="0.2">
      <c r="A160" s="1">
        <f t="shared" si="707"/>
        <v>175.2</v>
      </c>
      <c r="B160" s="1">
        <f t="shared" si="1048"/>
        <v>-530.86680486868977</v>
      </c>
      <c r="C160" s="1">
        <f t="shared" si="1049"/>
        <v>-2564065.8939724509</v>
      </c>
      <c r="D160" s="2">
        <f t="shared" si="1050"/>
        <v>119.74</v>
      </c>
      <c r="E160" s="7">
        <f t="shared" si="1051"/>
        <v>2.8300000000000001E-3</v>
      </c>
      <c r="F160" s="1">
        <f t="shared" si="1052"/>
        <v>6.2352202539999999E-2</v>
      </c>
      <c r="G160" s="2">
        <f t="shared" si="1053"/>
        <v>3500</v>
      </c>
      <c r="H160" s="3">
        <f t="shared" si="1164"/>
        <v>58.333333333333336</v>
      </c>
      <c r="I160" s="3">
        <f t="shared" si="1165"/>
        <v>366.52</v>
      </c>
      <c r="J160" s="1">
        <f t="shared" si="1054"/>
        <v>0.77</v>
      </c>
      <c r="K160" s="1">
        <f t="shared" si="1055"/>
        <v>0.65</v>
      </c>
      <c r="L160" s="1">
        <f t="shared" si="1166"/>
        <v>0.50050000000000006</v>
      </c>
      <c r="M160" s="40">
        <f t="shared" si="1167"/>
        <v>9.0273513153513143</v>
      </c>
      <c r="N160" s="40">
        <f t="shared" si="1168"/>
        <v>685.17596483516479</v>
      </c>
      <c r="O160" s="1">
        <f t="shared" si="1056"/>
        <v>22.01</v>
      </c>
      <c r="P160" s="1">
        <f t="shared" si="1057"/>
        <v>101</v>
      </c>
      <c r="Q160" s="2">
        <f t="shared" si="1058"/>
        <v>9568.08</v>
      </c>
      <c r="R160" s="1">
        <f t="shared" si="1169"/>
        <v>95.680800000000005</v>
      </c>
      <c r="S160" s="7">
        <f t="shared" si="1059"/>
        <v>0.1084</v>
      </c>
      <c r="T160" s="7">
        <f t="shared" si="1170"/>
        <v>9.228889823999999E-3</v>
      </c>
      <c r="U160" s="7">
        <f t="shared" si="1171"/>
        <v>5.2029491518009133E-2</v>
      </c>
      <c r="V160" s="40">
        <f t="shared" si="1172"/>
        <v>5127.2756619537149</v>
      </c>
      <c r="W160" s="1">
        <f t="shared" si="1060"/>
        <v>0</v>
      </c>
      <c r="X160" s="1">
        <f t="shared" si="1061"/>
        <v>119.74</v>
      </c>
      <c r="Y160" s="1">
        <f t="shared" si="1062"/>
        <v>97.72999999999999</v>
      </c>
      <c r="Z160" s="6">
        <f t="shared" si="1173"/>
        <v>0.80246106979523479</v>
      </c>
      <c r="AA160" s="2">
        <f t="shared" si="1063"/>
        <v>464.2</v>
      </c>
      <c r="AB160" s="40">
        <f t="shared" si="1174"/>
        <v>27481.926356927921</v>
      </c>
      <c r="AC160" s="1">
        <f t="shared" si="1175"/>
        <v>0.20611977595863853</v>
      </c>
      <c r="AD160" s="2">
        <f t="shared" si="1147"/>
        <v>38</v>
      </c>
      <c r="AE160" s="10">
        <f t="shared" si="1176"/>
        <v>7.8325514864282644</v>
      </c>
      <c r="AF160" s="12">
        <f t="shared" si="1177"/>
        <v>0.1372623746450938</v>
      </c>
      <c r="AG160" s="43">
        <f t="shared" si="1178"/>
        <v>-1.430619764975118E-4</v>
      </c>
      <c r="AH160" s="97">
        <f t="shared" si="1179"/>
        <v>3.679377636428794E-5</v>
      </c>
      <c r="AI160" s="11">
        <f t="shared" si="1180"/>
        <v>0</v>
      </c>
      <c r="AJ160" s="43">
        <f t="shared" si="1181"/>
        <v>2.0280850474375979E-3</v>
      </c>
      <c r="AK160" s="43"/>
      <c r="AL160" s="11">
        <f t="shared" si="1182"/>
        <v>0</v>
      </c>
      <c r="AM160" s="10">
        <f t="shared" si="1183"/>
        <v>97.847952939810298</v>
      </c>
      <c r="AN160" s="9"/>
      <c r="AO160" s="9">
        <f t="shared" si="1184"/>
        <v>97.642603189330799</v>
      </c>
      <c r="AP160" s="108">
        <f t="shared" si="715"/>
        <v>97.642603189330799</v>
      </c>
      <c r="AQ160" s="15">
        <f t="shared" si="1185"/>
        <v>0</v>
      </c>
      <c r="AR160" s="49"/>
      <c r="AS160" s="11">
        <f t="shared" si="1186"/>
        <v>2.0026304974137379E-5</v>
      </c>
      <c r="AT160" s="10">
        <f t="shared" si="1187"/>
        <v>97.745272553717541</v>
      </c>
      <c r="AU160" s="9">
        <f t="shared" si="1188"/>
        <v>97.642603189330799</v>
      </c>
      <c r="AV160" s="9">
        <f t="shared" si="1189"/>
        <v>97.437963222507875</v>
      </c>
      <c r="AW160" s="101">
        <f t="shared" si="719"/>
        <v>97.540283205919337</v>
      </c>
      <c r="AX160" s="15">
        <f t="shared" si="720"/>
        <v>1.9956013711280297E-5</v>
      </c>
      <c r="AY160" s="49"/>
      <c r="AZ160" s="11">
        <f t="shared" si="1190"/>
        <v>3.9984453688372402E-5</v>
      </c>
      <c r="BA160" s="10">
        <f t="shared" si="1191"/>
        <v>97.642930601851376</v>
      </c>
      <c r="BB160" s="9">
        <f t="shared" si="1192"/>
        <v>97.642592244860197</v>
      </c>
      <c r="BC160" s="9">
        <f t="shared" si="1193"/>
        <v>97.234023579617656</v>
      </c>
      <c r="BD160" s="101">
        <f t="shared" si="723"/>
        <v>97.438307912238926</v>
      </c>
      <c r="BE160" s="15">
        <f t="shared" si="1194"/>
        <v>3.9842666181796287E-5</v>
      </c>
      <c r="BF160" s="49"/>
      <c r="BG160" s="11">
        <f t="shared" si="1195"/>
        <v>5.9873211360788485E-5</v>
      </c>
      <c r="BH160" s="10">
        <f t="shared" si="1196"/>
        <v>97.540911521781695</v>
      </c>
      <c r="BI160" s="9">
        <f t="shared" si="1197"/>
        <v>97.642548619004657</v>
      </c>
      <c r="BJ160" s="9">
        <f t="shared" si="1198"/>
        <v>97.030774627479161</v>
      </c>
      <c r="BK160" s="101">
        <f t="shared" si="728"/>
        <v>97.336661623241909</v>
      </c>
      <c r="BL160" s="15">
        <f t="shared" si="1199"/>
        <v>5.9658777083616303E-5</v>
      </c>
      <c r="BM160" s="49"/>
      <c r="BN160" s="11">
        <f t="shared" si="1200"/>
        <v>7.9691381960383603E-5</v>
      </c>
      <c r="BO160" s="10">
        <f t="shared" si="1201"/>
        <v>97.439199780752801</v>
      </c>
      <c r="BP160" s="9">
        <f t="shared" si="1202"/>
        <v>97.642450806165527</v>
      </c>
      <c r="BQ160" s="9">
        <f t="shared" si="1203"/>
        <v>96.828206568370788</v>
      </c>
      <c r="BR160" s="101">
        <f t="shared" si="733"/>
        <v>97.235328687268151</v>
      </c>
      <c r="BS160" s="15">
        <f t="shared" si="1204"/>
        <v>7.9403204691796375E-5</v>
      </c>
      <c r="BT160" s="12"/>
      <c r="BU160" s="11">
        <f t="shared" si="1205"/>
        <v>9.943780779593102E-5</v>
      </c>
      <c r="BV160" s="10">
        <f t="shared" si="1206"/>
        <v>97.337779882236333</v>
      </c>
      <c r="BW160" s="9">
        <f t="shared" si="1207"/>
        <v>97.642277536222309</v>
      </c>
      <c r="BX160" s="9">
        <f t="shared" si="1208"/>
        <v>96.62630944890347</v>
      </c>
      <c r="BY160" s="101">
        <f t="shared" si="738"/>
        <v>97.13429349256289</v>
      </c>
      <c r="BZ160" s="15">
        <f t="shared" si="1209"/>
        <v>9.9074845424998204E-5</v>
      </c>
      <c r="CA160" s="12"/>
      <c r="CB160" s="11">
        <f t="shared" si="1210"/>
        <v>1.1911136908373155E-4</v>
      </c>
      <c r="CC160" s="10">
        <f t="shared" si="1211"/>
        <v>97.236636372336875</v>
      </c>
      <c r="CD160" s="9">
        <f t="shared" si="1212"/>
        <v>97.642007778442633</v>
      </c>
      <c r="CE160" s="9">
        <f t="shared" si="1213"/>
        <v>96.425073168845913</v>
      </c>
      <c r="CF160" s="101">
        <f t="shared" si="743"/>
        <v>97.03354047364428</v>
      </c>
      <c r="CG160" s="15">
        <f t="shared" si="1214"/>
        <v>1.1867263336617645E-4</v>
      </c>
      <c r="CH160" s="12"/>
      <c r="CI160" s="11">
        <f t="shared" si="1215"/>
        <v>1.3871098349508843E-4</v>
      </c>
      <c r="CJ160" s="10">
        <f t="shared" si="1216"/>
        <v>97.13575384605025</v>
      </c>
      <c r="CK160" s="9">
        <f t="shared" si="1217"/>
        <v>97.641620745144721</v>
      </c>
      <c r="CL160" s="9">
        <f t="shared" si="1218"/>
        <v>96.224487489888233</v>
      </c>
      <c r="CM160" s="101">
        <f t="shared" si="748"/>
        <v>96.933054117516477</v>
      </c>
      <c r="CN160" s="15">
        <f t="shared" si="1219"/>
        <v>1.381955397651175E-4</v>
      </c>
      <c r="CO160" s="12"/>
      <c r="CP160" s="11">
        <f t="shared" si="1220"/>
        <v>1.582356056852763E-4</v>
      </c>
      <c r="CQ160" s="10">
        <f t="shared" si="1221"/>
        <v>97.035116953369965</v>
      </c>
      <c r="CR160" s="9">
        <f t="shared" si="1222"/>
        <v>97.64109589511699</v>
      </c>
      <c r="CS160" s="9">
        <f t="shared" si="524"/>
        <v>96.024542044337394</v>
      </c>
      <c r="CT160" s="101">
        <f t="shared" si="752"/>
        <v>96.832818969727185</v>
      </c>
      <c r="CU160" s="15">
        <f t="shared" si="1223"/>
        <v>1.5764257252394665E-4</v>
      </c>
      <c r="CV160" s="12"/>
      <c r="CW160" s="11">
        <f t="shared" si="754"/>
        <v>1.7768422680507657E-4</v>
      </c>
      <c r="CX160" s="10">
        <f t="shared" si="755"/>
        <v>96.934710405240963</v>
      </c>
      <c r="CY160" s="9">
        <f t="shared" si="525"/>
        <v>97.640412936799876</v>
      </c>
      <c r="CZ160" s="9">
        <f t="shared" si="526"/>
        <v>95.825226343735082</v>
      </c>
      <c r="DA160" s="101">
        <f t="shared" si="756"/>
        <v>96.732819640267479</v>
      </c>
      <c r="DB160" s="15">
        <f t="shared" si="757"/>
        <v>1.7701277566702249E-4</v>
      </c>
      <c r="DC160" s="12"/>
      <c r="DD160" s="11">
        <f t="shared" si="758"/>
        <v>1.9705587399626242E-4</v>
      </c>
      <c r="DE160" s="10">
        <f t="shared" si="759"/>
        <v>96.834518979358478</v>
      </c>
      <c r="DF160" s="9">
        <f t="shared" si="527"/>
        <v>97.639551831235181</v>
      </c>
      <c r="DG160" s="9">
        <f t="shared" si="528"/>
        <v>95.626529787388293</v>
      </c>
      <c r="DH160" s="101">
        <f t="shared" si="760"/>
        <v>96.633040809311737</v>
      </c>
      <c r="DI160" s="15">
        <f t="shared" si="761"/>
        <v>1.9630522879667439E-4</v>
      </c>
      <c r="DJ160" s="12"/>
      <c r="DK160" s="11">
        <f t="shared" si="762"/>
        <v>2.1634960987244406E-4</v>
      </c>
      <c r="DL160" s="10">
        <f t="shared" si="763"/>
        <v>96.73452752580971</v>
      </c>
      <c r="DM160" s="9">
        <f t="shared" si="529"/>
        <v>97.638492794787993</v>
      </c>
      <c r="DN160" s="9">
        <f t="shared" si="530"/>
        <v>95.428441670809491</v>
      </c>
      <c r="DO160" s="101">
        <f t="shared" si="764"/>
        <v>96.533467232798742</v>
      </c>
      <c r="DP160" s="15">
        <f t="shared" si="765"/>
        <v>2.1551904653556081E-4</v>
      </c>
      <c r="DQ160" s="12"/>
      <c r="DR160" s="11">
        <f t="shared" si="766"/>
        <v>2.3556453198608353E-4</v>
      </c>
      <c r="DS160" s="10">
        <f t="shared" si="767"/>
        <v>96.634720972559364</v>
      </c>
      <c r="DT160" s="9">
        <f t="shared" si="531"/>
        <v>97.637216301646831</v>
      </c>
      <c r="DU160" s="9">
        <f t="shared" si="532"/>
        <v>95.230951194051059</v>
      </c>
      <c r="DV160" s="101">
        <f t="shared" si="768"/>
        <v>96.434083747848945</v>
      </c>
      <c r="DW160" s="15">
        <f t="shared" si="769"/>
        <v>2.3465337795772816E-4</v>
      </c>
      <c r="DX160" s="12"/>
      <c r="DY160" s="11">
        <f t="shared" si="770"/>
        <v>2.546997722836583E-4</v>
      </c>
      <c r="DZ160" s="10">
        <f t="shared" si="771"/>
        <v>96.535084330774083</v>
      </c>
      <c r="EA160" s="9">
        <f t="shared" si="533"/>
        <v>97.635703086107384</v>
      </c>
      <c r="EB160" s="9">
        <f t="shared" si="534"/>
        <v>95.034047469936212</v>
      </c>
      <c r="EC160" s="101">
        <f t="shared" si="772"/>
        <v>96.334875278021798</v>
      </c>
      <c r="ED160" s="15">
        <f t="shared" si="773"/>
        <v>2.5370740600865491E-4</v>
      </c>
      <c r="EE160" s="12"/>
      <c r="EF160" s="11">
        <f t="shared" si="774"/>
        <v>2.7375449654927806E-4</v>
      </c>
      <c r="EG160" s="10">
        <f t="shared" si="775"/>
        <v>96.435602699989602</v>
      </c>
      <c r="EH160" s="9">
        <f t="shared" si="535"/>
        <v>97.633934144645409</v>
      </c>
      <c r="EI160" s="9">
        <f t="shared" si="536"/>
        <v>94.837719532171249</v>
      </c>
      <c r="EJ160" s="101">
        <f t="shared" si="776"/>
        <v>96.235826838408329</v>
      </c>
      <c r="EK160" s="15">
        <f t="shared" si="777"/>
        <v>2.7268034691630761E-4</v>
      </c>
      <c r="EL160" s="12"/>
      <c r="EM160" s="11">
        <f t="shared" si="778"/>
        <v>2.9272790383875894E-4</v>
      </c>
      <c r="EN160" s="10">
        <f t="shared" si="779"/>
        <v>96.336261273115795</v>
      </c>
      <c r="EO160" s="9">
        <f t="shared" si="537"/>
        <v>97.631890737784545</v>
      </c>
      <c r="EP160" s="9">
        <f t="shared" si="538"/>
        <v>94.641956343339928</v>
      </c>
      <c r="EQ160" s="101">
        <f t="shared" si="780"/>
        <v>96.136923540562236</v>
      </c>
      <c r="ER160" s="15">
        <f t="shared" si="781"/>
        <v>2.915714495936934E-4</v>
      </c>
      <c r="ES160" s="12"/>
      <c r="ET160" s="11">
        <f t="shared" si="782"/>
        <v>3.1161922590461236E-4</v>
      </c>
      <c r="EU160" s="10">
        <f t="shared" si="783"/>
        <v>96.237045341282766</v>
      </c>
      <c r="EV160" s="9">
        <f t="shared" si="539"/>
        <v>97.629554391764614</v>
      </c>
      <c r="EW160" s="9">
        <f t="shared" si="540"/>
        <v>94.446746802768246</v>
      </c>
      <c r="EX160" s="101">
        <f t="shared" si="784"/>
        <v>96.038150597266423</v>
      </c>
      <c r="EY160" s="15">
        <f t="shared" si="785"/>
        <v>3.1037999503459449E-4</v>
      </c>
      <c r="EZ160" s="12"/>
      <c r="FA160" s="11">
        <f t="shared" si="786"/>
        <v>3.3042772661360864E-4</v>
      </c>
      <c r="FB160" s="10">
        <f t="shared" si="787"/>
        <v>96.137940298524953</v>
      </c>
      <c r="FC160" s="9">
        <f t="shared" si="541"/>
        <v>97.626906900016181</v>
      </c>
      <c r="FD160" s="9">
        <f t="shared" si="542"/>
        <v>94.252079754258617</v>
      </c>
      <c r="FE160" s="101">
        <f t="shared" si="788"/>
        <v>95.939493327137399</v>
      </c>
      <c r="FF160" s="15">
        <f t="shared" si="789"/>
        <v>3.2910529570313841E-4</v>
      </c>
      <c r="FG160" s="12"/>
      <c r="FH160" s="11">
        <f t="shared" si="790"/>
        <v>3.4915270135758072E-4</v>
      </c>
      <c r="FI160" s="10">
        <f t="shared" si="791"/>
        <v>96.038931646305542</v>
      </c>
      <c r="FJ160" s="9">
        <f t="shared" si="543"/>
        <v>97.623930324447159</v>
      </c>
      <c r="FK160" s="9">
        <f t="shared" si="544"/>
        <v>94.057943993686095</v>
      </c>
      <c r="FL160" s="101">
        <f t="shared" si="792"/>
        <v>95.840937159066627</v>
      </c>
      <c r="FM160" s="15">
        <f t="shared" si="793"/>
        <v>3.4774669491851229E-4</v>
      </c>
      <c r="FN160" s="12"/>
      <c r="FO160" s="11">
        <f t="shared" si="794"/>
        <v>3.6779347645871519E-4</v>
      </c>
      <c r="FP160" s="10">
        <f t="shared" si="795"/>
        <v>95.940004997880351</v>
      </c>
      <c r="FQ160" s="9">
        <f t="shared" si="545"/>
        <v>97.620606996547167</v>
      </c>
      <c r="FR160" s="9">
        <f t="shared" si="546"/>
        <v>93.864328276452127</v>
      </c>
      <c r="FS160" s="101">
        <f t="shared" si="796"/>
        <v>95.74246763649964</v>
      </c>
      <c r="FT160" s="15">
        <f t="shared" si="797"/>
        <v>3.6630356623577252E-4</v>
      </c>
      <c r="FU160" s="12"/>
      <c r="FV160" s="11">
        <f t="shared" si="798"/>
        <v>3.8634940857033921E-4</v>
      </c>
      <c r="FW160" s="10">
        <f t="shared" si="799"/>
        <v>95.841146082501695</v>
      </c>
      <c r="FX160" s="9">
        <f t="shared" si="547"/>
        <v>97.616919518315399</v>
      </c>
      <c r="FY160" s="9">
        <f t="shared" si="548"/>
        <v>93.671221324792455</v>
      </c>
      <c r="FZ160" s="101">
        <f t="shared" si="800"/>
        <v>95.64407042155392</v>
      </c>
      <c r="GA160" s="15">
        <f t="shared" si="801"/>
        <v>3.8477531282367946E-4</v>
      </c>
      <c r="GB160" s="12"/>
      <c r="GC160" s="11">
        <f t="shared" si="802"/>
        <v>4.0481988407405452E-4</v>
      </c>
      <c r="GD160" s="10">
        <f t="shared" si="803"/>
        <v>95.742340749463438</v>
      </c>
      <c r="GE160" s="9">
        <f t="shared" si="549"/>
        <v>97.612850763017789</v>
      </c>
      <c r="GF160" s="9">
        <f t="shared" si="550"/>
        <v>93.478611834934128</v>
      </c>
      <c r="GG160" s="101">
        <f t="shared" si="804"/>
        <v>95.545731298975966</v>
      </c>
      <c r="GH160" s="15">
        <f t="shared" si="805"/>
        <v>4.0316136684060425E-4</v>
      </c>
      <c r="GI160" s="12"/>
      <c r="GJ160" s="11">
        <f t="shared" si="1224"/>
        <v>4.2320431847429142E-4</v>
      </c>
      <c r="GK160" s="10">
        <f t="shared" si="1225"/>
        <v>95.643574971987476</v>
      </c>
      <c r="GL160" s="9">
        <f t="shared" si="551"/>
        <v>97.60838387577914</v>
      </c>
      <c r="GM160" s="9">
        <f t="shared" si="1234"/>
        <v>93.286488484098456</v>
      </c>
      <c r="GN160" s="120">
        <f t="shared" si="808"/>
        <v>95.447436179938791</v>
      </c>
      <c r="GO160" s="15">
        <f t="shared" si="1226"/>
        <v>4.2146118880936743E-4</v>
      </c>
      <c r="GP160" s="12"/>
      <c r="GQ160" s="11">
        <f t="shared" si="810"/>
        <v>4.4150215579112992E-4</v>
      </c>
      <c r="GR160" s="10">
        <f t="shared" si="811"/>
        <v>95.544834850952867</v>
      </c>
      <c r="GS160" s="9">
        <f t="shared" si="553"/>
        <v>97.603502274015938</v>
      </c>
      <c r="GT160" s="9">
        <f t="shared" si="1235"/>
        <v>93.094839937347714</v>
      </c>
      <c r="GU160" s="120">
        <f t="shared" si="812"/>
        <v>95.349171105681819</v>
      </c>
      <c r="GV160" s="15">
        <f t="shared" si="813"/>
        <v>4.3967426699174596E-4</v>
      </c>
      <c r="GW160" s="12"/>
      <c r="GX160" s="11">
        <f t="shared" si="814"/>
        <v>4.5971286795214823E-4</v>
      </c>
      <c r="GY160" s="10">
        <f t="shared" si="815"/>
        <v>95.446106618469287</v>
      </c>
      <c r="GZ160" s="9">
        <f t="shared" si="555"/>
        <v>97.598189647715429</v>
      </c>
      <c r="HA160" s="9">
        <f t="shared" si="556"/>
        <v>92.903654854269945</v>
      </c>
      <c r="HB160" s="101">
        <f t="shared" si="816"/>
        <v>95.250922250992687</v>
      </c>
      <c r="HC160" s="15">
        <f t="shared" si="817"/>
        <v>4.5780011676382763E-4</v>
      </c>
      <c r="HD160" s="12"/>
      <c r="HE160" s="11">
        <f t="shared" si="818"/>
        <v>4.778359541843965E-4</v>
      </c>
      <c r="HF160" s="10">
        <f t="shared" si="819"/>
        <v>95.347376641294773</v>
      </c>
      <c r="HG160" s="9">
        <f t="shared" si="557"/>
        <v>97.592429959566658</v>
      </c>
      <c r="HH160" s="9">
        <f t="shared" si="558"/>
        <v>92.712921895503058</v>
      </c>
      <c r="HI160" s="101">
        <f t="shared" si="820"/>
        <v>95.152675927534858</v>
      </c>
      <c r="HJ160" s="15">
        <f t="shared" si="821"/>
        <v>4.7583827999256583E-4</v>
      </c>
      <c r="HK160" s="12"/>
      <c r="HL160" s="11">
        <f t="shared" si="822"/>
        <v>4.9587094040693237E-4</v>
      </c>
      <c r="HM160" s="10">
        <f t="shared" si="823"/>
        <v>95.248631424101035</v>
      </c>
      <c r="HN160" s="9">
        <f t="shared" si="559"/>
        <v>97.586207444948883</v>
      </c>
      <c r="HO160" s="9">
        <f t="shared" si="1236"/>
        <v>92.522629729092003</v>
      </c>
      <c r="HP160" s="120">
        <f t="shared" si="824"/>
        <v>95.05441858702045</v>
      </c>
      <c r="HQ160" s="15">
        <f t="shared" si="825"/>
        <v>4.9378832441470712E-4</v>
      </c>
      <c r="HR160" s="12"/>
      <c r="HS160" s="11">
        <f t="shared" si="1064"/>
        <v>5.1381737862504773E-4</v>
      </c>
      <c r="HT160" s="10">
        <f t="shared" si="826"/>
        <v>95.149857612585947</v>
      </c>
      <c r="HU160" s="9">
        <f t="shared" si="1237"/>
        <v>97.57950661178289</v>
      </c>
      <c r="HV160" s="9">
        <f t="shared" si="562"/>
        <v>92.332767036681332</v>
      </c>
      <c r="HW160" s="120">
        <f t="shared" si="827"/>
        <v>94.956136824232118</v>
      </c>
      <c r="HX160" s="15">
        <f t="shared" si="828"/>
        <v>5.1164984301841764E-4</v>
      </c>
      <c r="HY160" s="12"/>
      <c r="HZ160" s="11">
        <f t="shared" si="1065"/>
        <v>5.3167484632649661E-4</v>
      </c>
      <c r="IA160" s="10">
        <f t="shared" si="829"/>
        <v>95.051041996437064</v>
      </c>
      <c r="IB160" s="9">
        <f t="shared" si="1238"/>
        <v>97.572312240250525</v>
      </c>
      <c r="IC160" s="9">
        <f t="shared" si="564"/>
        <v>92.143322519537378</v>
      </c>
      <c r="ID160" s="120">
        <f t="shared" si="830"/>
        <v>94.857817379893959</v>
      </c>
      <c r="IE160" s="15">
        <f t="shared" si="831"/>
        <v>5.2942245342865496E-4</v>
      </c>
      <c r="IF160" s="12"/>
      <c r="IG160" s="11">
        <f t="shared" si="1066"/>
        <v>5.4944294588084059E-4</v>
      </c>
      <c r="IH160" s="10">
        <f t="shared" si="832"/>
        <v>94.95217151214581</v>
      </c>
      <c r="II160" s="9">
        <f t="shared" si="1239"/>
        <v>97.564609382387872</v>
      </c>
      <c r="IJ160" s="9">
        <f t="shared" si="566"/>
        <v>91.954284904401945</v>
      </c>
      <c r="IK160" s="120">
        <f t="shared" si="833"/>
        <v>94.759447143394908</v>
      </c>
      <c r="IL160" s="15">
        <f t="shared" si="834"/>
        <v>5.4710579729666314E-4</v>
      </c>
      <c r="IM160" s="12"/>
      <c r="IN160" s="11">
        <f t="shared" si="1067"/>
        <v>5.6712130394219028E-4</v>
      </c>
      <c r="IO160" s="10">
        <f t="shared" si="835"/>
        <v>94.853233245675995</v>
      </c>
      <c r="IP160" s="9">
        <f t="shared" si="1240"/>
        <v>97.556383361557153</v>
      </c>
      <c r="IQ160" s="9">
        <f t="shared" si="568"/>
        <v>91.765642949174264</v>
      </c>
      <c r="IR160" s="120">
        <f t="shared" si="836"/>
        <v>94.661013155365708</v>
      </c>
      <c r="IS160" s="15">
        <f t="shared" si="837"/>
        <v>5.6469953969437686E-4</v>
      </c>
      <c r="IT160" s="12"/>
      <c r="IU160" s="11">
        <f t="shared" si="1068"/>
        <v>5.847095708562312E-4</v>
      </c>
      <c r="IV160" s="10">
        <f t="shared" si="838"/>
        <v>94.754214434987489</v>
      </c>
      <c r="IW160" s="9">
        <f t="shared" si="1241"/>
        <v>97.54761977180253</v>
      </c>
      <c r="IX160" s="9">
        <f t="shared" si="570"/>
        <v>91.577385448422604</v>
      </c>
      <c r="IY160" s="120">
        <f t="shared" si="839"/>
        <v>94.562502610112574</v>
      </c>
      <c r="IZ160" s="15">
        <f t="shared" si="840"/>
        <v>5.8220336851412763E-4</v>
      </c>
      <c r="JA160" s="12"/>
      <c r="JB160" s="11">
        <f t="shared" si="1069"/>
        <v>6.0220742007187258E-4</v>
      </c>
      <c r="JC160" s="10">
        <f t="shared" si="841"/>
        <v>94.655102472418264</v>
      </c>
      <c r="JD160" s="9">
        <f t="shared" si="1242"/>
        <v>97.538304477094854</v>
      </c>
      <c r="JE160" s="9">
        <f t="shared" si="572"/>
        <v>91.389501238723383</v>
      </c>
      <c r="JF160" s="120">
        <f t="shared" si="842"/>
        <v>94.463902857909119</v>
      </c>
      <c r="JG160" s="15">
        <f t="shared" si="843"/>
        <v>5.9961699387433654E-4</v>
      </c>
      <c r="JH160" s="12"/>
      <c r="JI160" s="11">
        <f t="shared" si="1070"/>
        <v>6.1961454755822098E-4</v>
      </c>
      <c r="JJ160" s="10">
        <f t="shared" si="844"/>
        <v>94.555884906926195</v>
      </c>
      <c r="JK160" s="9">
        <f t="shared" si="1243"/>
        <v>97.528423610470298</v>
      </c>
      <c r="JL160" s="9">
        <f t="shared" si="574"/>
        <v>91.201979203827605</v>
      </c>
      <c r="JM160" s="120">
        <f t="shared" si="845"/>
        <v>94.365201407148959</v>
      </c>
      <c r="JN160" s="15">
        <f t="shared" si="846"/>
        <v>6.1694014753168442E-4</v>
      </c>
      <c r="JO160" s="12"/>
      <c r="JP160" s="11">
        <f t="shared" si="1071"/>
        <v>6.3693067122740413E-4</v>
      </c>
      <c r="JQ160" s="10">
        <f t="shared" si="847"/>
        <v>94.456549446192895</v>
      </c>
      <c r="JR160" s="9">
        <f t="shared" si="1244"/>
        <v>97.51796357306759</v>
      </c>
      <c r="JS160" s="9">
        <f t="shared" si="576"/>
        <v>91.014808279656251</v>
      </c>
      <c r="JT160" s="120">
        <f t="shared" si="848"/>
        <v>94.26638592636192</v>
      </c>
      <c r="JU160" s="15">
        <f t="shared" si="849"/>
        <v>6.3417258230010539E-4</v>
      </c>
      <c r="JV160" s="12"/>
      <c r="JW160" s="11">
        <f t="shared" si="1072"/>
        <v>6.5415553036353728E-4</v>
      </c>
      <c r="JX160" s="10">
        <f t="shared" si="850"/>
        <v>94.357083958592796</v>
      </c>
      <c r="JY160" s="9">
        <f t="shared" si="1245"/>
        <v>97.506911033068661</v>
      </c>
      <c r="JZ160" s="9">
        <f t="shared" si="578"/>
        <v>90.827977459123119</v>
      </c>
      <c r="KA160" s="120">
        <f t="shared" si="851"/>
        <v>94.167444246095897</v>
      </c>
      <c r="KB160" s="15">
        <f t="shared" si="852"/>
        <v>6.5131407147714815E-4</v>
      </c>
      <c r="KC160" s="12"/>
      <c r="KD160" s="11">
        <f t="shared" si="1073"/>
        <v>6.7128888505848269E-4</v>
      </c>
      <c r="KE160" s="10">
        <f t="shared" si="853"/>
        <v>94.257476475028938</v>
      </c>
      <c r="KF160" s="9">
        <f t="shared" si="1246"/>
        <v>97.495252924547287</v>
      </c>
      <c r="KG160" s="9">
        <f t="shared" si="580"/>
        <v>90.641475796786267</v>
      </c>
      <c r="KH160" s="120">
        <f t="shared" si="854"/>
        <v>94.068364360666777</v>
      </c>
      <c r="KI160" s="15">
        <f t="shared" si="855"/>
        <v>6.6836440827812188E-4</v>
      </c>
      <c r="KJ160" s="12"/>
      <c r="KK160" s="11">
        <f t="shared" si="1074"/>
        <v>6.8833051565470125E-4</v>
      </c>
      <c r="KL160" s="10">
        <f t="shared" si="856"/>
        <v>94.157715190638356</v>
      </c>
      <c r="KM160" s="9">
        <f t="shared" si="1247"/>
        <v>97.482976446230182</v>
      </c>
      <c r="KN160" s="9">
        <f t="shared" si="582"/>
        <v>90.455292413329374</v>
      </c>
      <c r="KO160" s="120">
        <f t="shared" si="857"/>
        <v>93.969134429779785</v>
      </c>
      <c r="KP160" s="15">
        <f t="shared" si="858"/>
        <v>6.8532340527824678E-4</v>
      </c>
      <c r="KQ160" s="12"/>
      <c r="KR160" s="11">
        <f t="shared" si="1075"/>
        <v>7.0528022219555164E-4</v>
      </c>
      <c r="KS160" s="10">
        <f t="shared" si="859"/>
        <v>94.057788466369885</v>
      </c>
      <c r="KT160" s="9">
        <f t="shared" si="1248"/>
        <v>97.470069060174936</v>
      </c>
      <c r="KU160" s="9">
        <f t="shared" si="584"/>
        <v>90.26941649987296</v>
      </c>
      <c r="KV160" s="120">
        <f t="shared" si="860"/>
        <v>93.869742780023955</v>
      </c>
      <c r="KW160" s="15">
        <f t="shared" si="861"/>
        <v>7.021908938633309E-4</v>
      </c>
      <c r="KX160" s="12"/>
      <c r="KY160" s="11">
        <f t="shared" si="1076"/>
        <v>7.2213782388347823E-4</v>
      </c>
      <c r="KZ160" s="10">
        <f t="shared" si="862"/>
        <v>93.95768483043642</v>
      </c>
      <c r="LA160" s="9">
        <f t="shared" si="1249"/>
        <v>97.456518490369021</v>
      </c>
      <c r="LB160" s="9">
        <f t="shared" si="586"/>
        <v>90.083837322117191</v>
      </c>
      <c r="LC160" s="120">
        <f t="shared" si="863"/>
        <v>93.770177906243106</v>
      </c>
      <c r="LD160" s="15">
        <f t="shared" si="864"/>
        <v>7.1896672368913729E-4</v>
      </c>
      <c r="LE160" s="12"/>
      <c r="LF160" s="11">
        <f t="shared" si="1077"/>
        <v>7.3890315854630733E-4</v>
      </c>
      <c r="LG160" s="10">
        <f t="shared" si="865"/>
        <v>93.857392979644672</v>
      </c>
      <c r="LH160" s="9">
        <f t="shared" si="1250"/>
        <v>97.442312721254055</v>
      </c>
      <c r="LI160" s="9">
        <f t="shared" si="588"/>
        <v>89.898544224317405</v>
      </c>
      <c r="LJ160" s="120">
        <f t="shared" si="866"/>
        <v>93.67042847278573</v>
      </c>
      <c r="LK160" s="15">
        <f t="shared" si="867"/>
        <v>7.3565076214979111E-4</v>
      </c>
      <c r="LL160" s="12"/>
      <c r="LM160" s="11">
        <f t="shared" si="1078"/>
        <v>7.5557608211201217E-4</v>
      </c>
      <c r="LN160" s="10">
        <f t="shared" si="868"/>
        <v>93.756901780604892</v>
      </c>
      <c r="LO160" s="9">
        <f t="shared" si="1251"/>
        <v>97.427439996179231</v>
      </c>
      <c r="LP160" s="9">
        <f t="shared" si="590"/>
        <v>89.71352663309338</v>
      </c>
      <c r="LQ160" s="120">
        <f t="shared" si="869"/>
        <v>93.570483314636306</v>
      </c>
      <c r="LR160" s="15">
        <f t="shared" si="870"/>
        <v>7.5224289385549773E-4</v>
      </c>
      <c r="LS160" s="12"/>
      <c r="LT160" s="11">
        <f t="shared" si="1079"/>
        <v>7.7215646809220191E-4</v>
      </c>
      <c r="LU160" s="10">
        <f t="shared" si="871"/>
        <v>93.656200270823092</v>
      </c>
      <c r="LV160" s="9">
        <f t="shared" si="1252"/>
        <v>97.411888815787975</v>
      </c>
      <c r="LW160" s="9">
        <f t="shared" si="592"/>
        <v>89.528774061075595</v>
      </c>
      <c r="LX160" s="120">
        <f t="shared" si="872"/>
        <v>93.470331438431785</v>
      </c>
      <c r="LY160" s="15">
        <f t="shared" si="873"/>
        <v>7.6874302011963318E-4</v>
      </c>
      <c r="LZ160" s="12"/>
      <c r="MA160" s="11">
        <f t="shared" si="1080"/>
        <v>7.8864420707443043E-4</v>
      </c>
      <c r="MB160" s="10">
        <f t="shared" si="874"/>
        <v>93.555277659679291</v>
      </c>
      <c r="MC160" s="9">
        <f t="shared" si="1253"/>
        <v>97.395647936341447</v>
      </c>
      <c r="MD160" s="9">
        <f t="shared" si="594"/>
        <v>89.344276110387298</v>
      </c>
      <c r="ME160" s="120">
        <f t="shared" si="875"/>
        <v>93.369962023364366</v>
      </c>
      <c r="MF160" s="15">
        <f t="shared" si="876"/>
        <v>7.8515105845569459E-4</v>
      </c>
      <c r="MG160" s="12"/>
      <c r="MH160" s="11">
        <f t="shared" si="1081"/>
        <v>8.0503920622384281E-4</v>
      </c>
      <c r="MI160" s="10">
        <f t="shared" si="877"/>
        <v>93.454123329292941</v>
      </c>
      <c r="MJ160" s="9">
        <f t="shared" si="1254"/>
        <v>97.378706367982602</v>
      </c>
      <c r="MK160" s="9">
        <f t="shared" si="596"/>
        <v>89.160022475968205</v>
      </c>
      <c r="ML160" s="120">
        <f t="shared" si="878"/>
        <v>93.269364421975411</v>
      </c>
      <c r="MM160" s="15">
        <f t="shared" si="879"/>
        <v>8.014669420838889E-4</v>
      </c>
      <c r="MN160" s="12"/>
      <c r="MO160" s="11">
        <f t="shared" si="1082"/>
        <v>8.21341388793901E-4</v>
      </c>
      <c r="MP160" s="10">
        <f t="shared" si="880"/>
        <v>93.35272683528035</v>
      </c>
      <c r="MQ160" s="9">
        <f t="shared" si="1255"/>
        <v>97.361053372944369</v>
      </c>
      <c r="MR160" s="9">
        <f t="shared" si="598"/>
        <v>88.976002948737687</v>
      </c>
      <c r="MS160" s="120">
        <f t="shared" si="881"/>
        <v>93.168528160841021</v>
      </c>
      <c r="MT160" s="15">
        <f t="shared" si="882"/>
        <v>8.1769061944795337E-4</v>
      </c>
      <c r="MU160" s="12"/>
      <c r="MV160" s="11">
        <f t="shared" si="1083"/>
        <v>8.3755069364682775E-4</v>
      </c>
      <c r="MW160" s="10">
        <f t="shared" si="883"/>
        <v>93.251077907404664</v>
      </c>
      <c r="MX160" s="9">
        <f t="shared" si="1256"/>
        <v>97.342678463705369</v>
      </c>
      <c r="MY160" s="9">
        <f t="shared" si="1257"/>
        <v>88.792207418603169</v>
      </c>
      <c r="MZ160" s="120">
        <f t="shared" si="884"/>
        <v>93.067442941154269</v>
      </c>
      <c r="NA160" s="15">
        <f t="shared" si="885"/>
        <v>8.3382205374189864E-4</v>
      </c>
      <c r="NB160" s="12"/>
      <c r="NC160" s="11">
        <f t="shared" si="1084"/>
        <v>8.5366707478350611E-4</v>
      </c>
      <c r="ND160" s="10">
        <f t="shared" si="886"/>
        <v>93.149166450122948</v>
      </c>
      <c r="NE160" s="9">
        <f t="shared" si="601"/>
        <v>97.323571401096373</v>
      </c>
      <c r="NF160" s="9">
        <f t="shared" si="1258"/>
        <v>88.608625877314381</v>
      </c>
      <c r="NG160" s="120">
        <f t="shared" si="887"/>
        <v>92.96609863920537</v>
      </c>
      <c r="NH160" s="15">
        <f t="shared" si="888"/>
        <v>8.4986122244705225E-4</v>
      </c>
      <c r="NI160" s="12"/>
      <c r="NJ160" s="11">
        <f t="shared" si="1085"/>
        <v>8.6969050088313076E-4</v>
      </c>
      <c r="NK160" s="10">
        <f t="shared" si="889"/>
        <v>93.046982543032314</v>
      </c>
      <c r="NL160" s="9">
        <f t="shared" si="603"/>
        <v>97.303722192360851</v>
      </c>
      <c r="NM160" s="9">
        <f t="shared" si="1259"/>
        <v>88.425248421165676</v>
      </c>
      <c r="NN160" s="120">
        <f t="shared" si="890"/>
        <v>92.864485306763271</v>
      </c>
      <c r="NO160" s="15">
        <f t="shared" si="891"/>
        <v>8.6580811687937177E-4</v>
      </c>
      <c r="NP160" s="12"/>
      <c r="NQ160" s="11">
        <f t="shared" si="1086"/>
        <v>8.8562095485270607E-4</v>
      </c>
      <c r="NR160" s="10">
        <f t="shared" si="892"/>
        <v>92.944516441217758</v>
      </c>
      <c r="NS160" s="9">
        <f t="shared" si="605"/>
        <v>97.283121089172468</v>
      </c>
      <c r="NT160" s="9">
        <f t="shared" si="1260"/>
        <v>88.242065253549583</v>
      </c>
      <c r="NU160" s="120">
        <f t="shared" si="893"/>
        <v>92.762593171361033</v>
      </c>
      <c r="NV160" s="15">
        <f t="shared" si="894"/>
        <v>8.8166274174712842E-4</v>
      </c>
      <c r="NW160" s="12"/>
      <c r="NX160" s="11">
        <f t="shared" si="1087"/>
        <v>9.0145843338642207E-4</v>
      </c>
      <c r="NY160" s="10">
        <f t="shared" si="895"/>
        <v>92.841758575504713</v>
      </c>
      <c r="NZ160" s="9">
        <f t="shared" si="607"/>
        <v>97.261758585612711</v>
      </c>
      <c r="OA160" s="9">
        <f t="shared" si="1261"/>
        <v>88.059066687364179</v>
      </c>
      <c r="OB160" s="120">
        <f t="shared" si="896"/>
        <v>92.660412636488445</v>
      </c>
      <c r="OC160" s="15">
        <f t="shared" si="897"/>
        <v>8.9742511471890569E-4</v>
      </c>
      <c r="OD160" s="12"/>
      <c r="OE160" s="11">
        <f t="shared" si="1088"/>
        <v>9.1720294653490665E-4</v>
      </c>
      <c r="OF160" s="10">
        <f t="shared" si="898"/>
        <v>92.738699552619181</v>
      </c>
      <c r="OG160" s="9">
        <f t="shared" si="609"/>
        <v>97.239625416111295</v>
      </c>
      <c r="OH160" s="9">
        <f t="shared" si="1262"/>
        <v>87.876243147276298</v>
      </c>
      <c r="OI160" s="120">
        <f t="shared" si="899"/>
        <v>92.557934281693804</v>
      </c>
      <c r="OJ160" s="15">
        <f t="shared" si="900"/>
        <v>9.1309526600205529E-4</v>
      </c>
      <c r="OK160" s="12"/>
      <c r="OL160" s="11">
        <f t="shared" si="1089"/>
        <v>9.3285451728451828E-4</v>
      </c>
      <c r="OM160" s="10">
        <f t="shared" si="901"/>
        <v>92.635330155257691</v>
      </c>
      <c r="ON160" s="9">
        <f t="shared" si="611"/>
        <v>97.216712553352181</v>
      </c>
      <c r="OO160" s="9">
        <f t="shared" si="1263"/>
        <v>87.693585171843637</v>
      </c>
      <c r="OP160" s="120">
        <f t="shared" si="902"/>
        <v>92.455148862597909</v>
      </c>
      <c r="OQ160" s="15">
        <f t="shared" si="903"/>
        <v>9.2867323793156646E-4</v>
      </c>
      <c r="OR160" s="12"/>
      <c r="OS160" s="11">
        <f t="shared" si="1090"/>
        <v>9.4841318114659246E-4</v>
      </c>
      <c r="OT160" s="10">
        <f t="shared" si="904"/>
        <v>92.53164134207006</v>
      </c>
      <c r="OU160" s="9">
        <f t="shared" si="613"/>
        <v>97.193011206147773</v>
      </c>
      <c r="OV160" s="9">
        <f t="shared" si="1264"/>
        <v>87.511083415500309</v>
      </c>
      <c r="OW160" s="120">
        <f t="shared" si="905"/>
        <v>92.352047310824048</v>
      </c>
      <c r="OX160" s="15">
        <f t="shared" si="906"/>
        <v>9.4415908456911546E-4</v>
      </c>
      <c r="OY160" s="12"/>
      <c r="OZ160" s="11">
        <f t="shared" si="1091"/>
        <v>9.6387898575652105E-4</v>
      </c>
      <c r="PA160" s="10">
        <f t="shared" si="907"/>
        <v>92.427624247558441</v>
      </c>
      <c r="PB160" s="9">
        <f t="shared" si="615"/>
        <v>97.168512817283869</v>
      </c>
      <c r="PC160" s="9">
        <f t="shared" si="1265"/>
        <v>87.3287286504044</v>
      </c>
      <c r="PD160" s="120">
        <f t="shared" si="908"/>
        <v>92.248620733844135</v>
      </c>
      <c r="PE160" s="15">
        <f t="shared" si="909"/>
        <v>9.5955287131276284E-4</v>
      </c>
      <c r="PF160" s="12"/>
      <c r="PG160" s="11">
        <f t="shared" si="1092"/>
        <v>9.7925199048303456E-4</v>
      </c>
      <c r="PH160" s="10">
        <f t="shared" si="910"/>
        <v>92.323270181893179</v>
      </c>
      <c r="PI160" s="9">
        <f t="shared" si="617"/>
        <v>97.143209061337728</v>
      </c>
      <c r="PJ160" s="9">
        <f t="shared" si="1266"/>
        <v>87.146511768155335</v>
      </c>
      <c r="PK160" s="120">
        <f t="shared" si="911"/>
        <v>92.144860414746532</v>
      </c>
      <c r="PL160" s="15">
        <f t="shared" si="912"/>
        <v>9.7485467451668246E-4</v>
      </c>
      <c r="PM160" s="12"/>
      <c r="PN160" s="11">
        <f t="shared" si="1093"/>
        <v>9.9453226604717432E-4</v>
      </c>
      <c r="PO160" s="10">
        <f t="shared" si="913"/>
        <v>92.218570630650603</v>
      </c>
      <c r="PP160" s="9">
        <f t="shared" si="619"/>
        <v>97.117091842471524</v>
      </c>
      <c r="PQ160" s="9">
        <f t="shared" si="1267"/>
        <v>86.964423781380845</v>
      </c>
      <c r="PR160" s="120">
        <f t="shared" si="914"/>
        <v>92.040757811926184</v>
      </c>
      <c r="PS160" s="15">
        <f t="shared" si="915"/>
        <v>9.9006458112124132E-4</v>
      </c>
      <c r="PT160" s="12"/>
      <c r="PU160" s="11">
        <f t="shared" si="1094"/>
        <v>1.009719894151249E-3</v>
      </c>
      <c r="PV160" s="10">
        <f t="shared" si="916"/>
        <v>92.113517254473692</v>
      </c>
      <c r="PW160" s="9">
        <f t="shared" si="621"/>
        <v>97.09015329220351</v>
      </c>
      <c r="PX160" s="9">
        <f t="shared" si="1268"/>
        <v>86.782455825198312</v>
      </c>
      <c r="PY160" s="120">
        <f t="shared" si="917"/>
        <v>91.936304558700911</v>
      </c>
      <c r="PZ160" s="15">
        <f t="shared" si="918"/>
        <v>1.005182688293135E-3</v>
      </c>
      <c r="QA160" s="12"/>
      <c r="QB160" s="11">
        <f t="shared" si="1095"/>
        <v>1.0248149671174863E-3</v>
      </c>
      <c r="QC160" s="10">
        <f t="shared" si="919"/>
        <v>92.008101888659155</v>
      </c>
      <c r="QD160" s="9">
        <f t="shared" si="623"/>
        <v>97.062385767158943</v>
      </c>
      <c r="QE160" s="9">
        <f t="shared" si="1269"/>
        <v>86.60059915855139</v>
      </c>
      <c r="QF160" s="120">
        <f t="shared" si="920"/>
        <v>91.831492462855167</v>
      </c>
      <c r="QG160" s="15">
        <f t="shared" si="921"/>
        <v>1.0202091030757218E-3</v>
      </c>
      <c r="QH160" s="12"/>
      <c r="QI160" s="11">
        <f t="shared" si="1096"/>
        <v>1.0398175875365602E-3</v>
      </c>
      <c r="QJ160" s="10">
        <f t="shared" si="922"/>
        <v>91.902316542672366</v>
      </c>
      <c r="QK160" s="9">
        <f t="shared" si="625"/>
        <v>97.033781846802711</v>
      </c>
      <c r="QL160" s="9">
        <f t="shared" si="1270"/>
        <v>86.418845165427982</v>
      </c>
      <c r="QM160" s="120">
        <f t="shared" si="923"/>
        <v>91.726313506115346</v>
      </c>
      <c r="QN160" s="15">
        <f t="shared" si="924"/>
        <v>1.0351439420491365E-3</v>
      </c>
      <c r="QO160" s="12"/>
      <c r="QP160" s="11">
        <f t="shared" si="1097"/>
        <v>1.0547278679255709E-3</v>
      </c>
      <c r="QQ160" s="10">
        <f t="shared" si="925"/>
        <v>91.796153399594232</v>
      </c>
      <c r="QR160" s="9">
        <f t="shared" si="627"/>
        <v>97.004334331155675</v>
      </c>
      <c r="QS160" s="9">
        <f t="shared" si="1271"/>
        <v>86.237185355959539</v>
      </c>
      <c r="QT160" s="120">
        <f t="shared" si="926"/>
        <v>91.620759843557607</v>
      </c>
      <c r="QU160" s="15">
        <f t="shared" si="927"/>
        <v>1.0499873310003956E-3</v>
      </c>
      <c r="QV160" s="12"/>
      <c r="QW160" s="11">
        <f t="shared" si="1098"/>
        <v>1.0695459303957271E-3</v>
      </c>
      <c r="QX160" s="10">
        <f t="shared" si="928"/>
        <v>91.689604815500829</v>
      </c>
      <c r="QY160" s="9">
        <f t="shared" si="629"/>
        <v>96.974036238496637</v>
      </c>
      <c r="QZ160" s="9">
        <f t="shared" si="1272"/>
        <v>86.055611367406669</v>
      </c>
      <c r="RA160" s="120">
        <f t="shared" si="929"/>
        <v>91.514823802951653</v>
      </c>
      <c r="RB160" s="15">
        <f t="shared" si="930"/>
        <v>1.064739404603182E-3</v>
      </c>
      <c r="RC160" s="12"/>
      <c r="RD160" s="11">
        <f t="shared" si="1099"/>
        <v>1.0842719063293837E-3</v>
      </c>
      <c r="RE160" s="10">
        <f t="shared" si="931"/>
        <v>91.582663318779311</v>
      </c>
      <c r="RF160" s="9">
        <f t="shared" si="631"/>
        <v>96.942880803051423</v>
      </c>
      <c r="RG160" s="9">
        <f t="shared" si="1273"/>
        <v>85.874114965034707</v>
      </c>
      <c r="RH160" s="120">
        <f t="shared" si="932"/>
        <v>91.408497884043072</v>
      </c>
      <c r="RI160" s="15">
        <f t="shared" si="933"/>
        <v>1.0794003061071053E-3</v>
      </c>
      <c r="RJ160" s="12"/>
      <c r="RK160" s="11">
        <f t="shared" si="1100"/>
        <v>1.0989059360663113E-3</v>
      </c>
      <c r="RL160" s="10">
        <f t="shared" si="934"/>
        <v>91.475321609382689</v>
      </c>
      <c r="RM160" s="9">
        <f t="shared" si="633"/>
        <v>96.910861472671044</v>
      </c>
      <c r="RN160" s="9">
        <f t="shared" si="1274"/>
        <v>85.692688042879595</v>
      </c>
      <c r="RO160" s="120">
        <f t="shared" si="935"/>
        <v>91.30177475777532</v>
      </c>
      <c r="RP160" s="15">
        <f t="shared" si="936"/>
        <v>1.0939701870366022E-3</v>
      </c>
      <c r="RQ160" s="12"/>
      <c r="RR160" s="11">
        <f t="shared" si="1101"/>
        <v>1.1134481685993074E-3</v>
      </c>
      <c r="RS160" s="10">
        <f t="shared" si="937"/>
        <v>91.367572558024506</v>
      </c>
      <c r="RT160" s="9">
        <f t="shared" si="635"/>
        <v>96.877971906500349</v>
      </c>
      <c r="RU160" s="9">
        <f t="shared" si="1275"/>
        <v>86.790670030262888</v>
      </c>
      <c r="RV160" s="120">
        <f t="shared" si="938"/>
        <v>91.834320968381618</v>
      </c>
      <c r="RW160" s="15">
        <f t="shared" si="939"/>
        <v>9.8369022277161513E-4</v>
      </c>
      <c r="RX160" s="12"/>
      <c r="RY160" s="11">
        <f t="shared" si="1102"/>
        <v>1.0024234124002764E-3</v>
      </c>
      <c r="RZ160" s="10">
        <f t="shared" si="940"/>
        <v>91.902755907796887</v>
      </c>
      <c r="SA160" s="9">
        <f t="shared" si="637"/>
        <v>96.851379117901629</v>
      </c>
      <c r="SB160" s="9">
        <f t="shared" si="1276"/>
        <v>93.998663146926745</v>
      </c>
      <c r="SC160" s="120">
        <f t="shared" si="941"/>
        <v>95.425021132414187</v>
      </c>
      <c r="SD160" s="15">
        <f t="shared" si="942"/>
        <v>2.7819022801359151E-4</v>
      </c>
      <c r="SE160" s="12"/>
      <c r="SF160" s="11">
        <f t="shared" si="1103"/>
        <v>2.9436294572427352E-4</v>
      </c>
      <c r="SG160" s="10">
        <f t="shared" si="943"/>
        <v>95.505561817937817</v>
      </c>
      <c r="SH160" s="9">
        <f t="shared" si="639"/>
        <v>96.849252297035846</v>
      </c>
      <c r="SI160" s="9">
        <f t="shared" si="1277"/>
        <v>94.09657917138739</v>
      </c>
      <c r="SJ160" s="120">
        <f t="shared" si="944"/>
        <v>95.472915734211625</v>
      </c>
      <c r="SK160" s="15">
        <f t="shared" si="945"/>
        <v>2.6843428236892909E-4</v>
      </c>
      <c r="SL160" s="12"/>
      <c r="SM160" s="11">
        <f t="shared" si="1104"/>
        <v>2.8456698562130082E-4</v>
      </c>
      <c r="SN160" s="10">
        <f t="shared" si="946"/>
        <v>95.553407109377261</v>
      </c>
      <c r="SO160" s="9">
        <f t="shared" si="641"/>
        <v>96.847272032859038</v>
      </c>
      <c r="SP160" s="9">
        <f t="shared" si="1278"/>
        <v>94.196820981445811</v>
      </c>
      <c r="SQ160" s="120">
        <f t="shared" si="947"/>
        <v>95.522046507152425</v>
      </c>
      <c r="SR160" s="15">
        <f t="shared" si="948"/>
        <v>2.5846582338848645E-4</v>
      </c>
      <c r="SS160" s="12"/>
      <c r="ST160" s="11">
        <f t="shared" si="1105"/>
        <v>2.7455962203129281E-4</v>
      </c>
      <c r="SU160" s="10">
        <f t="shared" si="949"/>
        <v>95.602492179570874</v>
      </c>
      <c r="SV160" s="9">
        <f t="shared" si="643"/>
        <v>96.845436114260053</v>
      </c>
      <c r="SW160" s="9">
        <f t="shared" si="1279"/>
        <v>94.299366450215857</v>
      </c>
      <c r="SX160" s="120">
        <f t="shared" si="950"/>
        <v>95.572401282237962</v>
      </c>
      <c r="SY160" s="15">
        <f t="shared" si="951"/>
        <v>2.4828679321232548E-4</v>
      </c>
      <c r="SZ160" s="12"/>
      <c r="TA160" s="11">
        <f t="shared" si="1106"/>
        <v>2.6434284643820136E-4</v>
      </c>
      <c r="TB160" s="10">
        <f t="shared" si="952"/>
        <v>95.652804734741778</v>
      </c>
      <c r="TC160" s="9">
        <f t="shared" si="645"/>
        <v>96.843741954312549</v>
      </c>
      <c r="TD160" s="9">
        <f t="shared" si="1280"/>
        <v>94.40419269892368</v>
      </c>
      <c r="TE160" s="120">
        <f t="shared" si="953"/>
        <v>95.623967326618114</v>
      </c>
      <c r="TF160" s="15">
        <f t="shared" si="954"/>
        <v>2.3789917065423534E-4</v>
      </c>
      <c r="TG160" s="12"/>
      <c r="TH160" s="11">
        <f t="shared" si="1107"/>
        <v>2.5391868713181212E-4</v>
      </c>
      <c r="TI160" s="10">
        <f t="shared" si="955"/>
        <v>95.70433191462152</v>
      </c>
      <c r="TJ160" s="9">
        <f t="shared" si="647"/>
        <v>96.842186586785289</v>
      </c>
      <c r="TK160" s="9">
        <f t="shared" si="1281"/>
        <v>94.511276104958924</v>
      </c>
      <c r="TL160" s="120">
        <f t="shared" si="956"/>
        <v>95.676731345872099</v>
      </c>
      <c r="TM160" s="15">
        <f t="shared" si="957"/>
        <v>2.2730497007627252E-4</v>
      </c>
      <c r="TN160" s="12"/>
      <c r="TO160" s="11">
        <f t="shared" si="1108"/>
        <v>2.4328920806486468E-4</v>
      </c>
      <c r="TP160" s="10">
        <f t="shared" si="958"/>
        <v>95.757060294992385</v>
      </c>
      <c r="TQ160" s="9">
        <f t="shared" si="649"/>
        <v>96.840766662997041</v>
      </c>
      <c r="TR160" s="9">
        <f t="shared" si="1282"/>
        <v>94.620592311663799</v>
      </c>
      <c r="TS160" s="120">
        <f t="shared" si="959"/>
        <v>95.73067948733042</v>
      </c>
      <c r="TT160" s="15">
        <f t="shared" si="960"/>
        <v>2.1650624012745773E-4</v>
      </c>
      <c r="TU160" s="12"/>
      <c r="TV160" s="11">
        <f t="shared" si="1109"/>
        <v>2.3245650757477374E-4</v>
      </c>
      <c r="TW160" s="10">
        <f t="shared" si="961"/>
        <v>95.81097589127495</v>
      </c>
      <c r="TX160" s="9">
        <f t="shared" si="651"/>
        <v>96.839478449017804</v>
      </c>
      <c r="TY160" s="9">
        <f t="shared" si="1283"/>
        <v>94.732116239850995</v>
      </c>
      <c r="TZ160" s="120">
        <f t="shared" si="962"/>
        <v>95.7857973444344</v>
      </c>
      <c r="UA160" s="15">
        <f t="shared" si="963"/>
        <v>2.0550506234765344E-4</v>
      </c>
      <c r="UB160" s="12"/>
      <c r="UC160" s="11">
        <f t="shared" si="1110"/>
        <v>2.2142271697107611E-4</v>
      </c>
      <c r="UD160" s="10">
        <f t="shared" si="964"/>
        <v>95.866064163156636</v>
      </c>
      <c r="UE160" s="9">
        <f t="shared" si="653"/>
        <v>96.838317823216983</v>
      </c>
      <c r="UF160" s="9">
        <f t="shared" si="1284"/>
        <v>94.845822101029469</v>
      </c>
      <c r="UG160" s="120">
        <f t="shared" si="965"/>
        <v>95.842069962123219</v>
      </c>
      <c r="UH160" s="15">
        <f t="shared" si="966"/>
        <v>1.9430354963870814E-4</v>
      </c>
      <c r="UI160" s="12"/>
      <c r="UJ160" s="11">
        <f t="shared" si="1111"/>
        <v>2.1018999899081019E-4</v>
      </c>
      <c r="UK160" s="10">
        <f t="shared" si="967"/>
        <v>95.92231002025062</v>
      </c>
      <c r="UL160" s="9">
        <f t="shared" si="655"/>
        <v>96.837280274158388</v>
      </c>
      <c r="UM160" s="9">
        <f t="shared" si="1285"/>
        <v>94.961683412310421</v>
      </c>
      <c r="UN160" s="120">
        <f t="shared" si="968"/>
        <v>95.899481843234412</v>
      </c>
      <c r="UO160" s="15">
        <f t="shared" si="969"/>
        <v>1.8290384460558425E-4</v>
      </c>
      <c r="UP160" s="12"/>
      <c r="UQ160" s="11">
        <f t="shared" si="1112"/>
        <v>1.9876054612459954E-4</v>
      </c>
      <c r="UR160" s="10">
        <f t="shared" si="970"/>
        <v>95.979697828770483</v>
      </c>
      <c r="US160" s="9">
        <f t="shared" si="657"/>
        <v>96.83636089884051</v>
      </c>
      <c r="UT160" s="9">
        <f t="shared" si="1286"/>
        <v>95.079673012969693</v>
      </c>
      <c r="UU160" s="120">
        <f t="shared" si="971"/>
        <v>95.958016955905094</v>
      </c>
      <c r="UV160" s="15">
        <f t="shared" si="972"/>
        <v>1.7130811776964783E-4</v>
      </c>
      <c r="UW160" s="12"/>
      <c r="UX160" s="11">
        <f t="shared" si="1113"/>
        <v>1.8713657881571299E-4</v>
      </c>
      <c r="UY160" s="10">
        <f t="shared" si="973"/>
        <v>96.038211419207457</v>
      </c>
      <c r="UZ160" s="9">
        <f t="shared" si="659"/>
        <v>96.835554401279779</v>
      </c>
      <c r="VA160" s="9">
        <f t="shared" si="1287"/>
        <v>95.199763082622141</v>
      </c>
      <c r="VB160" s="120">
        <f t="shared" si="974"/>
        <v>96.017658741950953</v>
      </c>
      <c r="VC160" s="15">
        <f t="shared" si="975"/>
        <v>1.5951856565815547E-4</v>
      </c>
      <c r="VD160" s="12"/>
      <c r="VE160" s="11">
        <f t="shared" si="1114"/>
        <v>1.753203435363005E-4</v>
      </c>
      <c r="VF160" s="10">
        <f t="shared" si="976"/>
        <v>96.097834094986183</v>
      </c>
      <c r="VG160" s="9">
        <f t="shared" si="661"/>
        <v>96.834855091433113</v>
      </c>
      <c r="VH160" s="9">
        <f t="shared" si="1288"/>
        <v>95.321925160971944</v>
      </c>
      <c r="VI160" s="120">
        <f t="shared" si="977"/>
        <v>96.078390126202521</v>
      </c>
      <c r="VJ160" s="15">
        <f t="shared" si="978"/>
        <v>1.4753740877320912E-4</v>
      </c>
      <c r="VK160" s="12"/>
      <c r="VL160" s="11">
        <f t="shared" si="1115"/>
        <v>1.6331411074405861E-4</v>
      </c>
      <c r="VM160" s="10">
        <f t="shared" si="979"/>
        <v>96.1585486420786</v>
      </c>
      <c r="VN160" s="9">
        <f t="shared" si="663"/>
        <v>96.834256884455129</v>
      </c>
      <c r="VO160" s="9">
        <f t="shared" si="1289"/>
        <v>95.446130169086516</v>
      </c>
      <c r="VP160" s="120">
        <f t="shared" si="980"/>
        <v>96.140193526770815</v>
      </c>
      <c r="VQ160" s="15">
        <f t="shared" si="981"/>
        <v>1.3536688944472427E-4</v>
      </c>
      <c r="VR160" s="12"/>
      <c r="VS160" s="11">
        <f t="shared" si="1116"/>
        <v>1.5112017272409829E-4</v>
      </c>
      <c r="VT160" s="10">
        <f t="shared" si="982"/>
        <v>96.220337339546745</v>
      </c>
      <c r="VU160" s="9">
        <f t="shared" si="665"/>
        <v>96.833753300284243</v>
      </c>
      <c r="VV160" s="9">
        <f t="shared" si="1290"/>
        <v>95.572348432145318</v>
      </c>
      <c r="VW160" s="120">
        <f t="shared" si="983"/>
        <v>96.203050866214781</v>
      </c>
      <c r="VX160" s="15">
        <f t="shared" si="984"/>
        <v>1.2300926957165736E-4</v>
      </c>
      <c r="VY160" s="12"/>
      <c r="VZ160" s="11">
        <f t="shared" si="1117"/>
        <v>1.3874084132024992E-4</v>
      </c>
      <c r="WA160" s="10">
        <f t="shared" si="985"/>
        <v>96.283181970986675</v>
      </c>
      <c r="WB160" s="9">
        <f t="shared" si="667"/>
        <v>96.833337463550592</v>
      </c>
      <c r="WC160" s="9">
        <f t="shared" si="1291"/>
        <v>95.700549703601993</v>
      </c>
      <c r="WD160" s="120">
        <f t="shared" si="986"/>
        <v>96.266943583576293</v>
      </c>
      <c r="WE160" s="15">
        <f t="shared" si="987"/>
        <v>1.1046682825679762E-4</v>
      </c>
      <c r="WF160" s="12"/>
      <c r="WG160" s="11">
        <f t="shared" si="1118"/>
        <v>1.2617844556127709E-4</v>
      </c>
      <c r="WH160" s="10">
        <f t="shared" si="988"/>
        <v>96.347063836838544</v>
      </c>
      <c r="WI160" s="9">
        <f t="shared" si="669"/>
        <v>96.833002103797824</v>
      </c>
      <c r="WJ160" s="9">
        <f t="shared" si="1292"/>
        <v>95.830703190699793</v>
      </c>
      <c r="WK160" s="120">
        <f t="shared" si="989"/>
        <v>96.331852647248809</v>
      </c>
      <c r="WL160" s="15">
        <f t="shared" si="990"/>
        <v>9.7741859340181369E-5</v>
      </c>
      <c r="WM160" s="12"/>
      <c r="WN160" s="11">
        <f t="shared" si="1119"/>
        <v>1.1343532918713716E-4</v>
      </c>
      <c r="WO160" s="10">
        <f t="shared" si="991"/>
        <v>96.411963767528178</v>
      </c>
      <c r="WP160" s="9">
        <f t="shared" si="671"/>
        <v>96.8327395560095</v>
      </c>
      <c r="WQ160" s="9">
        <f t="shared" si="1293"/>
        <v>95.962777581270458</v>
      </c>
      <c r="WR160" s="120">
        <f t="shared" si="992"/>
        <v>96.397758568639972</v>
      </c>
      <c r="WS160" s="15">
        <f t="shared" si="993"/>
        <v>8.483666883706837E-5</v>
      </c>
      <c r="WT160" s="12"/>
      <c r="WU160" s="11">
        <f t="shared" si="1120"/>
        <v>1.005138480812898E-4</v>
      </c>
      <c r="WV160" s="10">
        <f t="shared" si="994"/>
        <v>96.477862137400052</v>
      </c>
      <c r="WW160" s="9">
        <f t="shared" si="673"/>
        <v>96.832541761429781</v>
      </c>
      <c r="WX160" s="9">
        <f t="shared" si="1294"/>
        <v>96.096741071746592</v>
      </c>
      <c r="WY160" s="120">
        <f t="shared" si="995"/>
        <v>96.464641416588194</v>
      </c>
      <c r="WZ160" s="15">
        <f t="shared" si="996"/>
        <v>7.1753572286261852E-5</v>
      </c>
      <c r="XA160" s="12"/>
      <c r="XB160" s="11">
        <f t="shared" si="1121"/>
        <v>8.7416367615003642E-5</v>
      </c>
      <c r="XC160" s="10">
        <f t="shared" si="997"/>
        <v>96.544738879400839</v>
      </c>
      <c r="XD160" s="9">
        <f t="shared" si="675"/>
        <v>96.832400268667058</v>
      </c>
      <c r="XE160" s="9">
        <f t="shared" si="1295"/>
        <v>96.232561396310942</v>
      </c>
      <c r="XF160" s="120">
        <f t="shared" si="998"/>
        <v>96.532480832489</v>
      </c>
      <c r="XG160" s="15">
        <f t="shared" si="999"/>
        <v>5.8494892015182936E-5</v>
      </c>
      <c r="XH160" s="12"/>
      <c r="XI160" s="11">
        <f t="shared" si="1122"/>
        <v>7.4145259910047168E-5</v>
      </c>
      <c r="XJ160" s="10">
        <f t="shared" si="1000"/>
        <v>96.612573500469068</v>
      </c>
      <c r="XK160" s="9">
        <f t="shared" si="677"/>
        <v>96.832306235068003</v>
      </c>
      <c r="XL160" s="9">
        <f t="shared" si="1296"/>
        <v>96.3702058571035</v>
      </c>
      <c r="XM160" s="120">
        <f t="shared" si="1001"/>
        <v>96.601256046085751</v>
      </c>
      <c r="XN160" s="15">
        <f t="shared" si="1002"/>
        <v>4.5062954328110314E-5</v>
      </c>
      <c r="XO160" s="12"/>
      <c r="XP160" s="11">
        <f t="shared" si="1123"/>
        <v>6.0702901026418348E-5</v>
      </c>
      <c r="XQ160" s="10">
        <f t="shared" si="1003"/>
        <v>96.681345097584455</v>
      </c>
      <c r="XR160" s="9">
        <f t="shared" si="679"/>
        <v>96.832250428348658</v>
      </c>
      <c r="XS160" s="9">
        <f t="shared" si="1297"/>
        <v>96.509641355404312</v>
      </c>
      <c r="XT160" s="120">
        <f t="shared" si="1004"/>
        <v>96.670945891876485</v>
      </c>
      <c r="XU160" s="15">
        <f t="shared" si="1005"/>
        <v>3.1460086624386558E-5</v>
      </c>
      <c r="XV160" s="12"/>
      <c r="XW160" s="11">
        <f t="shared" si="1124"/>
        <v>4.7091668081837024E-5</v>
      </c>
      <c r="XX160" s="10">
        <f t="shared" si="1006"/>
        <v>96.751032374428604</v>
      </c>
      <c r="XY160" s="9">
        <f t="shared" si="681"/>
        <v>96.832223228467925</v>
      </c>
      <c r="XZ160" s="9">
        <f t="shared" si="1298"/>
        <v>96.650834423706414</v>
      </c>
      <c r="YA160" s="120">
        <f t="shared" si="1007"/>
        <v>96.741528826087176</v>
      </c>
      <c r="YB160" s="15">
        <f t="shared" si="1008"/>
        <v>1.7688614453428826E-5</v>
      </c>
      <c r="YC160" s="12"/>
      <c r="YD160" s="11">
        <f t="shared" si="1125"/>
        <v>3.331393631004272E-5</v>
      </c>
      <c r="YE160" s="10">
        <f t="shared" si="1009"/>
        <v>96.821613658606537</v>
      </c>
      <c r="YF160" s="9">
        <f t="shared" si="683"/>
        <v>96.832214629728199</v>
      </c>
      <c r="YG160" s="9">
        <f t="shared" si="1299"/>
        <v>96.793751258590959</v>
      </c>
      <c r="YH160" s="120">
        <f t="shared" si="1010"/>
        <v>96.812982944159586</v>
      </c>
      <c r="YI160" s="15">
        <f t="shared" si="1011"/>
        <v>3.7508585136779793E-6</v>
      </c>
      <c r="YJ160" s="12"/>
      <c r="YK160" s="11">
        <f t="shared" si="1126"/>
        <v>1.9372076065048689E-5</v>
      </c>
      <c r="YL160" s="10">
        <f t="shared" si="1012"/>
        <v>96.893066919376821</v>
      </c>
      <c r="YM160" s="9">
        <f t="shared" si="685"/>
        <v>96.832214243086639</v>
      </c>
      <c r="YN160" s="9">
        <f t="shared" si="1300"/>
        <v>96.938357754314993</v>
      </c>
      <c r="YO160" s="120">
        <f t="shared" si="1013"/>
        <v>96.885285998700823</v>
      </c>
      <c r="YP160" s="15">
        <f t="shared" si="1014"/>
        <v>-1.0350868397421237E-5</v>
      </c>
      <c r="YQ160" s="12"/>
      <c r="YR160" s="11">
        <f t="shared" si="1127"/>
        <v>5.268449778544434E-6</v>
      </c>
      <c r="YS160" s="10">
        <f t="shared" si="1015"/>
        <v>96.965369785836927</v>
      </c>
      <c r="YT160" s="9">
        <f t="shared" si="687"/>
        <v>96.832217187513322</v>
      </c>
      <c r="YU160" s="9">
        <f t="shared" si="1301"/>
        <v>97.08461509029793</v>
      </c>
      <c r="YV160" s="120">
        <f t="shared" si="1016"/>
        <v>96.958416138905619</v>
      </c>
      <c r="YW160" s="15">
        <f t="shared" si="1017"/>
        <v>-2.4613256573805841E-5</v>
      </c>
      <c r="YX160" s="12"/>
      <c r="YY160" s="11">
        <f t="shared" si="1128"/>
        <v>-8.9945911222111204E-6</v>
      </c>
      <c r="YZ160" s="10">
        <f t="shared" si="1018"/>
        <v>97.038499565508999</v>
      </c>
      <c r="ZA160" s="9">
        <f t="shared" si="689"/>
        <v>96.832233836405067</v>
      </c>
      <c r="ZB160" s="9">
        <f t="shared" si="1302"/>
        <v>97.232468428808531</v>
      </c>
      <c r="ZC160" s="120">
        <f t="shared" si="1019"/>
        <v>97.032351132606806</v>
      </c>
      <c r="ZD160" s="15">
        <f t="shared" si="1020"/>
        <v>-3.9029946777912433E-5</v>
      </c>
      <c r="ZE160" s="12"/>
      <c r="ZF160" s="11">
        <f t="shared" si="1129"/>
        <v>-2.3413940448783323E-5</v>
      </c>
      <c r="ZG160" s="10">
        <f t="shared" si="1021"/>
        <v>97.112433767733549</v>
      </c>
      <c r="ZH160" s="9">
        <f t="shared" si="691"/>
        <v>96.832275700633318</v>
      </c>
      <c r="ZI160" s="9">
        <f t="shared" si="1303"/>
        <v>97.381860481653916</v>
      </c>
      <c r="ZJ160" s="120">
        <f t="shared" si="1022"/>
        <v>97.107068091143617</v>
      </c>
      <c r="ZK160" s="15">
        <f t="shared" si="1023"/>
        <v>-5.3594229884958341E-5</v>
      </c>
      <c r="ZL160" s="12"/>
      <c r="ZM160" s="11">
        <f t="shared" si="1130"/>
        <v>-3.7983234135171285E-5</v>
      </c>
      <c r="ZN160" s="10">
        <f t="shared" si="1024"/>
        <v>97.18714961860212</v>
      </c>
      <c r="ZO160" s="9">
        <f t="shared" si="693"/>
        <v>96.83235463811026</v>
      </c>
      <c r="ZP160" s="9">
        <f t="shared" si="1304"/>
        <v>97.532732317350678</v>
      </c>
      <c r="ZQ160" s="120">
        <f t="shared" si="1025"/>
        <v>97.182543477730462</v>
      </c>
      <c r="ZR160" s="15">
        <f t="shared" si="1026"/>
        <v>-6.8299202677697424E-5</v>
      </c>
      <c r="ZS160" s="12"/>
      <c r="ZT160" s="11">
        <f t="shared" si="1131"/>
        <v>-5.2695613616438344E-5</v>
      </c>
      <c r="ZU160" s="10">
        <f t="shared" si="1027"/>
        <v>97.262623692737606</v>
      </c>
      <c r="ZV160" s="9">
        <f t="shared" si="695"/>
        <v>96.832482835280544</v>
      </c>
      <c r="ZW160" s="9">
        <f t="shared" si="1305"/>
        <v>97.685023401108836</v>
      </c>
      <c r="ZX160" s="120">
        <f t="shared" si="1028"/>
        <v>97.25875311819469</v>
      </c>
      <c r="ZY160" s="15">
        <f t="shared" si="1029"/>
        <v>-8.3137773550431366E-5</v>
      </c>
      <c r="ZZ160" s="12"/>
      <c r="AAA160" s="11">
        <f t="shared" si="1132"/>
        <v>-6.7544028893743466E-5</v>
      </c>
      <c r="AAB160" s="10">
        <f t="shared" si="1030"/>
        <v>97.338831923581722</v>
      </c>
      <c r="AAC160" s="9">
        <f t="shared" si="697"/>
        <v>96.832672787315772</v>
      </c>
      <c r="AAD160" s="9">
        <f t="shared" si="1306"/>
        <v>97.838671640790594</v>
      </c>
      <c r="AAE160" s="120">
        <f t="shared" si="1031"/>
        <v>97.335672214053176</v>
      </c>
      <c r="AAF160" s="15">
        <f t="shared" si="1032"/>
        <v>-9.8102668922181362E-5</v>
      </c>
      <c r="AAG160" s="12"/>
      <c r="AAH160" s="11">
        <f t="shared" si="1133"/>
        <v>-8.2521244783438614E-5</v>
      </c>
      <c r="AAI160" s="10">
        <f t="shared" si="1033"/>
        <v>97.415749616026858</v>
      </c>
      <c r="AAJ160" s="9">
        <f t="shared" si="699"/>
        <v>96.832937277047975</v>
      </c>
      <c r="AAK160" s="9">
        <f t="shared" si="1307"/>
        <v>97.993613438733888</v>
      </c>
      <c r="AAL160" s="120">
        <f t="shared" si="1034"/>
        <v>97.413275357890939</v>
      </c>
      <c r="AAM160" s="15">
        <f t="shared" si="1035"/>
        <v>-1.1318644034477944E-4</v>
      </c>
      <c r="AAN160" s="12"/>
      <c r="AAO160" s="11">
        <f t="shared" si="1134"/>
        <v>-9.7619847867540894E-5</v>
      </c>
      <c r="AAP160" s="10">
        <f t="shared" si="1036"/>
        <v>97.493351461357989</v>
      </c>
      <c r="AAQ160" s="9">
        <f t="shared" si="701"/>
        <v>96.833289352686094</v>
      </c>
      <c r="AAR160" s="9">
        <f t="shared" si="702"/>
        <v>98.149783749292226</v>
      </c>
      <c r="AAS160" s="120">
        <f t="shared" si="1037"/>
        <v>97.491536550989167</v>
      </c>
      <c r="AAT160" s="15">
        <f t="shared" si="1038"/>
        <v>-1.2838147228702975E-4</v>
      </c>
      <c r="AAU160" s="12"/>
      <c r="AAV160" s="11">
        <f t="shared" si="1135"/>
        <v>-1.1283225412779953E-4</v>
      </c>
      <c r="AAW160" s="10">
        <f t="shared" si="1039"/>
        <v>97.571611554454933</v>
      </c>
      <c r="AAX160" s="9">
        <f t="shared" si="703"/>
        <v>96.833742304366609</v>
      </c>
      <c r="AAY160" s="9">
        <f t="shared" si="704"/>
        <v>98.3071161419183</v>
      </c>
      <c r="AAZ160" s="120">
        <f t="shared" si="1040"/>
        <v>97.570429223142455</v>
      </c>
      <c r="ABA160" s="15">
        <f t="shared" si="1041"/>
        <v>-1.4367999057322687E-4</v>
      </c>
      <c r="ABB160" s="12"/>
      <c r="ABC160" s="11">
        <f t="shared" si="1227"/>
        <v>-1.281507172424654E-4</v>
      </c>
      <c r="ABD160" s="10">
        <f t="shared" si="1228"/>
        <v>97.650503413196844</v>
      </c>
      <c r="ABE160" s="9">
        <f t="shared" si="1308"/>
        <v>96.834309639596924</v>
      </c>
      <c r="ABF160" s="9">
        <f t="shared" si="1229"/>
        <v>98.465542869589854</v>
      </c>
      <c r="ABG160" s="120">
        <f t="shared" si="1043"/>
        <v>97.649926254593396</v>
      </c>
      <c r="ABH160" s="15">
        <f t="shared" si="1230"/>
        <v>-1.5907407145058521E-4</v>
      </c>
      <c r="ABI160" s="12"/>
      <c r="ABJ160" s="11">
        <f t="shared" si="1231"/>
        <v>-1.4356733752132831E-4</v>
      </c>
      <c r="ABK160" s="10">
        <f t="shared" si="1232"/>
        <v>97.72999999999999</v>
      </c>
      <c r="ABL160" s="9">
        <f t="shared" si="706"/>
        <v>96.835005057657057</v>
      </c>
      <c r="ABM160" s="9"/>
      <c r="ABN160" s="101">
        <f t="shared" si="1046"/>
        <v>97.72999999999999</v>
      </c>
      <c r="ABO160" s="15">
        <f t="shared" si="1233"/>
        <v>-1.74555651256305E-4</v>
      </c>
      <c r="ABP160" s="11"/>
      <c r="ABQ160" s="11"/>
    </row>
    <row r="161" spans="1:745" x14ac:dyDescent="0.2">
      <c r="A161" s="1">
        <f t="shared" si="707"/>
        <v>175.2</v>
      </c>
      <c r="B161" s="1">
        <f t="shared" si="1048"/>
        <v>-530.86680486868977</v>
      </c>
      <c r="C161" s="1">
        <f t="shared" si="1049"/>
        <v>-2564065.8939724509</v>
      </c>
      <c r="D161" s="2">
        <f t="shared" si="1050"/>
        <v>119.74</v>
      </c>
      <c r="E161" s="7">
        <f t="shared" si="1051"/>
        <v>2.8300000000000001E-3</v>
      </c>
      <c r="F161" s="1">
        <f t="shared" si="1052"/>
        <v>6.2352202539999999E-2</v>
      </c>
      <c r="G161" s="2">
        <f t="shared" si="1053"/>
        <v>3500</v>
      </c>
      <c r="H161" s="3">
        <f t="shared" si="1164"/>
        <v>58.333333333333336</v>
      </c>
      <c r="I161" s="3">
        <f t="shared" si="1165"/>
        <v>366.52</v>
      </c>
      <c r="J161" s="1">
        <f t="shared" si="1054"/>
        <v>0.77</v>
      </c>
      <c r="K161" s="1">
        <f t="shared" si="1055"/>
        <v>0.65</v>
      </c>
      <c r="L161" s="1">
        <f t="shared" si="1166"/>
        <v>0.50050000000000006</v>
      </c>
      <c r="M161" s="40">
        <f t="shared" si="1167"/>
        <v>9.0273513153513143</v>
      </c>
      <c r="N161" s="40">
        <f t="shared" si="1168"/>
        <v>685.17596483516479</v>
      </c>
      <c r="O161" s="1">
        <f t="shared" si="1056"/>
        <v>22.01</v>
      </c>
      <c r="P161" s="1">
        <f t="shared" si="1057"/>
        <v>101</v>
      </c>
      <c r="Q161" s="2">
        <f t="shared" si="1058"/>
        <v>9568.08</v>
      </c>
      <c r="R161" s="1">
        <f t="shared" si="1169"/>
        <v>95.680800000000005</v>
      </c>
      <c r="S161" s="7">
        <f t="shared" si="1059"/>
        <v>0.1084</v>
      </c>
      <c r="T161" s="7">
        <f t="shared" si="1170"/>
        <v>9.228889823999999E-3</v>
      </c>
      <c r="U161" s="7">
        <f t="shared" si="1171"/>
        <v>5.2029491518009133E-2</v>
      </c>
      <c r="V161" s="40">
        <f t="shared" si="1172"/>
        <v>5127.2756619537149</v>
      </c>
      <c r="W161" s="1">
        <f t="shared" si="1060"/>
        <v>0</v>
      </c>
      <c r="X161" s="1">
        <f t="shared" si="1061"/>
        <v>119.74</v>
      </c>
      <c r="Y161" s="1">
        <f t="shared" si="1062"/>
        <v>97.72999999999999</v>
      </c>
      <c r="Z161" s="6">
        <f t="shared" si="1173"/>
        <v>0.80246106979523479</v>
      </c>
      <c r="AA161" s="2">
        <f t="shared" si="1063"/>
        <v>464.2</v>
      </c>
      <c r="AB161" s="40">
        <f t="shared" si="1174"/>
        <v>27481.926356927921</v>
      </c>
      <c r="AC161" s="1">
        <f t="shared" si="1175"/>
        <v>0.20611977595863853</v>
      </c>
      <c r="AD161" s="2">
        <f t="shared" si="1147"/>
        <v>39</v>
      </c>
      <c r="AE161" s="10">
        <f t="shared" si="1176"/>
        <v>8.0386712623869023</v>
      </c>
      <c r="AF161" s="12">
        <f t="shared" si="1177"/>
        <v>0.13421520343720073</v>
      </c>
      <c r="AG161" s="43">
        <f t="shared" si="1178"/>
        <v>-1.4297140674006639E-4</v>
      </c>
      <c r="AH161" s="97">
        <f t="shared" si="1179"/>
        <v>3.6770494275732968E-5</v>
      </c>
      <c r="AI161" s="11">
        <f t="shared" si="1180"/>
        <v>0</v>
      </c>
      <c r="AJ161" s="43">
        <f t="shared" si="1181"/>
        <v>2.0274541580182484E-3</v>
      </c>
      <c r="AK161" s="43"/>
      <c r="AL161" s="11">
        <f t="shared" si="1182"/>
        <v>0</v>
      </c>
      <c r="AM161" s="10">
        <f t="shared" si="1183"/>
        <v>97.642603189330799</v>
      </c>
      <c r="AN161" s="9"/>
      <c r="AO161" s="9">
        <f t="shared" si="1184"/>
        <v>97.437974166978478</v>
      </c>
      <c r="AP161" s="108">
        <f t="shared" si="715"/>
        <v>97.437974166978478</v>
      </c>
      <c r="AQ161" s="15">
        <f t="shared" si="1185"/>
        <v>0</v>
      </c>
      <c r="AR161" s="49"/>
      <c r="AS161" s="11">
        <f t="shared" si="1186"/>
        <v>1.9956013711280297E-5</v>
      </c>
      <c r="AT161" s="10">
        <f t="shared" si="1187"/>
        <v>97.540283205919337</v>
      </c>
      <c r="AU161" s="9">
        <f t="shared" si="1188"/>
        <v>97.437974166978478</v>
      </c>
      <c r="AV161" s="9">
        <f t="shared" si="1189"/>
        <v>97.234067205473195</v>
      </c>
      <c r="AW161" s="101">
        <f t="shared" si="719"/>
        <v>97.336020686225837</v>
      </c>
      <c r="AX161" s="15">
        <f t="shared" si="720"/>
        <v>1.9884532737175379E-5</v>
      </c>
      <c r="AY161" s="49"/>
      <c r="AZ161" s="11">
        <f t="shared" si="1190"/>
        <v>3.9842666181796287E-5</v>
      </c>
      <c r="BA161" s="10">
        <f t="shared" si="1191"/>
        <v>97.438307912238926</v>
      </c>
      <c r="BB161" s="9">
        <f t="shared" si="1192"/>
        <v>97.43796330077204</v>
      </c>
      <c r="BC161" s="9">
        <f t="shared" si="1193"/>
        <v>97.030872440318291</v>
      </c>
      <c r="BD161" s="101">
        <f t="shared" si="723"/>
        <v>97.234417870545172</v>
      </c>
      <c r="BE161" s="15">
        <f t="shared" si="1194"/>
        <v>3.9698554095160134E-5</v>
      </c>
      <c r="BF161" s="49"/>
      <c r="BG161" s="11">
        <f t="shared" si="1195"/>
        <v>5.9658777083616303E-5</v>
      </c>
      <c r="BH161" s="10">
        <f t="shared" si="1196"/>
        <v>97.336661623241909</v>
      </c>
      <c r="BI161" s="9">
        <f t="shared" si="1197"/>
        <v>97.437919989937726</v>
      </c>
      <c r="BJ161" s="9">
        <f t="shared" si="1198"/>
        <v>96.828379838313992</v>
      </c>
      <c r="BK161" s="101">
        <f t="shared" si="728"/>
        <v>97.133149914125852</v>
      </c>
      <c r="BL161" s="15">
        <f t="shared" si="1199"/>
        <v>5.9440938210789122E-5</v>
      </c>
      <c r="BM161" s="49"/>
      <c r="BN161" s="11">
        <f t="shared" si="1200"/>
        <v>7.9403204691796375E-5</v>
      </c>
      <c r="BO161" s="10">
        <f t="shared" si="1201"/>
        <v>97.235328687268151</v>
      </c>
      <c r="BP161" s="9">
        <f t="shared" si="1202"/>
        <v>97.437822890104755</v>
      </c>
      <c r="BQ161" s="9">
        <f t="shared" si="1203"/>
        <v>96.626579206683147</v>
      </c>
      <c r="BR161" s="101">
        <f t="shared" si="733"/>
        <v>97.032201048393944</v>
      </c>
      <c r="BS161" s="15">
        <f t="shared" si="1204"/>
        <v>7.9110597606576061E-5</v>
      </c>
      <c r="BT161" s="12"/>
      <c r="BU161" s="11">
        <f t="shared" si="1205"/>
        <v>9.9074845424998204E-5</v>
      </c>
      <c r="BV161" s="10">
        <f t="shared" si="1206"/>
        <v>97.13429349256289</v>
      </c>
      <c r="BW161" s="9">
        <f t="shared" si="1207"/>
        <v>97.437650894835429</v>
      </c>
      <c r="BX161" s="9">
        <f t="shared" si="1208"/>
        <v>96.425460202143839</v>
      </c>
      <c r="BY161" s="101">
        <f t="shared" si="738"/>
        <v>96.931555548489627</v>
      </c>
      <c r="BZ161" s="15">
        <f t="shared" si="1209"/>
        <v>9.8706482684599348E-5</v>
      </c>
      <c r="CA161" s="12"/>
      <c r="CB161" s="11">
        <f t="shared" si="1210"/>
        <v>1.1867263336617645E-4</v>
      </c>
      <c r="CC161" s="10">
        <f t="shared" si="1211"/>
        <v>97.03354047364428</v>
      </c>
      <c r="CD161" s="9">
        <f t="shared" si="1212"/>
        <v>97.437383139258984</v>
      </c>
      <c r="CE161" s="9">
        <f t="shared" si="1213"/>
        <v>96.225012339915963</v>
      </c>
      <c r="CF161" s="101">
        <f t="shared" si="743"/>
        <v>96.831197739587481</v>
      </c>
      <c r="CG161" s="15">
        <f t="shared" si="1214"/>
        <v>1.182275812025523E-4</v>
      </c>
      <c r="CH161" s="12"/>
      <c r="CI161" s="11">
        <f t="shared" si="1215"/>
        <v>1.381955397651175E-4</v>
      </c>
      <c r="CJ161" s="10">
        <f t="shared" si="1216"/>
        <v>96.933054117516477</v>
      </c>
      <c r="CK161" s="9">
        <f t="shared" si="1217"/>
        <v>97.436999003461722</v>
      </c>
      <c r="CL161" s="9">
        <f t="shared" si="1218"/>
        <v>96.025225002654494</v>
      </c>
      <c r="CM161" s="101">
        <f t="shared" si="748"/>
        <v>96.731112003058115</v>
      </c>
      <c r="CN161" s="15">
        <f t="shared" si="1219"/>
        <v>1.3767291773320278E-4</v>
      </c>
      <c r="CO161" s="12"/>
      <c r="CP161" s="11">
        <f t="shared" si="1220"/>
        <v>1.5764257252394665E-4</v>
      </c>
      <c r="CQ161" s="10">
        <f t="shared" si="1221"/>
        <v>96.832818969727185</v>
      </c>
      <c r="CR161" s="9">
        <f t="shared" si="1222"/>
        <v>97.436478115638906</v>
      </c>
      <c r="CS161" s="9">
        <f t="shared" si="524"/>
        <v>95.826087449299777</v>
      </c>
      <c r="CT161" s="101">
        <f t="shared" si="752"/>
        <v>96.631282782469341</v>
      </c>
      <c r="CU161" s="15">
        <f t="shared" si="1223"/>
        <v>1.5704155310868341E-4</v>
      </c>
      <c r="CV161" s="12"/>
      <c r="CW161" s="11">
        <f t="shared" si="754"/>
        <v>1.7701277566702249E-4</v>
      </c>
      <c r="CX161" s="10">
        <f t="shared" si="755"/>
        <v>96.732819640267479</v>
      </c>
      <c r="CY161" s="9">
        <f t="shared" si="525"/>
        <v>97.435800355013413</v>
      </c>
      <c r="CZ161" s="9">
        <f t="shared" si="526"/>
        <v>95.627588823835481</v>
      </c>
      <c r="DA161" s="101">
        <f t="shared" si="756"/>
        <v>96.531694589424447</v>
      </c>
      <c r="DB161" s="15">
        <f t="shared" si="757"/>
        <v>1.7633258385106259E-4</v>
      </c>
      <c r="DC161" s="12"/>
      <c r="DD161" s="11">
        <f t="shared" si="758"/>
        <v>1.9630522879667439E-4</v>
      </c>
      <c r="DE161" s="10">
        <f t="shared" si="759"/>
        <v>96.633040809311737</v>
      </c>
      <c r="DF161" s="9">
        <f t="shared" si="527"/>
        <v>97.434945854526944</v>
      </c>
      <c r="DG161" s="9">
        <f t="shared" si="528"/>
        <v>95.429718163950653</v>
      </c>
      <c r="DH161" s="101">
        <f t="shared" si="760"/>
        <v>96.432332009238792</v>
      </c>
      <c r="DI161" s="15">
        <f t="shared" si="761"/>
        <v>1.9554514159008824E-4</v>
      </c>
      <c r="DJ161" s="12"/>
      <c r="DK161" s="11">
        <f t="shared" si="762"/>
        <v>2.1551904653556081E-4</v>
      </c>
      <c r="DL161" s="10">
        <f t="shared" si="763"/>
        <v>96.533467232798742</v>
      </c>
      <c r="DM161" s="9">
        <f t="shared" si="529"/>
        <v>97.433895003309161</v>
      </c>
      <c r="DN161" s="9">
        <f t="shared" si="530"/>
        <v>95.232464409590506</v>
      </c>
      <c r="DO161" s="101">
        <f t="shared" si="764"/>
        <v>96.33317970644984</v>
      </c>
      <c r="DP161" s="15">
        <f t="shared" si="765"/>
        <v>2.1467839247010564E-4</v>
      </c>
      <c r="DQ161" s="12"/>
      <c r="DR161" s="11">
        <f t="shared" si="766"/>
        <v>2.3465337795772816E-4</v>
      </c>
      <c r="DS161" s="10">
        <f t="shared" si="767"/>
        <v>96.434083747848945</v>
      </c>
      <c r="DT161" s="9">
        <f t="shared" si="531"/>
        <v>97.43262844893043</v>
      </c>
      <c r="DU161" s="9">
        <f t="shared" si="532"/>
        <v>95.035816411398187</v>
      </c>
      <c r="DV161" s="101">
        <f t="shared" si="768"/>
        <v>96.234222430164309</v>
      </c>
      <c r="DW161" s="15">
        <f t="shared" si="769"/>
        <v>2.3373153654654031E-4</v>
      </c>
      <c r="DX161" s="12"/>
      <c r="DY161" s="11">
        <f t="shared" si="770"/>
        <v>2.5370740600865491E-4</v>
      </c>
      <c r="DZ161" s="10">
        <f t="shared" si="771"/>
        <v>96.334875278021798</v>
      </c>
      <c r="EA161" s="9">
        <f t="shared" si="533"/>
        <v>97.431127099443998</v>
      </c>
      <c r="EB161" s="9">
        <f t="shared" si="534"/>
        <v>94.839762939032113</v>
      </c>
      <c r="EC161" s="101">
        <f t="shared" si="772"/>
        <v>96.135445019238063</v>
      </c>
      <c r="ED161" s="15">
        <f t="shared" si="773"/>
        <v>2.5270380717392992E-4</v>
      </c>
      <c r="EE161" s="12"/>
      <c r="EF161" s="11">
        <f t="shared" si="774"/>
        <v>2.7268034691630761E-4</v>
      </c>
      <c r="EG161" s="10">
        <f t="shared" si="775"/>
        <v>96.235826838408329</v>
      </c>
      <c r="EH161" s="9">
        <f t="shared" si="535"/>
        <v>97.429372125223239</v>
      </c>
      <c r="EI161" s="9">
        <f t="shared" si="536"/>
        <v>94.644292689359858</v>
      </c>
      <c r="EJ161" s="101">
        <f t="shared" si="776"/>
        <v>96.036832407291541</v>
      </c>
      <c r="EK161" s="15">
        <f t="shared" si="777"/>
        <v>2.7159447038606837E-4</v>
      </c>
      <c r="EL161" s="12"/>
      <c r="EM161" s="11">
        <f t="shared" si="778"/>
        <v>2.915714495936934E-4</v>
      </c>
      <c r="EN161" s="10">
        <f t="shared" si="779"/>
        <v>96.136923540562236</v>
      </c>
      <c r="EO161" s="9">
        <f t="shared" si="537"/>
        <v>97.427344960599953</v>
      </c>
      <c r="EP161" s="9">
        <f t="shared" si="538"/>
        <v>94.449394294516665</v>
      </c>
      <c r="EQ161" s="101">
        <f t="shared" si="780"/>
        <v>95.938369627558302</v>
      </c>
      <c r="ER161" s="15">
        <f t="shared" si="781"/>
        <v>2.9040282426989441E-4</v>
      </c>
      <c r="ES161" s="12"/>
      <c r="ET161" s="11">
        <f t="shared" si="782"/>
        <v>3.1037999503459449E-4</v>
      </c>
      <c r="EU161" s="10">
        <f t="shared" si="783"/>
        <v>96.038150597266423</v>
      </c>
      <c r="EV161" s="9">
        <f t="shared" si="539"/>
        <v>97.425027305309499</v>
      </c>
      <c r="EW161" s="9">
        <f t="shared" si="540"/>
        <v>94.255056329827639</v>
      </c>
      <c r="EX161" s="101">
        <f t="shared" si="784"/>
        <v>95.840041817568562</v>
      </c>
      <c r="EY161" s="15">
        <f t="shared" si="785"/>
        <v>3.0912819833388646E-4</v>
      </c>
      <c r="EZ161" s="12"/>
      <c r="FA161" s="11">
        <f t="shared" si="786"/>
        <v>3.2910529570313841E-4</v>
      </c>
      <c r="FB161" s="10">
        <f t="shared" si="787"/>
        <v>95.939493327137399</v>
      </c>
      <c r="FC161" s="9">
        <f t="shared" si="541"/>
        <v>97.422401125748578</v>
      </c>
      <c r="FD161" s="9">
        <f t="shared" si="542"/>
        <v>94.061267321586087</v>
      </c>
      <c r="FE161" s="101">
        <f t="shared" si="788"/>
        <v>95.741834223667325</v>
      </c>
      <c r="FF161" s="15">
        <f t="shared" si="789"/>
        <v>3.2776995287218166E-4</v>
      </c>
      <c r="FG161" s="12"/>
      <c r="FH161" s="11">
        <f t="shared" si="790"/>
        <v>3.4774669491851229E-4</v>
      </c>
      <c r="FI161" s="10">
        <f t="shared" si="791"/>
        <v>95.840937159066627</v>
      </c>
      <c r="FJ161" s="9">
        <f t="shared" si="543"/>
        <v>97.419448656051685</v>
      </c>
      <c r="FK161" s="9">
        <f t="shared" si="544"/>
        <v>93.868015754683881</v>
      </c>
      <c r="FL161" s="101">
        <f t="shared" si="792"/>
        <v>95.643732205367783</v>
      </c>
      <c r="FM161" s="15">
        <f t="shared" si="793"/>
        <v>3.4632747832545374E-4</v>
      </c>
      <c r="FN161" s="12"/>
      <c r="FO161" s="11">
        <f t="shared" si="794"/>
        <v>3.6630356623577252E-4</v>
      </c>
      <c r="FP161" s="10">
        <f t="shared" si="795"/>
        <v>95.74246763649964</v>
      </c>
      <c r="FQ161" s="9">
        <f t="shared" si="545"/>
        <v>97.41615239899194</v>
      </c>
      <c r="FR161" s="9">
        <f t="shared" si="546"/>
        <v>93.675290080090051</v>
      </c>
      <c r="FS161" s="101">
        <f t="shared" si="796"/>
        <v>95.545721239540995</v>
      </c>
      <c r="FT161" s="15">
        <f t="shared" si="797"/>
        <v>3.6480019463947238E-4</v>
      </c>
      <c r="FU161" s="12"/>
      <c r="FV161" s="11">
        <f t="shared" si="798"/>
        <v>3.8477531282367946E-4</v>
      </c>
      <c r="FW161" s="10">
        <f t="shared" si="799"/>
        <v>95.64407042155392</v>
      </c>
      <c r="FX161" s="9">
        <f t="shared" si="547"/>
        <v>97.412495126712329</v>
      </c>
      <c r="FY161" s="9">
        <f t="shared" si="548"/>
        <v>93.483078722172792</v>
      </c>
      <c r="FZ161" s="101">
        <f t="shared" si="800"/>
        <v>95.447786924442568</v>
      </c>
      <c r="GA161" s="15">
        <f t="shared" si="801"/>
        <v>3.8318755062237528E-4</v>
      </c>
      <c r="GB161" s="12"/>
      <c r="GC161" s="11">
        <f t="shared" si="802"/>
        <v>4.0316136684060425E-4</v>
      </c>
      <c r="GD161" s="10">
        <f t="shared" si="803"/>
        <v>95.545731298975966</v>
      </c>
      <c r="GE161" s="9">
        <f t="shared" si="549"/>
        <v>97.408459881292941</v>
      </c>
      <c r="GF161" s="9">
        <f t="shared" si="550"/>
        <v>93.291370085861644</v>
      </c>
      <c r="GG161" s="101">
        <f t="shared" si="804"/>
        <v>95.349914983577293</v>
      </c>
      <c r="GH161" s="15">
        <f t="shared" si="805"/>
        <v>4.0148902330155848E-4</v>
      </c>
      <c r="GI161" s="12"/>
      <c r="GJ161" s="11">
        <f t="shared" si="1224"/>
        <v>4.2146118880936743E-4</v>
      </c>
      <c r="GK161" s="10">
        <f t="shared" si="1225"/>
        <v>95.447436179938791</v>
      </c>
      <c r="GL161" s="9">
        <f t="shared" si="551"/>
        <v>97.404029975160199</v>
      </c>
      <c r="GM161" s="9">
        <f t="shared" si="1234"/>
        <v>93.100152563648209</v>
      </c>
      <c r="GN161" s="120">
        <f t="shared" si="808"/>
        <v>95.252091269404204</v>
      </c>
      <c r="GO161" s="15">
        <f t="shared" si="1226"/>
        <v>4.1970411728087448E-4</v>
      </c>
      <c r="GP161" s="12"/>
      <c r="GQ161" s="11">
        <f t="shared" si="810"/>
        <v>4.3967426699174596E-4</v>
      </c>
      <c r="GR161" s="10">
        <f t="shared" si="811"/>
        <v>95.349171105681819</v>
      </c>
      <c r="GS161" s="9">
        <f t="shared" si="553"/>
        <v>97.399188991343649</v>
      </c>
      <c r="GT161" s="9">
        <f t="shared" si="1235"/>
        <v>92.909414542418716</v>
      </c>
      <c r="GU161" s="120">
        <f t="shared" si="812"/>
        <v>95.15430176688119</v>
      </c>
      <c r="GV161" s="15">
        <f t="shared" si="813"/>
        <v>4.3783236409938994E-4</v>
      </c>
      <c r="GW161" s="12"/>
      <c r="GX161" s="11">
        <f t="shared" si="814"/>
        <v>4.5780011676382763E-4</v>
      </c>
      <c r="GY161" s="10">
        <f t="shared" si="815"/>
        <v>95.250922250992687</v>
      </c>
      <c r="GZ161" s="9">
        <f t="shared" si="555"/>
        <v>97.393920783586083</v>
      </c>
      <c r="HA161" s="9">
        <f t="shared" si="556"/>
        <v>92.719144410120833</v>
      </c>
      <c r="HB161" s="101">
        <f t="shared" si="816"/>
        <v>95.056532596853458</v>
      </c>
      <c r="HC161" s="15">
        <f t="shared" si="817"/>
        <v>4.5587332159199303E-4</v>
      </c>
      <c r="HD161" s="12"/>
      <c r="HE161" s="11">
        <f t="shared" si="818"/>
        <v>4.7583827999256583E-4</v>
      </c>
      <c r="HF161" s="10">
        <f t="shared" si="819"/>
        <v>95.152675927534858</v>
      </c>
      <c r="HG161" s="9">
        <f t="shared" si="557"/>
        <v>97.388209476312525</v>
      </c>
      <c r="HH161" s="9">
        <f t="shared" si="558"/>
        <v>92.529330562258011</v>
      </c>
      <c r="HI161" s="101">
        <f t="shared" si="820"/>
        <v>94.958770019285268</v>
      </c>
      <c r="HJ161" s="15">
        <f t="shared" si="821"/>
        <v>4.7382657325304318E-4</v>
      </c>
      <c r="HK161" s="12"/>
      <c r="HL161" s="11">
        <f t="shared" si="822"/>
        <v>4.9378832441470712E-4</v>
      </c>
      <c r="HM161" s="10">
        <f t="shared" si="823"/>
        <v>95.05441858702045</v>
      </c>
      <c r="HN161" s="9">
        <f t="shared" si="559"/>
        <v>97.382039464463617</v>
      </c>
      <c r="HO161" s="9">
        <f t="shared" si="1236"/>
        <v>92.339961408213711</v>
      </c>
      <c r="HP161" s="120">
        <f t="shared" si="824"/>
        <v>94.861000436338657</v>
      </c>
      <c r="HQ161" s="15">
        <f t="shared" si="825"/>
        <v>4.9169172760341398E-4</v>
      </c>
      <c r="HR161" s="12"/>
      <c r="HS161" s="11">
        <f t="shared" si="1064"/>
        <v>5.1164984301841764E-4</v>
      </c>
      <c r="HT161" s="10">
        <f t="shared" si="826"/>
        <v>94.956136824232118</v>
      </c>
      <c r="HU161" s="9">
        <f t="shared" si="1237"/>
        <v>97.375395413198888</v>
      </c>
      <c r="HV161" s="9">
        <f t="shared" si="562"/>
        <v>92.151025377400046</v>
      </c>
      <c r="HW161" s="120">
        <f t="shared" si="827"/>
        <v>94.763210395299467</v>
      </c>
      <c r="HX161" s="15">
        <f t="shared" si="828"/>
        <v>5.0946841756194261E-4</v>
      </c>
      <c r="HY161" s="12"/>
      <c r="HZ161" s="11">
        <f t="shared" si="1065"/>
        <v>5.2942245342865496E-4</v>
      </c>
      <c r="IA161" s="10">
        <f t="shared" si="829"/>
        <v>94.857817379893959</v>
      </c>
      <c r="IB161" s="9">
        <f t="shared" si="1238"/>
        <v>97.368262257475209</v>
      </c>
      <c r="IC161" s="9">
        <f t="shared" si="564"/>
        <v>91.962510925232664</v>
      </c>
      <c r="ID161" s="120">
        <f t="shared" si="830"/>
        <v>94.665386591353936</v>
      </c>
      <c r="IE161" s="15">
        <f t="shared" si="831"/>
        <v>5.271562998216794E-4</v>
      </c>
      <c r="IF161" s="12"/>
      <c r="IG161" s="11">
        <f t="shared" si="1066"/>
        <v>5.4710579729666314E-4</v>
      </c>
      <c r="IH161" s="10">
        <f t="shared" si="832"/>
        <v>94.759447143394908</v>
      </c>
      <c r="II161" s="9">
        <f t="shared" si="1239"/>
        <v>97.360625201505769</v>
      </c>
      <c r="IJ161" s="9">
        <f t="shared" si="566"/>
        <v>91.774406538928886</v>
      </c>
      <c r="IK161" s="120">
        <f t="shared" si="833"/>
        <v>94.567515870217335</v>
      </c>
      <c r="IL161" s="15">
        <f t="shared" si="834"/>
        <v>5.4475505423169277E-4</v>
      </c>
      <c r="IM161" s="12"/>
      <c r="IN161" s="11">
        <f t="shared" si="1067"/>
        <v>5.6469953969437686E-4</v>
      </c>
      <c r="IO161" s="10">
        <f t="shared" si="835"/>
        <v>94.661013155365708</v>
      </c>
      <c r="IP161" s="9">
        <f t="shared" si="1240"/>
        <v>97.352469718104643</v>
      </c>
      <c r="IQ161" s="9">
        <f t="shared" si="568"/>
        <v>91.586700743130294</v>
      </c>
      <c r="IR161" s="120">
        <f t="shared" si="836"/>
        <v>94.469585230617469</v>
      </c>
      <c r="IS161" s="15">
        <f t="shared" si="837"/>
        <v>5.6226438318486484E-4</v>
      </c>
      <c r="IT161" s="12"/>
      <c r="IU161" s="11">
        <f t="shared" si="1068"/>
        <v>5.8220336851412763E-4</v>
      </c>
      <c r="IV161" s="10">
        <f t="shared" si="838"/>
        <v>94.562502610112574</v>
      </c>
      <c r="IW161" s="9">
        <f t="shared" si="1241"/>
        <v>97.343781547922063</v>
      </c>
      <c r="IX161" s="9">
        <f t="shared" si="570"/>
        <v>91.399382105347939</v>
      </c>
      <c r="IY161" s="120">
        <f t="shared" si="839"/>
        <v>94.371581826635008</v>
      </c>
      <c r="IZ161" s="15">
        <f t="shared" si="840"/>
        <v>5.7968401101229602E-4</v>
      </c>
      <c r="JA161" s="12"/>
      <c r="JB161" s="11">
        <f t="shared" si="1069"/>
        <v>5.9961699387433654E-4</v>
      </c>
      <c r="JC161" s="10">
        <f t="shared" si="841"/>
        <v>94.463902857909119</v>
      </c>
      <c r="JD161" s="9">
        <f t="shared" si="1242"/>
        <v>97.334546698575409</v>
      </c>
      <c r="JE161" s="9">
        <f t="shared" si="572"/>
        <v>91.212439241230328</v>
      </c>
      <c r="JF161" s="120">
        <f t="shared" si="842"/>
        <v>94.273492969902861</v>
      </c>
      <c r="JG161" s="15">
        <f t="shared" si="843"/>
        <v>5.9701368338486267E-4</v>
      </c>
      <c r="JH161" s="12"/>
      <c r="JI161" s="11">
        <f t="shared" si="1070"/>
        <v>6.1694014753168442E-4</v>
      </c>
      <c r="JJ161" s="10">
        <f t="shared" si="844"/>
        <v>94.365201407148959</v>
      </c>
      <c r="JK161" s="9">
        <f t="shared" si="1243"/>
        <v>97.324751443680654</v>
      </c>
      <c r="JL161" s="9">
        <f t="shared" si="574"/>
        <v>91.025860819655179</v>
      </c>
      <c r="JM161" s="120">
        <f t="shared" si="845"/>
        <v>94.175306131667924</v>
      </c>
      <c r="JN161" s="15">
        <f t="shared" si="846"/>
        <v>6.1425316672219935E-4</v>
      </c>
      <c r="JO161" s="12"/>
      <c r="JP161" s="11">
        <f t="shared" si="1071"/>
        <v>6.3417258230010539E-4</v>
      </c>
      <c r="JQ161" s="10">
        <f t="shared" si="847"/>
        <v>94.26638592636192</v>
      </c>
      <c r="JR161" s="9">
        <f t="shared" si="1244"/>
        <v>97.314382321789068</v>
      </c>
      <c r="JS161" s="9">
        <f t="shared" si="576"/>
        <v>90.839635567644507</v>
      </c>
      <c r="JT161" s="120">
        <f t="shared" si="848"/>
        <v>94.077008944716795</v>
      </c>
      <c r="JU161" s="15">
        <f t="shared" si="849"/>
        <v>6.3140224760973619E-4</v>
      </c>
      <c r="JV161" s="12"/>
      <c r="JW161" s="11">
        <f t="shared" si="1072"/>
        <v>6.5131407147714815E-4</v>
      </c>
      <c r="JX161" s="10">
        <f t="shared" si="850"/>
        <v>94.167444246095897</v>
      </c>
      <c r="JY161" s="9">
        <f t="shared" si="1245"/>
        <v>97.30342613523375</v>
      </c>
      <c r="JZ161" s="9">
        <f t="shared" si="578"/>
        <v>90.653752275103372</v>
      </c>
      <c r="KA161" s="120">
        <f t="shared" si="851"/>
        <v>93.978589205168561</v>
      </c>
      <c r="KB161" s="15">
        <f t="shared" si="852"/>
        <v>6.4846073222407576E-4</v>
      </c>
      <c r="KC161" s="12"/>
      <c r="KD161" s="11">
        <f t="shared" si="1073"/>
        <v>6.6836440827812188E-4</v>
      </c>
      <c r="KE161" s="10">
        <f t="shared" si="853"/>
        <v>94.068364360666777</v>
      </c>
      <c r="KF161" s="9">
        <f t="shared" si="1246"/>
        <v>97.291869948890536</v>
      </c>
      <c r="KG161" s="9">
        <f t="shared" si="580"/>
        <v>90.468199799384635</v>
      </c>
      <c r="KH161" s="120">
        <f t="shared" si="854"/>
        <v>93.880034874137579</v>
      </c>
      <c r="KI161" s="15">
        <f t="shared" si="855"/>
        <v>6.6542844576702553E-4</v>
      </c>
      <c r="KJ161" s="12"/>
      <c r="KK161" s="11">
        <f t="shared" si="1074"/>
        <v>6.8532340527824678E-4</v>
      </c>
      <c r="KL161" s="10">
        <f t="shared" si="856"/>
        <v>93.969134429779785</v>
      </c>
      <c r="KM161" s="9">
        <f t="shared" si="1247"/>
        <v>97.279701088857635</v>
      </c>
      <c r="KN161" s="9">
        <f t="shared" si="582"/>
        <v>90.28296706967889</v>
      </c>
      <c r="KO161" s="120">
        <f t="shared" si="857"/>
        <v>93.781334079268262</v>
      </c>
      <c r="KP161" s="15">
        <f t="shared" si="858"/>
        <v>6.8230523190874093E-4</v>
      </c>
      <c r="KQ161" s="12"/>
      <c r="KR161" s="11">
        <f t="shared" si="1075"/>
        <v>7.021908938633309E-4</v>
      </c>
      <c r="KS161" s="10">
        <f t="shared" si="859"/>
        <v>93.869742780023955</v>
      </c>
      <c r="KT161" s="9">
        <f t="shared" si="1248"/>
        <v>97.266907141058212</v>
      </c>
      <c r="KU161" s="9">
        <f t="shared" si="584"/>
        <v>90.098043091232157</v>
      </c>
      <c r="KV161" s="120">
        <f t="shared" si="860"/>
        <v>93.682475116145184</v>
      </c>
      <c r="KW161" s="15">
        <f t="shared" si="861"/>
        <v>6.990909522401617E-4</v>
      </c>
      <c r="KX161" s="12"/>
      <c r="KY161" s="11">
        <f t="shared" si="1076"/>
        <v>7.1896672368913729E-4</v>
      </c>
      <c r="KZ161" s="10">
        <f t="shared" si="862"/>
        <v>93.770177906243106</v>
      </c>
      <c r="LA161" s="9">
        <f t="shared" si="1249"/>
        <v>97.253475949770163</v>
      </c>
      <c r="LB161" s="9">
        <f t="shared" si="586"/>
        <v>89.913416949392229</v>
      </c>
      <c r="LC161" s="120">
        <f t="shared" si="863"/>
        <v>93.583446449581203</v>
      </c>
      <c r="LD161" s="15">
        <f t="shared" si="864"/>
        <v>7.1578548573503448E-4</v>
      </c>
      <c r="LE161" s="12"/>
      <c r="LF161" s="11">
        <f t="shared" si="1077"/>
        <v>7.3565076214979111E-4</v>
      </c>
      <c r="LG161" s="10">
        <f t="shared" si="865"/>
        <v>93.67042847278573</v>
      </c>
      <c r="LH161" s="9">
        <f t="shared" si="1250"/>
        <v>97.239395616086924</v>
      </c>
      <c r="LI161" s="9">
        <f t="shared" si="588"/>
        <v>89.729077813484636</v>
      </c>
      <c r="LJ161" s="120">
        <f t="shared" si="866"/>
        <v>93.48423671478578</v>
      </c>
      <c r="LK161" s="15">
        <f t="shared" si="867"/>
        <v>7.3238872822185353E-4</v>
      </c>
      <c r="LL161" s="12"/>
      <c r="LM161" s="11">
        <f t="shared" si="1078"/>
        <v>7.5224289385549773E-4</v>
      </c>
      <c r="LN161" s="10">
        <f t="shared" si="868"/>
        <v>93.570483314636306</v>
      </c>
      <c r="LO161" s="9">
        <f t="shared" si="1251"/>
        <v>97.224654496313335</v>
      </c>
      <c r="LP161" s="9">
        <f t="shared" si="590"/>
        <v>89.545014940522123</v>
      </c>
      <c r="LQ161" s="120">
        <f t="shared" si="869"/>
        <v>93.384834718417721</v>
      </c>
      <c r="LR161" s="15">
        <f t="shared" si="870"/>
        <v>7.4890059186567609E-4</v>
      </c>
      <c r="LS161" s="12"/>
      <c r="LT161" s="11">
        <f t="shared" si="1079"/>
        <v>7.6874302011963318E-4</v>
      </c>
      <c r="LU161" s="10">
        <f t="shared" si="871"/>
        <v>93.470331438431785</v>
      </c>
      <c r="LV161" s="9">
        <f t="shared" si="1252"/>
        <v>97.209241200300283</v>
      </c>
      <c r="LW161" s="9">
        <f t="shared" si="592"/>
        <v>89.361217678746129</v>
      </c>
      <c r="LX161" s="120">
        <f t="shared" si="872"/>
        <v>93.285229439523206</v>
      </c>
      <c r="LY161" s="15">
        <f t="shared" si="873"/>
        <v>7.6532100466036933E-4</v>
      </c>
      <c r="LZ161" s="12"/>
      <c r="MA161" s="11">
        <f t="shared" si="1080"/>
        <v>7.8515105845569459E-4</v>
      </c>
      <c r="MB161" s="10">
        <f t="shared" si="874"/>
        <v>93.369962023364366</v>
      </c>
      <c r="MC161" s="9">
        <f t="shared" si="1253"/>
        <v>97.193144589721754</v>
      </c>
      <c r="MD161" s="9">
        <f t="shared" si="594"/>
        <v>89.177675471006452</v>
      </c>
      <c r="ME161" s="120">
        <f t="shared" si="875"/>
        <v>93.185410030364096</v>
      </c>
      <c r="MF161" s="15">
        <f t="shared" si="876"/>
        <v>7.816499099310251E-4</v>
      </c>
      <c r="MG161" s="12"/>
      <c r="MH161" s="11">
        <f t="shared" si="1081"/>
        <v>8.014669420838889E-4</v>
      </c>
      <c r="MI161" s="10">
        <f t="shared" si="877"/>
        <v>93.269364421975411</v>
      </c>
      <c r="MJ161" s="9">
        <f t="shared" si="1254"/>
        <v>97.176353776297802</v>
      </c>
      <c r="MK161" s="9">
        <f t="shared" si="596"/>
        <v>88.994377857976673</v>
      </c>
      <c r="ML161" s="120">
        <f t="shared" si="878"/>
        <v>93.085365817137244</v>
      </c>
      <c r="MM161" s="15">
        <f t="shared" si="879"/>
        <v>7.9788726584708594E-4</v>
      </c>
      <c r="MN161" s="12"/>
      <c r="MO161" s="11">
        <f t="shared" si="1082"/>
        <v>8.1769061944795337E-4</v>
      </c>
      <c r="MP161" s="10">
        <f t="shared" si="880"/>
        <v>93.168528160841021</v>
      </c>
      <c r="MQ161" s="9">
        <f t="shared" si="1255"/>
        <v>97.158858119966837</v>
      </c>
      <c r="MR161" s="9">
        <f t="shared" si="598"/>
        <v>88.811314481212165</v>
      </c>
      <c r="MS161" s="120">
        <f t="shared" si="881"/>
        <v>92.985086300589501</v>
      </c>
      <c r="MT161" s="15">
        <f t="shared" si="882"/>
        <v>8.1403304494592895E-4</v>
      </c>
      <c r="MU161" s="12"/>
      <c r="MV161" s="11">
        <f t="shared" si="1083"/>
        <v>8.3382205374189864E-4</v>
      </c>
      <c r="MW161" s="10">
        <f t="shared" si="883"/>
        <v>93.067442941154269</v>
      </c>
      <c r="MX161" s="9">
        <f t="shared" si="1256"/>
        <v>97.140647227010518</v>
      </c>
      <c r="MY161" s="9">
        <f t="shared" si="1257"/>
        <v>88.628475086049889</v>
      </c>
      <c r="MZ161" s="120">
        <f t="shared" si="884"/>
        <v>92.884561156530197</v>
      </c>
      <c r="NA161" s="15">
        <f t="shared" si="885"/>
        <v>8.3008723366720014E-4</v>
      </c>
      <c r="NB161" s="12"/>
      <c r="NC161" s="11">
        <f t="shared" si="1084"/>
        <v>8.4986122244705225E-4</v>
      </c>
      <c r="ND161" s="10">
        <f t="shared" si="886"/>
        <v>92.96609863920537</v>
      </c>
      <c r="NE161" s="9">
        <f t="shared" si="601"/>
        <v>97.121710948134393</v>
      </c>
      <c r="NF161" s="9">
        <f t="shared" si="1258"/>
        <v>88.445849524354074</v>
      </c>
      <c r="NG161" s="120">
        <f t="shared" si="887"/>
        <v>92.78378023624424</v>
      </c>
      <c r="NH161" s="15">
        <f t="shared" si="888"/>
        <v>8.4604983189790351E-4</v>
      </c>
      <c r="NI161" s="12"/>
      <c r="NJ161" s="11">
        <f t="shared" si="1085"/>
        <v>8.6580811687937177E-4</v>
      </c>
      <c r="NK161" s="10">
        <f t="shared" si="889"/>
        <v>92.864485306763271</v>
      </c>
      <c r="NL161" s="9">
        <f t="shared" si="603"/>
        <v>97.102039376507349</v>
      </c>
      <c r="NM161" s="9">
        <f t="shared" si="1259"/>
        <v>88.263427757109355</v>
      </c>
      <c r="NN161" s="120">
        <f t="shared" si="890"/>
        <v>92.682733566808352</v>
      </c>
      <c r="NO161" s="15">
        <f t="shared" si="891"/>
        <v>8.6192085252834833E-4</v>
      </c>
      <c r="NP161" s="12"/>
      <c r="NQ161" s="11">
        <f t="shared" si="1086"/>
        <v>8.8166274174712842E-4</v>
      </c>
      <c r="NR161" s="10">
        <f t="shared" si="892"/>
        <v>92.762593171361033</v>
      </c>
      <c r="NS161" s="9">
        <f t="shared" si="605"/>
        <v>97.081622845762709</v>
      </c>
      <c r="NT161" s="9">
        <f t="shared" si="1260"/>
        <v>88.081199856865595</v>
      </c>
      <c r="NU161" s="120">
        <f t="shared" si="893"/>
        <v>92.581411351314159</v>
      </c>
      <c r="NV161" s="15">
        <f t="shared" si="894"/>
        <v>8.777003210187793E-4</v>
      </c>
      <c r="NW161" s="12"/>
      <c r="NX161" s="11">
        <f t="shared" si="1087"/>
        <v>8.9742511471890569E-4</v>
      </c>
      <c r="NY161" s="10">
        <f t="shared" si="895"/>
        <v>92.660412636488445</v>
      </c>
      <c r="NZ161" s="9">
        <f t="shared" si="607"/>
        <v>97.060451927963882</v>
      </c>
      <c r="OA161" s="9">
        <f t="shared" si="1261"/>
        <v>87.899156010035426</v>
      </c>
      <c r="OB161" s="120">
        <f t="shared" si="896"/>
        <v>92.479803968999647</v>
      </c>
      <c r="OC161" s="15">
        <f t="shared" si="897"/>
        <v>8.9338827497697072E-4</v>
      </c>
      <c r="OD161" s="12"/>
      <c r="OE161" s="11">
        <f t="shared" si="1088"/>
        <v>9.1309526600205529E-4</v>
      </c>
      <c r="OF161" s="10">
        <f t="shared" si="898"/>
        <v>92.557934281693804</v>
      </c>
      <c r="OG161" s="9">
        <f t="shared" si="609"/>
        <v>97.038517431537215</v>
      </c>
      <c r="OH161" s="9">
        <f t="shared" si="1262"/>
        <v>87.717286519048045</v>
      </c>
      <c r="OI161" s="120">
        <f t="shared" si="899"/>
        <v>92.37790197529263</v>
      </c>
      <c r="OJ161" s="15">
        <f t="shared" si="900"/>
        <v>9.0898476374657959E-4</v>
      </c>
      <c r="OK161" s="12"/>
      <c r="OL161" s="11">
        <f t="shared" si="1089"/>
        <v>9.2867323793156646E-4</v>
      </c>
      <c r="OM161" s="10">
        <f t="shared" si="901"/>
        <v>92.455148862597909</v>
      </c>
      <c r="ON161" s="9">
        <f t="shared" si="611"/>
        <v>97.015810399174569</v>
      </c>
      <c r="OO161" s="9">
        <f t="shared" si="1263"/>
        <v>87.535581804364227</v>
      </c>
      <c r="OP161" s="120">
        <f t="shared" si="902"/>
        <v>92.275696101769398</v>
      </c>
      <c r="OQ161" s="15">
        <f t="shared" si="903"/>
        <v>9.2448984800614004E-4</v>
      </c>
      <c r="OR161" s="12"/>
      <c r="OS161" s="11">
        <f t="shared" si="1090"/>
        <v>9.4415908456911546E-4</v>
      </c>
      <c r="OT161" s="10">
        <f t="shared" si="904"/>
        <v>92.352047310824048</v>
      </c>
      <c r="OU161" s="9">
        <f t="shared" si="613"/>
        <v>96.99232210570824</v>
      </c>
      <c r="OV161" s="9">
        <f t="shared" si="1264"/>
        <v>87.354032406350541</v>
      </c>
      <c r="OW161" s="120">
        <f t="shared" si="905"/>
        <v>92.17317725602939</v>
      </c>
      <c r="OX161" s="15">
        <f t="shared" si="906"/>
        <v>9.3990359937904061E-4</v>
      </c>
      <c r="OY161" s="12"/>
      <c r="OZ161" s="11">
        <f t="shared" si="1091"/>
        <v>9.5955287131276284E-4</v>
      </c>
      <c r="PA161" s="10">
        <f t="shared" si="907"/>
        <v>92.248620733844135</v>
      </c>
      <c r="PB161" s="9">
        <f t="shared" si="615"/>
        <v>96.968044055960434</v>
      </c>
      <c r="PC161" s="9">
        <f t="shared" si="1265"/>
        <v>87.17262898702154</v>
      </c>
      <c r="PD161" s="120">
        <f t="shared" si="908"/>
        <v>92.070336521490987</v>
      </c>
      <c r="PE161" s="15">
        <f t="shared" si="909"/>
        <v>9.5522610005392369E-4</v>
      </c>
      <c r="PF161" s="12"/>
      <c r="PG161" s="11">
        <f t="shared" si="1092"/>
        <v>9.7485467451668246E-4</v>
      </c>
      <c r="PH161" s="10">
        <f t="shared" si="910"/>
        <v>92.144860414746532</v>
      </c>
      <c r="PI161" s="9">
        <f t="shared" si="617"/>
        <v>96.942967982569641</v>
      </c>
      <c r="PJ161" s="9">
        <f t="shared" si="1266"/>
        <v>86.991362331648858</v>
      </c>
      <c r="PK161" s="120">
        <f t="shared" si="911"/>
        <v>91.96716515710925</v>
      </c>
      <c r="PL161" s="15">
        <f t="shared" si="912"/>
        <v>9.7045744241580222E-4</v>
      </c>
      <c r="PM161" s="12"/>
      <c r="PN161" s="11">
        <f t="shared" si="1093"/>
        <v>9.9006458112124132E-4</v>
      </c>
      <c r="PO161" s="10">
        <f t="shared" si="913"/>
        <v>92.040757811926184</v>
      </c>
      <c r="PP161" s="9">
        <f t="shared" si="619"/>
        <v>96.917085843796073</v>
      </c>
      <c r="PQ161" s="9">
        <f t="shared" si="1267"/>
        <v>86.810223350242879</v>
      </c>
      <c r="PR161" s="120">
        <f t="shared" si="914"/>
        <v>91.863654597019476</v>
      </c>
      <c r="PS161" s="15">
        <f t="shared" si="915"/>
        <v>9.8559772868756206E-4</v>
      </c>
      <c r="PT161" s="12"/>
      <c r="PU161" s="11">
        <f t="shared" si="1094"/>
        <v>1.005182688293135E-3</v>
      </c>
      <c r="PV161" s="10">
        <f t="shared" si="916"/>
        <v>91.936304558700911</v>
      </c>
      <c r="PW161" s="9">
        <f t="shared" si="621"/>
        <v>96.890389821308219</v>
      </c>
      <c r="PX161" s="9">
        <f t="shared" si="1268"/>
        <v>86.629203078907622</v>
      </c>
      <c r="PY161" s="120">
        <f t="shared" si="917"/>
        <v>91.759796450107928</v>
      </c>
      <c r="PZ161" s="15">
        <f t="shared" si="918"/>
        <v>1.0006470705819846E-3</v>
      </c>
      <c r="QA161" s="12"/>
      <c r="QB161" s="11">
        <f t="shared" si="1095"/>
        <v>1.0202091030757218E-3</v>
      </c>
      <c r="QC161" s="10">
        <f t="shared" si="919"/>
        <v>91.831492462855167</v>
      </c>
      <c r="QD161" s="9">
        <f t="shared" si="623"/>
        <v>96.862872317952437</v>
      </c>
      <c r="QE161" s="9">
        <f t="shared" si="1269"/>
        <v>86.448292681075017</v>
      </c>
      <c r="QF161" s="120">
        <f t="shared" si="920"/>
        <v>91.655582499513727</v>
      </c>
      <c r="QG161" s="15">
        <f t="shared" si="921"/>
        <v>1.0156055889638878E-3</v>
      </c>
      <c r="QH161" s="12"/>
      <c r="QI161" s="11">
        <f t="shared" si="1096"/>
        <v>1.0351439420491365E-3</v>
      </c>
      <c r="QJ161" s="10">
        <f t="shared" si="922"/>
        <v>91.726313506115346</v>
      </c>
      <c r="QK161" s="9">
        <f t="shared" si="625"/>
        <v>96.834525955507544</v>
      </c>
      <c r="QL161" s="9">
        <f t="shared" si="1270"/>
        <v>86.267483448618577</v>
      </c>
      <c r="QM161" s="120">
        <f t="shared" si="923"/>
        <v>91.551004702063068</v>
      </c>
      <c r="QN161" s="15">
        <f t="shared" si="924"/>
        <v>1.0304734135225383E-3</v>
      </c>
      <c r="QO161" s="12"/>
      <c r="QP161" s="11">
        <f t="shared" si="1097"/>
        <v>1.0499873310003956E-3</v>
      </c>
      <c r="QQ161" s="10">
        <f t="shared" si="925"/>
        <v>91.620759843557607</v>
      </c>
      <c r="QR161" s="9">
        <f t="shared" si="627"/>
        <v>96.805343572426167</v>
      </c>
      <c r="QS161" s="9">
        <f t="shared" si="1271"/>
        <v>86.086766802851884</v>
      </c>
      <c r="QT161" s="120">
        <f t="shared" si="926"/>
        <v>91.446055187639018</v>
      </c>
      <c r="QU161" s="15">
        <f t="shared" si="927"/>
        <v>1.0452506824540477E-3</v>
      </c>
      <c r="QV161" s="12"/>
      <c r="QW161" s="11">
        <f t="shared" si="1098"/>
        <v>1.064739404603182E-3</v>
      </c>
      <c r="QX161" s="10">
        <f t="shared" si="928"/>
        <v>91.514823802951653</v>
      </c>
      <c r="QY161" s="9">
        <f t="shared" si="629"/>
        <v>96.775318221564447</v>
      </c>
      <c r="QZ161" s="9">
        <f t="shared" si="1272"/>
        <v>85.9061342954151</v>
      </c>
      <c r="RA161" s="120">
        <f t="shared" si="929"/>
        <v>91.340726258489781</v>
      </c>
      <c r="RB161" s="15">
        <f t="shared" si="930"/>
        <v>1.0599375421534974E-3</v>
      </c>
      <c r="RC161" s="12"/>
      <c r="RD161" s="11">
        <f t="shared" si="1099"/>
        <v>1.0794003061071053E-3</v>
      </c>
      <c r="RE161" s="10">
        <f t="shared" si="931"/>
        <v>91.408497884043072</v>
      </c>
      <c r="RF161" s="9">
        <f t="shared" si="631"/>
        <v>96.744443167901906</v>
      </c>
      <c r="RG161" s="9">
        <f t="shared" si="1273"/>
        <v>85.725577609050291</v>
      </c>
      <c r="RH161" s="120">
        <f t="shared" si="932"/>
        <v>91.235010388476098</v>
      </c>
      <c r="RI161" s="15">
        <f t="shared" si="933"/>
        <v>1.0745341469170148E-3</v>
      </c>
      <c r="RJ161" s="12"/>
      <c r="RK161" s="11">
        <f t="shared" si="1100"/>
        <v>1.0939701870366022E-3</v>
      </c>
      <c r="RL161" s="10">
        <f t="shared" si="934"/>
        <v>91.30177475777532</v>
      </c>
      <c r="RM161" s="9">
        <f t="shared" si="633"/>
        <v>96.712711886252833</v>
      </c>
      <c r="RN161" s="9">
        <f t="shared" si="1274"/>
        <v>86.817262818861607</v>
      </c>
      <c r="RO161" s="120">
        <f t="shared" si="935"/>
        <v>91.764987352557227</v>
      </c>
      <c r="RP161" s="15">
        <f t="shared" si="936"/>
        <v>9.6498118297199331E-4</v>
      </c>
      <c r="RQ161" s="12"/>
      <c r="RR161" s="11">
        <f t="shared" si="1101"/>
        <v>9.8369022277161513E-4</v>
      </c>
      <c r="RS161" s="10">
        <f t="shared" si="937"/>
        <v>91.834320968381618</v>
      </c>
      <c r="RT161" s="9">
        <f t="shared" si="635"/>
        <v>96.687121027428759</v>
      </c>
      <c r="RU161" s="9">
        <f t="shared" si="1275"/>
        <v>94.000789967792528</v>
      </c>
      <c r="RV161" s="120">
        <f t="shared" si="938"/>
        <v>95.343955497610636</v>
      </c>
      <c r="RW161" s="15">
        <f t="shared" si="939"/>
        <v>2.6196475835791482E-4</v>
      </c>
      <c r="RX161" s="12"/>
      <c r="RY161" s="11">
        <f t="shared" si="1102"/>
        <v>2.7819022801359151E-4</v>
      </c>
      <c r="RZ161" s="10">
        <f t="shared" si="940"/>
        <v>95.425021132414187</v>
      </c>
      <c r="SA161" s="9">
        <f t="shared" si="637"/>
        <v>96.685235065540084</v>
      </c>
      <c r="SB161" s="9">
        <f t="shared" si="1276"/>
        <v>94.098559435564212</v>
      </c>
      <c r="SC161" s="120">
        <f t="shared" si="941"/>
        <v>95.391897250552148</v>
      </c>
      <c r="SD161" s="15">
        <f t="shared" si="942"/>
        <v>2.5224659258814221E-4</v>
      </c>
      <c r="SE161" s="12"/>
      <c r="SF161" s="11">
        <f t="shared" si="1103"/>
        <v>2.6843428236892909E-4</v>
      </c>
      <c r="SG161" s="10">
        <f t="shared" si="943"/>
        <v>95.472915734211625</v>
      </c>
      <c r="SH161" s="9">
        <f t="shared" si="639"/>
        <v>96.683486436090561</v>
      </c>
      <c r="SI161" s="9">
        <f t="shared" si="1277"/>
        <v>94.198656900044796</v>
      </c>
      <c r="SJ161" s="120">
        <f t="shared" si="944"/>
        <v>95.441071668067679</v>
      </c>
      <c r="SK161" s="15">
        <f t="shared" si="945"/>
        <v>2.4231479833277945E-4</v>
      </c>
      <c r="SL161" s="12"/>
      <c r="SM161" s="11">
        <f t="shared" si="1104"/>
        <v>2.5846582338848645E-4</v>
      </c>
      <c r="SN161" s="10">
        <f t="shared" si="946"/>
        <v>95.522046507152425</v>
      </c>
      <c r="SO161" s="9">
        <f t="shared" si="641"/>
        <v>96.68187279461992</v>
      </c>
      <c r="SP161" s="9">
        <f t="shared" si="1278"/>
        <v>94.301060610163375</v>
      </c>
      <c r="SQ161" s="120">
        <f t="shared" si="947"/>
        <v>95.491466702391648</v>
      </c>
      <c r="SR161" s="15">
        <f t="shared" si="948"/>
        <v>2.321712680793675E-4</v>
      </c>
      <c r="SS161" s="12"/>
      <c r="ST161" s="11">
        <f t="shared" si="1105"/>
        <v>2.4828679321232548E-4</v>
      </c>
      <c r="SU161" s="10">
        <f t="shared" si="949"/>
        <v>95.572401282237962</v>
      </c>
      <c r="SV161" s="9">
        <f t="shared" si="643"/>
        <v>96.680391422665153</v>
      </c>
      <c r="SW161" s="9">
        <f t="shared" si="1279"/>
        <v>94.40574806645094</v>
      </c>
      <c r="SX161" s="120">
        <f t="shared" si="950"/>
        <v>95.543069744558039</v>
      </c>
      <c r="SY161" s="15">
        <f t="shared" si="951"/>
        <v>2.2181793082561599E-4</v>
      </c>
      <c r="SZ161" s="12"/>
      <c r="TA161" s="11">
        <f t="shared" si="1106"/>
        <v>2.3789917065423534E-4</v>
      </c>
      <c r="TB161" s="10">
        <f t="shared" si="952"/>
        <v>95.623967326618114</v>
      </c>
      <c r="TC161" s="9">
        <f t="shared" si="645"/>
        <v>96.679039224099142</v>
      </c>
      <c r="TD161" s="9">
        <f t="shared" si="1280"/>
        <v>94.512696028747158</v>
      </c>
      <c r="TE161" s="120">
        <f t="shared" si="953"/>
        <v>95.595867626423143</v>
      </c>
      <c r="TF161" s="15">
        <f t="shared" si="954"/>
        <v>2.1125675097079995E-4</v>
      </c>
      <c r="TG161" s="12"/>
      <c r="TH161" s="11">
        <f t="shared" si="1107"/>
        <v>2.2730497007627252E-4</v>
      </c>
      <c r="TI161" s="10">
        <f t="shared" si="955"/>
        <v>95.676731345872099</v>
      </c>
      <c r="TJ161" s="9">
        <f t="shared" si="647"/>
        <v>96.677812721807413</v>
      </c>
      <c r="TK161" s="9">
        <f t="shared" si="1281"/>
        <v>94.621880525643036</v>
      </c>
      <c r="TL161" s="120">
        <f t="shared" si="956"/>
        <v>95.649846623725225</v>
      </c>
      <c r="TM161" s="15">
        <f t="shared" si="957"/>
        <v>2.0048972707086495E-4</v>
      </c>
      <c r="TN161" s="12"/>
      <c r="TO161" s="11">
        <f t="shared" si="1108"/>
        <v>2.1650624012745773E-4</v>
      </c>
      <c r="TP161" s="10">
        <f t="shared" si="958"/>
        <v>95.73067948733042</v>
      </c>
      <c r="TQ161" s="9">
        <f t="shared" si="649"/>
        <v>96.676708054704761</v>
      </c>
      <c r="TR161" s="9">
        <f t="shared" si="1282"/>
        <v>94.733276865651817</v>
      </c>
      <c r="TS161" s="120">
        <f t="shared" si="959"/>
        <v>95.704992460178289</v>
      </c>
      <c r="TT161" s="15">
        <f t="shared" si="960"/>
        <v>1.8951889045813587E-4</v>
      </c>
      <c r="TU161" s="12"/>
      <c r="TV161" s="11">
        <f t="shared" si="1109"/>
        <v>2.0550506234765344E-4</v>
      </c>
      <c r="TW161" s="10">
        <f t="shared" si="961"/>
        <v>95.7857973444344</v>
      </c>
      <c r="TX161" s="9">
        <f t="shared" si="651"/>
        <v>96.675720975092588</v>
      </c>
      <c r="TY161" s="9">
        <f t="shared" si="1283"/>
        <v>94.846859650088049</v>
      </c>
      <c r="TZ161" s="120">
        <f t="shared" si="962"/>
        <v>95.761290312590319</v>
      </c>
      <c r="UA161" s="15">
        <f t="shared" si="963"/>
        <v>1.7834630372766646E-4</v>
      </c>
      <c r="UB161" s="12"/>
      <c r="UC161" s="11">
        <f t="shared" si="1110"/>
        <v>1.9430354963870814E-4</v>
      </c>
      <c r="UD161" s="10">
        <f t="shared" si="964"/>
        <v>95.842069962123219</v>
      </c>
      <c r="UE161" s="9">
        <f t="shared" si="653"/>
        <v>96.674846846356786</v>
      </c>
      <c r="UF161" s="9">
        <f t="shared" si="1284"/>
        <v>94.962602787628313</v>
      </c>
      <c r="UG161" s="120">
        <f t="shared" si="965"/>
        <v>95.818724816992557</v>
      </c>
      <c r="UH161" s="15">
        <f t="shared" si="966"/>
        <v>1.6697405909281844E-4</v>
      </c>
      <c r="UI161" s="12"/>
      <c r="UJ161" s="11">
        <f t="shared" si="1111"/>
        <v>1.8290384460558425E-4</v>
      </c>
      <c r="UK161" s="10">
        <f t="shared" si="967"/>
        <v>95.899481843234412</v>
      </c>
      <c r="UL161" s="9">
        <f t="shared" si="655"/>
        <v>96.674080641004764</v>
      </c>
      <c r="UM161" s="9">
        <f t="shared" si="1285"/>
        <v>95.080479510530409</v>
      </c>
      <c r="UN161" s="120">
        <f t="shared" si="968"/>
        <v>95.877280075767587</v>
      </c>
      <c r="UO161" s="15">
        <f t="shared" si="969"/>
        <v>1.5540427661218465E-4</v>
      </c>
      <c r="UP161" s="12"/>
      <c r="UQ161" s="11">
        <f t="shared" si="1112"/>
        <v>1.7130811776964783E-4</v>
      </c>
      <c r="UR161" s="10">
        <f t="shared" si="970"/>
        <v>95.958016955905094</v>
      </c>
      <c r="US161" s="9">
        <f t="shared" si="657"/>
        <v>96.673416939039384</v>
      </c>
      <c r="UT161" s="9">
        <f t="shared" si="1286"/>
        <v>95.200462392468793</v>
      </c>
      <c r="UU161" s="120">
        <f t="shared" si="971"/>
        <v>95.936939665754096</v>
      </c>
      <c r="UV161" s="15">
        <f t="shared" si="972"/>
        <v>1.4363910229173412E-4</v>
      </c>
      <c r="UW161" s="12"/>
      <c r="UX161" s="11">
        <f t="shared" si="1113"/>
        <v>1.5951856565815547E-4</v>
      </c>
      <c r="UY161" s="10">
        <f t="shared" si="973"/>
        <v>96.017658741950953</v>
      </c>
      <c r="UZ161" s="9">
        <f t="shared" si="659"/>
        <v>96.672849926666302</v>
      </c>
      <c r="VA161" s="9">
        <f t="shared" si="1287"/>
        <v>95.322523367949913</v>
      </c>
      <c r="VB161" s="120">
        <f t="shared" si="974"/>
        <v>95.997686647308115</v>
      </c>
      <c r="VC161" s="15">
        <f t="shared" si="975"/>
        <v>1.3168070606543535E-4</v>
      </c>
      <c r="VD161" s="12"/>
      <c r="VE161" s="11">
        <f t="shared" si="1114"/>
        <v>1.4753740877320912E-4</v>
      </c>
      <c r="VF161" s="10">
        <f t="shared" si="976"/>
        <v>96.078390126202521</v>
      </c>
      <c r="VG161" s="9">
        <f t="shared" si="661"/>
        <v>96.672373395330183</v>
      </c>
      <c r="VH161" s="9">
        <f t="shared" si="1288"/>
        <v>95.446633753257387</v>
      </c>
      <c r="VI161" s="120">
        <f t="shared" si="977"/>
        <v>96.059503574293785</v>
      </c>
      <c r="VJ161" s="15">
        <f t="shared" si="978"/>
        <v>1.1953127965873164E-4</v>
      </c>
      <c r="VK161" s="12"/>
      <c r="VL161" s="11">
        <f t="shared" si="1115"/>
        <v>1.3536688944472427E-4</v>
      </c>
      <c r="VM161" s="10">
        <f t="shared" si="979"/>
        <v>96.140193526770815</v>
      </c>
      <c r="VN161" s="9">
        <f t="shared" si="663"/>
        <v>96.671980741073995</v>
      </c>
      <c r="VO161" s="9">
        <f t="shared" si="1289"/>
        <v>95.57276426887897</v>
      </c>
      <c r="VP161" s="120">
        <f t="shared" si="980"/>
        <v>96.122372504976482</v>
      </c>
      <c r="VQ161" s="15">
        <f t="shared" si="981"/>
        <v>1.0719303433903682E-4</v>
      </c>
      <c r="VR161" s="12"/>
      <c r="VS161" s="11">
        <f t="shared" si="1116"/>
        <v>1.2300926957165736E-4</v>
      </c>
      <c r="VT161" s="10">
        <f t="shared" si="982"/>
        <v>96.203050866214781</v>
      </c>
      <c r="VU161" s="9">
        <f t="shared" si="665"/>
        <v>96.671664964214614</v>
      </c>
      <c r="VV161" s="9">
        <f t="shared" si="1290"/>
        <v>95.700885063354761</v>
      </c>
      <c r="VW161" s="120">
        <f t="shared" si="983"/>
        <v>96.186275013784694</v>
      </c>
      <c r="VX161" s="15">
        <f t="shared" si="984"/>
        <v>9.4668198558484483E-5</v>
      </c>
      <c r="VY161" s="12"/>
      <c r="VZ161" s="11">
        <f t="shared" si="1117"/>
        <v>1.1046682825679762E-4</v>
      </c>
      <c r="WA161" s="10">
        <f t="shared" si="985"/>
        <v>96.266943583576293</v>
      </c>
      <c r="WB161" s="9">
        <f t="shared" si="667"/>
        <v>96.671418669326826</v>
      </c>
      <c r="WC161" s="9">
        <f t="shared" si="1291"/>
        <v>95.830965738488118</v>
      </c>
      <c r="WD161" s="120">
        <f t="shared" si="986"/>
        <v>96.251192203907465</v>
      </c>
      <c r="WE161" s="15">
        <f t="shared" si="987"/>
        <v>8.1959015493861069E-5</v>
      </c>
      <c r="WF161" s="12"/>
      <c r="WG161" s="11">
        <f t="shared" si="1118"/>
        <v>9.7741859340181369E-5</v>
      </c>
      <c r="WH161" s="10">
        <f t="shared" si="988"/>
        <v>96.331852647248809</v>
      </c>
      <c r="WI161" s="9">
        <f t="shared" si="669"/>
        <v>96.671234065526477</v>
      </c>
      <c r="WJ161" s="9">
        <f t="shared" si="1292"/>
        <v>95.962975375850164</v>
      </c>
      <c r="WK161" s="120">
        <f t="shared" si="989"/>
        <v>96.31710472068832</v>
      </c>
      <c r="WL161" s="15">
        <f t="shared" si="990"/>
        <v>6.9067740489540583E-5</v>
      </c>
      <c r="WM161" s="12"/>
      <c r="WN161" s="11">
        <f t="shared" si="1119"/>
        <v>8.483666883706837E-5</v>
      </c>
      <c r="WO161" s="10">
        <f t="shared" si="991"/>
        <v>96.397758568639972</v>
      </c>
      <c r="WP161" s="9">
        <f t="shared" si="671"/>
        <v>96.671102967042785</v>
      </c>
      <c r="WQ161" s="9">
        <f t="shared" si="1293"/>
        <v>96.096882564509329</v>
      </c>
      <c r="WR161" s="120">
        <f t="shared" si="992"/>
        <v>96.383992765776057</v>
      </c>
      <c r="WS161" s="15">
        <f t="shared" si="993"/>
        <v>5.5996638409202765E-5</v>
      </c>
      <c r="WT161" s="12"/>
      <c r="WU161" s="11">
        <f t="shared" si="1120"/>
        <v>7.1753572286261852E-5</v>
      </c>
      <c r="WV161" s="10">
        <f t="shared" si="994"/>
        <v>96.464641416588194</v>
      </c>
      <c r="WW161" s="9">
        <f t="shared" si="673"/>
        <v>96.671016794068308</v>
      </c>
      <c r="WX161" s="9">
        <f t="shared" si="1294"/>
        <v>96.232655429909997</v>
      </c>
      <c r="WY161" s="120">
        <f t="shared" si="995"/>
        <v>96.451836111989152</v>
      </c>
      <c r="WZ161" s="15">
        <f t="shared" si="996"/>
        <v>4.2747980902520493E-5</v>
      </c>
      <c r="XA161" s="12"/>
      <c r="XB161" s="11">
        <f t="shared" si="1121"/>
        <v>5.8494892015182936E-5</v>
      </c>
      <c r="XC161" s="10">
        <f t="shared" si="997"/>
        <v>96.532480832489</v>
      </c>
      <c r="XD161" s="9">
        <f t="shared" si="675"/>
        <v>96.670966573874438</v>
      </c>
      <c r="XE161" s="9">
        <f t="shared" si="1295"/>
        <v>96.370261663822845</v>
      </c>
      <c r="XF161" s="120">
        <f t="shared" si="998"/>
        <v>96.520614118848641</v>
      </c>
      <c r="XG161" s="15">
        <f t="shared" si="999"/>
        <v>2.9324043593260907E-5</v>
      </c>
      <c r="XH161" s="12"/>
      <c r="XI161" s="11">
        <f t="shared" si="1122"/>
        <v>4.5062954328110314E-5</v>
      </c>
      <c r="XJ161" s="10">
        <f t="shared" si="1000"/>
        <v>96.601256046085751</v>
      </c>
      <c r="XK161" s="9">
        <f t="shared" si="677"/>
        <v>96.670942942178812</v>
      </c>
      <c r="XL161" s="9">
        <f t="shared" si="1296"/>
        <v>96.509668555285046</v>
      </c>
      <c r="XM161" s="120">
        <f t="shared" si="1001"/>
        <v>96.590305748731936</v>
      </c>
      <c r="XN161" s="15">
        <f t="shared" si="1002"/>
        <v>1.5727103195413024E-5</v>
      </c>
      <c r="XO161" s="12"/>
      <c r="XP161" s="11">
        <f t="shared" si="1123"/>
        <v>3.1460086624386558E-5</v>
      </c>
      <c r="XQ161" s="10">
        <f t="shared" si="1003"/>
        <v>96.670945891876485</v>
      </c>
      <c r="XR161" s="9">
        <f t="shared" si="679"/>
        <v>96.670936144750371</v>
      </c>
      <c r="XS161" s="9">
        <f t="shared" si="1297"/>
        <v>96.650843022446153</v>
      </c>
      <c r="XT161" s="120">
        <f t="shared" si="1004"/>
        <v>96.660889583598262</v>
      </c>
      <c r="XU161" s="15">
        <f t="shared" si="1005"/>
        <v>1.959434564179567E-6</v>
      </c>
      <c r="XV161" s="12"/>
      <c r="XW161" s="11">
        <f t="shared" si="1124"/>
        <v>1.7688614453428826E-5</v>
      </c>
      <c r="XX161" s="10">
        <f t="shared" si="1006"/>
        <v>96.741528826087176</v>
      </c>
      <c r="XY161" s="9">
        <f t="shared" si="681"/>
        <v>96.670936039236707</v>
      </c>
      <c r="XZ161" s="9">
        <f t="shared" si="1298"/>
        <v>96.793751645232533</v>
      </c>
      <c r="YA161" s="120">
        <f t="shared" si="1007"/>
        <v>96.732343842234627</v>
      </c>
      <c r="YB161" s="15">
        <f t="shared" si="1008"/>
        <v>-1.1976692311199173E-5</v>
      </c>
      <c r="YC161" s="12"/>
      <c r="YD161" s="11">
        <f t="shared" si="1125"/>
        <v>3.7508585136779793E-6</v>
      </c>
      <c r="YE161" s="10">
        <f t="shared" si="1009"/>
        <v>96.812982944159586</v>
      </c>
      <c r="YF161" s="9">
        <f t="shared" si="683"/>
        <v>96.670939981276064</v>
      </c>
      <c r="YG161" s="9">
        <f t="shared" si="1299"/>
        <v>96.938354809888324</v>
      </c>
      <c r="YH161" s="120">
        <f t="shared" si="1010"/>
        <v>96.804647395582194</v>
      </c>
      <c r="YI161" s="15">
        <f t="shared" si="1011"/>
        <v>-2.6077672261370426E-5</v>
      </c>
      <c r="YJ161" s="12"/>
      <c r="YK161" s="11">
        <f t="shared" si="1126"/>
        <v>-1.0350868397421237E-5</v>
      </c>
      <c r="YL161" s="10">
        <f t="shared" si="1012"/>
        <v>96.885285998700823</v>
      </c>
      <c r="YM161" s="9">
        <f t="shared" si="685"/>
        <v>96.670958670222419</v>
      </c>
      <c r="YN161" s="9">
        <f t="shared" si="1300"/>
        <v>97.084598441406172</v>
      </c>
      <c r="YO161" s="120">
        <f t="shared" si="1013"/>
        <v>96.877778555814302</v>
      </c>
      <c r="YP161" s="15">
        <f t="shared" si="1014"/>
        <v>-4.0337188641243512E-5</v>
      </c>
      <c r="YQ161" s="12"/>
      <c r="YR161" s="11">
        <f t="shared" si="1127"/>
        <v>-2.4613256573805841E-5</v>
      </c>
      <c r="YS161" s="10">
        <f t="shared" si="1015"/>
        <v>96.958416138905619</v>
      </c>
      <c r="YT161" s="9">
        <f t="shared" si="687"/>
        <v>96.671003385756649</v>
      </c>
      <c r="YU161" s="9">
        <f t="shared" si="1301"/>
        <v>97.232426564580294</v>
      </c>
      <c r="YV161" s="120">
        <f t="shared" si="1016"/>
        <v>96.951714975168471</v>
      </c>
      <c r="YW161" s="15">
        <f t="shared" si="1017"/>
        <v>-5.4748682910654992E-5</v>
      </c>
      <c r="YX161" s="12"/>
      <c r="YY161" s="11">
        <f t="shared" si="1128"/>
        <v>-3.9029946777912433E-5</v>
      </c>
      <c r="YZ161" s="10">
        <f t="shared" si="1018"/>
        <v>97.032351132606806</v>
      </c>
      <c r="ZA161" s="9">
        <f t="shared" si="689"/>
        <v>96.671085760585086</v>
      </c>
      <c r="ZB161" s="9">
        <f t="shared" si="1302"/>
        <v>97.381781544176974</v>
      </c>
      <c r="ZC161" s="120">
        <f t="shared" si="1019"/>
        <v>97.02643365238103</v>
      </c>
      <c r="ZD161" s="15">
        <f t="shared" si="1020"/>
        <v>-6.9305400221165563E-5</v>
      </c>
      <c r="ZE161" s="12"/>
      <c r="ZF161" s="11">
        <f t="shared" si="1129"/>
        <v>-5.3594229884958341E-5</v>
      </c>
      <c r="ZG161" s="10">
        <f t="shared" si="1021"/>
        <v>97.107068091143617</v>
      </c>
      <c r="ZH161" s="9">
        <f t="shared" si="691"/>
        <v>96.671217762831816</v>
      </c>
      <c r="ZI161" s="9">
        <f t="shared" si="1303"/>
        <v>97.53260412018038</v>
      </c>
      <c r="ZJ161" s="120">
        <f t="shared" si="1022"/>
        <v>97.101910941506105</v>
      </c>
      <c r="ZK161" s="15">
        <f t="shared" si="1023"/>
        <v>-8.4000394570198816E-5</v>
      </c>
      <c r="ZL161" s="12"/>
      <c r="ZM161" s="11">
        <f t="shared" si="1130"/>
        <v>-6.8299202677697424E-5</v>
      </c>
      <c r="ZN161" s="10">
        <f t="shared" si="1024"/>
        <v>97.182543477730462</v>
      </c>
      <c r="ZO161" s="9">
        <f t="shared" si="693"/>
        <v>96.671411677125917</v>
      </c>
      <c r="ZP161" s="9">
        <f t="shared" si="1304"/>
        <v>97.684833449073608</v>
      </c>
      <c r="ZQ161" s="120">
        <f t="shared" si="1025"/>
        <v>97.178122563099762</v>
      </c>
      <c r="ZR161" s="15">
        <f t="shared" si="1026"/>
        <v>-9.8826534671000405E-5</v>
      </c>
      <c r="ZS161" s="12"/>
      <c r="ZT161" s="11">
        <f t="shared" si="1131"/>
        <v>-8.3137773550431366E-5</v>
      </c>
      <c r="ZU161" s="10">
        <f t="shared" si="1027"/>
        <v>97.25875311819469</v>
      </c>
      <c r="ZV161" s="9">
        <f t="shared" si="695"/>
        <v>96.671680084415115</v>
      </c>
      <c r="ZW161" s="9">
        <f t="shared" si="1305"/>
        <v>97.838407151058377</v>
      </c>
      <c r="ZX161" s="120">
        <f t="shared" si="1028"/>
        <v>97.255043617736746</v>
      </c>
      <c r="ZY161" s="15">
        <f t="shared" si="1029"/>
        <v>-1.1377651052593178E-4</v>
      </c>
      <c r="ZZ161" s="12"/>
      <c r="AAA161" s="11">
        <f t="shared" si="1132"/>
        <v>-9.8102668922181362E-5</v>
      </c>
      <c r="AAB161" s="10">
        <f t="shared" si="1030"/>
        <v>97.335672214053176</v>
      </c>
      <c r="AAC161" s="9">
        <f t="shared" si="697"/>
        <v>96.672035840544652</v>
      </c>
      <c r="AAD161" s="9">
        <f t="shared" si="1306"/>
        <v>97.993261363095783</v>
      </c>
      <c r="AAE161" s="120">
        <f t="shared" si="1031"/>
        <v>97.33264860182021</v>
      </c>
      <c r="AAF161" s="15">
        <f t="shared" si="1032"/>
        <v>-1.2884284068780425E-4</v>
      </c>
      <c r="AAG161" s="12"/>
      <c r="AAH161" s="11">
        <f t="shared" si="1133"/>
        <v>-1.1318644034477944E-4</v>
      </c>
      <c r="AAI161" s="10">
        <f t="shared" si="1033"/>
        <v>97.413275357890939</v>
      </c>
      <c r="AAJ161" s="9">
        <f t="shared" si="699"/>
        <v>96.672492053647446</v>
      </c>
      <c r="AAK161" s="9">
        <f t="shared" si="1307"/>
        <v>98.149330797611725</v>
      </c>
      <c r="AAL161" s="120">
        <f t="shared" si="1034"/>
        <v>97.410911425629592</v>
      </c>
      <c r="AAM161" s="15">
        <f t="shared" si="1035"/>
        <v>-1.4401788018956969E-4</v>
      </c>
      <c r="AAN161" s="12"/>
      <c r="AAO161" s="11">
        <f t="shared" si="1134"/>
        <v>-1.2838147228702975E-4</v>
      </c>
      <c r="AAP161" s="10">
        <f t="shared" si="1036"/>
        <v>97.491536550989167</v>
      </c>
      <c r="AAQ161" s="9">
        <f t="shared" si="701"/>
        <v>96.673062060399204</v>
      </c>
      <c r="AAR161" s="9">
        <f t="shared" si="702"/>
        <v>98.306548806687985</v>
      </c>
      <c r="AAS161" s="120">
        <f t="shared" si="1037"/>
        <v>97.489805433543594</v>
      </c>
      <c r="AAT161" s="15">
        <f t="shared" si="1038"/>
        <v>-1.5929382911961007E-4</v>
      </c>
      <c r="AAU161" s="12"/>
      <c r="AAV161" s="11">
        <f t="shared" si="1135"/>
        <v>-1.4367999057322687E-4</v>
      </c>
      <c r="AAW161" s="10">
        <f t="shared" si="1039"/>
        <v>97.570429223142455</v>
      </c>
      <c r="AAX161" s="9">
        <f t="shared" si="703"/>
        <v>96.673759401198993</v>
      </c>
      <c r="AAY161" s="9">
        <f t="shared" si="704"/>
        <v>98.464847451529735</v>
      </c>
      <c r="AAZ161" s="120">
        <f t="shared" si="1040"/>
        <v>97.569303426364371</v>
      </c>
      <c r="ABA161" s="15">
        <f t="shared" si="1041"/>
        <v>-1.7466274181640883E-4</v>
      </c>
      <c r="ABB161" s="12"/>
      <c r="ABC161" s="11">
        <f t="shared" si="1227"/>
        <v>-1.5907407145058521E-4</v>
      </c>
      <c r="ABD161" s="10">
        <f t="shared" si="1228"/>
        <v>97.649926254593396</v>
      </c>
      <c r="ABE161" s="9">
        <f t="shared" si="1308"/>
        <v>96.674597794342958</v>
      </c>
      <c r="ABF161" s="9">
        <f t="shared" si="1229"/>
        <v>98.62415757696786</v>
      </c>
      <c r="ABG161" s="120">
        <f t="shared" si="1043"/>
        <v>97.649377685655409</v>
      </c>
      <c r="ABH161" s="15">
        <f t="shared" si="1230"/>
        <v>-1.9011653665233552E-4</v>
      </c>
      <c r="ABI161" s="12"/>
      <c r="ABJ161" s="11">
        <f t="shared" si="1231"/>
        <v>-1.74555651256305E-4</v>
      </c>
      <c r="ABK161" s="10">
        <f t="shared" si="1232"/>
        <v>97.72999999999999</v>
      </c>
      <c r="ABL161" s="9">
        <f t="shared" si="706"/>
        <v>96.675591109265312</v>
      </c>
      <c r="ABM161" s="9"/>
      <c r="ABN161" s="101">
        <f t="shared" si="1046"/>
        <v>97.72999999999999</v>
      </c>
      <c r="ABO161" s="15">
        <f t="shared" si="1233"/>
        <v>-2.0564700637392723E-4</v>
      </c>
      <c r="ABP161" s="11"/>
      <c r="ABQ161" s="11"/>
    </row>
    <row r="162" spans="1:745" x14ac:dyDescent="0.2">
      <c r="A162" s="1">
        <f t="shared" si="707"/>
        <v>175.2</v>
      </c>
      <c r="B162" s="1">
        <f t="shared" si="1048"/>
        <v>-530.86680486868977</v>
      </c>
      <c r="C162" s="1">
        <f t="shared" si="1049"/>
        <v>-2564065.8939724509</v>
      </c>
      <c r="D162" s="2">
        <f t="shared" si="1050"/>
        <v>119.74</v>
      </c>
      <c r="E162" s="7">
        <f t="shared" si="1051"/>
        <v>2.8300000000000001E-3</v>
      </c>
      <c r="F162" s="1">
        <f t="shared" si="1052"/>
        <v>6.2352202539999999E-2</v>
      </c>
      <c r="G162" s="2">
        <f t="shared" si="1053"/>
        <v>3500</v>
      </c>
      <c r="H162" s="3">
        <f t="shared" si="1164"/>
        <v>58.333333333333336</v>
      </c>
      <c r="I162" s="3">
        <f t="shared" si="1165"/>
        <v>366.52</v>
      </c>
      <c r="J162" s="1">
        <f t="shared" si="1054"/>
        <v>0.77</v>
      </c>
      <c r="K162" s="1">
        <f t="shared" si="1055"/>
        <v>0.65</v>
      </c>
      <c r="L162" s="1">
        <f t="shared" si="1166"/>
        <v>0.50050000000000006</v>
      </c>
      <c r="M162" s="40">
        <f t="shared" si="1167"/>
        <v>9.0273513153513143</v>
      </c>
      <c r="N162" s="40">
        <f t="shared" si="1168"/>
        <v>685.17596483516479</v>
      </c>
      <c r="O162" s="1">
        <f t="shared" si="1056"/>
        <v>22.01</v>
      </c>
      <c r="P162" s="1">
        <f t="shared" si="1057"/>
        <v>101</v>
      </c>
      <c r="Q162" s="2">
        <f t="shared" si="1058"/>
        <v>9568.08</v>
      </c>
      <c r="R162" s="1">
        <f t="shared" si="1169"/>
        <v>95.680800000000005</v>
      </c>
      <c r="S162" s="7">
        <f t="shared" si="1059"/>
        <v>0.1084</v>
      </c>
      <c r="T162" s="7">
        <f t="shared" si="1170"/>
        <v>9.228889823999999E-3</v>
      </c>
      <c r="U162" s="7">
        <f t="shared" si="1171"/>
        <v>5.2029491518009133E-2</v>
      </c>
      <c r="V162" s="40">
        <f t="shared" si="1172"/>
        <v>5127.2756619537149</v>
      </c>
      <c r="W162" s="1">
        <f t="shared" si="1060"/>
        <v>0</v>
      </c>
      <c r="X162" s="1">
        <f t="shared" si="1061"/>
        <v>119.74</v>
      </c>
      <c r="Y162" s="1">
        <f t="shared" si="1062"/>
        <v>97.72999999999999</v>
      </c>
      <c r="Z162" s="6">
        <f t="shared" si="1173"/>
        <v>0.80246106979523479</v>
      </c>
      <c r="AA162" s="2">
        <f t="shared" si="1063"/>
        <v>464.2</v>
      </c>
      <c r="AB162" s="40">
        <f t="shared" si="1174"/>
        <v>27481.926356927921</v>
      </c>
      <c r="AC162" s="1">
        <f t="shared" si="1175"/>
        <v>0.20611977595863853</v>
      </c>
      <c r="AD162" s="2">
        <f t="shared" si="1147"/>
        <v>40</v>
      </c>
      <c r="AE162" s="10">
        <f t="shared" si="1176"/>
        <v>8.2447910383455412</v>
      </c>
      <c r="AF162" s="12">
        <f t="shared" si="1177"/>
        <v>0.13130038605190419</v>
      </c>
      <c r="AG162" s="43">
        <f t="shared" si="1178"/>
        <v>-1.4286729823432287E-4</v>
      </c>
      <c r="AH162" s="97">
        <f t="shared" si="1179"/>
        <v>3.6743855469486262E-5</v>
      </c>
      <c r="AI162" s="11">
        <f t="shared" si="1180"/>
        <v>0</v>
      </c>
      <c r="AJ162" s="43">
        <f t="shared" si="1181"/>
        <v>2.0268506712686507E-3</v>
      </c>
      <c r="AK162" s="43"/>
      <c r="AL162" s="11">
        <f t="shared" si="1182"/>
        <v>0</v>
      </c>
      <c r="AM162" s="10">
        <f t="shared" si="1183"/>
        <v>97.437974166978478</v>
      </c>
      <c r="AN162" s="9"/>
      <c r="AO162" s="9">
        <f t="shared" si="1184"/>
        <v>97.234078071679633</v>
      </c>
      <c r="AP162" s="108">
        <f t="shared" si="715"/>
        <v>97.234078071679633</v>
      </c>
      <c r="AQ162" s="15">
        <f t="shared" si="1185"/>
        <v>0</v>
      </c>
      <c r="AR162" s="49"/>
      <c r="AS162" s="11">
        <f t="shared" si="1186"/>
        <v>1.9884532737175379E-5</v>
      </c>
      <c r="AT162" s="10">
        <f t="shared" si="1187"/>
        <v>97.336020686225837</v>
      </c>
      <c r="AU162" s="9">
        <f t="shared" si="1188"/>
        <v>97.234078071679633</v>
      </c>
      <c r="AV162" s="9">
        <f t="shared" si="1189"/>
        <v>97.030915751152619</v>
      </c>
      <c r="AW162" s="101">
        <f t="shared" si="719"/>
        <v>97.132496911416126</v>
      </c>
      <c r="AX162" s="15">
        <f t="shared" si="720"/>
        <v>1.9811917080502746E-5</v>
      </c>
      <c r="AY162" s="49"/>
      <c r="AZ162" s="11">
        <f t="shared" si="1190"/>
        <v>3.9698554095160134E-5</v>
      </c>
      <c r="BA162" s="10">
        <f t="shared" si="1191"/>
        <v>97.234417870545172</v>
      </c>
      <c r="BB162" s="9">
        <f t="shared" si="1192"/>
        <v>97.234067284692145</v>
      </c>
      <c r="BC162" s="9">
        <f t="shared" si="1193"/>
        <v>96.828476938146949</v>
      </c>
      <c r="BD162" s="101">
        <f t="shared" si="723"/>
        <v>97.031272111419554</v>
      </c>
      <c r="BE162" s="15">
        <f t="shared" si="1194"/>
        <v>3.9552227467972189E-5</v>
      </c>
      <c r="BF162" s="49"/>
      <c r="BG162" s="11">
        <f t="shared" si="1195"/>
        <v>5.9440938210789122E-5</v>
      </c>
      <c r="BH162" s="10">
        <f t="shared" si="1196"/>
        <v>97.133149914125852</v>
      </c>
      <c r="BI162" s="9">
        <f t="shared" si="1197"/>
        <v>97.234024292551979</v>
      </c>
      <c r="BJ162" s="9">
        <f t="shared" si="1198"/>
        <v>96.626751201952459</v>
      </c>
      <c r="BK162" s="101">
        <f t="shared" si="728"/>
        <v>96.930387747252212</v>
      </c>
      <c r="BL162" s="15">
        <f t="shared" si="1199"/>
        <v>5.9219859691348915E-5</v>
      </c>
      <c r="BM162" s="49"/>
      <c r="BN162" s="11">
        <f t="shared" si="1200"/>
        <v>7.9110597606576061E-5</v>
      </c>
      <c r="BO162" s="10">
        <f t="shared" si="1201"/>
        <v>97.032201048393944</v>
      </c>
      <c r="BP162" s="9">
        <f t="shared" si="1202"/>
        <v>97.2339279136621</v>
      </c>
      <c r="BQ162" s="9">
        <f t="shared" si="1203"/>
        <v>96.42572795772027</v>
      </c>
      <c r="BR162" s="101">
        <f t="shared" si="733"/>
        <v>96.829827935691185</v>
      </c>
      <c r="BS162" s="15">
        <f t="shared" si="1204"/>
        <v>7.8813780380385413E-5</v>
      </c>
      <c r="BT162" s="12"/>
      <c r="BU162" s="11">
        <f t="shared" si="1205"/>
        <v>9.8706482684599348E-5</v>
      </c>
      <c r="BV162" s="10">
        <f t="shared" si="1206"/>
        <v>96.931555548489627</v>
      </c>
      <c r="BW162" s="9">
        <f t="shared" si="1207"/>
        <v>97.233757206599165</v>
      </c>
      <c r="BX162" s="9">
        <f t="shared" si="1208"/>
        <v>96.225396475713239</v>
      </c>
      <c r="BY162" s="101">
        <f t="shared" si="738"/>
        <v>96.729576841156202</v>
      </c>
      <c r="BZ162" s="15">
        <f t="shared" si="1209"/>
        <v>9.8332993715194203E-5</v>
      </c>
      <c r="CA162" s="12"/>
      <c r="CB162" s="11">
        <f t="shared" si="1210"/>
        <v>1.182275812025523E-4</v>
      </c>
      <c r="CC162" s="10">
        <f t="shared" si="1211"/>
        <v>96.831197739587481</v>
      </c>
      <c r="CD162" s="9">
        <f t="shared" si="1212"/>
        <v>97.233491473474587</v>
      </c>
      <c r="CE162" s="9">
        <f t="shared" si="1213"/>
        <v>96.025745890477324</v>
      </c>
      <c r="CF162" s="101">
        <f t="shared" si="743"/>
        <v>96.629618681975955</v>
      </c>
      <c r="CG162" s="15">
        <f t="shared" si="1214"/>
        <v>1.1777654085962081E-4</v>
      </c>
      <c r="CH162" s="12"/>
      <c r="CI162" s="11">
        <f t="shared" si="1215"/>
        <v>1.3767291773320278E-4</v>
      </c>
      <c r="CJ162" s="10">
        <f t="shared" si="1216"/>
        <v>96.731112003058115</v>
      </c>
      <c r="CK162" s="9">
        <f t="shared" si="1217"/>
        <v>97.233110263056389</v>
      </c>
      <c r="CL162" s="9">
        <f t="shared" si="1218"/>
        <v>95.82676520992527</v>
      </c>
      <c r="CM162" s="101">
        <f t="shared" si="748"/>
        <v>96.529937736490837</v>
      </c>
      <c r="CN162" s="15">
        <f t="shared" si="1219"/>
        <v>1.3714349937986621E-4</v>
      </c>
      <c r="CO162" s="12"/>
      <c r="CP162" s="11">
        <f t="shared" si="1220"/>
        <v>1.5704155310868341E-4</v>
      </c>
      <c r="CQ162" s="10">
        <f t="shared" si="1221"/>
        <v>96.631282782469341</v>
      </c>
      <c r="CR162" s="9">
        <f t="shared" si="1222"/>
        <v>97.232593373657494</v>
      </c>
      <c r="CS162" s="9">
        <f t="shared" si="524"/>
        <v>95.62844332432195</v>
      </c>
      <c r="CT162" s="101">
        <f t="shared" si="752"/>
        <v>96.430518348989722</v>
      </c>
      <c r="CU162" s="15">
        <f t="shared" si="1223"/>
        <v>1.5643298264992188E-4</v>
      </c>
      <c r="CV162" s="12"/>
      <c r="CW162" s="11">
        <f t="shared" si="754"/>
        <v>1.7633258385106259E-4</v>
      </c>
      <c r="CX162" s="10">
        <f t="shared" si="755"/>
        <v>96.531694589424447</v>
      </c>
      <c r="CY162" s="9">
        <f t="shared" si="525"/>
        <v>97.231920855795963</v>
      </c>
      <c r="CZ162" s="9">
        <f t="shared" si="526"/>
        <v>95.430769015168423</v>
      </c>
      <c r="DA162" s="101">
        <f t="shared" si="756"/>
        <v>96.331344935482193</v>
      </c>
      <c r="DB162" s="15">
        <f t="shared" si="757"/>
        <v>1.75644139244624E-4</v>
      </c>
      <c r="DC162" s="12"/>
      <c r="DD162" s="11">
        <f t="shared" si="758"/>
        <v>1.9554514159008824E-4</v>
      </c>
      <c r="DE162" s="10">
        <f t="shared" si="759"/>
        <v>96.432332009238792</v>
      </c>
      <c r="DF162" s="9">
        <f t="shared" si="527"/>
        <v>97.231073014633054</v>
      </c>
      <c r="DG162" s="9">
        <f t="shared" si="528"/>
        <v>95.233730963969251</v>
      </c>
      <c r="DH162" s="101">
        <f t="shared" si="760"/>
        <v>96.232401989301152</v>
      </c>
      <c r="DI162" s="15">
        <f t="shared" si="761"/>
        <v>1.9477615232245279E-4</v>
      </c>
      <c r="DJ162" s="12"/>
      <c r="DK162" s="11">
        <f t="shared" si="762"/>
        <v>2.1467839247010564E-4</v>
      </c>
      <c r="DL162" s="10">
        <f t="shared" si="763"/>
        <v>96.33317970644984</v>
      </c>
      <c r="DM162" s="9">
        <f t="shared" si="529"/>
        <v>97.230030412194779</v>
      </c>
      <c r="DN162" s="9">
        <f t="shared" si="530"/>
        <v>95.037317760884619</v>
      </c>
      <c r="DO162" s="101">
        <f t="shared" si="764"/>
        <v>96.133674086539699</v>
      </c>
      <c r="DP162" s="15">
        <f t="shared" si="765"/>
        <v>2.1382823899843148E-4</v>
      </c>
      <c r="DQ162" s="12"/>
      <c r="DR162" s="11">
        <f t="shared" si="766"/>
        <v>2.3373153654654031E-4</v>
      </c>
      <c r="DS162" s="10">
        <f t="shared" si="767"/>
        <v>96.234222430164309</v>
      </c>
      <c r="DT162" s="9">
        <f t="shared" si="531"/>
        <v>97.228773869382891</v>
      </c>
      <c r="DU162" s="9">
        <f t="shared" si="532"/>
        <v>94.841517913252886</v>
      </c>
      <c r="DV162" s="101">
        <f t="shared" si="768"/>
        <v>96.035145891317882</v>
      </c>
      <c r="DW162" s="15">
        <f t="shared" si="769"/>
        <v>2.3279964970913724E-4</v>
      </c>
      <c r="DX162" s="12"/>
      <c r="DY162" s="11">
        <f t="shared" si="770"/>
        <v>2.5270380717392992E-4</v>
      </c>
      <c r="DZ162" s="10">
        <f t="shared" si="771"/>
        <v>96.135445019238063</v>
      </c>
      <c r="EA162" s="9">
        <f t="shared" si="533"/>
        <v>97.227284467781331</v>
      </c>
      <c r="EB162" s="9">
        <f t="shared" si="534"/>
        <v>94.64631985398313</v>
      </c>
      <c r="EC162" s="101">
        <f t="shared" si="772"/>
        <v>95.936802160882223</v>
      </c>
      <c r="ED162" s="15">
        <f t="shared" si="773"/>
        <v>2.5168966757043408E-4</v>
      </c>
      <c r="EE162" s="12"/>
      <c r="EF162" s="11">
        <f t="shared" si="774"/>
        <v>2.7159447038606837E-4</v>
      </c>
      <c r="EG162" s="10">
        <f t="shared" si="775"/>
        <v>96.036832407291541</v>
      </c>
      <c r="EH162" s="9">
        <f t="shared" si="535"/>
        <v>97.225543551263897</v>
      </c>
      <c r="EI162" s="9">
        <f t="shared" si="536"/>
        <v>94.451711949807105</v>
      </c>
      <c r="EJ162" s="101">
        <f t="shared" si="776"/>
        <v>95.838627750535494</v>
      </c>
      <c r="EK162" s="15">
        <f t="shared" si="777"/>
        <v>2.7049760772954569E-4</v>
      </c>
      <c r="EL162" s="12"/>
      <c r="EM162" s="11">
        <f t="shared" si="778"/>
        <v>2.9040282426989441E-4</v>
      </c>
      <c r="EN162" s="10">
        <f t="shared" si="779"/>
        <v>95.938369627558302</v>
      </c>
      <c r="EO162" s="9">
        <f t="shared" si="537"/>
        <v>97.223532727409335</v>
      </c>
      <c r="EP162" s="9">
        <f t="shared" si="538"/>
        <v>94.257682509388545</v>
      </c>
      <c r="EQ162" s="101">
        <f t="shared" si="780"/>
        <v>95.74060761839894</v>
      </c>
      <c r="ER162" s="15">
        <f t="shared" si="781"/>
        <v>2.8922281671224525E-4</v>
      </c>
      <c r="ES162" s="12"/>
      <c r="ET162" s="11">
        <f t="shared" si="782"/>
        <v>3.0912819833388646E-4</v>
      </c>
      <c r="EU162" s="10">
        <f t="shared" si="783"/>
        <v>95.840041817568562</v>
      </c>
      <c r="EV162" s="9">
        <f t="shared" si="539"/>
        <v>97.221233868729698</v>
      </c>
      <c r="EW162" s="9">
        <f t="shared" si="540"/>
        <v>94.064219791282966</v>
      </c>
      <c r="EX162" s="101">
        <f t="shared" si="784"/>
        <v>95.642726830006325</v>
      </c>
      <c r="EY162" s="15">
        <f t="shared" si="785"/>
        <v>3.0786467176642756E-4</v>
      </c>
      <c r="EZ162" s="12"/>
      <c r="FA162" s="11">
        <f t="shared" si="786"/>
        <v>3.2776995287218166E-4</v>
      </c>
      <c r="FB162" s="10">
        <f t="shared" si="787"/>
        <v>95.741834223667325</v>
      </c>
      <c r="FC162" s="9">
        <f t="shared" si="541"/>
        <v>97.218629113718094</v>
      </c>
      <c r="FD162" s="9">
        <f t="shared" si="542"/>
        <v>93.871312011743626</v>
      </c>
      <c r="FE162" s="101">
        <f t="shared" si="788"/>
        <v>95.544970562730867</v>
      </c>
      <c r="FF162" s="15">
        <f t="shared" si="789"/>
        <v>3.2642258020304889E-4</v>
      </c>
      <c r="FG162" s="12"/>
      <c r="FH162" s="11">
        <f t="shared" si="790"/>
        <v>3.4632747832545374E-4</v>
      </c>
      <c r="FI162" s="10">
        <f t="shared" si="791"/>
        <v>95.643732205367783</v>
      </c>
      <c r="FJ162" s="9">
        <f t="shared" si="543"/>
        <v>97.215700867721679</v>
      </c>
      <c r="FK162" s="9">
        <f t="shared" si="544"/>
        <v>93.678947352369661</v>
      </c>
      <c r="FL162" s="101">
        <f t="shared" si="792"/>
        <v>95.44732411004567</v>
      </c>
      <c r="FM162" s="15">
        <f t="shared" si="793"/>
        <v>3.4489597873545592E-4</v>
      </c>
      <c r="FN162" s="12"/>
      <c r="FO162" s="11">
        <f t="shared" si="794"/>
        <v>3.6480019463947238E-4</v>
      </c>
      <c r="FP162" s="10">
        <f t="shared" si="795"/>
        <v>95.545721239540995</v>
      </c>
      <c r="FQ162" s="9">
        <f t="shared" si="545"/>
        <v>97.212431803645941</v>
      </c>
      <c r="FR162" s="9">
        <f t="shared" si="546"/>
        <v>93.487113967592194</v>
      </c>
      <c r="FS162" s="101">
        <f t="shared" si="796"/>
        <v>95.349772885619075</v>
      </c>
      <c r="FT162" s="15">
        <f t="shared" si="797"/>
        <v>3.6328433281800819E-4</v>
      </c>
      <c r="FU162" s="12"/>
      <c r="FV162" s="11">
        <f t="shared" si="798"/>
        <v>3.8318755062237528E-4</v>
      </c>
      <c r="FW162" s="10">
        <f t="shared" si="799"/>
        <v>95.447786924442568</v>
      </c>
      <c r="FX162" s="9">
        <f t="shared" si="547"/>
        <v>97.20880486249618</v>
      </c>
      <c r="FY162" s="9">
        <f t="shared" si="548"/>
        <v>93.295799991994386</v>
      </c>
      <c r="FZ162" s="101">
        <f t="shared" si="800"/>
        <v>95.252302427245283</v>
      </c>
      <c r="GA162" s="15">
        <f t="shared" si="801"/>
        <v>3.8158713598507489E-4</v>
      </c>
      <c r="GB162" s="12"/>
      <c r="GC162" s="11">
        <f t="shared" si="802"/>
        <v>4.0148902330155848E-4</v>
      </c>
      <c r="GD162" s="10">
        <f t="shared" si="803"/>
        <v>95.349914983577293</v>
      </c>
      <c r="GE162" s="9">
        <f t="shared" si="549"/>
        <v>97.204803253762009</v>
      </c>
      <c r="GF162" s="9">
        <f t="shared" si="550"/>
        <v>93.104993547464758</v>
      </c>
      <c r="GG162" s="101">
        <f t="shared" si="804"/>
        <v>95.154898400613376</v>
      </c>
      <c r="GH162" s="15">
        <f t="shared" si="805"/>
        <v>3.9980390919093462E-4</v>
      </c>
      <c r="GI162" s="12"/>
      <c r="GJ162" s="11">
        <f t="shared" si="1224"/>
        <v>4.1970411728087448E-4</v>
      </c>
      <c r="GK162" s="10">
        <f t="shared" si="1225"/>
        <v>95.252091269404204</v>
      </c>
      <c r="GL162" s="9">
        <f t="shared" si="551"/>
        <v>97.200410455650712</v>
      </c>
      <c r="GM162" s="9">
        <f t="shared" si="1234"/>
        <v>92.914682750176297</v>
      </c>
      <c r="GN162" s="120">
        <f t="shared" si="808"/>
        <v>95.057546602913504</v>
      </c>
      <c r="GO162" s="15">
        <f t="shared" si="1226"/>
        <v>4.1793420015195416E-4</v>
      </c>
      <c r="GP162" s="12"/>
      <c r="GQ162" s="11">
        <f t="shared" si="810"/>
        <v>4.3783236409938994E-4</v>
      </c>
      <c r="GR162" s="10">
        <f t="shared" si="811"/>
        <v>95.15430176688119</v>
      </c>
      <c r="GS162" s="9">
        <f t="shared" si="553"/>
        <v>97.195610215175236</v>
      </c>
      <c r="GT162" s="9">
        <f t="shared" si="1235"/>
        <v>92.724855717394391</v>
      </c>
      <c r="GU162" s="120">
        <f t="shared" si="812"/>
        <v>94.960232966284821</v>
      </c>
      <c r="GV162" s="15">
        <f t="shared" si="813"/>
        <v>4.3597758269128047E-4</v>
      </c>
      <c r="GW162" s="12"/>
      <c r="GX162" s="11">
        <f t="shared" si="814"/>
        <v>4.5587332159199303E-4</v>
      </c>
      <c r="GY162" s="10">
        <f t="shared" si="815"/>
        <v>95.056532596853458</v>
      </c>
      <c r="GZ162" s="9">
        <f t="shared" si="555"/>
        <v>97.190386548102438</v>
      </c>
      <c r="HA162" s="9">
        <f t="shared" si="556"/>
        <v>92.535500574106919</v>
      </c>
      <c r="HB162" s="101">
        <f t="shared" si="816"/>
        <v>94.862943561104686</v>
      </c>
      <c r="HC162" s="15">
        <f t="shared" si="817"/>
        <v>4.5393365608723592E-4</v>
      </c>
      <c r="HD162" s="12"/>
      <c r="HE162" s="11">
        <f t="shared" si="818"/>
        <v>4.7382657325304318E-4</v>
      </c>
      <c r="HF162" s="10">
        <f t="shared" si="819"/>
        <v>94.958770019285268</v>
      </c>
      <c r="HG162" s="9">
        <f t="shared" si="557"/>
        <v>97.184723738767232</v>
      </c>
      <c r="HH162" s="9">
        <f t="shared" si="558"/>
        <v>92.346605459478425</v>
      </c>
      <c r="HI162" s="101">
        <f t="shared" si="820"/>
        <v>94.765664599122829</v>
      </c>
      <c r="HJ162" s="15">
        <f t="shared" si="821"/>
        <v>4.7180204442579877E-4</v>
      </c>
      <c r="HK162" s="12"/>
      <c r="HL162" s="11">
        <f t="shared" si="822"/>
        <v>4.9169172760341398E-4</v>
      </c>
      <c r="HM162" s="10">
        <f t="shared" si="823"/>
        <v>94.861000436338657</v>
      </c>
      <c r="HN162" s="9">
        <f t="shared" si="559"/>
        <v>97.17860633975809</v>
      </c>
      <c r="HO162" s="9">
        <f t="shared" si="1236"/>
        <v>92.158158533123725</v>
      </c>
      <c r="HP162" s="120">
        <f t="shared" si="824"/>
        <v>94.668382436440908</v>
      </c>
      <c r="HQ162" s="15">
        <f t="shared" si="825"/>
        <v>4.8958239595814476E-4</v>
      </c>
      <c r="HR162" s="12"/>
      <c r="HS162" s="11">
        <f t="shared" si="1064"/>
        <v>5.0946841756194261E-4</v>
      </c>
      <c r="HT162" s="10">
        <f t="shared" si="826"/>
        <v>94.763210395299467</v>
      </c>
      <c r="HU162" s="9">
        <f t="shared" si="1237"/>
        <v>97.172019171479391</v>
      </c>
      <c r="HV162" s="9">
        <f t="shared" si="562"/>
        <v>91.970147981202103</v>
      </c>
      <c r="HW162" s="120">
        <f t="shared" si="827"/>
        <v>94.571083576340754</v>
      </c>
      <c r="HX162" s="15">
        <f t="shared" si="828"/>
        <v>5.0727438246368198E-4</v>
      </c>
      <c r="HY162" s="12"/>
      <c r="HZ162" s="11">
        <f t="shared" si="1065"/>
        <v>5.271562998216794E-4</v>
      </c>
      <c r="IA162" s="10">
        <f t="shared" si="829"/>
        <v>94.665386591353936</v>
      </c>
      <c r="IB162" s="9">
        <f t="shared" si="1238"/>
        <v>97.16494732159579</v>
      </c>
      <c r="IC162" s="9">
        <f t="shared" si="564"/>
        <v>91.782562022330026</v>
      </c>
      <c r="ID162" s="120">
        <f t="shared" si="830"/>
        <v>94.473754671962908</v>
      </c>
      <c r="IE162" s="15">
        <f t="shared" si="831"/>
        <v>5.2487769861927418E-4</v>
      </c>
      <c r="IF162" s="12"/>
      <c r="IG162" s="11">
        <f t="shared" si="1066"/>
        <v>5.4475505423169277E-4</v>
      </c>
      <c r="IH162" s="10">
        <f t="shared" si="832"/>
        <v>94.567515870217335</v>
      </c>
      <c r="II162" s="9">
        <f t="shared" si="1239"/>
        <v>97.157376144364008</v>
      </c>
      <c r="IJ162" s="9">
        <f t="shared" si="566"/>
        <v>91.595388913312874</v>
      </c>
      <c r="IK162" s="120">
        <f t="shared" si="833"/>
        <v>94.376382528838434</v>
      </c>
      <c r="IL162" s="15">
        <f t="shared" si="834"/>
        <v>5.4239206137512302E-4</v>
      </c>
      <c r="IM162" s="12"/>
      <c r="IN162" s="11">
        <f t="shared" si="1067"/>
        <v>5.6226438318486484E-4</v>
      </c>
      <c r="IO162" s="10">
        <f t="shared" si="835"/>
        <v>94.469585230617469</v>
      </c>
      <c r="IP162" s="9">
        <f t="shared" si="1240"/>
        <v>97.149291259856994</v>
      </c>
      <c r="IQ162" s="9">
        <f t="shared" si="568"/>
        <v>91.408616954694608</v>
      </c>
      <c r="IR162" s="120">
        <f t="shared" si="836"/>
        <v>94.278954107275808</v>
      </c>
      <c r="IS162" s="15">
        <f t="shared" si="837"/>
        <v>5.5981720933792405E-4</v>
      </c>
      <c r="IT162" s="12"/>
      <c r="IU162" s="11">
        <f t="shared" si="1068"/>
        <v>5.7968401101229602E-4</v>
      </c>
      <c r="IV162" s="10">
        <f t="shared" si="838"/>
        <v>94.371581826635008</v>
      </c>
      <c r="IW162" s="9">
        <f t="shared" si="1241"/>
        <v>97.140678553085479</v>
      </c>
      <c r="IX162" s="9">
        <f t="shared" si="570"/>
        <v>91.222234496125068</v>
      </c>
      <c r="IY162" s="120">
        <f t="shared" si="839"/>
        <v>94.181456524605267</v>
      </c>
      <c r="IZ162" s="15">
        <f t="shared" si="840"/>
        <v>5.7715290216181199E-4</v>
      </c>
      <c r="JA162" s="12"/>
      <c r="JB162" s="11">
        <f t="shared" si="1069"/>
        <v>5.9701368338486267E-4</v>
      </c>
      <c r="JC162" s="10">
        <f t="shared" si="841"/>
        <v>94.273492969902861</v>
      </c>
      <c r="JD162" s="9">
        <f t="shared" si="1242"/>
        <v>97.131524173021859</v>
      </c>
      <c r="JE162" s="9">
        <f t="shared" si="572"/>
        <v>91.036229941546779</v>
      </c>
      <c r="JF162" s="120">
        <f t="shared" si="842"/>
        <v>94.083877057284326</v>
      </c>
      <c r="JG162" s="15">
        <f t="shared" si="843"/>
        <v>5.9439891994733261E-4</v>
      </c>
      <c r="JH162" s="12"/>
      <c r="JI162" s="11">
        <f t="shared" si="1070"/>
        <v>6.1425316672219935E-4</v>
      </c>
      <c r="JJ162" s="10">
        <f t="shared" si="844"/>
        <v>94.175306131667924</v>
      </c>
      <c r="JK162" s="9">
        <f t="shared" si="1243"/>
        <v>97.121814531531115</v>
      </c>
      <c r="JL162" s="9">
        <f t="shared" si="574"/>
        <v>90.85059175419984</v>
      </c>
      <c r="JM162" s="120">
        <f t="shared" si="845"/>
        <v>93.986203142865477</v>
      </c>
      <c r="JN162" s="15">
        <f t="shared" si="846"/>
        <v>6.1155506264916391E-4</v>
      </c>
      <c r="JO162" s="12"/>
      <c r="JP162" s="11">
        <f t="shared" si="1071"/>
        <v>6.3140224760973619E-4</v>
      </c>
      <c r="JQ162" s="10">
        <f t="shared" si="847"/>
        <v>94.077008944716795</v>
      </c>
      <c r="JR162" s="9">
        <f t="shared" si="1244"/>
        <v>97.111536302213366</v>
      </c>
      <c r="JS162" s="9">
        <f t="shared" si="576"/>
        <v>90.665308461446585</v>
      </c>
      <c r="JT162" s="120">
        <f t="shared" si="848"/>
        <v>93.888422381829969</v>
      </c>
      <c r="JU162" s="15">
        <f t="shared" si="849"/>
        <v>6.2862114949272126E-4</v>
      </c>
      <c r="JV162" s="12"/>
      <c r="JW162" s="11">
        <f t="shared" si="1072"/>
        <v>6.4846073222407576E-4</v>
      </c>
      <c r="JX162" s="10">
        <f t="shared" si="850"/>
        <v>93.978589205168561</v>
      </c>
      <c r="JY162" s="9">
        <f t="shared" si="1245"/>
        <v>97.100676419162681</v>
      </c>
      <c r="JZ162" s="9">
        <f t="shared" si="578"/>
        <v>90.480368659417522</v>
      </c>
      <c r="KA162" s="120">
        <f t="shared" si="851"/>
        <v>93.790522539290095</v>
      </c>
      <c r="KB162" s="15">
        <f t="shared" si="852"/>
        <v>6.4559701840007457E-4</v>
      </c>
      <c r="KC162" s="12"/>
      <c r="KD162" s="11">
        <f t="shared" si="1073"/>
        <v>6.6542844576702553E-4</v>
      </c>
      <c r="KE162" s="10">
        <f t="shared" si="853"/>
        <v>93.880034874137579</v>
      </c>
      <c r="KF162" s="9">
        <f t="shared" si="1246"/>
        <v>97.089222075646376</v>
      </c>
      <c r="KG162" s="9">
        <f t="shared" si="580"/>
        <v>90.295761017478313</v>
      </c>
      <c r="KH162" s="120">
        <f t="shared" si="854"/>
        <v>93.692491546562337</v>
      </c>
      <c r="KI162" s="15">
        <f t="shared" si="855"/>
        <v>6.6248252542554665E-4</v>
      </c>
      <c r="KJ162" s="12"/>
      <c r="KK162" s="11">
        <f t="shared" si="1074"/>
        <v>6.8230523190874093E-4</v>
      </c>
      <c r="KL162" s="10">
        <f t="shared" si="856"/>
        <v>93.781334079268262</v>
      </c>
      <c r="KM162" s="9">
        <f t="shared" si="1247"/>
        <v>97.077160722709223</v>
      </c>
      <c r="KN162" s="9">
        <f t="shared" si="582"/>
        <v>90.111474282520206</v>
      </c>
      <c r="KO162" s="120">
        <f t="shared" si="857"/>
        <v>93.594317502614714</v>
      </c>
      <c r="KP162" s="15">
        <f t="shared" si="858"/>
        <v>6.792775442012014E-4</v>
      </c>
      <c r="KQ162" s="12"/>
      <c r="KR162" s="11">
        <f t="shared" si="1075"/>
        <v>6.990909522401617E-4</v>
      </c>
      <c r="KS162" s="10">
        <f t="shared" si="859"/>
        <v>93.682475116145184</v>
      </c>
      <c r="KT162" s="9">
        <f t="shared" si="1248"/>
        <v>97.064480067706597</v>
      </c>
      <c r="KU162" s="9">
        <f t="shared" si="584"/>
        <v>89.927497283075482</v>
      </c>
      <c r="KV162" s="120">
        <f t="shared" si="860"/>
        <v>93.495988675391033</v>
      </c>
      <c r="KW162" s="15">
        <f t="shared" si="861"/>
        <v>6.959819653924779E-4</v>
      </c>
      <c r="KX162" s="12"/>
      <c r="KY162" s="11">
        <f t="shared" si="1076"/>
        <v>7.1578548573503448E-4</v>
      </c>
      <c r="KZ162" s="10">
        <f t="shared" si="862"/>
        <v>93.583446449581203</v>
      </c>
      <c r="LA162" s="9">
        <f t="shared" si="1249"/>
        <v>97.051168072770594</v>
      </c>
      <c r="LB162" s="9">
        <f t="shared" si="586"/>
        <v>89.743818933258225</v>
      </c>
      <c r="LC162" s="120">
        <f t="shared" si="863"/>
        <v>93.397493503014402</v>
      </c>
      <c r="LD162" s="15">
        <f t="shared" si="864"/>
        <v>7.1259569616430232E-4</v>
      </c>
      <c r="LE162" s="12"/>
      <c r="LF162" s="11">
        <f t="shared" si="1077"/>
        <v>7.3238872822185353E-4</v>
      </c>
      <c r="LG162" s="10">
        <f t="shared" si="865"/>
        <v>93.48423671478578</v>
      </c>
      <c r="LH162" s="9">
        <f t="shared" si="1250"/>
        <v>97.037212953213</v>
      </c>
      <c r="LI162" s="9">
        <f t="shared" si="588"/>
        <v>89.560428236535159</v>
      </c>
      <c r="LJ162" s="120">
        <f t="shared" si="866"/>
        <v>93.298820594874087</v>
      </c>
      <c r="LK162" s="15">
        <f t="shared" si="867"/>
        <v>7.2911865965763641E-4</v>
      </c>
      <c r="LL162" s="12"/>
      <c r="LM162" s="11">
        <f t="shared" si="1078"/>
        <v>7.4890059186567609E-4</v>
      </c>
      <c r="LN162" s="10">
        <f t="shared" si="868"/>
        <v>93.384834718417721</v>
      </c>
      <c r="LO162" s="9">
        <f t="shared" si="1251"/>
        <v>97.022603175868866</v>
      </c>
      <c r="LP162" s="9">
        <f t="shared" si="590"/>
        <v>89.377314289324659</v>
      </c>
      <c r="LQ162" s="120">
        <f t="shared" si="869"/>
        <v>93.19995873259677</v>
      </c>
      <c r="LR162" s="15">
        <f t="shared" si="870"/>
        <v>7.4555079447698408E-4</v>
      </c>
      <c r="LS162" s="12"/>
      <c r="LT162" s="11">
        <f t="shared" si="1079"/>
        <v>7.6532100466036933E-4</v>
      </c>
      <c r="LU162" s="10">
        <f t="shared" si="871"/>
        <v>93.285229439523206</v>
      </c>
      <c r="LV162" s="9">
        <f t="shared" si="1252"/>
        <v>97.007327457384349</v>
      </c>
      <c r="LW162" s="9">
        <f t="shared" si="592"/>
        <v>89.194466284430391</v>
      </c>
      <c r="LX162" s="120">
        <f t="shared" si="872"/>
        <v>93.100896870907377</v>
      </c>
      <c r="LY162" s="15">
        <f t="shared" si="873"/>
        <v>7.6189205418856923E-4</v>
      </c>
      <c r="LZ162" s="12"/>
      <c r="MA162" s="11">
        <f t="shared" si="1080"/>
        <v>7.816499099310251E-4</v>
      </c>
      <c r="MB162" s="10">
        <f t="shared" si="874"/>
        <v>93.185410030364096</v>
      </c>
      <c r="MC162" s="9">
        <f t="shared" si="1253"/>
        <v>96.991374762452196</v>
      </c>
      <c r="MD162" s="9">
        <f t="shared" si="594"/>
        <v>89.011873514307652</v>
      </c>
      <c r="ME162" s="120">
        <f t="shared" si="875"/>
        <v>93.001624138379924</v>
      </c>
      <c r="MF162" s="15">
        <f t="shared" si="876"/>
        <v>7.7814240682975164E-4</v>
      </c>
      <c r="MG162" s="12"/>
      <c r="MH162" s="11">
        <f t="shared" si="1081"/>
        <v>7.9788726584708594E-4</v>
      </c>
      <c r="MI162" s="10">
        <f t="shared" si="877"/>
        <v>93.085365817137244</v>
      </c>
      <c r="MJ162" s="9">
        <f t="shared" si="1254"/>
        <v>96.974734301998453</v>
      </c>
      <c r="MK162" s="9">
        <f t="shared" si="596"/>
        <v>88.829525374168483</v>
      </c>
      <c r="ML162" s="120">
        <f t="shared" si="878"/>
        <v>92.902129838083468</v>
      </c>
      <c r="MM162" s="15">
        <f t="shared" si="879"/>
        <v>7.9430183442938688E-4</v>
      </c>
      <c r="MN162" s="12"/>
      <c r="MO162" s="11">
        <f t="shared" si="1082"/>
        <v>8.1403304494592895E-4</v>
      </c>
      <c r="MP162" s="10">
        <f t="shared" si="880"/>
        <v>92.985086300589501</v>
      </c>
      <c r="MQ162" s="9">
        <f t="shared" si="1255"/>
        <v>96.957395531323385</v>
      </c>
      <c r="MR162" s="9">
        <f t="shared" si="598"/>
        <v>88.647411364926</v>
      </c>
      <c r="MS162" s="120">
        <f t="shared" si="881"/>
        <v>92.802403448124693</v>
      </c>
      <c r="MT162" s="15">
        <f t="shared" si="882"/>
        <v>8.1037033253941715E-4</v>
      </c>
      <c r="MU162" s="12"/>
      <c r="MV162" s="11">
        <f t="shared" si="1083"/>
        <v>8.3008723366720014E-4</v>
      </c>
      <c r="MW162" s="10">
        <f t="shared" si="883"/>
        <v>92.884561156530197</v>
      </c>
      <c r="MX162" s="9">
        <f t="shared" si="1256"/>
        <v>96.939348148200011</v>
      </c>
      <c r="MY162" s="9">
        <f t="shared" si="1257"/>
        <v>88.465521095981131</v>
      </c>
      <c r="MZ162" s="120">
        <f t="shared" si="884"/>
        <v>92.702434622090578</v>
      </c>
      <c r="NA162" s="15">
        <f t="shared" si="885"/>
        <v>8.2634790977768196E-4</v>
      </c>
      <c r="NB162" s="12"/>
      <c r="NC162" s="11">
        <f t="shared" si="1084"/>
        <v>8.4604983189790351E-4</v>
      </c>
      <c r="ND162" s="10">
        <f t="shared" si="886"/>
        <v>92.78378023624424</v>
      </c>
      <c r="NE162" s="9">
        <f t="shared" si="601"/>
        <v>96.920582090933038</v>
      </c>
      <c r="NF162" s="9">
        <f t="shared" si="1258"/>
        <v>88.283844287853995</v>
      </c>
      <c r="NG162" s="120">
        <f t="shared" si="887"/>
        <v>92.602213189393524</v>
      </c>
      <c r="NH162" s="15">
        <f t="shared" si="888"/>
        <v>8.4223458738203057E-4</v>
      </c>
      <c r="NI162" s="12"/>
      <c r="NJ162" s="11">
        <f t="shared" si="1085"/>
        <v>8.6192085252834833E-4</v>
      </c>
      <c r="NK162" s="10">
        <f t="shared" si="889"/>
        <v>92.682733566808352</v>
      </c>
      <c r="NL162" s="9">
        <f t="shared" si="603"/>
        <v>96.901087536381198</v>
      </c>
      <c r="NM162" s="9">
        <f t="shared" si="1259"/>
        <v>88.102370774664436</v>
      </c>
      <c r="NN162" s="120">
        <f t="shared" si="890"/>
        <v>92.50172915552281</v>
      </c>
      <c r="NO162" s="15">
        <f t="shared" si="891"/>
        <v>8.5803039877556365E-4</v>
      </c>
      <c r="NP162" s="12"/>
      <c r="NQ162" s="11">
        <f t="shared" si="1086"/>
        <v>8.777003210187793E-4</v>
      </c>
      <c r="NR162" s="10">
        <f t="shared" si="892"/>
        <v>92.581411351314159</v>
      </c>
      <c r="NS162" s="9">
        <f t="shared" si="605"/>
        <v>96.880854897945767</v>
      </c>
      <c r="NT162" s="9">
        <f t="shared" si="1260"/>
        <v>87.921090506462079</v>
      </c>
      <c r="NU162" s="120">
        <f t="shared" si="893"/>
        <v>92.400972702203916</v>
      </c>
      <c r="NV162" s="15">
        <f t="shared" si="894"/>
        <v>8.7373538914325142E-4</v>
      </c>
      <c r="NW162" s="12"/>
      <c r="NX162" s="11">
        <f t="shared" si="1087"/>
        <v>8.9338827497697072E-4</v>
      </c>
      <c r="NY162" s="10">
        <f t="shared" si="895"/>
        <v>92.479803968999647</v>
      </c>
      <c r="NZ162" s="9">
        <f t="shared" si="607"/>
        <v>96.85987482352779</v>
      </c>
      <c r="OA162" s="9">
        <f t="shared" si="1261"/>
        <v>87.739993551410691</v>
      </c>
      <c r="OB162" s="120">
        <f t="shared" si="896"/>
        <v>92.299934187469233</v>
      </c>
      <c r="OC162" s="15">
        <f t="shared" si="897"/>
        <v>8.8934961501972774E-4</v>
      </c>
      <c r="OD162" s="12"/>
      <c r="OE162" s="11">
        <f t="shared" si="1088"/>
        <v>9.0898476374657959E-4</v>
      </c>
      <c r="OF162" s="10">
        <f t="shared" si="898"/>
        <v>92.37790197529263</v>
      </c>
      <c r="OG162" s="9">
        <f t="shared" si="609"/>
        <v>96.838138193456786</v>
      </c>
      <c r="OH162" s="9">
        <f t="shared" si="1262"/>
        <v>87.559070097830556</v>
      </c>
      <c r="OI162" s="120">
        <f t="shared" si="899"/>
        <v>92.198604145643671</v>
      </c>
      <c r="OJ162" s="15">
        <f t="shared" si="900"/>
        <v>9.0487314388812293E-4</v>
      </c>
      <c r="OK162" s="12"/>
      <c r="OL162" s="11">
        <f t="shared" si="1089"/>
        <v>9.2448984800614004E-4</v>
      </c>
      <c r="OM162" s="10">
        <f t="shared" si="901"/>
        <v>92.275696101769398</v>
      </c>
      <c r="ON162" s="9">
        <f t="shared" si="611"/>
        <v>96.815636118393144</v>
      </c>
      <c r="OO162" s="9">
        <f t="shared" si="1263"/>
        <v>87.378310456098347</v>
      </c>
      <c r="OP162" s="120">
        <f t="shared" si="902"/>
        <v>92.096973287245746</v>
      </c>
      <c r="OQ162" s="15">
        <f t="shared" si="903"/>
        <v>9.2030605379024664E-4</v>
      </c>
      <c r="OR162" s="12"/>
      <c r="OS162" s="11">
        <f t="shared" si="1090"/>
        <v>9.3990359937904061E-4</v>
      </c>
      <c r="OT162" s="10">
        <f t="shared" si="904"/>
        <v>92.17317725602939</v>
      </c>
      <c r="OU162" s="9">
        <f t="shared" si="613"/>
        <v>96.792359937206626</v>
      </c>
      <c r="OV162" s="9">
        <f t="shared" si="1264"/>
        <v>87.197705060412332</v>
      </c>
      <c r="OW162" s="120">
        <f t="shared" si="905"/>
        <v>91.995032498809479</v>
      </c>
      <c r="OX162" s="15">
        <f t="shared" si="906"/>
        <v>9.3564843294755809E-4</v>
      </c>
      <c r="OY162" s="12"/>
      <c r="OZ162" s="11">
        <f t="shared" si="1091"/>
        <v>9.5522610005392369E-4</v>
      </c>
      <c r="PA162" s="10">
        <f t="shared" si="907"/>
        <v>92.070336521490987</v>
      </c>
      <c r="PB162" s="9">
        <f t="shared" si="615"/>
        <v>96.768301214833272</v>
      </c>
      <c r="PC162" s="9">
        <f t="shared" si="1265"/>
        <v>87.017244470422426</v>
      </c>
      <c r="PD162" s="120">
        <f t="shared" si="908"/>
        <v>91.892772842627849</v>
      </c>
      <c r="PE162" s="15">
        <f t="shared" si="909"/>
        <v>9.5090037939322242E-4</v>
      </c>
      <c r="PF162" s="12"/>
      <c r="PG162" s="11">
        <f t="shared" si="1092"/>
        <v>9.7045744241580222E-4</v>
      </c>
      <c r="PH162" s="10">
        <f t="shared" si="910"/>
        <v>91.96716515710925</v>
      </c>
      <c r="PI162" s="9">
        <f t="shared" si="617"/>
        <v>96.743451740112675</v>
      </c>
      <c r="PJ162" s="9">
        <f t="shared" si="1266"/>
        <v>86.836919372730733</v>
      </c>
      <c r="PK162" s="120">
        <f t="shared" si="911"/>
        <v>91.790185556421704</v>
      </c>
      <c r="PL162" s="15">
        <f t="shared" si="912"/>
        <v>9.6606200061487648E-4</v>
      </c>
      <c r="PM162" s="12"/>
      <c r="PN162" s="11">
        <f t="shared" si="1093"/>
        <v>9.8559772868756206E-4</v>
      </c>
      <c r="PO162" s="10">
        <f t="shared" si="913"/>
        <v>91.863654597019476</v>
      </c>
      <c r="PP162" s="9">
        <f t="shared" si="619"/>
        <v>96.717803523607799</v>
      </c>
      <c r="PQ162" s="9">
        <f t="shared" si="1267"/>
        <v>86.656720582263418</v>
      </c>
      <c r="PR162" s="120">
        <f t="shared" si="914"/>
        <v>91.687262052935608</v>
      </c>
      <c r="PS162" s="15">
        <f t="shared" si="915"/>
        <v>9.8113341320824076E-4</v>
      </c>
      <c r="PT162" s="12"/>
      <c r="PU162" s="11">
        <f t="shared" si="1094"/>
        <v>1.0006470705819846E-3</v>
      </c>
      <c r="PV162" s="10">
        <f t="shared" si="916"/>
        <v>91.759796450107928</v>
      </c>
      <c r="PW162" s="9">
        <f t="shared" si="621"/>
        <v>96.691348795409112</v>
      </c>
      <c r="PX162" s="9">
        <f t="shared" si="1268"/>
        <v>86.47663904351991</v>
      </c>
      <c r="PY162" s="120">
        <f t="shared" si="917"/>
        <v>91.583993919464518</v>
      </c>
      <c r="PZ162" s="15">
        <f t="shared" si="918"/>
        <v>9.9611474254116266E-4</v>
      </c>
      <c r="QA162" s="12"/>
      <c r="QB162" s="11">
        <f t="shared" si="1095"/>
        <v>1.0156055889638878E-3</v>
      </c>
      <c r="QC162" s="10">
        <f t="shared" si="919"/>
        <v>91.655582499513727</v>
      </c>
      <c r="QD162" s="9">
        <f t="shared" si="623"/>
        <v>96.664080002925033</v>
      </c>
      <c r="QE162" s="9">
        <f t="shared" si="1269"/>
        <v>86.296665831699968</v>
      </c>
      <c r="QF162" s="120">
        <f t="shared" si="920"/>
        <v>91.480372917312508</v>
      </c>
      <c r="QG162" s="15">
        <f t="shared" si="921"/>
        <v>1.0110061224282425E-3</v>
      </c>
      <c r="QH162" s="12"/>
      <c r="QI162" s="11">
        <f t="shared" si="1096"/>
        <v>1.0304734135225383E-3</v>
      </c>
      <c r="QJ162" s="10">
        <f t="shared" si="922"/>
        <v>91.551004702063068</v>
      </c>
      <c r="QK162" s="9">
        <f t="shared" si="625"/>
        <v>96.635989808660256</v>
      </c>
      <c r="QL162" s="9">
        <f t="shared" si="1270"/>
        <v>86.11679215371359</v>
      </c>
      <c r="QM162" s="120">
        <f t="shared" si="923"/>
        <v>91.376390981186915</v>
      </c>
      <c r="QN162" s="15">
        <f t="shared" si="924"/>
        <v>1.0258076948156916E-3</v>
      </c>
      <c r="QO162" s="12"/>
      <c r="QP162" s="11">
        <f t="shared" si="1097"/>
        <v>1.0452506824540477E-3</v>
      </c>
      <c r="QQ162" s="10">
        <f t="shared" si="925"/>
        <v>91.446055187639018</v>
      </c>
      <c r="QR162" s="9">
        <f t="shared" si="627"/>
        <v>96.607071087983741</v>
      </c>
      <c r="QS162" s="9">
        <f t="shared" si="1271"/>
        <v>85.937009349077655</v>
      </c>
      <c r="QT162" s="120">
        <f t="shared" si="926"/>
        <v>91.272040218530691</v>
      </c>
      <c r="QU162" s="15">
        <f t="shared" si="927"/>
        <v>1.0405196094762283E-3</v>
      </c>
      <c r="QV162" s="12"/>
      <c r="QW162" s="11">
        <f t="shared" si="1098"/>
        <v>1.0599375421534974E-3</v>
      </c>
      <c r="QX162" s="10">
        <f t="shared" si="928"/>
        <v>91.340726258489781</v>
      </c>
      <c r="QY162" s="9">
        <f t="shared" si="629"/>
        <v>96.57731692688786</v>
      </c>
      <c r="QZ162" s="9">
        <f t="shared" si="1272"/>
        <v>85.757308890699363</v>
      </c>
      <c r="RA162" s="120">
        <f t="shared" si="929"/>
        <v>91.167312908793605</v>
      </c>
      <c r="RB162" s="15">
        <f t="shared" si="930"/>
        <v>1.0551420237141704E-3</v>
      </c>
      <c r="RC162" s="12"/>
      <c r="RD162" s="11">
        <f t="shared" si="1099"/>
        <v>1.0745341469170148E-3</v>
      </c>
      <c r="RE162" s="10">
        <f t="shared" si="931"/>
        <v>91.235010388476098</v>
      </c>
      <c r="RF162" s="9">
        <f t="shared" si="631"/>
        <v>96.546720619740228</v>
      </c>
      <c r="RG162" s="9">
        <f t="shared" si="1273"/>
        <v>86.842853677685696</v>
      </c>
      <c r="RH162" s="120">
        <f t="shared" si="932"/>
        <v>91.694787148712962</v>
      </c>
      <c r="RI162" s="15">
        <f t="shared" si="933"/>
        <v>9.4629853959879906E-4</v>
      </c>
      <c r="RJ162" s="12"/>
      <c r="RK162" s="11">
        <f t="shared" si="1100"/>
        <v>9.6498118297199331E-4</v>
      </c>
      <c r="RL162" s="10">
        <f t="shared" si="934"/>
        <v>91.764987352557227</v>
      </c>
      <c r="RM162" s="9">
        <f t="shared" si="633"/>
        <v>96.522111078876577</v>
      </c>
      <c r="RN162" s="9">
        <f t="shared" si="1274"/>
        <v>94.002675929681189</v>
      </c>
      <c r="RO162" s="120">
        <f t="shared" si="935"/>
        <v>95.26239350427889</v>
      </c>
      <c r="RP162" s="15">
        <f t="shared" si="936"/>
        <v>2.4568945725802457E-4</v>
      </c>
      <c r="RQ162" s="12"/>
      <c r="RR162" s="11">
        <f t="shared" si="1101"/>
        <v>2.6196475835791482E-4</v>
      </c>
      <c r="RS162" s="10">
        <f t="shared" si="937"/>
        <v>95.343955497610636</v>
      </c>
      <c r="RT162" s="9">
        <f t="shared" si="635"/>
        <v>96.520452178852779</v>
      </c>
      <c r="RU162" s="9">
        <f t="shared" si="1275"/>
        <v>94.100308065013735</v>
      </c>
      <c r="RV162" s="120">
        <f t="shared" si="938"/>
        <v>95.310380121933264</v>
      </c>
      <c r="RW162" s="15">
        <f t="shared" si="939"/>
        <v>2.3600682637344773E-4</v>
      </c>
      <c r="RX162" s="12"/>
      <c r="RY162" s="11">
        <f t="shared" si="1102"/>
        <v>2.5224659258814221E-4</v>
      </c>
      <c r="RZ162" s="10">
        <f t="shared" si="940"/>
        <v>95.391897250552148</v>
      </c>
      <c r="SA162" s="9">
        <f t="shared" si="637"/>
        <v>96.518921456933029</v>
      </c>
      <c r="SB162" s="9">
        <f t="shared" si="1276"/>
        <v>94.200270541515437</v>
      </c>
      <c r="SC162" s="120">
        <f t="shared" si="941"/>
        <v>95.35959599922424</v>
      </c>
      <c r="SD162" s="15">
        <f t="shared" si="942"/>
        <v>2.2610944566749423E-4</v>
      </c>
      <c r="SE162" s="12"/>
      <c r="SF162" s="11">
        <f t="shared" si="1103"/>
        <v>2.4231479833277945E-4</v>
      </c>
      <c r="SG162" s="10">
        <f t="shared" si="943"/>
        <v>95.441071668067679</v>
      </c>
      <c r="SH162" s="9">
        <f t="shared" si="639"/>
        <v>96.517516430217682</v>
      </c>
      <c r="SI162" s="9">
        <f t="shared" si="1277"/>
        <v>94.302541982118143</v>
      </c>
      <c r="SJ162" s="120">
        <f t="shared" si="944"/>
        <v>95.410029206167906</v>
      </c>
      <c r="SK162" s="15">
        <f t="shared" si="945"/>
        <v>2.1599915765554452E-4</v>
      </c>
      <c r="SL162" s="12"/>
      <c r="SM162" s="11">
        <f t="shared" si="1104"/>
        <v>2.321712680793675E-4</v>
      </c>
      <c r="SN162" s="10">
        <f t="shared" si="946"/>
        <v>95.491466702391648</v>
      </c>
      <c r="SO162" s="9">
        <f t="shared" si="641"/>
        <v>96.516234243462023</v>
      </c>
      <c r="SP162" s="9">
        <f t="shared" si="1278"/>
        <v>94.407100265016936</v>
      </c>
      <c r="SQ162" s="120">
        <f t="shared" si="947"/>
        <v>95.461667254239472</v>
      </c>
      <c r="SR162" s="15">
        <f t="shared" si="948"/>
        <v>2.0567784116774299E-4</v>
      </c>
      <c r="SS162" s="12"/>
      <c r="ST162" s="11">
        <f t="shared" si="1105"/>
        <v>2.2181793082561599E-4</v>
      </c>
      <c r="SU162" s="10">
        <f t="shared" si="949"/>
        <v>95.543069744558039</v>
      </c>
      <c r="SV162" s="9">
        <f t="shared" si="643"/>
        <v>96.515071665243553</v>
      </c>
      <c r="SW162" s="9">
        <f t="shared" si="1279"/>
        <v>94.513922531038872</v>
      </c>
      <c r="SX162" s="120">
        <f t="shared" si="950"/>
        <v>95.51449709814122</v>
      </c>
      <c r="SY162" s="15">
        <f t="shared" si="951"/>
        <v>1.9514741025667245E-4</v>
      </c>
      <c r="SZ162" s="12"/>
      <c r="TA162" s="11">
        <f t="shared" si="1106"/>
        <v>2.1125675097079995E-4</v>
      </c>
      <c r="TB162" s="10">
        <f t="shared" si="952"/>
        <v>95.595867626423143</v>
      </c>
      <c r="TC162" s="9">
        <f t="shared" si="645"/>
        <v>96.514025084460712</v>
      </c>
      <c r="TD162" s="9">
        <f t="shared" si="1280"/>
        <v>94.622985192745688</v>
      </c>
      <c r="TE162" s="120">
        <f t="shared" si="953"/>
        <v>95.5685051386032</v>
      </c>
      <c r="TF162" s="15">
        <f t="shared" si="954"/>
        <v>1.8440981296824366E-4</v>
      </c>
      <c r="TG162" s="12"/>
      <c r="TH162" s="11">
        <f t="shared" si="1107"/>
        <v>2.0048972707086495E-4</v>
      </c>
      <c r="TI162" s="10">
        <f t="shared" si="955"/>
        <v>95.649846623725225</v>
      </c>
      <c r="TJ162" s="9">
        <f t="shared" si="647"/>
        <v>96.513090507164947</v>
      </c>
      <c r="TK162" s="9">
        <f t="shared" si="1281"/>
        <v>94.73426394526399</v>
      </c>
      <c r="TL162" s="120">
        <f t="shared" si="956"/>
        <v>95.623677226214468</v>
      </c>
      <c r="TM162" s="15">
        <f t="shared" si="957"/>
        <v>1.73467029976612E-4</v>
      </c>
      <c r="TN162" s="12"/>
      <c r="TO162" s="11">
        <f t="shared" si="1108"/>
        <v>1.8951889045813587E-4</v>
      </c>
      <c r="TP162" s="10">
        <f t="shared" si="958"/>
        <v>95.704992460178289</v>
      </c>
      <c r="TQ162" s="9">
        <f t="shared" si="649"/>
        <v>96.512263553727067</v>
      </c>
      <c r="TR162" s="9">
        <f t="shared" si="1282"/>
        <v>94.847733778823851</v>
      </c>
      <c r="TS162" s="120">
        <f t="shared" si="959"/>
        <v>95.679998666275452</v>
      </c>
      <c r="TT162" s="15">
        <f t="shared" si="960"/>
        <v>1.6232107308513342E-4</v>
      </c>
      <c r="TU162" s="12"/>
      <c r="TV162" s="11">
        <f t="shared" si="1109"/>
        <v>1.7834630372766646E-4</v>
      </c>
      <c r="TW162" s="10">
        <f t="shared" si="961"/>
        <v>95.761290312590319</v>
      </c>
      <c r="TX162" s="9">
        <f t="shared" si="651"/>
        <v>96.511539456337673</v>
      </c>
      <c r="TY162" s="9">
        <f t="shared" si="1283"/>
        <v>94.96336899298035</v>
      </c>
      <c r="TZ162" s="120">
        <f t="shared" si="962"/>
        <v>95.737454224659018</v>
      </c>
      <c r="UA162" s="15">
        <f t="shared" si="963"/>
        <v>1.5097398359574337E-4</v>
      </c>
      <c r="UB162" s="12"/>
      <c r="UC162" s="11">
        <f t="shared" si="1110"/>
        <v>1.6697405909281844E-4</v>
      </c>
      <c r="UD162" s="10">
        <f t="shared" si="964"/>
        <v>95.818724816992557</v>
      </c>
      <c r="UE162" s="9">
        <f t="shared" si="653"/>
        <v>96.510913056840437</v>
      </c>
      <c r="UF162" s="9">
        <f t="shared" si="1284"/>
        <v>95.081143212495789</v>
      </c>
      <c r="UG162" s="120">
        <f t="shared" si="965"/>
        <v>95.79602813466812</v>
      </c>
      <c r="UH162" s="15">
        <f t="shared" si="966"/>
        <v>1.3942783054888736E-4</v>
      </c>
      <c r="UI162" s="12"/>
      <c r="UJ162" s="11">
        <f t="shared" si="1111"/>
        <v>1.5540427661218465E-4</v>
      </c>
      <c r="UK162" s="10">
        <f t="shared" si="967"/>
        <v>95.877280075767587</v>
      </c>
      <c r="UL162" s="9">
        <f t="shared" si="655"/>
        <v>96.510378804896106</v>
      </c>
      <c r="UM162" s="9">
        <f t="shared" si="1285"/>
        <v>95.20102940484189</v>
      </c>
      <c r="UN162" s="120">
        <f t="shared" si="968"/>
        <v>95.855704104869005</v>
      </c>
      <c r="UO162" s="15">
        <f t="shared" si="969"/>
        <v>1.2768470883768352E-4</v>
      </c>
      <c r="UP162" s="12"/>
      <c r="UQ162" s="11">
        <f t="shared" si="1112"/>
        <v>1.4363910229173412E-4</v>
      </c>
      <c r="UR162" s="10">
        <f t="shared" si="970"/>
        <v>95.936939665754096</v>
      </c>
      <c r="US162" s="9">
        <f t="shared" si="657"/>
        <v>96.509930756473707</v>
      </c>
      <c r="UT162" s="9">
        <f t="shared" si="1286"/>
        <v>95.322999899286046</v>
      </c>
      <c r="UU162" s="120">
        <f t="shared" si="971"/>
        <v>95.916465327879877</v>
      </c>
      <c r="UV162" s="15">
        <f t="shared" si="972"/>
        <v>1.1574673719955495E-4</v>
      </c>
      <c r="UW162" s="12"/>
      <c r="UX162" s="11">
        <f t="shared" si="1113"/>
        <v>1.3168070606543535E-4</v>
      </c>
      <c r="UY162" s="10">
        <f t="shared" si="973"/>
        <v>95.997686647308115</v>
      </c>
      <c r="UZ162" s="9">
        <f t="shared" si="659"/>
        <v>96.50956257266462</v>
      </c>
      <c r="VA162" s="9">
        <f t="shared" si="1287"/>
        <v>95.447026407513576</v>
      </c>
      <c r="VB162" s="120">
        <f t="shared" si="974"/>
        <v>95.978294490089098</v>
      </c>
      <c r="VC162" s="15">
        <f t="shared" si="975"/>
        <v>1.036160560895386E-4</v>
      </c>
      <c r="VD162" s="12"/>
      <c r="VE162" s="11">
        <f t="shared" si="1114"/>
        <v>1.1953127965873164E-4</v>
      </c>
      <c r="VF162" s="10">
        <f t="shared" si="976"/>
        <v>96.059503574293785</v>
      </c>
      <c r="VG162" s="9">
        <f t="shared" si="661"/>
        <v>96.509267518813758</v>
      </c>
      <c r="VH162" s="9">
        <f t="shared" si="1288"/>
        <v>95.573080045738351</v>
      </c>
      <c r="VI162" s="120">
        <f t="shared" si="977"/>
        <v>96.041173782276047</v>
      </c>
      <c r="VJ162" s="15">
        <f t="shared" si="978"/>
        <v>9.1294825439392589E-5</v>
      </c>
      <c r="VK162" s="12"/>
      <c r="VL162" s="11">
        <f t="shared" si="1115"/>
        <v>1.0719303433903682E-4</v>
      </c>
      <c r="VM162" s="10">
        <f t="shared" si="979"/>
        <v>96.122372504976482</v>
      </c>
      <c r="VN162" s="9">
        <f t="shared" si="663"/>
        <v>96.509038463961289</v>
      </c>
      <c r="VO162" s="9">
        <f t="shared" si="1289"/>
        <v>95.701131358242563</v>
      </c>
      <c r="VP162" s="120">
        <f t="shared" si="980"/>
        <v>96.105084911101926</v>
      </c>
      <c r="VQ162" s="15">
        <f t="shared" si="981"/>
        <v>7.8785222307598598E-5</v>
      </c>
      <c r="VR162" s="12"/>
      <c r="VS162" s="11">
        <f t="shared" si="1116"/>
        <v>9.4668198558484483E-5</v>
      </c>
      <c r="VT162" s="10">
        <f t="shared" si="982"/>
        <v>96.186275013784694</v>
      </c>
      <c r="VU162" s="9">
        <f t="shared" si="665"/>
        <v>96.508867880586919</v>
      </c>
      <c r="VV162" s="9">
        <f t="shared" si="1290"/>
        <v>95.831150342288453</v>
      </c>
      <c r="VW162" s="120">
        <f t="shared" si="983"/>
        <v>96.170009111437679</v>
      </c>
      <c r="VX162" s="15">
        <f t="shared" si="984"/>
        <v>6.6089438425107129E-5</v>
      </c>
      <c r="VY162" s="12"/>
      <c r="VZ162" s="11">
        <f t="shared" si="1117"/>
        <v>8.1959015493861069E-5</v>
      </c>
      <c r="WA162" s="10">
        <f t="shared" si="985"/>
        <v>96.251192203907465</v>
      </c>
      <c r="WB162" s="9">
        <f t="shared" si="667"/>
        <v>96.508747844647772</v>
      </c>
      <c r="WC162" s="9">
        <f t="shared" si="1291"/>
        <v>95.963106474333856</v>
      </c>
      <c r="WD162" s="120">
        <f t="shared" si="986"/>
        <v>96.235927159490814</v>
      </c>
      <c r="WE162" s="15">
        <f t="shared" si="987"/>
        <v>5.3209677642532208E-5</v>
      </c>
      <c r="WF162" s="12"/>
      <c r="WG162" s="11">
        <f t="shared" si="1118"/>
        <v>6.9067740489540583E-5</v>
      </c>
      <c r="WH162" s="10">
        <f t="shared" si="988"/>
        <v>96.31710472068832</v>
      </c>
      <c r="WI162" s="9">
        <f t="shared" si="669"/>
        <v>96.508670035899769</v>
      </c>
      <c r="WJ162" s="9">
        <f t="shared" si="1292"/>
        <v>96.096968737483806</v>
      </c>
      <c r="WK162" s="120">
        <f t="shared" si="989"/>
        <v>96.302819386691795</v>
      </c>
      <c r="WL162" s="15">
        <f t="shared" si="990"/>
        <v>4.0148153284494231E-5</v>
      </c>
      <c r="WM162" s="12"/>
      <c r="WN162" s="11">
        <f t="shared" si="1119"/>
        <v>5.5996638409202765E-5</v>
      </c>
      <c r="WO162" s="10">
        <f t="shared" si="991"/>
        <v>96.383992765776057</v>
      </c>
      <c r="WP162" s="9">
        <f t="shared" si="671"/>
        <v>96.508625738491375</v>
      </c>
      <c r="WQ162" s="9">
        <f t="shared" si="1293"/>
        <v>96.232705650103867</v>
      </c>
      <c r="WR162" s="120">
        <f t="shared" si="992"/>
        <v>96.370665694297628</v>
      </c>
      <c r="WS162" s="15">
        <f t="shared" si="993"/>
        <v>2.6907085417205401E-5</v>
      </c>
      <c r="WT162" s="12"/>
      <c r="WU162" s="11">
        <f t="shared" si="1120"/>
        <v>4.2747980902520493E-5</v>
      </c>
      <c r="WV162" s="10">
        <f t="shared" si="994"/>
        <v>96.451836111989152</v>
      </c>
      <c r="WW162" s="9">
        <f t="shared" si="673"/>
        <v>96.508605841817285</v>
      </c>
      <c r="WX162" s="9">
        <f t="shared" si="1294"/>
        <v>96.370285295518471</v>
      </c>
      <c r="WY162" s="120">
        <f t="shared" si="995"/>
        <v>96.439445568667878</v>
      </c>
      <c r="WZ162" s="15">
        <f t="shared" si="996"/>
        <v>1.3488698035606327E-5</v>
      </c>
      <c r="XA162" s="12"/>
      <c r="XB162" s="11">
        <f t="shared" si="1121"/>
        <v>2.9324043593260907E-5</v>
      </c>
      <c r="XC162" s="10">
        <f t="shared" si="997"/>
        <v>96.520614118848641</v>
      </c>
      <c r="XD162" s="9">
        <f t="shared" si="675"/>
        <v>96.508600841618886</v>
      </c>
      <c r="XE162" s="9">
        <f t="shared" si="1295"/>
        <v>96.509675352713501</v>
      </c>
      <c r="XF162" s="120">
        <f t="shared" si="998"/>
        <v>96.509138097166186</v>
      </c>
      <c r="XG162" s="15">
        <f t="shared" si="999"/>
        <v>-1.0478382336390739E-7</v>
      </c>
      <c r="XH162" s="12"/>
      <c r="XI162" s="11">
        <f t="shared" si="1122"/>
        <v>1.5727103195413024E-5</v>
      </c>
      <c r="XJ162" s="10">
        <f t="shared" si="1000"/>
        <v>96.590305748731936</v>
      </c>
      <c r="XK162" s="9">
        <f t="shared" si="677"/>
        <v>96.508600841920625</v>
      </c>
      <c r="XL162" s="9">
        <f t="shared" si="1296"/>
        <v>96.650843127959817</v>
      </c>
      <c r="XM162" s="120">
        <f t="shared" si="1001"/>
        <v>96.579721984940221</v>
      </c>
      <c r="XN162" s="15">
        <f t="shared" si="1002"/>
        <v>-1.3871136975790314E-5</v>
      </c>
      <c r="XO162" s="12"/>
      <c r="XP162" s="11">
        <f t="shared" si="1123"/>
        <v>1.959434564179567E-6</v>
      </c>
      <c r="XQ162" s="10">
        <f t="shared" si="1003"/>
        <v>96.660889583598262</v>
      </c>
      <c r="XR162" s="9">
        <f t="shared" si="679"/>
        <v>96.508606129675229</v>
      </c>
      <c r="XS162" s="9">
        <f t="shared" si="1297"/>
        <v>96.793747703193191</v>
      </c>
      <c r="XT162" s="120">
        <f t="shared" si="1004"/>
        <v>96.65117691643421</v>
      </c>
      <c r="XU162" s="15">
        <f t="shared" si="1005"/>
        <v>-2.7806343204230031E-5</v>
      </c>
      <c r="XV162" s="12"/>
      <c r="XW162" s="11">
        <f t="shared" si="1124"/>
        <v>-1.1976692311199173E-5</v>
      </c>
      <c r="XX162" s="10">
        <f t="shared" si="1006"/>
        <v>96.732343842234627</v>
      </c>
      <c r="XY162" s="9">
        <f t="shared" si="681"/>
        <v>96.508627378500691</v>
      </c>
      <c r="XZ162" s="9">
        <f t="shared" si="1298"/>
        <v>96.938336120941969</v>
      </c>
      <c r="YA162" s="120">
        <f t="shared" si="1007"/>
        <v>96.72348174972133</v>
      </c>
      <c r="YB162" s="15">
        <f t="shared" si="1008"/>
        <v>-4.1904197352784841E-5</v>
      </c>
      <c r="YC162" s="12"/>
      <c r="YD162" s="11">
        <f t="shared" si="1125"/>
        <v>-2.6077672261370426E-5</v>
      </c>
      <c r="YE162" s="10">
        <f t="shared" si="1009"/>
        <v>96.804647395582194</v>
      </c>
      <c r="YF162" s="9">
        <f t="shared" si="683"/>
        <v>96.508675635712351</v>
      </c>
      <c r="YG162" s="9">
        <f t="shared" si="1299"/>
        <v>97.084553725871956</v>
      </c>
      <c r="YH162" s="120">
        <f t="shared" si="1010"/>
        <v>96.796614680792146</v>
      </c>
      <c r="YI162" s="15">
        <f t="shared" si="1011"/>
        <v>-5.6158292251850243E-5</v>
      </c>
      <c r="YJ162" s="12"/>
      <c r="YK162" s="11">
        <f t="shared" si="1126"/>
        <v>-4.0337188641243512E-5</v>
      </c>
      <c r="YL162" s="10">
        <f t="shared" si="1012"/>
        <v>96.877778555814302</v>
      </c>
      <c r="YM162" s="9">
        <f t="shared" si="685"/>
        <v>96.508762306941719</v>
      </c>
      <c r="YN162" s="9">
        <f t="shared" si="1300"/>
        <v>97.232344189751856</v>
      </c>
      <c r="YO162" s="120">
        <f t="shared" si="1013"/>
        <v>96.870553248346795</v>
      </c>
      <c r="YP162" s="15">
        <f t="shared" si="1014"/>
        <v>-7.0562022652633749E-5</v>
      </c>
      <c r="YQ162" s="12"/>
      <c r="YR162" s="11">
        <f t="shared" si="1127"/>
        <v>-5.4748682910654992E-5</v>
      </c>
      <c r="YS162" s="10">
        <f t="shared" si="1015"/>
        <v>96.951714975168471</v>
      </c>
      <c r="YT162" s="9">
        <f t="shared" si="687"/>
        <v>96.508899139426688</v>
      </c>
      <c r="YU162" s="9">
        <f t="shared" si="1301"/>
        <v>97.381649541930244</v>
      </c>
      <c r="YV162" s="120">
        <f t="shared" si="1016"/>
        <v>96.945274340678466</v>
      </c>
      <c r="YW162" s="15">
        <f t="shared" si="1017"/>
        <v>-8.5108589828677151E-5</v>
      </c>
      <c r="YX162" s="12"/>
      <c r="YY162" s="11">
        <f t="shared" si="1128"/>
        <v>-6.9305400221165563E-5</v>
      </c>
      <c r="YZ162" s="10">
        <f t="shared" si="1018"/>
        <v>97.02643365238103</v>
      </c>
      <c r="ZA162" s="9">
        <f t="shared" si="689"/>
        <v>96.50909820399248</v>
      </c>
      <c r="ZB162" s="9">
        <f t="shared" si="1302"/>
        <v>97.532410205886293</v>
      </c>
      <c r="ZC162" s="120">
        <f t="shared" si="1019"/>
        <v>97.020754204939379</v>
      </c>
      <c r="ZD162" s="15">
        <f t="shared" si="1020"/>
        <v>-9.979100689740106E-5</v>
      </c>
      <c r="ZE162" s="12"/>
      <c r="ZF162" s="11">
        <f t="shared" si="1129"/>
        <v>-8.4000394570198816E-5</v>
      </c>
      <c r="ZG162" s="10">
        <f t="shared" si="1021"/>
        <v>97.101910941506105</v>
      </c>
      <c r="ZH162" s="9">
        <f t="shared" si="691"/>
        <v>96.509371875749792</v>
      </c>
      <c r="ZI162" s="9">
        <f t="shared" si="1303"/>
        <v>97.68456504178441</v>
      </c>
      <c r="ZJ162" s="120">
        <f t="shared" si="1022"/>
        <v>97.096968458767094</v>
      </c>
      <c r="ZK162" s="15">
        <f t="shared" si="1023"/>
        <v>-1.1460210485219001E-4</v>
      </c>
      <c r="ZL162" s="12"/>
      <c r="ZM162" s="11">
        <f t="shared" si="1130"/>
        <v>-9.8826534671000405E-5</v>
      </c>
      <c r="ZN162" s="10">
        <f t="shared" si="1024"/>
        <v>97.178122563099762</v>
      </c>
      <c r="ZO162" s="9">
        <f t="shared" si="693"/>
        <v>96.509732813544034</v>
      </c>
      <c r="ZP162" s="9">
        <f t="shared" si="1304"/>
        <v>97.83805139492884</v>
      </c>
      <c r="ZQ162" s="120">
        <f t="shared" si="1025"/>
        <v>97.173892104236444</v>
      </c>
      <c r="ZR162" s="15">
        <f t="shared" si="1026"/>
        <v>-1.2953453929163947E-4</v>
      </c>
      <c r="ZS162" s="12"/>
      <c r="ZT162" s="11">
        <f t="shared" si="1131"/>
        <v>-1.1377651052593178E-4</v>
      </c>
      <c r="ZU162" s="10">
        <f t="shared" si="1027"/>
        <v>97.255043617736746</v>
      </c>
      <c r="ZV162" s="9">
        <f t="shared" si="695"/>
        <v>96.510193938196736</v>
      </c>
      <c r="ZW162" s="9">
        <f t="shared" si="1305"/>
        <v>97.992805149992975</v>
      </c>
      <c r="ZX162" s="120">
        <f t="shared" si="1028"/>
        <v>97.251499544094855</v>
      </c>
      <c r="ZY162" s="15">
        <f t="shared" si="1029"/>
        <v>-1.4458079782970944E-4</v>
      </c>
      <c r="ZZ162" s="12"/>
      <c r="AAA162" s="11">
        <f t="shared" si="1132"/>
        <v>-1.2884284068780425E-4</v>
      </c>
      <c r="AAB162" s="10">
        <f t="shared" si="1030"/>
        <v>97.33264860182021</v>
      </c>
      <c r="AAC162" s="9">
        <f t="shared" si="697"/>
        <v>96.510768409587683</v>
      </c>
      <c r="AAD162" s="9">
        <f t="shared" si="1306"/>
        <v>98.148760790859981</v>
      </c>
      <c r="AAE162" s="120">
        <f t="shared" si="1031"/>
        <v>97.329764600223825</v>
      </c>
      <c r="AAF162" s="15">
        <f t="shared" si="1032"/>
        <v>-1.5973320816616064E-4</v>
      </c>
      <c r="AAG162" s="12"/>
      <c r="AAH162" s="11">
        <f t="shared" si="1133"/>
        <v>-1.4401788018956969E-4</v>
      </c>
      <c r="AAI162" s="10">
        <f t="shared" si="1033"/>
        <v>97.410911425629592</v>
      </c>
      <c r="AAJ162" s="9">
        <f t="shared" si="699"/>
        <v>96.511469602633397</v>
      </c>
      <c r="AAK162" s="9">
        <f t="shared" si="1307"/>
        <v>98.305851465888196</v>
      </c>
      <c r="AAL162" s="120">
        <f t="shared" si="1034"/>
        <v>97.408660534260804</v>
      </c>
      <c r="AAM162" s="15">
        <f t="shared" si="1035"/>
        <v>-1.7498394679359559E-4</v>
      </c>
      <c r="AAN162" s="12"/>
      <c r="AAO162" s="11">
        <f t="shared" si="1134"/>
        <v>-1.5929382911961007E-4</v>
      </c>
      <c r="AAP162" s="10">
        <f t="shared" si="1036"/>
        <v>97.489805433543594</v>
      </c>
      <c r="AAQ162" s="9">
        <f t="shared" si="701"/>
        <v>96.512311082224599</v>
      </c>
      <c r="AAR162" s="9">
        <f t="shared" si="702"/>
        <v>98.464009058385784</v>
      </c>
      <c r="AAS162" s="120">
        <f t="shared" si="1037"/>
        <v>97.488160070305184</v>
      </c>
      <c r="AAT162" s="15">
        <f t="shared" si="1038"/>
        <v>-1.9032504831400943E-4</v>
      </c>
      <c r="AAU162" s="12"/>
      <c r="AAV162" s="11">
        <f t="shared" si="1135"/>
        <v>-1.7466274181640883E-4</v>
      </c>
      <c r="AAW162" s="10">
        <f t="shared" si="1039"/>
        <v>97.569303426364371</v>
      </c>
      <c r="AAX162" s="9">
        <f t="shared" si="703"/>
        <v>96.513306577192182</v>
      </c>
      <c r="AAY162" s="9">
        <f t="shared" si="704"/>
        <v>98.623164262045506</v>
      </c>
      <c r="AAZ162" s="120">
        <f t="shared" si="1040"/>
        <v>97.568235419618844</v>
      </c>
      <c r="ABA162" s="15">
        <f t="shared" si="1041"/>
        <v>-2.0574841533382434E-4</v>
      </c>
      <c r="ABB162" s="12"/>
      <c r="ABC162" s="11">
        <f t="shared" si="1227"/>
        <v>-1.9011653665233552E-4</v>
      </c>
      <c r="ABD162" s="10">
        <f t="shared" si="1228"/>
        <v>97.649377685655409</v>
      </c>
      <c r="ABE162" s="9">
        <f t="shared" si="1308"/>
        <v>96.514469953377642</v>
      </c>
      <c r="ABF162" s="9">
        <f t="shared" si="1229"/>
        <v>98.783246661072681</v>
      </c>
      <c r="ABG162" s="120">
        <f t="shared" si="1043"/>
        <v>97.648858307225169</v>
      </c>
      <c r="ABH162" s="15">
        <f t="shared" si="1230"/>
        <v>-2.2124582890385797E-4</v>
      </c>
      <c r="ABI162" s="12"/>
      <c r="ABJ162" s="11">
        <f t="shared" si="1231"/>
        <v>-2.0564700637392723E-4</v>
      </c>
      <c r="ABK162" s="10">
        <f t="shared" si="1232"/>
        <v>97.72999999999999</v>
      </c>
      <c r="ABL162" s="9">
        <f t="shared" si="706"/>
        <v>96.515815185890133</v>
      </c>
      <c r="ABM162" s="9"/>
      <c r="ABN162" s="101">
        <f t="shared" si="1046"/>
        <v>97.72999999999999</v>
      </c>
      <c r="ABO162" s="15">
        <f t="shared" si="1233"/>
        <v>-2.3680895940890356E-4</v>
      </c>
      <c r="ABP162" s="11"/>
      <c r="ABQ162" s="11"/>
    </row>
    <row r="163" spans="1:745" x14ac:dyDescent="0.2">
      <c r="A163" s="1">
        <f t="shared" si="707"/>
        <v>175.2</v>
      </c>
      <c r="B163" s="1">
        <f t="shared" si="1048"/>
        <v>-530.86680486868977</v>
      </c>
      <c r="C163" s="1">
        <f t="shared" si="1049"/>
        <v>-2564065.8939724509</v>
      </c>
      <c r="D163" s="2">
        <f t="shared" si="1050"/>
        <v>119.74</v>
      </c>
      <c r="E163" s="7">
        <f t="shared" si="1051"/>
        <v>2.8300000000000001E-3</v>
      </c>
      <c r="F163" s="1">
        <f t="shared" si="1052"/>
        <v>6.2352202539999999E-2</v>
      </c>
      <c r="G163" s="2">
        <f t="shared" si="1053"/>
        <v>3500</v>
      </c>
      <c r="H163" s="3">
        <f t="shared" si="1164"/>
        <v>58.333333333333336</v>
      </c>
      <c r="I163" s="3">
        <f t="shared" si="1165"/>
        <v>366.52</v>
      </c>
      <c r="J163" s="1">
        <f t="shared" si="1054"/>
        <v>0.77</v>
      </c>
      <c r="K163" s="1">
        <f t="shared" si="1055"/>
        <v>0.65</v>
      </c>
      <c r="L163" s="1">
        <f t="shared" si="1166"/>
        <v>0.50050000000000006</v>
      </c>
      <c r="M163" s="40">
        <f t="shared" si="1167"/>
        <v>9.0273513153513143</v>
      </c>
      <c r="N163" s="40">
        <f t="shared" si="1168"/>
        <v>685.17596483516479</v>
      </c>
      <c r="O163" s="1">
        <f t="shared" si="1056"/>
        <v>22.01</v>
      </c>
      <c r="P163" s="1">
        <f t="shared" si="1057"/>
        <v>101</v>
      </c>
      <c r="Q163" s="2">
        <f t="shared" si="1058"/>
        <v>9568.08</v>
      </c>
      <c r="R163" s="1">
        <f t="shared" si="1169"/>
        <v>95.680800000000005</v>
      </c>
      <c r="S163" s="7">
        <f t="shared" si="1059"/>
        <v>0.1084</v>
      </c>
      <c r="T163" s="7">
        <f t="shared" si="1170"/>
        <v>9.228889823999999E-3</v>
      </c>
      <c r="U163" s="7">
        <f t="shared" si="1171"/>
        <v>5.2029491518009133E-2</v>
      </c>
      <c r="V163" s="40">
        <f t="shared" si="1172"/>
        <v>5127.2756619537149</v>
      </c>
      <c r="W163" s="1">
        <f t="shared" si="1060"/>
        <v>0</v>
      </c>
      <c r="X163" s="1">
        <f t="shared" si="1061"/>
        <v>119.74</v>
      </c>
      <c r="Y163" s="1">
        <f t="shared" si="1062"/>
        <v>97.72999999999999</v>
      </c>
      <c r="Z163" s="6">
        <f t="shared" si="1173"/>
        <v>0.80246106979523479</v>
      </c>
      <c r="AA163" s="2">
        <f t="shared" si="1063"/>
        <v>464.2</v>
      </c>
      <c r="AB163" s="40">
        <f t="shared" si="1174"/>
        <v>27481.926356927921</v>
      </c>
      <c r="AC163" s="1">
        <f t="shared" si="1175"/>
        <v>0.20611977595863853</v>
      </c>
      <c r="AD163" s="2">
        <f t="shared" si="1147"/>
        <v>41</v>
      </c>
      <c r="AE163" s="10">
        <f t="shared" si="1176"/>
        <v>8.45091081430418</v>
      </c>
      <c r="AF163" s="12">
        <f t="shared" si="1177"/>
        <v>0.1285094826037407</v>
      </c>
      <c r="AG163" s="43">
        <f t="shared" si="1178"/>
        <v>-1.4275090186129203E-4</v>
      </c>
      <c r="AH163" s="97">
        <f t="shared" si="1179"/>
        <v>3.671417087063697E-5</v>
      </c>
      <c r="AI163" s="11">
        <f t="shared" si="1180"/>
        <v>0</v>
      </c>
      <c r="AJ163" s="43">
        <f t="shared" si="1181"/>
        <v>2.0262728397863528E-3</v>
      </c>
      <c r="AK163" s="43"/>
      <c r="AL163" s="11">
        <f t="shared" si="1182"/>
        <v>0</v>
      </c>
      <c r="AM163" s="10">
        <f t="shared" si="1183"/>
        <v>97.234078071679633</v>
      </c>
      <c r="AN163" s="9"/>
      <c r="AO163" s="9">
        <f t="shared" si="1184"/>
        <v>97.030926538140108</v>
      </c>
      <c r="AP163" s="108">
        <f t="shared" si="715"/>
        <v>97.030926538140108</v>
      </c>
      <c r="AQ163" s="15">
        <f t="shared" si="1185"/>
        <v>0</v>
      </c>
      <c r="AR163" s="49"/>
      <c r="AS163" s="11">
        <f t="shared" si="1186"/>
        <v>1.9811917080502746E-5</v>
      </c>
      <c r="AT163" s="10">
        <f t="shared" si="1187"/>
        <v>97.132496911416126</v>
      </c>
      <c r="AU163" s="9">
        <f t="shared" si="1188"/>
        <v>97.030926538140108</v>
      </c>
      <c r="AV163" s="9">
        <f t="shared" si="1189"/>
        <v>96.828519930287129</v>
      </c>
      <c r="AW163" s="101">
        <f t="shared" si="719"/>
        <v>96.929723234213611</v>
      </c>
      <c r="AX163" s="15">
        <f t="shared" si="720"/>
        <v>1.9738221737805587E-5</v>
      </c>
      <c r="AY163" s="49"/>
      <c r="AZ163" s="11">
        <f t="shared" si="1190"/>
        <v>3.9552227467972189E-5</v>
      </c>
      <c r="BA163" s="10">
        <f t="shared" si="1191"/>
        <v>97.031272111419554</v>
      </c>
      <c r="BB163" s="9">
        <f t="shared" si="1192"/>
        <v>97.030915831253125</v>
      </c>
      <c r="BC163" s="9">
        <f t="shared" si="1193"/>
        <v>96.626847580842323</v>
      </c>
      <c r="BD163" s="101">
        <f t="shared" si="723"/>
        <v>96.828881706047724</v>
      </c>
      <c r="BE163" s="15">
        <f t="shared" si="1194"/>
        <v>3.9403796192307161E-5</v>
      </c>
      <c r="BF163" s="49"/>
      <c r="BG163" s="11">
        <f t="shared" si="1195"/>
        <v>5.9219859691348915E-5</v>
      </c>
      <c r="BH163" s="10">
        <f t="shared" si="1196"/>
        <v>96.930387747252212</v>
      </c>
      <c r="BI163" s="9">
        <f t="shared" si="1197"/>
        <v>97.030873161188595</v>
      </c>
      <c r="BJ163" s="9">
        <f t="shared" si="1198"/>
        <v>96.425898664783205</v>
      </c>
      <c r="BK163" s="101">
        <f t="shared" si="728"/>
        <v>96.7283859129859</v>
      </c>
      <c r="BL163" s="15">
        <f t="shared" si="1199"/>
        <v>5.8995706130501714E-5</v>
      </c>
      <c r="BM163" s="49"/>
      <c r="BN163" s="11">
        <f t="shared" si="1200"/>
        <v>7.8813780380385413E-5</v>
      </c>
      <c r="BO163" s="10">
        <f t="shared" si="1201"/>
        <v>96.829827935691185</v>
      </c>
      <c r="BP163" s="9">
        <f t="shared" si="1202"/>
        <v>97.030777510526889</v>
      </c>
      <c r="BQ163" s="9">
        <f t="shared" si="1203"/>
        <v>96.225662208837818</v>
      </c>
      <c r="BR163" s="101">
        <f t="shared" si="733"/>
        <v>96.62821985968236</v>
      </c>
      <c r="BS163" s="15">
        <f t="shared" si="1204"/>
        <v>7.8512972070461366E-5</v>
      </c>
      <c r="BT163" s="12"/>
      <c r="BU163" s="11">
        <f t="shared" si="1205"/>
        <v>9.8332993715194203E-5</v>
      </c>
      <c r="BV163" s="10">
        <f t="shared" si="1206"/>
        <v>96.729576841156202</v>
      </c>
      <c r="BW163" s="9">
        <f t="shared" si="1207"/>
        <v>97.030608104051467</v>
      </c>
      <c r="BX163" s="9">
        <f t="shared" si="1208"/>
        <v>96.026127100895522</v>
      </c>
      <c r="BY163" s="101">
        <f t="shared" si="738"/>
        <v>96.528367602473494</v>
      </c>
      <c r="BZ163" s="15">
        <f t="shared" si="1209"/>
        <v>9.7954651688572766E-5</v>
      </c>
      <c r="CA163" s="12"/>
      <c r="CB163" s="11">
        <f t="shared" si="1210"/>
        <v>1.1777654085962081E-4</v>
      </c>
      <c r="CC163" s="10">
        <f t="shared" si="1211"/>
        <v>96.629618681975955</v>
      </c>
      <c r="CD163" s="9">
        <f t="shared" si="1212"/>
        <v>97.030344411840971</v>
      </c>
      <c r="CE163" s="9">
        <f t="shared" si="1213"/>
        <v>95.827282099324179</v>
      </c>
      <c r="CF163" s="101">
        <f t="shared" si="743"/>
        <v>96.428813255582583</v>
      </c>
      <c r="CG163" s="15">
        <f t="shared" si="1214"/>
        <v>1.1731983921246384E-4</v>
      </c>
      <c r="CH163" s="12"/>
      <c r="CI163" s="11">
        <f t="shared" si="1215"/>
        <v>1.3714349937986621E-4</v>
      </c>
      <c r="CJ163" s="10">
        <f t="shared" si="1216"/>
        <v>96.529937736490837</v>
      </c>
      <c r="CK163" s="9">
        <f t="shared" si="1217"/>
        <v>97.029966152127088</v>
      </c>
      <c r="CL163" s="9">
        <f t="shared" si="1218"/>
        <v>95.629115842183481</v>
      </c>
      <c r="CM163" s="101">
        <f t="shared" si="748"/>
        <v>96.329540997155277</v>
      </c>
      <c r="CN163" s="15">
        <f t="shared" si="1219"/>
        <v>1.3660766480125592E-4</v>
      </c>
      <c r="CO163" s="12"/>
      <c r="CP163" s="11">
        <f t="shared" si="1220"/>
        <v>1.5643298264992188E-4</v>
      </c>
      <c r="CQ163" s="10">
        <f t="shared" si="1221"/>
        <v>96.430518348989722</v>
      </c>
      <c r="CR163" s="9">
        <f t="shared" si="1222"/>
        <v>97.029453293923893</v>
      </c>
      <c r="CS163" s="9">
        <f t="shared" si="524"/>
        <v>95.431616856331331</v>
      </c>
      <c r="CT163" s="101">
        <f t="shared" si="752"/>
        <v>96.230535075127619</v>
      </c>
      <c r="CU163" s="15">
        <f t="shared" si="1223"/>
        <v>1.5581729391390893E-4</v>
      </c>
      <c r="CV163" s="12"/>
      <c r="CW163" s="11">
        <f t="shared" si="754"/>
        <v>1.75644139244624E-4</v>
      </c>
      <c r="CX163" s="10">
        <f t="shared" si="755"/>
        <v>96.331344935482193</v>
      </c>
      <c r="CY163" s="9">
        <f t="shared" si="525"/>
        <v>97.028786059434623</v>
      </c>
      <c r="CZ163" s="9">
        <f t="shared" si="526"/>
        <v>95.234773566407526</v>
      </c>
      <c r="DA163" s="101">
        <f t="shared" si="756"/>
        <v>96.131779812921081</v>
      </c>
      <c r="DB163" s="15">
        <f t="shared" si="757"/>
        <v>1.7494792666789111E-4</v>
      </c>
      <c r="DC163" s="12"/>
      <c r="DD163" s="11">
        <f t="shared" si="758"/>
        <v>1.9477615232245279E-4</v>
      </c>
      <c r="DE163" s="10">
        <f t="shared" si="759"/>
        <v>96.232401989301152</v>
      </c>
      <c r="DF163" s="9">
        <f t="shared" si="527"/>
        <v>97.027944926241844</v>
      </c>
      <c r="DG163" s="9">
        <f t="shared" si="528"/>
        <v>95.038574303696507</v>
      </c>
      <c r="DH163" s="101">
        <f t="shared" si="760"/>
        <v>96.033259614969182</v>
      </c>
      <c r="DI163" s="15">
        <f t="shared" si="761"/>
        <v>1.9399879718845527E-4</v>
      </c>
      <c r="DJ163" s="12"/>
      <c r="DK163" s="11">
        <f t="shared" si="762"/>
        <v>2.1382823899843148E-4</v>
      </c>
      <c r="DL163" s="10">
        <f t="shared" si="763"/>
        <v>96.133674086539699</v>
      </c>
      <c r="DM163" s="9">
        <f t="shared" si="529"/>
        <v>97.026910629287002</v>
      </c>
      <c r="DN163" s="9">
        <f t="shared" si="530"/>
        <v>94.843007314854432</v>
      </c>
      <c r="DO163" s="101">
        <f t="shared" si="764"/>
        <v>95.934958972070717</v>
      </c>
      <c r="DP163" s="15">
        <f t="shared" si="765"/>
        <v>2.1296917295065112E-4</v>
      </c>
      <c r="DQ163" s="12"/>
      <c r="DR163" s="11">
        <f t="shared" si="766"/>
        <v>2.3279964970913724E-4</v>
      </c>
      <c r="DS163" s="10">
        <f t="shared" si="767"/>
        <v>96.035145891317882</v>
      </c>
      <c r="DT163" s="9">
        <f t="shared" si="531"/>
        <v>97.025664162645526</v>
      </c>
      <c r="DU163" s="9">
        <f t="shared" si="532"/>
        <v>94.64806077050055</v>
      </c>
      <c r="DV163" s="101">
        <f t="shared" si="768"/>
        <v>95.836862466573038</v>
      </c>
      <c r="DW163" s="15">
        <f t="shared" si="769"/>
        <v>2.3185835411461048E-4</v>
      </c>
      <c r="DX163" s="12"/>
      <c r="DY163" s="11">
        <f t="shared" si="770"/>
        <v>2.5168966757043408E-4</v>
      </c>
      <c r="DZ163" s="10">
        <f t="shared" si="771"/>
        <v>95.936802160882223</v>
      </c>
      <c r="EA163" s="9">
        <f t="shared" si="533"/>
        <v>97.024186781103538</v>
      </c>
      <c r="EB163" s="9">
        <f t="shared" si="534"/>
        <v>94.453722773661653</v>
      </c>
      <c r="EC163" s="101">
        <f t="shared" si="772"/>
        <v>95.738954777382588</v>
      </c>
      <c r="ED163" s="15">
        <f t="shared" si="773"/>
        <v>2.5066567285583009E-4</v>
      </c>
      <c r="EE163" s="12"/>
      <c r="EF163" s="11">
        <f t="shared" si="774"/>
        <v>2.7049760772954569E-4</v>
      </c>
      <c r="EG163" s="10">
        <f t="shared" si="775"/>
        <v>95.838627750535494</v>
      </c>
      <c r="EH163" s="9">
        <f t="shared" si="535"/>
        <v>97.022460001542228</v>
      </c>
      <c r="EI163" s="9">
        <f t="shared" si="536"/>
        <v>94.259981368068182</v>
      </c>
      <c r="EJ163" s="101">
        <f t="shared" si="776"/>
        <v>95.641220684805205</v>
      </c>
      <c r="EK163" s="15">
        <f t="shared" si="777"/>
        <v>2.6939049269114406E-4</v>
      </c>
      <c r="EL163" s="12"/>
      <c r="EM163" s="11">
        <f t="shared" si="778"/>
        <v>2.8922281671224525E-4</v>
      </c>
      <c r="EN163" s="10">
        <f t="shared" si="779"/>
        <v>95.74060761839894</v>
      </c>
      <c r="EO163" s="9">
        <f t="shared" si="537"/>
        <v>97.020465604136177</v>
      </c>
      <c r="EP163" s="9">
        <f t="shared" si="538"/>
        <v>94.066824546294555</v>
      </c>
      <c r="EQ163" s="101">
        <f t="shared" si="780"/>
        <v>95.543645075215366</v>
      </c>
      <c r="ER163" s="15">
        <f t="shared" si="781"/>
        <v>2.8803220780177017E-4</v>
      </c>
      <c r="ES163" s="12"/>
      <c r="ET163" s="11">
        <f t="shared" si="782"/>
        <v>3.0786467176642756E-4</v>
      </c>
      <c r="EU163" s="10">
        <f t="shared" si="783"/>
        <v>95.642726830006325</v>
      </c>
      <c r="EV163" s="9">
        <f t="shared" si="539"/>
        <v>97.018185633371644</v>
      </c>
      <c r="EW163" s="9">
        <f t="shared" si="540"/>
        <v>93.874240257740055</v>
      </c>
      <c r="EX163" s="101">
        <f t="shared" si="784"/>
        <v>95.446212945555857</v>
      </c>
      <c r="EY163" s="15">
        <f t="shared" si="785"/>
        <v>3.0659024235431829E-4</v>
      </c>
      <c r="EZ163" s="12"/>
      <c r="FA163" s="11">
        <f t="shared" si="786"/>
        <v>3.2642258020304889E-4</v>
      </c>
      <c r="FB163" s="10">
        <f t="shared" si="787"/>
        <v>95.544970562730867</v>
      </c>
      <c r="FC163" s="9">
        <f t="shared" si="541"/>
        <v>97.015602398890849</v>
      </c>
      <c r="FD163" s="9">
        <f t="shared" si="542"/>
        <v>93.682216416445399</v>
      </c>
      <c r="FE163" s="101">
        <f t="shared" si="788"/>
        <v>95.348909407668117</v>
      </c>
      <c r="FF163" s="15">
        <f t="shared" si="789"/>
        <v>3.2506404982088463E-4</v>
      </c>
      <c r="FG163" s="12"/>
      <c r="FH163" s="11">
        <f t="shared" si="790"/>
        <v>3.4489597873545592E-4</v>
      </c>
      <c r="FI163" s="10">
        <f t="shared" si="791"/>
        <v>95.44732411004567</v>
      </c>
      <c r="FJ163" s="9">
        <f t="shared" si="543"/>
        <v>97.012698476168552</v>
      </c>
      <c r="FK163" s="9">
        <f t="shared" si="544"/>
        <v>93.490740908741969</v>
      </c>
      <c r="FL163" s="101">
        <f t="shared" si="792"/>
        <v>95.251719692455254</v>
      </c>
      <c r="FM163" s="15">
        <f t="shared" si="793"/>
        <v>3.4345311229907403E-4</v>
      </c>
      <c r="FN163" s="12"/>
      <c r="FO163" s="11">
        <f t="shared" si="794"/>
        <v>3.6328433281800819E-4</v>
      </c>
      <c r="FP163" s="10">
        <f t="shared" si="795"/>
        <v>95.349772885619075</v>
      </c>
      <c r="FQ163" s="9">
        <f t="shared" si="545"/>
        <v>97.009456707026644</v>
      </c>
      <c r="FR163" s="9">
        <f t="shared" si="546"/>
        <v>93.299801600728557</v>
      </c>
      <c r="FS163" s="101">
        <f t="shared" si="796"/>
        <v>95.154629153877607</v>
      </c>
      <c r="FT163" s="15">
        <f t="shared" si="797"/>
        <v>3.61756939833086E-4</v>
      </c>
      <c r="FU163" s="12"/>
      <c r="FV163" s="11">
        <f t="shared" si="798"/>
        <v>3.8158713598507489E-4</v>
      </c>
      <c r="FW163" s="10">
        <f t="shared" si="799"/>
        <v>95.252302427245283</v>
      </c>
      <c r="FX163" s="9">
        <f t="shared" si="547"/>
        <v>97.005860199992952</v>
      </c>
      <c r="FY163" s="9">
        <f t="shared" si="548"/>
        <v>93.109386345576041</v>
      </c>
      <c r="FZ163" s="101">
        <f t="shared" si="800"/>
        <v>95.057623272784497</v>
      </c>
      <c r="GA163" s="15">
        <f t="shared" si="801"/>
        <v>3.7997506973637001E-4</v>
      </c>
      <c r="GB163" s="12"/>
      <c r="GC163" s="11">
        <f t="shared" si="802"/>
        <v>3.9980390919093462E-4</v>
      </c>
      <c r="GD163" s="10">
        <f t="shared" si="803"/>
        <v>95.154898400613376</v>
      </c>
      <c r="GE163" s="9">
        <f t="shared" si="549"/>
        <v>97.001892330510003</v>
      </c>
      <c r="GF163" s="9">
        <f t="shared" si="550"/>
        <v>92.919482990651773</v>
      </c>
      <c r="GG163" s="101">
        <f t="shared" si="804"/>
        <v>94.960687660580888</v>
      </c>
      <c r="GH163" s="15">
        <f t="shared" si="805"/>
        <v>3.9810706591721025E-4</v>
      </c>
      <c r="GI163" s="12"/>
      <c r="GJ163" s="11">
        <f t="shared" si="1224"/>
        <v>4.1793420015195416E-4</v>
      </c>
      <c r="GK163" s="10">
        <f t="shared" si="1225"/>
        <v>95.057546602913504</v>
      </c>
      <c r="GL163" s="9">
        <f t="shared" si="551"/>
        <v>96.99753674099972</v>
      </c>
      <c r="GM163" s="9">
        <f t="shared" si="1234"/>
        <v>92.730079384467203</v>
      </c>
      <c r="GN163" s="120">
        <f t="shared" si="808"/>
        <v>94.863808062733455</v>
      </c>
      <c r="GO163" s="15">
        <f t="shared" si="1226"/>
        <v>4.161525182075392E-4</v>
      </c>
      <c r="GP163" s="12"/>
      <c r="GQ163" s="11">
        <f t="shared" si="810"/>
        <v>4.3597758269128047E-4</v>
      </c>
      <c r="GR163" s="10">
        <f t="shared" si="811"/>
        <v>94.960232966284821</v>
      </c>
      <c r="GS163" s="9">
        <f t="shared" si="553"/>
        <v>96.992777340789686</v>
      </c>
      <c r="GT163" s="9">
        <f t="shared" si="1235"/>
        <v>92.541163383442139</v>
      </c>
      <c r="GU163" s="120">
        <f t="shared" si="812"/>
        <v>94.766970362115913</v>
      </c>
      <c r="GV163" s="15">
        <f t="shared" si="813"/>
        <v>4.341110416960972E-4</v>
      </c>
      <c r="GW163" s="12"/>
      <c r="GX163" s="11">
        <f t="shared" si="814"/>
        <v>4.5393365608723592E-4</v>
      </c>
      <c r="GY163" s="10">
        <f t="shared" si="815"/>
        <v>94.862943561104686</v>
      </c>
      <c r="GZ163" s="9">
        <f t="shared" si="555"/>
        <v>96.987598305906673</v>
      </c>
      <c r="HA163" s="9">
        <f t="shared" si="556"/>
        <v>92.352722858487567</v>
      </c>
      <c r="HB163" s="101">
        <f t="shared" si="816"/>
        <v>94.670160582197127</v>
      </c>
      <c r="HC163" s="15">
        <f t="shared" si="817"/>
        <v>4.5198227606637031E-4</v>
      </c>
      <c r="HD163" s="12"/>
      <c r="HE163" s="11">
        <f t="shared" si="818"/>
        <v>4.7180204442579877E-4</v>
      </c>
      <c r="HF163" s="10">
        <f t="shared" si="819"/>
        <v>94.765664599122829</v>
      </c>
      <c r="HG163" s="9">
        <f t="shared" si="557"/>
        <v>96.981984078743025</v>
      </c>
      <c r="HH163" s="9">
        <f t="shared" si="558"/>
        <v>92.164745701402424</v>
      </c>
      <c r="HI163" s="101">
        <f t="shared" si="820"/>
        <v>94.573364890072725</v>
      </c>
      <c r="HJ163" s="15">
        <f t="shared" si="821"/>
        <v>4.6976588494025148E-4</v>
      </c>
      <c r="HK163" s="12"/>
      <c r="HL163" s="11">
        <f t="shared" si="822"/>
        <v>4.8958239595814476E-4</v>
      </c>
      <c r="HM163" s="10">
        <f t="shared" si="823"/>
        <v>94.668382436440908</v>
      </c>
      <c r="HN163" s="9">
        <f t="shared" si="559"/>
        <v>96.975919367601364</v>
      </c>
      <c r="HO163" s="9">
        <f t="shared" si="1236"/>
        <v>91.977219831085719</v>
      </c>
      <c r="HP163" s="120">
        <f t="shared" si="824"/>
        <v>94.476569599343549</v>
      </c>
      <c r="HQ163" s="15">
        <f t="shared" si="825"/>
        <v>4.8746155522784088E-4</v>
      </c>
      <c r="HR163" s="12"/>
      <c r="HS163" s="11">
        <f t="shared" si="1064"/>
        <v>5.0727438246368198E-4</v>
      </c>
      <c r="HT163" s="10">
        <f t="shared" si="826"/>
        <v>94.571083576340754</v>
      </c>
      <c r="HU163" s="9">
        <f t="shared" si="1237"/>
        <v>96.969389146122964</v>
      </c>
      <c r="HV163" s="9">
        <f t="shared" si="562"/>
        <v>91.790133199561808</v>
      </c>
      <c r="HW163" s="120">
        <f t="shared" si="827"/>
        <v>94.379761172842393</v>
      </c>
      <c r="HX163" s="15">
        <f t="shared" si="828"/>
        <v>5.0506899648415041E-4</v>
      </c>
      <c r="HY163" s="12"/>
      <c r="HZ163" s="11">
        <f t="shared" si="1065"/>
        <v>5.2487769861927418E-4</v>
      </c>
      <c r="IA163" s="10">
        <f t="shared" si="829"/>
        <v>94.473754671962908</v>
      </c>
      <c r="IB163" s="9">
        <f t="shared" si="1238"/>
        <v>96.962378652605096</v>
      </c>
      <c r="IC163" s="9">
        <f t="shared" si="564"/>
        <v>91.603473797819873</v>
      </c>
      <c r="ID163" s="120">
        <f t="shared" si="830"/>
        <v>94.282926225212492</v>
      </c>
      <c r="IE163" s="15">
        <f t="shared" si="831"/>
        <v>5.225879402730643E-4</v>
      </c>
      <c r="IF163" s="12"/>
      <c r="IG163" s="11">
        <f t="shared" si="1066"/>
        <v>5.4239206137512302E-4</v>
      </c>
      <c r="IH163" s="10">
        <f t="shared" si="832"/>
        <v>94.376382528838434</v>
      </c>
      <c r="II163" s="9">
        <f t="shared" si="1239"/>
        <v>96.954873389212409</v>
      </c>
      <c r="IJ163" s="9">
        <f t="shared" si="566"/>
        <v>91.417229661466138</v>
      </c>
      <c r="IK163" s="120">
        <f t="shared" si="833"/>
        <v>94.18605152533928</v>
      </c>
      <c r="IL163" s="15">
        <f t="shared" si="834"/>
        <v>5.4001813953925132E-4</v>
      </c>
      <c r="IM163" s="12"/>
      <c r="IN163" s="11">
        <f t="shared" si="1067"/>
        <v>5.5981720933792405E-4</v>
      </c>
      <c r="IO163" s="10">
        <f t="shared" si="835"/>
        <v>94.278954107275808</v>
      </c>
      <c r="IP163" s="9">
        <f t="shared" si="1240"/>
        <v>96.946859121087442</v>
      </c>
      <c r="IQ163" s="9">
        <f t="shared" si="568"/>
        <v>91.231388876188674</v>
      </c>
      <c r="IR163" s="120">
        <f t="shared" si="836"/>
        <v>94.089123998638058</v>
      </c>
      <c r="IS163" s="15">
        <f t="shared" si="837"/>
        <v>5.5735936798850848E-4</v>
      </c>
      <c r="IT163" s="12"/>
      <c r="IU163" s="11">
        <f t="shared" si="1068"/>
        <v>5.7715290216181199E-4</v>
      </c>
      <c r="IV163" s="10">
        <f t="shared" si="838"/>
        <v>94.181456524605267</v>
      </c>
      <c r="IW163" s="9">
        <f t="shared" si="1241"/>
        <v>96.938321875365176</v>
      </c>
      <c r="IX163" s="9">
        <f t="shared" si="570"/>
        <v>91.045939583037537</v>
      </c>
      <c r="IY163" s="120">
        <f t="shared" si="839"/>
        <v>93.992130729201364</v>
      </c>
      <c r="IZ163" s="15">
        <f t="shared" si="840"/>
        <v>5.7461141947674906E-4</v>
      </c>
      <c r="JA163" s="12"/>
      <c r="JB163" s="11">
        <f t="shared" si="1069"/>
        <v>5.9439891994733261E-4</v>
      </c>
      <c r="JC163" s="10">
        <f t="shared" si="841"/>
        <v>94.083877057284326</v>
      </c>
      <c r="JD163" s="9">
        <f t="shared" si="1242"/>
        <v>96.929247940096303</v>
      </c>
      <c r="JE163" s="9">
        <f t="shared" si="572"/>
        <v>90.860869983517588</v>
      </c>
      <c r="JF163" s="120">
        <f t="shared" si="842"/>
        <v>93.895058961806939</v>
      </c>
      <c r="JG163" s="15">
        <f t="shared" si="843"/>
        <v>5.9177410740837884E-4</v>
      </c>
      <c r="JH163" s="12"/>
      <c r="JI163" s="11">
        <f t="shared" si="1070"/>
        <v>6.1155506264916391E-4</v>
      </c>
      <c r="JJ163" s="10">
        <f t="shared" si="844"/>
        <v>93.986203142865477</v>
      </c>
      <c r="JK163" s="9">
        <f t="shared" si="1243"/>
        <v>96.919623863084084</v>
      </c>
      <c r="JL163" s="9">
        <f t="shared" si="574"/>
        <v>90.676168344497256</v>
      </c>
      <c r="JM163" s="120">
        <f t="shared" si="845"/>
        <v>93.797896103790663</v>
      </c>
      <c r="JN163" s="15">
        <f t="shared" si="846"/>
        <v>6.0884726414415309E-4</v>
      </c>
      <c r="JO163" s="12"/>
      <c r="JP163" s="11">
        <f t="shared" si="1071"/>
        <v>6.2862114949272126E-4</v>
      </c>
      <c r="JQ163" s="10">
        <f t="shared" si="847"/>
        <v>93.888422381829969</v>
      </c>
      <c r="JR163" s="9">
        <f t="shared" si="1244"/>
        <v>96.909436450639006</v>
      </c>
      <c r="JS163" s="9">
        <f t="shared" si="576"/>
        <v>90.491823002933813</v>
      </c>
      <c r="JT163" s="120">
        <f t="shared" si="848"/>
        <v>93.700629726786417</v>
      </c>
      <c r="JU163" s="15">
        <f t="shared" si="849"/>
        <v>6.2583074041895669E-4</v>
      </c>
      <c r="JV163" s="12"/>
      <c r="JW163" s="11">
        <f t="shared" si="1072"/>
        <v>6.4559701840007457E-4</v>
      </c>
      <c r="JX163" s="10">
        <f t="shared" si="850"/>
        <v>93.790522539290095</v>
      </c>
      <c r="JY163" s="9">
        <f t="shared" si="1245"/>
        <v>96.89867276625597</v>
      </c>
      <c r="JZ163" s="9">
        <f t="shared" si="578"/>
        <v>90.307822370415451</v>
      </c>
      <c r="KA163" s="120">
        <f t="shared" si="851"/>
        <v>93.603247568335718</v>
      </c>
      <c r="KB163" s="15">
        <f t="shared" si="852"/>
        <v>6.4272440476987192E-4</v>
      </c>
      <c r="KC163" s="12"/>
      <c r="KD163" s="11">
        <f t="shared" si="1073"/>
        <v>6.6248252542554665E-4</v>
      </c>
      <c r="KE163" s="10">
        <f t="shared" si="853"/>
        <v>93.692491546562337</v>
      </c>
      <c r="KF163" s="9">
        <f t="shared" si="1246"/>
        <v>96.887320129218025</v>
      </c>
      <c r="KG163" s="9">
        <f t="shared" si="580"/>
        <v>90.124154937522832</v>
      </c>
      <c r="KH163" s="120">
        <f t="shared" si="854"/>
        <v>93.505737533370421</v>
      </c>
      <c r="KI163" s="15">
        <f t="shared" si="855"/>
        <v>6.5952814297467945E-4</v>
      </c>
      <c r="KJ163" s="12"/>
      <c r="KK163" s="11">
        <f t="shared" si="1074"/>
        <v>6.792775442012014E-4</v>
      </c>
      <c r="KL163" s="10">
        <f t="shared" si="856"/>
        <v>93.594317502614714</v>
      </c>
      <c r="KM163" s="9">
        <f t="shared" si="1247"/>
        <v>96.875366113130951</v>
      </c>
      <c r="KN163" s="9">
        <f t="shared" si="582"/>
        <v>89.940809278011471</v>
      </c>
      <c r="KO163" s="120">
        <f t="shared" si="857"/>
        <v>93.408087695571211</v>
      </c>
      <c r="KP163" s="15">
        <f t="shared" si="858"/>
        <v>6.7624185750109569E-4</v>
      </c>
      <c r="KQ163" s="12"/>
      <c r="KR163" s="11">
        <f t="shared" si="1075"/>
        <v>6.959819653924779E-4</v>
      </c>
      <c r="KS163" s="10">
        <f t="shared" si="859"/>
        <v>93.495988675391033</v>
      </c>
      <c r="KT163" s="9">
        <f t="shared" si="1248"/>
        <v>96.862798544392547</v>
      </c>
      <c r="KU163" s="9">
        <f t="shared" si="584"/>
        <v>89.757774052815805</v>
      </c>
      <c r="KV163" s="120">
        <f t="shared" si="860"/>
        <v>93.310286298604183</v>
      </c>
      <c r="KW163" s="15">
        <f t="shared" si="861"/>
        <v>6.9286546696705256E-4</v>
      </c>
      <c r="KX163" s="12"/>
      <c r="KY163" s="11">
        <f t="shared" si="1076"/>
        <v>7.1259569616430232E-4</v>
      </c>
      <c r="KZ163" s="10">
        <f t="shared" si="862"/>
        <v>93.397493503014402</v>
      </c>
      <c r="LA163" s="9">
        <f t="shared" si="1249"/>
        <v>96.849605500600646</v>
      </c>
      <c r="LB163" s="9">
        <f t="shared" si="586"/>
        <v>89.575038013879308</v>
      </c>
      <c r="LC163" s="120">
        <f t="shared" si="863"/>
        <v>93.212321757239977</v>
      </c>
      <c r="LD163" s="15">
        <f t="shared" si="864"/>
        <v>7.0939890561193383E-4</v>
      </c>
      <c r="LE163" s="12"/>
      <c r="LF163" s="11">
        <f t="shared" si="1077"/>
        <v>7.2911865965763641E-4</v>
      </c>
      <c r="LG163" s="10">
        <f t="shared" si="865"/>
        <v>93.298820594874087</v>
      </c>
      <c r="LH163" s="9">
        <f t="shared" si="1250"/>
        <v>96.835775308903521</v>
      </c>
      <c r="LI163" s="9">
        <f t="shared" si="588"/>
        <v>89.39259000780919</v>
      </c>
      <c r="LJ163" s="120">
        <f t="shared" si="866"/>
        <v>93.114182658356356</v>
      </c>
      <c r="LK163" s="15">
        <f t="shared" si="867"/>
        <v>7.2584212277930797E-4</v>
      </c>
      <c r="LL163" s="12"/>
      <c r="LM163" s="11">
        <f t="shared" si="1078"/>
        <v>7.4555079447698408E-4</v>
      </c>
      <c r="LN163" s="10">
        <f t="shared" si="868"/>
        <v>93.19995873259677</v>
      </c>
      <c r="LO163" s="9">
        <f t="shared" si="1251"/>
        <v>96.821296544296288</v>
      </c>
      <c r="LP163" s="9">
        <f t="shared" si="590"/>
        <v>89.210418979362558</v>
      </c>
      <c r="LQ163" s="120">
        <f t="shared" si="869"/>
        <v>93.015857761829423</v>
      </c>
      <c r="LR163" s="15">
        <f t="shared" si="870"/>
        <v>7.4219508241084656E-4</v>
      </c>
      <c r="LS163" s="12"/>
      <c r="LT163" s="11">
        <f t="shared" si="1079"/>
        <v>7.6189205418856923E-4</v>
      </c>
      <c r="LU163" s="10">
        <f t="shared" si="871"/>
        <v>93.100896870907377</v>
      </c>
      <c r="LV163" s="9">
        <f t="shared" si="1252"/>
        <v>96.8061580278668</v>
      </c>
      <c r="LW163" s="9">
        <f t="shared" si="592"/>
        <v>89.028513974761395</v>
      </c>
      <c r="LX163" s="120">
        <f t="shared" si="872"/>
        <v>92.917336001314098</v>
      </c>
      <c r="LY163" s="15">
        <f t="shared" si="873"/>
        <v>7.5845776255199283E-4</v>
      </c>
      <c r="LZ163" s="12"/>
      <c r="MA163" s="11">
        <f t="shared" si="1080"/>
        <v>7.7814240682975164E-4</v>
      </c>
      <c r="MB163" s="10">
        <f t="shared" si="874"/>
        <v>93.001624138379924</v>
      </c>
      <c r="MC163" s="9">
        <f t="shared" si="1253"/>
        <v>96.790348824994453</v>
      </c>
      <c r="MD163" s="9">
        <f t="shared" si="594"/>
        <v>88.846864144843551</v>
      </c>
      <c r="ME163" s="120">
        <f t="shared" si="875"/>
        <v>92.818606484919002</v>
      </c>
      <c r="MF163" s="15">
        <f t="shared" si="876"/>
        <v>7.7463015486903719E-4</v>
      </c>
      <c r="MG163" s="12"/>
      <c r="MH163" s="11">
        <f t="shared" si="1081"/>
        <v>7.9430183442938688E-4</v>
      </c>
      <c r="MI163" s="10">
        <f t="shared" si="877"/>
        <v>92.902129838083468</v>
      </c>
      <c r="MJ163" s="9">
        <f t="shared" si="1254"/>
        <v>96.773858243505003</v>
      </c>
      <c r="MK163" s="9">
        <f t="shared" si="596"/>
        <v>88.665458748049375</v>
      </c>
      <c r="ML163" s="120">
        <f t="shared" si="878"/>
        <v>92.719658495777196</v>
      </c>
      <c r="MM163" s="15">
        <f t="shared" si="879"/>
        <v>7.9071226417792818E-4</v>
      </c>
      <c r="MN163" s="12"/>
      <c r="MO163" s="11">
        <f t="shared" si="1082"/>
        <v>8.1037033253941715E-4</v>
      </c>
      <c r="MP163" s="10">
        <f t="shared" si="880"/>
        <v>92.802403448124693</v>
      </c>
      <c r="MQ163" s="9">
        <f t="shared" si="1255"/>
        <v>96.756675831784648</v>
      </c>
      <c r="MR163" s="9">
        <f t="shared" si="598"/>
        <v>88.484287153248118</v>
      </c>
      <c r="MS163" s="120">
        <f t="shared" si="881"/>
        <v>92.620481492516376</v>
      </c>
      <c r="MT163" s="15">
        <f t="shared" si="882"/>
        <v>8.0670410798474646E-4</v>
      </c>
      <c r="MU163" s="12"/>
      <c r="MV163" s="11">
        <f t="shared" si="1083"/>
        <v>8.2634790977768196E-4</v>
      </c>
      <c r="MW163" s="10">
        <f t="shared" si="883"/>
        <v>92.702434622090578</v>
      </c>
      <c r="MX163" s="9">
        <f t="shared" si="1256"/>
        <v>96.738791376856199</v>
      </c>
      <c r="MY163" s="9">
        <f t="shared" si="1257"/>
        <v>88.30333884240585</v>
      </c>
      <c r="MZ163" s="120">
        <f t="shared" si="884"/>
        <v>92.521065109631024</v>
      </c>
      <c r="NA163" s="15">
        <f t="shared" si="885"/>
        <v>8.2260571603790802E-4</v>
      </c>
      <c r="NB163" s="12"/>
      <c r="NC163" s="11">
        <f t="shared" si="1084"/>
        <v>8.4223458738203057E-4</v>
      </c>
      <c r="ND163" s="10">
        <f t="shared" si="886"/>
        <v>92.602213189393524</v>
      </c>
      <c r="NE163" s="9">
        <f t="shared" si="601"/>
        <v>96.72019490242036</v>
      </c>
      <c r="NF163" s="9">
        <f t="shared" si="1258"/>
        <v>88.122603413099853</v>
      </c>
      <c r="NG163" s="120">
        <f t="shared" si="887"/>
        <v>92.421399157760106</v>
      </c>
      <c r="NH163" s="15">
        <f t="shared" si="888"/>
        <v>8.384171298919835E-4</v>
      </c>
      <c r="NI163" s="12"/>
      <c r="NJ163" s="11">
        <f t="shared" si="1085"/>
        <v>8.5803039877556365E-4</v>
      </c>
      <c r="NK163" s="10">
        <f t="shared" si="889"/>
        <v>92.50172915552281</v>
      </c>
      <c r="NL163" s="9">
        <f t="shared" si="603"/>
        <v>96.700876666864716</v>
      </c>
      <c r="NM163" s="9">
        <f t="shared" si="1259"/>
        <v>87.942070580880042</v>
      </c>
      <c r="NN163" s="120">
        <f t="shared" si="890"/>
        <v>92.321473623872379</v>
      </c>
      <c r="NO163" s="15">
        <f t="shared" si="891"/>
        <v>8.5413840248323874E-4</v>
      </c>
      <c r="NP163" s="12"/>
      <c r="NQ163" s="11">
        <f t="shared" si="1086"/>
        <v>8.7373538914325142E-4</v>
      </c>
      <c r="NR163" s="10">
        <f t="shared" si="892"/>
        <v>92.400972702203916</v>
      </c>
      <c r="NS163" s="9">
        <f t="shared" si="605"/>
        <v>96.680827161243187</v>
      </c>
      <c r="NT163" s="9">
        <f t="shared" si="1260"/>
        <v>87.761730181481681</v>
      </c>
      <c r="NU163" s="120">
        <f t="shared" si="893"/>
        <v>92.221278671362427</v>
      </c>
      <c r="NV163" s="15">
        <f t="shared" si="894"/>
        <v>8.6976959771682683E-4</v>
      </c>
      <c r="NW163" s="12"/>
      <c r="NX163" s="11">
        <f t="shared" si="1087"/>
        <v>8.8934961501972774E-4</v>
      </c>
      <c r="NY163" s="10">
        <f t="shared" si="895"/>
        <v>92.299934187469233</v>
      </c>
      <c r="NZ163" s="9">
        <f t="shared" si="607"/>
        <v>96.660037107228277</v>
      </c>
      <c r="OA163" s="9">
        <f t="shared" si="1261"/>
        <v>87.581572172894198</v>
      </c>
      <c r="OB163" s="120">
        <f t="shared" si="896"/>
        <v>92.120804640061237</v>
      </c>
      <c r="OC163" s="15">
        <f t="shared" si="897"/>
        <v>8.8531079006534132E-4</v>
      </c>
      <c r="OD163" s="12"/>
      <c r="OE163" s="11">
        <f t="shared" si="1088"/>
        <v>9.0487314388812293E-4</v>
      </c>
      <c r="OF163" s="10">
        <f t="shared" si="898"/>
        <v>92.198604145643671</v>
      </c>
      <c r="OG163" s="9">
        <f t="shared" si="609"/>
        <v>96.638497455038731</v>
      </c>
      <c r="OH163" s="9">
        <f t="shared" si="1262"/>
        <v>87.401586637284865</v>
      </c>
      <c r="OI163" s="120">
        <f t="shared" si="899"/>
        <v>92.020042046161791</v>
      </c>
      <c r="OJ163" s="15">
        <f t="shared" si="900"/>
        <v>9.0076206417914891E-4</v>
      </c>
      <c r="OK163" s="12"/>
      <c r="OL163" s="11">
        <f t="shared" si="1089"/>
        <v>9.2030605379024664E-4</v>
      </c>
      <c r="OM163" s="10">
        <f t="shared" si="901"/>
        <v>92.096973287245746</v>
      </c>
      <c r="ON163" s="9">
        <f t="shared" si="611"/>
        <v>96.616199381344742</v>
      </c>
      <c r="OO163" s="9">
        <f t="shared" si="1263"/>
        <v>87.221763782785686</v>
      </c>
      <c r="OP163" s="120">
        <f t="shared" si="902"/>
        <v>91.918981582065214</v>
      </c>
      <c r="OQ163" s="15">
        <f t="shared" si="903"/>
        <v>9.1612351450783588E-4</v>
      </c>
      <c r="OR163" s="12"/>
      <c r="OS163" s="11">
        <f t="shared" si="1090"/>
        <v>9.3564843294755809E-4</v>
      </c>
      <c r="OT163" s="10">
        <f t="shared" si="904"/>
        <v>91.995032498809479</v>
      </c>
      <c r="OU163" s="9">
        <f t="shared" si="613"/>
        <v>96.593134287152921</v>
      </c>
      <c r="OV163" s="9">
        <f t="shared" si="1264"/>
        <v>87.042093945143023</v>
      </c>
      <c r="OW163" s="120">
        <f t="shared" si="905"/>
        <v>91.817614116147979</v>
      </c>
      <c r="OX163" s="15">
        <f t="shared" si="906"/>
        <v>9.3139524493310766E-4</v>
      </c>
      <c r="OY163" s="12"/>
      <c r="OZ163" s="11">
        <f t="shared" si="1091"/>
        <v>9.5090037939322242E-4</v>
      </c>
      <c r="PA163" s="10">
        <f t="shared" si="907"/>
        <v>91.892772842627849</v>
      </c>
      <c r="PB163" s="9">
        <f t="shared" si="615"/>
        <v>96.569293795673104</v>
      </c>
      <c r="PC163" s="9">
        <f t="shared" si="1265"/>
        <v>86.86256758923561</v>
      </c>
      <c r="PD163" s="120">
        <f t="shared" si="908"/>
        <v>91.71593069245435</v>
      </c>
      <c r="PE163" s="15">
        <f t="shared" si="909"/>
        <v>9.4657736841272393E-4</v>
      </c>
      <c r="PF163" s="12"/>
      <c r="PG163" s="11">
        <f t="shared" si="1092"/>
        <v>9.6606200061487648E-4</v>
      </c>
      <c r="PH163" s="10">
        <f t="shared" si="910"/>
        <v>91.790185556421704</v>
      </c>
      <c r="PI163" s="9">
        <f t="shared" si="617"/>
        <v>96.544669750169035</v>
      </c>
      <c r="PJ163" s="9">
        <f t="shared" si="1266"/>
        <v>86.683175310462104</v>
      </c>
      <c r="PK163" s="120">
        <f t="shared" si="911"/>
        <v>91.613922530315563</v>
      </c>
      <c r="PL163" s="15">
        <f t="shared" si="912"/>
        <v>9.616700066355791E-4</v>
      </c>
      <c r="PM163" s="12"/>
      <c r="PN163" s="11">
        <f t="shared" si="1093"/>
        <v>9.8113341320824076E-4</v>
      </c>
      <c r="PO163" s="10">
        <f t="shared" si="913"/>
        <v>91.687262052935608</v>
      </c>
      <c r="PP163" s="9">
        <f t="shared" si="619"/>
        <v>96.519254211794731</v>
      </c>
      <c r="PQ163" s="9">
        <f t="shared" si="1267"/>
        <v>86.503907836004004</v>
      </c>
      <c r="PR163" s="120">
        <f t="shared" si="914"/>
        <v>91.511581023899367</v>
      </c>
      <c r="PS163" s="15">
        <f t="shared" si="915"/>
        <v>9.7667328968757314E-4</v>
      </c>
      <c r="PT163" s="12"/>
      <c r="PU163" s="11">
        <f t="shared" si="1094"/>
        <v>9.9611474254116266E-4</v>
      </c>
      <c r="PV163" s="10">
        <f t="shared" si="916"/>
        <v>91.583993919464518</v>
      </c>
      <c r="PW163" s="9">
        <f t="shared" si="621"/>
        <v>96.493039457418334</v>
      </c>
      <c r="PX163" s="9">
        <f t="shared" si="1268"/>
        <v>86.32475602596476</v>
      </c>
      <c r="PY163" s="120">
        <f t="shared" si="917"/>
        <v>91.408897741691547</v>
      </c>
      <c r="PZ163" s="15">
        <f t="shared" si="918"/>
        <v>9.9158735572830656E-4</v>
      </c>
      <c r="QA163" s="12"/>
      <c r="QB163" s="11">
        <f t="shared" si="1095"/>
        <v>1.0110061224282425E-3</v>
      </c>
      <c r="QC163" s="10">
        <f t="shared" si="919"/>
        <v>91.480372917312508</v>
      </c>
      <c r="QD163" s="9">
        <f t="shared" si="623"/>
        <v>96.466017977435158</v>
      </c>
      <c r="QE163" s="9">
        <f t="shared" si="1269"/>
        <v>86.14571087439009</v>
      </c>
      <c r="QF163" s="120">
        <f t="shared" si="920"/>
        <v>91.305864425912631</v>
      </c>
      <c r="QG163" s="15">
        <f t="shared" si="921"/>
        <v>1.0064123506783101E-3</v>
      </c>
      <c r="QH163" s="12"/>
      <c r="QI163" s="11">
        <f t="shared" si="1096"/>
        <v>1.0258076948156916E-3</v>
      </c>
      <c r="QJ163" s="10">
        <f t="shared" si="922"/>
        <v>91.376390981186915</v>
      </c>
      <c r="QK163" s="9">
        <f t="shared" si="625"/>
        <v>96.438182473571516</v>
      </c>
      <c r="QL163" s="9">
        <f t="shared" si="1270"/>
        <v>85.966763510173521</v>
      </c>
      <c r="QM163" s="120">
        <f t="shared" si="923"/>
        <v>91.202472991872526</v>
      </c>
      <c r="QN163" s="15">
        <f t="shared" si="924"/>
        <v>1.0211484279165823E-3</v>
      </c>
      <c r="QO163" s="12"/>
      <c r="QP163" s="11">
        <f t="shared" si="1097"/>
        <v>1.0405196094762283E-3</v>
      </c>
      <c r="QQ163" s="10">
        <f t="shared" si="925"/>
        <v>91.272040218530691</v>
      </c>
      <c r="QR163" s="9">
        <f t="shared" si="627"/>
        <v>96.409525856680901</v>
      </c>
      <c r="QS163" s="9">
        <f t="shared" si="1271"/>
        <v>85.787905197846982</v>
      </c>
      <c r="QT163" s="120">
        <f t="shared" si="926"/>
        <v>91.098715527263948</v>
      </c>
      <c r="QU163" s="15">
        <f t="shared" si="927"/>
        <v>1.0357957479885727E-3</v>
      </c>
      <c r="QV163" s="12"/>
      <c r="QW163" s="11">
        <f t="shared" si="1098"/>
        <v>1.0551420237141704E-3</v>
      </c>
      <c r="QX163" s="10">
        <f t="shared" si="928"/>
        <v>91.167312908793605</v>
      </c>
      <c r="QY163" s="9">
        <f t="shared" si="629"/>
        <v>96.380041244533857</v>
      </c>
      <c r="QZ163" s="9">
        <f t="shared" si="1272"/>
        <v>86.867463218549346</v>
      </c>
      <c r="RA163" s="120">
        <f t="shared" si="929"/>
        <v>91.623752231541602</v>
      </c>
      <c r="RB163" s="15">
        <f t="shared" si="930"/>
        <v>9.2764448931148406E-4</v>
      </c>
      <c r="RC163" s="12"/>
      <c r="RD163" s="11">
        <f t="shared" si="1099"/>
        <v>9.4629853959879906E-4</v>
      </c>
      <c r="RE163" s="10">
        <f t="shared" si="931"/>
        <v>91.694787148712962</v>
      </c>
      <c r="RF163" s="9">
        <f t="shared" si="631"/>
        <v>96.356392379132757</v>
      </c>
      <c r="RG163" s="9">
        <f t="shared" si="1273"/>
        <v>94.004334829705002</v>
      </c>
      <c r="RH163" s="120">
        <f t="shared" si="932"/>
        <v>95.180363604418886</v>
      </c>
      <c r="RI163" s="15">
        <f t="shared" si="933"/>
        <v>2.2936718293507013E-4</v>
      </c>
      <c r="RJ163" s="12"/>
      <c r="RK163" s="11">
        <f t="shared" si="1100"/>
        <v>2.4568945725802457E-4</v>
      </c>
      <c r="RL163" s="10">
        <f t="shared" si="934"/>
        <v>95.26239350427889</v>
      </c>
      <c r="RM163" s="9">
        <f t="shared" si="633"/>
        <v>96.354946574097838</v>
      </c>
      <c r="RN163" s="9">
        <f t="shared" si="1274"/>
        <v>94.101838786933499</v>
      </c>
      <c r="RO163" s="120">
        <f t="shared" si="935"/>
        <v>95.228392680515668</v>
      </c>
      <c r="RP163" s="15">
        <f t="shared" si="936"/>
        <v>2.1971783220894807E-4</v>
      </c>
      <c r="RQ163" s="12"/>
      <c r="RR163" s="11">
        <f t="shared" si="1101"/>
        <v>2.3600682637344773E-4</v>
      </c>
      <c r="RS163" s="10">
        <f t="shared" si="937"/>
        <v>95.310380121933264</v>
      </c>
      <c r="RT163" s="9">
        <f t="shared" si="635"/>
        <v>96.353619858660451</v>
      </c>
      <c r="RU163" s="9">
        <f t="shared" si="1275"/>
        <v>94.201675568230797</v>
      </c>
      <c r="RV163" s="120">
        <f t="shared" si="938"/>
        <v>95.277647713445617</v>
      </c>
      <c r="RW163" s="15">
        <f t="shared" si="939"/>
        <v>2.0985260324482766E-4</v>
      </c>
      <c r="RX163" s="12"/>
      <c r="RY163" s="11">
        <f t="shared" si="1102"/>
        <v>2.2610944566749423E-4</v>
      </c>
      <c r="RZ163" s="10">
        <f t="shared" si="940"/>
        <v>95.35959599922424</v>
      </c>
      <c r="SA163" s="9">
        <f t="shared" si="637"/>
        <v>96.352409606424686</v>
      </c>
      <c r="SB163" s="9">
        <f t="shared" si="1276"/>
        <v>94.303824168873788</v>
      </c>
      <c r="SC163" s="120">
        <f t="shared" si="941"/>
        <v>95.32811688764923</v>
      </c>
      <c r="SD163" s="15">
        <f t="shared" si="942"/>
        <v>1.9977328825444038E-4</v>
      </c>
      <c r="SE163" s="12"/>
      <c r="SF163" s="11">
        <f t="shared" si="1103"/>
        <v>2.1599915765554452E-4</v>
      </c>
      <c r="SG163" s="10">
        <f t="shared" si="943"/>
        <v>95.410029206167906</v>
      </c>
      <c r="SH163" s="9">
        <f t="shared" si="639"/>
        <v>96.351312820148081</v>
      </c>
      <c r="SI163" s="9">
        <f t="shared" si="1277"/>
        <v>94.408262843235391</v>
      </c>
      <c r="SJ163" s="120">
        <f t="shared" si="944"/>
        <v>95.379787831691743</v>
      </c>
      <c r="SK163" s="15">
        <f t="shared" si="945"/>
        <v>1.8948171553665683E-4</v>
      </c>
      <c r="SL163" s="12"/>
      <c r="SM163" s="11">
        <f t="shared" si="1104"/>
        <v>2.0567784116774299E-4</v>
      </c>
      <c r="SN163" s="10">
        <f t="shared" si="946"/>
        <v>95.461667254239472</v>
      </c>
      <c r="SO163" s="9">
        <f t="shared" si="641"/>
        <v>96.350326127737503</v>
      </c>
      <c r="SP163" s="9">
        <f t="shared" si="1278"/>
        <v>94.514969111821728</v>
      </c>
      <c r="SQ163" s="120">
        <f t="shared" si="947"/>
        <v>95.432647619779615</v>
      </c>
      <c r="SR163" s="15">
        <f t="shared" si="948"/>
        <v>1.7897974840077398E-4</v>
      </c>
      <c r="SS163" s="12"/>
      <c r="ST163" s="11">
        <f t="shared" si="1105"/>
        <v>1.9514741025667245E-4</v>
      </c>
      <c r="SU163" s="10">
        <f t="shared" si="949"/>
        <v>95.51449709814122</v>
      </c>
      <c r="SV163" s="9">
        <f t="shared" si="643"/>
        <v>96.349445778569788</v>
      </c>
      <c r="SW163" s="9">
        <f t="shared" si="1279"/>
        <v>94.623919770041454</v>
      </c>
      <c r="SX163" s="120">
        <f t="shared" si="950"/>
        <v>95.486682774305621</v>
      </c>
      <c r="SY163" s="15">
        <f t="shared" si="951"/>
        <v>1.6826928395252631E-4</v>
      </c>
      <c r="SZ163" s="12"/>
      <c r="TA163" s="11">
        <f t="shared" si="1106"/>
        <v>1.8440981296824366E-4</v>
      </c>
      <c r="TB163" s="10">
        <f t="shared" si="952"/>
        <v>95.5685051386032</v>
      </c>
      <c r="TC163" s="9">
        <f t="shared" si="645"/>
        <v>96.348667640139041</v>
      </c>
      <c r="TD163" s="9">
        <f t="shared" si="1280"/>
        <v>94.73509089870187</v>
      </c>
      <c r="TE163" s="120">
        <f t="shared" si="953"/>
        <v>95.541879269420463</v>
      </c>
      <c r="TF163" s="15">
        <f t="shared" si="954"/>
        <v>1.5735225174360083E-4</v>
      </c>
      <c r="TG163" s="12"/>
      <c r="TH163" s="11">
        <f t="shared" si="1107"/>
        <v>1.73467029976612E-4</v>
      </c>
      <c r="TI163" s="10">
        <f t="shared" si="955"/>
        <v>95.623677226214468</v>
      </c>
      <c r="TJ163" s="9">
        <f t="shared" si="647"/>
        <v>96.347987195031536</v>
      </c>
      <c r="TK163" s="9">
        <f t="shared" si="1281"/>
        <v>94.848457876213232</v>
      </c>
      <c r="TL163" s="120">
        <f t="shared" si="956"/>
        <v>95.598222535622384</v>
      </c>
      <c r="TM163" s="15">
        <f t="shared" si="957"/>
        <v>1.4623061228649818E-4</v>
      </c>
      <c r="TN163" s="12"/>
      <c r="TO163" s="11">
        <f t="shared" si="1108"/>
        <v>1.6232107308513342E-4</v>
      </c>
      <c r="TP163" s="10">
        <f t="shared" si="958"/>
        <v>95.679998666275452</v>
      </c>
      <c r="TQ163" s="9">
        <f t="shared" si="649"/>
        <v>96.34739953822816</v>
      </c>
      <c r="TR163" s="9">
        <f t="shared" si="1282"/>
        <v>94.963995392477599</v>
      </c>
      <c r="TS163" s="120">
        <f t="shared" si="959"/>
        <v>95.655697465352887</v>
      </c>
      <c r="TT163" s="15">
        <f t="shared" si="960"/>
        <v>1.3490635543705185E-4</v>
      </c>
      <c r="TU163" s="12"/>
      <c r="TV163" s="11">
        <f t="shared" si="1109"/>
        <v>1.5097398359574337E-4</v>
      </c>
      <c r="TW163" s="10">
        <f t="shared" si="961"/>
        <v>95.737454224659018</v>
      </c>
      <c r="TX163" s="9">
        <f t="shared" si="651"/>
        <v>96.346899374733212</v>
      </c>
      <c r="TY163" s="9">
        <f t="shared" si="1283"/>
        <v>95.081677464440133</v>
      </c>
      <c r="TZ163" s="120">
        <f t="shared" si="962"/>
        <v>95.714288419586666</v>
      </c>
      <c r="UA163" s="15">
        <f t="shared" si="963"/>
        <v>1.2338149864668952E-4</v>
      </c>
      <c r="UB163" s="12"/>
      <c r="UC163" s="11">
        <f t="shared" si="1110"/>
        <v>1.3942783054888736E-4</v>
      </c>
      <c r="UD163" s="10">
        <f t="shared" si="964"/>
        <v>95.79602813466812</v>
      </c>
      <c r="UE163" s="9">
        <f t="shared" si="653"/>
        <v>96.346481017527452</v>
      </c>
      <c r="UF163" s="9">
        <f t="shared" si="1284"/>
        <v>95.201477453264303</v>
      </c>
      <c r="UG163" s="120">
        <f t="shared" si="965"/>
        <v>95.773979235395871</v>
      </c>
      <c r="UH163" s="15">
        <f t="shared" si="966"/>
        <v>1.1165808508790682E-4</v>
      </c>
      <c r="UI163" s="12"/>
      <c r="UJ163" s="11">
        <f t="shared" si="1111"/>
        <v>1.2768470883768352E-4</v>
      </c>
      <c r="UK163" s="10">
        <f t="shared" si="967"/>
        <v>95.855704104869005</v>
      </c>
      <c r="UL163" s="9">
        <f t="shared" si="655"/>
        <v>96.346138385842053</v>
      </c>
      <c r="UM163" s="9">
        <f t="shared" si="1285"/>
        <v>95.323368083095133</v>
      </c>
      <c r="UN163" s="120">
        <f t="shared" si="968"/>
        <v>95.834753234468593</v>
      </c>
      <c r="UO163" s="15">
        <f t="shared" si="969"/>
        <v>9.9738181656220962E-5</v>
      </c>
      <c r="UP163" s="12"/>
      <c r="UQ163" s="11">
        <f t="shared" si="1112"/>
        <v>1.1574673719955495E-4</v>
      </c>
      <c r="UR163" s="10">
        <f t="shared" si="970"/>
        <v>95.916465327879877</v>
      </c>
      <c r="US163" s="9">
        <f t="shared" si="657"/>
        <v>96.345865003749111</v>
      </c>
      <c r="UT163" s="9">
        <f t="shared" si="1286"/>
        <v>95.447321461364439</v>
      </c>
      <c r="UU163" s="120">
        <f t="shared" si="971"/>
        <v>95.896593232556768</v>
      </c>
      <c r="UV163" s="15">
        <f t="shared" si="972"/>
        <v>8.7623876852595671E-5</v>
      </c>
      <c r="UW163" s="12"/>
      <c r="UX163" s="11">
        <f t="shared" si="1113"/>
        <v>1.036160560895386E-4</v>
      </c>
      <c r="UY163" s="10">
        <f t="shared" si="973"/>
        <v>95.978294490089098</v>
      </c>
      <c r="UZ163" s="9">
        <f t="shared" si="659"/>
        <v>96.345653999063174</v>
      </c>
      <c r="VA163" s="9">
        <f t="shared" si="1287"/>
        <v>95.573309100590805</v>
      </c>
      <c r="VB163" s="120">
        <f t="shared" si="974"/>
        <v>95.95948154982699</v>
      </c>
      <c r="VC163" s="15">
        <f t="shared" si="975"/>
        <v>7.5317278550425344E-5</v>
      </c>
      <c r="VD163" s="12"/>
      <c r="VE163" s="11">
        <f t="shared" si="1114"/>
        <v>9.1294825439392589E-5</v>
      </c>
      <c r="VF163" s="10">
        <f t="shared" si="976"/>
        <v>96.041173782276047</v>
      </c>
      <c r="VG163" s="9">
        <f t="shared" si="661"/>
        <v>96.345498102547069</v>
      </c>
      <c r="VH163" s="9">
        <f t="shared" si="1288"/>
        <v>95.701301941616933</v>
      </c>
      <c r="VI163" s="120">
        <f t="shared" si="977"/>
        <v>96.023400022082001</v>
      </c>
      <c r="VJ163" s="15">
        <f t="shared" si="978"/>
        <v>6.2820511652056279E-5</v>
      </c>
      <c r="VK163" s="12"/>
      <c r="VL163" s="11">
        <f t="shared" si="1115"/>
        <v>7.8785222307598598E-5</v>
      </c>
      <c r="VM163" s="10">
        <f t="shared" si="979"/>
        <v>96.105084911101926</v>
      </c>
      <c r="VN163" s="9">
        <f t="shared" si="663"/>
        <v>96.345389647414379</v>
      </c>
      <c r="VO163" s="9">
        <f t="shared" si="1289"/>
        <v>95.831270378227586</v>
      </c>
      <c r="VP163" s="120">
        <f t="shared" si="980"/>
        <v>96.08833001282099</v>
      </c>
      <c r="VQ163" s="15">
        <f t="shared" si="981"/>
        <v>5.0135715639568018E-5</v>
      </c>
      <c r="VR163" s="12"/>
      <c r="VS163" s="11">
        <f t="shared" si="1116"/>
        <v>6.6089438425107129E-5</v>
      </c>
      <c r="VT163" s="10">
        <f t="shared" si="982"/>
        <v>96.170009111437679</v>
      </c>
      <c r="VU163" s="9">
        <f t="shared" si="665"/>
        <v>96.345320569119579</v>
      </c>
      <c r="VV163" s="9">
        <f t="shared" si="1290"/>
        <v>95.963184283081858</v>
      </c>
      <c r="VW163" s="120">
        <f t="shared" si="983"/>
        <v>96.154252426100726</v>
      </c>
      <c r="VX163" s="15">
        <f t="shared" si="984"/>
        <v>3.7265042025465813E-5</v>
      </c>
      <c r="VY163" s="12"/>
      <c r="VZ163" s="11">
        <f t="shared" si="1117"/>
        <v>5.3209677642532208E-5</v>
      </c>
      <c r="WA163" s="10">
        <f t="shared" si="985"/>
        <v>96.235927159490814</v>
      </c>
      <c r="WB163" s="9">
        <f t="shared" si="667"/>
        <v>96.34528240542582</v>
      </c>
      <c r="WC163" s="9">
        <f t="shared" si="1291"/>
        <v>96.097013034892214</v>
      </c>
      <c r="WD163" s="120">
        <f t="shared" si="986"/>
        <v>96.221147720159024</v>
      </c>
      <c r="WE163" s="15">
        <f t="shared" si="987"/>
        <v>2.4210651708844385E-5</v>
      </c>
      <c r="WF163" s="12"/>
      <c r="WG163" s="11">
        <f t="shared" si="1118"/>
        <v>4.0148153284494231E-5</v>
      </c>
      <c r="WH163" s="10">
        <f t="shared" si="988"/>
        <v>96.302819386691795</v>
      </c>
      <c r="WI163" s="9">
        <f t="shared" si="669"/>
        <v>96.34526629673924</v>
      </c>
      <c r="WJ163" s="9">
        <f t="shared" si="1292"/>
        <v>96.232725546777971</v>
      </c>
      <c r="WK163" s="120">
        <f t="shared" si="989"/>
        <v>96.288995921758612</v>
      </c>
      <c r="WL163" s="15">
        <f t="shared" si="990"/>
        <v>1.0974712243028887E-5</v>
      </c>
      <c r="WM163" s="12"/>
      <c r="WN163" s="11">
        <f t="shared" si="1119"/>
        <v>2.6907085417205401E-5</v>
      </c>
      <c r="WO163" s="10">
        <f t="shared" si="991"/>
        <v>96.370665694297628</v>
      </c>
      <c r="WP163" s="9">
        <f t="shared" si="671"/>
        <v>96.34526298669762</v>
      </c>
      <c r="WQ163" s="9">
        <f t="shared" si="1293"/>
        <v>96.37029029571687</v>
      </c>
      <c r="WR163" s="120">
        <f t="shared" si="992"/>
        <v>96.357776641207238</v>
      </c>
      <c r="WS163" s="15">
        <f t="shared" si="993"/>
        <v>-2.4406049790679735E-6</v>
      </c>
      <c r="WT163" s="12"/>
      <c r="WU163" s="11">
        <f t="shared" si="1120"/>
        <v>1.3488698035606327E-5</v>
      </c>
      <c r="WV163" s="10">
        <f t="shared" si="994"/>
        <v>96.439445568667878</v>
      </c>
      <c r="WW163" s="9">
        <f t="shared" si="673"/>
        <v>96.345263150395155</v>
      </c>
      <c r="WX163" s="9">
        <f t="shared" si="1294"/>
        <v>96.509675352411747</v>
      </c>
      <c r="WY163" s="120">
        <f t="shared" si="995"/>
        <v>96.427469251403451</v>
      </c>
      <c r="WZ163" s="15">
        <f t="shared" si="996"/>
        <v>-1.6033095629769996E-5</v>
      </c>
      <c r="XA163" s="12"/>
      <c r="XB163" s="11">
        <f t="shared" si="1121"/>
        <v>-1.0478382336390739E-7</v>
      </c>
      <c r="XC163" s="10">
        <f t="shared" si="997"/>
        <v>96.509138097166186</v>
      </c>
      <c r="XD163" s="9">
        <f t="shared" si="675"/>
        <v>96.345270214903422</v>
      </c>
      <c r="XE163" s="9">
        <f t="shared" si="1295"/>
        <v>96.650837840205213</v>
      </c>
      <c r="XF163" s="120">
        <f t="shared" si="998"/>
        <v>96.498054027554318</v>
      </c>
      <c r="XG163" s="15">
        <f t="shared" si="999"/>
        <v>-2.9798244277093946E-5</v>
      </c>
      <c r="XH163" s="12"/>
      <c r="XI163" s="11">
        <f t="shared" si="1122"/>
        <v>-1.3871136975790314E-5</v>
      </c>
      <c r="XJ163" s="10">
        <f t="shared" si="1000"/>
        <v>96.579721984940221</v>
      </c>
      <c r="XK163" s="9">
        <f t="shared" si="677"/>
        <v>96.345294617077656</v>
      </c>
      <c r="XL163" s="9">
        <f t="shared" si="1296"/>
        <v>96.793726454367729</v>
      </c>
      <c r="XM163" s="120">
        <f t="shared" si="1001"/>
        <v>96.569510535722685</v>
      </c>
      <c r="XN163" s="15">
        <f t="shared" si="1002"/>
        <v>-4.3730030025261685E-5</v>
      </c>
      <c r="XO163" s="12"/>
      <c r="XP163" s="11">
        <f t="shared" si="1123"/>
        <v>-2.7806343204230031E-5</v>
      </c>
      <c r="XQ163" s="10">
        <f t="shared" si="1003"/>
        <v>96.65117691643421</v>
      </c>
      <c r="XR163" s="9">
        <f t="shared" si="679"/>
        <v>96.345347171192117</v>
      </c>
      <c r="XS163" s="9">
        <f t="shared" si="1297"/>
        <v>96.938287863730309</v>
      </c>
      <c r="XT163" s="120">
        <f t="shared" si="1004"/>
        <v>96.64181751746122</v>
      </c>
      <c r="XU163" s="15">
        <f t="shared" si="1005"/>
        <v>-5.7822197559811971E-5</v>
      </c>
      <c r="XV163" s="12"/>
      <c r="XW163" s="11">
        <f t="shared" si="1124"/>
        <v>-4.1904197352784841E-5</v>
      </c>
      <c r="XX163" s="10">
        <f t="shared" si="1006"/>
        <v>96.72348174972133</v>
      </c>
      <c r="XY163" s="9">
        <f t="shared" si="681"/>
        <v>96.345439054444171</v>
      </c>
      <c r="XZ163" s="9">
        <f t="shared" si="1298"/>
        <v>97.084467054642573</v>
      </c>
      <c r="YA163" s="120">
        <f t="shared" si="1007"/>
        <v>96.714953054543372</v>
      </c>
      <c r="YB163" s="15">
        <f t="shared" si="1008"/>
        <v>-7.2068292103179076E-5</v>
      </c>
      <c r="YC163" s="12"/>
      <c r="YD163" s="11">
        <f t="shared" si="1125"/>
        <v>-5.6158292251850243E-5</v>
      </c>
      <c r="YE163" s="10">
        <f t="shared" si="1009"/>
        <v>96.796614680792146</v>
      </c>
      <c r="YF163" s="9">
        <f t="shared" si="683"/>
        <v>96.345581791137562</v>
      </c>
      <c r="YG163" s="9">
        <f t="shared" si="1299"/>
        <v>97.232207357266901</v>
      </c>
      <c r="YH163" s="120">
        <f t="shared" si="1010"/>
        <v>96.788894574202232</v>
      </c>
      <c r="YI163" s="15">
        <f t="shared" si="1011"/>
        <v>-8.6461663521275993E-5</v>
      </c>
      <c r="YJ163" s="12"/>
      <c r="YK163" s="11">
        <f t="shared" si="1126"/>
        <v>-7.0562022652633749E-5</v>
      </c>
      <c r="YL163" s="10">
        <f t="shared" si="1012"/>
        <v>96.870553248346795</v>
      </c>
      <c r="YM163" s="9">
        <f t="shared" si="685"/>
        <v>96.345787235555505</v>
      </c>
      <c r="YN163" s="9">
        <f t="shared" si="1300"/>
        <v>97.381450477364453</v>
      </c>
      <c r="YO163" s="120">
        <f t="shared" si="1013"/>
        <v>96.863618856459979</v>
      </c>
      <c r="YP163" s="15">
        <f t="shared" si="1014"/>
        <v>-1.0099547109334812E-4</v>
      </c>
      <c r="YQ163" s="12"/>
      <c r="YR163" s="11">
        <f t="shared" si="1127"/>
        <v>-8.5108589828677151E-5</v>
      </c>
      <c r="YS163" s="10">
        <f t="shared" si="1015"/>
        <v>96.945274340678466</v>
      </c>
      <c r="YT163" s="9">
        <f t="shared" si="687"/>
        <v>96.346067553545296</v>
      </c>
      <c r="YU163" s="9">
        <f t="shared" si="1301"/>
        <v>97.532136534128966</v>
      </c>
      <c r="YV163" s="120">
        <f t="shared" si="1016"/>
        <v>96.939102043837124</v>
      </c>
      <c r="YW163" s="15">
        <f t="shared" si="1017"/>
        <v>-1.1566268899727071E-4</v>
      </c>
      <c r="YX163" s="12"/>
      <c r="YY163" s="11">
        <f t="shared" si="1128"/>
        <v>-9.979100689740106E-5</v>
      </c>
      <c r="YZ163" s="10">
        <f t="shared" si="1018"/>
        <v>97.020754204939379</v>
      </c>
      <c r="ZA163" s="9">
        <f t="shared" si="689"/>
        <v>96.346435202843395</v>
      </c>
      <c r="ZB163" s="9">
        <f t="shared" si="1302"/>
        <v>97.684204103990155</v>
      </c>
      <c r="ZC163" s="120">
        <f t="shared" si="1019"/>
        <v>97.015319653416782</v>
      </c>
      <c r="ZD163" s="15">
        <f t="shared" si="1020"/>
        <v>-1.3045611249981297E-4</v>
      </c>
      <c r="ZE163" s="12"/>
      <c r="ZF163" s="11">
        <f t="shared" si="1129"/>
        <v>-1.1460210485219001E-4</v>
      </c>
      <c r="ZG163" s="10">
        <f t="shared" si="1021"/>
        <v>97.096968458767094</v>
      </c>
      <c r="ZH163" s="9">
        <f t="shared" si="691"/>
        <v>96.346902912177157</v>
      </c>
      <c r="ZI163" s="9">
        <f t="shared" si="1303"/>
        <v>97.837590270276152</v>
      </c>
      <c r="ZJ163" s="120">
        <f t="shared" si="1022"/>
        <v>97.092246591226655</v>
      </c>
      <c r="ZK163" s="15">
        <f t="shared" si="1023"/>
        <v>-1.4536836483753426E-4</v>
      </c>
      <c r="ZL163" s="12"/>
      <c r="ZM163" s="11">
        <f t="shared" si="1130"/>
        <v>-1.2953453929163947E-4</v>
      </c>
      <c r="ZN163" s="10">
        <f t="shared" si="1024"/>
        <v>97.173892104236444</v>
      </c>
      <c r="ZO163" s="9">
        <f t="shared" si="693"/>
        <v>96.34748365918675</v>
      </c>
      <c r="ZP163" s="9">
        <f t="shared" si="1304"/>
        <v>97.992230678602027</v>
      </c>
      <c r="ZQ163" s="120">
        <f t="shared" si="1025"/>
        <v>97.169857168894396</v>
      </c>
      <c r="ZR163" s="15">
        <f t="shared" si="1026"/>
        <v>-1.6039190477117542E-4</v>
      </c>
      <c r="ZS163" s="12"/>
      <c r="ZT163" s="11">
        <f t="shared" si="1131"/>
        <v>-1.4458079782970944E-4</v>
      </c>
      <c r="ZU163" s="10">
        <f t="shared" si="1027"/>
        <v>97.251499544094855</v>
      </c>
      <c r="ZV163" s="9">
        <f t="shared" si="695"/>
        <v>96.348190647217791</v>
      </c>
      <c r="ZW163" s="9">
        <f t="shared" si="1305"/>
        <v>98.148059597814253</v>
      </c>
      <c r="ZX163" s="120">
        <f t="shared" si="1028"/>
        <v>97.248125122516029</v>
      </c>
      <c r="ZY163" s="15">
        <f t="shared" si="1029"/>
        <v>-1.7551903479192378E-4</v>
      </c>
      <c r="ZZ163" s="12"/>
      <c r="AAA163" s="11">
        <f t="shared" si="1132"/>
        <v>-1.5973320816616064E-4</v>
      </c>
      <c r="AAB163" s="10">
        <f t="shared" si="1030"/>
        <v>97.329764600223825</v>
      </c>
      <c r="AAC163" s="9">
        <f t="shared" si="697"/>
        <v>96.349037281042598</v>
      </c>
      <c r="AAD163" s="9">
        <f t="shared" si="1306"/>
        <v>98.305009986297009</v>
      </c>
      <c r="AAE163" s="120">
        <f t="shared" si="1031"/>
        <v>97.327023633669796</v>
      </c>
      <c r="AAF163" s="15">
        <f t="shared" si="1032"/>
        <v>-1.9074190995507014E-4</v>
      </c>
      <c r="AAG163" s="12"/>
      <c r="AAH163" s="11">
        <f t="shared" si="1133"/>
        <v>-1.7498394679359559E-4</v>
      </c>
      <c r="AAI163" s="10">
        <f t="shared" si="1033"/>
        <v>97.408660534260804</v>
      </c>
      <c r="AAJ163" s="9">
        <f t="shared" si="699"/>
        <v>96.350037141574575</v>
      </c>
      <c r="AAK163" s="9">
        <f t="shared" si="1307"/>
        <v>98.463013563418187</v>
      </c>
      <c r="AAL163" s="120">
        <f t="shared" si="1034"/>
        <v>97.406525352496374</v>
      </c>
      <c r="AAM163" s="15">
        <f t="shared" si="1035"/>
        <v>-2.0605254731305612E-4</v>
      </c>
      <c r="AAN163" s="12"/>
      <c r="AAO163" s="11">
        <f t="shared" si="1134"/>
        <v>-1.9032504831400943E-4</v>
      </c>
      <c r="AAP163" s="10">
        <f t="shared" si="1036"/>
        <v>97.488160070305184</v>
      </c>
      <c r="AAQ163" s="9">
        <f t="shared" si="701"/>
        <v>96.351203959647108</v>
      </c>
      <c r="AAR163" s="9">
        <f t="shared" si="702"/>
        <v>98.622000885860047</v>
      </c>
      <c r="AAS163" s="120">
        <f t="shared" si="1037"/>
        <v>97.486602422753577</v>
      </c>
      <c r="AAT163" s="15">
        <f t="shared" si="1038"/>
        <v>-2.214428359160687E-4</v>
      </c>
      <c r="AAU163" s="12"/>
      <c r="AAV163" s="11">
        <f t="shared" si="1135"/>
        <v>-2.0574841533382434E-4</v>
      </c>
      <c r="AAW163" s="10">
        <f t="shared" si="1039"/>
        <v>97.568235419618844</v>
      </c>
      <c r="AAX163" s="9">
        <f t="shared" si="703"/>
        <v>96.35255158893456</v>
      </c>
      <c r="AAY163" s="9">
        <f t="shared" si="704"/>
        <v>98.781901428560204</v>
      </c>
      <c r="AAZ163" s="120">
        <f t="shared" si="1040"/>
        <v>97.567226508747382</v>
      </c>
      <c r="ABA163" s="15">
        <f t="shared" si="1041"/>
        <v>-2.3690454734590533E-4</v>
      </c>
      <c r="ABB163" s="12"/>
      <c r="ABC163" s="11">
        <f t="shared" si="1227"/>
        <v>-2.2124582890385797E-4</v>
      </c>
      <c r="ABD163" s="10">
        <f t="shared" si="1228"/>
        <v>97.648858307225169</v>
      </c>
      <c r="ABE163" s="9">
        <f t="shared" si="1308"/>
        <v>96.354093978098888</v>
      </c>
      <c r="ABF163" s="9">
        <f t="shared" si="1229"/>
        <v>98.942643669362781</v>
      </c>
      <c r="ABG163" s="120">
        <f t="shared" si="1043"/>
        <v>97.648368823730834</v>
      </c>
      <c r="ABH163" s="15">
        <f t="shared" si="1230"/>
        <v>-2.5242934668715889E-4</v>
      </c>
      <c r="ABI163" s="12"/>
      <c r="ABJ163" s="11">
        <f t="shared" si="1231"/>
        <v>-2.3680895940890356E-4</v>
      </c>
      <c r="ABK163" s="10">
        <f t="shared" si="1232"/>
        <v>97.72999999999999</v>
      </c>
      <c r="ABL163" s="9">
        <f t="shared" si="706"/>
        <v>96.355845142250359</v>
      </c>
      <c r="ABM163" s="9"/>
      <c r="ABN163" s="101">
        <f t="shared" si="1046"/>
        <v>97.72999999999999</v>
      </c>
      <c r="ABO163" s="15">
        <f t="shared" si="1233"/>
        <v>-2.6800877275750325E-4</v>
      </c>
      <c r="ABP163" s="11"/>
      <c r="ABQ163" s="11"/>
    </row>
    <row r="164" spans="1:745" x14ac:dyDescent="0.2">
      <c r="A164" s="1">
        <f t="shared" si="707"/>
        <v>175.2</v>
      </c>
      <c r="B164" s="1">
        <f t="shared" si="1048"/>
        <v>-530.86680486868977</v>
      </c>
      <c r="C164" s="1">
        <f t="shared" si="1049"/>
        <v>-2564065.8939724509</v>
      </c>
      <c r="D164" s="2">
        <f t="shared" si="1050"/>
        <v>119.74</v>
      </c>
      <c r="E164" s="7">
        <f t="shared" si="1051"/>
        <v>2.8300000000000001E-3</v>
      </c>
      <c r="F164" s="1">
        <f t="shared" si="1052"/>
        <v>6.2352202539999999E-2</v>
      </c>
      <c r="G164" s="2">
        <f t="shared" si="1053"/>
        <v>3500</v>
      </c>
      <c r="H164" s="3">
        <f t="shared" si="1164"/>
        <v>58.333333333333336</v>
      </c>
      <c r="I164" s="3">
        <f t="shared" si="1165"/>
        <v>366.52</v>
      </c>
      <c r="J164" s="1">
        <f t="shared" si="1054"/>
        <v>0.77</v>
      </c>
      <c r="K164" s="1">
        <f t="shared" si="1055"/>
        <v>0.65</v>
      </c>
      <c r="L164" s="1">
        <f t="shared" si="1166"/>
        <v>0.50050000000000006</v>
      </c>
      <c r="M164" s="40">
        <f t="shared" si="1167"/>
        <v>9.0273513153513143</v>
      </c>
      <c r="N164" s="40">
        <f t="shared" si="1168"/>
        <v>685.17596483516479</v>
      </c>
      <c r="O164" s="1">
        <f t="shared" si="1056"/>
        <v>22.01</v>
      </c>
      <c r="P164" s="1">
        <f t="shared" si="1057"/>
        <v>101</v>
      </c>
      <c r="Q164" s="2">
        <f t="shared" si="1058"/>
        <v>9568.08</v>
      </c>
      <c r="R164" s="1">
        <f t="shared" si="1169"/>
        <v>95.680800000000005</v>
      </c>
      <c r="S164" s="7">
        <f t="shared" si="1059"/>
        <v>0.1084</v>
      </c>
      <c r="T164" s="7">
        <f t="shared" si="1170"/>
        <v>9.228889823999999E-3</v>
      </c>
      <c r="U164" s="7">
        <f t="shared" si="1171"/>
        <v>5.2029491518009133E-2</v>
      </c>
      <c r="V164" s="40">
        <f t="shared" si="1172"/>
        <v>5127.2756619537149</v>
      </c>
      <c r="W164" s="1">
        <f t="shared" si="1060"/>
        <v>0</v>
      </c>
      <c r="X164" s="1">
        <f t="shared" si="1061"/>
        <v>119.74</v>
      </c>
      <c r="Y164" s="1">
        <f t="shared" si="1062"/>
        <v>97.72999999999999</v>
      </c>
      <c r="Z164" s="6">
        <f t="shared" si="1173"/>
        <v>0.80246106979523479</v>
      </c>
      <c r="AA164" s="2">
        <f t="shared" si="1063"/>
        <v>464.2</v>
      </c>
      <c r="AB164" s="40">
        <f t="shared" si="1174"/>
        <v>27481.926356927921</v>
      </c>
      <c r="AC164" s="1">
        <f t="shared" si="1175"/>
        <v>0.20611977595863853</v>
      </c>
      <c r="AD164" s="2">
        <f t="shared" si="1147"/>
        <v>42</v>
      </c>
      <c r="AE164" s="10">
        <f t="shared" si="1176"/>
        <v>8.6570305902628188</v>
      </c>
      <c r="AF164" s="12">
        <f t="shared" si="1177"/>
        <v>0.12583475586005985</v>
      </c>
      <c r="AG164" s="43">
        <f t="shared" si="1178"/>
        <v>-1.4262334082287717E-4</v>
      </c>
      <c r="AH164" s="97">
        <f t="shared" si="1179"/>
        <v>3.6681719634899146E-5</v>
      </c>
      <c r="AI164" s="11">
        <f t="shared" si="1180"/>
        <v>0</v>
      </c>
      <c r="AJ164" s="43">
        <f t="shared" si="1181"/>
        <v>2.0257190616468543E-3</v>
      </c>
      <c r="AK164" s="43"/>
      <c r="AL164" s="11">
        <f t="shared" si="1182"/>
        <v>0</v>
      </c>
      <c r="AM164" s="10">
        <f t="shared" si="1183"/>
        <v>97.030926538140108</v>
      </c>
      <c r="AN164" s="9"/>
      <c r="AO164" s="9">
        <f t="shared" si="1184"/>
        <v>96.828530637174097</v>
      </c>
      <c r="AP164" s="108">
        <f t="shared" si="715"/>
        <v>96.828530637174097</v>
      </c>
      <c r="AQ164" s="15">
        <f t="shared" si="1185"/>
        <v>0</v>
      </c>
      <c r="AR164" s="49"/>
      <c r="AS164" s="11">
        <f t="shared" si="1186"/>
        <v>1.9738221737805587E-5</v>
      </c>
      <c r="AT164" s="10">
        <f t="shared" si="1187"/>
        <v>96.929723234213611</v>
      </c>
      <c r="AU164" s="9">
        <f t="shared" si="1188"/>
        <v>96.828530637174097</v>
      </c>
      <c r="AV164" s="9">
        <f t="shared" si="1189"/>
        <v>96.626890250906854</v>
      </c>
      <c r="AW164" s="101">
        <f t="shared" si="719"/>
        <v>96.727710444040468</v>
      </c>
      <c r="AX164" s="15">
        <f t="shared" si="720"/>
        <v>1.9663501590474638E-5</v>
      </c>
      <c r="AY164" s="49"/>
      <c r="AZ164" s="11">
        <f t="shared" si="1190"/>
        <v>3.9403796192307161E-5</v>
      </c>
      <c r="BA164" s="10">
        <f t="shared" si="1191"/>
        <v>96.828881706047724</v>
      </c>
      <c r="BB164" s="9">
        <f t="shared" si="1192"/>
        <v>96.82852001119673</v>
      </c>
      <c r="BC164" s="9">
        <f t="shared" si="1193"/>
        <v>96.42599431544491</v>
      </c>
      <c r="BD164" s="101">
        <f t="shared" si="723"/>
        <v>96.62725716332082</v>
      </c>
      <c r="BE164" s="15">
        <f t="shared" si="1194"/>
        <v>3.925336984889552E-5</v>
      </c>
      <c r="BF164" s="49"/>
      <c r="BG164" s="11">
        <f t="shared" si="1195"/>
        <v>5.8995706130501714E-5</v>
      </c>
      <c r="BH164" s="10">
        <f t="shared" si="1196"/>
        <v>96.7283859129859</v>
      </c>
      <c r="BI164" s="9">
        <f t="shared" si="1197"/>
        <v>96.828477666301367</v>
      </c>
      <c r="BJ164" s="9">
        <f t="shared" si="1198"/>
        <v>96.225831615313254</v>
      </c>
      <c r="BK164" s="101">
        <f t="shared" si="728"/>
        <v>96.527154640807311</v>
      </c>
      <c r="BL164" s="15">
        <f t="shared" si="1199"/>
        <v>5.8768641547788259E-5</v>
      </c>
      <c r="BM164" s="49"/>
      <c r="BN164" s="11">
        <f t="shared" si="1200"/>
        <v>7.8512972070461366E-5</v>
      </c>
      <c r="BO164" s="10">
        <f t="shared" si="1201"/>
        <v>96.62821985968236</v>
      </c>
      <c r="BP164" s="9">
        <f t="shared" si="1202"/>
        <v>96.828382750509462</v>
      </c>
      <c r="BQ164" s="9">
        <f t="shared" si="1203"/>
        <v>96.026390793106017</v>
      </c>
      <c r="BR164" s="101">
        <f t="shared" si="733"/>
        <v>96.427386771807733</v>
      </c>
      <c r="BS164" s="15">
        <f t="shared" si="1204"/>
        <v>7.8208390798503022E-5</v>
      </c>
      <c r="BT164" s="12"/>
      <c r="BU164" s="11">
        <f t="shared" si="1205"/>
        <v>9.7954651688572766E-5</v>
      </c>
      <c r="BV164" s="10">
        <f t="shared" si="1206"/>
        <v>96.528367602473494</v>
      </c>
      <c r="BW164" s="9">
        <f t="shared" si="1207"/>
        <v>96.828214655867086</v>
      </c>
      <c r="BX164" s="9">
        <f t="shared" si="1208"/>
        <v>95.827660359038077</v>
      </c>
      <c r="BY164" s="101">
        <f t="shared" si="738"/>
        <v>96.327937507452589</v>
      </c>
      <c r="BZ164" s="15">
        <f t="shared" si="1209"/>
        <v>9.7571728418415068E-5</v>
      </c>
      <c r="CA164" s="12"/>
      <c r="CB164" s="11">
        <f t="shared" si="1210"/>
        <v>1.1731983921246384E-4</v>
      </c>
      <c r="CC164" s="10">
        <f t="shared" si="1211"/>
        <v>96.428813255582583</v>
      </c>
      <c r="CD164" s="9">
        <f t="shared" si="1212"/>
        <v>96.827953021272421</v>
      </c>
      <c r="CE164" s="9">
        <f t="shared" si="1213"/>
        <v>95.629628700386661</v>
      </c>
      <c r="CF164" s="101">
        <f t="shared" si="743"/>
        <v>96.228790860829548</v>
      </c>
      <c r="CG164" s="15">
        <f t="shared" si="1214"/>
        <v>1.168578012859496E-4</v>
      </c>
      <c r="CH164" s="12"/>
      <c r="CI164" s="11">
        <f t="shared" si="1215"/>
        <v>1.3660766480125592E-4</v>
      </c>
      <c r="CJ164" s="10">
        <f t="shared" si="1216"/>
        <v>96.329540997155277</v>
      </c>
      <c r="CK164" s="9">
        <f t="shared" si="1217"/>
        <v>96.827577735074158</v>
      </c>
      <c r="CL164" s="9">
        <f t="shared" si="1218"/>
        <v>95.432284090820616</v>
      </c>
      <c r="CM164" s="101">
        <f t="shared" si="748"/>
        <v>96.129930912947387</v>
      </c>
      <c r="CN164" s="15">
        <f t="shared" si="1219"/>
        <v>1.3606579168418207E-4</v>
      </c>
      <c r="CO164" s="12"/>
      <c r="CP164" s="11">
        <f t="shared" si="1220"/>
        <v>1.5581729391390893E-4</v>
      </c>
      <c r="CQ164" s="10">
        <f t="shared" si="1221"/>
        <v>96.230535075127619</v>
      </c>
      <c r="CR164" s="9">
        <f t="shared" si="1222"/>
        <v>96.827068937446938</v>
      </c>
      <c r="CS164" s="9">
        <f t="shared" si="524"/>
        <v>95.235614699600319</v>
      </c>
      <c r="CT164" s="101">
        <f t="shared" si="752"/>
        <v>96.031341818523629</v>
      </c>
      <c r="CU164" s="15">
        <f t="shared" si="1223"/>
        <v>1.5519491663533908E-4</v>
      </c>
      <c r="CV164" s="12"/>
      <c r="CW164" s="11">
        <f t="shared" si="754"/>
        <v>1.7494792666789111E-4</v>
      </c>
      <c r="CX164" s="10">
        <f t="shared" si="755"/>
        <v>96.131779812921081</v>
      </c>
      <c r="CY164" s="9">
        <f t="shared" si="525"/>
        <v>96.826407022549873</v>
      </c>
      <c r="CZ164" s="9">
        <f t="shared" si="526"/>
        <v>95.039608600651363</v>
      </c>
      <c r="DA164" s="101">
        <f t="shared" si="756"/>
        <v>95.933007811600618</v>
      </c>
      <c r="DB164" s="15">
        <f t="shared" si="757"/>
        <v>1.7424442722645248E-4</v>
      </c>
      <c r="DC164" s="12"/>
      <c r="DD164" s="11">
        <f t="shared" si="758"/>
        <v>1.9399879718845527E-4</v>
      </c>
      <c r="DE164" s="10">
        <f t="shared" si="759"/>
        <v>96.033259614969182</v>
      </c>
      <c r="DF164" s="9">
        <f t="shared" si="527"/>
        <v>96.825572640474391</v>
      </c>
      <c r="DG164" s="9">
        <f t="shared" si="528"/>
        <v>94.844253781495908</v>
      </c>
      <c r="DH164" s="101">
        <f t="shared" si="760"/>
        <v>95.83491321098515</v>
      </c>
      <c r="DI164" s="15">
        <f t="shared" si="761"/>
        <v>1.9321360792833931E-4</v>
      </c>
      <c r="DJ164" s="12"/>
      <c r="DK164" s="11">
        <f t="shared" si="762"/>
        <v>2.1296917295065112E-4</v>
      </c>
      <c r="DL164" s="10">
        <f t="shared" si="763"/>
        <v>95.934958972070717</v>
      </c>
      <c r="DM164" s="9">
        <f t="shared" si="529"/>
        <v>96.824546698987632</v>
      </c>
      <c r="DN164" s="9">
        <f t="shared" si="530"/>
        <v>94.649538152042538</v>
      </c>
      <c r="DO164" s="101">
        <f t="shared" si="764"/>
        <v>95.737042425515085</v>
      </c>
      <c r="DP164" s="15">
        <f t="shared" si="765"/>
        <v>2.1210177590844814E-4</v>
      </c>
      <c r="DQ164" s="12"/>
      <c r="DR164" s="11">
        <f t="shared" si="766"/>
        <v>2.3185835411461048E-4</v>
      </c>
      <c r="DS164" s="10">
        <f t="shared" si="767"/>
        <v>95.836862466573038</v>
      </c>
      <c r="DT164" s="9">
        <f t="shared" si="531"/>
        <v>96.823310365077617</v>
      </c>
      <c r="DU164" s="9">
        <f t="shared" si="532"/>
        <v>94.455449553222948</v>
      </c>
      <c r="DV164" s="101">
        <f t="shared" si="768"/>
        <v>95.63937995915029</v>
      </c>
      <c r="DW164" s="15">
        <f t="shared" si="769"/>
        <v>2.3090828033930957E-4</v>
      </c>
      <c r="DX164" s="12"/>
      <c r="DY164" s="11">
        <f t="shared" si="770"/>
        <v>2.5066567285583009E-4</v>
      </c>
      <c r="DZ164" s="10">
        <f t="shared" si="771"/>
        <v>95.738954777382588</v>
      </c>
      <c r="EA164" s="9">
        <f t="shared" si="533"/>
        <v>96.821845066306523</v>
      </c>
      <c r="EB164" s="9">
        <f t="shared" si="534"/>
        <v>94.261975765474233</v>
      </c>
      <c r="EC164" s="101">
        <f t="shared" si="772"/>
        <v>95.541910415890385</v>
      </c>
      <c r="ED164" s="15">
        <f t="shared" si="773"/>
        <v>2.4963250170333676E-4</v>
      </c>
      <c r="EE164" s="12"/>
      <c r="EF164" s="11">
        <f t="shared" si="774"/>
        <v>2.6939049269114406E-4</v>
      </c>
      <c r="EG164" s="10">
        <f t="shared" si="775"/>
        <v>95.641220684805205</v>
      </c>
      <c r="EH164" s="9">
        <f t="shared" si="535"/>
        <v>96.8201324919782</v>
      </c>
      <c r="EI164" s="9">
        <f t="shared" si="536"/>
        <v>94.069104517059088</v>
      </c>
      <c r="EJ164" s="101">
        <f t="shared" si="776"/>
        <v>95.444618504518644</v>
      </c>
      <c r="EK164" s="15">
        <f t="shared" si="777"/>
        <v>2.6827385109530564E-4</v>
      </c>
      <c r="EL164" s="12"/>
      <c r="EM164" s="11">
        <f t="shared" si="778"/>
        <v>2.8803220780177017E-4</v>
      </c>
      <c r="EN164" s="10">
        <f t="shared" si="779"/>
        <v>95.543645075215366</v>
      </c>
      <c r="EO164" s="9">
        <f t="shared" si="537"/>
        <v>96.818154594126327</v>
      </c>
      <c r="EP164" s="9">
        <f t="shared" si="538"/>
        <v>93.876823492220865</v>
      </c>
      <c r="EQ164" s="101">
        <f t="shared" si="780"/>
        <v>95.347489043173596</v>
      </c>
      <c r="ER164" s="15">
        <f t="shared" si="781"/>
        <v>2.8683176952345551E-4</v>
      </c>
      <c r="ES164" s="12"/>
      <c r="ET164" s="11">
        <f t="shared" si="782"/>
        <v>3.0659024235431829E-4</v>
      </c>
      <c r="EU164" s="10">
        <f t="shared" si="783"/>
        <v>95.446212945555857</v>
      </c>
      <c r="EV164" s="9">
        <f t="shared" si="539"/>
        <v>96.81589358832926</v>
      </c>
      <c r="EW164" s="9">
        <f t="shared" si="540"/>
        <v>93.685120339167682</v>
      </c>
      <c r="EX164" s="101">
        <f t="shared" si="784"/>
        <v>95.250506963748478</v>
      </c>
      <c r="EY164" s="15">
        <f t="shared" si="785"/>
        <v>3.0530572721036448E-4</v>
      </c>
      <c r="EZ164" s="12"/>
      <c r="FA164" s="11">
        <f t="shared" si="786"/>
        <v>3.2506404982088463E-4</v>
      </c>
      <c r="FB164" s="10">
        <f t="shared" si="787"/>
        <v>95.348909407668117</v>
      </c>
      <c r="FC164" s="9">
        <f t="shared" si="541"/>
        <v>96.813331954357864</v>
      </c>
      <c r="FD164" s="9">
        <f t="shared" si="542"/>
        <v>93.493982677883864</v>
      </c>
      <c r="FE164" s="101">
        <f t="shared" si="788"/>
        <v>95.153657316120871</v>
      </c>
      <c r="FF164" s="15">
        <f t="shared" si="789"/>
        <v>3.2369522289437129E-4</v>
      </c>
      <c r="FG164" s="12"/>
      <c r="FH164" s="11">
        <f t="shared" si="790"/>
        <v>3.4345311229907403E-4</v>
      </c>
      <c r="FI164" s="10">
        <f t="shared" si="791"/>
        <v>95.251719692455254</v>
      </c>
      <c r="FJ164" s="9">
        <f t="shared" si="543"/>
        <v>96.810452436662402</v>
      </c>
      <c r="FK164" s="9">
        <f t="shared" si="544"/>
        <v>93.303398107762263</v>
      </c>
      <c r="FL164" s="101">
        <f t="shared" si="792"/>
        <v>95.056925272212339</v>
      </c>
      <c r="FM164" s="15">
        <f t="shared" si="793"/>
        <v>3.4199978313276263E-4</v>
      </c>
      <c r="FN164" s="12"/>
      <c r="FO164" s="11">
        <f t="shared" si="794"/>
        <v>3.61756939833086E-4</v>
      </c>
      <c r="FP164" s="10">
        <f t="shared" si="795"/>
        <v>95.154629153877607</v>
      </c>
      <c r="FQ164" s="9">
        <f t="shared" si="545"/>
        <v>96.807238044704576</v>
      </c>
      <c r="FR164" s="9">
        <f t="shared" si="546"/>
        <v>93.11335421505899</v>
      </c>
      <c r="FS164" s="101">
        <f t="shared" si="796"/>
        <v>94.960296129881783</v>
      </c>
      <c r="FT164" s="15">
        <f t="shared" si="797"/>
        <v>3.6021896160719154E-4</v>
      </c>
      <c r="FU164" s="12"/>
      <c r="FV164" s="11">
        <f t="shared" si="798"/>
        <v>3.7997506973637001E-4</v>
      </c>
      <c r="FW164" s="10">
        <f t="shared" si="799"/>
        <v>95.057623272784497</v>
      </c>
      <c r="FX164" s="9">
        <f t="shared" si="547"/>
        <v>96.803672053140644</v>
      </c>
      <c r="FY164" s="9">
        <f t="shared" si="548"/>
        <v>92.923838580162055</v>
      </c>
      <c r="FZ164" s="101">
        <f t="shared" si="800"/>
        <v>94.86375531665135</v>
      </c>
      <c r="GA164" s="15">
        <f t="shared" si="801"/>
        <v>3.7835233843270719E-4</v>
      </c>
      <c r="GB164" s="12"/>
      <c r="GC164" s="11">
        <f t="shared" si="802"/>
        <v>3.9810706591721025E-4</v>
      </c>
      <c r="GD164" s="10">
        <f t="shared" si="803"/>
        <v>94.960687660580888</v>
      </c>
      <c r="GE164" s="9">
        <f t="shared" si="549"/>
        <v>96.799738001861613</v>
      </c>
      <c r="GF164" s="9">
        <f t="shared" si="550"/>
        <v>92.734838784677223</v>
      </c>
      <c r="GG164" s="101">
        <f t="shared" si="804"/>
        <v>94.767288393269411</v>
      </c>
      <c r="GH164" s="15">
        <f t="shared" si="805"/>
        <v>3.9639951947068719E-4</v>
      </c>
      <c r="GI164" s="12"/>
      <c r="GJ164" s="11">
        <f t="shared" si="1224"/>
        <v>4.161525182075392E-4</v>
      </c>
      <c r="GK164" s="10">
        <f t="shared" si="1225"/>
        <v>94.863808062733455</v>
      </c>
      <c r="GL164" s="9">
        <f t="shared" si="551"/>
        <v>96.795419695896257</v>
      </c>
      <c r="GM164" s="9">
        <f t="shared" si="1234"/>
        <v>92.546342418325153</v>
      </c>
      <c r="GN164" s="120">
        <f t="shared" si="808"/>
        <v>94.670881057110705</v>
      </c>
      <c r="GO164" s="15">
        <f t="shared" si="1226"/>
        <v>4.1436013564677545E-4</v>
      </c>
      <c r="GP164" s="12"/>
      <c r="GQ164" s="11">
        <f t="shared" si="810"/>
        <v>4.341110416960972E-4</v>
      </c>
      <c r="GR164" s="10">
        <f t="shared" si="811"/>
        <v>94.766970362115913</v>
      </c>
      <c r="GS164" s="9">
        <f t="shared" si="553"/>
        <v>96.790701205182785</v>
      </c>
      <c r="GT164" s="9">
        <f t="shared" si="1235"/>
        <v>92.358337085651229</v>
      </c>
      <c r="GU164" s="120">
        <f t="shared" si="812"/>
        <v>94.574519145417014</v>
      </c>
      <c r="GV164" s="15">
        <f t="shared" si="813"/>
        <v>4.322338422743023E-4</v>
      </c>
      <c r="GW164" s="12"/>
      <c r="GX164" s="11">
        <f t="shared" si="814"/>
        <v>4.5198227606637031E-4</v>
      </c>
      <c r="GY164" s="10">
        <f t="shared" si="815"/>
        <v>94.670160582197127</v>
      </c>
      <c r="GZ164" s="9">
        <f t="shared" si="555"/>
        <v>96.785566864214729</v>
      </c>
      <c r="HA164" s="9">
        <f t="shared" si="556"/>
        <v>92.170810412544085</v>
      </c>
      <c r="HB164" s="101">
        <f t="shared" si="816"/>
        <v>94.478188638379407</v>
      </c>
      <c r="HC164" s="15">
        <f t="shared" si="817"/>
        <v>4.5002031838407348E-4</v>
      </c>
      <c r="HD164" s="12"/>
      <c r="HE164" s="11">
        <f t="shared" si="818"/>
        <v>4.6976588494025148E-4</v>
      </c>
      <c r="HF164" s="10">
        <f t="shared" si="819"/>
        <v>94.573364890072725</v>
      </c>
      <c r="HG164" s="9">
        <f t="shared" si="557"/>
        <v>96.780001271566604</v>
      </c>
      <c r="HH164" s="9">
        <f t="shared" si="558"/>
        <v>91.983750052564133</v>
      </c>
      <c r="HI164" s="101">
        <f t="shared" si="820"/>
        <v>94.381875662065369</v>
      </c>
      <c r="HJ164" s="15">
        <f t="shared" si="821"/>
        <v>4.6771926606096413E-4</v>
      </c>
      <c r="HK164" s="12"/>
      <c r="HL164" s="11">
        <f t="shared" si="822"/>
        <v>4.8746155522784088E-4</v>
      </c>
      <c r="HM164" s="10">
        <f t="shared" si="823"/>
        <v>94.476569599343549</v>
      </c>
      <c r="HN164" s="9">
        <f t="shared" si="559"/>
        <v>96.773989289304751</v>
      </c>
      <c r="HO164" s="9">
        <f t="shared" si="1236"/>
        <v>91.79714369307969</v>
      </c>
      <c r="HP164" s="120">
        <f t="shared" si="824"/>
        <v>94.285566491192213</v>
      </c>
      <c r="HQ164" s="15">
        <f t="shared" si="825"/>
        <v>4.8533040978809795E-4</v>
      </c>
      <c r="HR164" s="12"/>
      <c r="HS164" s="11">
        <f t="shared" si="1064"/>
        <v>5.0506899648415041E-4</v>
      </c>
      <c r="HT164" s="10">
        <f t="shared" si="826"/>
        <v>94.379761172842393</v>
      </c>
      <c r="HU164" s="9">
        <f t="shared" si="1237"/>
        <v>96.767516042288676</v>
      </c>
      <c r="HV164" s="9">
        <f t="shared" si="562"/>
        <v>91.610979061212575</v>
      </c>
      <c r="HW164" s="120">
        <f t="shared" si="827"/>
        <v>94.189247551750626</v>
      </c>
      <c r="HX164" s="15">
        <f t="shared" si="828"/>
        <v>5.0285349579890122E-4</v>
      </c>
      <c r="HY164" s="12"/>
      <c r="HZ164" s="11">
        <f t="shared" si="1065"/>
        <v>5.225879402730643E-4</v>
      </c>
      <c r="IA164" s="10">
        <f t="shared" si="829"/>
        <v>94.282926225212492</v>
      </c>
      <c r="IB164" s="9">
        <f t="shared" si="1238"/>
        <v>96.760566917368152</v>
      </c>
      <c r="IC164" s="9">
        <f t="shared" si="564"/>
        <v>91.425243929591119</v>
      </c>
      <c r="ID164" s="120">
        <f t="shared" si="830"/>
        <v>94.092905423479635</v>
      </c>
      <c r="IE164" s="15">
        <f t="shared" si="831"/>
        <v>5.2028829143780059E-4</v>
      </c>
      <c r="IF164" s="12"/>
      <c r="IG164" s="11">
        <f t="shared" si="1066"/>
        <v>5.4001813953925132E-4</v>
      </c>
      <c r="IH164" s="10">
        <f t="shared" si="832"/>
        <v>94.18605152533928</v>
      </c>
      <c r="II164" s="9">
        <f t="shared" si="1239"/>
        <v>96.753127562480941</v>
      </c>
      <c r="IJ164" s="9">
        <f t="shared" si="566"/>
        <v>91.239926121910941</v>
      </c>
      <c r="IK164" s="120">
        <f t="shared" si="833"/>
        <v>93.996526842195948</v>
      </c>
      <c r="IL164" s="15">
        <f t="shared" si="834"/>
        <v>5.3763458452994674E-4</v>
      </c>
      <c r="IM164" s="12"/>
      <c r="IN164" s="11">
        <f t="shared" si="1067"/>
        <v>5.5735936798850848E-4</v>
      </c>
      <c r="IO164" s="10">
        <f t="shared" si="835"/>
        <v>94.089123998638058</v>
      </c>
      <c r="IP164" s="9">
        <f t="shared" si="1240"/>
        <v>96.745183885656303</v>
      </c>
      <c r="IQ164" s="9">
        <f t="shared" si="568"/>
        <v>91.055013518306424</v>
      </c>
      <c r="IR164" s="120">
        <f t="shared" si="836"/>
        <v>93.900098701981364</v>
      </c>
      <c r="IS164" s="15">
        <f t="shared" si="837"/>
        <v>5.5489218276023769E-4</v>
      </c>
      <c r="IT164" s="12"/>
      <c r="IU164" s="11">
        <f t="shared" si="1068"/>
        <v>5.7461141947674906E-4</v>
      </c>
      <c r="IV164" s="10">
        <f t="shared" si="838"/>
        <v>93.992130729201364</v>
      </c>
      <c r="IW164" s="9">
        <f t="shared" si="1241"/>
        <v>96.736722053928986</v>
      </c>
      <c r="IX164" s="9">
        <f t="shared" si="570"/>
        <v>90.870494060529794</v>
      </c>
      <c r="IY164" s="120">
        <f t="shared" si="839"/>
        <v>93.803608057229383</v>
      </c>
      <c r="IZ164" s="15">
        <f t="shared" si="840"/>
        <v>5.7206091306234925E-4</v>
      </c>
      <c r="JA164" s="12"/>
      <c r="JB164" s="11">
        <f t="shared" si="1069"/>
        <v>5.9177410740837884E-4</v>
      </c>
      <c r="JC164" s="10">
        <f t="shared" si="841"/>
        <v>93.895058961806939</v>
      </c>
      <c r="JD164" s="9">
        <f t="shared" si="1242"/>
        <v>96.727728492168367</v>
      </c>
      <c r="JE164" s="9">
        <f t="shared" si="572"/>
        <v>90.686355756942319</v>
      </c>
      <c r="JF164" s="120">
        <f t="shared" si="842"/>
        <v>93.707042124555343</v>
      </c>
      <c r="JG164" s="15">
        <f t="shared" si="843"/>
        <v>5.8914062101783138E-4</v>
      </c>
      <c r="JH164" s="12"/>
      <c r="JI164" s="11">
        <f t="shared" si="1070"/>
        <v>6.0884726414415309E-4</v>
      </c>
      <c r="JJ164" s="10">
        <f t="shared" si="844"/>
        <v>93.797896103790663</v>
      </c>
      <c r="JK164" s="9">
        <f t="shared" si="1243"/>
        <v>96.718189881827314</v>
      </c>
      <c r="JL164" s="9">
        <f t="shared" si="574"/>
        <v>90.502586687316864</v>
      </c>
      <c r="JM164" s="120">
        <f t="shared" si="845"/>
        <v>93.610388284572082</v>
      </c>
      <c r="JN164" s="15">
        <f t="shared" si="846"/>
        <v>6.0613117026577521E-4</v>
      </c>
      <c r="JO164" s="12"/>
      <c r="JP164" s="11">
        <f t="shared" si="1071"/>
        <v>6.2583074041895669E-4</v>
      </c>
      <c r="JQ164" s="10">
        <f t="shared" si="847"/>
        <v>93.700629726786417</v>
      </c>
      <c r="JR164" s="9">
        <f t="shared" si="1244"/>
        <v>96.708093159615217</v>
      </c>
      <c r="JS164" s="9">
        <f t="shared" si="576"/>
        <v>90.31917500745341</v>
      </c>
      <c r="JT164" s="120">
        <f t="shared" si="848"/>
        <v>93.513634083534313</v>
      </c>
      <c r="JU164" s="15">
        <f t="shared" si="849"/>
        <v>6.230324419232953E-4</v>
      </c>
      <c r="JV164" s="12"/>
      <c r="JW164" s="11">
        <f t="shared" si="1072"/>
        <v>6.4272440476987192E-4</v>
      </c>
      <c r="JX164" s="10">
        <f t="shared" si="850"/>
        <v>93.603247568335718</v>
      </c>
      <c r="JY164" s="9">
        <f t="shared" si="1245"/>
        <v>96.697425516099386</v>
      </c>
      <c r="JZ164" s="9">
        <f t="shared" si="578"/>
        <v>90.136108953609892</v>
      </c>
      <c r="KA164" s="120">
        <f t="shared" si="851"/>
        <v>93.416767234854632</v>
      </c>
      <c r="KB164" s="15">
        <f t="shared" si="852"/>
        <v>6.3984433401707938E-4</v>
      </c>
      <c r="KC164" s="12"/>
      <c r="KD164" s="11">
        <f t="shared" si="1073"/>
        <v>6.5952814297467945E-4</v>
      </c>
      <c r="KE164" s="10">
        <f t="shared" si="853"/>
        <v>93.505737533370421</v>
      </c>
      <c r="KF164" s="9">
        <f t="shared" si="1246"/>
        <v>96.686174394239032</v>
      </c>
      <c r="KG164" s="9">
        <f t="shared" si="580"/>
        <v>89.953376846749876</v>
      </c>
      <c r="KH164" s="120">
        <f t="shared" si="854"/>
        <v>93.319775620494454</v>
      </c>
      <c r="KI164" s="15">
        <f t="shared" si="855"/>
        <v>6.5656676092617843E-4</v>
      </c>
      <c r="KJ164" s="12"/>
      <c r="KK164" s="11">
        <f t="shared" si="1074"/>
        <v>6.7624185750109569E-4</v>
      </c>
      <c r="KL164" s="10">
        <f t="shared" si="856"/>
        <v>93.408087695571211</v>
      </c>
      <c r="KM164" s="9">
        <f t="shared" si="1247"/>
        <v>96.674327487855777</v>
      </c>
      <c r="KN164" s="9">
        <f t="shared" si="582"/>
        <v>89.77096709660772</v>
      </c>
      <c r="KO164" s="120">
        <f t="shared" si="857"/>
        <v>93.222647292231756</v>
      </c>
      <c r="KP164" s="15">
        <f t="shared" si="858"/>
        <v>6.7319965283645024E-4</v>
      </c>
      <c r="KQ164" s="12"/>
      <c r="KR164" s="11">
        <f t="shared" si="1075"/>
        <v>6.9286546696705256E-4</v>
      </c>
      <c r="KS164" s="10">
        <f t="shared" si="859"/>
        <v>93.310286298604183</v>
      </c>
      <c r="KT164" s="9">
        <f t="shared" si="1248"/>
        <v>96.661872740044629</v>
      </c>
      <c r="KU164" s="9">
        <f t="shared" si="584"/>
        <v>89.588868205576432</v>
      </c>
      <c r="KV164" s="120">
        <f t="shared" si="860"/>
        <v>93.12537047281053</v>
      </c>
      <c r="KW164" s="15">
        <f t="shared" si="861"/>
        <v>6.8974295520645703E-4</v>
      </c>
      <c r="KX164" s="12"/>
      <c r="KY164" s="11">
        <f t="shared" si="1076"/>
        <v>7.0939890561193383E-4</v>
      </c>
      <c r="KZ164" s="10">
        <f t="shared" si="862"/>
        <v>93.212321757239977</v>
      </c>
      <c r="LA164" s="9">
        <f t="shared" si="1249"/>
        <v>96.648798341529115</v>
      </c>
      <c r="LB164" s="9">
        <f t="shared" si="586"/>
        <v>89.407068772416423</v>
      </c>
      <c r="LC164" s="120">
        <f t="shared" si="863"/>
        <v>93.027933556972769</v>
      </c>
      <c r="LD164" s="15">
        <f t="shared" si="864"/>
        <v>7.0619662824538657E-4</v>
      </c>
      <c r="LE164" s="12"/>
      <c r="LF164" s="11">
        <f t="shared" si="1077"/>
        <v>7.2584212277930797E-4</v>
      </c>
      <c r="LG164" s="10">
        <f t="shared" si="865"/>
        <v>93.114182658356356</v>
      </c>
      <c r="LH164" s="9">
        <f t="shared" si="1250"/>
        <v>96.635092728964125</v>
      </c>
      <c r="LI164" s="9">
        <f t="shared" si="588"/>
        <v>89.225557495792046</v>
      </c>
      <c r="LJ164" s="120">
        <f t="shared" si="866"/>
        <v>92.930325112378085</v>
      </c>
      <c r="LK164" s="15">
        <f t="shared" si="867"/>
        <v>7.2256064640268671E-4</v>
      </c>
      <c r="LL164" s="12"/>
      <c r="LM164" s="11">
        <f t="shared" si="1078"/>
        <v>7.4219508241084656E-4</v>
      </c>
      <c r="LN164" s="10">
        <f t="shared" si="868"/>
        <v>93.015857761829423</v>
      </c>
      <c r="LO164" s="9">
        <f t="shared" si="1251"/>
        <v>96.620744583190131</v>
      </c>
      <c r="LP164" s="9">
        <f t="shared" si="590"/>
        <v>89.044323177633743</v>
      </c>
      <c r="LQ164" s="120">
        <f t="shared" si="869"/>
        <v>92.832533880411944</v>
      </c>
      <c r="LR164" s="15">
        <f t="shared" si="870"/>
        <v>7.3883499786994364E-4</v>
      </c>
      <c r="LS164" s="12"/>
      <c r="LT164" s="11">
        <f t="shared" si="1079"/>
        <v>7.5845776255199283E-4</v>
      </c>
      <c r="LU164" s="10">
        <f t="shared" si="871"/>
        <v>92.917336001314098</v>
      </c>
      <c r="LV164" s="9">
        <f t="shared" si="1252"/>
        <v>96.605742827441844</v>
      </c>
      <c r="LW164" s="9">
        <f t="shared" si="592"/>
        <v>88.863354726333</v>
      </c>
      <c r="LX164" s="120">
        <f t="shared" si="872"/>
        <v>92.734548776887422</v>
      </c>
      <c r="LY164" s="15">
        <f t="shared" si="873"/>
        <v>7.5501968409463847E-4</v>
      </c>
      <c r="LZ164" s="12"/>
      <c r="MA164" s="11">
        <f t="shared" si="1080"/>
        <v>7.7463015486903719E-4</v>
      </c>
      <c r="MB164" s="10">
        <f t="shared" si="874"/>
        <v>92.818606484919002</v>
      </c>
      <c r="MC164" s="9">
        <f t="shared" si="1253"/>
        <v>96.590076625514754</v>
      </c>
      <c r="MD164" s="9">
        <f t="shared" si="594"/>
        <v>88.682641159769744</v>
      </c>
      <c r="ME164" s="120">
        <f t="shared" si="875"/>
        <v>92.636358892642249</v>
      </c>
      <c r="MF164" s="15">
        <f t="shared" si="876"/>
        <v>7.7111471930611331E-4</v>
      </c>
      <c r="MG164" s="12"/>
      <c r="MH164" s="11">
        <f t="shared" si="1081"/>
        <v>7.9071226417792818E-4</v>
      </c>
      <c r="MI164" s="10">
        <f t="shared" si="877"/>
        <v>92.719658495777196</v>
      </c>
      <c r="MJ164" s="9">
        <f t="shared" si="1254"/>
        <v>96.57373537989254</v>
      </c>
      <c r="MK164" s="9">
        <f t="shared" si="596"/>
        <v>88.502171608176553</v>
      </c>
      <c r="ML164" s="120">
        <f t="shared" si="878"/>
        <v>92.537953494034554</v>
      </c>
      <c r="MM164" s="15">
        <f t="shared" si="879"/>
        <v>7.8712013005366238E-4</v>
      </c>
      <c r="MN164" s="12"/>
      <c r="MO164" s="11">
        <f t="shared" si="1082"/>
        <v>8.0670410798474646E-4</v>
      </c>
      <c r="MP164" s="10">
        <f t="shared" si="880"/>
        <v>92.620481492516376</v>
      </c>
      <c r="MQ164" s="9">
        <f t="shared" si="1255"/>
        <v>96.556708729838249</v>
      </c>
      <c r="MR164" s="9">
        <f t="shared" si="598"/>
        <v>88.321935316841689</v>
      </c>
      <c r="MS164" s="120">
        <f t="shared" si="881"/>
        <v>92.439322023339969</v>
      </c>
      <c r="MT164" s="15">
        <f t="shared" si="882"/>
        <v>8.0303595475679512E-4</v>
      </c>
      <c r="MU164" s="12"/>
      <c r="MV164" s="11">
        <f t="shared" si="1083"/>
        <v>8.2260571603790802E-4</v>
      </c>
      <c r="MW164" s="10">
        <f t="shared" si="883"/>
        <v>92.521065109631024</v>
      </c>
      <c r="MX164" s="9">
        <f t="shared" si="1256"/>
        <v>96.538986549452233</v>
      </c>
      <c r="MY164" s="9">
        <f t="shared" si="1257"/>
        <v>88.141921648655497</v>
      </c>
      <c r="MZ164" s="120">
        <f t="shared" si="884"/>
        <v>92.340454099053858</v>
      </c>
      <c r="NA164" s="15">
        <f t="shared" si="885"/>
        <v>8.1886224326751947E-4</v>
      </c>
      <c r="NB164" s="12"/>
      <c r="NC164" s="11">
        <f t="shared" si="1084"/>
        <v>8.384171298919835E-4</v>
      </c>
      <c r="ND164" s="10">
        <f t="shared" si="886"/>
        <v>92.421399157760106</v>
      </c>
      <c r="NE164" s="9">
        <f t="shared" si="601"/>
        <v>96.520558945699392</v>
      </c>
      <c r="NF164" s="9">
        <f t="shared" si="1258"/>
        <v>87.962120086501571</v>
      </c>
      <c r="NG164" s="120">
        <f t="shared" si="887"/>
        <v>92.241339516100481</v>
      </c>
      <c r="NH164" s="15">
        <f t="shared" si="888"/>
        <v>8.3459905644479079E-4</v>
      </c>
      <c r="NI164" s="12"/>
      <c r="NJ164" s="11">
        <f t="shared" si="1085"/>
        <v>8.5413840248323874E-4</v>
      </c>
      <c r="NK164" s="10">
        <f t="shared" si="889"/>
        <v>92.321473623872379</v>
      </c>
      <c r="NL164" s="9">
        <f t="shared" si="603"/>
        <v>96.501416256408405</v>
      </c>
      <c r="NM164" s="9">
        <f t="shared" si="1259"/>
        <v>87.782520235496577</v>
      </c>
      <c r="NN164" s="120">
        <f t="shared" si="890"/>
        <v>92.141968245952484</v>
      </c>
      <c r="NO164" s="15">
        <f t="shared" si="891"/>
        <v>8.5024646574098606E-4</v>
      </c>
      <c r="NP164" s="12"/>
      <c r="NQ164" s="11">
        <f t="shared" si="1086"/>
        <v>8.6976959771682683E-4</v>
      </c>
      <c r="NR164" s="10">
        <f t="shared" si="892"/>
        <v>92.221278671362427</v>
      </c>
      <c r="NS164" s="9">
        <f t="shared" si="605"/>
        <v>96.481549048245441</v>
      </c>
      <c r="NT164" s="9">
        <f t="shared" si="1260"/>
        <v>87.603111825083744</v>
      </c>
      <c r="NU164" s="120">
        <f t="shared" si="893"/>
        <v>92.042330436664599</v>
      </c>
      <c r="NV164" s="15">
        <f t="shared" si="894"/>
        <v>8.6580455280013289E-4</v>
      </c>
      <c r="NW164" s="12"/>
      <c r="NX164" s="11">
        <f t="shared" si="1087"/>
        <v>8.8531079006534132E-4</v>
      </c>
      <c r="NY164" s="10">
        <f t="shared" si="895"/>
        <v>92.120804640061237</v>
      </c>
      <c r="NZ164" s="9">
        <f t="shared" si="607"/>
        <v>96.460948114664646</v>
      </c>
      <c r="OA164" s="9">
        <f t="shared" si="1261"/>
        <v>87.42388471097884</v>
      </c>
      <c r="OB164" s="120">
        <f t="shared" si="896"/>
        <v>91.942416412821743</v>
      </c>
      <c r="OC164" s="15">
        <f t="shared" si="897"/>
        <v>8.8127340906830551E-4</v>
      </c>
      <c r="OD164" s="12"/>
      <c r="OE164" s="11">
        <f t="shared" si="1088"/>
        <v>9.0076206417914891E-4</v>
      </c>
      <c r="OF164" s="10">
        <f t="shared" si="898"/>
        <v>92.020042046161791</v>
      </c>
      <c r="OG164" s="9">
        <f t="shared" si="609"/>
        <v>96.439604473837704</v>
      </c>
      <c r="OH164" s="9">
        <f t="shared" si="1262"/>
        <v>87.244828876977508</v>
      </c>
      <c r="OI164" s="120">
        <f t="shared" si="899"/>
        <v>91.842216675407599</v>
      </c>
      <c r="OJ164" s="15">
        <f t="shared" si="900"/>
        <v>8.9665313541544608E-4</v>
      </c>
      <c r="OK164" s="12"/>
      <c r="OL164" s="11">
        <f t="shared" si="1089"/>
        <v>9.1612351450783588E-4</v>
      </c>
      <c r="OM164" s="10">
        <f t="shared" si="901"/>
        <v>91.918981582065214</v>
      </c>
      <c r="ON164" s="9">
        <f t="shared" si="611"/>
        <v>96.417509366564602</v>
      </c>
      <c r="OO164" s="9">
        <f t="shared" si="1263"/>
        <v>87.065934436622854</v>
      </c>
      <c r="OP164" s="120">
        <f t="shared" si="902"/>
        <v>91.741721901593735</v>
      </c>
      <c r="OQ164" s="15">
        <f t="shared" si="903"/>
        <v>9.1194384176902018E-4</v>
      </c>
      <c r="OR164" s="12"/>
      <c r="OS164" s="11">
        <f t="shared" si="1090"/>
        <v>9.3139524493310766E-4</v>
      </c>
      <c r="OT164" s="10">
        <f t="shared" si="904"/>
        <v>91.817614116147979</v>
      </c>
      <c r="OU164" s="9">
        <f t="shared" si="613"/>
        <v>96.394654254167648</v>
      </c>
      <c r="OV164" s="9">
        <f t="shared" si="1264"/>
        <v>86.887191634739665</v>
      </c>
      <c r="OW164" s="120">
        <f t="shared" si="905"/>
        <v>91.640922944453649</v>
      </c>
      <c r="OX164" s="15">
        <f t="shared" si="906"/>
        <v>9.2714564675904713E-4</v>
      </c>
      <c r="OY164" s="12"/>
      <c r="OZ164" s="11">
        <f t="shared" si="1091"/>
        <v>9.4657736841272393E-4</v>
      </c>
      <c r="PA164" s="10">
        <f t="shared" si="907"/>
        <v>91.71593069245435</v>
      </c>
      <c r="PB164" s="9">
        <f t="shared" si="615"/>
        <v>96.371030816370705</v>
      </c>
      <c r="PC164" s="9">
        <f t="shared" si="1265"/>
        <v>86.708590848836394</v>
      </c>
      <c r="PD164" s="120">
        <f t="shared" si="908"/>
        <v>91.53981083260355</v>
      </c>
      <c r="PE164" s="15">
        <f t="shared" si="909"/>
        <v>9.4225867737453598E-4</v>
      </c>
      <c r="PF164" s="12"/>
      <c r="PG164" s="11">
        <f t="shared" si="1092"/>
        <v>9.616700066355791E-4</v>
      </c>
      <c r="PH164" s="10">
        <f t="shared" si="910"/>
        <v>91.613922530315563</v>
      </c>
      <c r="PI164" s="9">
        <f t="shared" si="617"/>
        <v>96.346630949165373</v>
      </c>
      <c r="PJ164" s="9">
        <f t="shared" si="1266"/>
        <v>86.530122590380401</v>
      </c>
      <c r="PK164" s="120">
        <f t="shared" si="911"/>
        <v>91.438376769772887</v>
      </c>
      <c r="PL164" s="15">
        <f t="shared" si="912"/>
        <v>9.5728306863107648E-4</v>
      </c>
      <c r="PM164" s="12"/>
      <c r="PN164" s="11">
        <f t="shared" si="1093"/>
        <v>9.7667328968757314E-4</v>
      </c>
      <c r="PO164" s="10">
        <f t="shared" si="913"/>
        <v>91.511581023899367</v>
      </c>
      <c r="PP164" s="9">
        <f t="shared" si="619"/>
        <v>96.321446762666028</v>
      </c>
      <c r="PQ164" s="9">
        <f t="shared" si="1267"/>
        <v>86.351777505947936</v>
      </c>
      <c r="PR164" s="120">
        <f t="shared" si="914"/>
        <v>91.336612134306989</v>
      </c>
      <c r="PS164" s="15">
        <f t="shared" si="915"/>
        <v>9.7221896324950084E-4</v>
      </c>
      <c r="PT164" s="12"/>
      <c r="PU164" s="11">
        <f t="shared" si="1094"/>
        <v>9.9158735572830656E-4</v>
      </c>
      <c r="PV164" s="10">
        <f t="shared" si="916"/>
        <v>91.408897741691547</v>
      </c>
      <c r="PW164" s="9">
        <f t="shared" si="621"/>
        <v>96.295470578955204</v>
      </c>
      <c r="PX164" s="9">
        <f t="shared" si="1268"/>
        <v>86.173546378253747</v>
      </c>
      <c r="PY164" s="120">
        <f t="shared" si="917"/>
        <v>91.234508478604482</v>
      </c>
      <c r="PZ164" s="15">
        <f t="shared" si="918"/>
        <v>9.8706651134537879E-4</v>
      </c>
      <c r="QA164" s="12"/>
      <c r="QB164" s="11">
        <f t="shared" si="1095"/>
        <v>1.0064123506783101E-3</v>
      </c>
      <c r="QC164" s="10">
        <f t="shared" si="919"/>
        <v>91.305864425912631</v>
      </c>
      <c r="QD164" s="9">
        <f t="shared" si="623"/>
        <v>96.268694929920997</v>
      </c>
      <c r="QE164" s="9">
        <f t="shared" si="1269"/>
        <v>85.995420127064151</v>
      </c>
      <c r="QF164" s="120">
        <f t="shared" si="920"/>
        <v>91.132057528492567</v>
      </c>
      <c r="QG164" s="15">
        <f t="shared" si="921"/>
        <v>1.0018258701290791E-3</v>
      </c>
      <c r="QH164" s="12"/>
      <c r="QI164" s="11">
        <f t="shared" si="1096"/>
        <v>1.0211484279165823E-3</v>
      </c>
      <c r="QJ164" s="10">
        <f t="shared" si="922"/>
        <v>91.202472991872526</v>
      </c>
      <c r="QK164" s="9">
        <f t="shared" si="625"/>
        <v>96.241112555087923</v>
      </c>
      <c r="QL164" s="9">
        <f t="shared" si="1270"/>
        <v>85.81738980999404</v>
      </c>
      <c r="QM164" s="120">
        <f t="shared" si="923"/>
        <v>91.029251182540975</v>
      </c>
      <c r="QN164" s="15">
        <f t="shared" si="924"/>
        <v>1.0164972036165113E-3</v>
      </c>
      <c r="QO164" s="12"/>
      <c r="QP164" s="11">
        <f t="shared" si="1097"/>
        <v>1.0357957479885727E-3</v>
      </c>
      <c r="QQ164" s="10">
        <f t="shared" si="925"/>
        <v>91.098715527263948</v>
      </c>
      <c r="QR164" s="9">
        <f t="shared" si="627"/>
        <v>96.212716399442613</v>
      </c>
      <c r="QS164" s="9">
        <f t="shared" si="1271"/>
        <v>86.891112083950446</v>
      </c>
      <c r="QT164" s="120">
        <f t="shared" si="926"/>
        <v>91.551914241696522</v>
      </c>
      <c r="QU164" s="15">
        <f t="shared" si="927"/>
        <v>9.0902117713915196E-4</v>
      </c>
      <c r="QV164" s="12"/>
      <c r="QW164" s="11">
        <f t="shared" si="1098"/>
        <v>9.2764448931148406E-4</v>
      </c>
      <c r="QX164" s="10">
        <f t="shared" si="928"/>
        <v>91.623752231541602</v>
      </c>
      <c r="QY164" s="9">
        <f t="shared" si="629"/>
        <v>96.190007547782926</v>
      </c>
      <c r="QZ164" s="9">
        <f t="shared" si="1272"/>
        <v>94.005780634739935</v>
      </c>
      <c r="RA164" s="120">
        <f t="shared" si="929"/>
        <v>95.097894091261423</v>
      </c>
      <c r="RB164" s="15">
        <f t="shared" si="930"/>
        <v>2.1300072953467066E-4</v>
      </c>
      <c r="RC164" s="12"/>
      <c r="RD164" s="11">
        <f t="shared" si="1099"/>
        <v>2.2936718293507013E-4</v>
      </c>
      <c r="RE164" s="10">
        <f t="shared" si="931"/>
        <v>95.180363604418886</v>
      </c>
      <c r="RF164" s="9">
        <f t="shared" si="631"/>
        <v>96.188760711725138</v>
      </c>
      <c r="RG164" s="9">
        <f t="shared" si="1273"/>
        <v>94.103165502370885</v>
      </c>
      <c r="RH164" s="120">
        <f t="shared" si="932"/>
        <v>95.145963107048004</v>
      </c>
      <c r="RI164" s="15">
        <f t="shared" si="933"/>
        <v>2.03382395141162E-4</v>
      </c>
      <c r="RJ164" s="12"/>
      <c r="RK164" s="11">
        <f t="shared" si="1100"/>
        <v>2.1971783220894807E-4</v>
      </c>
      <c r="RL164" s="10">
        <f t="shared" si="934"/>
        <v>95.228392680515668</v>
      </c>
      <c r="RM164" s="9">
        <f t="shared" si="633"/>
        <v>96.187623938367551</v>
      </c>
      <c r="RN164" s="9">
        <f t="shared" si="1274"/>
        <v>94.202885820466548</v>
      </c>
      <c r="RO164" s="120">
        <f t="shared" si="935"/>
        <v>95.19525487941705</v>
      </c>
      <c r="RP164" s="15">
        <f t="shared" si="936"/>
        <v>1.9354704610759425E-4</v>
      </c>
      <c r="RQ164" s="12"/>
      <c r="RR164" s="11">
        <f t="shared" si="1101"/>
        <v>2.0985260324482766E-4</v>
      </c>
      <c r="RS164" s="10">
        <f t="shared" si="937"/>
        <v>95.277647713445617</v>
      </c>
      <c r="RT164" s="9">
        <f t="shared" si="635"/>
        <v>96.186594452790445</v>
      </c>
      <c r="RU164" s="9">
        <f t="shared" si="1275"/>
        <v>94.304920955150379</v>
      </c>
      <c r="RV164" s="120">
        <f t="shared" si="938"/>
        <v>95.245757703970412</v>
      </c>
      <c r="RW164" s="15">
        <f t="shared" si="939"/>
        <v>1.8349642399791177E-4</v>
      </c>
      <c r="RX164" s="12"/>
      <c r="RY164" s="11">
        <f t="shared" si="1102"/>
        <v>1.9977328825444038E-4</v>
      </c>
      <c r="RZ164" s="10">
        <f t="shared" si="940"/>
        <v>95.32811688764923</v>
      </c>
      <c r="SA164" s="9">
        <f t="shared" si="637"/>
        <v>96.185669110562401</v>
      </c>
      <c r="SB164" s="9">
        <f t="shared" si="1276"/>
        <v>94.409249535645984</v>
      </c>
      <c r="SC164" s="120">
        <f t="shared" si="941"/>
        <v>95.297459323104192</v>
      </c>
      <c r="SD164" s="15">
        <f t="shared" si="942"/>
        <v>1.7323230620289336E-4</v>
      </c>
      <c r="SE164" s="12"/>
      <c r="SF164" s="11">
        <f t="shared" si="1103"/>
        <v>1.8948171553665683E-4</v>
      </c>
      <c r="SG164" s="10">
        <f t="shared" si="943"/>
        <v>95.379787831691743</v>
      </c>
      <c r="SH164" s="9">
        <f t="shared" si="639"/>
        <v>96.184844393564575</v>
      </c>
      <c r="SI164" s="9">
        <f t="shared" si="1277"/>
        <v>94.515849460989443</v>
      </c>
      <c r="SJ164" s="120">
        <f t="shared" si="944"/>
        <v>95.350346927277002</v>
      </c>
      <c r="SK164" s="15">
        <f t="shared" si="945"/>
        <v>1.6275650487838079E-4</v>
      </c>
      <c r="SL164" s="12"/>
      <c r="SM164" s="11">
        <f t="shared" si="1104"/>
        <v>1.7897974840077398E-4</v>
      </c>
      <c r="SN164" s="10">
        <f t="shared" si="946"/>
        <v>95.432647619779615</v>
      </c>
      <c r="SO164" s="9">
        <f t="shared" si="641"/>
        <v>96.184116406132887</v>
      </c>
      <c r="SP164" s="9">
        <f t="shared" si="1278"/>
        <v>94.6246979084722</v>
      </c>
      <c r="SQ164" s="120">
        <f t="shared" si="947"/>
        <v>95.404407157302543</v>
      </c>
      <c r="SR164" s="15">
        <f t="shared" si="948"/>
        <v>1.5207086574573606E-4</v>
      </c>
      <c r="SS164" s="12"/>
      <c r="ST164" s="11">
        <f t="shared" si="1105"/>
        <v>1.6826928395252631E-4</v>
      </c>
      <c r="SU164" s="10">
        <f t="shared" si="949"/>
        <v>95.486682774305621</v>
      </c>
      <c r="SV164" s="9">
        <f t="shared" si="643"/>
        <v>96.183480871520047</v>
      </c>
      <c r="SW164" s="9">
        <f t="shared" si="1279"/>
        <v>94.73577134380939</v>
      </c>
      <c r="SX164" s="120">
        <f t="shared" si="950"/>
        <v>95.459626107664718</v>
      </c>
      <c r="SY164" s="15">
        <f t="shared" si="951"/>
        <v>1.4117726675524765E-4</v>
      </c>
      <c r="SZ164" s="12"/>
      <c r="TA164" s="11">
        <f t="shared" si="1106"/>
        <v>1.5735225174360083E-4</v>
      </c>
      <c r="TB164" s="10">
        <f t="shared" si="952"/>
        <v>95.541879269420463</v>
      </c>
      <c r="TC164" s="9">
        <f t="shared" si="645"/>
        <v>96.182933128678371</v>
      </c>
      <c r="TD164" s="9">
        <f t="shared" si="1280"/>
        <v>94.849045533016607</v>
      </c>
      <c r="TE164" s="120">
        <f t="shared" si="953"/>
        <v>95.515989330847489</v>
      </c>
      <c r="TF164" s="15">
        <f t="shared" si="954"/>
        <v>1.3007761661418989E-4</v>
      </c>
      <c r="TG164" s="12"/>
      <c r="TH164" s="11">
        <f t="shared" si="1107"/>
        <v>1.4623061228649818E-4</v>
      </c>
      <c r="TI164" s="10">
        <f t="shared" si="955"/>
        <v>95.598222535622384</v>
      </c>
      <c r="TJ164" s="9">
        <f t="shared" si="647"/>
        <v>96.182468129363315</v>
      </c>
      <c r="TK164" s="9">
        <f t="shared" si="1281"/>
        <v>94.964495555972562</v>
      </c>
      <c r="TL164" s="120">
        <f t="shared" si="956"/>
        <v>95.573481842667945</v>
      </c>
      <c r="TM164" s="15">
        <f t="shared" si="957"/>
        <v>1.1877385318177319E-4</v>
      </c>
      <c r="TN164" s="12"/>
      <c r="TO164" s="11">
        <f t="shared" si="1108"/>
        <v>1.3490635543705185E-4</v>
      </c>
      <c r="TP164" s="10">
        <f t="shared" si="958"/>
        <v>95.655697465352887</v>
      </c>
      <c r="TQ164" s="9">
        <f t="shared" si="649"/>
        <v>96.182080435556827</v>
      </c>
      <c r="TR164" s="9">
        <f t="shared" si="1282"/>
        <v>95.082095821645879</v>
      </c>
      <c r="TS164" s="120">
        <f t="shared" si="959"/>
        <v>95.632088128601353</v>
      </c>
      <c r="TT164" s="15">
        <f t="shared" si="960"/>
        <v>1.0726794173299881E-4</v>
      </c>
      <c r="TU164" s="12"/>
      <c r="TV164" s="11">
        <f t="shared" si="1109"/>
        <v>1.2338149864668952E-4</v>
      </c>
      <c r="TW164" s="10">
        <f t="shared" si="961"/>
        <v>95.714288419586666</v>
      </c>
      <c r="TX164" s="9">
        <f t="shared" si="651"/>
        <v>96.181764217208197</v>
      </c>
      <c r="TY164" s="9">
        <f t="shared" si="1283"/>
        <v>95.201820084949688</v>
      </c>
      <c r="TZ164" s="120">
        <f t="shared" si="962"/>
        <v>95.691792151078943</v>
      </c>
      <c r="UA164" s="15">
        <f t="shared" si="963"/>
        <v>9.5561873094717552E-5</v>
      </c>
      <c r="UB164" s="12"/>
      <c r="UC164" s="11">
        <f t="shared" si="1110"/>
        <v>1.1165808508790682E-4</v>
      </c>
      <c r="UD164" s="10">
        <f t="shared" si="964"/>
        <v>95.773979235395871</v>
      </c>
      <c r="UE164" s="9">
        <f t="shared" si="653"/>
        <v>96.181513250289299</v>
      </c>
      <c r="UF164" s="9">
        <f t="shared" si="1284"/>
        <v>95.323641465188075</v>
      </c>
      <c r="UG164" s="120">
        <f t="shared" si="965"/>
        <v>95.752577357738687</v>
      </c>
      <c r="UH164" s="15">
        <f t="shared" si="966"/>
        <v>8.3657661657139955E-5</v>
      </c>
      <c r="UI164" s="12"/>
      <c r="UJ164" s="11">
        <f t="shared" si="1111"/>
        <v>9.9738181656220962E-5</v>
      </c>
      <c r="UK164" s="10">
        <f t="shared" si="967"/>
        <v>95.834753234468593</v>
      </c>
      <c r="UL164" s="9">
        <f t="shared" si="655"/>
        <v>96.181320915159844</v>
      </c>
      <c r="UM164" s="9">
        <f t="shared" si="1285"/>
        <v>95.447532466050362</v>
      </c>
      <c r="UN164" s="120">
        <f t="shared" si="968"/>
        <v>95.814426690605103</v>
      </c>
      <c r="UO164" s="15">
        <f t="shared" si="969"/>
        <v>7.1557343264617583E-5</v>
      </c>
      <c r="UP164" s="12"/>
      <c r="UQ164" s="11">
        <f t="shared" si="1112"/>
        <v>8.7623876852595671E-5</v>
      </c>
      <c r="UR164" s="10">
        <f t="shared" si="970"/>
        <v>95.896593232556768</v>
      </c>
      <c r="US164" s="9">
        <f t="shared" si="657"/>
        <v>96.181180195237275</v>
      </c>
      <c r="UT164" s="9">
        <f t="shared" si="1286"/>
        <v>95.57346499710691</v>
      </c>
      <c r="UU164" s="120">
        <f t="shared" si="971"/>
        <v>95.877322596172093</v>
      </c>
      <c r="UV164" s="15">
        <f t="shared" si="972"/>
        <v>5.9262972989714233E-5</v>
      </c>
      <c r="UW164" s="12"/>
      <c r="UX164" s="11">
        <f t="shared" si="1113"/>
        <v>7.5317278550425344E-5</v>
      </c>
      <c r="UY164" s="10">
        <f t="shared" si="973"/>
        <v>95.95948154982699</v>
      </c>
      <c r="UZ164" s="9">
        <f t="shared" si="659"/>
        <v>96.181083675964601</v>
      </c>
      <c r="VA164" s="9">
        <f t="shared" si="1287"/>
        <v>95.701410396749623</v>
      </c>
      <c r="VB164" s="120">
        <f t="shared" si="974"/>
        <v>95.941247036357112</v>
      </c>
      <c r="VC164" s="15">
        <f t="shared" si="975"/>
        <v>4.6776622795447857E-5</v>
      </c>
      <c r="VD164" s="12"/>
      <c r="VE164" s="11">
        <f t="shared" si="1114"/>
        <v>6.2820511652056279E-5</v>
      </c>
      <c r="VF164" s="10">
        <f t="shared" si="976"/>
        <v>96.023400022082001</v>
      </c>
      <c r="VG164" s="9">
        <f t="shared" si="661"/>
        <v>96.18102354406858</v>
      </c>
      <c r="VH164" s="9">
        <f t="shared" si="1288"/>
        <v>95.8313394565224</v>
      </c>
      <c r="VI164" s="120">
        <f t="shared" si="977"/>
        <v>96.006181500295497</v>
      </c>
      <c r="VJ164" s="15">
        <f t="shared" si="978"/>
        <v>3.4100379090298502E-5</v>
      </c>
      <c r="VK164" s="12"/>
      <c r="VL164" s="11">
        <f t="shared" si="1115"/>
        <v>5.0135715639568018E-5</v>
      </c>
      <c r="VM164" s="10">
        <f t="shared" si="979"/>
        <v>96.08833001282099</v>
      </c>
      <c r="VN164" s="9">
        <f t="shared" si="663"/>
        <v>96.180991587099271</v>
      </c>
      <c r="VO164" s="9">
        <f t="shared" si="1289"/>
        <v>95.963222446775632</v>
      </c>
      <c r="VP164" s="120">
        <f t="shared" si="980"/>
        <v>96.072107016937451</v>
      </c>
      <c r="VQ164" s="15">
        <f t="shared" si="981"/>
        <v>2.1236340181547795E-5</v>
      </c>
      <c r="VR164" s="12"/>
      <c r="VS164" s="11">
        <f t="shared" si="1116"/>
        <v>3.7265042025465813E-5</v>
      </c>
      <c r="VT164" s="10">
        <f t="shared" si="982"/>
        <v>96.154252426100726</v>
      </c>
      <c r="VU164" s="9">
        <f t="shared" si="665"/>
        <v>96.1809791932412</v>
      </c>
      <c r="VV164" s="9">
        <f t="shared" si="1290"/>
        <v>96.097029143578808</v>
      </c>
      <c r="VW164" s="120">
        <f t="shared" si="983"/>
        <v>96.139004168409997</v>
      </c>
      <c r="VX164" s="15">
        <f t="shared" si="984"/>
        <v>8.1866136323960464E-6</v>
      </c>
      <c r="VY164" s="12"/>
      <c r="VZ164" s="11">
        <f t="shared" si="1117"/>
        <v>2.4210651708844385E-5</v>
      </c>
      <c r="WA164" s="10">
        <f t="shared" si="985"/>
        <v>96.221147720159024</v>
      </c>
      <c r="WB164" s="9">
        <f t="shared" si="667"/>
        <v>96.180977351384826</v>
      </c>
      <c r="WC164" s="9">
        <f t="shared" si="1291"/>
        <v>96.232728856819605</v>
      </c>
      <c r="WD164" s="120">
        <f t="shared" si="986"/>
        <v>96.206853104102208</v>
      </c>
      <c r="WE164" s="15">
        <f t="shared" si="987"/>
        <v>-5.0466864712171437E-6</v>
      </c>
      <c r="WF164" s="12"/>
      <c r="WG164" s="11">
        <f t="shared" si="1118"/>
        <v>1.0974712243028887E-5</v>
      </c>
      <c r="WH164" s="10">
        <f t="shared" si="988"/>
        <v>96.288995921758612</v>
      </c>
      <c r="WI164" s="9">
        <f t="shared" si="669"/>
        <v>96.180978051323223</v>
      </c>
      <c r="WJ164" s="9">
        <f t="shared" si="1292"/>
        <v>96.370290132019321</v>
      </c>
      <c r="WK164" s="120">
        <f t="shared" si="989"/>
        <v>96.275634091671265</v>
      </c>
      <c r="WL164" s="15">
        <f t="shared" si="990"/>
        <v>-1.8461273898422269E-5</v>
      </c>
      <c r="WM164" s="12"/>
      <c r="WN164" s="11">
        <f t="shared" si="1119"/>
        <v>-2.4406049790679735E-6</v>
      </c>
      <c r="WO164" s="10">
        <f t="shared" si="991"/>
        <v>96.357776641207238</v>
      </c>
      <c r="WP164" s="9">
        <f t="shared" si="671"/>
        <v>96.180987417675823</v>
      </c>
      <c r="WQ164" s="9">
        <f t="shared" si="1293"/>
        <v>96.50966828790348</v>
      </c>
      <c r="WR164" s="120">
        <f t="shared" si="992"/>
        <v>96.345327852789652</v>
      </c>
      <c r="WS164" s="15">
        <f t="shared" si="993"/>
        <v>-3.2052194176586916E-5</v>
      </c>
      <c r="WT164" s="12"/>
      <c r="WU164" s="11">
        <f t="shared" si="1120"/>
        <v>-1.6033095629769996E-5</v>
      </c>
      <c r="WV164" s="10">
        <f t="shared" si="994"/>
        <v>96.427469251403451</v>
      </c>
      <c r="WW164" s="9">
        <f t="shared" si="673"/>
        <v>96.18101565104466</v>
      </c>
      <c r="WX164" s="9">
        <f t="shared" si="1294"/>
        <v>96.65081343803098</v>
      </c>
      <c r="WY164" s="120">
        <f t="shared" si="995"/>
        <v>96.415914544537827</v>
      </c>
      <c r="WZ164" s="15">
        <f t="shared" si="996"/>
        <v>-4.5813587756984409E-5</v>
      </c>
      <c r="XA164" s="12"/>
      <c r="XB164" s="11">
        <f t="shared" si="1121"/>
        <v>-2.9798244277093946E-5</v>
      </c>
      <c r="XC164" s="10">
        <f t="shared" si="997"/>
        <v>96.498054027554318</v>
      </c>
      <c r="XD164" s="9">
        <f t="shared" si="675"/>
        <v>96.181073332442807</v>
      </c>
      <c r="XE164" s="9">
        <f t="shared" si="1295"/>
        <v>96.793673900253253</v>
      </c>
      <c r="XF164" s="120">
        <f t="shared" si="998"/>
        <v>96.487373616348037</v>
      </c>
      <c r="XG164" s="15">
        <f t="shared" si="999"/>
        <v>-5.9739382880872161E-5</v>
      </c>
      <c r="XH164" s="12"/>
      <c r="XI164" s="11">
        <f t="shared" si="1122"/>
        <v>-4.3730030025261685E-5</v>
      </c>
      <c r="XJ164" s="10">
        <f t="shared" si="1000"/>
        <v>96.569510535722685</v>
      </c>
      <c r="XK164" s="9">
        <f t="shared" si="677"/>
        <v>96.181171409773043</v>
      </c>
      <c r="XL164" s="9">
        <f t="shared" si="1296"/>
        <v>96.93819598047827</v>
      </c>
      <c r="XM164" s="120">
        <f t="shared" si="1001"/>
        <v>96.559683695125656</v>
      </c>
      <c r="XN164" s="15">
        <f t="shared" si="1002"/>
        <v>-7.3823275811229474E-5</v>
      </c>
      <c r="XO164" s="12"/>
      <c r="XP164" s="11">
        <f t="shared" si="1123"/>
        <v>-5.7822197559811971E-5</v>
      </c>
      <c r="XQ164" s="10">
        <f t="shared" si="1003"/>
        <v>96.64181751746122</v>
      </c>
      <c r="XR164" s="9">
        <f t="shared" si="679"/>
        <v>96.181321182865346</v>
      </c>
      <c r="XS164" s="9">
        <f t="shared" si="1297"/>
        <v>97.084324317949182</v>
      </c>
      <c r="XT164" s="120">
        <f t="shared" si="1004"/>
        <v>96.632822750407257</v>
      </c>
      <c r="XU164" s="15">
        <f t="shared" si="1005"/>
        <v>-8.8058765962637748E-5</v>
      </c>
      <c r="XV164" s="12"/>
      <c r="XW164" s="11">
        <f t="shared" si="1124"/>
        <v>-7.2068292103179076E-5</v>
      </c>
      <c r="XX164" s="10">
        <f t="shared" si="1006"/>
        <v>96.714953054543372</v>
      </c>
      <c r="XY164" s="9">
        <f t="shared" si="681"/>
        <v>96.181534287238293</v>
      </c>
      <c r="XZ164" s="9">
        <f t="shared" si="1298"/>
        <v>97.232001912848958</v>
      </c>
      <c r="YA164" s="120">
        <f t="shared" si="1007"/>
        <v>96.706768100043632</v>
      </c>
      <c r="YB164" s="15">
        <f t="shared" si="1008"/>
        <v>-1.0243916017677165E-4</v>
      </c>
      <c r="YC164" s="12"/>
      <c r="YD164" s="11">
        <f t="shared" si="1125"/>
        <v>-8.6461663521275993E-5</v>
      </c>
      <c r="YE164" s="10">
        <f t="shared" si="1009"/>
        <v>96.788894574202232</v>
      </c>
      <c r="YF164" s="9">
        <f t="shared" si="683"/>
        <v>96.181822676569723</v>
      </c>
      <c r="YG164" s="9">
        <f t="shared" si="1299"/>
        <v>97.381170159374662</v>
      </c>
      <c r="YH164" s="120">
        <f t="shared" si="1010"/>
        <v>96.781496417972193</v>
      </c>
      <c r="YI164" s="15">
        <f t="shared" si="1011"/>
        <v>-1.1695757765713099E-4</v>
      </c>
      <c r="YJ164" s="12"/>
      <c r="YK164" s="11">
        <f t="shared" si="1126"/>
        <v>-1.0099547109334812E-4</v>
      </c>
      <c r="YL164" s="10">
        <f t="shared" si="1012"/>
        <v>96.863618856459979</v>
      </c>
      <c r="YM164" s="9">
        <f t="shared" si="685"/>
        <v>96.182198603900716</v>
      </c>
      <c r="YN164" s="9">
        <f t="shared" si="1300"/>
        <v>97.531768884830853</v>
      </c>
      <c r="YO164" s="120">
        <f t="shared" si="1013"/>
        <v>96.856983744365778</v>
      </c>
      <c r="YP164" s="15">
        <f t="shared" si="1014"/>
        <v>-1.3160695561430753E-4</v>
      </c>
      <c r="YQ164" s="12"/>
      <c r="YR164" s="11">
        <f t="shared" si="1127"/>
        <v>-1.1566268899727071E-4</v>
      </c>
      <c r="YS164" s="10">
        <f t="shared" si="1015"/>
        <v>96.939102043837124</v>
      </c>
      <c r="YT164" s="9">
        <f t="shared" si="687"/>
        <v>96.182674601604219</v>
      </c>
      <c r="YU164" s="9">
        <f t="shared" si="1301"/>
        <v>97.683736394656407</v>
      </c>
      <c r="YV164" s="120">
        <f t="shared" si="1016"/>
        <v>96.93320549813032</v>
      </c>
      <c r="YW164" s="15">
        <f t="shared" si="1017"/>
        <v>-1.4638005561029576E-4</v>
      </c>
      <c r="YX164" s="12"/>
      <c r="YY164" s="11">
        <f t="shared" si="1128"/>
        <v>-1.3045611249981297E-4</v>
      </c>
      <c r="YZ164" s="10">
        <f t="shared" si="1018"/>
        <v>97.015319653416782</v>
      </c>
      <c r="ZA164" s="9">
        <f t="shared" si="689"/>
        <v>96.183263460156795</v>
      </c>
      <c r="ZB164" s="9">
        <f t="shared" si="1302"/>
        <v>97.837009523266559</v>
      </c>
      <c r="ZC164" s="120">
        <f t="shared" si="1019"/>
        <v>97.010136491711677</v>
      </c>
      <c r="ZD164" s="15">
        <f t="shared" si="1020"/>
        <v>-1.6126947058660928E-4</v>
      </c>
      <c r="ZE164" s="12"/>
      <c r="ZF164" s="11">
        <f t="shared" si="1129"/>
        <v>-1.4536836483753426E-4</v>
      </c>
      <c r="ZG164" s="10">
        <f t="shared" si="1021"/>
        <v>97.092246591226655</v>
      </c>
      <c r="ZH164" s="9">
        <f t="shared" si="691"/>
        <v>96.183978205759274</v>
      </c>
      <c r="ZI164" s="9">
        <f t="shared" si="1303"/>
        <v>97.991523690571</v>
      </c>
      <c r="ZJ164" s="120">
        <f t="shared" si="1022"/>
        <v>97.087750948165137</v>
      </c>
      <c r="ZK164" s="15">
        <f t="shared" si="1023"/>
        <v>-1.7626763255820078E-4</v>
      </c>
      <c r="ZL164" s="12"/>
      <c r="ZM164" s="11">
        <f t="shared" si="1130"/>
        <v>-1.6039190477117542E-4</v>
      </c>
      <c r="ZN164" s="10">
        <f t="shared" si="1024"/>
        <v>97.169857168894396</v>
      </c>
      <c r="ZO164" s="9">
        <f t="shared" si="693"/>
        <v>96.184832076859067</v>
      </c>
      <c r="ZP164" s="9">
        <f t="shared" si="1304"/>
        <v>98.14721296398946</v>
      </c>
      <c r="ZQ164" s="120">
        <f t="shared" si="1025"/>
        <v>97.166022520424264</v>
      </c>
      <c r="ZR164" s="15">
        <f t="shared" si="1026"/>
        <v>-1.9136682095054756E-4</v>
      </c>
      <c r="ZS164" s="12"/>
      <c r="ZT164" s="11">
        <f t="shared" si="1131"/>
        <v>-1.7551903479192378E-4</v>
      </c>
      <c r="ZU164" s="10">
        <f t="shared" si="1027"/>
        <v>97.248125122516029</v>
      </c>
      <c r="ZV164" s="9">
        <f t="shared" si="695"/>
        <v>96.185838499633903</v>
      </c>
      <c r="ZW164" s="9">
        <f t="shared" si="1305"/>
        <v>98.304010125765018</v>
      </c>
      <c r="ZX164" s="120">
        <f t="shared" si="1028"/>
        <v>97.244924312699453</v>
      </c>
      <c r="ZY164" s="15">
        <f t="shared" si="1029"/>
        <v>-2.0655917155466393E-4</v>
      </c>
      <c r="ZZ164" s="12"/>
      <c r="AAA164" s="11">
        <f t="shared" si="1132"/>
        <v>-1.9074190995507014E-4</v>
      </c>
      <c r="AAB164" s="10">
        <f t="shared" si="1030"/>
        <v>97.327023633669796</v>
      </c>
      <c r="AAC164" s="9">
        <f t="shared" si="697"/>
        <v>96.187011062503572</v>
      </c>
      <c r="AAD164" s="9">
        <f t="shared" si="1306"/>
        <v>98.461846745345639</v>
      </c>
      <c r="AAE164" s="120">
        <f t="shared" si="1031"/>
        <v>97.324428903924598</v>
      </c>
      <c r="AAF164" s="15">
        <f t="shared" si="1032"/>
        <v>-2.2183668607114068E-4</v>
      </c>
      <c r="AAG164" s="12"/>
      <c r="AAH164" s="11">
        <f t="shared" si="1133"/>
        <v>-2.0605254731305612E-4</v>
      </c>
      <c r="AAI164" s="10">
        <f t="shared" si="1033"/>
        <v>97.406525352496374</v>
      </c>
      <c r="AAJ164" s="9">
        <f t="shared" si="699"/>
        <v>96.188363489742599</v>
      </c>
      <c r="AAK164" s="9">
        <f t="shared" si="1307"/>
        <v>98.620653256572595</v>
      </c>
      <c r="AAL164" s="120">
        <f t="shared" si="1034"/>
        <v>97.404508373157597</v>
      </c>
      <c r="AAM164" s="15">
        <f t="shared" si="1035"/>
        <v>-2.3719124221060388E-4</v>
      </c>
      <c r="AAN164" s="12"/>
      <c r="AAO164" s="11">
        <f t="shared" si="1134"/>
        <v>-2.214428359160687E-4</v>
      </c>
      <c r="AAP164" s="10">
        <f t="shared" si="1036"/>
        <v>97.486602422753577</v>
      </c>
      <c r="AAQ164" s="9">
        <f t="shared" si="701"/>
        <v>96.18990961427312</v>
      </c>
      <c r="AAR164" s="9">
        <f t="shared" si="702"/>
        <v>98.780359039395876</v>
      </c>
      <c r="AAS164" s="120">
        <f t="shared" si="1037"/>
        <v>97.485134326834498</v>
      </c>
      <c r="AAT164" s="15">
        <f t="shared" si="1038"/>
        <v>-2.5261460431558717E-4</v>
      </c>
      <c r="AAU164" s="12"/>
      <c r="AAV164" s="11">
        <f t="shared" si="1135"/>
        <v>-2.3690454734590533E-4</v>
      </c>
      <c r="AAW164" s="10">
        <f t="shared" si="1039"/>
        <v>97.567226508747382</v>
      </c>
      <c r="AAX164" s="9">
        <f t="shared" si="703"/>
        <v>96.191663349722788</v>
      </c>
      <c r="AAY164" s="9">
        <f t="shared" si="704"/>
        <v>98.940892505211309</v>
      </c>
      <c r="AAZ164" s="120">
        <f t="shared" si="1040"/>
        <v>97.566277927467041</v>
      </c>
      <c r="ABA164" s="15">
        <f t="shared" si="1041"/>
        <v>-2.6809843440726291E-4</v>
      </c>
      <c r="ABB164" s="12"/>
      <c r="ABC164" s="11">
        <f t="shared" si="1227"/>
        <v>-2.5242934668715889E-4</v>
      </c>
      <c r="ABD164" s="10">
        <f t="shared" si="1228"/>
        <v>97.648368823730834</v>
      </c>
      <c r="ABE164" s="9">
        <f t="shared" si="1308"/>
        <v>96.193638661837312</v>
      </c>
      <c r="ABF164" s="9">
        <f t="shared" si="1229"/>
        <v>99.10218086664338</v>
      </c>
      <c r="ABG164" s="120">
        <f t="shared" si="1043"/>
        <v>97.647909764240353</v>
      </c>
      <c r="ABH164" s="15">
        <f t="shared" si="1230"/>
        <v>-2.8363427252298357E-4</v>
      </c>
      <c r="ABI164" s="12"/>
      <c r="ABJ164" s="11">
        <f t="shared" si="1231"/>
        <v>-2.6800877275750325E-4</v>
      </c>
      <c r="ABK164" s="10">
        <f t="shared" si="1232"/>
        <v>97.72999999999999</v>
      </c>
      <c r="ABL164" s="9">
        <f t="shared" si="706"/>
        <v>96.195849538856748</v>
      </c>
      <c r="ABM164" s="9"/>
      <c r="ABN164" s="101">
        <f t="shared" si="1046"/>
        <v>97.72999999999999</v>
      </c>
      <c r="ABO164" s="15">
        <f t="shared" si="1233"/>
        <v>-2.9921357116162217E-4</v>
      </c>
      <c r="ABP164" s="11"/>
      <c r="ABQ164" s="11"/>
    </row>
    <row r="165" spans="1:745" x14ac:dyDescent="0.2">
      <c r="A165" s="1">
        <f t="shared" si="707"/>
        <v>175.2</v>
      </c>
      <c r="B165" s="1">
        <f t="shared" si="1048"/>
        <v>-530.86680486868977</v>
      </c>
      <c r="C165" s="1">
        <f t="shared" si="1049"/>
        <v>-2564065.8939724509</v>
      </c>
      <c r="D165" s="2">
        <f t="shared" si="1050"/>
        <v>119.74</v>
      </c>
      <c r="E165" s="7">
        <f t="shared" si="1051"/>
        <v>2.8300000000000001E-3</v>
      </c>
      <c r="F165" s="1">
        <f t="shared" si="1052"/>
        <v>6.2352202539999999E-2</v>
      </c>
      <c r="G165" s="2">
        <f t="shared" si="1053"/>
        <v>3500</v>
      </c>
      <c r="H165" s="3">
        <f t="shared" si="1164"/>
        <v>58.333333333333336</v>
      </c>
      <c r="I165" s="3">
        <f t="shared" si="1165"/>
        <v>366.52</v>
      </c>
      <c r="J165" s="1">
        <f t="shared" si="1054"/>
        <v>0.77</v>
      </c>
      <c r="K165" s="1">
        <f t="shared" si="1055"/>
        <v>0.65</v>
      </c>
      <c r="L165" s="1">
        <f t="shared" si="1166"/>
        <v>0.50050000000000006</v>
      </c>
      <c r="M165" s="40">
        <f t="shared" si="1167"/>
        <v>9.0273513153513143</v>
      </c>
      <c r="N165" s="40">
        <f t="shared" si="1168"/>
        <v>685.17596483516479</v>
      </c>
      <c r="O165" s="1">
        <f t="shared" si="1056"/>
        <v>22.01</v>
      </c>
      <c r="P165" s="1">
        <f t="shared" si="1057"/>
        <v>101</v>
      </c>
      <c r="Q165" s="2">
        <f t="shared" si="1058"/>
        <v>9568.08</v>
      </c>
      <c r="R165" s="1">
        <f t="shared" si="1169"/>
        <v>95.680800000000005</v>
      </c>
      <c r="S165" s="7">
        <f t="shared" si="1059"/>
        <v>0.1084</v>
      </c>
      <c r="T165" s="7">
        <f t="shared" si="1170"/>
        <v>9.228889823999999E-3</v>
      </c>
      <c r="U165" s="7">
        <f t="shared" si="1171"/>
        <v>5.2029491518009133E-2</v>
      </c>
      <c r="V165" s="40">
        <f t="shared" si="1172"/>
        <v>5127.2756619537149</v>
      </c>
      <c r="W165" s="1">
        <f t="shared" si="1060"/>
        <v>0</v>
      </c>
      <c r="X165" s="1">
        <f t="shared" si="1061"/>
        <v>119.74</v>
      </c>
      <c r="Y165" s="1">
        <f t="shared" si="1062"/>
        <v>97.72999999999999</v>
      </c>
      <c r="Z165" s="6">
        <f t="shared" si="1173"/>
        <v>0.80246106979523479</v>
      </c>
      <c r="AA165" s="2">
        <f t="shared" si="1063"/>
        <v>464.2</v>
      </c>
      <c r="AB165" s="40">
        <f t="shared" si="1174"/>
        <v>27481.926356927921</v>
      </c>
      <c r="AC165" s="1">
        <f t="shared" si="1175"/>
        <v>0.20611977595863853</v>
      </c>
      <c r="AD165" s="2">
        <f t="shared" si="1147"/>
        <v>43</v>
      </c>
      <c r="AE165" s="10">
        <f t="shared" si="1176"/>
        <v>8.8631503662214577</v>
      </c>
      <c r="AF165" s="12">
        <f t="shared" si="1177"/>
        <v>0.12326909960876445</v>
      </c>
      <c r="AG165" s="43">
        <f t="shared" si="1178"/>
        <v>-1.424856259841099E-4</v>
      </c>
      <c r="AH165" s="97">
        <f t="shared" si="1179"/>
        <v>3.6646752968743293E-5</v>
      </c>
      <c r="AI165" s="11">
        <f t="shared" si="1180"/>
        <v>0</v>
      </c>
      <c r="AJ165" s="43">
        <f t="shared" si="1181"/>
        <v>2.0251878655727917E-3</v>
      </c>
      <c r="AK165" s="43"/>
      <c r="AL165" s="11">
        <f t="shared" si="1182"/>
        <v>0</v>
      </c>
      <c r="AM165" s="10">
        <f t="shared" si="1183"/>
        <v>96.828530637174097</v>
      </c>
      <c r="AN165" s="9"/>
      <c r="AO165" s="9">
        <f t="shared" si="1184"/>
        <v>96.626900876884207</v>
      </c>
      <c r="AP165" s="108">
        <f t="shared" si="715"/>
        <v>96.626900876884207</v>
      </c>
      <c r="AQ165" s="15">
        <f t="shared" si="1185"/>
        <v>0</v>
      </c>
      <c r="AR165" s="49"/>
      <c r="AS165" s="11">
        <f t="shared" si="1186"/>
        <v>1.9663501590474638E-5</v>
      </c>
      <c r="AT165" s="10">
        <f t="shared" si="1187"/>
        <v>96.727710444040468</v>
      </c>
      <c r="AU165" s="9">
        <f t="shared" si="1188"/>
        <v>96.626900876884207</v>
      </c>
      <c r="AV165" s="9">
        <f t="shared" si="1189"/>
        <v>96.426036660340273</v>
      </c>
      <c r="AW165" s="101">
        <f t="shared" si="719"/>
        <v>96.526468768612233</v>
      </c>
      <c r="AX165" s="15">
        <f t="shared" si="720"/>
        <v>1.9587811323900055E-5</v>
      </c>
      <c r="AY165" s="49"/>
      <c r="AZ165" s="11">
        <f t="shared" si="1190"/>
        <v>3.925336984889552E-5</v>
      </c>
      <c r="BA165" s="10">
        <f t="shared" si="1191"/>
        <v>96.62725716332082</v>
      </c>
      <c r="BB165" s="9">
        <f t="shared" si="1192"/>
        <v>96.626890332554055</v>
      </c>
      <c r="BC165" s="9">
        <f t="shared" si="1193"/>
        <v>96.225926531105159</v>
      </c>
      <c r="BD165" s="101">
        <f t="shared" si="723"/>
        <v>96.4264084318296</v>
      </c>
      <c r="BE165" s="15">
        <f t="shared" si="1194"/>
        <v>3.9101057548378942E-5</v>
      </c>
      <c r="BF165" s="49"/>
      <c r="BG165" s="11">
        <f t="shared" si="1195"/>
        <v>5.8768641547788259E-5</v>
      </c>
      <c r="BH165" s="10">
        <f t="shared" si="1196"/>
        <v>96.527154640807311</v>
      </c>
      <c r="BI165" s="9">
        <f t="shared" si="1197"/>
        <v>96.626848315637432</v>
      </c>
      <c r="BJ165" s="9">
        <f t="shared" si="1198"/>
        <v>96.026558887748379</v>
      </c>
      <c r="BK165" s="101">
        <f t="shared" si="728"/>
        <v>96.326703601692913</v>
      </c>
      <c r="BL165" s="15">
        <f t="shared" si="1199"/>
        <v>5.8538829143067926E-5</v>
      </c>
      <c r="BM165" s="49"/>
      <c r="BN165" s="11">
        <f t="shared" si="1200"/>
        <v>7.8208390798503022E-5</v>
      </c>
      <c r="BO165" s="10">
        <f t="shared" si="1201"/>
        <v>96.427386771807733</v>
      </c>
      <c r="BP165" s="9">
        <f t="shared" si="1202"/>
        <v>96.626754140722866</v>
      </c>
      <c r="BQ165" s="9">
        <f t="shared" si="1203"/>
        <v>95.827921993632756</v>
      </c>
      <c r="BR165" s="101">
        <f t="shared" si="733"/>
        <v>96.227338067177811</v>
      </c>
      <c r="BS165" s="15">
        <f t="shared" si="1204"/>
        <v>7.7900253444313546E-5</v>
      </c>
      <c r="BT165" s="12"/>
      <c r="BU165" s="11">
        <f t="shared" si="1205"/>
        <v>9.7571728418415068E-5</v>
      </c>
      <c r="BV165" s="10">
        <f t="shared" si="1206"/>
        <v>96.327937507452589</v>
      </c>
      <c r="BW165" s="9">
        <f t="shared" si="1207"/>
        <v>96.626587368040973</v>
      </c>
      <c r="BX165" s="9">
        <f t="shared" si="1208"/>
        <v>95.630003986584939</v>
      </c>
      <c r="BY165" s="101">
        <f t="shared" si="738"/>
        <v>96.128295677312963</v>
      </c>
      <c r="BZ165" s="15">
        <f t="shared" si="1209"/>
        <v>9.7184493984889272E-5</v>
      </c>
      <c r="CA165" s="12"/>
      <c r="CB165" s="11">
        <f t="shared" si="1210"/>
        <v>1.168578012859496E-4</v>
      </c>
      <c r="CC165" s="10">
        <f t="shared" si="1211"/>
        <v>96.228790860829548</v>
      </c>
      <c r="CD165" s="9">
        <f t="shared" si="1212"/>
        <v>96.626327806031924</v>
      </c>
      <c r="CE165" s="9">
        <f t="shared" si="1213"/>
        <v>95.432792888447835</v>
      </c>
      <c r="CF165" s="101">
        <f t="shared" si="743"/>
        <v>96.02956034723988</v>
      </c>
      <c r="CG165" s="15">
        <f t="shared" si="1214"/>
        <v>1.1639074981286452E-4</v>
      </c>
      <c r="CH165" s="12"/>
      <c r="CI165" s="11">
        <f t="shared" si="1215"/>
        <v>1.3606579168418207E-4</v>
      </c>
      <c r="CJ165" s="10">
        <f t="shared" si="1216"/>
        <v>96.129930912947387</v>
      </c>
      <c r="CK165" s="9">
        <f t="shared" si="1217"/>
        <v>96.625955513689419</v>
      </c>
      <c r="CL165" s="9">
        <f t="shared" si="1218"/>
        <v>95.236276614497385</v>
      </c>
      <c r="CM165" s="101">
        <f t="shared" si="748"/>
        <v>95.931116064093402</v>
      </c>
      <c r="CN165" s="15">
        <f t="shared" si="1219"/>
        <v>1.3551825480185968E-4</v>
      </c>
      <c r="CO165" s="12"/>
      <c r="CP165" s="11">
        <f t="shared" si="1220"/>
        <v>1.5519491663533908E-4</v>
      </c>
      <c r="CQ165" s="10">
        <f t="shared" si="1221"/>
        <v>96.031341818523629</v>
      </c>
      <c r="CR165" s="9">
        <f t="shared" si="1222"/>
        <v>96.625450802687368</v>
      </c>
      <c r="CS165" s="9">
        <f t="shared" si="524"/>
        <v>95.040442982726844</v>
      </c>
      <c r="CT165" s="101">
        <f t="shared" si="752"/>
        <v>95.832946892707099</v>
      </c>
      <c r="CU165" s="15">
        <f t="shared" si="1223"/>
        <v>1.5456627695306914E-4</v>
      </c>
      <c r="CV165" s="12"/>
      <c r="CW165" s="11">
        <f t="shared" si="754"/>
        <v>1.7424442722645248E-4</v>
      </c>
      <c r="CX165" s="10">
        <f t="shared" si="755"/>
        <v>95.933007811600618</v>
      </c>
      <c r="CY165" s="9">
        <f t="shared" si="525"/>
        <v>96.624794239295767</v>
      </c>
      <c r="CZ165" s="9">
        <f t="shared" si="526"/>
        <v>94.845279722982667</v>
      </c>
      <c r="DA165" s="101">
        <f t="shared" si="756"/>
        <v>95.735036981139217</v>
      </c>
      <c r="DB165" s="15">
        <f t="shared" si="757"/>
        <v>1.7353411769117046E-4</v>
      </c>
      <c r="DC165" s="12"/>
      <c r="DD165" s="11">
        <f t="shared" si="758"/>
        <v>1.9321360792833931E-4</v>
      </c>
      <c r="DE165" s="10">
        <f t="shared" si="759"/>
        <v>95.83491321098515</v>
      </c>
      <c r="DF165" s="9">
        <f t="shared" si="527"/>
        <v>96.623966646092001</v>
      </c>
      <c r="DG165" s="9">
        <f t="shared" si="528"/>
        <v>94.650774485952553</v>
      </c>
      <c r="DH165" s="101">
        <f t="shared" si="760"/>
        <v>95.63737056602227</v>
      </c>
      <c r="DI165" s="15">
        <f t="shared" si="761"/>
        <v>1.924211111547287E-4</v>
      </c>
      <c r="DJ165" s="12"/>
      <c r="DK165" s="11">
        <f t="shared" si="762"/>
        <v>2.1210177590844814E-4</v>
      </c>
      <c r="DL165" s="10">
        <f t="shared" si="763"/>
        <v>95.737042425515085</v>
      </c>
      <c r="DM165" s="9">
        <f t="shared" si="529"/>
        <v>96.622949103474113</v>
      </c>
      <c r="DN165" s="9">
        <f t="shared" si="530"/>
        <v>94.456914851994057</v>
      </c>
      <c r="DO165" s="101">
        <f t="shared" si="764"/>
        <v>95.539931977734085</v>
      </c>
      <c r="DP165" s="15">
        <f t="shared" si="765"/>
        <v>2.1122662348280129E-4</v>
      </c>
      <c r="DQ165" s="12"/>
      <c r="DR165" s="11">
        <f t="shared" si="766"/>
        <v>2.3090828033930957E-4</v>
      </c>
      <c r="DS165" s="10">
        <f t="shared" si="767"/>
        <v>95.63937995915029</v>
      </c>
      <c r="DT165" s="9">
        <f t="shared" si="531"/>
        <v>96.621722950982317</v>
      </c>
      <c r="DU165" s="9">
        <f t="shared" si="532"/>
        <v>94.26368833980257</v>
      </c>
      <c r="DV165" s="101">
        <f t="shared" si="768"/>
        <v>95.442705645392437</v>
      </c>
      <c r="DW165" s="15">
        <f t="shared" si="769"/>
        <v>2.2995005209854928E-4</v>
      </c>
      <c r="DX165" s="12"/>
      <c r="DY165" s="11">
        <f t="shared" si="770"/>
        <v>2.4963250170333676E-4</v>
      </c>
      <c r="DZ165" s="10">
        <f t="shared" si="771"/>
        <v>95.541910415890385</v>
      </c>
      <c r="EA165" s="9">
        <f t="shared" si="533"/>
        <v>96.620269788435166</v>
      </c>
      <c r="EB165" s="9">
        <f t="shared" si="534"/>
        <v>94.071082414910961</v>
      </c>
      <c r="EC165" s="101">
        <f t="shared" si="772"/>
        <v>95.345676101673064</v>
      </c>
      <c r="ED165" s="15">
        <f t="shared" si="773"/>
        <v>2.4859082499114688E-4</v>
      </c>
      <c r="EE165" s="12"/>
      <c r="EF165" s="11">
        <f t="shared" si="774"/>
        <v>2.6827385109530564E-4</v>
      </c>
      <c r="EG165" s="10">
        <f t="shared" si="775"/>
        <v>95.444618504518644</v>
      </c>
      <c r="EH165" s="9">
        <f t="shared" si="535"/>
        <v>96.618571476886871</v>
      </c>
      <c r="EI165" s="9">
        <f t="shared" si="536"/>
        <v>93.879084498017932</v>
      </c>
      <c r="EJ165" s="101">
        <f t="shared" si="776"/>
        <v>95.248827987452401</v>
      </c>
      <c r="EK165" s="15">
        <f t="shared" si="777"/>
        <v>2.6714839999699525E-4</v>
      </c>
      <c r="EL165" s="12"/>
      <c r="EM165" s="11">
        <f t="shared" si="778"/>
        <v>2.8683176952345551E-4</v>
      </c>
      <c r="EN165" s="10">
        <f t="shared" si="779"/>
        <v>95.347489043173596</v>
      </c>
      <c r="EO165" s="9">
        <f t="shared" si="537"/>
        <v>96.61661013941189</v>
      </c>
      <c r="EP165" s="9">
        <f t="shared" si="538"/>
        <v>93.687681973139092</v>
      </c>
      <c r="EQ165" s="101">
        <f t="shared" si="780"/>
        <v>95.152146056275484</v>
      </c>
      <c r="ER165" s="15">
        <f t="shared" si="781"/>
        <v>2.8562226408134671E-4</v>
      </c>
      <c r="ES165" s="12"/>
      <c r="ET165" s="11">
        <f t="shared" si="782"/>
        <v>3.0530572721036448E-4</v>
      </c>
      <c r="EU165" s="10">
        <f t="shared" si="783"/>
        <v>95.250506963748478</v>
      </c>
      <c r="EV165" s="9">
        <f t="shared" si="539"/>
        <v>96.614368161723277</v>
      </c>
      <c r="EW165" s="9">
        <f t="shared" si="540"/>
        <v>93.49686219557934</v>
      </c>
      <c r="EX165" s="101">
        <f t="shared" si="784"/>
        <v>95.055615178651308</v>
      </c>
      <c r="EY165" s="15">
        <f t="shared" si="785"/>
        <v>3.040119326211566E-4</v>
      </c>
      <c r="EZ165" s="12"/>
      <c r="FA165" s="11">
        <f t="shared" si="786"/>
        <v>3.2369522289437129E-4</v>
      </c>
      <c r="FB165" s="10">
        <f t="shared" si="787"/>
        <v>95.153657316120871</v>
      </c>
      <c r="FC165" s="9">
        <f t="shared" si="541"/>
        <v>96.611828192630867</v>
      </c>
      <c r="FD165" s="9">
        <f t="shared" si="542"/>
        <v>93.306612499720103</v>
      </c>
      <c r="FE165" s="101">
        <f t="shared" si="788"/>
        <v>94.959220346175485</v>
      </c>
      <c r="FF165" s="15">
        <f t="shared" si="789"/>
        <v>3.2231694869038239E-4</v>
      </c>
      <c r="FG165" s="12"/>
      <c r="FH165" s="11">
        <f t="shared" si="790"/>
        <v>3.4199978313276263E-4</v>
      </c>
      <c r="FI165" s="10">
        <f t="shared" si="791"/>
        <v>95.056925272212339</v>
      </c>
      <c r="FJ165" s="9">
        <f t="shared" si="543"/>
        <v>96.608973144345526</v>
      </c>
      <c r="FK165" s="9">
        <f t="shared" si="544"/>
        <v>93.116920206622922</v>
      </c>
      <c r="FL165" s="101">
        <f t="shared" si="792"/>
        <v>94.862946675484224</v>
      </c>
      <c r="FM165" s="15">
        <f t="shared" si="793"/>
        <v>3.4053688234815727E-4</v>
      </c>
      <c r="FN165" s="12"/>
      <c r="FO165" s="11">
        <f t="shared" si="794"/>
        <v>3.6021896160719154E-4</v>
      </c>
      <c r="FP165" s="10">
        <f t="shared" si="795"/>
        <v>94.960296129881783</v>
      </c>
      <c r="FQ165" s="9">
        <f t="shared" si="545"/>
        <v>96.60578619263562</v>
      </c>
      <c r="FR165" s="9">
        <f t="shared" si="546"/>
        <v>92.927772631441087</v>
      </c>
      <c r="FS165" s="101">
        <f t="shared" si="796"/>
        <v>94.766779412038346</v>
      </c>
      <c r="FT165" s="15">
        <f t="shared" si="797"/>
        <v>3.5867132993128983E-4</v>
      </c>
      <c r="FU165" s="12"/>
      <c r="FV165" s="11">
        <f t="shared" si="798"/>
        <v>3.7835233843270719E-4</v>
      </c>
      <c r="FW165" s="10">
        <f t="shared" si="799"/>
        <v>94.86375531665135</v>
      </c>
      <c r="FX165" s="9">
        <f t="shared" si="547"/>
        <v>96.602250776841501</v>
      </c>
      <c r="FY165" s="9">
        <f t="shared" si="548"/>
        <v>92.739157090642564</v>
      </c>
      <c r="FZ165" s="101">
        <f t="shared" si="800"/>
        <v>94.670703933742033</v>
      </c>
      <c r="GA165" s="15">
        <f t="shared" si="801"/>
        <v>3.7671991335130694E-4</v>
      </c>
      <c r="GB165" s="12"/>
      <c r="GC165" s="11">
        <f t="shared" si="802"/>
        <v>3.9639951947068719E-4</v>
      </c>
      <c r="GD165" s="10">
        <f t="shared" si="803"/>
        <v>94.767288393269411</v>
      </c>
      <c r="GE165" s="9">
        <f t="shared" si="549"/>
        <v>96.59835059975417</v>
      </c>
      <c r="GF165" s="9">
        <f t="shared" si="550"/>
        <v>92.551060909038625</v>
      </c>
      <c r="GG165" s="101">
        <f t="shared" si="804"/>
        <v>94.574705754396405</v>
      </c>
      <c r="GH165" s="15">
        <f t="shared" si="805"/>
        <v>3.9468227939721667E-4</v>
      </c>
      <c r="GI165" s="12"/>
      <c r="GJ165" s="11">
        <f t="shared" si="1224"/>
        <v>4.1436013564677545E-4</v>
      </c>
      <c r="GK165" s="10">
        <f t="shared" si="1225"/>
        <v>94.670881057110705</v>
      </c>
      <c r="GL165" s="9">
        <f t="shared" si="551"/>
        <v>96.594069627363751</v>
      </c>
      <c r="GM165" s="9">
        <f t="shared" si="1234"/>
        <v>92.363471426619299</v>
      </c>
      <c r="GN165" s="120">
        <f t="shared" si="808"/>
        <v>94.478770526991525</v>
      </c>
      <c r="GO165" s="15">
        <f t="shared" si="1226"/>
        <v>4.1255809904439691E-4</v>
      </c>
      <c r="GP165" s="12"/>
      <c r="GQ165" s="11">
        <f t="shared" si="810"/>
        <v>4.322338422743023E-4</v>
      </c>
      <c r="GR165" s="10">
        <f t="shared" si="811"/>
        <v>94.574519145417014</v>
      </c>
      <c r="GS165" s="9">
        <f t="shared" si="553"/>
        <v>96.58939208848355</v>
      </c>
      <c r="GT165" s="9">
        <f t="shared" si="1235"/>
        <v>92.176376005192211</v>
      </c>
      <c r="GU165" s="120">
        <f t="shared" si="812"/>
        <v>94.382884046837887</v>
      </c>
      <c r="GV165" s="15">
        <f t="shared" si="813"/>
        <v>4.3034706677052095E-4</v>
      </c>
      <c r="GW165" s="12"/>
      <c r="GX165" s="11">
        <f t="shared" si="814"/>
        <v>4.5002031838407348E-4</v>
      </c>
      <c r="GY165" s="10">
        <f t="shared" si="815"/>
        <v>94.478188638379407</v>
      </c>
      <c r="GZ165" s="9">
        <f t="shared" si="555"/>
        <v>96.584302474255253</v>
      </c>
      <c r="HA165" s="9">
        <f t="shared" si="556"/>
        <v>91.989762034825986</v>
      </c>
      <c r="HB165" s="101">
        <f t="shared" si="816"/>
        <v>94.28703225454062</v>
      </c>
      <c r="HC165" s="15">
        <f t="shared" si="817"/>
        <v>4.4804889987898046E-4</v>
      </c>
      <c r="HD165" s="12"/>
      <c r="HE165" s="11">
        <f t="shared" si="818"/>
        <v>4.6771926606096413E-4</v>
      </c>
      <c r="HF165" s="10">
        <f t="shared" si="819"/>
        <v>94.381875662065369</v>
      </c>
      <c r="HG165" s="9">
        <f t="shared" si="557"/>
        <v>96.578785537540867</v>
      </c>
      <c r="HH165" s="9">
        <f t="shared" si="558"/>
        <v>91.80361694009575</v>
      </c>
      <c r="HI165" s="101">
        <f t="shared" si="820"/>
        <v>94.191201238818309</v>
      </c>
      <c r="HJ165" s="15">
        <f t="shared" si="821"/>
        <v>4.6566333783052045E-4</v>
      </c>
      <c r="HK165" s="12"/>
      <c r="HL165" s="11">
        <f t="shared" si="822"/>
        <v>4.8533040978809795E-4</v>
      </c>
      <c r="HM165" s="10">
        <f t="shared" si="823"/>
        <v>94.285566491192213</v>
      </c>
      <c r="HN165" s="9">
        <f t="shared" si="559"/>
        <v>96.572826292206514</v>
      </c>
      <c r="HO165" s="9">
        <f t="shared" si="1236"/>
        <v>91.617928186133099</v>
      </c>
      <c r="HP165" s="120">
        <f t="shared" si="824"/>
        <v>94.095377239169807</v>
      </c>
      <c r="HQ165" s="15">
        <f t="shared" si="825"/>
        <v>4.8319014158343333E-4</v>
      </c>
      <c r="HR165" s="12"/>
      <c r="HS165" s="11">
        <f t="shared" si="1064"/>
        <v>5.0285349579890122E-4</v>
      </c>
      <c r="HT165" s="10">
        <f t="shared" si="826"/>
        <v>94.189247551750626</v>
      </c>
      <c r="HU165" s="9">
        <f t="shared" si="1237"/>
        <v>96.566410012303606</v>
      </c>
      <c r="HV165" s="9">
        <f t="shared" si="562"/>
        <v>91.43268328447833</v>
      </c>
      <c r="HW165" s="120">
        <f t="shared" si="827"/>
        <v>93.999546648390975</v>
      </c>
      <c r="HX165" s="15">
        <f t="shared" si="828"/>
        <v>5.0062909294300447E-4</v>
      </c>
      <c r="HY165" s="12"/>
      <c r="HZ165" s="11">
        <f t="shared" si="1065"/>
        <v>5.2028829143780059E-4</v>
      </c>
      <c r="IA165" s="10">
        <f t="shared" si="829"/>
        <v>94.092905423479635</v>
      </c>
      <c r="IB165" s="9">
        <f t="shared" si="1238"/>
        <v>96.559522231152258</v>
      </c>
      <c r="IC165" s="9">
        <f t="shared" si="564"/>
        <v>91.247869798735593</v>
      </c>
      <c r="ID165" s="120">
        <f t="shared" si="830"/>
        <v>93.903696014943932</v>
      </c>
      <c r="IE165" s="15">
        <f t="shared" si="831"/>
        <v>5.1797999392065846E-4</v>
      </c>
      <c r="IF165" s="12"/>
      <c r="IG165" s="11">
        <f t="shared" si="1066"/>
        <v>5.3763458452994674E-4</v>
      </c>
      <c r="IH165" s="10">
        <f t="shared" si="832"/>
        <v>93.996526842195948</v>
      </c>
      <c r="II165" s="9">
        <f t="shared" si="1239"/>
        <v>96.552148740332058</v>
      </c>
      <c r="IJ165" s="9">
        <f t="shared" si="566"/>
        <v>91.063475350033741</v>
      </c>
      <c r="IK165" s="120">
        <f t="shared" si="833"/>
        <v>93.807812045182899</v>
      </c>
      <c r="IL165" s="15">
        <f t="shared" si="834"/>
        <v>5.3524266610300545E-4</v>
      </c>
      <c r="IM165" s="12"/>
      <c r="IN165" s="11">
        <f t="shared" si="1067"/>
        <v>5.5489218276023769E-4</v>
      </c>
      <c r="IO165" s="10">
        <f t="shared" si="835"/>
        <v>93.900098701981364</v>
      </c>
      <c r="IP165" s="9">
        <f t="shared" si="1240"/>
        <v>96.544275588585009</v>
      </c>
      <c r="IQ165" s="9">
        <f t="shared" si="568"/>
        <v>90.879487622290398</v>
      </c>
      <c r="IR165" s="120">
        <f t="shared" si="836"/>
        <v>93.711881605437696</v>
      </c>
      <c r="IS165" s="15">
        <f t="shared" si="837"/>
        <v>5.5241695003151973E-4</v>
      </c>
      <c r="IT165" s="12"/>
      <c r="IU165" s="11">
        <f t="shared" si="1068"/>
        <v>5.7206091306234925E-4</v>
      </c>
      <c r="IV165" s="10">
        <f t="shared" si="838"/>
        <v>93.803608057229383</v>
      </c>
      <c r="IW165" s="9">
        <f t="shared" si="1241"/>
        <v>96.535889080635258</v>
      </c>
      <c r="IX165" s="9">
        <f t="shared" si="570"/>
        <v>90.695894367283373</v>
      </c>
      <c r="IY165" s="120">
        <f t="shared" si="839"/>
        <v>93.615891723959322</v>
      </c>
      <c r="IZ165" s="15">
        <f t="shared" si="840"/>
        <v>5.6950270459288886E-4</v>
      </c>
      <c r="JA165" s="12"/>
      <c r="JB165" s="11">
        <f t="shared" si="1069"/>
        <v>5.8914062101783138E-4</v>
      </c>
      <c r="JC165" s="10">
        <f t="shared" si="841"/>
        <v>93.707042124555343</v>
      </c>
      <c r="JD165" s="9">
        <f t="shared" si="1242"/>
        <v>96.526975775930296</v>
      </c>
      <c r="JE165" s="9">
        <f t="shared" si="572"/>
        <v>90.512683409528947</v>
      </c>
      <c r="JF165" s="120">
        <f t="shared" si="842"/>
        <v>93.519829592729621</v>
      </c>
      <c r="JG165" s="15">
        <f t="shared" si="843"/>
        <v>5.8649980642055456E-4</v>
      </c>
      <c r="JH165" s="12"/>
      <c r="JI165" s="11">
        <f t="shared" si="1070"/>
        <v>6.0613117026577521E-4</v>
      </c>
      <c r="JJ165" s="10">
        <f t="shared" si="844"/>
        <v>93.610388284572082</v>
      </c>
      <c r="JK165" s="9">
        <f t="shared" si="1243"/>
        <v>96.517522487307986</v>
      </c>
      <c r="JL165" s="9">
        <f t="shared" si="574"/>
        <v>90.32984265096924</v>
      </c>
      <c r="JM165" s="120">
        <f t="shared" si="845"/>
        <v>93.423682569138606</v>
      </c>
      <c r="JN165" s="15">
        <f t="shared" si="846"/>
        <v>6.034081493075978E-4</v>
      </c>
      <c r="JO165" s="12"/>
      <c r="JP165" s="11">
        <f t="shared" si="1071"/>
        <v>6.230324419232953E-4</v>
      </c>
      <c r="JQ165" s="10">
        <f t="shared" si="847"/>
        <v>93.513634083534313</v>
      </c>
      <c r="JR165" s="9">
        <f t="shared" si="1244"/>
        <v>96.50751627959373</v>
      </c>
      <c r="JS165" s="9">
        <f t="shared" si="576"/>
        <v>90.147360075470232</v>
      </c>
      <c r="JT165" s="120">
        <f t="shared" si="848"/>
        <v>93.327438177531974</v>
      </c>
      <c r="JU165" s="15">
        <f t="shared" si="849"/>
        <v>6.2022764363131751E-4</v>
      </c>
      <c r="JV165" s="12"/>
      <c r="JW165" s="11">
        <f t="shared" si="1072"/>
        <v>6.3984433401707938E-4</v>
      </c>
      <c r="JX165" s="10">
        <f t="shared" si="850"/>
        <v>93.416767234854632</v>
      </c>
      <c r="JY165" s="9">
        <f t="shared" si="1245"/>
        <v>96.496944468131929</v>
      </c>
      <c r="JZ165" s="9">
        <f t="shared" si="578"/>
        <v>89.965223753133131</v>
      </c>
      <c r="KA165" s="120">
        <f t="shared" si="851"/>
        <v>93.231084110632537</v>
      </c>
      <c r="KB165" s="15">
        <f t="shared" si="852"/>
        <v>6.3695821578958311E-4</v>
      </c>
      <c r="KC165" s="12"/>
      <c r="KD165" s="11">
        <f t="shared" si="1073"/>
        <v>6.5656676092617843E-4</v>
      </c>
      <c r="KE165" s="10">
        <f t="shared" si="853"/>
        <v>93.319775620494454</v>
      </c>
      <c r="KF165" s="9">
        <f t="shared" si="1246"/>
        <v>96.485794617255721</v>
      </c>
      <c r="KG165" s="9">
        <f t="shared" si="580"/>
        <v>89.783421844418882</v>
      </c>
      <c r="KH165" s="120">
        <f t="shared" si="854"/>
        <v>93.134608230837301</v>
      </c>
      <c r="KI165" s="15">
        <f t="shared" si="855"/>
        <v>6.535998076494041E-4</v>
      </c>
      <c r="KJ165" s="12"/>
      <c r="KK165" s="11">
        <f t="shared" si="1074"/>
        <v>6.7319965283645024E-4</v>
      </c>
      <c r="KL165" s="10">
        <f t="shared" si="856"/>
        <v>93.222647292231756</v>
      </c>
      <c r="KM165" s="9">
        <f t="shared" si="1247"/>
        <v>96.47405453869888</v>
      </c>
      <c r="KN165" s="9">
        <f t="shared" si="582"/>
        <v>89.601942604091946</v>
      </c>
      <c r="KO165" s="120">
        <f t="shared" si="857"/>
        <v>93.037998571395406</v>
      </c>
      <c r="KP165" s="15">
        <f t="shared" si="858"/>
        <v>6.7015237600745415E-4</v>
      </c>
      <c r="KQ165" s="12"/>
      <c r="KR165" s="11">
        <f t="shared" si="1075"/>
        <v>6.8974295520645703E-4</v>
      </c>
      <c r="KS165" s="10">
        <f t="shared" si="859"/>
        <v>93.12537047281053</v>
      </c>
      <c r="KT165" s="9">
        <f t="shared" si="1248"/>
        <v>96.461712289953638</v>
      </c>
      <c r="KU165" s="9">
        <f t="shared" si="584"/>
        <v>89.420774384981414</v>
      </c>
      <c r="KV165" s="120">
        <f t="shared" si="860"/>
        <v>92.941243337467526</v>
      </c>
      <c r="KW165" s="15">
        <f t="shared" si="861"/>
        <v>6.8661589206316651E-4</v>
      </c>
      <c r="KX165" s="12"/>
      <c r="KY165" s="11">
        <f t="shared" si="1076"/>
        <v>7.0619662824538657E-4</v>
      </c>
      <c r="KZ165" s="10">
        <f t="shared" si="862"/>
        <v>93.027933556972769</v>
      </c>
      <c r="LA165" s="9">
        <f t="shared" si="1249"/>
        <v>96.448756172578001</v>
      </c>
      <c r="LB165" s="9">
        <f t="shared" si="586"/>
        <v>89.23990564156604</v>
      </c>
      <c r="LC165" s="120">
        <f t="shared" si="863"/>
        <v>92.84433090707202</v>
      </c>
      <c r="LD165" s="15">
        <f t="shared" si="864"/>
        <v>7.0299034090406953E-4</v>
      </c>
      <c r="LE165" s="12"/>
      <c r="LF165" s="11">
        <f t="shared" si="1077"/>
        <v>7.2256064640268671E-4</v>
      </c>
      <c r="LG165" s="10">
        <f t="shared" si="865"/>
        <v>92.930325112378085</v>
      </c>
      <c r="LH165" s="9">
        <f t="shared" si="1250"/>
        <v>96.435174730455998</v>
      </c>
      <c r="LI165" s="9">
        <f t="shared" si="588"/>
        <v>89.059324933382044</v>
      </c>
      <c r="LJ165" s="120">
        <f t="shared" si="866"/>
        <v>92.747249831919021</v>
      </c>
      <c r="LK165" s="15">
        <f t="shared" si="867"/>
        <v>7.1927572100379661E-4</v>
      </c>
      <c r="LL165" s="12"/>
      <c r="LM165" s="11">
        <f t="shared" si="1078"/>
        <v>7.3883499786994364E-4</v>
      </c>
      <c r="LN165" s="10">
        <f t="shared" si="868"/>
        <v>92.832533880411944</v>
      </c>
      <c r="LO165" s="9">
        <f t="shared" si="1251"/>
        <v>96.42095674801422</v>
      </c>
      <c r="LP165" s="9">
        <f t="shared" si="590"/>
        <v>88.87902092826009</v>
      </c>
      <c r="LQ165" s="120">
        <f t="shared" si="869"/>
        <v>92.649988838137148</v>
      </c>
      <c r="LR165" s="15">
        <f t="shared" si="870"/>
        <v>7.3547204373251298E-4</v>
      </c>
      <c r="LS165" s="12"/>
      <c r="LT165" s="11">
        <f t="shared" si="1079"/>
        <v>7.5501968409463847E-4</v>
      </c>
      <c r="LU165" s="10">
        <f t="shared" si="871"/>
        <v>92.734548776887422</v>
      </c>
      <c r="LV165" s="9">
        <f t="shared" si="1252"/>
        <v>96.406091248397871</v>
      </c>
      <c r="LW165" s="9">
        <f t="shared" si="592"/>
        <v>88.698982405391959</v>
      </c>
      <c r="LX165" s="120">
        <f t="shared" si="872"/>
        <v>92.552536826894908</v>
      </c>
      <c r="LY165" s="15">
        <f t="shared" si="873"/>
        <v>7.5157933287998632E-4</v>
      </c>
      <c r="LZ165" s="12"/>
      <c r="MA165" s="11">
        <f t="shared" si="1080"/>
        <v>7.7111471930611331E-4</v>
      </c>
      <c r="MB165" s="10">
        <f t="shared" si="874"/>
        <v>92.636358892642249</v>
      </c>
      <c r="MC165" s="9">
        <f t="shared" si="1253"/>
        <v>96.390567491609289</v>
      </c>
      <c r="MD165" s="9">
        <f t="shared" si="594"/>
        <v>88.519198258230858</v>
      </c>
      <c r="ME165" s="120">
        <f t="shared" si="875"/>
        <v>92.454882874920074</v>
      </c>
      <c r="MF165" s="15">
        <f t="shared" si="876"/>
        <v>7.6759762419123545E-4</v>
      </c>
      <c r="MG165" s="12"/>
      <c r="MH165" s="11">
        <f t="shared" si="1081"/>
        <v>7.8712013005366238E-4</v>
      </c>
      <c r="MI165" s="10">
        <f t="shared" si="877"/>
        <v>92.537953494034554</v>
      </c>
      <c r="MJ165" s="9">
        <f t="shared" si="1254"/>
        <v>96.374374972612003</v>
      </c>
      <c r="MK165" s="9">
        <f t="shared" si="596"/>
        <v>88.339657497227705</v>
      </c>
      <c r="ML165" s="120">
        <f t="shared" si="878"/>
        <v>92.357016234919854</v>
      </c>
      <c r="MM165" s="15">
        <f t="shared" si="879"/>
        <v>7.8352696491480636E-4</v>
      </c>
      <c r="MN165" s="12"/>
      <c r="MO165" s="11">
        <f t="shared" si="1082"/>
        <v>8.0303595475679512E-4</v>
      </c>
      <c r="MP165" s="10">
        <f t="shared" si="880"/>
        <v>92.439322023339969</v>
      </c>
      <c r="MQ165" s="9">
        <f t="shared" si="1255"/>
        <v>96.357503419403059</v>
      </c>
      <c r="MR165" s="9">
        <f t="shared" si="598"/>
        <v>88.160349252408324</v>
      </c>
      <c r="MS165" s="120">
        <f t="shared" si="881"/>
        <v>92.258926335905699</v>
      </c>
      <c r="MT165" s="15">
        <f t="shared" si="882"/>
        <v>7.993674133634595E-4</v>
      </c>
      <c r="MU165" s="12"/>
      <c r="MV165" s="11">
        <f t="shared" si="1083"/>
        <v>8.1886224326751947E-4</v>
      </c>
      <c r="MW165" s="10">
        <f t="shared" si="883"/>
        <v>92.340454099053858</v>
      </c>
      <c r="MX165" s="9">
        <f t="shared" si="1256"/>
        <v>96.339942791056274</v>
      </c>
      <c r="MY165" s="9">
        <f t="shared" si="1257"/>
        <v>87.981262775792558</v>
      </c>
      <c r="MZ165" s="120">
        <f t="shared" si="884"/>
        <v>92.160602783424423</v>
      </c>
      <c r="NA165" s="15">
        <f t="shared" si="885"/>
        <v>8.1511903848745682E-4</v>
      </c>
      <c r="NB165" s="12"/>
      <c r="NC165" s="11">
        <f t="shared" si="1084"/>
        <v>8.3459905644479079E-4</v>
      </c>
      <c r="ND165" s="10">
        <f t="shared" si="886"/>
        <v>92.241339516100481</v>
      </c>
      <c r="NE165" s="9">
        <f t="shared" si="601"/>
        <v>96.321683275739105</v>
      </c>
      <c r="NF165" s="9">
        <f t="shared" si="1258"/>
        <v>87.802387443659526</v>
      </c>
      <c r="NG165" s="120">
        <f t="shared" si="887"/>
        <v>92.062035359699308</v>
      </c>
      <c r="NH165" s="15">
        <f t="shared" si="888"/>
        <v>8.3078191946026265E-4</v>
      </c>
      <c r="NI165" s="12"/>
      <c r="NJ165" s="11">
        <f t="shared" si="1085"/>
        <v>8.5024646574098606E-4</v>
      </c>
      <c r="NK165" s="10">
        <f t="shared" si="889"/>
        <v>92.141968245952484</v>
      </c>
      <c r="NL165" s="9">
        <f t="shared" si="603"/>
        <v>96.3027152887054</v>
      </c>
      <c r="NM165" s="9">
        <f t="shared" si="1259"/>
        <v>87.623712758664553</v>
      </c>
      <c r="NN165" s="120">
        <f t="shared" si="890"/>
        <v>91.963214023684969</v>
      </c>
      <c r="NO165" s="15">
        <f t="shared" si="891"/>
        <v>8.4635614527635761E-4</v>
      </c>
      <c r="NP165" s="12"/>
      <c r="NQ165" s="11">
        <f t="shared" si="1086"/>
        <v>8.6580455280013289E-4</v>
      </c>
      <c r="NR165" s="10">
        <f t="shared" si="892"/>
        <v>92.042330436664599</v>
      </c>
      <c r="NS165" s="9">
        <f t="shared" si="605"/>
        <v>96.283029470266555</v>
      </c>
      <c r="NT165" s="9">
        <f t="shared" si="1260"/>
        <v>87.445228351805781</v>
      </c>
      <c r="NU165" s="120">
        <f t="shared" si="893"/>
        <v>91.864128911036175</v>
      </c>
      <c r="NV165" s="15">
        <f t="shared" si="894"/>
        <v>8.6184181436162275E-4</v>
      </c>
      <c r="NW165" s="12"/>
      <c r="NX165" s="11">
        <f t="shared" si="1087"/>
        <v>8.8127340906830551E-4</v>
      </c>
      <c r="NY165" s="10">
        <f t="shared" si="895"/>
        <v>91.942416412821743</v>
      </c>
      <c r="NZ165" s="9">
        <f t="shared" si="607"/>
        <v>96.262616683743147</v>
      </c>
      <c r="OA165" s="9">
        <f t="shared" si="1261"/>
        <v>87.266923984250596</v>
      </c>
      <c r="OB165" s="120">
        <f t="shared" si="896"/>
        <v>91.764770333996864</v>
      </c>
      <c r="OC165" s="15">
        <f t="shared" si="897"/>
        <v>8.7723903419548296E-4</v>
      </c>
      <c r="OD165" s="12"/>
      <c r="OE165" s="11">
        <f t="shared" si="1088"/>
        <v>8.9665313541544608E-4</v>
      </c>
      <c r="OF165" s="10">
        <f t="shared" si="898"/>
        <v>91.842216675407599</v>
      </c>
      <c r="OG165" s="9">
        <f t="shared" si="609"/>
        <v>96.241468013399171</v>
      </c>
      <c r="OH165" s="9">
        <f t="shared" si="1262"/>
        <v>87.088789549019822</v>
      </c>
      <c r="OI165" s="120">
        <f t="shared" si="899"/>
        <v>91.665128781209489</v>
      </c>
      <c r="OJ165" s="15">
        <f t="shared" si="900"/>
        <v>8.9254792094519407E-4</v>
      </c>
      <c r="OK165" s="12"/>
      <c r="OL165" s="11">
        <f t="shared" si="1089"/>
        <v>9.1194384176902018E-4</v>
      </c>
      <c r="OM165" s="10">
        <f t="shared" si="901"/>
        <v>91.741721901593735</v>
      </c>
      <c r="ON165" s="9">
        <f t="shared" si="611"/>
        <v>96.219574762361006</v>
      </c>
      <c r="OO165" s="9">
        <f t="shared" si="1263"/>
        <v>86.910815072536593</v>
      </c>
      <c r="OP165" s="120">
        <f t="shared" si="902"/>
        <v>91.565194917448792</v>
      </c>
      <c r="OQ165" s="15">
        <f t="shared" si="903"/>
        <v>9.0776859911189029E-4</v>
      </c>
      <c r="OR165" s="12"/>
      <c r="OS165" s="11">
        <f t="shared" si="1090"/>
        <v>9.2714564675904713E-4</v>
      </c>
      <c r="OT165" s="10">
        <f t="shared" si="904"/>
        <v>91.640922944453649</v>
      </c>
      <c r="OU165" s="9">
        <f t="shared" si="613"/>
        <v>96.19692845052289</v>
      </c>
      <c r="OV165" s="9">
        <f t="shared" si="1264"/>
        <v>86.732990716041726</v>
      </c>
      <c r="OW165" s="120">
        <f t="shared" si="905"/>
        <v>91.464959583282308</v>
      </c>
      <c r="OX165" s="15">
        <f t="shared" si="906"/>
        <v>9.2290120118829265E-4</v>
      </c>
      <c r="OY165" s="12"/>
      <c r="OZ165" s="11">
        <f t="shared" si="1091"/>
        <v>9.4225867737453598E-4</v>
      </c>
      <c r="PA165" s="10">
        <f t="shared" si="907"/>
        <v>91.53981083260355</v>
      </c>
      <c r="PB165" s="9">
        <f t="shared" si="615"/>
        <v>96.173520812440657</v>
      </c>
      <c r="PC165" s="9">
        <f t="shared" si="1265"/>
        <v>86.555306776879746</v>
      </c>
      <c r="PD165" s="120">
        <f t="shared" si="908"/>
        <v>91.364413794660209</v>
      </c>
      <c r="PE165" s="15">
        <f t="shared" si="909"/>
        <v>9.3794586732790755E-4</v>
      </c>
      <c r="PF165" s="12"/>
      <c r="PG165" s="11">
        <f t="shared" si="1092"/>
        <v>9.5728306863107648E-4</v>
      </c>
      <c r="PH165" s="10">
        <f t="shared" si="910"/>
        <v>91.438376769772887</v>
      </c>
      <c r="PI165" s="9">
        <f t="shared" si="617"/>
        <v>96.149343795215657</v>
      </c>
      <c r="PJ165" s="9">
        <f t="shared" si="1266"/>
        <v>86.377753689658775</v>
      </c>
      <c r="PK165" s="120">
        <f t="shared" si="911"/>
        <v>91.263548742437223</v>
      </c>
      <c r="PL165" s="15">
        <f t="shared" si="912"/>
        <v>9.5290274502555876E-4</v>
      </c>
      <c r="PM165" s="12"/>
      <c r="PN165" s="11">
        <f t="shared" si="1093"/>
        <v>9.7221896324950084E-4</v>
      </c>
      <c r="PO165" s="10">
        <f t="shared" si="913"/>
        <v>91.336612134306989</v>
      </c>
      <c r="PP165" s="9">
        <f t="shared" si="619"/>
        <v>96.124389556370232</v>
      </c>
      <c r="PQ165" s="9">
        <f t="shared" si="1267"/>
        <v>86.200322027287967</v>
      </c>
      <c r="PR165" s="120">
        <f t="shared" si="914"/>
        <v>91.1623557918291</v>
      </c>
      <c r="PS165" s="15">
        <f t="shared" si="915"/>
        <v>9.6777198880903972E-4</v>
      </c>
      <c r="PT165" s="12"/>
      <c r="PU165" s="11">
        <f t="shared" si="1094"/>
        <v>9.8706651134537879E-4</v>
      </c>
      <c r="PV165" s="10">
        <f t="shared" si="916"/>
        <v>91.234508478604482</v>
      </c>
      <c r="PW165" s="9">
        <f t="shared" si="621"/>
        <v>96.09865046171636</v>
      </c>
      <c r="PX165" s="9">
        <f t="shared" si="1268"/>
        <v>86.02300250189721</v>
      </c>
      <c r="PY165" s="120">
        <f t="shared" si="917"/>
        <v>91.060826481806785</v>
      </c>
      <c r="PZ165" s="15">
        <f t="shared" si="918"/>
        <v>9.8255375994157988E-4</v>
      </c>
      <c r="QA165" s="12"/>
      <c r="QB165" s="11">
        <f t="shared" si="1095"/>
        <v>1.0018258701290791E-3</v>
      </c>
      <c r="QC165" s="10">
        <f t="shared" si="919"/>
        <v>91.132057528492567</v>
      </c>
      <c r="QD165" s="9">
        <f t="shared" si="623"/>
        <v>96.072119083218979</v>
      </c>
      <c r="QE165" s="9">
        <f t="shared" si="1269"/>
        <v>85.845785965639337</v>
      </c>
      <c r="QF165" s="120">
        <f t="shared" si="920"/>
        <v>90.958952524429151</v>
      </c>
      <c r="QG165" s="15">
        <f t="shared" si="921"/>
        <v>9.9724822613525901E-4</v>
      </c>
      <c r="QH165" s="12"/>
      <c r="QI165" s="11">
        <f t="shared" si="1096"/>
        <v>1.0164972036165113E-3</v>
      </c>
      <c r="QJ165" s="10">
        <f t="shared" si="922"/>
        <v>91.029251182540975</v>
      </c>
      <c r="QK165" s="9">
        <f t="shared" si="625"/>
        <v>96.04478819685518</v>
      </c>
      <c r="QL165" s="9">
        <f t="shared" si="1270"/>
        <v>86.913820935610119</v>
      </c>
      <c r="QM165" s="120">
        <f t="shared" si="923"/>
        <v>91.479304566232656</v>
      </c>
      <c r="QN165" s="15">
        <f t="shared" si="924"/>
        <v>8.9043069490101802E-4</v>
      </c>
      <c r="QO165" s="12"/>
      <c r="QP165" s="11">
        <f t="shared" si="1097"/>
        <v>9.0902117713915196E-4</v>
      </c>
      <c r="QQ165" s="10">
        <f t="shared" si="925"/>
        <v>91.551914241696522</v>
      </c>
      <c r="QR165" s="9">
        <f t="shared" si="627"/>
        <v>96.022998689230533</v>
      </c>
      <c r="QS165" s="9">
        <f t="shared" si="1271"/>
        <v>94.007027470797709</v>
      </c>
      <c r="QT165" s="120">
        <f t="shared" si="926"/>
        <v>95.015013080014114</v>
      </c>
      <c r="QU165" s="15">
        <f t="shared" si="927"/>
        <v>1.9659282544452327E-4</v>
      </c>
      <c r="QV165" s="12"/>
      <c r="QW165" s="11">
        <f t="shared" si="1098"/>
        <v>2.1300072953467066E-4</v>
      </c>
      <c r="QX165" s="10">
        <f t="shared" si="928"/>
        <v>95.097894091261423</v>
      </c>
      <c r="QY165" s="9">
        <f t="shared" si="629"/>
        <v>96.021936547431096</v>
      </c>
      <c r="QZ165" s="9">
        <f t="shared" si="1272"/>
        <v>94.104302275728458</v>
      </c>
      <c r="RA165" s="120">
        <f t="shared" si="929"/>
        <v>95.063119411579777</v>
      </c>
      <c r="RB165" s="15">
        <f t="shared" si="930"/>
        <v>1.8700323506420723E-4</v>
      </c>
      <c r="RC165" s="12"/>
      <c r="RD165" s="11">
        <f t="shared" si="1099"/>
        <v>2.03382395141162E-4</v>
      </c>
      <c r="RE165" s="10">
        <f t="shared" si="931"/>
        <v>95.145963107048004</v>
      </c>
      <c r="RF165" s="9">
        <f t="shared" si="631"/>
        <v>96.020975498697268</v>
      </c>
      <c r="RG165" s="9">
        <f t="shared" si="1273"/>
        <v>94.203915306043655</v>
      </c>
      <c r="RH165" s="120">
        <f t="shared" si="932"/>
        <v>95.112445402370469</v>
      </c>
      <c r="RI165" s="15">
        <f t="shared" si="933"/>
        <v>1.7719548474220522E-4</v>
      </c>
      <c r="RJ165" s="12"/>
      <c r="RK165" s="11">
        <f t="shared" si="1100"/>
        <v>1.9354704610759425E-4</v>
      </c>
      <c r="RL165" s="10">
        <f t="shared" si="934"/>
        <v>95.19525487941705</v>
      </c>
      <c r="RM165" s="9">
        <f t="shared" si="633"/>
        <v>96.020112614582985</v>
      </c>
      <c r="RN165" s="9">
        <f t="shared" si="1274"/>
        <v>94.305846297378423</v>
      </c>
      <c r="RO165" s="120">
        <f t="shared" si="935"/>
        <v>95.162979455980704</v>
      </c>
      <c r="RP165" s="15">
        <f t="shared" si="936"/>
        <v>1.6717126503701106E-4</v>
      </c>
      <c r="RQ165" s="12"/>
      <c r="RR165" s="11">
        <f t="shared" si="1101"/>
        <v>1.8349642399791177E-4</v>
      </c>
      <c r="RS165" s="10">
        <f t="shared" si="937"/>
        <v>95.245757703970412</v>
      </c>
      <c r="RT165" s="9">
        <f t="shared" si="635"/>
        <v>96.019344598297224</v>
      </c>
      <c r="RU165" s="9">
        <f t="shared" si="1275"/>
        <v>94.41007425264381</v>
      </c>
      <c r="RV165" s="120">
        <f t="shared" si="938"/>
        <v>95.214709425470517</v>
      </c>
      <c r="RW165" s="15">
        <f t="shared" si="939"/>
        <v>1.5693230204051598E-4</v>
      </c>
      <c r="RX165" s="12"/>
      <c r="RY165" s="11">
        <f t="shared" si="1102"/>
        <v>1.7323230620289336E-4</v>
      </c>
      <c r="RZ165" s="10">
        <f t="shared" si="940"/>
        <v>95.297459323104192</v>
      </c>
      <c r="SA165" s="9">
        <f t="shared" si="637"/>
        <v>96.018667780356182</v>
      </c>
      <c r="SB165" s="9">
        <f t="shared" si="1276"/>
        <v>94.516577448421117</v>
      </c>
      <c r="SC165" s="120">
        <f t="shared" si="941"/>
        <v>95.267622614388642</v>
      </c>
      <c r="SD165" s="15">
        <f t="shared" si="942"/>
        <v>1.4648035633047255E-4</v>
      </c>
      <c r="SE165" s="12"/>
      <c r="SF165" s="11">
        <f t="shared" si="1103"/>
        <v>1.6275650487838079E-4</v>
      </c>
      <c r="SG165" s="10">
        <f t="shared" si="943"/>
        <v>95.350346927277002</v>
      </c>
      <c r="SH165" s="9">
        <f t="shared" si="639"/>
        <v>96.018078114546469</v>
      </c>
      <c r="SI165" s="9">
        <f t="shared" si="1277"/>
        <v>94.62533344308504</v>
      </c>
      <c r="SJ165" s="120">
        <f t="shared" si="944"/>
        <v>95.321705778815755</v>
      </c>
      <c r="SK165" s="15">
        <f t="shared" si="945"/>
        <v>1.3581722178467121E-4</v>
      </c>
      <c r="SL165" s="12"/>
      <c r="SM165" s="11">
        <f t="shared" si="1104"/>
        <v>1.5207086574573606E-4</v>
      </c>
      <c r="SN165" s="10">
        <f t="shared" si="946"/>
        <v>95.404407157302543</v>
      </c>
      <c r="SO165" s="9">
        <f t="shared" si="641"/>
        <v>96.017571174200967</v>
      </c>
      <c r="SP165" s="9">
        <f t="shared" si="1278"/>
        <v>94.736319086651065</v>
      </c>
      <c r="SQ165" s="120">
        <f t="shared" si="947"/>
        <v>95.376945130426009</v>
      </c>
      <c r="SR165" s="15">
        <f t="shared" si="948"/>
        <v>1.2494472425749227E-4</v>
      </c>
      <c r="SS165" s="12"/>
      <c r="ST165" s="11">
        <f t="shared" si="1105"/>
        <v>1.4117726675524765E-4</v>
      </c>
      <c r="SU165" s="10">
        <f t="shared" si="949"/>
        <v>95.459626107664718</v>
      </c>
      <c r="SV165" s="9">
        <f t="shared" si="643"/>
        <v>96.017142148788636</v>
      </c>
      <c r="SW165" s="9">
        <f t="shared" si="1279"/>
        <v>94.849510532331664</v>
      </c>
      <c r="SX165" s="120">
        <f t="shared" si="950"/>
        <v>95.433326340560143</v>
      </c>
      <c r="SY165" s="15">
        <f t="shared" si="951"/>
        <v>1.1386472012039903E-4</v>
      </c>
      <c r="SZ165" s="12"/>
      <c r="TA165" s="11">
        <f t="shared" si="1106"/>
        <v>1.3007761661418989E-4</v>
      </c>
      <c r="TB165" s="10">
        <f t="shared" si="952"/>
        <v>95.515989330847489</v>
      </c>
      <c r="TC165" s="9">
        <f t="shared" si="645"/>
        <v>96.016785840818144</v>
      </c>
      <c r="TD165" s="9">
        <f t="shared" si="1280"/>
        <v>94.964883249779064</v>
      </c>
      <c r="TE165" s="120">
        <f t="shared" si="953"/>
        <v>95.490834545298611</v>
      </c>
      <c r="TF165" s="15">
        <f t="shared" si="954"/>
        <v>1.0257909466859502E-4</v>
      </c>
      <c r="TG165" s="12"/>
      <c r="TH165" s="11">
        <f t="shared" si="1107"/>
        <v>1.1877385318177319E-4</v>
      </c>
      <c r="TI165" s="10">
        <f t="shared" si="955"/>
        <v>95.573481842667945</v>
      </c>
      <c r="TJ165" s="9">
        <f t="shared" si="647"/>
        <v>96.016496663054284</v>
      </c>
      <c r="TK165" s="9">
        <f t="shared" si="1281"/>
        <v>95.082412039994509</v>
      </c>
      <c r="TL165" s="120">
        <f t="shared" si="956"/>
        <v>95.549454351524389</v>
      </c>
      <c r="TM165" s="15">
        <f t="shared" si="957"/>
        <v>9.108976039566616E-5</v>
      </c>
      <c r="TN165" s="12"/>
      <c r="TO165" s="11">
        <f t="shared" si="1108"/>
        <v>1.0726794173299881E-4</v>
      </c>
      <c r="TP165" s="10">
        <f t="shared" si="958"/>
        <v>95.632088128601353</v>
      </c>
      <c r="TQ165" s="9">
        <f t="shared" si="649"/>
        <v>96.016268636045183</v>
      </c>
      <c r="TR165" s="9">
        <f t="shared" si="1282"/>
        <v>95.202071051868586</v>
      </c>
      <c r="TS165" s="120">
        <f t="shared" si="959"/>
        <v>95.609169843956892</v>
      </c>
      <c r="TT165" s="15">
        <f t="shared" si="960"/>
        <v>7.9398655139436964E-5</v>
      </c>
      <c r="TU165" s="12"/>
      <c r="TV165" s="11">
        <f t="shared" si="1109"/>
        <v>9.5561873094717552E-5</v>
      </c>
      <c r="TW165" s="10">
        <f t="shared" si="961"/>
        <v>95.691792151078943</v>
      </c>
      <c r="TX165" s="9">
        <f t="shared" si="651"/>
        <v>96.01609538595703</v>
      </c>
      <c r="TY165" s="9">
        <f t="shared" si="1283"/>
        <v>95.32383380031753</v>
      </c>
      <c r="TZ165" s="120">
        <f t="shared" si="962"/>
        <v>95.66996459313728</v>
      </c>
      <c r="UA165" s="15">
        <f t="shared" si="963"/>
        <v>6.7507740102247407E-5</v>
      </c>
      <c r="UB165" s="12"/>
      <c r="UC165" s="11">
        <f t="shared" si="1110"/>
        <v>8.3657661657139955E-5</v>
      </c>
      <c r="UD165" s="10">
        <f t="shared" si="964"/>
        <v>95.752577357738687</v>
      </c>
      <c r="UE165" s="9">
        <f t="shared" si="653"/>
        <v>96.015970142712177</v>
      </c>
      <c r="UF165" s="9">
        <f t="shared" si="1284"/>
        <v>95.447673185972931</v>
      </c>
      <c r="UG165" s="120">
        <f t="shared" si="965"/>
        <v>95.731821664342561</v>
      </c>
      <c r="UH165" s="15">
        <f t="shared" si="966"/>
        <v>5.5418997749253657E-5</v>
      </c>
      <c r="UI165" s="12"/>
      <c r="UJ165" s="11">
        <f t="shared" si="1111"/>
        <v>7.1557343264617583E-5</v>
      </c>
      <c r="UK165" s="10">
        <f t="shared" si="967"/>
        <v>95.814426690605103</v>
      </c>
      <c r="UL165" s="9">
        <f t="shared" si="655"/>
        <v>96.015885738425069</v>
      </c>
      <c r="UM165" s="9">
        <f t="shared" si="1285"/>
        <v>95.573561516379584</v>
      </c>
      <c r="UN165" s="120">
        <f t="shared" si="968"/>
        <v>95.794723627402334</v>
      </c>
      <c r="UO165" s="15">
        <f t="shared" si="969"/>
        <v>4.3134429588765891E-5</v>
      </c>
      <c r="UP165" s="12"/>
      <c r="UQ165" s="11">
        <f t="shared" si="1112"/>
        <v>5.9262972989714233E-5</v>
      </c>
      <c r="UR165" s="10">
        <f t="shared" si="970"/>
        <v>95.877322596172093</v>
      </c>
      <c r="US165" s="9">
        <f t="shared" si="657"/>
        <v>96.015834606129573</v>
      </c>
      <c r="UT165" s="9">
        <f t="shared" si="1286"/>
        <v>95.701470528645643</v>
      </c>
      <c r="UU165" s="120">
        <f t="shared" si="971"/>
        <v>95.858652567387608</v>
      </c>
      <c r="UV165" s="15">
        <f t="shared" si="972"/>
        <v>3.0656053839334967E-5</v>
      </c>
      <c r="UW165" s="12"/>
      <c r="UX165" s="11">
        <f t="shared" si="1113"/>
        <v>4.6776622795447857E-5</v>
      </c>
      <c r="UY165" s="10">
        <f t="shared" si="973"/>
        <v>95.941247036357112</v>
      </c>
      <c r="UZ165" s="9">
        <f t="shared" si="659"/>
        <v>96.015808778790046</v>
      </c>
      <c r="VA165" s="9">
        <f t="shared" si="1287"/>
        <v>95.831371413491723</v>
      </c>
      <c r="VB165" s="120">
        <f t="shared" si="974"/>
        <v>95.923590096140884</v>
      </c>
      <c r="VC165" s="15">
        <f t="shared" si="975"/>
        <v>1.7985902988103E-5</v>
      </c>
      <c r="VD165" s="12"/>
      <c r="VE165" s="11">
        <f t="shared" si="1114"/>
        <v>3.4100379090298502E-5</v>
      </c>
      <c r="VF165" s="10">
        <f t="shared" si="976"/>
        <v>96.006181500295497</v>
      </c>
      <c r="VG165" s="9">
        <f t="shared" si="661"/>
        <v>96.01579988858731</v>
      </c>
      <c r="VH165" s="9">
        <f t="shared" si="1288"/>
        <v>95.963234840633703</v>
      </c>
      <c r="VI165" s="120">
        <f t="shared" si="977"/>
        <v>95.989517364610506</v>
      </c>
      <c r="VJ165" s="15">
        <f t="shared" si="978"/>
        <v>5.1260212459083255E-6</v>
      </c>
      <c r="VK165" s="12"/>
      <c r="VL165" s="11">
        <f t="shared" si="1115"/>
        <v>2.1236340181547795E-5</v>
      </c>
      <c r="VM165" s="10">
        <f t="shared" si="979"/>
        <v>96.072107016937451</v>
      </c>
      <c r="VN165" s="9">
        <f t="shared" si="663"/>
        <v>96.015799166469634</v>
      </c>
      <c r="VO165" s="9">
        <f t="shared" si="1289"/>
        <v>96.097030985435168</v>
      </c>
      <c r="VP165" s="120">
        <f t="shared" si="980"/>
        <v>96.056415075952401</v>
      </c>
      <c r="VQ165" s="15">
        <f t="shared" si="981"/>
        <v>-7.9215380955918297E-6</v>
      </c>
      <c r="VR165" s="12"/>
      <c r="VS165" s="11">
        <f t="shared" si="1116"/>
        <v>8.1866136323960464E-6</v>
      </c>
      <c r="VT165" s="10">
        <f t="shared" si="982"/>
        <v>96.139004168409997</v>
      </c>
      <c r="VU165" s="9">
        <f t="shared" si="665"/>
        <v>96.015800890981552</v>
      </c>
      <c r="VV165" s="9">
        <f t="shared" si="1290"/>
        <v>96.232728156881194</v>
      </c>
      <c r="VW165" s="120">
        <f t="shared" si="983"/>
        <v>96.124264523931373</v>
      </c>
      <c r="VX165" s="15">
        <f t="shared" si="984"/>
        <v>-2.1154242545346513E-5</v>
      </c>
      <c r="VY165" s="12"/>
      <c r="VZ165" s="11">
        <f t="shared" si="1117"/>
        <v>-5.0466864712171437E-6</v>
      </c>
      <c r="WA165" s="10">
        <f t="shared" si="985"/>
        <v>96.206853104102208</v>
      </c>
      <c r="WB165" s="9">
        <f t="shared" si="667"/>
        <v>96.015813189197942</v>
      </c>
      <c r="WC165" s="9">
        <f t="shared" si="1291"/>
        <v>96.370280765666706</v>
      </c>
      <c r="WD165" s="120">
        <f t="shared" si="986"/>
        <v>96.193046977432317</v>
      </c>
      <c r="WE165" s="15">
        <f t="shared" si="987"/>
        <v>-3.456685380688915E-5</v>
      </c>
      <c r="WF165" s="12"/>
      <c r="WG165" s="11">
        <f t="shared" si="1118"/>
        <v>-1.8461273898422269E-5</v>
      </c>
      <c r="WH165" s="10">
        <f t="shared" si="988"/>
        <v>96.275634091671265</v>
      </c>
      <c r="WI165" s="9">
        <f t="shared" si="669"/>
        <v>96.01584602645535</v>
      </c>
      <c r="WJ165" s="9">
        <f t="shared" si="1292"/>
        <v>96.509640054534643</v>
      </c>
      <c r="WK165" s="120">
        <f t="shared" si="989"/>
        <v>96.262743040494996</v>
      </c>
      <c r="WL165" s="15">
        <f t="shared" si="990"/>
        <v>-4.8153645389444108E-5</v>
      </c>
      <c r="WM165" s="12"/>
      <c r="WN165" s="11">
        <f t="shared" si="1119"/>
        <v>-3.2052194176586916E-5</v>
      </c>
      <c r="WO165" s="10">
        <f t="shared" si="991"/>
        <v>96.345327852789652</v>
      </c>
      <c r="WP165" s="9">
        <f t="shared" si="671"/>
        <v>96.015909750819688</v>
      </c>
      <c r="WQ165" s="9">
        <f t="shared" si="1293"/>
        <v>96.650755756632847</v>
      </c>
      <c r="WR165" s="120">
        <f t="shared" si="992"/>
        <v>96.333332753726268</v>
      </c>
      <c r="WS165" s="15">
        <f t="shared" si="993"/>
        <v>-6.1908706267146103E-5</v>
      </c>
      <c r="WT165" s="12"/>
      <c r="WU165" s="11">
        <f t="shared" si="1120"/>
        <v>-4.5813587756984409E-5</v>
      </c>
      <c r="WV165" s="10">
        <f t="shared" si="994"/>
        <v>96.415914544537827</v>
      </c>
      <c r="WW165" s="9">
        <f t="shared" si="673"/>
        <v>96.01601508046663</v>
      </c>
      <c r="WX165" s="9">
        <f t="shared" si="1294"/>
        <v>96.793575822923032</v>
      </c>
      <c r="WY165" s="120">
        <f t="shared" si="995"/>
        <v>96.404795451694838</v>
      </c>
      <c r="WZ165" s="15">
        <f t="shared" si="996"/>
        <v>-7.5825915527246218E-5</v>
      </c>
      <c r="XA165" s="12"/>
      <c r="XB165" s="11">
        <f t="shared" si="1121"/>
        <v>-5.9739382880872161E-5</v>
      </c>
      <c r="XC165" s="10">
        <f t="shared" si="997"/>
        <v>96.487373616348037</v>
      </c>
      <c r="XD165" s="9">
        <f t="shared" si="675"/>
        <v>96.016173089711273</v>
      </c>
      <c r="XE165" s="9">
        <f t="shared" si="1295"/>
        <v>96.938046207385966</v>
      </c>
      <c r="XF165" s="120">
        <f t="shared" si="998"/>
        <v>96.47710964854862</v>
      </c>
      <c r="XG165" s="15">
        <f t="shared" si="999"/>
        <v>-8.9898922786162342E-5</v>
      </c>
      <c r="XH165" s="12"/>
      <c r="XI165" s="11">
        <f t="shared" si="1122"/>
        <v>-7.3823275811229474E-5</v>
      </c>
      <c r="XJ165" s="10">
        <f t="shared" si="1000"/>
        <v>96.559683695125656</v>
      </c>
      <c r="XK165" s="9">
        <f t="shared" si="677"/>
        <v>96.01639519359216</v>
      </c>
      <c r="XL165" s="9">
        <f t="shared" si="1296"/>
        <v>97.084111213576222</v>
      </c>
      <c r="XM165" s="120">
        <f t="shared" si="1001"/>
        <v>96.550253203584191</v>
      </c>
      <c r="XN165" s="15">
        <f t="shared" si="1002"/>
        <v>-1.0412118348803731E-4</v>
      </c>
      <c r="XO165" s="12"/>
      <c r="XP165" s="11">
        <f t="shared" si="1123"/>
        <v>-8.8058765962637748E-5</v>
      </c>
      <c r="XQ165" s="10">
        <f t="shared" si="1003"/>
        <v>96.632822750407257</v>
      </c>
      <c r="XR165" s="9">
        <f t="shared" si="679"/>
        <v>96.01669313122521</v>
      </c>
      <c r="XS165" s="9">
        <f t="shared" si="1297"/>
        <v>97.231713523517541</v>
      </c>
      <c r="XT165" s="120">
        <f t="shared" si="1004"/>
        <v>96.624203327371376</v>
      </c>
      <c r="XU165" s="15">
        <f t="shared" si="1005"/>
        <v>-1.1848596334582053E-4</v>
      </c>
      <c r="XV165" s="12"/>
      <c r="XW165" s="11">
        <f t="shared" si="1124"/>
        <v>-1.0243916017677165E-4</v>
      </c>
      <c r="XX165" s="10">
        <f t="shared" si="1006"/>
        <v>96.706768100043632</v>
      </c>
      <c r="XY165" s="9">
        <f t="shared" si="681"/>
        <v>96.017078947887242</v>
      </c>
      <c r="XZ165" s="9">
        <f t="shared" si="1298"/>
        <v>97.380794232043669</v>
      </c>
      <c r="YA165" s="120">
        <f t="shared" si="1007"/>
        <v>96.698936589965456</v>
      </c>
      <c r="YB165" s="15">
        <f t="shared" si="1008"/>
        <v>-1.329863434372858E-4</v>
      </c>
      <c r="YC165" s="12"/>
      <c r="YD165" s="11">
        <f t="shared" si="1125"/>
        <v>-1.1695757765713099E-4</v>
      </c>
      <c r="YE165" s="10">
        <f t="shared" si="1009"/>
        <v>96.781496417972193</v>
      </c>
      <c r="YF165" s="9">
        <f t="shared" si="683"/>
        <v>96.017564975855592</v>
      </c>
      <c r="YG165" s="9">
        <f t="shared" si="1299"/>
        <v>97.531292887127336</v>
      </c>
      <c r="YH165" s="120">
        <f t="shared" si="1010"/>
        <v>96.774428931491457</v>
      </c>
      <c r="YI165" s="15">
        <f t="shared" si="1011"/>
        <v>-1.476152260062933E-4</v>
      </c>
      <c r="YJ165" s="12"/>
      <c r="YK165" s="11">
        <f t="shared" si="1126"/>
        <v>-1.3160695561430753E-4</v>
      </c>
      <c r="YL165" s="10">
        <f t="shared" si="1012"/>
        <v>96.856983744365778</v>
      </c>
      <c r="YM165" s="9">
        <f t="shared" si="685"/>
        <v>96.018163814037393</v>
      </c>
      <c r="YN165" s="9">
        <f t="shared" si="1300"/>
        <v>97.683147536103846</v>
      </c>
      <c r="YO165" s="120">
        <f t="shared" si="1013"/>
        <v>96.850655675070612</v>
      </c>
      <c r="YP165" s="15">
        <f t="shared" si="1014"/>
        <v>-1.6236534095691736E-4</v>
      </c>
      <c r="YQ165" s="12"/>
      <c r="YR165" s="11">
        <f t="shared" si="1127"/>
        <v>-1.4638005561029576E-4</v>
      </c>
      <c r="YS165" s="10">
        <f t="shared" si="1015"/>
        <v>96.93320549813032</v>
      </c>
      <c r="YT165" s="9">
        <f t="shared" si="687"/>
        <v>96.018888306429375</v>
      </c>
      <c r="YU165" s="9">
        <f t="shared" si="1301"/>
        <v>97.836294777664079</v>
      </c>
      <c r="YV165" s="120">
        <f t="shared" si="1016"/>
        <v>96.927591542046727</v>
      </c>
      <c r="YW165" s="15">
        <f t="shared" si="1017"/>
        <v>-1.7722925302422629E-4</v>
      </c>
      <c r="YX165" s="12"/>
      <c r="YY165" s="11">
        <f t="shared" si="1128"/>
        <v>-1.6126947058660928E-4</v>
      </c>
      <c r="YZ165" s="10">
        <f t="shared" si="1018"/>
        <v>97.010136491711677</v>
      </c>
      <c r="ZA165" s="9">
        <f t="shared" si="689"/>
        <v>96.019751519455994</v>
      </c>
      <c r="ZB165" s="9">
        <f t="shared" si="1302"/>
        <v>97.990669819471208</v>
      </c>
      <c r="ZC165" s="120">
        <f t="shared" si="1019"/>
        <v>97.005210669463594</v>
      </c>
      <c r="ZD165" s="15">
        <f t="shared" si="1020"/>
        <v>-1.9219936960286176E-4</v>
      </c>
      <c r="ZE165" s="12"/>
      <c r="ZF165" s="11">
        <f t="shared" si="1129"/>
        <v>-1.7626763255820078E-4</v>
      </c>
      <c r="ZG165" s="10">
        <f t="shared" si="1021"/>
        <v>97.087750948165137</v>
      </c>
      <c r="ZH165" s="9">
        <f t="shared" si="691"/>
        <v>96.020766718240893</v>
      </c>
      <c r="ZI165" s="9">
        <f t="shared" si="1303"/>
        <v>98.146206541214625</v>
      </c>
      <c r="ZJ165" s="120">
        <f t="shared" si="1022"/>
        <v>97.083486629727759</v>
      </c>
      <c r="ZK165" s="15">
        <f t="shared" si="1023"/>
        <v>-2.0726794920987795E-4</v>
      </c>
      <c r="ZL165" s="12"/>
      <c r="ZM165" s="11">
        <f t="shared" si="1130"/>
        <v>-1.9136682095054756E-4</v>
      </c>
      <c r="ZN165" s="10">
        <f t="shared" si="1024"/>
        <v>97.166022520424264</v>
      </c>
      <c r="ZO165" s="9">
        <f t="shared" si="693"/>
        <v>96.0219473418733</v>
      </c>
      <c r="ZP165" s="9">
        <f t="shared" si="1304"/>
        <v>98.302837562895334</v>
      </c>
      <c r="ZQ165" s="120">
        <f t="shared" si="1025"/>
        <v>97.162392452384324</v>
      </c>
      <c r="ZR165" s="15">
        <f t="shared" si="1026"/>
        <v>-2.2242711055571855E-4</v>
      </c>
      <c r="ZS165" s="12"/>
      <c r="ZT165" s="11">
        <f t="shared" si="1131"/>
        <v>-2.0655917155466393E-4</v>
      </c>
      <c r="ZU165" s="10">
        <f t="shared" si="1027"/>
        <v>97.244924312699453</v>
      </c>
      <c r="ZV165" s="9">
        <f t="shared" si="695"/>
        <v>96.023306977737676</v>
      </c>
      <c r="ZW165" s="9">
        <f t="shared" si="1305"/>
        <v>98.460494318106598</v>
      </c>
      <c r="ZX165" s="120">
        <f t="shared" si="1028"/>
        <v>97.241900647922137</v>
      </c>
      <c r="ZY165" s="15">
        <f t="shared" si="1029"/>
        <v>-2.3766884219369707E-4</v>
      </c>
      <c r="ZZ165" s="12"/>
      <c r="AAA165" s="11">
        <f t="shared" si="1132"/>
        <v>-2.2183668607114068E-4</v>
      </c>
      <c r="AAB165" s="10">
        <f t="shared" si="1030"/>
        <v>97.324428903924598</v>
      </c>
      <c r="AAC165" s="9">
        <f t="shared" si="697"/>
        <v>96.024859334981343</v>
      </c>
      <c r="AAD165" s="9">
        <f t="shared" si="1306"/>
        <v>98.619107132042075</v>
      </c>
      <c r="AAE165" s="120">
        <f t="shared" si="1031"/>
        <v>97.321983233511702</v>
      </c>
      <c r="AAF165" s="15">
        <f t="shared" si="1032"/>
        <v>-2.5298501271454909E-4</v>
      </c>
      <c r="AAG165" s="12"/>
      <c r="AAH165" s="11">
        <f t="shared" si="1133"/>
        <v>-2.3719124221060388E-4</v>
      </c>
      <c r="AAI165" s="10">
        <f t="shared" si="1033"/>
        <v>97.404508373157597</v>
      </c>
      <c r="AAJ165" s="9">
        <f t="shared" si="699"/>
        <v>96.026618217200678</v>
      </c>
      <c r="AAK165" s="9">
        <f t="shared" si="1307"/>
        <v>98.778605303946208</v>
      </c>
      <c r="AAL165" s="120">
        <f t="shared" si="1034"/>
        <v>97.40261176057345</v>
      </c>
      <c r="AAM165" s="15">
        <f t="shared" si="1035"/>
        <v>-2.68367381450378E-4</v>
      </c>
      <c r="AAN165" s="12"/>
      <c r="AAO165" s="11">
        <f t="shared" si="1134"/>
        <v>-2.5261460431558717E-4</v>
      </c>
      <c r="AAP165" s="10">
        <f t="shared" si="1036"/>
        <v>97.485134326834498</v>
      </c>
      <c r="AAQ165" s="9">
        <f t="shared" si="701"/>
        <v>96.028597494432134</v>
      </c>
      <c r="AAR165" s="9">
        <f t="shared" si="702"/>
        <v>98.938917193096771</v>
      </c>
      <c r="AAS165" s="120">
        <f t="shared" si="1037"/>
        <v>97.483757343764452</v>
      </c>
      <c r="AAT165" s="15">
        <f t="shared" si="1038"/>
        <v>-2.8380760959082884E-4</v>
      </c>
      <c r="AAU165" s="12"/>
      <c r="AAV165" s="11">
        <f t="shared" si="1135"/>
        <v>-2.6809843440726291E-4</v>
      </c>
      <c r="AAW165" s="10">
        <f t="shared" si="1039"/>
        <v>97.566277927467041</v>
      </c>
      <c r="AAX165" s="9">
        <f t="shared" si="703"/>
        <v>96.030811074538448</v>
      </c>
      <c r="AAY165" s="9">
        <f t="shared" si="704"/>
        <v>99.099969989623958</v>
      </c>
      <c r="AAZ165" s="120">
        <f t="shared" si="1040"/>
        <v>97.56539053208121</v>
      </c>
      <c r="ABA165" s="15">
        <f t="shared" si="1041"/>
        <v>-2.992972406242773E-4</v>
      </c>
      <c r="ABB165" s="12"/>
      <c r="ABC165" s="11">
        <f t="shared" si="1227"/>
        <v>-2.8363427252298357E-4</v>
      </c>
      <c r="ABD165" s="10">
        <f t="shared" si="1228"/>
        <v>97.647909764240353</v>
      </c>
      <c r="ABE165" s="9">
        <f t="shared" si="1308"/>
        <v>96.033272873574248</v>
      </c>
      <c r="ABF165" s="9">
        <f t="shared" si="1229"/>
        <v>99.261690038322001</v>
      </c>
      <c r="ABG165" s="120">
        <f t="shared" si="1043"/>
        <v>97.647481455948125</v>
      </c>
      <c r="ABH165" s="15">
        <f t="shared" si="1230"/>
        <v>-3.1482773480503545E-4</v>
      </c>
      <c r="ABI165" s="12"/>
      <c r="ABJ165" s="11">
        <f t="shared" si="1231"/>
        <v>-2.9921357116162217E-4</v>
      </c>
      <c r="ABK165" s="10">
        <f t="shared" si="1232"/>
        <v>97.72999999999999</v>
      </c>
      <c r="ABL165" s="9">
        <f t="shared" si="706"/>
        <v>96.035996785999529</v>
      </c>
      <c r="ABM165" s="9"/>
      <c r="ABN165" s="101">
        <f t="shared" si="1046"/>
        <v>97.72999999999999</v>
      </c>
      <c r="ABO165" s="15">
        <f t="shared" si="1233"/>
        <v>-3.3039050866146946E-4</v>
      </c>
      <c r="ABP165" s="11"/>
      <c r="ABQ165" s="11"/>
    </row>
    <row r="166" spans="1:745" x14ac:dyDescent="0.2">
      <c r="A166" s="1">
        <f t="shared" si="707"/>
        <v>175.2</v>
      </c>
      <c r="B166" s="1">
        <f t="shared" si="1048"/>
        <v>-530.86680486868977</v>
      </c>
      <c r="C166" s="1">
        <f t="shared" si="1049"/>
        <v>-2564065.8939724509</v>
      </c>
      <c r="D166" s="2">
        <f t="shared" si="1050"/>
        <v>119.74</v>
      </c>
      <c r="E166" s="7">
        <f t="shared" si="1051"/>
        <v>2.8300000000000001E-3</v>
      </c>
      <c r="F166" s="1">
        <f t="shared" si="1052"/>
        <v>6.2352202539999999E-2</v>
      </c>
      <c r="G166" s="2">
        <f t="shared" si="1053"/>
        <v>3500</v>
      </c>
      <c r="H166" s="3">
        <f t="shared" si="1164"/>
        <v>58.333333333333336</v>
      </c>
      <c r="I166" s="3">
        <f t="shared" si="1165"/>
        <v>366.52</v>
      </c>
      <c r="J166" s="1">
        <f t="shared" si="1054"/>
        <v>0.77</v>
      </c>
      <c r="K166" s="1">
        <f t="shared" si="1055"/>
        <v>0.65</v>
      </c>
      <c r="L166" s="1">
        <f t="shared" si="1166"/>
        <v>0.50050000000000006</v>
      </c>
      <c r="M166" s="40">
        <f t="shared" si="1167"/>
        <v>9.0273513153513143</v>
      </c>
      <c r="N166" s="40">
        <f t="shared" si="1168"/>
        <v>685.17596483516479</v>
      </c>
      <c r="O166" s="1">
        <f t="shared" si="1056"/>
        <v>22.01</v>
      </c>
      <c r="P166" s="1">
        <f t="shared" si="1057"/>
        <v>101</v>
      </c>
      <c r="Q166" s="2">
        <f t="shared" si="1058"/>
        <v>9568.08</v>
      </c>
      <c r="R166" s="1">
        <f t="shared" si="1169"/>
        <v>95.680800000000005</v>
      </c>
      <c r="S166" s="7">
        <f t="shared" si="1059"/>
        <v>0.1084</v>
      </c>
      <c r="T166" s="7">
        <f t="shared" si="1170"/>
        <v>9.228889823999999E-3</v>
      </c>
      <c r="U166" s="7">
        <f t="shared" si="1171"/>
        <v>5.2029491518009133E-2</v>
      </c>
      <c r="V166" s="40">
        <f t="shared" si="1172"/>
        <v>5127.2756619537149</v>
      </c>
      <c r="W166" s="1">
        <f t="shared" si="1060"/>
        <v>0</v>
      </c>
      <c r="X166" s="1">
        <f t="shared" si="1061"/>
        <v>119.74</v>
      </c>
      <c r="Y166" s="1">
        <f t="shared" si="1062"/>
        <v>97.72999999999999</v>
      </c>
      <c r="Z166" s="6">
        <f t="shared" si="1173"/>
        <v>0.80246106979523479</v>
      </c>
      <c r="AA166" s="2">
        <f t="shared" si="1063"/>
        <v>464.2</v>
      </c>
      <c r="AB166" s="40">
        <f t="shared" si="1174"/>
        <v>27481.926356927921</v>
      </c>
      <c r="AC166" s="1">
        <f t="shared" si="1175"/>
        <v>0.20611977595863853</v>
      </c>
      <c r="AD166" s="2">
        <f t="shared" si="1147"/>
        <v>44</v>
      </c>
      <c r="AE166" s="10">
        <f t="shared" si="1176"/>
        <v>9.0692701421800948</v>
      </c>
      <c r="AF166" s="12">
        <f t="shared" si="1177"/>
        <v>0.12080597561404942</v>
      </c>
      <c r="AG166" s="43">
        <f t="shared" si="1178"/>
        <v>-1.4233866909391283E-4</v>
      </c>
      <c r="AH166" s="97">
        <f t="shared" si="1179"/>
        <v>3.6609497421020357E-5</v>
      </c>
      <c r="AI166" s="11">
        <f t="shared" si="1180"/>
        <v>0</v>
      </c>
      <c r="AJ166" s="43">
        <f t="shared" si="1181"/>
        <v>2.0246778978811877E-3</v>
      </c>
      <c r="AK166" s="43"/>
      <c r="AL166" s="11">
        <f t="shared" si="1182"/>
        <v>0</v>
      </c>
      <c r="AM166" s="10">
        <f t="shared" si="1183"/>
        <v>96.626900876884207</v>
      </c>
      <c r="AN166" s="9"/>
      <c r="AO166" s="9">
        <f t="shared" si="1184"/>
        <v>96.426047204670411</v>
      </c>
      <c r="AP166" s="108">
        <f t="shared" si="715"/>
        <v>96.426047204670411</v>
      </c>
      <c r="AQ166" s="15">
        <f t="shared" si="1185"/>
        <v>0</v>
      </c>
      <c r="AR166" s="49"/>
      <c r="AS166" s="11">
        <f t="shared" si="1186"/>
        <v>1.9587811323900055E-5</v>
      </c>
      <c r="AT166" s="10">
        <f t="shared" si="1187"/>
        <v>96.526468768612233</v>
      </c>
      <c r="AU166" s="9">
        <f t="shared" si="1188"/>
        <v>96.426047204670411</v>
      </c>
      <c r="AV166" s="9">
        <f t="shared" si="1189"/>
        <v>96.225968548021768</v>
      </c>
      <c r="AW166" s="101">
        <f t="shared" si="719"/>
        <v>96.326007876346097</v>
      </c>
      <c r="AX166" s="15">
        <f t="shared" si="720"/>
        <v>1.9511205349586145E-5</v>
      </c>
      <c r="AY166" s="49"/>
      <c r="AZ166" s="11">
        <f t="shared" si="1190"/>
        <v>3.9101057548378942E-5</v>
      </c>
      <c r="BA166" s="10">
        <f t="shared" si="1191"/>
        <v>96.4264084318296</v>
      </c>
      <c r="BB166" s="9">
        <f t="shared" si="1192"/>
        <v>96.426036742654631</v>
      </c>
      <c r="BC166" s="9">
        <f t="shared" si="1193"/>
        <v>96.026653062662959</v>
      </c>
      <c r="BD166" s="101">
        <f t="shared" si="723"/>
        <v>96.226344902658795</v>
      </c>
      <c r="BE166" s="15">
        <f t="shared" si="1194"/>
        <v>3.8946967778156241E-5</v>
      </c>
      <c r="BF166" s="49"/>
      <c r="BG166" s="11">
        <f t="shared" si="1195"/>
        <v>5.8538829143067926E-5</v>
      </c>
      <c r="BH166" s="10">
        <f t="shared" si="1196"/>
        <v>96.326703601692913</v>
      </c>
      <c r="BI166" s="9">
        <f t="shared" si="1197"/>
        <v>96.425995056246705</v>
      </c>
      <c r="BJ166" s="9">
        <f t="shared" si="1198"/>
        <v>95.82808876631465</v>
      </c>
      <c r="BK166" s="101">
        <f t="shared" si="728"/>
        <v>96.127041911280685</v>
      </c>
      <c r="BL166" s="15">
        <f t="shared" si="1199"/>
        <v>5.8306431071058583E-5</v>
      </c>
      <c r="BM166" s="49"/>
      <c r="BN166" s="11">
        <f t="shared" si="1200"/>
        <v>7.7900253444313546E-5</v>
      </c>
      <c r="BO166" s="10">
        <f t="shared" si="1201"/>
        <v>96.227338067177811</v>
      </c>
      <c r="BP166" s="9">
        <f t="shared" si="1202"/>
        <v>96.42590162759322</v>
      </c>
      <c r="BQ166" s="9">
        <f t="shared" si="1203"/>
        <v>95.630263548594002</v>
      </c>
      <c r="BR166" s="101">
        <f t="shared" si="733"/>
        <v>96.028082588093611</v>
      </c>
      <c r="BS166" s="15">
        <f t="shared" si="1204"/>
        <v>7.758877535131839E-5</v>
      </c>
      <c r="BT166" s="12"/>
      <c r="BU166" s="11">
        <f t="shared" si="1205"/>
        <v>9.7184493984889272E-5</v>
      </c>
      <c r="BV166" s="10">
        <f t="shared" si="1206"/>
        <v>96.128295677312963</v>
      </c>
      <c r="BW166" s="9">
        <f t="shared" si="1207"/>
        <v>96.42573618590022</v>
      </c>
      <c r="BX166" s="9">
        <f t="shared" si="1208"/>
        <v>95.43316518079034</v>
      </c>
      <c r="BY166" s="101">
        <f t="shared" si="738"/>
        <v>95.92945068334528</v>
      </c>
      <c r="BZ166" s="15">
        <f t="shared" si="1209"/>
        <v>9.6793216373670425E-5</v>
      </c>
      <c r="CA166" s="12"/>
      <c r="CB166" s="11">
        <f t="shared" si="1210"/>
        <v>1.1639074981286452E-4</v>
      </c>
      <c r="CC166" s="10">
        <f t="shared" si="1211"/>
        <v>96.02956034723988</v>
      </c>
      <c r="CD166" s="9">
        <f t="shared" si="1212"/>
        <v>96.425478709745619</v>
      </c>
      <c r="CE166" s="9">
        <f t="shared" si="1213"/>
        <v>95.236781325499436</v>
      </c>
      <c r="CF166" s="101">
        <f t="shared" si="743"/>
        <v>95.831130017622527</v>
      </c>
      <c r="CG166" s="15">
        <f t="shared" si="1214"/>
        <v>1.1591900481056224E-4</v>
      </c>
      <c r="CH166" s="12"/>
      <c r="CI166" s="11">
        <f t="shared" si="1215"/>
        <v>1.3551825480185968E-4</v>
      </c>
      <c r="CJ166" s="10">
        <f t="shared" si="1216"/>
        <v>95.931116064093402</v>
      </c>
      <c r="CK166" s="9">
        <f t="shared" si="1217"/>
        <v>96.425109429173958</v>
      </c>
      <c r="CL166" s="9">
        <f t="shared" si="1218"/>
        <v>95.041099546118431</v>
      </c>
      <c r="CM166" s="101">
        <f t="shared" si="748"/>
        <v>95.733104487646187</v>
      </c>
      <c r="CN166" s="15">
        <f t="shared" si="1219"/>
        <v>1.3496542553050216E-4</v>
      </c>
      <c r="CO166" s="12"/>
      <c r="CP166" s="11">
        <f t="shared" si="1220"/>
        <v>1.5456627695306914E-4</v>
      </c>
      <c r="CQ166" s="10">
        <f t="shared" si="1221"/>
        <v>95.832946892707099</v>
      </c>
      <c r="CR166" s="9">
        <f t="shared" si="1222"/>
        <v>96.424608827579974</v>
      </c>
      <c r="CS166" s="9">
        <f t="shared" si="524"/>
        <v>94.846107316186433</v>
      </c>
      <c r="CT166" s="101">
        <f t="shared" si="752"/>
        <v>95.635358071883203</v>
      </c>
      <c r="CU166" s="15">
        <f t="shared" si="1223"/>
        <v>1.5393179687086129E-4</v>
      </c>
      <c r="CV166" s="12"/>
      <c r="CW166" s="11">
        <f t="shared" si="754"/>
        <v>1.7353411769117046E-4</v>
      </c>
      <c r="CX166" s="10">
        <f t="shared" si="755"/>
        <v>95.735036981139217</v>
      </c>
      <c r="CY166" s="9">
        <f t="shared" si="525"/>
        <v>96.423957643387496</v>
      </c>
      <c r="CZ166" s="9">
        <f t="shared" si="526"/>
        <v>94.651792028570426</v>
      </c>
      <c r="DA166" s="101">
        <f t="shared" si="756"/>
        <v>95.537874835978954</v>
      </c>
      <c r="DB166" s="15">
        <f t="shared" si="757"/>
        <v>1.7281746990582242E-4</v>
      </c>
      <c r="DC166" s="12"/>
      <c r="DD166" s="11">
        <f t="shared" si="758"/>
        <v>1.924211111547287E-4</v>
      </c>
      <c r="DE166" s="10">
        <f t="shared" si="759"/>
        <v>95.63737056602227</v>
      </c>
      <c r="DF166" s="9">
        <f t="shared" si="527"/>
        <v>96.423136871530332</v>
      </c>
      <c r="DG166" s="9">
        <f t="shared" si="528"/>
        <v>94.458141004485853</v>
      </c>
      <c r="DH166" s="101">
        <f t="shared" si="760"/>
        <v>95.440638938008092</v>
      </c>
      <c r="DI166" s="15">
        <f t="shared" si="761"/>
        <v>1.9162182771110555E-4</v>
      </c>
      <c r="DJ166" s="12"/>
      <c r="DK166" s="11">
        <f t="shared" si="762"/>
        <v>2.1122662348280129E-4</v>
      </c>
      <c r="DL166" s="10">
        <f t="shared" si="763"/>
        <v>95.539931977734085</v>
      </c>
      <c r="DM166" s="9">
        <f t="shared" si="529"/>
        <v>96.422127764741546</v>
      </c>
      <c r="DN166" s="9">
        <f t="shared" si="530"/>
        <v>94.265141502349707</v>
      </c>
      <c r="DO166" s="101">
        <f t="shared" si="764"/>
        <v>95.343634633545634</v>
      </c>
      <c r="DP166" s="15">
        <f t="shared" si="765"/>
        <v>2.1034428462638188E-4</v>
      </c>
      <c r="DQ166" s="12"/>
      <c r="DR166" s="11">
        <f t="shared" si="766"/>
        <v>2.2995005209854928E-4</v>
      </c>
      <c r="DS166" s="10">
        <f t="shared" si="767"/>
        <v>95.442705645392437</v>
      </c>
      <c r="DT166" s="9">
        <f t="shared" si="531"/>
        <v>96.42091183465773</v>
      </c>
      <c r="DU166" s="9">
        <f t="shared" si="532"/>
        <v>94.072780726459257</v>
      </c>
      <c r="DV166" s="101">
        <f t="shared" si="768"/>
        <v>95.246846280558486</v>
      </c>
      <c r="DW166" s="15">
        <f t="shared" si="769"/>
        <v>2.2898428551662337E-4</v>
      </c>
      <c r="DX166" s="12"/>
      <c r="DY166" s="11">
        <f t="shared" si="770"/>
        <v>2.4859082499114688E-4</v>
      </c>
      <c r="DZ166" s="10">
        <f t="shared" si="771"/>
        <v>95.345676101673064</v>
      </c>
      <c r="EA166" s="9">
        <f t="shared" si="533"/>
        <v>96.419470852744695</v>
      </c>
      <c r="EB166" s="9">
        <f t="shared" si="534"/>
        <v>93.881045835492912</v>
      </c>
      <c r="EC166" s="101">
        <f t="shared" si="772"/>
        <v>95.150258344118811</v>
      </c>
      <c r="ED166" s="15">
        <f t="shared" si="773"/>
        <v>2.4754130503337496E-4</v>
      </c>
      <c r="EE166" s="12"/>
      <c r="EF166" s="11">
        <f t="shared" si="774"/>
        <v>2.6714839999699525E-4</v>
      </c>
      <c r="EG166" s="10">
        <f t="shared" si="775"/>
        <v>95.248827987452401</v>
      </c>
      <c r="EH166" s="9">
        <f t="shared" si="535"/>
        <v>96.417786851051176</v>
      </c>
      <c r="EI166" s="9">
        <f t="shared" si="536"/>
        <v>93.689923950827691</v>
      </c>
      <c r="EJ166" s="101">
        <f t="shared" si="776"/>
        <v>95.053855400939426</v>
      </c>
      <c r="EK166" s="15">
        <f t="shared" si="777"/>
        <v>2.6601484687718792E-4</v>
      </c>
      <c r="EL166" s="12"/>
      <c r="EM166" s="11">
        <f t="shared" si="778"/>
        <v>2.8562226408134671E-4</v>
      </c>
      <c r="EN166" s="10">
        <f t="shared" si="779"/>
        <v>95.152146056275484</v>
      </c>
      <c r="EO166" s="9">
        <f t="shared" si="537"/>
        <v>96.415842122796747</v>
      </c>
      <c r="EP166" s="9">
        <f t="shared" si="538"/>
        <v>93.49940216467175</v>
      </c>
      <c r="EQ166" s="101">
        <f t="shared" si="780"/>
        <v>94.957622143734255</v>
      </c>
      <c r="ER166" s="15">
        <f t="shared" si="781"/>
        <v>2.8440444306184349E-4</v>
      </c>
      <c r="ES166" s="12"/>
      <c r="ET166" s="11">
        <f t="shared" si="782"/>
        <v>3.040119326211566E-4</v>
      </c>
      <c r="EU166" s="10">
        <f t="shared" si="783"/>
        <v>95.055615178651308</v>
      </c>
      <c r="EV166" s="9">
        <f t="shared" si="539"/>
        <v>96.413619222800492</v>
      </c>
      <c r="EW166" s="9">
        <f t="shared" si="540"/>
        <v>93.309467548005443</v>
      </c>
      <c r="EX166" s="101">
        <f t="shared" si="784"/>
        <v>94.861543385402967</v>
      </c>
      <c r="EY166" s="15">
        <f t="shared" si="785"/>
        <v>3.0270965318180602E-4</v>
      </c>
      <c r="EZ166" s="12"/>
      <c r="FA166" s="11">
        <f t="shared" si="786"/>
        <v>3.2231694869038239E-4</v>
      </c>
      <c r="FB166" s="10">
        <f t="shared" si="787"/>
        <v>94.959220346175485</v>
      </c>
      <c r="FC166" s="9">
        <f t="shared" si="541"/>
        <v>96.411100967756497</v>
      </c>
      <c r="FD166" s="9">
        <f t="shared" si="542"/>
        <v>93.120107158332829</v>
      </c>
      <c r="FE166" s="101">
        <f t="shared" si="788"/>
        <v>94.765604063044663</v>
      </c>
      <c r="FF166" s="15">
        <f t="shared" si="789"/>
        <v>3.2093006368314283E-4</v>
      </c>
      <c r="FG166" s="12"/>
      <c r="FH166" s="11">
        <f t="shared" si="790"/>
        <v>3.4053688234815727E-4</v>
      </c>
      <c r="FI166" s="10">
        <f t="shared" si="791"/>
        <v>94.862946675484224</v>
      </c>
      <c r="FJ166" s="9">
        <f t="shared" si="543"/>
        <v>96.408270436362514</v>
      </c>
      <c r="FK166" s="9">
        <f t="shared" si="544"/>
        <v>92.931308047235191</v>
      </c>
      <c r="FL166" s="101">
        <f t="shared" si="792"/>
        <v>94.669789241798853</v>
      </c>
      <c r="FM166" s="15">
        <f t="shared" si="793"/>
        <v>3.3906528713949121E-4</v>
      </c>
      <c r="FN166" s="12"/>
      <c r="FO166" s="11">
        <f t="shared" si="794"/>
        <v>3.5867132993128983E-4</v>
      </c>
      <c r="FP166" s="10">
        <f t="shared" si="795"/>
        <v>94.766779412038346</v>
      </c>
      <c r="FQ166" s="9">
        <f t="shared" si="545"/>
        <v>96.405110969307813</v>
      </c>
      <c r="FR166" s="9">
        <f t="shared" si="546"/>
        <v>92.743057267729895</v>
      </c>
      <c r="FS166" s="101">
        <f t="shared" si="796"/>
        <v>94.574084118518854</v>
      </c>
      <c r="FT166" s="15">
        <f t="shared" si="797"/>
        <v>3.5711496153324789E-4</v>
      </c>
      <c r="FU166" s="12"/>
      <c r="FV166" s="11">
        <f t="shared" si="798"/>
        <v>3.7671991335130694E-4</v>
      </c>
      <c r="FW166" s="10">
        <f t="shared" si="799"/>
        <v>94.670703933742033</v>
      </c>
      <c r="FX166" s="9">
        <f t="shared" si="547"/>
        <v>96.401606169126168</v>
      </c>
      <c r="FY166" s="9">
        <f t="shared" si="548"/>
        <v>92.555341881429058</v>
      </c>
      <c r="FZ166" s="101">
        <f t="shared" si="800"/>
        <v>94.47847402527762</v>
      </c>
      <c r="GA166" s="15">
        <f t="shared" si="801"/>
        <v>3.750787495431348E-4</v>
      </c>
      <c r="GB166" s="12"/>
      <c r="GC166" s="11">
        <f t="shared" si="802"/>
        <v>3.9468227939721667E-4</v>
      </c>
      <c r="GD166" s="10">
        <f t="shared" si="803"/>
        <v>94.574705754396405</v>
      </c>
      <c r="GE166" s="9">
        <f t="shared" si="549"/>
        <v>96.397739899919941</v>
      </c>
      <c r="GF166" s="9">
        <f t="shared" si="550"/>
        <v>92.3681489654995</v>
      </c>
      <c r="GG166" s="101">
        <f t="shared" si="804"/>
        <v>94.382944432709721</v>
      </c>
      <c r="GH166" s="15">
        <f t="shared" si="805"/>
        <v>3.9295633783858141E-4</v>
      </c>
      <c r="GI166" s="12"/>
      <c r="GJ166" s="11">
        <f t="shared" si="1224"/>
        <v>4.1255809904439691E-4</v>
      </c>
      <c r="GK166" s="10">
        <f t="shared" si="1225"/>
        <v>94.478770526991525</v>
      </c>
      <c r="GL166" s="9">
        <f t="shared" si="551"/>
        <v>96.39349628696101</v>
      </c>
      <c r="GM166" s="9">
        <f t="shared" si="1234"/>
        <v>92.181465619420521</v>
      </c>
      <c r="GN166" s="120">
        <f t="shared" si="808"/>
        <v>94.287480953190766</v>
      </c>
      <c r="GO166" s="15">
        <f t="shared" si="1226"/>
        <v>4.1074743638179213E-4</v>
      </c>
      <c r="GP166" s="12"/>
      <c r="GQ166" s="11">
        <f t="shared" si="810"/>
        <v>4.3034706677052095E-4</v>
      </c>
      <c r="GR166" s="10">
        <f t="shared" si="811"/>
        <v>94.382884046837887</v>
      </c>
      <c r="GS166" s="9">
        <f t="shared" si="553"/>
        <v>96.38885971617421</v>
      </c>
      <c r="GT166" s="9">
        <f t="shared" si="1235"/>
        <v>91.995278971540372</v>
      </c>
      <c r="GU166" s="120">
        <f t="shared" si="812"/>
        <v>94.192069343857298</v>
      </c>
      <c r="GV166" s="15">
        <f t="shared" si="813"/>
        <v>4.2845177773801201E-4</v>
      </c>
      <c r="GW166" s="12"/>
      <c r="GX166" s="11">
        <f t="shared" si="814"/>
        <v>4.4804889987898046E-4</v>
      </c>
      <c r="GY166" s="10">
        <f t="shared" si="815"/>
        <v>94.28703225454062</v>
      </c>
      <c r="GZ166" s="9">
        <f t="shared" si="555"/>
        <v>96.383814833508808</v>
      </c>
      <c r="HA166" s="9">
        <f t="shared" si="556"/>
        <v>91.809576185430103</v>
      </c>
      <c r="HB166" s="101">
        <f t="shared" si="816"/>
        <v>94.096695509469455</v>
      </c>
      <c r="HC166" s="15">
        <f t="shared" si="817"/>
        <v>4.460691163946236E-4</v>
      </c>
      <c r="HD166" s="12"/>
      <c r="HE166" s="11">
        <f t="shared" si="818"/>
        <v>4.6566333783052045E-4</v>
      </c>
      <c r="HF166" s="10">
        <f t="shared" si="819"/>
        <v>94.191201238818309</v>
      </c>
      <c r="HG166" s="9">
        <f t="shared" si="557"/>
        <v>96.378346544203424</v>
      </c>
      <c r="HH166" s="9">
        <f t="shared" si="558"/>
        <v>91.624344466036007</v>
      </c>
      <c r="HI166" s="101">
        <f t="shared" si="820"/>
        <v>94.001345505119716</v>
      </c>
      <c r="HJ166" s="15">
        <f t="shared" si="821"/>
        <v>4.6359922808947784E-4</v>
      </c>
      <c r="HK166" s="12"/>
      <c r="HL166" s="11">
        <f t="shared" si="822"/>
        <v>4.8319014158343333E-4</v>
      </c>
      <c r="HM166" s="10">
        <f t="shared" si="823"/>
        <v>94.095377239169807</v>
      </c>
      <c r="HN166" s="9">
        <f t="shared" si="559"/>
        <v>96.372440011949664</v>
      </c>
      <c r="HO166" s="9">
        <f t="shared" si="1236"/>
        <v>91.439571065629693</v>
      </c>
      <c r="HP166" s="120">
        <f t="shared" si="824"/>
        <v>93.906005538789685</v>
      </c>
      <c r="HQ166" s="15">
        <f t="shared" si="825"/>
        <v>4.8104190914910933E-4</v>
      </c>
      <c r="HR166" s="12"/>
      <c r="HS166" s="11">
        <f t="shared" si="1064"/>
        <v>5.0062909294300447E-4</v>
      </c>
      <c r="HT166" s="10">
        <f t="shared" si="826"/>
        <v>93.999546648390975</v>
      </c>
      <c r="HU166" s="9">
        <f t="shared" si="1237"/>
        <v>96.366080657959657</v>
      </c>
      <c r="HV166" s="9">
        <f t="shared" si="562"/>
        <v>91.255243289555807</v>
      </c>
      <c r="HW166" s="120">
        <f t="shared" si="827"/>
        <v>93.810661973757732</v>
      </c>
      <c r="HX166" s="15">
        <f t="shared" si="828"/>
        <v>4.9839697583730052E-4</v>
      </c>
      <c r="HY166" s="12"/>
      <c r="HZ166" s="11">
        <f t="shared" si="1065"/>
        <v>5.1797999392065846E-4</v>
      </c>
      <c r="IA166" s="10">
        <f t="shared" si="829"/>
        <v>93.903696014943932</v>
      </c>
      <c r="IB166" s="9">
        <f t="shared" si="1238"/>
        <v>96.359254159942481</v>
      </c>
      <c r="IC166" s="9">
        <f t="shared" si="564"/>
        <v>91.07134850178079</v>
      </c>
      <c r="ID166" s="120">
        <f t="shared" si="830"/>
        <v>93.715301330861635</v>
      </c>
      <c r="IE166" s="15">
        <f t="shared" si="831"/>
        <v>5.1566426371415033E-4</v>
      </c>
      <c r="IF166" s="12"/>
      <c r="IG166" s="11">
        <f t="shared" si="1066"/>
        <v>5.3524266610300545E-4</v>
      </c>
      <c r="IH166" s="10">
        <f t="shared" si="832"/>
        <v>93.807812045182899</v>
      </c>
      <c r="II166" s="9">
        <f t="shared" si="1239"/>
        <v>96.351946450994305</v>
      </c>
      <c r="IJ166" s="9">
        <f t="shared" si="566"/>
        <v>90.887874130240135</v>
      </c>
      <c r="IK166" s="120">
        <f t="shared" si="833"/>
        <v>93.619910290617213</v>
      </c>
      <c r="IL166" s="15">
        <f t="shared" si="834"/>
        <v>5.3284362700640661E-4</v>
      </c>
      <c r="IM166" s="12"/>
      <c r="IN166" s="11">
        <f t="shared" si="1067"/>
        <v>5.5241695003151973E-4</v>
      </c>
      <c r="IO166" s="10">
        <f t="shared" si="835"/>
        <v>93.711881605437696</v>
      </c>
      <c r="IP166" s="9">
        <f t="shared" si="1240"/>
        <v>96.34414371840704</v>
      </c>
      <c r="IQ166" s="9">
        <f t="shared" si="568"/>
        <v>90.704807671988348</v>
      </c>
      <c r="IR166" s="120">
        <f t="shared" si="836"/>
        <v>93.524475695197694</v>
      </c>
      <c r="IS166" s="15">
        <f t="shared" si="837"/>
        <v>5.4993493798906248E-4</v>
      </c>
      <c r="IT166" s="12"/>
      <c r="IU166" s="11">
        <f t="shared" si="1068"/>
        <v>5.6950270459288886E-4</v>
      </c>
      <c r="IV166" s="10">
        <f t="shared" si="838"/>
        <v>93.615891723959322</v>
      </c>
      <c r="IW166" s="9">
        <f t="shared" si="1241"/>
        <v>96.335832402400072</v>
      </c>
      <c r="IX166" s="9">
        <f t="shared" si="570"/>
        <v>90.522136698151257</v>
      </c>
      <c r="IY166" s="120">
        <f t="shared" si="839"/>
        <v>93.428984550275658</v>
      </c>
      <c r="IZ166" s="15">
        <f t="shared" si="840"/>
        <v>5.6693808637875713E-4</v>
      </c>
      <c r="JA166" s="12"/>
      <c r="JB166" s="11">
        <f t="shared" si="1069"/>
        <v>5.8649980642055456E-4</v>
      </c>
      <c r="JC166" s="10">
        <f t="shared" si="841"/>
        <v>93.519829592729621</v>
      </c>
      <c r="JD166" s="9">
        <f t="shared" si="1242"/>
        <v>96.326999194779489</v>
      </c>
      <c r="JE166" s="9">
        <f t="shared" si="572"/>
        <v>90.339848858683482</v>
      </c>
      <c r="JF166" s="120">
        <f t="shared" si="842"/>
        <v>93.333424026731478</v>
      </c>
      <c r="JG166" s="15">
        <f t="shared" si="843"/>
        <v>5.8385297873906955E-4</v>
      </c>
      <c r="JH166" s="12"/>
      <c r="JI166" s="11">
        <f t="shared" si="1070"/>
        <v>6.034081493075978E-4</v>
      </c>
      <c r="JJ166" s="10">
        <f t="shared" si="844"/>
        <v>93.423682569138606</v>
      </c>
      <c r="JK166" s="9">
        <f t="shared" si="1243"/>
        <v>96.317631037529154</v>
      </c>
      <c r="JL166" s="9">
        <f t="shared" si="574"/>
        <v>90.157931886932019</v>
      </c>
      <c r="JM166" s="120">
        <f t="shared" si="845"/>
        <v>93.237781462230586</v>
      </c>
      <c r="JN166" s="15">
        <f t="shared" si="846"/>
        <v>6.0067953789810682E-4</v>
      </c>
      <c r="JO166" s="12"/>
      <c r="JP166" s="11">
        <f t="shared" si="1071"/>
        <v>6.2022764363131751E-4</v>
      </c>
      <c r="JQ166" s="10">
        <f t="shared" si="847"/>
        <v>93.327438177531974</v>
      </c>
      <c r="JR166" s="9">
        <f t="shared" si="1244"/>
        <v>96.307715121337708</v>
      </c>
      <c r="JS166" s="9">
        <f t="shared" si="576"/>
        <v>89.976373604009353</v>
      </c>
      <c r="JT166" s="120">
        <f t="shared" si="848"/>
        <v>93.142044362673531</v>
      </c>
      <c r="JU166" s="15">
        <f t="shared" si="849"/>
        <v>6.1741770237840477E-4</v>
      </c>
      <c r="JV166" s="12"/>
      <c r="JW166" s="11">
        <f t="shared" si="1072"/>
        <v>6.3695821578958311E-4</v>
      </c>
      <c r="JX166" s="10">
        <f t="shared" si="850"/>
        <v>93.231084110632537</v>
      </c>
      <c r="JY166" s="9">
        <f t="shared" si="1245"/>
        <v>96.297238884065649</v>
      </c>
      <c r="JZ166" s="9">
        <f t="shared" si="578"/>
        <v>89.795161922975723</v>
      </c>
      <c r="KA166" s="120">
        <f t="shared" si="851"/>
        <v>93.046200403520686</v>
      </c>
      <c r="KB166" s="15">
        <f t="shared" si="852"/>
        <v>6.340674258395883E-4</v>
      </c>
      <c r="KC166" s="12"/>
      <c r="KD166" s="11">
        <f t="shared" si="1073"/>
        <v>6.535998076494041E-4</v>
      </c>
      <c r="KE166" s="10">
        <f t="shared" si="853"/>
        <v>93.134608230837301</v>
      </c>
      <c r="KF166" s="9">
        <f t="shared" si="1246"/>
        <v>96.286190009156186</v>
      </c>
      <c r="KG166" s="9">
        <f t="shared" si="580"/>
        <v>89.614284852837173</v>
      </c>
      <c r="KH166" s="120">
        <f t="shared" si="854"/>
        <v>92.95023743099668</v>
      </c>
      <c r="KI166" s="15">
        <f t="shared" si="855"/>
        <v>6.5062867653352657E-4</v>
      </c>
      <c r="KJ166" s="12"/>
      <c r="KK166" s="11">
        <f t="shared" si="1074"/>
        <v>6.7015237600745415E-4</v>
      </c>
      <c r="KL166" s="10">
        <f t="shared" si="856"/>
        <v>93.037998571395406</v>
      </c>
      <c r="KM166" s="9">
        <f t="shared" si="1247"/>
        <v>96.274556423993729</v>
      </c>
      <c r="KN166" s="9">
        <f t="shared" si="582"/>
        <v>89.433730502357051</v>
      </c>
      <c r="KO166" s="120">
        <f t="shared" si="857"/>
        <v>92.85414346317539</v>
      </c>
      <c r="KP166" s="15">
        <f t="shared" si="858"/>
        <v>6.6710143677256735E-4</v>
      </c>
      <c r="KQ166" s="12"/>
      <c r="KR166" s="11">
        <f t="shared" si="1075"/>
        <v>6.8661589206316651E-4</v>
      </c>
      <c r="KS166" s="10">
        <f t="shared" si="859"/>
        <v>92.941243337467526</v>
      </c>
      <c r="KT166" s="9">
        <f t="shared" si="1248"/>
        <v>96.262326298213608</v>
      </c>
      <c r="KU166" s="9">
        <f t="shared" si="584"/>
        <v>89.253487083688043</v>
      </c>
      <c r="KV166" s="120">
        <f t="shared" si="860"/>
        <v>92.757906690950819</v>
      </c>
      <c r="KW166" s="15">
        <f t="shared" si="861"/>
        <v>6.8348570241051826E-4</v>
      </c>
      <c r="KX166" s="12"/>
      <c r="KY166" s="11">
        <f t="shared" si="1076"/>
        <v>7.0299034090406953E-4</v>
      </c>
      <c r="KZ166" s="10">
        <f t="shared" si="862"/>
        <v>92.84433090707202</v>
      </c>
      <c r="LA166" s="9">
        <f t="shared" si="1249"/>
        <v>96.249488041966373</v>
      </c>
      <c r="LB166" s="9">
        <f t="shared" si="586"/>
        <v>89.073542915823822</v>
      </c>
      <c r="LC166" s="120">
        <f t="shared" si="863"/>
        <v>92.661515478895097</v>
      </c>
      <c r="LD166" s="15">
        <f t="shared" si="864"/>
        <v>6.9978148233678197E-4</v>
      </c>
      <c r="LE166" s="12"/>
      <c r="LF166" s="11">
        <f t="shared" si="1077"/>
        <v>7.1927572100379661E-4</v>
      </c>
      <c r="LG166" s="10">
        <f t="shared" si="865"/>
        <v>92.747249831919021</v>
      </c>
      <c r="LH166" s="9">
        <f t="shared" si="1250"/>
        <v>96.236030304140073</v>
      </c>
      <c r="LI166" s="9">
        <f t="shared" si="588"/>
        <v>88.893886427876424</v>
      </c>
      <c r="LJ166" s="120">
        <f t="shared" si="866"/>
        <v>92.564958366008256</v>
      </c>
      <c r="LK166" s="15">
        <f t="shared" si="867"/>
        <v>7.1598879798340687E-4</v>
      </c>
      <c r="LL166" s="12"/>
      <c r="LM166" s="11">
        <f t="shared" si="1078"/>
        <v>7.3547204373251298E-4</v>
      </c>
      <c r="LN166" s="10">
        <f t="shared" si="868"/>
        <v>92.649988838137148</v>
      </c>
      <c r="LO166" s="9">
        <f t="shared" si="1251"/>
        <v>96.221941970543682</v>
      </c>
      <c r="LP166" s="9">
        <f t="shared" si="590"/>
        <v>88.714506162180527</v>
      </c>
      <c r="LQ166" s="120">
        <f t="shared" si="869"/>
        <v>92.468224066362097</v>
      </c>
      <c r="LR166" s="15">
        <f t="shared" si="870"/>
        <v>7.3210768284521198E-4</v>
      </c>
      <c r="LS166" s="12"/>
      <c r="LT166" s="11">
        <f t="shared" si="1079"/>
        <v>7.5157933287998632E-4</v>
      </c>
      <c r="LU166" s="10">
        <f t="shared" si="871"/>
        <v>92.552536826894908</v>
      </c>
      <c r="LV166" s="9">
        <f t="shared" si="1252"/>
        <v>96.20721216205466</v>
      </c>
      <c r="LW166" s="9">
        <f t="shared" si="592"/>
        <v>88.535390777228145</v>
      </c>
      <c r="LX166" s="120">
        <f t="shared" si="872"/>
        <v>92.371301469641395</v>
      </c>
      <c r="LY166" s="15">
        <f t="shared" si="873"/>
        <v>7.4813818201294364E-4</v>
      </c>
      <c r="LZ166" s="12"/>
      <c r="MA166" s="11">
        <f t="shared" si="1080"/>
        <v>7.6759762419123545E-4</v>
      </c>
      <c r="MB166" s="10">
        <f t="shared" si="874"/>
        <v>92.454882874920074</v>
      </c>
      <c r="MC166" s="9">
        <f t="shared" si="1253"/>
        <v>96.191830232733679</v>
      </c>
      <c r="MD166" s="9">
        <f t="shared" si="594"/>
        <v>88.356529050436649</v>
      </c>
      <c r="ME166" s="120">
        <f t="shared" si="875"/>
        <v>92.274179641585164</v>
      </c>
      <c r="MF166" s="15">
        <f t="shared" si="876"/>
        <v>7.6408035171951722E-4</v>
      </c>
      <c r="MG166" s="12"/>
      <c r="MH166" s="11">
        <f t="shared" si="1081"/>
        <v>7.8352696491480636E-4</v>
      </c>
      <c r="MI166" s="10">
        <f t="shared" si="877"/>
        <v>92.357016234919854</v>
      </c>
      <c r="MJ166" s="9">
        <f t="shared" si="1254"/>
        <v>96.17578576790919</v>
      </c>
      <c r="MK166" s="9">
        <f t="shared" si="596"/>
        <v>88.177909880755124</v>
      </c>
      <c r="ML166" s="120">
        <f t="shared" si="878"/>
        <v>92.176847824332157</v>
      </c>
      <c r="MM166" s="15">
        <f t="shared" si="879"/>
        <v>7.7993425889905511E-4</v>
      </c>
      <c r="MN166" s="12"/>
      <c r="MO166" s="11">
        <f t="shared" si="1082"/>
        <v>7.993674133634595E-4</v>
      </c>
      <c r="MP166" s="10">
        <f t="shared" si="880"/>
        <v>92.258926335905699</v>
      </c>
      <c r="MQ166" s="9">
        <f t="shared" si="1255"/>
        <v>96.159068582234525</v>
      </c>
      <c r="MR166" s="9">
        <f t="shared" si="598"/>
        <v>87.999522291109741</v>
      </c>
      <c r="MS166" s="120">
        <f t="shared" si="881"/>
        <v>92.07929543667214</v>
      </c>
      <c r="MT166" s="15">
        <f t="shared" si="882"/>
        <v>7.9569998075894636E-4</v>
      </c>
      <c r="MU166" s="12"/>
      <c r="MV166" s="11">
        <f t="shared" si="1083"/>
        <v>8.1511903848745682E-4</v>
      </c>
      <c r="MW166" s="10">
        <f t="shared" si="883"/>
        <v>92.160602783424423</v>
      </c>
      <c r="MX166" s="9">
        <f t="shared" si="1256"/>
        <v>96.141668717720108</v>
      </c>
      <c r="MY166" s="9">
        <f t="shared" si="1257"/>
        <v>87.821355430693217</v>
      </c>
      <c r="MZ166" s="120">
        <f t="shared" si="884"/>
        <v>91.981512074206663</v>
      </c>
      <c r="NA166" s="15">
        <f t="shared" si="885"/>
        <v>8.1137760436470179E-4</v>
      </c>
      <c r="NB166" s="12"/>
      <c r="NC166" s="11">
        <f t="shared" si="1084"/>
        <v>8.3078191946026265E-4</v>
      </c>
      <c r="ND166" s="10">
        <f t="shared" si="886"/>
        <v>92.062035359699308</v>
      </c>
      <c r="NE166" s="9">
        <f t="shared" si="601"/>
        <v>96.12357644174314</v>
      </c>
      <c r="NF166" s="9">
        <f t="shared" si="1258"/>
        <v>87.643398577103383</v>
      </c>
      <c r="NG166" s="120">
        <f t="shared" si="887"/>
        <v>91.883487509423261</v>
      </c>
      <c r="NH166" s="15">
        <f t="shared" si="888"/>
        <v>8.2696722623729969E-4</v>
      </c>
      <c r="NI166" s="12"/>
      <c r="NJ166" s="11">
        <f t="shared" si="1085"/>
        <v>8.4635614527635761E-4</v>
      </c>
      <c r="NK166" s="10">
        <f t="shared" si="889"/>
        <v>91.963214023684969</v>
      </c>
      <c r="NL166" s="9">
        <f t="shared" si="603"/>
        <v>96.104782245037114</v>
      </c>
      <c r="NM166" s="9">
        <f t="shared" si="1259"/>
        <v>87.465641138329204</v>
      </c>
      <c r="NN166" s="120">
        <f t="shared" si="890"/>
        <v>91.785211691683159</v>
      </c>
      <c r="NO166" s="15">
        <f t="shared" si="891"/>
        <v>8.4246895196347037E-4</v>
      </c>
      <c r="NP166" s="12"/>
      <c r="NQ166" s="11">
        <f t="shared" si="1086"/>
        <v>8.6184181436162275E-4</v>
      </c>
      <c r="NR166" s="10">
        <f t="shared" si="892"/>
        <v>91.864128911036175</v>
      </c>
      <c r="NS166" s="9">
        <f t="shared" si="605"/>
        <v>96.085276839663294</v>
      </c>
      <c r="NT166" s="9">
        <f t="shared" si="1260"/>
        <v>87.288072654594558</v>
      </c>
      <c r="NU166" s="120">
        <f t="shared" si="893"/>
        <v>91.686674747128933</v>
      </c>
      <c r="NV166" s="15">
        <f t="shared" si="894"/>
        <v>8.5788289581806927E-4</v>
      </c>
      <c r="NW166" s="12"/>
      <c r="NX166" s="11">
        <f t="shared" si="1087"/>
        <v>8.7723903419548296E-4</v>
      </c>
      <c r="NY166" s="10">
        <f t="shared" si="895"/>
        <v>91.764770333996864</v>
      </c>
      <c r="NZ166" s="9">
        <f t="shared" si="607"/>
        <v>96.065051156966234</v>
      </c>
      <c r="OA166" s="9">
        <f t="shared" si="1261"/>
        <v>87.110682800057972</v>
      </c>
      <c r="OB166" s="120">
        <f t="shared" si="896"/>
        <v>91.587866978512096</v>
      </c>
      <c r="OC166" s="15">
        <f t="shared" si="897"/>
        <v>8.7320918039895988E-4</v>
      </c>
      <c r="OD166" s="12"/>
      <c r="OE166" s="11">
        <f t="shared" si="1088"/>
        <v>8.9254792094519407E-4</v>
      </c>
      <c r="OF166" s="10">
        <f t="shared" si="898"/>
        <v>91.665128781209489</v>
      </c>
      <c r="OG166" s="9">
        <f t="shared" si="609"/>
        <v>96.044096345515399</v>
      </c>
      <c r="OH166" s="9">
        <f t="shared" si="1262"/>
        <v>86.933461384374695</v>
      </c>
      <c r="OI166" s="120">
        <f t="shared" si="899"/>
        <v>91.488778864945047</v>
      </c>
      <c r="OJ166" s="15">
        <f t="shared" si="900"/>
        <v>8.8844793627393501E-4</v>
      </c>
      <c r="OK166" s="12"/>
      <c r="OL166" s="11">
        <f t="shared" si="1089"/>
        <v>9.0776859911189029E-4</v>
      </c>
      <c r="OM166" s="10">
        <f t="shared" si="901"/>
        <v>91.565194917448792</v>
      </c>
      <c r="ON166" s="9">
        <f t="shared" si="611"/>
        <v>96.022403769034625</v>
      </c>
      <c r="OO166" s="9">
        <f t="shared" si="1263"/>
        <v>86.756398354123959</v>
      </c>
      <c r="OP166" s="120">
        <f t="shared" si="902"/>
        <v>91.389401061579292</v>
      </c>
      <c r="OQ166" s="15">
        <f t="shared" si="903"/>
        <v>9.0359930163964647E-4</v>
      </c>
      <c r="OR166" s="12"/>
      <c r="OS166" s="11">
        <f t="shared" si="1090"/>
        <v>9.2290120118829265E-4</v>
      </c>
      <c r="OT166" s="10">
        <f t="shared" si="904"/>
        <v>91.464959583282308</v>
      </c>
      <c r="OU166" s="9">
        <f t="shared" si="613"/>
        <v>95.99996500432124</v>
      </c>
      <c r="OV166" s="9">
        <f t="shared" si="1264"/>
        <v>86.57948379410476</v>
      </c>
      <c r="OW166" s="120">
        <f t="shared" si="905"/>
        <v>91.289724399213</v>
      </c>
      <c r="OX166" s="15">
        <f t="shared" si="906"/>
        <v>9.1866342199230092E-4</v>
      </c>
      <c r="OY166" s="12"/>
      <c r="OZ166" s="11">
        <f t="shared" si="1091"/>
        <v>9.3794586732790755E-4</v>
      </c>
      <c r="PA166" s="10">
        <f t="shared" si="907"/>
        <v>91.364413794660209</v>
      </c>
      <c r="PB166" s="9">
        <f t="shared" si="615"/>
        <v>95.976771839156513</v>
      </c>
      <c r="PC166" s="9">
        <f t="shared" si="1265"/>
        <v>86.402707928504213</v>
      </c>
      <c r="PD166" s="120">
        <f t="shared" si="908"/>
        <v>91.189739883830356</v>
      </c>
      <c r="PE166" s="15">
        <f t="shared" si="909"/>
        <v>9.3364044980996587E-4</v>
      </c>
      <c r="PF166" s="12"/>
      <c r="PG166" s="11">
        <f t="shared" si="1092"/>
        <v>9.5290274502555876E-4</v>
      </c>
      <c r="PH166" s="10">
        <f t="shared" si="910"/>
        <v>91.263548742437223</v>
      </c>
      <c r="PI166" s="9">
        <f t="shared" si="617"/>
        <v>95.952816270209013</v>
      </c>
      <c r="PJ166" s="9">
        <f t="shared" si="1266"/>
        <v>86.226061121941839</v>
      </c>
      <c r="PK166" s="120">
        <f t="shared" si="911"/>
        <v>91.089438696075433</v>
      </c>
      <c r="PL166" s="15">
        <f t="shared" si="912"/>
        <v>9.4853054424626378E-4</v>
      </c>
      <c r="PM166" s="12"/>
      <c r="PN166" s="11">
        <f t="shared" si="1093"/>
        <v>9.6777198880903972E-4</v>
      </c>
      <c r="PO166" s="10">
        <f t="shared" si="913"/>
        <v>91.1623557918291</v>
      </c>
      <c r="PP166" s="9">
        <f t="shared" si="619"/>
        <v>95.928090500932299</v>
      </c>
      <c r="PQ166" s="9">
        <f t="shared" si="1267"/>
        <v>86.049533880394591</v>
      </c>
      <c r="PR166" s="120">
        <f t="shared" si="914"/>
        <v>90.988812190663452</v>
      </c>
      <c r="PS166" s="15">
        <f t="shared" si="915"/>
        <v>9.633338708351731E-4</v>
      </c>
      <c r="PT166" s="12"/>
      <c r="PU166" s="11">
        <f t="shared" si="1094"/>
        <v>9.8255375994157988E-4</v>
      </c>
      <c r="PV166" s="10">
        <f t="shared" si="916"/>
        <v>91.060826481806785</v>
      </c>
      <c r="PW166" s="9">
        <f t="shared" si="621"/>
        <v>95.902586939458402</v>
      </c>
      <c r="PX166" s="9">
        <f t="shared" si="1268"/>
        <v>85.873116852003122</v>
      </c>
      <c r="PY166" s="120">
        <f t="shared" si="917"/>
        <v>90.887851895730762</v>
      </c>
      <c r="PZ166" s="15">
        <f t="shared" si="918"/>
        <v>9.7805060120695906E-4</v>
      </c>
      <c r="QA166" s="12"/>
      <c r="QB166" s="11">
        <f t="shared" si="1095"/>
        <v>9.9724822613525901E-4</v>
      </c>
      <c r="QC166" s="10">
        <f t="shared" si="919"/>
        <v>90.958952524429151</v>
      </c>
      <c r="QD166" s="9">
        <f t="shared" si="623"/>
        <v>95.876298196488392</v>
      </c>
      <c r="QE166" s="9">
        <f t="shared" si="1269"/>
        <v>86.935610443234779</v>
      </c>
      <c r="QF166" s="120">
        <f t="shared" si="920"/>
        <v>91.405954319861593</v>
      </c>
      <c r="QG166" s="15">
        <f t="shared" si="921"/>
        <v>8.7187507974232931E-4</v>
      </c>
      <c r="QH166" s="12"/>
      <c r="QI166" s="11">
        <f t="shared" si="1096"/>
        <v>8.9043069490101802E-4</v>
      </c>
      <c r="QJ166" s="10">
        <f t="shared" si="922"/>
        <v>91.479304566232656</v>
      </c>
      <c r="QK166" s="9">
        <f t="shared" si="625"/>
        <v>95.855407366206563</v>
      </c>
      <c r="QL166" s="9">
        <f t="shared" si="1270"/>
        <v>94.008089612597132</v>
      </c>
      <c r="QM166" s="120">
        <f t="shared" si="923"/>
        <v>94.931748489401855</v>
      </c>
      <c r="QN166" s="15">
        <f t="shared" si="924"/>
        <v>1.8014613172812212E-4</v>
      </c>
      <c r="QO166" s="12"/>
      <c r="QP166" s="11">
        <f t="shared" si="1097"/>
        <v>1.9659282544452327E-4</v>
      </c>
      <c r="QQ166" s="10">
        <f t="shared" si="925"/>
        <v>95.015013080014114</v>
      </c>
      <c r="QR166" s="9">
        <f t="shared" si="627"/>
        <v>95.85451550545244</v>
      </c>
      <c r="QS166" s="9">
        <f t="shared" si="1271"/>
        <v>94.105263324462285</v>
      </c>
      <c r="QT166" s="120">
        <f t="shared" si="926"/>
        <v>94.97988941495737</v>
      </c>
      <c r="QU166" s="15">
        <f t="shared" si="927"/>
        <v>1.7058300512007182E-4</v>
      </c>
      <c r="QV166" s="12"/>
      <c r="QW166" s="11">
        <f t="shared" si="1098"/>
        <v>1.8700323506420723E-4</v>
      </c>
      <c r="QX166" s="10">
        <f t="shared" si="928"/>
        <v>95.063119411579777</v>
      </c>
      <c r="QY166" s="9">
        <f t="shared" si="629"/>
        <v>95.853715820924478</v>
      </c>
      <c r="QZ166" s="9">
        <f t="shared" si="1272"/>
        <v>94.204778190157953</v>
      </c>
      <c r="RA166" s="120">
        <f t="shared" si="929"/>
        <v>95.029247005541208</v>
      </c>
      <c r="RB166" s="15">
        <f t="shared" si="930"/>
        <v>1.6080056344563914E-4</v>
      </c>
      <c r="RC166" s="12"/>
      <c r="RD166" s="11">
        <f t="shared" si="1099"/>
        <v>1.7719548474220522E-4</v>
      </c>
      <c r="RE166" s="10">
        <f t="shared" si="931"/>
        <v>95.112445402370469</v>
      </c>
      <c r="RF166" s="9">
        <f t="shared" si="631"/>
        <v>95.853005225668312</v>
      </c>
      <c r="RG166" s="9">
        <f t="shared" si="1273"/>
        <v>94.306614313664184</v>
      </c>
      <c r="RH166" s="120">
        <f t="shared" si="932"/>
        <v>95.079809769666241</v>
      </c>
      <c r="RI166" s="15">
        <f t="shared" si="933"/>
        <v>1.5080044588580791E-4</v>
      </c>
      <c r="RJ166" s="12"/>
      <c r="RK166" s="11">
        <f t="shared" si="1100"/>
        <v>1.6717126503701106E-4</v>
      </c>
      <c r="RL166" s="10">
        <f t="shared" si="934"/>
        <v>95.162979455980704</v>
      </c>
      <c r="RM166" s="9">
        <f t="shared" si="633"/>
        <v>95.85238026537877</v>
      </c>
      <c r="RN166" s="9">
        <f t="shared" si="1274"/>
        <v>94.410751070584851</v>
      </c>
      <c r="RO166" s="120">
        <f t="shared" si="935"/>
        <v>95.131565667981818</v>
      </c>
      <c r="RP166" s="15">
        <f t="shared" si="936"/>
        <v>1.405843268279222E-4</v>
      </c>
      <c r="RQ166" s="12"/>
      <c r="RR166" s="11">
        <f t="shared" si="1101"/>
        <v>1.5693230204051598E-4</v>
      </c>
      <c r="RS166" s="10">
        <f t="shared" si="937"/>
        <v>95.214709425470517</v>
      </c>
      <c r="RT166" s="9">
        <f t="shared" si="635"/>
        <v>95.851837113879284</v>
      </c>
      <c r="RU166" s="9">
        <f t="shared" si="1275"/>
        <v>94.517167114230816</v>
      </c>
      <c r="RV166" s="120">
        <f t="shared" si="938"/>
        <v>95.18450211405505</v>
      </c>
      <c r="RW166" s="15">
        <f t="shared" si="939"/>
        <v>1.3015391483163415E-4</v>
      </c>
      <c r="RX166" s="12"/>
      <c r="RY166" s="11">
        <f t="shared" si="1102"/>
        <v>1.4648035633047255E-4</v>
      </c>
      <c r="RZ166" s="10">
        <f t="shared" si="940"/>
        <v>95.267622614388642</v>
      </c>
      <c r="SA166" s="9">
        <f t="shared" si="637"/>
        <v>95.851371568905037</v>
      </c>
      <c r="SB166" s="9">
        <f t="shared" si="1276"/>
        <v>94.625840383430543</v>
      </c>
      <c r="SC166" s="120">
        <f t="shared" si="941"/>
        <v>95.23860597616779</v>
      </c>
      <c r="SD166" s="15">
        <f t="shared" si="942"/>
        <v>1.1951095145599349E-4</v>
      </c>
      <c r="SE166" s="12"/>
      <c r="SF166" s="11">
        <f t="shared" si="1103"/>
        <v>1.3581722178467121E-4</v>
      </c>
      <c r="SG166" s="10">
        <f t="shared" si="943"/>
        <v>95.321705778815755</v>
      </c>
      <c r="SH166" s="9">
        <f t="shared" si="639"/>
        <v>95.850979048191746</v>
      </c>
      <c r="SI166" s="9">
        <f t="shared" si="1277"/>
        <v>94.736748112063381</v>
      </c>
      <c r="SJ166" s="120">
        <f t="shared" si="944"/>
        <v>95.293863580127564</v>
      </c>
      <c r="SK166" s="15">
        <f t="shared" si="945"/>
        <v>1.0865720994839145E-4</v>
      </c>
      <c r="SL166" s="12"/>
      <c r="SM166" s="11">
        <f t="shared" si="1104"/>
        <v>1.2494472425749227E-4</v>
      </c>
      <c r="SN166" s="10">
        <f t="shared" si="946"/>
        <v>95.376945130426009</v>
      </c>
      <c r="SO166" s="9">
        <f t="shared" si="641"/>
        <v>95.850654585871183</v>
      </c>
      <c r="SP166" s="9">
        <f t="shared" si="1278"/>
        <v>94.849866840302141</v>
      </c>
      <c r="SQ166" s="120">
        <f t="shared" si="947"/>
        <v>95.350260713086669</v>
      </c>
      <c r="SR166" s="15">
        <f t="shared" si="948"/>
        <v>9.7594493796700226E-5</v>
      </c>
      <c r="SS166" s="12"/>
      <c r="ST166" s="11">
        <f t="shared" si="1105"/>
        <v>1.1386472012039903E-4</v>
      </c>
      <c r="SU166" s="10">
        <f t="shared" si="949"/>
        <v>95.433326340560143</v>
      </c>
      <c r="SV166" s="9">
        <f t="shared" si="643"/>
        <v>95.850392829173416</v>
      </c>
      <c r="SW166" s="9">
        <f t="shared" si="1279"/>
        <v>94.965172427542939</v>
      </c>
      <c r="SX166" s="120">
        <f t="shared" si="950"/>
        <v>95.407782628358177</v>
      </c>
      <c r="SY166" s="15">
        <f t="shared" si="951"/>
        <v>8.6324635146803216E-5</v>
      </c>
      <c r="SZ166" s="12"/>
      <c r="TA166" s="11">
        <f t="shared" si="1106"/>
        <v>1.0257909466859502E-4</v>
      </c>
      <c r="TB166" s="10">
        <f t="shared" si="952"/>
        <v>95.490834545298611</v>
      </c>
      <c r="TC166" s="9">
        <f t="shared" si="645"/>
        <v>95.850188035434755</v>
      </c>
      <c r="TD166" s="9">
        <f t="shared" si="1280"/>
        <v>95.082640067003595</v>
      </c>
      <c r="TE166" s="120">
        <f t="shared" si="953"/>
        <v>95.466414051219175</v>
      </c>
      <c r="TF166" s="15">
        <f t="shared" si="954"/>
        <v>7.4849493087201266E-5</v>
      </c>
      <c r="TG166" s="12"/>
      <c r="TH166" s="11">
        <f t="shared" si="1107"/>
        <v>9.108976039566616E-5</v>
      </c>
      <c r="TI166" s="10">
        <f t="shared" si="955"/>
        <v>95.549454351524389</v>
      </c>
      <c r="TJ166" s="9">
        <f t="shared" si="647"/>
        <v>95.850034069409446</v>
      </c>
      <c r="TK166" s="9">
        <f t="shared" si="1281"/>
        <v>95.202244301956753</v>
      </c>
      <c r="TL166" s="120">
        <f t="shared" si="956"/>
        <v>95.526139185683093</v>
      </c>
      <c r="TM166" s="15">
        <f t="shared" si="957"/>
        <v>6.3170951803854353E-5</v>
      </c>
      <c r="TN166" s="12"/>
      <c r="TO166" s="11">
        <f t="shared" si="1108"/>
        <v>7.9398655139436964E-5</v>
      </c>
      <c r="TP166" s="10">
        <f t="shared" si="958"/>
        <v>95.609169843956892</v>
      </c>
      <c r="TQ166" s="9">
        <f t="shared" si="649"/>
        <v>95.849924400881889</v>
      </c>
      <c r="TR166" s="9">
        <f t="shared" si="1282"/>
        <v>95.323959043562382</v>
      </c>
      <c r="TS166" s="120">
        <f t="shared" si="959"/>
        <v>95.586941722222136</v>
      </c>
      <c r="TT166" s="15">
        <f t="shared" si="960"/>
        <v>5.1290918608332737E-5</v>
      </c>
      <c r="TU166" s="12"/>
      <c r="TV166" s="11">
        <f t="shared" si="1109"/>
        <v>6.7507740102247407E-5</v>
      </c>
      <c r="TW166" s="10">
        <f t="shared" si="961"/>
        <v>95.66996459313728</v>
      </c>
      <c r="TX166" s="9">
        <f t="shared" si="651"/>
        <v>95.849852102575156</v>
      </c>
      <c r="TY166" s="9">
        <f t="shared" si="1283"/>
        <v>95.447757590260053</v>
      </c>
      <c r="TZ166" s="120">
        <f t="shared" si="962"/>
        <v>95.648804846417605</v>
      </c>
      <c r="UA166" s="15">
        <f t="shared" si="963"/>
        <v>3.9211321842786079E-5</v>
      </c>
      <c r="UB166" s="12"/>
      <c r="UC166" s="11">
        <f t="shared" si="1110"/>
        <v>5.5418997749253657E-5</v>
      </c>
      <c r="UD166" s="10">
        <f t="shared" si="964"/>
        <v>95.731821664342561</v>
      </c>
      <c r="UE166" s="9">
        <f t="shared" si="653"/>
        <v>95.849809848350461</v>
      </c>
      <c r="UF166" s="9">
        <f t="shared" si="1284"/>
        <v>95.573612648675095</v>
      </c>
      <c r="UG166" s="120">
        <f t="shared" si="965"/>
        <v>95.711711248512785</v>
      </c>
      <c r="UH166" s="15">
        <f t="shared" si="966"/>
        <v>2.6934108665625018E-5</v>
      </c>
      <c r="UI166" s="12"/>
      <c r="UJ166" s="11">
        <f t="shared" si="1111"/>
        <v>4.3134429588765891E-5</v>
      </c>
      <c r="UK166" s="10">
        <f t="shared" si="967"/>
        <v>95.794723627402334</v>
      </c>
      <c r="UL166" s="9">
        <f t="shared" si="655"/>
        <v>95.849789911691147</v>
      </c>
      <c r="UM166" s="9">
        <f t="shared" si="1285"/>
        <v>95.701496355985171</v>
      </c>
      <c r="UN166" s="120">
        <f t="shared" si="968"/>
        <v>95.775643133838159</v>
      </c>
      <c r="UO166" s="15">
        <f t="shared" si="969"/>
        <v>1.4461242722560176E-5</v>
      </c>
      <c r="UP166" s="12"/>
      <c r="UQ166" s="11">
        <f t="shared" si="1112"/>
        <v>3.0656053839334967E-5</v>
      </c>
      <c r="UR166" s="10">
        <f t="shared" si="970"/>
        <v>95.858652567387608</v>
      </c>
      <c r="US166" s="9">
        <f t="shared" si="657"/>
        <v>95.849784164463458</v>
      </c>
      <c r="UT166" s="9">
        <f t="shared" si="1286"/>
        <v>95.831380303694459</v>
      </c>
      <c r="UU166" s="120">
        <f t="shared" si="971"/>
        <v>95.840582234078965</v>
      </c>
      <c r="UV166" s="15">
        <f t="shared" si="972"/>
        <v>1.7947017073362883E-6</v>
      </c>
      <c r="UW166" s="12"/>
      <c r="UX166" s="11">
        <f t="shared" si="1113"/>
        <v>1.7985902988103E-5</v>
      </c>
      <c r="UY166" s="10">
        <f t="shared" si="973"/>
        <v>95.923590096140884</v>
      </c>
      <c r="UZ166" s="9">
        <f t="shared" si="659"/>
        <v>95.849784075945436</v>
      </c>
      <c r="VA166" s="9">
        <f t="shared" si="1287"/>
        <v>95.963235562751379</v>
      </c>
      <c r="VB166" s="120">
        <f t="shared" si="974"/>
        <v>95.9065098193484</v>
      </c>
      <c r="VC166" s="15">
        <f t="shared" si="975"/>
        <v>-1.1063525182367363E-5</v>
      </c>
      <c r="VD166" s="12"/>
      <c r="VE166" s="11">
        <f t="shared" si="1114"/>
        <v>5.1260212459083255E-6</v>
      </c>
      <c r="VF166" s="10">
        <f t="shared" si="976"/>
        <v>95.989517364610506</v>
      </c>
      <c r="VG166" s="9">
        <f t="shared" si="661"/>
        <v>95.849787439776904</v>
      </c>
      <c r="VH166" s="9">
        <f t="shared" si="1288"/>
        <v>96.09702926092325</v>
      </c>
      <c r="VI166" s="120">
        <f t="shared" si="977"/>
        <v>95.97340835035007</v>
      </c>
      <c r="VJ166" s="15">
        <f t="shared" si="978"/>
        <v>-2.4110447481979369E-5</v>
      </c>
      <c r="VK166" s="12"/>
      <c r="VL166" s="11">
        <f t="shared" si="1115"/>
        <v>-7.9215380955918297E-6</v>
      </c>
      <c r="VM166" s="10">
        <f t="shared" si="979"/>
        <v>96.056415075952401</v>
      </c>
      <c r="VN166" s="9">
        <f t="shared" si="663"/>
        <v>95.849803415396593</v>
      </c>
      <c r="VO166" s="9">
        <f t="shared" si="1289"/>
        <v>96.232715858664804</v>
      </c>
      <c r="VP166" s="120">
        <f t="shared" si="980"/>
        <v>96.041259637030691</v>
      </c>
      <c r="VQ166" s="15">
        <f t="shared" si="981"/>
        <v>-3.734073107376971E-5</v>
      </c>
      <c r="VR166" s="12"/>
      <c r="VS166" s="11">
        <f t="shared" si="1116"/>
        <v>-2.1154242545346513E-5</v>
      </c>
      <c r="VT166" s="10">
        <f t="shared" si="982"/>
        <v>96.124264523931373</v>
      </c>
      <c r="VU166" s="9">
        <f t="shared" si="665"/>
        <v>95.849841734276382</v>
      </c>
      <c r="VV166" s="9">
        <f t="shared" si="1290"/>
        <v>96.370247928409285</v>
      </c>
      <c r="VW166" s="120">
        <f t="shared" si="983"/>
        <v>96.110044831342833</v>
      </c>
      <c r="VX166" s="15">
        <f t="shared" si="984"/>
        <v>-5.0748801941205325E-5</v>
      </c>
      <c r="VY166" s="12"/>
      <c r="VZ166" s="11">
        <f t="shared" si="1117"/>
        <v>-3.456685380688915E-5</v>
      </c>
      <c r="WA166" s="10">
        <f t="shared" si="985"/>
        <v>96.193046977432317</v>
      </c>
      <c r="WB166" s="9">
        <f t="shared" si="667"/>
        <v>95.849912512353484</v>
      </c>
      <c r="WC166" s="9">
        <f t="shared" si="1291"/>
        <v>96.509576330170304</v>
      </c>
      <c r="WD166" s="120">
        <f t="shared" si="986"/>
        <v>96.179744421261887</v>
      </c>
      <c r="WE166" s="15">
        <f t="shared" si="987"/>
        <v>-6.4328881584401276E-5</v>
      </c>
      <c r="WF166" s="12"/>
      <c r="WG166" s="11">
        <f t="shared" si="1118"/>
        <v>-4.8153645389444108E-5</v>
      </c>
      <c r="WH166" s="10">
        <f t="shared" si="988"/>
        <v>96.262743040494996</v>
      </c>
      <c r="WI166" s="9">
        <f t="shared" si="669"/>
        <v>95.850026238198708</v>
      </c>
      <c r="WJ166" s="9">
        <f t="shared" si="1292"/>
        <v>96.650650426985905</v>
      </c>
      <c r="WK166" s="120">
        <f t="shared" si="989"/>
        <v>96.250338332592307</v>
      </c>
      <c r="WL166" s="15">
        <f t="shared" si="990"/>
        <v>-7.8075009183544062E-5</v>
      </c>
      <c r="WM166" s="12"/>
      <c r="WN166" s="11">
        <f t="shared" si="1119"/>
        <v>-6.1908706267146103E-5</v>
      </c>
      <c r="WO166" s="10">
        <f t="shared" si="991"/>
        <v>96.333332753726268</v>
      </c>
      <c r="WP166" s="9">
        <f t="shared" si="671"/>
        <v>95.850193759971191</v>
      </c>
      <c r="WQ166" s="9">
        <f t="shared" si="1293"/>
        <v>96.793417813678403</v>
      </c>
      <c r="WR166" s="120">
        <f t="shared" si="992"/>
        <v>96.321805786824797</v>
      </c>
      <c r="WS166" s="15">
        <f t="shared" si="993"/>
        <v>-9.1981016420307157E-5</v>
      </c>
      <c r="WT166" s="12"/>
      <c r="WU166" s="11">
        <f t="shared" si="1120"/>
        <v>-7.5825915527246218E-5</v>
      </c>
      <c r="WV166" s="10">
        <f t="shared" si="994"/>
        <v>96.404795451694838</v>
      </c>
      <c r="WW166" s="9">
        <f t="shared" si="673"/>
        <v>95.850426271011997</v>
      </c>
      <c r="WX166" s="9">
        <f t="shared" si="1294"/>
        <v>96.937824103505079</v>
      </c>
      <c r="WY166" s="120">
        <f t="shared" si="995"/>
        <v>96.394125187258538</v>
      </c>
      <c r="WZ166" s="15">
        <f t="shared" si="996"/>
        <v>-1.0604050807741591E-4</v>
      </c>
      <c r="XA166" s="12"/>
      <c r="XB166" s="11">
        <f t="shared" si="1121"/>
        <v>-8.9898922786162342E-5</v>
      </c>
      <c r="XC166" s="10">
        <f t="shared" si="997"/>
        <v>96.47710964854862</v>
      </c>
      <c r="XD166" s="9">
        <f t="shared" si="675"/>
        <v>95.850735293988521</v>
      </c>
      <c r="XE166" s="9">
        <f t="shared" si="1295"/>
        <v>97.083813275943172</v>
      </c>
      <c r="XF166" s="120">
        <f t="shared" si="998"/>
        <v>96.467274284965839</v>
      </c>
      <c r="XG166" s="15">
        <f t="shared" si="999"/>
        <v>-1.2024689750002443E-4</v>
      </c>
      <c r="XH166" s="12"/>
      <c r="XI166" s="11">
        <f t="shared" si="1122"/>
        <v>-1.0412118348803731E-4</v>
      </c>
      <c r="XJ166" s="10">
        <f t="shared" si="1000"/>
        <v>96.550253203584191</v>
      </c>
      <c r="XK166" s="9">
        <f t="shared" si="677"/>
        <v>95.85113266385585</v>
      </c>
      <c r="XL166" s="9">
        <f t="shared" si="1296"/>
        <v>97.23132770685551</v>
      </c>
      <c r="XM166" s="120">
        <f t="shared" si="1001"/>
        <v>96.541230185355687</v>
      </c>
      <c r="XN166" s="15">
        <f t="shared" si="1002"/>
        <v>-1.3459341119897574E-4</v>
      </c>
      <c r="XO166" s="12"/>
      <c r="XP166" s="11">
        <f t="shared" si="1123"/>
        <v>-1.1848596334582053E-4</v>
      </c>
      <c r="XQ166" s="10">
        <f t="shared" si="1003"/>
        <v>96.624203327371376</v>
      </c>
      <c r="XR166" s="9">
        <f t="shared" si="679"/>
        <v>95.851630509569119</v>
      </c>
      <c r="XS166" s="9">
        <f t="shared" si="1297"/>
        <v>97.38030820407532</v>
      </c>
      <c r="XT166" s="120">
        <f t="shared" si="1004"/>
        <v>96.61596935682222</v>
      </c>
      <c r="XU166" s="15">
        <f t="shared" si="1005"/>
        <v>-1.4907309410429743E-4</v>
      </c>
      <c r="XV166" s="12"/>
      <c r="XW166" s="11">
        <f t="shared" si="1124"/>
        <v>-1.329863434372858E-4</v>
      </c>
      <c r="XX166" s="10">
        <f t="shared" si="1006"/>
        <v>96.698936589965456</v>
      </c>
      <c r="XY166" s="9">
        <f t="shared" si="681"/>
        <v>95.852241234575501</v>
      </c>
      <c r="XZ166" s="9">
        <f t="shared" si="1298"/>
        <v>97.53069404894552</v>
      </c>
      <c r="YA166" s="120">
        <f t="shared" si="1007"/>
        <v>96.691467641760511</v>
      </c>
      <c r="YB166" s="15">
        <f t="shared" si="1008"/>
        <v>-1.6367881551842048E-4</v>
      </c>
      <c r="YC166" s="12"/>
      <c r="YD166" s="11">
        <f t="shared" si="1125"/>
        <v>-1.476152260062933E-4</v>
      </c>
      <c r="YE166" s="10">
        <f t="shared" si="1009"/>
        <v>96.774428931491457</v>
      </c>
      <c r="YF166" s="9">
        <f t="shared" si="683"/>
        <v>95.852977496121824</v>
      </c>
      <c r="YG166" s="9">
        <f t="shared" si="1299"/>
        <v>97.68242304371185</v>
      </c>
      <c r="YH166" s="120">
        <f t="shared" si="1010"/>
        <v>96.767700269916844</v>
      </c>
      <c r="YI166" s="15">
        <f t="shared" si="1011"/>
        <v>-1.7840327575570049E-4</v>
      </c>
      <c r="YJ166" s="12"/>
      <c r="YK166" s="11">
        <f t="shared" si="1126"/>
        <v>-1.6236534095691736E-4</v>
      </c>
      <c r="YL166" s="10">
        <f t="shared" si="1012"/>
        <v>96.850655675070612</v>
      </c>
      <c r="YM166" s="9">
        <f t="shared" si="685"/>
        <v>95.853852183420827</v>
      </c>
      <c r="YN166" s="9">
        <f t="shared" si="1300"/>
        <v>97.83543156463746</v>
      </c>
      <c r="YO166" s="120">
        <f t="shared" si="1013"/>
        <v>96.844641874029151</v>
      </c>
      <c r="YP166" s="15">
        <f t="shared" si="1014"/>
        <v>-1.932390134512077E-4</v>
      </c>
      <c r="YQ166" s="12"/>
      <c r="YR166" s="11">
        <f t="shared" si="1127"/>
        <v>-1.7722925302422629E-4</v>
      </c>
      <c r="YS166" s="10">
        <f t="shared" si="1015"/>
        <v>96.927591542046727</v>
      </c>
      <c r="YT166" s="9">
        <f t="shared" si="687"/>
        <v>95.854878394725986</v>
      </c>
      <c r="YU166" s="9">
        <f t="shared" si="1301"/>
        <v>97.989654620686295</v>
      </c>
      <c r="YV166" s="120">
        <f t="shared" si="1016"/>
        <v>96.922266507706141</v>
      </c>
      <c r="YW166" s="15">
        <f t="shared" si="1017"/>
        <v>-2.0817841351900964E-4</v>
      </c>
      <c r="YX166" s="12"/>
      <c r="YY166" s="11">
        <f t="shared" si="1128"/>
        <v>-1.9219936960286176E-4</v>
      </c>
      <c r="YZ166" s="10">
        <f t="shared" si="1018"/>
        <v>97.005210669463594</v>
      </c>
      <c r="ZA166" s="9">
        <f t="shared" si="689"/>
        <v>95.856069413371912</v>
      </c>
      <c r="ZB166" s="9">
        <f t="shared" si="1302"/>
        <v>98.145025917582217</v>
      </c>
      <c r="ZC166" s="120">
        <f t="shared" si="1019"/>
        <v>97.000547665477058</v>
      </c>
      <c r="ZD166" s="15">
        <f t="shared" si="1020"/>
        <v>-2.232137157355509E-4</v>
      </c>
      <c r="ZE166" s="12"/>
      <c r="ZF166" s="11">
        <f t="shared" si="1129"/>
        <v>-2.0726794920987795E-4</v>
      </c>
      <c r="ZG166" s="10">
        <f t="shared" si="1021"/>
        <v>97.083486629727759</v>
      </c>
      <c r="ZH166" s="9">
        <f t="shared" si="691"/>
        <v>95.857438682843707</v>
      </c>
      <c r="ZI166" s="9">
        <f t="shared" si="1303"/>
        <v>98.301477927030973</v>
      </c>
      <c r="ZJ166" s="120">
        <f t="shared" si="1022"/>
        <v>97.079458304937333</v>
      </c>
      <c r="ZK166" s="15">
        <f t="shared" si="1023"/>
        <v>-2.3833702392119549E-4</v>
      </c>
      <c r="ZL166" s="12"/>
      <c r="ZM166" s="11">
        <f t="shared" si="1130"/>
        <v>-2.2242711055571855E-4</v>
      </c>
      <c r="ZN166" s="10">
        <f t="shared" si="1024"/>
        <v>97.162392452384324</v>
      </c>
      <c r="ZO166" s="9">
        <f t="shared" si="693"/>
        <v>95.858999780945496</v>
      </c>
      <c r="ZP166" s="9">
        <f t="shared" si="1304"/>
        <v>98.45894196086293</v>
      </c>
      <c r="ZQ166" s="120">
        <f t="shared" si="1025"/>
        <v>97.158970870904213</v>
      </c>
      <c r="ZR166" s="15">
        <f t="shared" si="1026"/>
        <v>-2.5354031568947702E-4</v>
      </c>
      <c r="ZS166" s="12"/>
      <c r="ZT166" s="11">
        <f t="shared" si="1131"/>
        <v>-2.3766884219369707E-4</v>
      </c>
      <c r="ZU166" s="10">
        <f t="shared" si="1027"/>
        <v>97.241900647922137</v>
      </c>
      <c r="ZV166" s="9">
        <f t="shared" si="695"/>
        <v>95.860766393144274</v>
      </c>
      <c r="ZW166" s="9">
        <f t="shared" si="1305"/>
        <v>98.617348249822726</v>
      </c>
      <c r="ZX166" s="120">
        <f t="shared" si="1028"/>
        <v>97.2390573214835</v>
      </c>
      <c r="ZY166" s="15">
        <f t="shared" si="1029"/>
        <v>-2.6881545272992733E-4</v>
      </c>
      <c r="ZZ166" s="12"/>
      <c r="AAA166" s="11">
        <f t="shared" si="1132"/>
        <v>-2.5298501271454909E-4</v>
      </c>
      <c r="AAB166" s="10">
        <f t="shared" si="1030"/>
        <v>97.321983233511702</v>
      </c>
      <c r="AAC166" s="9">
        <f t="shared" si="697"/>
        <v>95.86275228517097</v>
      </c>
      <c r="AAD166" s="9">
        <f t="shared" si="1306"/>
        <v>98.776626026714766</v>
      </c>
      <c r="AAE166" s="120">
        <f t="shared" si="1031"/>
        <v>97.319689155942868</v>
      </c>
      <c r="AAF166" s="15">
        <f t="shared" si="1032"/>
        <v>-2.8415419158811945E-4</v>
      </c>
      <c r="AAG166" s="12"/>
      <c r="AAH166" s="11">
        <f t="shared" si="1133"/>
        <v>-2.68367381450378E-4</v>
      </c>
      <c r="AAI166" s="10">
        <f t="shared" si="1033"/>
        <v>97.40261176057345</v>
      </c>
      <c r="AAJ166" s="9">
        <f t="shared" si="699"/>
        <v>95.864971274966294</v>
      </c>
      <c r="AAK166" s="9">
        <f t="shared" si="1307"/>
        <v>98.936703612990456</v>
      </c>
      <c r="AAL166" s="120">
        <f t="shared" si="1034"/>
        <v>97.400837443978375</v>
      </c>
      <c r="AAM166" s="15">
        <f t="shared" si="1035"/>
        <v>-2.9954819484522303E-4</v>
      </c>
      <c r="AAN166" s="12"/>
      <c r="AAO166" s="11">
        <f t="shared" si="1134"/>
        <v>-2.8380760959082884E-4</v>
      </c>
      <c r="AAP166" s="10">
        <f t="shared" si="1036"/>
        <v>97.483757343764452</v>
      </c>
      <c r="AAQ166" s="9">
        <f t="shared" si="701"/>
        <v>95.867437204062654</v>
      </c>
      <c r="AAR166" s="9">
        <f t="shared" si="702"/>
        <v>99.097508190588172</v>
      </c>
      <c r="AAS166" s="120">
        <f t="shared" si="1037"/>
        <v>97.48247269732542</v>
      </c>
      <c r="AAT166" s="15">
        <f t="shared" si="1038"/>
        <v>-3.1498901165914056E-4</v>
      </c>
      <c r="AAU166" s="12"/>
      <c r="AAV166" s="11">
        <f t="shared" si="1135"/>
        <v>-2.992972406242773E-4</v>
      </c>
      <c r="AAW166" s="10">
        <f t="shared" si="1039"/>
        <v>97.56539053208121</v>
      </c>
      <c r="AAX166" s="9">
        <f t="shared" si="703"/>
        <v>95.870163907960844</v>
      </c>
      <c r="AAY166" s="9">
        <f t="shared" si="704"/>
        <v>99.25896612589672</v>
      </c>
      <c r="AAZ166" s="120">
        <f t="shared" si="1040"/>
        <v>97.564565016928782</v>
      </c>
      <c r="ABA166" s="15">
        <f t="shared" si="1041"/>
        <v>-3.3046811224546048E-4</v>
      </c>
      <c r="ABB166" s="12"/>
      <c r="ABC166" s="11">
        <f t="shared" si="1227"/>
        <v>-3.1482773480503545E-4</v>
      </c>
      <c r="ABD166" s="10">
        <f t="shared" si="1228"/>
        <v>97.647481455948125</v>
      </c>
      <c r="ABE166" s="9">
        <f t="shared" si="1308"/>
        <v>95.873165186416529</v>
      </c>
      <c r="ABF166" s="9">
        <f t="shared" si="1229"/>
        <v>99.421003344955281</v>
      </c>
      <c r="ABG166" s="120">
        <f t="shared" si="1043"/>
        <v>97.647084265685905</v>
      </c>
      <c r="ABH166" s="15">
        <f t="shared" si="1230"/>
        <v>-3.4597692736369003E-4</v>
      </c>
      <c r="ABI166" s="12"/>
      <c r="ABJ166" s="11">
        <f t="shared" si="1231"/>
        <v>-3.3039050866146946E-4</v>
      </c>
      <c r="ABK166" s="10">
        <f t="shared" si="1232"/>
        <v>97.72999999999999</v>
      </c>
      <c r="ABL166" s="9">
        <f t="shared" si="706"/>
        <v>95.876454773943209</v>
      </c>
      <c r="ABM166" s="9"/>
      <c r="ABN166" s="101">
        <f t="shared" si="1046"/>
        <v>97.72999999999999</v>
      </c>
      <c r="ABO166" s="15">
        <f t="shared" si="1233"/>
        <v>-3.615068407206527E-4</v>
      </c>
      <c r="ABP166" s="11"/>
      <c r="ABQ166" s="11"/>
    </row>
    <row r="167" spans="1:745" x14ac:dyDescent="0.2">
      <c r="A167" s="1">
        <f t="shared" si="707"/>
        <v>175.2</v>
      </c>
      <c r="B167" s="1">
        <f t="shared" si="1048"/>
        <v>-530.86680486868977</v>
      </c>
      <c r="C167" s="1">
        <f t="shared" si="1049"/>
        <v>-2564065.8939724509</v>
      </c>
      <c r="D167" s="2">
        <f t="shared" si="1050"/>
        <v>119.74</v>
      </c>
      <c r="E167" s="7">
        <f t="shared" si="1051"/>
        <v>2.8300000000000001E-3</v>
      </c>
      <c r="F167" s="1">
        <f t="shared" si="1052"/>
        <v>6.2352202539999999E-2</v>
      </c>
      <c r="G167" s="2">
        <f t="shared" si="1053"/>
        <v>3500</v>
      </c>
      <c r="H167" s="3">
        <f t="shared" si="1164"/>
        <v>58.333333333333336</v>
      </c>
      <c r="I167" s="3">
        <f t="shared" si="1165"/>
        <v>366.52</v>
      </c>
      <c r="J167" s="1">
        <f t="shared" si="1054"/>
        <v>0.77</v>
      </c>
      <c r="K167" s="1">
        <f t="shared" si="1055"/>
        <v>0.65</v>
      </c>
      <c r="L167" s="1">
        <f t="shared" si="1166"/>
        <v>0.50050000000000006</v>
      </c>
      <c r="M167" s="40">
        <f t="shared" si="1167"/>
        <v>9.0273513153513143</v>
      </c>
      <c r="N167" s="40">
        <f t="shared" si="1168"/>
        <v>685.17596483516479</v>
      </c>
      <c r="O167" s="1">
        <f t="shared" si="1056"/>
        <v>22.01</v>
      </c>
      <c r="P167" s="1">
        <f t="shared" si="1057"/>
        <v>101</v>
      </c>
      <c r="Q167" s="2">
        <f t="shared" si="1058"/>
        <v>9568.08</v>
      </c>
      <c r="R167" s="1">
        <f t="shared" si="1169"/>
        <v>95.680800000000005</v>
      </c>
      <c r="S167" s="7">
        <f t="shared" si="1059"/>
        <v>0.1084</v>
      </c>
      <c r="T167" s="7">
        <f t="shared" si="1170"/>
        <v>9.228889823999999E-3</v>
      </c>
      <c r="U167" s="7">
        <f t="shared" si="1171"/>
        <v>5.2029491518009133E-2</v>
      </c>
      <c r="V167" s="40">
        <f t="shared" si="1172"/>
        <v>5127.2756619537149</v>
      </c>
      <c r="W167" s="1">
        <f t="shared" si="1060"/>
        <v>0</v>
      </c>
      <c r="X167" s="1">
        <f t="shared" si="1061"/>
        <v>119.74</v>
      </c>
      <c r="Y167" s="1">
        <f t="shared" si="1062"/>
        <v>97.72999999999999</v>
      </c>
      <c r="Z167" s="6">
        <f t="shared" si="1173"/>
        <v>0.80246106979523479</v>
      </c>
      <c r="AA167" s="2">
        <f t="shared" si="1063"/>
        <v>464.2</v>
      </c>
      <c r="AB167" s="40">
        <f t="shared" si="1174"/>
        <v>27481.926356927921</v>
      </c>
      <c r="AC167" s="1">
        <f t="shared" si="1175"/>
        <v>0.20611977595863853</v>
      </c>
      <c r="AD167" s="2">
        <f t="shared" si="1147"/>
        <v>45</v>
      </c>
      <c r="AE167" s="10">
        <f t="shared" si="1176"/>
        <v>9.2753899181387336</v>
      </c>
      <c r="AF167" s="12">
        <f t="shared" si="1177"/>
        <v>0.11843935798245214</v>
      </c>
      <c r="AG167" s="43">
        <f t="shared" si="1178"/>
        <v>-1.4218329421357003E-4</v>
      </c>
      <c r="AH167" s="97">
        <f t="shared" si="1179"/>
        <v>3.6570157728116664E-5</v>
      </c>
      <c r="AI167" s="11">
        <f t="shared" si="1180"/>
        <v>0</v>
      </c>
      <c r="AJ167" s="43">
        <f t="shared" si="1181"/>
        <v>2.0241879109649447E-3</v>
      </c>
      <c r="AK167" s="43"/>
      <c r="AL167" s="11">
        <f t="shared" si="1182"/>
        <v>0</v>
      </c>
      <c r="AM167" s="10">
        <f t="shared" si="1183"/>
        <v>96.426047204670411</v>
      </c>
      <c r="AN167" s="9"/>
      <c r="AO167" s="9">
        <f t="shared" si="1184"/>
        <v>96.225979010037562</v>
      </c>
      <c r="AP167" s="108">
        <f t="shared" si="715"/>
        <v>96.225979010037562</v>
      </c>
      <c r="AQ167" s="15">
        <f t="shared" si="1185"/>
        <v>0</v>
      </c>
      <c r="AR167" s="49"/>
      <c r="AS167" s="11">
        <f t="shared" si="1186"/>
        <v>1.9511205349586145E-5</v>
      </c>
      <c r="AT167" s="10">
        <f t="shared" si="1187"/>
        <v>96.326007876346097</v>
      </c>
      <c r="AU167" s="9">
        <f t="shared" si="1188"/>
        <v>96.225979010037562</v>
      </c>
      <c r="AV167" s="9">
        <f t="shared" si="1189"/>
        <v>96.026694749070884</v>
      </c>
      <c r="AW167" s="101">
        <f t="shared" si="719"/>
        <v>96.126336879554231</v>
      </c>
      <c r="AX167" s="15">
        <f t="shared" si="720"/>
        <v>1.9433737729904684E-5</v>
      </c>
      <c r="AY167" s="49"/>
      <c r="AZ167" s="11">
        <f t="shared" si="1190"/>
        <v>3.8946967778156241E-5</v>
      </c>
      <c r="BA167" s="10">
        <f t="shared" si="1191"/>
        <v>96.226344902658795</v>
      </c>
      <c r="BB167" s="9">
        <f t="shared" si="1192"/>
        <v>96.225968630933977</v>
      </c>
      <c r="BC167" s="9">
        <f t="shared" si="1193"/>
        <v>95.82818219496815</v>
      </c>
      <c r="BD167" s="101">
        <f t="shared" si="723"/>
        <v>96.027075412951064</v>
      </c>
      <c r="BE167" s="15">
        <f t="shared" si="1194"/>
        <v>3.8791208254858394E-5</v>
      </c>
      <c r="BF167" s="49"/>
      <c r="BG167" s="11">
        <f t="shared" si="1195"/>
        <v>5.8306431071058583E-5</v>
      </c>
      <c r="BH167" s="10">
        <f t="shared" si="1196"/>
        <v>96.127041911280685</v>
      </c>
      <c r="BI167" s="9">
        <f t="shared" si="1197"/>
        <v>96.225927277289898</v>
      </c>
      <c r="BJ167" s="9">
        <f t="shared" si="1198"/>
        <v>95.630428990287001</v>
      </c>
      <c r="BK167" s="101">
        <f t="shared" si="728"/>
        <v>95.92817813378845</v>
      </c>
      <c r="BL167" s="15">
        <f t="shared" si="1199"/>
        <v>5.8071608224784462E-5</v>
      </c>
      <c r="BM167" s="49"/>
      <c r="BN167" s="11">
        <f t="shared" si="1200"/>
        <v>7.758877535131839E-5</v>
      </c>
      <c r="BO167" s="10">
        <f t="shared" si="1201"/>
        <v>96.028082588093611</v>
      </c>
      <c r="BP167" s="9">
        <f t="shared" si="1202"/>
        <v>96.225834599668602</v>
      </c>
      <c r="BQ167" s="9">
        <f t="shared" si="1203"/>
        <v>95.433422656944941</v>
      </c>
      <c r="BR167" s="101">
        <f t="shared" si="733"/>
        <v>95.829628628306779</v>
      </c>
      <c r="BS167" s="15">
        <f t="shared" si="1204"/>
        <v>7.727417004352198E-5</v>
      </c>
      <c r="BT167" s="12"/>
      <c r="BU167" s="11">
        <f t="shared" si="1205"/>
        <v>9.6793216373670425E-5</v>
      </c>
      <c r="BV167" s="10">
        <f t="shared" si="1206"/>
        <v>95.92945068334528</v>
      </c>
      <c r="BW167" s="9">
        <f t="shared" si="1207"/>
        <v>96.225670496914418</v>
      </c>
      <c r="BX167" s="9">
        <f t="shared" si="1208"/>
        <v>95.237150606071097</v>
      </c>
      <c r="BY167" s="101">
        <f t="shared" si="738"/>
        <v>95.731410551492758</v>
      </c>
      <c r="BZ167" s="15">
        <f t="shared" si="1209"/>
        <v>9.6398161130530286E-5</v>
      </c>
      <c r="CA167" s="12"/>
      <c r="CB167" s="11">
        <f t="shared" si="1210"/>
        <v>1.1591900481056224E-4</v>
      </c>
      <c r="CC167" s="10">
        <f t="shared" si="1211"/>
        <v>95.831130017622527</v>
      </c>
      <c r="CD167" s="9">
        <f t="shared" si="1212"/>
        <v>96.225415118215238</v>
      </c>
      <c r="CE167" s="9">
        <f t="shared" si="1213"/>
        <v>95.041600147712401</v>
      </c>
      <c r="CF167" s="101">
        <f t="shared" si="743"/>
        <v>95.633507632963813</v>
      </c>
      <c r="CG167" s="15">
        <f t="shared" si="1214"/>
        <v>1.154428831754841E-4</v>
      </c>
      <c r="CH167" s="12"/>
      <c r="CI167" s="11">
        <f t="shared" si="1215"/>
        <v>1.3496542553050216E-4</v>
      </c>
      <c r="CJ167" s="10">
        <f t="shared" si="1216"/>
        <v>95.733104487646187</v>
      </c>
      <c r="CK167" s="9">
        <f t="shared" si="1217"/>
        <v>96.225048864953663</v>
      </c>
      <c r="CL167" s="9">
        <f t="shared" si="1218"/>
        <v>94.846758500378911</v>
      </c>
      <c r="CM167" s="101">
        <f t="shared" si="748"/>
        <v>95.535903682666287</v>
      </c>
      <c r="CN167" s="15">
        <f t="shared" si="1219"/>
        <v>1.3440767138796317E-4</v>
      </c>
      <c r="CO167" s="12"/>
      <c r="CP167" s="11">
        <f t="shared" si="1220"/>
        <v>1.5393179687086129E-4</v>
      </c>
      <c r="CQ167" s="10">
        <f t="shared" si="1221"/>
        <v>95.635358071883203</v>
      </c>
      <c r="CR167" s="9">
        <f t="shared" si="1222"/>
        <v>96.224552392353132</v>
      </c>
      <c r="CS167" s="9">
        <f t="shared" si="524"/>
        <v>94.652612800427576</v>
      </c>
      <c r="CT167" s="101">
        <f t="shared" si="752"/>
        <v>95.438582596390347</v>
      </c>
      <c r="CU167" s="15">
        <f t="shared" si="1223"/>
        <v>1.5329189374290372E-4</v>
      </c>
      <c r="CV167" s="12"/>
      <c r="CW167" s="11">
        <f t="shared" si="754"/>
        <v>1.7281746990582242E-4</v>
      </c>
      <c r="CX167" s="10">
        <f t="shared" si="755"/>
        <v>95.537874835978954</v>
      </c>
      <c r="CY167" s="9">
        <f t="shared" si="525"/>
        <v>96.223906610926008</v>
      </c>
      <c r="CZ167" s="9">
        <f t="shared" si="526"/>
        <v>94.459150111274639</v>
      </c>
      <c r="DA167" s="101">
        <f t="shared" si="756"/>
        <v>95.34152836110033</v>
      </c>
      <c r="DB167" s="15">
        <f t="shared" si="757"/>
        <v>1.7209495022342005E-4</v>
      </c>
      <c r="DC167" s="12"/>
      <c r="DD167" s="11">
        <f t="shared" si="758"/>
        <v>1.9162182771110555E-4</v>
      </c>
      <c r="DE167" s="10">
        <f t="shared" si="759"/>
        <v>95.440638938008092</v>
      </c>
      <c r="DF167" s="9">
        <f t="shared" si="527"/>
        <v>96.22309268773013</v>
      </c>
      <c r="DG167" s="9">
        <f t="shared" si="528"/>
        <v>94.266357432433537</v>
      </c>
      <c r="DH167" s="101">
        <f t="shared" si="760"/>
        <v>95.244725060081834</v>
      </c>
      <c r="DI167" s="15">
        <f t="shared" si="761"/>
        <v>1.9081627206201271E-4</v>
      </c>
      <c r="DJ167" s="12"/>
      <c r="DK167" s="11">
        <f t="shared" si="762"/>
        <v>2.1034428462638188E-4</v>
      </c>
      <c r="DL167" s="10">
        <f t="shared" si="763"/>
        <v>95.343634633545634</v>
      </c>
      <c r="DM167" s="9">
        <f t="shared" si="529"/>
        <v>96.222092047440526</v>
      </c>
      <c r="DN167" s="9">
        <f t="shared" si="530"/>
        <v>94.074221708372278</v>
      </c>
      <c r="DO167" s="101">
        <f t="shared" si="764"/>
        <v>95.148156877906402</v>
      </c>
      <c r="DP167" s="15">
        <f t="shared" si="765"/>
        <v>2.0945532098130026E-4</v>
      </c>
      <c r="DQ167" s="12"/>
      <c r="DR167" s="11">
        <f t="shared" si="766"/>
        <v>2.2898428551662337E-4</v>
      </c>
      <c r="DS167" s="10">
        <f t="shared" si="767"/>
        <v>95.246846280558486</v>
      </c>
      <c r="DT167" s="9">
        <f t="shared" si="531"/>
        <v>96.220886373243019</v>
      </c>
      <c r="DU167" s="9">
        <f t="shared" si="532"/>
        <v>93.882729837186446</v>
      </c>
      <c r="DV167" s="101">
        <f t="shared" si="768"/>
        <v>95.051808105214732</v>
      </c>
      <c r="DW167" s="15">
        <f t="shared" si="769"/>
        <v>2.2801158843541034E-4</v>
      </c>
      <c r="DX167" s="12"/>
      <c r="DY167" s="11">
        <f t="shared" si="770"/>
        <v>2.4754130503337496E-4</v>
      </c>
      <c r="DZ167" s="10">
        <f t="shared" si="771"/>
        <v>95.150258344118811</v>
      </c>
      <c r="EA167" s="9">
        <f t="shared" si="533"/>
        <v>96.219457607556123</v>
      </c>
      <c r="EB167" s="9">
        <f t="shared" si="534"/>
        <v>93.691868679082106</v>
      </c>
      <c r="EC167" s="101">
        <f t="shared" si="772"/>
        <v>94.955663143319114</v>
      </c>
      <c r="ED167" s="15">
        <f t="shared" si="773"/>
        <v>2.4648459485313652E-4</v>
      </c>
      <c r="EE167" s="12"/>
      <c r="EF167" s="11">
        <f t="shared" si="774"/>
        <v>2.6601484687718792E-4</v>
      </c>
      <c r="EG167" s="10">
        <f t="shared" si="775"/>
        <v>95.053855400939426</v>
      </c>
      <c r="EH167" s="9">
        <f t="shared" si="535"/>
        <v>96.217787952587827</v>
      </c>
      <c r="EI167" s="9">
        <f t="shared" si="536"/>
        <v>93.501625064668019</v>
      </c>
      <c r="EJ167" s="101">
        <f t="shared" si="776"/>
        <v>94.859706508627923</v>
      </c>
      <c r="EK167" s="15">
        <f t="shared" si="777"/>
        <v>2.6487388888359785E-4</v>
      </c>
      <c r="EL167" s="12"/>
      <c r="EM167" s="11">
        <f t="shared" si="778"/>
        <v>2.8440444306184349E-4</v>
      </c>
      <c r="EN167" s="10">
        <f t="shared" si="779"/>
        <v>94.957622143734255</v>
      </c>
      <c r="EO167" s="9">
        <f t="shared" si="537"/>
        <v>96.215859870733837</v>
      </c>
      <c r="EP167" s="9">
        <f t="shared" si="538"/>
        <v>93.311985803049438</v>
      </c>
      <c r="EQ167" s="101">
        <f t="shared" si="780"/>
        <v>94.763922836891638</v>
      </c>
      <c r="ER167" s="15">
        <f t="shared" si="781"/>
        <v>2.8317904664578694E-4</v>
      </c>
      <c r="ES167" s="12"/>
      <c r="ET167" s="11">
        <f t="shared" si="782"/>
        <v>3.0270965318180602E-4</v>
      </c>
      <c r="EU167" s="10">
        <f t="shared" si="783"/>
        <v>94.861543385402967</v>
      </c>
      <c r="EV167" s="9">
        <f t="shared" si="539"/>
        <v>96.213656084823384</v>
      </c>
      <c r="EW167" s="9">
        <f t="shared" si="540"/>
        <v>93.122937689726811</v>
      </c>
      <c r="EX167" s="101">
        <f t="shared" si="784"/>
        <v>94.668296887275091</v>
      </c>
      <c r="EY167" s="15">
        <f t="shared" si="785"/>
        <v>3.0139967098227847E-4</v>
      </c>
      <c r="EZ167" s="12"/>
      <c r="FA167" s="11">
        <f t="shared" si="786"/>
        <v>3.2093006368314283E-4</v>
      </c>
      <c r="FB167" s="10">
        <f t="shared" si="787"/>
        <v>94.765604063044663</v>
      </c>
      <c r="FC167" s="9">
        <f t="shared" si="541"/>
        <v>96.211159578219082</v>
      </c>
      <c r="FD167" s="9">
        <f t="shared" si="542"/>
        <v>92.934467514289892</v>
      </c>
      <c r="FE167" s="101">
        <f t="shared" si="788"/>
        <v>94.57281354625448</v>
      </c>
      <c r="FF167" s="15">
        <f t="shared" si="789"/>
        <v>3.1953539071864941E-4</v>
      </c>
      <c r="FG167" s="12"/>
      <c r="FH167" s="11">
        <f t="shared" si="790"/>
        <v>3.3906528713949121E-4</v>
      </c>
      <c r="FI167" s="10">
        <f t="shared" si="791"/>
        <v>94.669789241798853</v>
      </c>
      <c r="FJ167" s="9">
        <f t="shared" si="543"/>
        <v>96.208353594776995</v>
      </c>
      <c r="FK167" s="9">
        <f t="shared" si="544"/>
        <v>92.74656206791154</v>
      </c>
      <c r="FL167" s="101">
        <f t="shared" si="792"/>
        <v>94.477457831344267</v>
      </c>
      <c r="FM167" s="15">
        <f t="shared" si="793"/>
        <v>3.3758585992881463E-4</v>
      </c>
      <c r="FN167" s="12"/>
      <c r="FO167" s="11">
        <f t="shared" si="794"/>
        <v>3.5711496153324789E-4</v>
      </c>
      <c r="FP167" s="10">
        <f t="shared" si="795"/>
        <v>94.574084118518854</v>
      </c>
      <c r="FQ167" s="9">
        <f t="shared" si="545"/>
        <v>96.205221638672839</v>
      </c>
      <c r="FR167" s="9">
        <f t="shared" si="546"/>
        <v>92.5592081506353</v>
      </c>
      <c r="FS167" s="101">
        <f t="shared" si="796"/>
        <v>94.382214894654069</v>
      </c>
      <c r="FT167" s="15">
        <f t="shared" si="797"/>
        <v>3.5555075720741038E-4</v>
      </c>
      <c r="FU167" s="12"/>
      <c r="FV167" s="11">
        <f t="shared" si="798"/>
        <v>3.750787495431348E-4</v>
      </c>
      <c r="FW167" s="10">
        <f t="shared" si="799"/>
        <v>94.47847402527762</v>
      </c>
      <c r="FX167" s="9">
        <f t="shared" si="547"/>
        <v>96.201747474100515</v>
      </c>
      <c r="FY167" s="9">
        <f t="shared" si="548"/>
        <v>92.372392578458431</v>
      </c>
      <c r="FZ167" s="101">
        <f t="shared" si="800"/>
        <v>94.28707002627948</v>
      </c>
      <c r="GA167" s="15">
        <f t="shared" si="801"/>
        <v>3.7342978494966651E-4</v>
      </c>
      <c r="GB167" s="12"/>
      <c r="GC167" s="11">
        <f t="shared" si="802"/>
        <v>3.9295633783858141E-4</v>
      </c>
      <c r="GD167" s="10">
        <f t="shared" si="803"/>
        <v>94.382944432709721</v>
      </c>
      <c r="GE167" s="9">
        <f t="shared" si="549"/>
        <v>96.197915124848592</v>
      </c>
      <c r="GF167" s="9">
        <f t="shared" si="550"/>
        <v>92.186102190207322</v>
      </c>
      <c r="GG167" s="101">
        <f t="shared" si="804"/>
        <v>94.192008657527964</v>
      </c>
      <c r="GH167" s="15">
        <f t="shared" si="805"/>
        <v>3.912226686396437E-4</v>
      </c>
      <c r="GI167" s="12"/>
      <c r="GJ167" s="11">
        <f t="shared" si="1224"/>
        <v>4.1074743638179213E-4</v>
      </c>
      <c r="GK167" s="10">
        <f t="shared" si="1225"/>
        <v>94.287480953190766</v>
      </c>
      <c r="GL167" s="9">
        <f t="shared" si="551"/>
        <v>96.193708873760642</v>
      </c>
      <c r="GM167" s="9">
        <f t="shared" si="1234"/>
        <v>92.000323854205789</v>
      </c>
      <c r="GN167" s="120">
        <f t="shared" si="808"/>
        <v>94.097016363983215</v>
      </c>
      <c r="GO167" s="15">
        <f t="shared" si="1226"/>
        <v>4.0892915614732043E-4</v>
      </c>
      <c r="GP167" s="12"/>
      <c r="GQ167" s="11">
        <f t="shared" si="810"/>
        <v>4.2845177773801201E-4</v>
      </c>
      <c r="GR167" s="10">
        <f t="shared" si="811"/>
        <v>94.192069343857298</v>
      </c>
      <c r="GS167" s="9">
        <f t="shared" si="553"/>
        <v>96.189113262084888</v>
      </c>
      <c r="GT167" s="9">
        <f t="shared" si="1235"/>
        <v>91.815044474735487</v>
      </c>
      <c r="GU167" s="120">
        <f t="shared" si="812"/>
        <v>94.002078868410194</v>
      </c>
      <c r="GV167" s="15">
        <f t="shared" si="813"/>
        <v>4.2654901703516725E-4</v>
      </c>
      <c r="GW167" s="12"/>
      <c r="GX167" s="11">
        <f t="shared" si="814"/>
        <v>4.460691163946236E-4</v>
      </c>
      <c r="GY167" s="10">
        <f t="shared" si="815"/>
        <v>94.096695509469455</v>
      </c>
      <c r="GZ167" s="9">
        <f t="shared" si="555"/>
        <v>96.184113088718789</v>
      </c>
      <c r="HA167" s="9">
        <f t="shared" si="556"/>
        <v>91.630250998289767</v>
      </c>
      <c r="HB167" s="101">
        <f t="shared" si="816"/>
        <v>93.907182043504278</v>
      </c>
      <c r="HC167" s="15">
        <f t="shared" si="817"/>
        <v>4.440820418746319E-4</v>
      </c>
      <c r="HD167" s="12"/>
      <c r="HE167" s="11">
        <f t="shared" si="818"/>
        <v>4.6359922808947784E-4</v>
      </c>
      <c r="HF167" s="10">
        <f t="shared" si="819"/>
        <v>94.001345505119716</v>
      </c>
      <c r="HG167" s="9">
        <f t="shared" si="557"/>
        <v>96.178693409353656</v>
      </c>
      <c r="HH167" s="9">
        <f t="shared" si="558"/>
        <v>91.445930419619714</v>
      </c>
      <c r="HI167" s="101">
        <f t="shared" si="820"/>
        <v>93.812311914486685</v>
      </c>
      <c r="HJ167" s="15">
        <f t="shared" si="821"/>
        <v>4.6152804157311035E-4</v>
      </c>
      <c r="HK167" s="12"/>
      <c r="HL167" s="11">
        <f t="shared" si="822"/>
        <v>4.8104190914910933E-4</v>
      </c>
      <c r="HM167" s="10">
        <f t="shared" si="823"/>
        <v>93.906005538789685</v>
      </c>
      <c r="HN167" s="9">
        <f t="shared" si="559"/>
        <v>96.172839535524773</v>
      </c>
      <c r="HO167" s="9">
        <f t="shared" si="1236"/>
        <v>91.262069787572983</v>
      </c>
      <c r="HP167" s="120">
        <f t="shared" si="824"/>
        <v>93.717454661548885</v>
      </c>
      <c r="HQ167" s="15">
        <f t="shared" si="825"/>
        <v>4.7888684671193969E-4</v>
      </c>
      <c r="HR167" s="12"/>
      <c r="HS167" s="11">
        <f t="shared" si="1064"/>
        <v>4.9839697583730052E-4</v>
      </c>
      <c r="HT167" s="10">
        <f t="shared" si="826"/>
        <v>93.810661973757732</v>
      </c>
      <c r="HU167" s="9">
        <f t="shared" si="1237"/>
        <v>96.166537033571814</v>
      </c>
      <c r="HV167" s="9">
        <f t="shared" si="562"/>
        <v>91.078656210728965</v>
      </c>
      <c r="HW167" s="120">
        <f t="shared" si="827"/>
        <v>93.622596622150382</v>
      </c>
      <c r="HX167" s="15">
        <f t="shared" si="828"/>
        <v>4.9615830689549449E-4</v>
      </c>
      <c r="HY167" s="12"/>
      <c r="HZ167" s="11">
        <f t="shared" si="1065"/>
        <v>5.1566426371415033E-4</v>
      </c>
      <c r="IA167" s="10">
        <f t="shared" si="829"/>
        <v>93.715301330861635</v>
      </c>
      <c r="IB167" s="9">
        <f t="shared" si="1238"/>
        <v>96.159771723514638</v>
      </c>
      <c r="IC167" s="9">
        <f t="shared" si="564"/>
        <v>90.895676862827386</v>
      </c>
      <c r="ID167" s="120">
        <f t="shared" si="830"/>
        <v>93.527724293171019</v>
      </c>
      <c r="IE167" s="15">
        <f t="shared" si="831"/>
        <v>5.1334229011215171E-4</v>
      </c>
      <c r="IF167" s="12"/>
      <c r="IG167" s="11">
        <f t="shared" si="1066"/>
        <v>5.3284362700640661E-4</v>
      </c>
      <c r="IH167" s="10">
        <f t="shared" si="832"/>
        <v>93.619910290617213</v>
      </c>
      <c r="II167" s="9">
        <f t="shared" si="1239"/>
        <v>96.152529677849117</v>
      </c>
      <c r="IJ167" s="9">
        <f t="shared" si="566"/>
        <v>90.713118987995315</v>
      </c>
      <c r="IK167" s="120">
        <f t="shared" si="833"/>
        <v>93.432824332922223</v>
      </c>
      <c r="IL167" s="15">
        <f t="shared" si="834"/>
        <v>5.3043868210716951E-4</v>
      </c>
      <c r="IM167" s="12"/>
      <c r="IN167" s="11">
        <f t="shared" si="1067"/>
        <v>5.4993493798906248E-4</v>
      </c>
      <c r="IO167" s="10">
        <f t="shared" si="835"/>
        <v>93.524475695197694</v>
      </c>
      <c r="IP167" s="9">
        <f t="shared" si="1240"/>
        <v>96.144797220267648</v>
      </c>
      <c r="IQ167" s="9">
        <f t="shared" si="568"/>
        <v>90.530969905771826</v>
      </c>
      <c r="IR167" s="120">
        <f t="shared" si="836"/>
        <v>93.337883563019744</v>
      </c>
      <c r="IS167" s="15">
        <f t="shared" si="837"/>
        <v>5.4744738576789295E-4</v>
      </c>
      <c r="IT167" s="12"/>
      <c r="IU167" s="11">
        <f t="shared" si="1068"/>
        <v>5.6693808637875713E-4</v>
      </c>
      <c r="IV167" s="10">
        <f t="shared" si="838"/>
        <v>93.428984550275658</v>
      </c>
      <c r="IW167" s="9">
        <f t="shared" si="1241"/>
        <v>96.136560924308839</v>
      </c>
      <c r="IX167" s="9">
        <f t="shared" si="570"/>
        <v>90.349217015933803</v>
      </c>
      <c r="IY167" s="120">
        <f t="shared" si="839"/>
        <v>93.242888970121328</v>
      </c>
      <c r="IZ167" s="15">
        <f t="shared" si="840"/>
        <v>5.643683205214864E-4</v>
      </c>
      <c r="JA167" s="12"/>
      <c r="JB167" s="11">
        <f t="shared" si="1069"/>
        <v>5.8385297873906955E-4</v>
      </c>
      <c r="JC167" s="10">
        <f t="shared" si="841"/>
        <v>93.333424026731478</v>
      </c>
      <c r="JD167" s="9">
        <f t="shared" si="1242"/>
        <v>96.127807611940611</v>
      </c>
      <c r="JE167" s="9">
        <f t="shared" si="572"/>
        <v>90.167847803123465</v>
      </c>
      <c r="JF167" s="120">
        <f t="shared" si="842"/>
        <v>93.147827707532031</v>
      </c>
      <c r="JG167" s="15">
        <f t="shared" si="843"/>
        <v>5.8120142174549643E-4</v>
      </c>
      <c r="JH167" s="12"/>
      <c r="JI167" s="11">
        <f t="shared" si="1070"/>
        <v>6.0067953789810682E-4</v>
      </c>
      <c r="JJ167" s="10">
        <f t="shared" si="844"/>
        <v>93.237781462230586</v>
      </c>
      <c r="JK167" s="9">
        <f t="shared" si="1243"/>
        <v>96.118524352080968</v>
      </c>
      <c r="JL167" s="9">
        <f t="shared" si="574"/>
        <v>89.986849841281412</v>
      </c>
      <c r="JM167" s="120">
        <f t="shared" si="845"/>
        <v>93.052687096681183</v>
      </c>
      <c r="JN167" s="15">
        <f t="shared" si="846"/>
        <v>5.9794664019128781E-4</v>
      </c>
      <c r="JO167" s="12"/>
      <c r="JP167" s="11">
        <f t="shared" si="1071"/>
        <v>6.1741770237840477E-4</v>
      </c>
      <c r="JQ167" s="10">
        <f t="shared" si="847"/>
        <v>93.142044362673531</v>
      </c>
      <c r="JR167" s="9">
        <f t="shared" si="1244"/>
        <v>96.108698459060449</v>
      </c>
      <c r="JS167" s="9">
        <f t="shared" si="576"/>
        <v>89.806210797885186</v>
      </c>
      <c r="JT167" s="120">
        <f t="shared" si="848"/>
        <v>92.957454628472817</v>
      </c>
      <c r="JU167" s="15">
        <f t="shared" si="849"/>
        <v>6.146039414207877E-4</v>
      </c>
      <c r="JV167" s="12"/>
      <c r="JW167" s="11">
        <f t="shared" si="1072"/>
        <v>6.340674258395883E-4</v>
      </c>
      <c r="JX167" s="10">
        <f t="shared" si="850"/>
        <v>93.046200403520686</v>
      </c>
      <c r="JY167" s="9">
        <f t="shared" si="1245"/>
        <v>96.098317491030045</v>
      </c>
      <c r="JZ167" s="9">
        <f t="shared" si="578"/>
        <v>89.62591843799963</v>
      </c>
      <c r="KA167" s="120">
        <f t="shared" si="851"/>
        <v>92.862117964514837</v>
      </c>
      <c r="KB167" s="15">
        <f t="shared" si="852"/>
        <v>6.3117330525624103E-4</v>
      </c>
      <c r="KC167" s="12"/>
      <c r="KD167" s="11">
        <f t="shared" si="1073"/>
        <v>6.5062867653352657E-4</v>
      </c>
      <c r="KE167" s="10">
        <f t="shared" si="853"/>
        <v>92.95023743099668</v>
      </c>
      <c r="KF167" s="9">
        <f t="shared" si="1246"/>
        <v>96.087369248318424</v>
      </c>
      <c r="KG167" s="9">
        <f t="shared" si="580"/>
        <v>89.445960628137172</v>
      </c>
      <c r="KH167" s="120">
        <f t="shared" si="854"/>
        <v>92.766664938227791</v>
      </c>
      <c r="KI167" s="15">
        <f t="shared" si="855"/>
        <v>6.476547252435615E-4</v>
      </c>
      <c r="KJ167" s="12"/>
      <c r="KK167" s="11">
        <f t="shared" si="1074"/>
        <v>6.6710143677256735E-4</v>
      </c>
      <c r="KL167" s="10">
        <f t="shared" si="856"/>
        <v>92.85414346317539</v>
      </c>
      <c r="KM167" s="9">
        <f t="shared" si="1247"/>
        <v>96.075841771741992</v>
      </c>
      <c r="KN167" s="9">
        <f t="shared" si="582"/>
        <v>89.266325339935264</v>
      </c>
      <c r="KO167" s="120">
        <f t="shared" si="857"/>
        <v>92.671083555838635</v>
      </c>
      <c r="KP167" s="15">
        <f t="shared" si="858"/>
        <v>6.6404820812891415E-4</v>
      </c>
      <c r="KQ167" s="12"/>
      <c r="KR167" s="11">
        <f t="shared" si="1075"/>
        <v>6.8348570241051826E-4</v>
      </c>
      <c r="KS167" s="10">
        <f t="shared" si="859"/>
        <v>92.757906690950819</v>
      </c>
      <c r="KT167" s="9">
        <f t="shared" si="1248"/>
        <v>96.063723340871277</v>
      </c>
      <c r="KU167" s="9">
        <f t="shared" si="584"/>
        <v>89.087000653650122</v>
      </c>
      <c r="KV167" s="120">
        <f t="shared" si="860"/>
        <v>92.5753619972607</v>
      </c>
      <c r="KW167" s="15">
        <f t="shared" si="861"/>
        <v>6.8035377334897576E-4</v>
      </c>
      <c r="KX167" s="12"/>
      <c r="KY167" s="11">
        <f t="shared" si="1076"/>
        <v>6.9978148233678197E-4</v>
      </c>
      <c r="KZ167" s="10">
        <f t="shared" si="862"/>
        <v>92.661515478895097</v>
      </c>
      <c r="LA167" s="9">
        <f t="shared" si="1249"/>
        <v>96.051002472256869</v>
      </c>
      <c r="LB167" s="9">
        <f t="shared" si="586"/>
        <v>88.907974761472829</v>
      </c>
      <c r="LC167" s="120">
        <f t="shared" si="863"/>
        <v>92.479488616864842</v>
      </c>
      <c r="LD167" s="15">
        <f t="shared" si="864"/>
        <v>6.9657145253452688E-4</v>
      </c>
      <c r="LE167" s="12"/>
      <c r="LF167" s="11">
        <f t="shared" si="1077"/>
        <v>7.1598879798340687E-4</v>
      </c>
      <c r="LG167" s="10">
        <f t="shared" si="865"/>
        <v>92.564958366008256</v>
      </c>
      <c r="LH167" s="9">
        <f t="shared" si="1250"/>
        <v>96.03766791761818</v>
      </c>
      <c r="LI167" s="9">
        <f t="shared" si="588"/>
        <v>88.729235970669535</v>
      </c>
      <c r="LJ167" s="120">
        <f t="shared" si="866"/>
        <v>92.383451944143857</v>
      </c>
      <c r="LK167" s="15">
        <f t="shared" si="867"/>
        <v>7.1270128902761341E-4</v>
      </c>
      <c r="LL167" s="12"/>
      <c r="LM167" s="11">
        <f t="shared" si="1078"/>
        <v>7.3210768284521198E-4</v>
      </c>
      <c r="LN167" s="10">
        <f t="shared" si="868"/>
        <v>92.468224066362097</v>
      </c>
      <c r="LO167" s="9">
        <f t="shared" si="1251"/>
        <v>96.023708661997972</v>
      </c>
      <c r="LP167" s="9">
        <f t="shared" si="590"/>
        <v>88.550772706549111</v>
      </c>
      <c r="LQ167" s="120">
        <f t="shared" si="869"/>
        <v>92.287240684273542</v>
      </c>
      <c r="LR167" s="15">
        <f t="shared" si="870"/>
        <v>7.2874333741218696E-4</v>
      </c>
      <c r="LS167" s="12"/>
      <c r="LT167" s="11">
        <f t="shared" si="1079"/>
        <v>7.4813818201294364E-4</v>
      </c>
      <c r="LU167" s="10">
        <f t="shared" si="871"/>
        <v>92.371301469641395</v>
      </c>
      <c r="LV167" s="9">
        <f t="shared" si="1252"/>
        <v>96.009113921885572</v>
      </c>
      <c r="LW167" s="9">
        <f t="shared" si="592"/>
        <v>88.372573515261138</v>
      </c>
      <c r="LX167" s="120">
        <f t="shared" si="872"/>
        <v>92.190843718573348</v>
      </c>
      <c r="LY167" s="15">
        <f t="shared" si="873"/>
        <v>7.4469766305822085E-4</v>
      </c>
      <c r="LZ167" s="12"/>
      <c r="MA167" s="11">
        <f t="shared" si="1080"/>
        <v>7.6408035171951722E-4</v>
      </c>
      <c r="MB167" s="10">
        <f t="shared" si="874"/>
        <v>92.274179641585164</v>
      </c>
      <c r="MC167" s="9">
        <f t="shared" si="1253"/>
        <v>95.993873143311603</v>
      </c>
      <c r="MD167" s="9">
        <f t="shared" si="594"/>
        <v>88.194627066429788</v>
      </c>
      <c r="ME167" s="120">
        <f t="shared" si="875"/>
        <v>92.094250104870696</v>
      </c>
      <c r="MF167" s="15">
        <f t="shared" si="876"/>
        <v>7.6056434167906268E-4</v>
      </c>
      <c r="MG167" s="12"/>
      <c r="MH167" s="11">
        <f t="shared" si="1081"/>
        <v>7.7993425889905511E-4</v>
      </c>
      <c r="MI167" s="10">
        <f t="shared" si="877"/>
        <v>92.176847824332157</v>
      </c>
      <c r="MJ167" s="9">
        <f t="shared" si="1254"/>
        <v>95.977975999916737</v>
      </c>
      <c r="MK167" s="9">
        <f t="shared" si="596"/>
        <v>88.016922155624172</v>
      </c>
      <c r="ML167" s="120">
        <f t="shared" si="878"/>
        <v>91.997449077770455</v>
      </c>
      <c r="MM167" s="15">
        <f t="shared" si="879"/>
        <v>7.763434589022133E-4</v>
      </c>
      <c r="MN167" s="12"/>
      <c r="MO167" s="11">
        <f t="shared" si="1082"/>
        <v>7.9569998075894636E-4</v>
      </c>
      <c r="MP167" s="10">
        <f t="shared" si="880"/>
        <v>92.07929543667214</v>
      </c>
      <c r="MQ167" s="9">
        <f t="shared" si="1255"/>
        <v>95.961412390997125</v>
      </c>
      <c r="MR167" s="9">
        <f t="shared" si="598"/>
        <v>87.839447706670185</v>
      </c>
      <c r="MS167" s="120">
        <f t="shared" si="881"/>
        <v>91.900430048833655</v>
      </c>
      <c r="MT167" s="15">
        <f t="shared" si="882"/>
        <v>7.9203510985326252E-4</v>
      </c>
      <c r="MU167" s="12"/>
      <c r="MV167" s="11">
        <f t="shared" si="1083"/>
        <v>8.1137760436470179E-4</v>
      </c>
      <c r="MW167" s="10">
        <f t="shared" si="883"/>
        <v>91.981512074206663</v>
      </c>
      <c r="MX167" s="9">
        <f t="shared" si="1256"/>
        <v>95.944172439528842</v>
      </c>
      <c r="MY167" s="9">
        <f t="shared" si="1257"/>
        <v>87.662192773809409</v>
      </c>
      <c r="MZ167" s="120">
        <f t="shared" si="884"/>
        <v>91.803182606669125</v>
      </c>
      <c r="NA167" s="15">
        <f t="shared" si="885"/>
        <v>8.0763939875271289E-4</v>
      </c>
      <c r="NB167" s="12"/>
      <c r="NC167" s="11">
        <f t="shared" si="1084"/>
        <v>8.2696722623729969E-4</v>
      </c>
      <c r="ND167" s="10">
        <f t="shared" si="886"/>
        <v>91.883487509423261</v>
      </c>
      <c r="NE167" s="9">
        <f t="shared" si="601"/>
        <v>95.92624649017354</v>
      </c>
      <c r="NF167" s="9">
        <f t="shared" si="1258"/>
        <v>87.485146543703024</v>
      </c>
      <c r="NG167" s="120">
        <f t="shared" si="887"/>
        <v>91.705696516938275</v>
      </c>
      <c r="NH167" s="15">
        <f t="shared" si="888"/>
        <v>8.2315643852607918E-4</v>
      </c>
      <c r="NI167" s="12"/>
      <c r="NJ167" s="11">
        <f t="shared" si="1085"/>
        <v>8.4246895196347037E-4</v>
      </c>
      <c r="NK167" s="10">
        <f t="shared" si="889"/>
        <v>91.785211691683159</v>
      </c>
      <c r="NL167" s="9">
        <f t="shared" si="603"/>
        <v>95.907625107267606</v>
      </c>
      <c r="NM167" s="9">
        <f t="shared" si="1259"/>
        <v>87.308298337291632</v>
      </c>
      <c r="NN167" s="120">
        <f t="shared" si="890"/>
        <v>91.607961722279612</v>
      </c>
      <c r="NO167" s="15">
        <f t="shared" si="891"/>
        <v>8.385863504264242E-4</v>
      </c>
      <c r="NP167" s="12"/>
      <c r="NQ167" s="11">
        <f t="shared" si="1086"/>
        <v>8.5788289581806927E-4</v>
      </c>
      <c r="NR167" s="10">
        <f t="shared" si="892"/>
        <v>91.686674747128933</v>
      </c>
      <c r="NS167" s="9">
        <f t="shared" si="605"/>
        <v>95.888299072796769</v>
      </c>
      <c r="NT167" s="9">
        <f t="shared" si="1260"/>
        <v>87.131637611508793</v>
      </c>
      <c r="NU167" s="120">
        <f t="shared" si="893"/>
        <v>91.509968342152774</v>
      </c>
      <c r="NV167" s="15">
        <f t="shared" si="894"/>
        <v>8.5392926366975575E-4</v>
      </c>
      <c r="NW167" s="12"/>
      <c r="NX167" s="11">
        <f t="shared" si="1087"/>
        <v>8.7320918039895988E-4</v>
      </c>
      <c r="NY167" s="10">
        <f t="shared" si="895"/>
        <v>91.587866978512096</v>
      </c>
      <c r="NZ167" s="9">
        <f t="shared" si="607"/>
        <v>95.868259384358154</v>
      </c>
      <c r="OA167" s="9">
        <f t="shared" si="1261"/>
        <v>86.955153960855469</v>
      </c>
      <c r="OB167" s="120">
        <f t="shared" si="896"/>
        <v>91.411706672606812</v>
      </c>
      <c r="OC167" s="15">
        <f t="shared" si="897"/>
        <v>8.6918531508274751E-4</v>
      </c>
      <c r="OD167" s="12"/>
      <c r="OE167" s="11">
        <f t="shared" si="1088"/>
        <v>8.8844793627393501E-4</v>
      </c>
      <c r="OF167" s="10">
        <f t="shared" si="898"/>
        <v>91.488778864945047</v>
      </c>
      <c r="OG167" s="9">
        <f t="shared" si="609"/>
        <v>95.847497253111484</v>
      </c>
      <c r="OH167" s="9">
        <f t="shared" si="1262"/>
        <v>86.778837118837345</v>
      </c>
      <c r="OI167" s="120">
        <f t="shared" si="899"/>
        <v>91.313167185974407</v>
      </c>
      <c r="OJ167" s="15">
        <f t="shared" si="900"/>
        <v>8.8435464876278954E-4</v>
      </c>
      <c r="OK167" s="12"/>
      <c r="OL167" s="11">
        <f t="shared" si="1089"/>
        <v>9.0359930163964647E-4</v>
      </c>
      <c r="OM167" s="10">
        <f t="shared" si="901"/>
        <v>91.389401061579292</v>
      </c>
      <c r="ON167" s="9">
        <f t="shared" si="611"/>
        <v>95.826004101721409</v>
      </c>
      <c r="OO167" s="9">
        <f t="shared" si="1263"/>
        <v>86.602676959269488</v>
      </c>
      <c r="OP167" s="120">
        <f t="shared" si="902"/>
        <v>91.214340530495448</v>
      </c>
      <c r="OQ167" s="15">
        <f t="shared" si="903"/>
        <v>8.9943741575008594E-4</v>
      </c>
      <c r="OR167" s="12"/>
      <c r="OS167" s="11">
        <f t="shared" si="1090"/>
        <v>9.1866342199230092E-4</v>
      </c>
      <c r="OT167" s="10">
        <f t="shared" si="904"/>
        <v>91.289724399213</v>
      </c>
      <c r="OU167" s="9">
        <f t="shared" si="613"/>
        <v>95.803771562292312</v>
      </c>
      <c r="OV167" s="9">
        <f t="shared" si="1264"/>
        <v>86.426663497451699</v>
      </c>
      <c r="OW167" s="120">
        <f t="shared" si="905"/>
        <v>91.115217529872012</v>
      </c>
      <c r="OX167" s="15">
        <f t="shared" si="906"/>
        <v>9.1443377371166275E-4</v>
      </c>
      <c r="OY167" s="12"/>
      <c r="OZ167" s="11">
        <f t="shared" si="1091"/>
        <v>9.3364044980996587E-4</v>
      </c>
      <c r="PA167" s="10">
        <f t="shared" si="907"/>
        <v>91.189739883830356</v>
      </c>
      <c r="PB167" s="9">
        <f t="shared" si="615"/>
        <v>95.780791474297246</v>
      </c>
      <c r="PC167" s="9">
        <f t="shared" si="1265"/>
        <v>86.250786891218567</v>
      </c>
      <c r="PD167" s="120">
        <f t="shared" si="908"/>
        <v>91.015789182757914</v>
      </c>
      <c r="PE167" s="15">
        <f t="shared" si="909"/>
        <v>9.2934388663699409E-4</v>
      </c>
      <c r="PF167" s="12"/>
      <c r="PG167" s="11">
        <f t="shared" si="1092"/>
        <v>9.4853054424626378E-4</v>
      </c>
      <c r="PH167" s="10">
        <f t="shared" si="910"/>
        <v>91.089438696075433</v>
      </c>
      <c r="PI167" s="9">
        <f t="shared" si="617"/>
        <v>95.757055882502556</v>
      </c>
      <c r="PJ167" s="9">
        <f t="shared" si="1266"/>
        <v>86.075037441868503</v>
      </c>
      <c r="PK167" s="120">
        <f t="shared" si="911"/>
        <v>90.916046662185522</v>
      </c>
      <c r="PL167" s="15">
        <f t="shared" si="912"/>
        <v>9.4416792454502017E-4</v>
      </c>
      <c r="PM167" s="12"/>
      <c r="PN167" s="11">
        <f t="shared" si="1093"/>
        <v>9.633338708351731E-4</v>
      </c>
      <c r="PO167" s="10">
        <f t="shared" si="913"/>
        <v>90.988812190663452</v>
      </c>
      <c r="PP167" s="9">
        <f t="shared" si="619"/>
        <v>95.732557034889311</v>
      </c>
      <c r="PQ167" s="9">
        <f t="shared" si="1267"/>
        <v>85.899405594973132</v>
      </c>
      <c r="PR167" s="120">
        <f t="shared" si="914"/>
        <v>90.815981314931221</v>
      </c>
      <c r="PS167" s="15">
        <f t="shared" si="915"/>
        <v>9.5890606320251184E-4</v>
      </c>
      <c r="PT167" s="12"/>
      <c r="PU167" s="11">
        <f t="shared" si="1094"/>
        <v>9.7805060120695906E-4</v>
      </c>
      <c r="PV167" s="10">
        <f t="shared" si="916"/>
        <v>90.887851895730762</v>
      </c>
      <c r="PW167" s="9">
        <f t="shared" si="621"/>
        <v>95.707287380572978</v>
      </c>
      <c r="PX167" s="9">
        <f t="shared" si="1268"/>
        <v>86.956501273516622</v>
      </c>
      <c r="PY167" s="120">
        <f t="shared" si="917"/>
        <v>91.331894327044807</v>
      </c>
      <c r="PZ167" s="15">
        <f t="shared" si="918"/>
        <v>8.5335631278716075E-4</v>
      </c>
      <c r="QA167" s="12"/>
      <c r="QB167" s="11">
        <f t="shared" si="1095"/>
        <v>8.7187507974232931E-4</v>
      </c>
      <c r="QC167" s="10">
        <f t="shared" si="919"/>
        <v>91.405954319861593</v>
      </c>
      <c r="QD167" s="9">
        <f t="shared" si="623"/>
        <v>95.687274574701277</v>
      </c>
      <c r="QE167" s="9">
        <f t="shared" si="1269"/>
        <v>94.00898147335127</v>
      </c>
      <c r="QF167" s="120">
        <f t="shared" si="920"/>
        <v>94.848128024026266</v>
      </c>
      <c r="QG167" s="15">
        <f t="shared" si="921"/>
        <v>1.6366324067609416E-4</v>
      </c>
      <c r="QH167" s="12"/>
      <c r="QI167" s="11">
        <f t="shared" si="1096"/>
        <v>1.8014613172812212E-4</v>
      </c>
      <c r="QJ167" s="10">
        <f t="shared" si="922"/>
        <v>94.931748489401855</v>
      </c>
      <c r="QK167" s="9">
        <f t="shared" si="625"/>
        <v>95.686538453266081</v>
      </c>
      <c r="QL167" s="9">
        <f t="shared" si="1270"/>
        <v>94.106063008990262</v>
      </c>
      <c r="QM167" s="120">
        <f t="shared" si="923"/>
        <v>94.896300731128179</v>
      </c>
      <c r="QN167" s="15">
        <f t="shared" si="924"/>
        <v>1.5412429021551531E-4</v>
      </c>
      <c r="QO167" s="12"/>
      <c r="QP167" s="11">
        <f t="shared" si="1097"/>
        <v>1.7058300512007182E-4</v>
      </c>
      <c r="QQ167" s="10">
        <f t="shared" si="925"/>
        <v>94.97988941495737</v>
      </c>
      <c r="QR167" s="9">
        <f t="shared" si="627"/>
        <v>95.685885639429813</v>
      </c>
      <c r="QS167" s="9">
        <f t="shared" si="1271"/>
        <v>94.205488785414104</v>
      </c>
      <c r="QT167" s="120">
        <f t="shared" si="926"/>
        <v>94.945687212421959</v>
      </c>
      <c r="QU167" s="15">
        <f t="shared" si="927"/>
        <v>1.4436485880804125E-4</v>
      </c>
      <c r="QV167" s="12"/>
      <c r="QW167" s="11">
        <f t="shared" si="1098"/>
        <v>1.6080056344563914E-4</v>
      </c>
      <c r="QX167" s="10">
        <f t="shared" si="928"/>
        <v>95.029247005541208</v>
      </c>
      <c r="QY167" s="9">
        <f t="shared" si="629"/>
        <v>95.685312882763839</v>
      </c>
      <c r="QZ167" s="9">
        <f t="shared" si="1272"/>
        <v>94.307239273953712</v>
      </c>
      <c r="RA167" s="120">
        <f t="shared" si="929"/>
        <v>94.996276078358775</v>
      </c>
      <c r="RB167" s="15">
        <f t="shared" si="930"/>
        <v>1.3438653386982322E-4</v>
      </c>
      <c r="RC167" s="12"/>
      <c r="RD167" s="11">
        <f t="shared" si="1099"/>
        <v>1.5080044588580791E-4</v>
      </c>
      <c r="RE167" s="10">
        <f t="shared" si="931"/>
        <v>95.079809769666241</v>
      </c>
      <c r="RF167" s="9">
        <f t="shared" si="631"/>
        <v>95.684816566305784</v>
      </c>
      <c r="RG167" s="9">
        <f t="shared" si="1273"/>
        <v>94.411294222084351</v>
      </c>
      <c r="RH167" s="120">
        <f t="shared" si="932"/>
        <v>95.048055394195075</v>
      </c>
      <c r="RI167" s="15">
        <f t="shared" si="933"/>
        <v>1.2419093766221961E-4</v>
      </c>
      <c r="RJ167" s="12"/>
      <c r="RK167" s="11">
        <f t="shared" si="1100"/>
        <v>1.405843268279222E-4</v>
      </c>
      <c r="RL167" s="10">
        <f t="shared" si="934"/>
        <v>95.131565667981818</v>
      </c>
      <c r="RM167" s="9">
        <f t="shared" si="633"/>
        <v>95.684392701865178</v>
      </c>
      <c r="RN167" s="9">
        <f t="shared" si="1274"/>
        <v>94.517632659205063</v>
      </c>
      <c r="RO167" s="120">
        <f t="shared" si="935"/>
        <v>95.101012680535121</v>
      </c>
      <c r="RP167" s="15">
        <f t="shared" si="936"/>
        <v>1.1377972627041562E-4</v>
      </c>
      <c r="RQ167" s="12"/>
      <c r="RR167" s="11">
        <f t="shared" si="1101"/>
        <v>1.3015391483163415E-4</v>
      </c>
      <c r="RS167" s="10">
        <f t="shared" si="937"/>
        <v>95.18450211405505</v>
      </c>
      <c r="RT167" s="9">
        <f t="shared" si="635"/>
        <v>95.684036925625392</v>
      </c>
      <c r="RU167" s="9">
        <f t="shared" si="1275"/>
        <v>94.626232904143833</v>
      </c>
      <c r="RV167" s="120">
        <f t="shared" si="938"/>
        <v>95.155134914884613</v>
      </c>
      <c r="RW167" s="15">
        <f t="shared" si="939"/>
        <v>1.0315458844263596E-4</v>
      </c>
      <c r="RX167" s="12"/>
      <c r="RY167" s="11">
        <f t="shared" si="1102"/>
        <v>1.1951095145599349E-4</v>
      </c>
      <c r="RZ167" s="10">
        <f t="shared" si="940"/>
        <v>95.23860597616779</v>
      </c>
      <c r="SA167" s="9">
        <f t="shared" si="637"/>
        <v>95.68374449404395</v>
      </c>
      <c r="SB167" s="9">
        <f t="shared" si="1276"/>
        <v>94.737072574383944</v>
      </c>
      <c r="SC167" s="120">
        <f t="shared" si="941"/>
        <v>95.21040853421394</v>
      </c>
      <c r="SD167" s="15">
        <f t="shared" si="942"/>
        <v>9.2317244290635264E-5</v>
      </c>
      <c r="SE167" s="12"/>
      <c r="SF167" s="11">
        <f t="shared" si="1103"/>
        <v>1.0865720994839145E-4</v>
      </c>
      <c r="SG167" s="10">
        <f t="shared" si="943"/>
        <v>95.293863580127564</v>
      </c>
      <c r="SH167" s="9">
        <f t="shared" si="639"/>
        <v>95.683510280052275</v>
      </c>
      <c r="SI167" s="9">
        <f t="shared" si="1277"/>
        <v>94.850128596999923</v>
      </c>
      <c r="SJ167" s="120">
        <f t="shared" si="944"/>
        <v>95.266819438526099</v>
      </c>
      <c r="SK167" s="15">
        <f t="shared" si="945"/>
        <v>8.1269443852644062E-5</v>
      </c>
      <c r="SL167" s="12"/>
      <c r="SM167" s="11">
        <f t="shared" si="1104"/>
        <v>9.7594493796700226E-5</v>
      </c>
      <c r="SN167" s="10">
        <f t="shared" si="946"/>
        <v>95.350260713086669</v>
      </c>
      <c r="SO167" s="9">
        <f t="shared" si="641"/>
        <v>95.683328769554805</v>
      </c>
      <c r="SP167" s="9">
        <f t="shared" si="1278"/>
        <v>94.965377221281599</v>
      </c>
      <c r="SQ167" s="120">
        <f t="shared" si="947"/>
        <v>95.324352995418195</v>
      </c>
      <c r="SR167" s="15">
        <f t="shared" si="948"/>
        <v>7.0012965520918486E-5</v>
      </c>
      <c r="SS167" s="12"/>
      <c r="ST167" s="11">
        <f t="shared" si="1105"/>
        <v>8.6324635146803216E-5</v>
      </c>
      <c r="SU167" s="10">
        <f t="shared" si="949"/>
        <v>95.407782628358177</v>
      </c>
      <c r="SV167" s="9">
        <f t="shared" si="643"/>
        <v>95.68319405822659</v>
      </c>
      <c r="SW167" s="9">
        <f t="shared" si="1279"/>
        <v>95.082794033028904</v>
      </c>
      <c r="SX167" s="120">
        <f t="shared" si="950"/>
        <v>95.382994045627754</v>
      </c>
      <c r="SY167" s="15">
        <f t="shared" si="951"/>
        <v>5.8549614335431841E-5</v>
      </c>
      <c r="SZ167" s="12"/>
      <c r="TA167" s="11">
        <f t="shared" si="1106"/>
        <v>7.4849493087201266E-5</v>
      </c>
      <c r="TB167" s="10">
        <f t="shared" si="952"/>
        <v>95.466414051219175</v>
      </c>
      <c r="TC167" s="9">
        <f t="shared" si="645"/>
        <v>95.683099848607256</v>
      </c>
      <c r="TD167" s="9">
        <f t="shared" si="1280"/>
        <v>95.202353970484296</v>
      </c>
      <c r="TE167" s="120">
        <f t="shared" si="953"/>
        <v>95.442726909545769</v>
      </c>
      <c r="TF167" s="15">
        <f t="shared" si="954"/>
        <v>4.6881220146820526E-5</v>
      </c>
      <c r="TG167" s="12"/>
      <c r="TH167" s="11">
        <f t="shared" si="1107"/>
        <v>6.3170951803854353E-5</v>
      </c>
      <c r="TI167" s="10">
        <f t="shared" si="955"/>
        <v>95.526139185683093</v>
      </c>
      <c r="TJ167" s="9">
        <f t="shared" si="647"/>
        <v>95.683039447488326</v>
      </c>
      <c r="TK167" s="9">
        <f t="shared" si="1281"/>
        <v>95.324031341869116</v>
      </c>
      <c r="TL167" s="120">
        <f t="shared" si="956"/>
        <v>95.503535394678721</v>
      </c>
      <c r="TM167" s="15">
        <f t="shared" si="957"/>
        <v>3.5009635651461422E-5</v>
      </c>
      <c r="TN167" s="12"/>
      <c r="TO167" s="11">
        <f t="shared" si="1108"/>
        <v>5.1290918608332737E-5</v>
      </c>
      <c r="TP167" s="10">
        <f t="shared" si="958"/>
        <v>95.586941722222136</v>
      </c>
      <c r="TQ167" s="9">
        <f t="shared" si="649"/>
        <v>95.683005763589549</v>
      </c>
      <c r="TR167" s="9">
        <f t="shared" si="1282"/>
        <v>95.447799844484749</v>
      </c>
      <c r="TS167" s="120">
        <f t="shared" si="959"/>
        <v>95.565402804037149</v>
      </c>
      <c r="TT167" s="15">
        <f t="shared" si="960"/>
        <v>2.2936734302206041E-5</v>
      </c>
      <c r="TU167" s="12"/>
      <c r="TV167" s="11">
        <f t="shared" si="1109"/>
        <v>3.9211321842786079E-5</v>
      </c>
      <c r="TW167" s="10">
        <f t="shared" si="961"/>
        <v>95.648804846417605</v>
      </c>
      <c r="TX167" s="9">
        <f t="shared" si="651"/>
        <v>95.68299130551901</v>
      </c>
      <c r="TY167" s="9">
        <f t="shared" si="1283"/>
        <v>95.573632585334423</v>
      </c>
      <c r="TZ167" s="120">
        <f t="shared" si="962"/>
        <v>95.628311945426717</v>
      </c>
      <c r="UA167" s="15">
        <f t="shared" si="963"/>
        <v>1.0664408098443978E-5</v>
      </c>
      <c r="UB167" s="12"/>
      <c r="UC167" s="11">
        <f t="shared" si="1110"/>
        <v>2.6934108665625018E-5</v>
      </c>
      <c r="UD167" s="10">
        <f t="shared" si="964"/>
        <v>95.711711248512785</v>
      </c>
      <c r="UE167" s="9">
        <f t="shared" si="653"/>
        <v>95.682988180010511</v>
      </c>
      <c r="UF167" s="9">
        <f t="shared" si="1284"/>
        <v>95.70150210321286</v>
      </c>
      <c r="UG167" s="120">
        <f t="shared" si="965"/>
        <v>95.692245141611693</v>
      </c>
      <c r="UH167" s="15">
        <f t="shared" si="966"/>
        <v>-1.8054347399090684E-6</v>
      </c>
      <c r="UI167" s="12"/>
      <c r="UJ167" s="11">
        <f t="shared" si="1111"/>
        <v>1.4461242722560176E-5</v>
      </c>
      <c r="UK167" s="10">
        <f t="shared" si="967"/>
        <v>95.775643133838159</v>
      </c>
      <c r="UL167" s="9">
        <f t="shared" si="655"/>
        <v>95.682988269590453</v>
      </c>
      <c r="UM167" s="9">
        <f t="shared" si="1285"/>
        <v>95.831380392212495</v>
      </c>
      <c r="UN167" s="120">
        <f t="shared" si="968"/>
        <v>95.757184330901481</v>
      </c>
      <c r="UO167" s="15">
        <f t="shared" si="969"/>
        <v>-1.4470854739016712E-5</v>
      </c>
      <c r="UP167" s="12"/>
      <c r="UQ167" s="11">
        <f t="shared" si="1112"/>
        <v>1.7947017073362883E-6</v>
      </c>
      <c r="UR167" s="10">
        <f t="shared" si="970"/>
        <v>95.840582234078965</v>
      </c>
      <c r="US167" s="9">
        <f t="shared" si="657"/>
        <v>95.68299402446074</v>
      </c>
      <c r="UT167" s="9">
        <f t="shared" si="1286"/>
        <v>95.963232198919897</v>
      </c>
      <c r="UU167" s="120">
        <f t="shared" si="971"/>
        <v>95.823113111690319</v>
      </c>
      <c r="UV167" s="15">
        <f t="shared" si="972"/>
        <v>-2.7328175129984543E-5</v>
      </c>
      <c r="UW167" s="12"/>
      <c r="UX167" s="11">
        <f t="shared" si="1113"/>
        <v>-1.1063525182367363E-5</v>
      </c>
      <c r="UY167" s="10">
        <f t="shared" si="973"/>
        <v>95.9065098193484</v>
      </c>
      <c r="UZ167" s="9">
        <f t="shared" si="659"/>
        <v>95.683014548764604</v>
      </c>
      <c r="VA167" s="9">
        <f t="shared" si="1287"/>
        <v>96.097013285303547</v>
      </c>
      <c r="VB167" s="120">
        <f t="shared" si="974"/>
        <v>95.890013917034082</v>
      </c>
      <c r="VC167" s="15">
        <f t="shared" si="975"/>
        <v>-4.0372194107972513E-5</v>
      </c>
      <c r="VD167" s="12"/>
      <c r="VE167" s="11">
        <f t="shared" si="1114"/>
        <v>-2.4110447481979369E-5</v>
      </c>
      <c r="VF167" s="10">
        <f t="shared" si="976"/>
        <v>95.97340835035007</v>
      </c>
      <c r="VG167" s="9">
        <f t="shared" si="661"/>
        <v>95.683059341942695</v>
      </c>
      <c r="VH167" s="9">
        <f t="shared" si="1288"/>
        <v>96.232677539785001</v>
      </c>
      <c r="VI167" s="120">
        <f t="shared" si="977"/>
        <v>95.957868440863848</v>
      </c>
      <c r="VJ167" s="15">
        <f t="shared" si="978"/>
        <v>-5.3597488615706518E-5</v>
      </c>
      <c r="VK167" s="12"/>
      <c r="VL167" s="11">
        <f t="shared" si="1115"/>
        <v>-3.734073107376971E-5</v>
      </c>
      <c r="VM167" s="10">
        <f t="shared" si="979"/>
        <v>96.041259637030691</v>
      </c>
      <c r="VN167" s="9">
        <f t="shared" si="663"/>
        <v>95.683138289019325</v>
      </c>
      <c r="VO167" s="9">
        <f t="shared" si="1289"/>
        <v>96.370177150332182</v>
      </c>
      <c r="VP167" s="120">
        <f t="shared" si="980"/>
        <v>96.026657719675754</v>
      </c>
      <c r="VQ167" s="15">
        <f t="shared" si="981"/>
        <v>-6.6998432170415541E-5</v>
      </c>
      <c r="VR167" s="12"/>
      <c r="VS167" s="11">
        <f t="shared" si="1116"/>
        <v>-5.0748801941205325E-5</v>
      </c>
      <c r="VT167" s="10">
        <f t="shared" si="982"/>
        <v>96.110044831342833</v>
      </c>
      <c r="VU167" s="9">
        <f t="shared" si="665"/>
        <v>95.683261649613158</v>
      </c>
      <c r="VV167" s="9">
        <f t="shared" si="1290"/>
        <v>96.509462604325066</v>
      </c>
      <c r="VW167" s="120">
        <f t="shared" si="983"/>
        <v>96.096362126969112</v>
      </c>
      <c r="VX167" s="15">
        <f t="shared" si="984"/>
        <v>-8.0569195922371108E-5</v>
      </c>
      <c r="VY167" s="12"/>
      <c r="VZ167" s="11">
        <f t="shared" si="1117"/>
        <v>-6.4328881584401276E-5</v>
      </c>
      <c r="WA167" s="10">
        <f t="shared" si="985"/>
        <v>96.179744421261887</v>
      </c>
      <c r="WB167" s="9">
        <f t="shared" si="667"/>
        <v>95.683440045661612</v>
      </c>
      <c r="WC167" s="9">
        <f t="shared" si="1291"/>
        <v>96.650482905213423</v>
      </c>
      <c r="WD167" s="120">
        <f t="shared" si="986"/>
        <v>96.166961475437517</v>
      </c>
      <c r="WE167" s="15">
        <f t="shared" si="987"/>
        <v>-9.4303770979940353E-5</v>
      </c>
      <c r="WF167" s="12"/>
      <c r="WG167" s="11">
        <f t="shared" si="1118"/>
        <v>-7.8075009183544062E-5</v>
      </c>
      <c r="WH167" s="10">
        <f t="shared" si="988"/>
        <v>96.250338332592307</v>
      </c>
      <c r="WI167" s="9">
        <f t="shared" si="669"/>
        <v>95.683684447962648</v>
      </c>
      <c r="WJ167" s="9">
        <f t="shared" si="1292"/>
        <v>96.793185302637596</v>
      </c>
      <c r="WK167" s="120">
        <f t="shared" si="989"/>
        <v>96.238434875300129</v>
      </c>
      <c r="WL167" s="15">
        <f t="shared" si="990"/>
        <v>-1.0819594340400595E-4</v>
      </c>
      <c r="WM167" s="12"/>
      <c r="WN167" s="11">
        <f t="shared" si="1119"/>
        <v>-9.1981016420307157E-5</v>
      </c>
      <c r="WO167" s="10">
        <f t="shared" si="991"/>
        <v>96.321805786824797</v>
      </c>
      <c r="WP167" s="9">
        <f t="shared" si="671"/>
        <v>95.684006161345692</v>
      </c>
      <c r="WQ167" s="9">
        <f t="shared" si="1293"/>
        <v>96.937515080528556</v>
      </c>
      <c r="WR167" s="120">
        <f t="shared" si="992"/>
        <v>96.310760620937117</v>
      </c>
      <c r="WS167" s="15">
        <f t="shared" si="993"/>
        <v>-1.2223927499006436E-4</v>
      </c>
      <c r="WT167" s="12"/>
      <c r="WU167" s="11">
        <f t="shared" si="1120"/>
        <v>-1.0604050807741591E-4</v>
      </c>
      <c r="WV167" s="10">
        <f t="shared" si="994"/>
        <v>96.394125187258538</v>
      </c>
      <c r="WW167" s="9">
        <f t="shared" si="673"/>
        <v>95.684416808390992</v>
      </c>
      <c r="WX167" s="9">
        <f t="shared" si="1294"/>
        <v>97.083415906075828</v>
      </c>
      <c r="WY167" s="120">
        <f t="shared" si="995"/>
        <v>96.383916357233403</v>
      </c>
      <c r="WZ167" s="15">
        <f t="shared" si="996"/>
        <v>-1.3642713888643764E-4</v>
      </c>
      <c r="XA167" s="12"/>
      <c r="XB167" s="11">
        <f t="shared" si="1121"/>
        <v>-1.2024689750002443E-4</v>
      </c>
      <c r="XC167" s="10">
        <f t="shared" si="997"/>
        <v>96.467274284965839</v>
      </c>
      <c r="XD167" s="9">
        <f t="shared" si="675"/>
        <v>95.684928312013938</v>
      </c>
      <c r="XE167" s="9">
        <f t="shared" si="1295"/>
        <v>97.230829861142254</v>
      </c>
      <c r="XF167" s="120">
        <f t="shared" si="998"/>
        <v>96.457879086578089</v>
      </c>
      <c r="XG167" s="15">
        <f t="shared" si="999"/>
        <v>-1.5075272435608104E-4</v>
      </c>
      <c r="XH167" s="12"/>
      <c r="XI167" s="11">
        <f t="shared" si="1122"/>
        <v>-1.3459341119897574E-4</v>
      </c>
      <c r="XJ167" s="10">
        <f t="shared" si="1000"/>
        <v>96.541230185355687</v>
      </c>
      <c r="XK167" s="9">
        <f t="shared" si="677"/>
        <v>95.685552876822655</v>
      </c>
      <c r="XL167" s="9">
        <f t="shared" si="1296"/>
        <v>97.379697479068938</v>
      </c>
      <c r="XM167" s="120">
        <f t="shared" si="1001"/>
        <v>96.532625177945789</v>
      </c>
      <c r="XN167" s="15">
        <f t="shared" si="1002"/>
        <v>-1.652090421836931E-4</v>
      </c>
      <c r="XO167" s="12"/>
      <c r="XP167" s="11">
        <f t="shared" si="1123"/>
        <v>-1.4907309410429743E-4</v>
      </c>
      <c r="XQ167" s="10">
        <f t="shared" si="1003"/>
        <v>96.61596935682222</v>
      </c>
      <c r="XR167" s="9">
        <f t="shared" si="679"/>
        <v>95.686302969279666</v>
      </c>
      <c r="XS167" s="9">
        <f t="shared" si="1297"/>
        <v>97.529957787399198</v>
      </c>
      <c r="XT167" s="120">
        <f t="shared" si="1004"/>
        <v>96.608130378339439</v>
      </c>
      <c r="XU167" s="15">
        <f t="shared" si="1005"/>
        <v>-1.79788930776645E-4</v>
      </c>
      <c r="XV167" s="12"/>
      <c r="XW167" s="11">
        <f t="shared" si="1124"/>
        <v>-1.6367881551842048E-4</v>
      </c>
      <c r="XX167" s="10">
        <f t="shared" si="1006"/>
        <v>96.691467641760511</v>
      </c>
      <c r="XY167" s="9">
        <f t="shared" si="681"/>
        <v>95.687191296705976</v>
      </c>
      <c r="XZ167" s="9">
        <f t="shared" si="1298"/>
        <v>97.681548356412861</v>
      </c>
      <c r="YA167" s="120">
        <f t="shared" si="1007"/>
        <v>96.684369826559418</v>
      </c>
      <c r="YB167" s="15">
        <f t="shared" si="1008"/>
        <v>-1.9448506294539162E-4</v>
      </c>
      <c r="YC167" s="12"/>
      <c r="YD167" s="11">
        <f t="shared" si="1125"/>
        <v>-1.7840327575570049E-4</v>
      </c>
      <c r="YE167" s="10">
        <f t="shared" si="1009"/>
        <v>96.767700269916844</v>
      </c>
      <c r="YF167" s="9">
        <f t="shared" si="683"/>
        <v>95.68823078517255</v>
      </c>
      <c r="YG167" s="9">
        <f t="shared" si="1299"/>
        <v>97.834405353332315</v>
      </c>
      <c r="YH167" s="120">
        <f t="shared" si="1010"/>
        <v>96.761318069252439</v>
      </c>
      <c r="YI167" s="15">
        <f t="shared" si="1011"/>
        <v>-2.0928995334551539E-4</v>
      </c>
      <c r="YJ167" s="12"/>
      <c r="YK167" s="11">
        <f t="shared" si="1126"/>
        <v>-1.932390134512077E-4</v>
      </c>
      <c r="YL167" s="10">
        <f t="shared" si="1012"/>
        <v>96.844641874029151</v>
      </c>
      <c r="YM167" s="9">
        <f t="shared" si="685"/>
        <v>95.689434556331406</v>
      </c>
      <c r="YN167" s="9">
        <f t="shared" si="1300"/>
        <v>97.988463602040369</v>
      </c>
      <c r="YO167" s="120">
        <f t="shared" si="1013"/>
        <v>96.83894907918588</v>
      </c>
      <c r="YP167" s="15">
        <f t="shared" si="1014"/>
        <v>-2.2419596656062359E-4</v>
      </c>
      <c r="YQ167" s="12"/>
      <c r="YR167" s="11">
        <f t="shared" si="1127"/>
        <v>-2.0817841351900964E-4</v>
      </c>
      <c r="YS167" s="10">
        <f t="shared" si="1015"/>
        <v>96.922266507706141</v>
      </c>
      <c r="YT167" s="9">
        <f t="shared" si="687"/>
        <v>95.690815903244967</v>
      </c>
      <c r="YU167" s="9">
        <f t="shared" si="1301"/>
        <v>98.143656648110408</v>
      </c>
      <c r="YV167" s="120">
        <f t="shared" si="1016"/>
        <v>96.917236275677681</v>
      </c>
      <c r="YW167" s="15">
        <f t="shared" si="1017"/>
        <v>-2.3919532580103051E-4</v>
      </c>
      <c r="YX167" s="12"/>
      <c r="YY167" s="11">
        <f t="shared" si="1128"/>
        <v>-2.232137157355509E-4</v>
      </c>
      <c r="YZ167" s="10">
        <f t="shared" si="1018"/>
        <v>97.000547665477058</v>
      </c>
      <c r="ZA167" s="9">
        <f t="shared" si="689"/>
        <v>95.692388265279092</v>
      </c>
      <c r="ZB167" s="9">
        <f t="shared" si="1302"/>
        <v>98.29991682892917</v>
      </c>
      <c r="ZC167" s="120">
        <f t="shared" si="1019"/>
        <v>96.996152547104131</v>
      </c>
      <c r="ZD167" s="15">
        <f t="shared" si="1020"/>
        <v>-2.5428012219031891E-4</v>
      </c>
      <c r="ZE167" s="12"/>
      <c r="ZF167" s="11">
        <f t="shared" si="1129"/>
        <v>-2.3833702392119549E-4</v>
      </c>
      <c r="ZG167" s="10">
        <f t="shared" si="1021"/>
        <v>97.079458304937333</v>
      </c>
      <c r="ZH167" s="9">
        <f t="shared" si="691"/>
        <v>95.694165202131487</v>
      </c>
      <c r="ZI167" s="9">
        <f t="shared" si="1303"/>
        <v>98.457175348664151</v>
      </c>
      <c r="ZJ167" s="120">
        <f t="shared" si="1022"/>
        <v>97.075670275397812</v>
      </c>
      <c r="ZK167" s="15">
        <f t="shared" si="1023"/>
        <v>-2.6944232460868151E-4</v>
      </c>
      <c r="ZL167" s="12"/>
      <c r="ZM167" s="11">
        <f t="shared" si="1130"/>
        <v>-2.5354031568947702E-4</v>
      </c>
      <c r="ZN167" s="10">
        <f t="shared" si="1024"/>
        <v>97.158970870904213</v>
      </c>
      <c r="ZO167" s="9">
        <f t="shared" si="693"/>
        <v>95.696160367073063</v>
      </c>
      <c r="ZP167" s="9">
        <f t="shared" si="1304"/>
        <v>98.61536235779603</v>
      </c>
      <c r="ZQ167" s="120">
        <f t="shared" si="1025"/>
        <v>97.155761362434546</v>
      </c>
      <c r="ZR167" s="15">
        <f t="shared" si="1026"/>
        <v>-2.8467379005819095E-4</v>
      </c>
      <c r="ZS167" s="12"/>
      <c r="ZT167" s="11">
        <f t="shared" si="1131"/>
        <v>-2.6881545272992733E-4</v>
      </c>
      <c r="ZU167" s="10">
        <f t="shared" si="1027"/>
        <v>97.2390573214835</v>
      </c>
      <c r="ZV167" s="9">
        <f t="shared" si="695"/>
        <v>95.698387479485604</v>
      </c>
      <c r="ZW167" s="9">
        <f t="shared" si="1305"/>
        <v>98.774407036919442</v>
      </c>
      <c r="ZX167" s="120">
        <f t="shared" si="1028"/>
        <v>97.236397258202516</v>
      </c>
      <c r="ZY167" s="15">
        <f t="shared" si="1029"/>
        <v>-2.9996627451289861E-4</v>
      </c>
      <c r="ZZ167" s="12"/>
      <c r="AAA167" s="11">
        <f t="shared" si="1132"/>
        <v>-2.8415419158811945E-4</v>
      </c>
      <c r="AAB167" s="10">
        <f t="shared" si="1030"/>
        <v>97.319689155942868</v>
      </c>
      <c r="AAC167" s="9">
        <f t="shared" si="697"/>
        <v>95.700860296784171</v>
      </c>
      <c r="AAD167" s="9">
        <f t="shared" si="1306"/>
        <v>98.934237683894096</v>
      </c>
      <c r="AAE167" s="120">
        <f t="shared" si="1031"/>
        <v>97.317548990339134</v>
      </c>
      <c r="AAF167" s="15">
        <f t="shared" si="1032"/>
        <v>-3.15311444155693E-4</v>
      </c>
      <c r="AAG167" s="12"/>
      <c r="AAH167" s="11">
        <f t="shared" si="1133"/>
        <v>-2.9954819484522303E-4</v>
      </c>
      <c r="AAI167" s="10">
        <f t="shared" si="1033"/>
        <v>97.400837443978375</v>
      </c>
      <c r="AAJ167" s="9">
        <f t="shared" si="699"/>
        <v>95.703592585816381</v>
      </c>
      <c r="AAK167" s="9">
        <f t="shared" si="1307"/>
        <v>99.094781486689996</v>
      </c>
      <c r="AAL167" s="120">
        <f t="shared" si="1034"/>
        <v>97.399187036253181</v>
      </c>
      <c r="AAM167" s="15">
        <f t="shared" si="1035"/>
        <v>-3.3070085601574723E-4</v>
      </c>
      <c r="AAN167" s="12"/>
      <c r="AAO167" s="11">
        <f t="shared" si="1134"/>
        <v>-3.1498901165914056E-4</v>
      </c>
      <c r="AAP167" s="10">
        <f t="shared" si="1036"/>
        <v>97.48247269732542</v>
      </c>
      <c r="AAQ167" s="9">
        <f t="shared" si="701"/>
        <v>95.706598093272206</v>
      </c>
      <c r="AAR167" s="9">
        <f t="shared" si="702"/>
        <v>99.255964847441035</v>
      </c>
      <c r="AAS167" s="120">
        <f t="shared" si="1037"/>
        <v>97.48128147035662</v>
      </c>
      <c r="AAT167" s="15">
        <f t="shared" si="1038"/>
        <v>-3.4612599245506206E-4</v>
      </c>
      <c r="AAU167" s="12"/>
      <c r="AAV167" s="11">
        <f t="shared" si="1135"/>
        <v>-3.3046811224546048E-4</v>
      </c>
      <c r="AAW167" s="10">
        <f t="shared" si="1039"/>
        <v>97.564565016928782</v>
      </c>
      <c r="AAX167" s="9">
        <f t="shared" si="703"/>
        <v>95.709890516064846</v>
      </c>
      <c r="AAY167" s="9">
        <f t="shared" si="704"/>
        <v>99.417713757428601</v>
      </c>
      <c r="AAZ167" s="120">
        <f t="shared" si="1040"/>
        <v>97.563802136746716</v>
      </c>
      <c r="ABA167" s="15">
        <f t="shared" si="1041"/>
        <v>-3.6157830062436111E-4</v>
      </c>
      <c r="ABB167" s="12"/>
      <c r="ABC167" s="11">
        <f t="shared" si="1227"/>
        <v>-3.4597692736369003E-4</v>
      </c>
      <c r="ABD167" s="10">
        <f t="shared" si="1228"/>
        <v>97.647084265685905</v>
      </c>
      <c r="ABE167" s="9">
        <f t="shared" si="1308"/>
        <v>95.713483471992987</v>
      </c>
      <c r="ABF167" s="9">
        <f t="shared" si="1229"/>
        <v>99.579953690163592</v>
      </c>
      <c r="ABG167" s="120">
        <f t="shared" si="1043"/>
        <v>97.646718581078289</v>
      </c>
      <c r="ABH167" s="15">
        <f t="shared" si="1230"/>
        <v>-3.7704918489766859E-4</v>
      </c>
      <c r="ABI167" s="12"/>
      <c r="ABJ167" s="11">
        <f t="shared" si="1231"/>
        <v>-3.615068407206527E-4</v>
      </c>
      <c r="ABK167" s="10">
        <f t="shared" si="1232"/>
        <v>97.72999999999999</v>
      </c>
      <c r="ABL167" s="9">
        <f t="shared" si="706"/>
        <v>95.717390469949237</v>
      </c>
      <c r="ABM167" s="9"/>
      <c r="ABN167" s="101">
        <f t="shared" si="1046"/>
        <v>97.72999999999999</v>
      </c>
      <c r="ABO167" s="15">
        <f t="shared" si="1233"/>
        <v>-3.9253000282100323E-4</v>
      </c>
      <c r="ABP167" s="11"/>
      <c r="ABQ167" s="11"/>
    </row>
    <row r="168" spans="1:745" x14ac:dyDescent="0.2">
      <c r="A168" s="1">
        <f t="shared" si="707"/>
        <v>175.2</v>
      </c>
      <c r="B168" s="1">
        <f t="shared" si="1048"/>
        <v>-530.86680486868977</v>
      </c>
      <c r="C168" s="1">
        <f t="shared" si="1049"/>
        <v>-2564065.8939724509</v>
      </c>
      <c r="D168" s="2">
        <f t="shared" si="1050"/>
        <v>119.74</v>
      </c>
      <c r="E168" s="7">
        <f t="shared" si="1051"/>
        <v>2.8300000000000001E-3</v>
      </c>
      <c r="F168" s="1">
        <f t="shared" si="1052"/>
        <v>6.2352202539999999E-2</v>
      </c>
      <c r="G168" s="2">
        <f t="shared" si="1053"/>
        <v>3500</v>
      </c>
      <c r="H168" s="3">
        <f t="shared" si="1164"/>
        <v>58.333333333333336</v>
      </c>
      <c r="I168" s="3">
        <f t="shared" si="1165"/>
        <v>366.52</v>
      </c>
      <c r="J168" s="1">
        <f t="shared" si="1054"/>
        <v>0.77</v>
      </c>
      <c r="K168" s="1">
        <f t="shared" si="1055"/>
        <v>0.65</v>
      </c>
      <c r="L168" s="1">
        <f t="shared" si="1166"/>
        <v>0.50050000000000006</v>
      </c>
      <c r="M168" s="40">
        <f t="shared" si="1167"/>
        <v>9.0273513153513143</v>
      </c>
      <c r="N168" s="40">
        <f t="shared" si="1168"/>
        <v>685.17596483516479</v>
      </c>
      <c r="O168" s="1">
        <f t="shared" si="1056"/>
        <v>22.01</v>
      </c>
      <c r="P168" s="1">
        <f t="shared" si="1057"/>
        <v>101</v>
      </c>
      <c r="Q168" s="2">
        <f t="shared" si="1058"/>
        <v>9568.08</v>
      </c>
      <c r="R168" s="1">
        <f t="shared" si="1169"/>
        <v>95.680800000000005</v>
      </c>
      <c r="S168" s="7">
        <f t="shared" si="1059"/>
        <v>0.1084</v>
      </c>
      <c r="T168" s="7">
        <f t="shared" si="1170"/>
        <v>9.228889823999999E-3</v>
      </c>
      <c r="U168" s="7">
        <f t="shared" si="1171"/>
        <v>5.2029491518009133E-2</v>
      </c>
      <c r="V168" s="40">
        <f t="shared" si="1172"/>
        <v>5127.2756619537149</v>
      </c>
      <c r="W168" s="1">
        <f t="shared" si="1060"/>
        <v>0</v>
      </c>
      <c r="X168" s="1">
        <f t="shared" si="1061"/>
        <v>119.74</v>
      </c>
      <c r="Y168" s="1">
        <f t="shared" si="1062"/>
        <v>97.72999999999999</v>
      </c>
      <c r="Z168" s="6">
        <f t="shared" si="1173"/>
        <v>0.80246106979523479</v>
      </c>
      <c r="AA168" s="2">
        <f t="shared" si="1063"/>
        <v>464.2</v>
      </c>
      <c r="AB168" s="40">
        <f t="shared" si="1174"/>
        <v>27481.926356927921</v>
      </c>
      <c r="AC168" s="1">
        <f t="shared" si="1175"/>
        <v>0.20611977595863853</v>
      </c>
      <c r="AD168" s="2">
        <f t="shared" si="1147"/>
        <v>46</v>
      </c>
      <c r="AE168" s="10">
        <f t="shared" si="1176"/>
        <v>9.4815096940973724</v>
      </c>
      <c r="AF168" s="12">
        <f t="shared" si="1177"/>
        <v>0.11616368394255171</v>
      </c>
      <c r="AG168" s="43">
        <f t="shared" si="1178"/>
        <v>-1.4202024762573594E-4</v>
      </c>
      <c r="AH168" s="97">
        <f t="shared" si="1179"/>
        <v>3.6528919280630635E-5</v>
      </c>
      <c r="AI168" s="11">
        <f t="shared" si="1180"/>
        <v>0</v>
      </c>
      <c r="AJ168" s="43">
        <f t="shared" si="1181"/>
        <v>2.0237167531022217E-3</v>
      </c>
      <c r="AK168" s="43"/>
      <c r="AL168" s="11">
        <f t="shared" si="1182"/>
        <v>0</v>
      </c>
      <c r="AM168" s="10">
        <f t="shared" si="1183"/>
        <v>96.225979010037562</v>
      </c>
      <c r="AN168" s="9"/>
      <c r="AO168" s="9">
        <f t="shared" si="1184"/>
        <v>96.026705128174484</v>
      </c>
      <c r="AP168" s="108">
        <f t="shared" si="715"/>
        <v>96.026705128174484</v>
      </c>
      <c r="AQ168" s="15">
        <f t="shared" si="1185"/>
        <v>0</v>
      </c>
      <c r="AR168" s="49"/>
      <c r="AS168" s="11">
        <f t="shared" si="1186"/>
        <v>1.9433737729904684E-5</v>
      </c>
      <c r="AT168" s="10">
        <f t="shared" si="1187"/>
        <v>96.126336879554231</v>
      </c>
      <c r="AU168" s="9">
        <f t="shared" si="1188"/>
        <v>96.026705128174484</v>
      </c>
      <c r="AV168" s="9">
        <f t="shared" si="1189"/>
        <v>95.828223548612229</v>
      </c>
      <c r="AW168" s="101">
        <f t="shared" si="719"/>
        <v>95.927464338393349</v>
      </c>
      <c r="AX168" s="15">
        <f t="shared" si="720"/>
        <v>1.9355462105838807E-5</v>
      </c>
      <c r="AY168" s="49"/>
      <c r="AZ168" s="11">
        <f t="shared" si="1190"/>
        <v>3.8791208254858394E-5</v>
      </c>
      <c r="BA168" s="10">
        <f t="shared" si="1191"/>
        <v>96.027075412951064</v>
      </c>
      <c r="BB168" s="9">
        <f t="shared" si="1192"/>
        <v>96.026694832512874</v>
      </c>
      <c r="BC168" s="9">
        <f t="shared" si="1193"/>
        <v>95.630521667908297</v>
      </c>
      <c r="BD168" s="101">
        <f t="shared" si="723"/>
        <v>95.828608250210578</v>
      </c>
      <c r="BE168" s="15">
        <f t="shared" si="1194"/>
        <v>3.863388578308186E-5</v>
      </c>
      <c r="BF168" s="49"/>
      <c r="BG168" s="11">
        <f t="shared" si="1195"/>
        <v>5.8071608224784462E-5</v>
      </c>
      <c r="BH168" s="10">
        <f t="shared" si="1196"/>
        <v>95.92817813378845</v>
      </c>
      <c r="BI168" s="9">
        <f t="shared" si="1197"/>
        <v>96.026653813618083</v>
      </c>
      <c r="BJ168" s="9">
        <f t="shared" si="1198"/>
        <v>95.433586759699139</v>
      </c>
      <c r="BK168" s="101">
        <f t="shared" si="728"/>
        <v>95.730120286658604</v>
      </c>
      <c r="BL168" s="15">
        <f t="shared" si="1199"/>
        <v>5.7834520027832227E-5</v>
      </c>
      <c r="BM168" s="49"/>
      <c r="BN168" s="11">
        <f t="shared" si="1200"/>
        <v>7.727417004352198E-5</v>
      </c>
      <c r="BO168" s="10">
        <f t="shared" si="1201"/>
        <v>95.829628628306779</v>
      </c>
      <c r="BP168" s="9">
        <f t="shared" si="1202"/>
        <v>96.026561891199435</v>
      </c>
      <c r="BQ168" s="9">
        <f t="shared" si="1203"/>
        <v>95.237405984770277</v>
      </c>
      <c r="BR168" s="101">
        <f t="shared" si="733"/>
        <v>95.631983937984856</v>
      </c>
      <c r="BS168" s="15">
        <f t="shared" si="1204"/>
        <v>7.6956648955408007E-5</v>
      </c>
      <c r="BT168" s="12"/>
      <c r="BU168" s="11">
        <f t="shared" si="1205"/>
        <v>9.6398161130530286E-5</v>
      </c>
      <c r="BV168" s="10">
        <f t="shared" si="1206"/>
        <v>95.731410551492758</v>
      </c>
      <c r="BW168" s="9">
        <f t="shared" si="1207"/>
        <v>96.026399134277426</v>
      </c>
      <c r="BX168" s="9">
        <f t="shared" si="1208"/>
        <v>95.041966400973962</v>
      </c>
      <c r="BY168" s="101">
        <f t="shared" si="738"/>
        <v>95.534182767625694</v>
      </c>
      <c r="BZ168" s="15">
        <f t="shared" si="1209"/>
        <v>9.5999591031190284E-5</v>
      </c>
      <c r="CA168" s="12"/>
      <c r="CB168" s="11">
        <f t="shared" si="1210"/>
        <v>1.154428831754841E-4</v>
      </c>
      <c r="CC168" s="10">
        <f t="shared" si="1211"/>
        <v>95.633507632963813</v>
      </c>
      <c r="CD168" s="9">
        <f t="shared" si="1212"/>
        <v>96.026145863002057</v>
      </c>
      <c r="CE168" s="9">
        <f t="shared" si="1213"/>
        <v>94.847254972979442</v>
      </c>
      <c r="CF168" s="101">
        <f t="shared" si="743"/>
        <v>95.43670041799075</v>
      </c>
      <c r="CG168" s="15">
        <f t="shared" si="1214"/>
        <v>1.1496269829711146E-4</v>
      </c>
      <c r="CH168" s="12"/>
      <c r="CI168" s="11">
        <f t="shared" si="1215"/>
        <v>1.3440767138796317E-4</v>
      </c>
      <c r="CJ168" s="10">
        <f t="shared" si="1216"/>
        <v>95.535903682666287</v>
      </c>
      <c r="CK168" s="9">
        <f t="shared" si="1217"/>
        <v>96.025782650265953</v>
      </c>
      <c r="CL168" s="9">
        <f t="shared" si="1218"/>
        <v>94.653258581854686</v>
      </c>
      <c r="CM168" s="101">
        <f t="shared" si="748"/>
        <v>95.339520616060327</v>
      </c>
      <c r="CN168" s="15">
        <f t="shared" si="1219"/>
        <v>1.3384535559457912E-4</v>
      </c>
      <c r="CO168" s="12"/>
      <c r="CP168" s="11">
        <f t="shared" si="1220"/>
        <v>1.5329189374290372E-4</v>
      </c>
      <c r="CQ168" s="10">
        <f t="shared" si="1221"/>
        <v>95.438582596390347</v>
      </c>
      <c r="CR168" s="9">
        <f t="shared" si="1222"/>
        <v>96.025290323119265</v>
      </c>
      <c r="CS168" s="9">
        <f t="shared" si="524"/>
        <v>94.459964034470531</v>
      </c>
      <c r="CT168" s="101">
        <f t="shared" si="752"/>
        <v>95.242627178794891</v>
      </c>
      <c r="CU168" s="15">
        <f t="shared" si="1223"/>
        <v>1.5264697978539064E-4</v>
      </c>
      <c r="CV168" s="12"/>
      <c r="CW168" s="11">
        <f t="shared" si="754"/>
        <v>1.7209495022342005E-4</v>
      </c>
      <c r="CX168" s="10">
        <f t="shared" si="755"/>
        <v>95.34152836110033</v>
      </c>
      <c r="CY168" s="9">
        <f t="shared" si="525"/>
        <v>96.024649963992999</v>
      </c>
      <c r="CZ168" s="9">
        <f t="shared" si="526"/>
        <v>94.267358072723141</v>
      </c>
      <c r="DA168" s="101">
        <f t="shared" si="756"/>
        <v>95.14600401835807</v>
      </c>
      <c r="DB168" s="15">
        <f t="shared" si="757"/>
        <v>1.7136701897165537E-4</v>
      </c>
      <c r="DC168" s="12"/>
      <c r="DD168" s="11">
        <f t="shared" si="758"/>
        <v>1.9081627206201271E-4</v>
      </c>
      <c r="DE168" s="10">
        <f t="shared" si="759"/>
        <v>95.244725060081834</v>
      </c>
      <c r="DF168" s="9">
        <f t="shared" si="527"/>
        <v>96.023842911737688</v>
      </c>
      <c r="DG168" s="9">
        <f t="shared" si="528"/>
        <v>94.075427382569785</v>
      </c>
      <c r="DH168" s="101">
        <f t="shared" si="760"/>
        <v>95.049635147153737</v>
      </c>
      <c r="DI168" s="15">
        <f t="shared" si="761"/>
        <v>1.9000495171596373E-4</v>
      </c>
      <c r="DJ168" s="12"/>
      <c r="DK168" s="11">
        <f t="shared" si="762"/>
        <v>2.0945532098130026E-4</v>
      </c>
      <c r="DL168" s="10">
        <f t="shared" si="763"/>
        <v>95.148156877906402</v>
      </c>
      <c r="DM168" s="9">
        <f t="shared" si="529"/>
        <v>96.022850762484111</v>
      </c>
      <c r="DN168" s="9">
        <f t="shared" si="530"/>
        <v>93.884158602873342</v>
      </c>
      <c r="DO168" s="101">
        <f t="shared" si="764"/>
        <v>94.953504682678727</v>
      </c>
      <c r="DP168" s="15">
        <f t="shared" si="765"/>
        <v>2.0856028626280599E-4</v>
      </c>
      <c r="DQ168" s="12"/>
      <c r="DR168" s="11">
        <f t="shared" si="766"/>
        <v>2.2801158843541034E-4</v>
      </c>
      <c r="DS168" s="10">
        <f t="shared" si="767"/>
        <v>95.051808105214732</v>
      </c>
      <c r="DT168" s="9">
        <f t="shared" si="531"/>
        <v>96.021655370332795</v>
      </c>
      <c r="DU168" s="9">
        <f t="shared" si="532"/>
        <v>93.693538334050402</v>
      </c>
      <c r="DV168" s="101">
        <f t="shared" si="768"/>
        <v>94.857596852191591</v>
      </c>
      <c r="DW168" s="15">
        <f t="shared" si="769"/>
        <v>2.2703255976247759E-4</v>
      </c>
      <c r="DX168" s="12"/>
      <c r="DY168" s="11">
        <f t="shared" si="770"/>
        <v>2.4648459485313652E-4</v>
      </c>
      <c r="DZ168" s="10">
        <f t="shared" si="771"/>
        <v>94.955663143319114</v>
      </c>
      <c r="EA168" s="9">
        <f t="shared" si="533"/>
        <v>96.020238847878943</v>
      </c>
      <c r="EB168" s="9">
        <f t="shared" si="534"/>
        <v>93.503553146522009</v>
      </c>
      <c r="EC168" s="101">
        <f t="shared" si="772"/>
        <v>94.761895997200469</v>
      </c>
      <c r="ED168" s="15">
        <f t="shared" si="773"/>
        <v>2.4542133749816581E-4</v>
      </c>
      <c r="EE168" s="12"/>
      <c r="EF168" s="11">
        <f t="shared" si="774"/>
        <v>2.6487388888359785E-4</v>
      </c>
      <c r="EG168" s="10">
        <f t="shared" si="775"/>
        <v>94.859706508627923</v>
      </c>
      <c r="EH168" s="9">
        <f t="shared" si="535"/>
        <v>96.018583566579238</v>
      </c>
      <c r="EI168" s="9">
        <f t="shared" si="536"/>
        <v>93.314189588959891</v>
      </c>
      <c r="EJ168" s="101">
        <f t="shared" si="776"/>
        <v>94.666386577769572</v>
      </c>
      <c r="EK168" s="15">
        <f t="shared" si="777"/>
        <v>2.6372621211757133E-4</v>
      </c>
      <c r="EL168" s="12"/>
      <c r="EM168" s="11">
        <f t="shared" si="778"/>
        <v>2.8317904664578694E-4</v>
      </c>
      <c r="EN168" s="10">
        <f t="shared" si="779"/>
        <v>94.763922836891638</v>
      </c>
      <c r="EO168" s="9">
        <f t="shared" si="537"/>
        <v>96.016672156967147</v>
      </c>
      <c r="EP168" s="9">
        <f t="shared" si="538"/>
        <v>93.125434196331099</v>
      </c>
      <c r="EQ168" s="101">
        <f t="shared" si="780"/>
        <v>94.571053176649116</v>
      </c>
      <c r="ER168" s="15">
        <f t="shared" si="781"/>
        <v>2.819468028694184E-4</v>
      </c>
      <c r="ES168" s="12"/>
      <c r="ET168" s="11">
        <f t="shared" si="782"/>
        <v>3.0139967098227847E-4</v>
      </c>
      <c r="EU168" s="10">
        <f t="shared" si="783"/>
        <v>94.668296887275091</v>
      </c>
      <c r="EV168" s="9">
        <f t="shared" si="539"/>
        <v>96.014487508722993</v>
      </c>
      <c r="EW168" s="9">
        <f t="shared" si="540"/>
        <v>92.937273497731965</v>
      </c>
      <c r="EX168" s="101">
        <f t="shared" si="784"/>
        <v>94.475880503227472</v>
      </c>
      <c r="EY168" s="15">
        <f t="shared" si="785"/>
        <v>3.0008275484631248E-4</v>
      </c>
      <c r="EZ168" s="12"/>
      <c r="FA168" s="11">
        <f t="shared" si="786"/>
        <v>3.1953539071864941E-4</v>
      </c>
      <c r="FB168" s="10">
        <f t="shared" si="787"/>
        <v>94.57281354625448</v>
      </c>
      <c r="FC168" s="9">
        <f t="shared" si="541"/>
        <v>96.012012770605111</v>
      </c>
      <c r="FD168" s="9">
        <f t="shared" si="542"/>
        <v>92.749694024015696</v>
      </c>
      <c r="FE168" s="101">
        <f t="shared" si="788"/>
        <v>94.380853397310403</v>
      </c>
      <c r="FF168" s="15">
        <f t="shared" si="789"/>
        <v>3.1813373823422723E-4</v>
      </c>
      <c r="FG168" s="12"/>
      <c r="FH168" s="11">
        <f t="shared" si="790"/>
        <v>3.3758585992881463E-4</v>
      </c>
      <c r="FI168" s="10">
        <f t="shared" si="791"/>
        <v>94.477457831344267</v>
      </c>
      <c r="FJ168" s="9">
        <f t="shared" si="543"/>
        <v>96.009231350248243</v>
      </c>
      <c r="FK168" s="9">
        <f t="shared" si="544"/>
        <v>92.562682315207624</v>
      </c>
      <c r="FL168" s="101">
        <f t="shared" si="792"/>
        <v>94.285956832727933</v>
      </c>
      <c r="FM168" s="15">
        <f t="shared" si="793"/>
        <v>3.3609944756971905E-4</v>
      </c>
      <c r="FN168" s="12"/>
      <c r="FO168" s="11">
        <f t="shared" si="794"/>
        <v>3.5555075720741038E-4</v>
      </c>
      <c r="FP168" s="10">
        <f t="shared" si="795"/>
        <v>94.382214894654069</v>
      </c>
      <c r="FQ168" s="9">
        <f t="shared" si="545"/>
        <v>96.006126913835203</v>
      </c>
      <c r="FR168" s="9">
        <f t="shared" si="546"/>
        <v>92.376224927710368</v>
      </c>
      <c r="FS168" s="101">
        <f t="shared" si="796"/>
        <v>94.191175920772793</v>
      </c>
      <c r="FT168" s="15">
        <f t="shared" si="797"/>
        <v>3.539796010052706E-4</v>
      </c>
      <c r="FU168" s="12"/>
      <c r="FV168" s="11">
        <f t="shared" si="798"/>
        <v>3.7342978494966651E-4</v>
      </c>
      <c r="FW168" s="10">
        <f t="shared" si="799"/>
        <v>94.28707002627948</v>
      </c>
      <c r="FX168" s="9">
        <f t="shared" si="547"/>
        <v>96.002683385647828</v>
      </c>
      <c r="FY168" s="9">
        <f t="shared" si="548"/>
        <v>92.190308441295286</v>
      </c>
      <c r="FZ168" s="101">
        <f t="shared" si="800"/>
        <v>94.096495913471557</v>
      </c>
      <c r="GA168" s="15">
        <f t="shared" si="801"/>
        <v>3.717739395837224E-4</v>
      </c>
      <c r="GB168" s="12"/>
      <c r="GC168" s="11">
        <f t="shared" si="802"/>
        <v>3.912226686396437E-4</v>
      </c>
      <c r="GD168" s="10">
        <f t="shared" si="803"/>
        <v>94.192008657527964</v>
      </c>
      <c r="GE168" s="9">
        <f t="shared" si="549"/>
        <v>95.998884947502759</v>
      </c>
      <c r="GF168" s="9">
        <f t="shared" si="550"/>
        <v>92.004919465881542</v>
      </c>
      <c r="GG168" s="101">
        <f t="shared" si="804"/>
        <v>94.001902206692151</v>
      </c>
      <c r="GH168" s="15">
        <f t="shared" si="805"/>
        <v>3.894822265221588E-4</v>
      </c>
      <c r="GI168" s="12"/>
      <c r="GJ168" s="11">
        <f t="shared" si="1224"/>
        <v>4.0892915614732043E-4</v>
      </c>
      <c r="GK168" s="10">
        <f t="shared" si="1225"/>
        <v>94.097016363983215</v>
      </c>
      <c r="GL168" s="9">
        <f t="shared" si="551"/>
        <v>95.994716038078082</v>
      </c>
      <c r="GM168" s="9">
        <f t="shared" si="1234"/>
        <v>91.8200446481016</v>
      </c>
      <c r="GN168" s="120">
        <f t="shared" si="808"/>
        <v>93.907380343089841</v>
      </c>
      <c r="GO168" s="15">
        <f t="shared" si="1226"/>
        <v>4.0710424650600412E-4</v>
      </c>
      <c r="GP168" s="12"/>
      <c r="GQ168" s="11">
        <f t="shared" si="810"/>
        <v>4.2654901703516725E-4</v>
      </c>
      <c r="GR168" s="10">
        <f t="shared" si="811"/>
        <v>94.002078868410194</v>
      </c>
      <c r="GS168" s="9">
        <f t="shared" si="553"/>
        <v>95.990161352135956</v>
      </c>
      <c r="GT168" s="9">
        <f t="shared" si="1235"/>
        <v>91.6356706776549</v>
      </c>
      <c r="GU168" s="120">
        <f t="shared" si="812"/>
        <v>93.812916014895421</v>
      </c>
      <c r="GV168" s="15">
        <f t="shared" si="813"/>
        <v>4.2463980499361526E-4</v>
      </c>
      <c r="GW168" s="12"/>
      <c r="GX168" s="11">
        <f t="shared" si="814"/>
        <v>4.440820418746319E-4</v>
      </c>
      <c r="GY168" s="10">
        <f t="shared" si="815"/>
        <v>93.907182043504278</v>
      </c>
      <c r="GZ168" s="9">
        <f t="shared" si="555"/>
        <v>95.985205839646966</v>
      </c>
      <c r="HA168" s="9">
        <f t="shared" si="556"/>
        <v>91.451784293448597</v>
      </c>
      <c r="HB168" s="101">
        <f t="shared" si="816"/>
        <v>93.718495066547774</v>
      </c>
      <c r="HC168" s="15">
        <f t="shared" si="817"/>
        <v>4.4208872753205477E-4</v>
      </c>
      <c r="HD168" s="12"/>
      <c r="HE168" s="11">
        <f t="shared" si="818"/>
        <v>4.6152804157311035E-4</v>
      </c>
      <c r="HF168" s="10">
        <f t="shared" si="819"/>
        <v>93.812311914486685</v>
      </c>
      <c r="HG168" s="9">
        <f t="shared" si="557"/>
        <v>95.979834704821116</v>
      </c>
      <c r="HH168" s="9">
        <f t="shared" si="558"/>
        <v>91.268372289525956</v>
      </c>
      <c r="HI168" s="101">
        <f t="shared" si="820"/>
        <v>93.624103497173536</v>
      </c>
      <c r="HJ168" s="15">
        <f t="shared" si="821"/>
        <v>4.5945085908447991E-4</v>
      </c>
      <c r="HK168" s="12"/>
      <c r="HL168" s="11">
        <f t="shared" si="822"/>
        <v>4.7888684671193969E-4</v>
      </c>
      <c r="HM168" s="10">
        <f t="shared" si="823"/>
        <v>93.717454661548885</v>
      </c>
      <c r="HN168" s="9">
        <f t="shared" si="559"/>
        <v>95.974033405050847</v>
      </c>
      <c r="HO168" s="9">
        <f t="shared" si="1236"/>
        <v>91.085421520786127</v>
      </c>
      <c r="HP168" s="120">
        <f t="shared" si="824"/>
        <v>93.529727462918487</v>
      </c>
      <c r="HQ168" s="15">
        <f t="shared" si="825"/>
        <v>4.7672606336928894E-4</v>
      </c>
      <c r="HR168" s="12"/>
      <c r="HS168" s="11">
        <f t="shared" si="1064"/>
        <v>4.9615830689549449E-4</v>
      </c>
      <c r="HT168" s="10">
        <f t="shared" si="826"/>
        <v>93.622596622150382</v>
      </c>
      <c r="HU168" s="9">
        <f t="shared" si="1237"/>
        <v>95.967787649770727</v>
      </c>
      <c r="HV168" s="9">
        <f t="shared" si="562"/>
        <v>90.902918908492921</v>
      </c>
      <c r="HW168" s="120">
        <f t="shared" si="827"/>
        <v>93.435353279131817</v>
      </c>
      <c r="HX168" s="15">
        <f t="shared" si="828"/>
        <v>4.9391422221171206E-4</v>
      </c>
      <c r="HY168" s="12"/>
      <c r="HZ168" s="11">
        <f t="shared" si="1065"/>
        <v>5.1334229011215171E-4</v>
      </c>
      <c r="IA168" s="10">
        <f t="shared" si="829"/>
        <v>93.527724293171019</v>
      </c>
      <c r="IB168" s="9">
        <f t="shared" si="1238"/>
        <v>95.961083399238873</v>
      </c>
      <c r="IC168" s="9">
        <f t="shared" si="564"/>
        <v>90.720851445576798</v>
      </c>
      <c r="ID168" s="120">
        <f t="shared" si="830"/>
        <v>93.340967422407829</v>
      </c>
      <c r="IE168" s="15">
        <f t="shared" si="831"/>
        <v>5.1101523490794073E-4</v>
      </c>
      <c r="IF168" s="12"/>
      <c r="IG168" s="11">
        <f t="shared" si="1066"/>
        <v>5.3043868210716951E-4</v>
      </c>
      <c r="IH168" s="10">
        <f t="shared" si="832"/>
        <v>93.432824332922223</v>
      </c>
      <c r="II168" s="9">
        <f t="shared" si="1239"/>
        <v>95.953906863244569</v>
      </c>
      <c r="IJ168" s="9">
        <f t="shared" si="566"/>
        <v>90.53920620173065</v>
      </c>
      <c r="IK168" s="120">
        <f t="shared" si="833"/>
        <v>93.246556532487602</v>
      </c>
      <c r="IL168" s="15">
        <f t="shared" si="834"/>
        <v>5.2802901760217597E-4</v>
      </c>
      <c r="IM168" s="12"/>
      <c r="IN168" s="11">
        <f t="shared" si="1067"/>
        <v>5.4744738576789295E-4</v>
      </c>
      <c r="IO168" s="10">
        <f t="shared" si="835"/>
        <v>93.337883563019744</v>
      </c>
      <c r="IP168" s="9">
        <f t="shared" si="1240"/>
        <v>95.946244499746598</v>
      </c>
      <c r="IQ168" s="9">
        <f t="shared" si="568"/>
        <v>90.357970328302045</v>
      </c>
      <c r="IR168" s="120">
        <f t="shared" si="836"/>
        <v>93.152107414024329</v>
      </c>
      <c r="IS168" s="15">
        <f t="shared" si="837"/>
        <v>5.4495550267675327E-4</v>
      </c>
      <c r="IT168" s="12"/>
      <c r="IU168" s="11">
        <f t="shared" si="1068"/>
        <v>5.643683205214864E-4</v>
      </c>
      <c r="IV168" s="10">
        <f t="shared" si="838"/>
        <v>93.242888970121328</v>
      </c>
      <c r="IW168" s="9">
        <f t="shared" si="1241"/>
        <v>95.938083013446672</v>
      </c>
      <c r="IX168" s="9">
        <f t="shared" si="570"/>
        <v>90.177131062983094</v>
      </c>
      <c r="IY168" s="120">
        <f t="shared" si="839"/>
        <v>93.057607038214883</v>
      </c>
      <c r="IZ168" s="15">
        <f t="shared" si="840"/>
        <v>5.6179463815569507E-4</v>
      </c>
      <c r="JA168" s="12"/>
      <c r="JB168" s="11">
        <f t="shared" si="1069"/>
        <v>5.8120142174549643E-4</v>
      </c>
      <c r="JC168" s="10">
        <f t="shared" si="841"/>
        <v>93.147827707532031</v>
      </c>
      <c r="JD168" s="9">
        <f t="shared" si="1242"/>
        <v>95.929409354302109</v>
      </c>
      <c r="JE168" s="9">
        <f t="shared" si="572"/>
        <v>89.996675734301917</v>
      </c>
      <c r="JF168" s="120">
        <f t="shared" si="842"/>
        <v>92.963042544302013</v>
      </c>
      <c r="JG168" s="15">
        <f t="shared" si="843"/>
        <v>5.7854638712165156E-4</v>
      </c>
      <c r="JH168" s="12"/>
      <c r="JI168" s="11">
        <f t="shared" si="1070"/>
        <v>5.9794664019128781E-4</v>
      </c>
      <c r="JJ168" s="10">
        <f t="shared" si="844"/>
        <v>93.052687096681183</v>
      </c>
      <c r="JK168" s="9">
        <f t="shared" si="1243"/>
        <v>95.920210715981796</v>
      </c>
      <c r="JL168" s="9">
        <f t="shared" si="574"/>
        <v>89.816591765915589</v>
      </c>
      <c r="JM168" s="120">
        <f t="shared" si="845"/>
        <v>92.868401240948685</v>
      </c>
      <c r="JN168" s="15">
        <f t="shared" si="846"/>
        <v>5.9521072714671208E-4</v>
      </c>
      <c r="JO168" s="12"/>
      <c r="JP168" s="11">
        <f t="shared" si="1071"/>
        <v>6.146039414207877E-4</v>
      </c>
      <c r="JQ168" s="10">
        <f t="shared" si="847"/>
        <v>92.957454628472817</v>
      </c>
      <c r="JR168" s="9">
        <f t="shared" si="1244"/>
        <v>95.910474534269284</v>
      </c>
      <c r="JS168" s="9">
        <f t="shared" si="576"/>
        <v>89.63686668071125</v>
      </c>
      <c r="JT168" s="120">
        <f t="shared" si="848"/>
        <v>92.77367060749026</v>
      </c>
      <c r="JU168" s="15">
        <f t="shared" si="849"/>
        <v>6.1178764973673471E-4</v>
      </c>
      <c r="JV168" s="12"/>
      <c r="JW168" s="11">
        <f t="shared" si="1072"/>
        <v>6.3117330525624103E-4</v>
      </c>
      <c r="JX168" s="10">
        <f t="shared" si="850"/>
        <v>92.862117964514837</v>
      </c>
      <c r="JY168" s="9">
        <f t="shared" si="1245"/>
        <v>95.900188485416848</v>
      </c>
      <c r="JZ168" s="9">
        <f t="shared" si="578"/>
        <v>89.45748810471359</v>
      </c>
      <c r="KA168" s="120">
        <f t="shared" si="851"/>
        <v>92.678838295065219</v>
      </c>
      <c r="KB168" s="15">
        <f t="shared" si="852"/>
        <v>6.2827715978979652E-4</v>
      </c>
      <c r="KC168" s="12"/>
      <c r="KD168" s="11">
        <f t="shared" si="1073"/>
        <v>6.476547252435615E-4</v>
      </c>
      <c r="KE168" s="10">
        <f t="shared" si="853"/>
        <v>92.766664938227791</v>
      </c>
      <c r="KF168" s="9">
        <f t="shared" si="1246"/>
        <v>95.889340484453925</v>
      </c>
      <c r="KG168" s="9">
        <f t="shared" si="580"/>
        <v>89.278443770805993</v>
      </c>
      <c r="KH168" s="120">
        <f t="shared" si="854"/>
        <v>92.583892127629952</v>
      </c>
      <c r="KI168" s="15">
        <f t="shared" si="855"/>
        <v>6.4467927506836132E-4</v>
      </c>
      <c r="KJ168" s="12"/>
      <c r="KK168" s="11">
        <f t="shared" si="1074"/>
        <v>6.6404820812891415E-4</v>
      </c>
      <c r="KL168" s="10">
        <f t="shared" si="856"/>
        <v>92.671083555838635</v>
      </c>
      <c r="KM168" s="9">
        <f t="shared" si="1247"/>
        <v>95.877918683453615</v>
      </c>
      <c r="KN168" s="9">
        <f t="shared" si="582"/>
        <v>89.099721522264531</v>
      </c>
      <c r="KO168" s="120">
        <f t="shared" si="857"/>
        <v>92.48882010285908</v>
      </c>
      <c r="KP168" s="15">
        <f t="shared" si="858"/>
        <v>6.6099402568559008E-4</v>
      </c>
      <c r="KQ168" s="12"/>
      <c r="KR168" s="11">
        <f t="shared" si="1075"/>
        <v>6.8035377334897576E-4</v>
      </c>
      <c r="KS168" s="10">
        <f t="shared" si="859"/>
        <v>92.5753619972607</v>
      </c>
      <c r="KT168" s="9">
        <f t="shared" si="1248"/>
        <v>95.865911469760292</v>
      </c>
      <c r="KU168" s="9">
        <f t="shared" si="584"/>
        <v>88.921309316111504</v>
      </c>
      <c r="KV168" s="120">
        <f t="shared" si="860"/>
        <v>92.393610392935898</v>
      </c>
      <c r="KW168" s="15">
        <f t="shared" si="861"/>
        <v>6.7722145360549939E-4</v>
      </c>
      <c r="KX168" s="12"/>
      <c r="KY168" s="11">
        <f t="shared" si="1076"/>
        <v>6.9657145253452688E-4</v>
      </c>
      <c r="KZ168" s="10">
        <f t="shared" si="862"/>
        <v>92.479488616864842</v>
      </c>
      <c r="LA168" s="9">
        <f t="shared" si="1249"/>
        <v>95.85330746418164</v>
      </c>
      <c r="LB168" s="9">
        <f t="shared" si="586"/>
        <v>88.743195226289743</v>
      </c>
      <c r="LC168" s="120">
        <f t="shared" si="863"/>
        <v>92.298251345235684</v>
      </c>
      <c r="LD168" s="15">
        <f t="shared" si="864"/>
        <v>6.9336161215707382E-4</v>
      </c>
      <c r="LE168" s="12"/>
      <c r="LF168" s="11">
        <f t="shared" si="1077"/>
        <v>7.1270128902761341E-4</v>
      </c>
      <c r="LG168" s="10">
        <f t="shared" si="865"/>
        <v>92.383451944143857</v>
      </c>
      <c r="LH168" s="9">
        <f t="shared" si="1250"/>
        <v>95.840095519148065</v>
      </c>
      <c r="LI168" s="9">
        <f t="shared" si="588"/>
        <v>88.565367446661512</v>
      </c>
      <c r="LJ168" s="120">
        <f t="shared" si="866"/>
        <v>92.202731482904795</v>
      </c>
      <c r="LK168" s="15">
        <f t="shared" si="867"/>
        <v>7.0941456556234306E-4</v>
      </c>
      <c r="LL168" s="12"/>
      <c r="LM168" s="11">
        <f t="shared" si="1078"/>
        <v>7.2874333741218696E-4</v>
      </c>
      <c r="LN168" s="10">
        <f t="shared" si="868"/>
        <v>92.287240684273542</v>
      </c>
      <c r="LO168" s="9">
        <f t="shared" si="1251"/>
        <v>95.826264716842431</v>
      </c>
      <c r="LP168" s="9">
        <f t="shared" si="590"/>
        <v>88.387814293835092</v>
      </c>
      <c r="LQ168" s="120">
        <f t="shared" si="869"/>
        <v>92.107039505338761</v>
      </c>
      <c r="LR168" s="15">
        <f t="shared" si="870"/>
        <v>7.2538038847836848E-4</v>
      </c>
      <c r="LS168" s="12"/>
      <c r="LT168" s="11">
        <f t="shared" si="1079"/>
        <v>7.4469766305822085E-4</v>
      </c>
      <c r="LU168" s="10">
        <f t="shared" si="871"/>
        <v>92.190843718573348</v>
      </c>
      <c r="LV168" s="9">
        <f t="shared" si="1252"/>
        <v>95.811804367302742</v>
      </c>
      <c r="LW168" s="9">
        <f t="shared" si="592"/>
        <v>88.210524209824655</v>
      </c>
      <c r="LX168" s="120">
        <f t="shared" si="872"/>
        <v>92.011164288563691</v>
      </c>
      <c r="LY168" s="15">
        <f t="shared" si="873"/>
        <v>7.4125916555281156E-4</v>
      </c>
      <c r="LZ168" s="12"/>
      <c r="MA168" s="11">
        <f t="shared" si="1080"/>
        <v>7.6056434167906268E-4</v>
      </c>
      <c r="MB168" s="10">
        <f t="shared" si="874"/>
        <v>92.094250104870696</v>
      </c>
      <c r="MC168" s="9">
        <f t="shared" si="1253"/>
        <v>95.796704006500562</v>
      </c>
      <c r="MD168" s="9">
        <f t="shared" si="594"/>
        <v>88.033485764543784</v>
      </c>
      <c r="ME168" s="120">
        <f t="shared" si="875"/>
        <v>91.915094885522166</v>
      </c>
      <c r="MF168" s="15">
        <f t="shared" si="876"/>
        <v>7.570509909933991E-4</v>
      </c>
      <c r="MG168" s="12"/>
      <c r="MH168" s="11">
        <f t="shared" si="1081"/>
        <v>7.763434589022133E-4</v>
      </c>
      <c r="MI168" s="10">
        <f t="shared" si="877"/>
        <v>91.997449077770455</v>
      </c>
      <c r="MJ168" s="9">
        <f t="shared" si="1254"/>
        <v>95.780953394397471</v>
      </c>
      <c r="MK168" s="9">
        <f t="shared" si="596"/>
        <v>87.856687658138469</v>
      </c>
      <c r="ML168" s="120">
        <f t="shared" si="878"/>
        <v>91.81882052626797</v>
      </c>
      <c r="MM168" s="15">
        <f t="shared" si="879"/>
        <v>7.7275596815088278E-4</v>
      </c>
      <c r="MN168" s="12"/>
      <c r="MO168" s="11">
        <f t="shared" si="1082"/>
        <v>7.9203510985326252E-4</v>
      </c>
      <c r="MP168" s="10">
        <f t="shared" si="880"/>
        <v>91.900430048833655</v>
      </c>
      <c r="MQ168" s="9">
        <f t="shared" si="1255"/>
        <v>95.764542512982118</v>
      </c>
      <c r="MR168" s="9">
        <f t="shared" si="598"/>
        <v>87.680118723164711</v>
      </c>
      <c r="MS168" s="120">
        <f t="shared" si="881"/>
        <v>91.722330618073414</v>
      </c>
      <c r="MT168" s="15">
        <f t="shared" si="882"/>
        <v>7.8837420911526438E-4</v>
      </c>
      <c r="MU168" s="12"/>
      <c r="MV168" s="11">
        <f t="shared" si="1083"/>
        <v>8.0763939875271289E-4</v>
      </c>
      <c r="MW168" s="10">
        <f t="shared" si="883"/>
        <v>91.803182606669125</v>
      </c>
      <c r="MX168" s="9">
        <f t="shared" si="1256"/>
        <v>95.747461564289921</v>
      </c>
      <c r="MY168" s="9">
        <f t="shared" si="1257"/>
        <v>87.503767926608944</v>
      </c>
      <c r="MZ168" s="120">
        <f t="shared" si="884"/>
        <v>91.62561474544944</v>
      </c>
      <c r="NA168" s="15">
        <f t="shared" si="885"/>
        <v>8.0390583432564627E-4</v>
      </c>
      <c r="NB168" s="12"/>
      <c r="NC168" s="11">
        <f t="shared" si="1084"/>
        <v>8.2315643852607918E-4</v>
      </c>
      <c r="ND168" s="10">
        <f t="shared" si="886"/>
        <v>91.705696516938275</v>
      </c>
      <c r="NE168" s="9">
        <f t="shared" si="601"/>
        <v>95.729700968407727</v>
      </c>
      <c r="NF168" s="9">
        <f t="shared" si="1258"/>
        <v>87.327624371762454</v>
      </c>
      <c r="NG168" s="120">
        <f t="shared" si="887"/>
        <v>91.528662670085083</v>
      </c>
      <c r="NH168" s="15">
        <f t="shared" si="888"/>
        <v>8.1935097219287508E-4</v>
      </c>
      <c r="NI168" s="12"/>
      <c r="NJ168" s="11">
        <f t="shared" si="1085"/>
        <v>8.385863504264242E-4</v>
      </c>
      <c r="NK168" s="10">
        <f t="shared" si="889"/>
        <v>91.607961722279612</v>
      </c>
      <c r="NL168" s="9">
        <f t="shared" si="603"/>
        <v>95.71125136146533</v>
      </c>
      <c r="NM168" s="9">
        <f t="shared" si="1259"/>
        <v>87.151677299947394</v>
      </c>
      <c r="NN168" s="120">
        <f t="shared" si="890"/>
        <v>91.431464330706362</v>
      </c>
      <c r="NO168" s="15">
        <f t="shared" si="891"/>
        <v>8.3470975873534028E-4</v>
      </c>
      <c r="NP168" s="12"/>
      <c r="NQ168" s="11">
        <f t="shared" si="1086"/>
        <v>8.5392926366975575E-4</v>
      </c>
      <c r="NR168" s="10">
        <f t="shared" si="892"/>
        <v>91.509968342152774</v>
      </c>
      <c r="NS168" s="9">
        <f t="shared" si="605"/>
        <v>95.692103593615769</v>
      </c>
      <c r="NT168" s="9">
        <f t="shared" si="1260"/>
        <v>86.975916092102139</v>
      </c>
      <c r="NU168" s="120">
        <f t="shared" si="893"/>
        <v>91.334009842858961</v>
      </c>
      <c r="NV168" s="15">
        <f t="shared" si="894"/>
        <v>8.4998233722744388E-4</v>
      </c>
      <c r="NW168" s="12"/>
      <c r="NX168" s="11">
        <f t="shared" si="1087"/>
        <v>8.6918531508274751E-4</v>
      </c>
      <c r="NY168" s="10">
        <f t="shared" si="895"/>
        <v>91.411706672606812</v>
      </c>
      <c r="NZ168" s="9">
        <f t="shared" si="607"/>
        <v>95.672248727006235</v>
      </c>
      <c r="OA168" s="9">
        <f t="shared" si="1261"/>
        <v>86.800330270227406</v>
      </c>
      <c r="OB168" s="120">
        <f t="shared" si="896"/>
        <v>91.236289498616827</v>
      </c>
      <c r="OC168" s="15">
        <f t="shared" si="897"/>
        <v>8.6516885786068975E-4</v>
      </c>
      <c r="OD168" s="12"/>
      <c r="OE168" s="11">
        <f t="shared" si="1088"/>
        <v>8.8435464876278954E-4</v>
      </c>
      <c r="OF168" s="10">
        <f t="shared" si="898"/>
        <v>91.313167185974407</v>
      </c>
      <c r="OG168" s="9">
        <f t="shared" si="609"/>
        <v>95.651678033741248</v>
      </c>
      <c r="OH168" s="9">
        <f t="shared" si="1262"/>
        <v>86.624909498698585</v>
      </c>
      <c r="OI168" s="120">
        <f t="shared" si="899"/>
        <v>91.138293766219917</v>
      </c>
      <c r="OJ168" s="15">
        <f t="shared" si="900"/>
        <v>8.8026947741708431E-4</v>
      </c>
      <c r="OK168" s="12"/>
      <c r="OL168" s="11">
        <f t="shared" si="1089"/>
        <v>8.9943741575008594E-4</v>
      </c>
      <c r="OM168" s="10">
        <f t="shared" si="901"/>
        <v>91.214340530495448</v>
      </c>
      <c r="ON168" s="9">
        <f t="shared" si="611"/>
        <v>95.630382993839746</v>
      </c>
      <c r="OO168" s="9">
        <f t="shared" si="1263"/>
        <v>86.449643585446779</v>
      </c>
      <c r="OP168" s="120">
        <f t="shared" si="902"/>
        <v>91.040013289643269</v>
      </c>
      <c r="OQ168" s="15">
        <f t="shared" si="903"/>
        <v>8.9528435895474081E-4</v>
      </c>
      <c r="OR168" s="12"/>
      <c r="OS168" s="11">
        <f t="shared" si="1090"/>
        <v>9.1443377371166275E-4</v>
      </c>
      <c r="OT168" s="10">
        <f t="shared" si="904"/>
        <v>91.115217529872012</v>
      </c>
      <c r="OU168" s="9">
        <f t="shared" si="613"/>
        <v>95.608355293187486</v>
      </c>
      <c r="OV168" s="9">
        <f t="shared" si="1264"/>
        <v>86.274522483013271</v>
      </c>
      <c r="OW168" s="120">
        <f t="shared" si="905"/>
        <v>90.941438888100379</v>
      </c>
      <c r="OX168" s="15">
        <f t="shared" si="906"/>
        <v>9.1021367150538764E-4</v>
      </c>
      <c r="OY168" s="12"/>
      <c r="OZ168" s="11">
        <f t="shared" si="1091"/>
        <v>9.2934388663699409E-4</v>
      </c>
      <c r="PA168" s="10">
        <f t="shared" si="907"/>
        <v>91.015789182757914</v>
      </c>
      <c r="PB168" s="9">
        <f t="shared" si="615"/>
        <v>95.585586821486288</v>
      </c>
      <c r="PC168" s="9">
        <f t="shared" si="1265"/>
        <v>86.099536289481733</v>
      </c>
      <c r="PD168" s="120">
        <f t="shared" si="908"/>
        <v>90.842561555484011</v>
      </c>
      <c r="PE168" s="15">
        <f t="shared" si="909"/>
        <v>9.2505758978345598E-4</v>
      </c>
      <c r="PF168" s="12"/>
      <c r="PG168" s="11">
        <f t="shared" si="1092"/>
        <v>9.4416792454502017E-4</v>
      </c>
      <c r="PH168" s="10">
        <f t="shared" si="910"/>
        <v>90.916046662185522</v>
      </c>
      <c r="PI168" s="9">
        <f t="shared" si="617"/>
        <v>95.562069670201353</v>
      </c>
      <c r="PJ168" s="9">
        <f t="shared" si="1266"/>
        <v>85.924675249289464</v>
      </c>
      <c r="PK168" s="120">
        <f t="shared" si="911"/>
        <v>90.743372459745416</v>
      </c>
      <c r="PL168" s="15">
        <f t="shared" si="912"/>
        <v>9.3981629390681219E-4</v>
      </c>
      <c r="PM168" s="12"/>
      <c r="PN168" s="11">
        <f t="shared" si="1093"/>
        <v>9.5890606320251184E-4</v>
      </c>
      <c r="PO168" s="10">
        <f t="shared" si="913"/>
        <v>90.815981314931221</v>
      </c>
      <c r="PP168" s="9">
        <f t="shared" si="619"/>
        <v>95.537796130507886</v>
      </c>
      <c r="PQ168" s="9">
        <f t="shared" si="1267"/>
        <v>86.976514079388338</v>
      </c>
      <c r="PR168" s="120">
        <f t="shared" si="914"/>
        <v>91.257155104948112</v>
      </c>
      <c r="PS168" s="15">
        <f t="shared" si="915"/>
        <v>8.3487631790966812E-4</v>
      </c>
      <c r="PT168" s="12"/>
      <c r="PU168" s="11">
        <f t="shared" si="1094"/>
        <v>8.5335631278716075E-4</v>
      </c>
      <c r="PV168" s="10">
        <f t="shared" si="916"/>
        <v>91.331894327044807</v>
      </c>
      <c r="PW168" s="9">
        <f t="shared" si="621"/>
        <v>95.518640720350177</v>
      </c>
      <c r="PX168" s="9">
        <f t="shared" si="1268"/>
        <v>94.009717594786451</v>
      </c>
      <c r="PY168" s="120">
        <f t="shared" si="917"/>
        <v>94.764179157568321</v>
      </c>
      <c r="PZ168" s="15">
        <f t="shared" si="918"/>
        <v>1.4714667447670898E-4</v>
      </c>
      <c r="QA168" s="12"/>
      <c r="QB168" s="11">
        <f t="shared" si="1095"/>
        <v>1.6366324067609416E-4</v>
      </c>
      <c r="QC168" s="10">
        <f t="shared" si="919"/>
        <v>94.848128024026266</v>
      </c>
      <c r="QD168" s="9">
        <f t="shared" si="623"/>
        <v>95.518045677728537</v>
      </c>
      <c r="QE168" s="9">
        <f t="shared" si="1269"/>
        <v>94.106715822826544</v>
      </c>
      <c r="QF168" s="120">
        <f t="shared" si="920"/>
        <v>94.812380750277541</v>
      </c>
      <c r="QG168" s="15">
        <f t="shared" si="921"/>
        <v>1.3762960565730681E-4</v>
      </c>
      <c r="QH168" s="12"/>
      <c r="QI168" s="11">
        <f t="shared" si="1096"/>
        <v>1.5412429021551531E-4</v>
      </c>
      <c r="QJ168" s="10">
        <f t="shared" si="922"/>
        <v>94.896300731128179</v>
      </c>
      <c r="QK168" s="9">
        <f t="shared" si="625"/>
        <v>95.517525117598112</v>
      </c>
      <c r="QL168" s="9">
        <f t="shared" si="1270"/>
        <v>94.206061542080079</v>
      </c>
      <c r="QM168" s="120">
        <f t="shared" si="923"/>
        <v>94.861793329839088</v>
      </c>
      <c r="QN168" s="15">
        <f t="shared" si="924"/>
        <v>1.278908783127844E-4</v>
      </c>
      <c r="QO168" s="12"/>
      <c r="QP168" s="11">
        <f t="shared" si="1097"/>
        <v>1.4436485880804125E-4</v>
      </c>
      <c r="QQ168" s="10">
        <f t="shared" si="925"/>
        <v>94.945687212421959</v>
      </c>
      <c r="QR168" s="9">
        <f t="shared" si="627"/>
        <v>95.517075621101228</v>
      </c>
      <c r="QS168" s="9">
        <f t="shared" si="1271"/>
        <v>94.307735590411767</v>
      </c>
      <c r="QT168" s="120">
        <f t="shared" si="926"/>
        <v>94.912405605756504</v>
      </c>
      <c r="QU168" s="15">
        <f t="shared" si="927"/>
        <v>1.1793202769096245E-4</v>
      </c>
      <c r="QV168" s="12"/>
      <c r="QW168" s="11">
        <f t="shared" si="1098"/>
        <v>1.3438653386982322E-4</v>
      </c>
      <c r="QX168" s="10">
        <f t="shared" si="928"/>
        <v>94.996276078358775</v>
      </c>
      <c r="QY168" s="9">
        <f t="shared" si="629"/>
        <v>95.516693403482023</v>
      </c>
      <c r="QZ168" s="9">
        <f t="shared" si="1272"/>
        <v>94.411718086524971</v>
      </c>
      <c r="RA168" s="120">
        <f t="shared" si="929"/>
        <v>94.964205745003497</v>
      </c>
      <c r="RB168" s="15">
        <f t="shared" si="930"/>
        <v>1.0775462348907612E-4</v>
      </c>
      <c r="RC168" s="12"/>
      <c r="RD168" s="11">
        <f t="shared" si="1099"/>
        <v>1.2419093766221961E-4</v>
      </c>
      <c r="RE168" s="10">
        <f t="shared" si="931"/>
        <v>95.048055394195075</v>
      </c>
      <c r="RF168" s="9">
        <f t="shared" si="631"/>
        <v>95.516374309216872</v>
      </c>
      <c r="RG168" s="9">
        <f t="shared" si="1273"/>
        <v>94.517988435444849</v>
      </c>
      <c r="RH168" s="120">
        <f t="shared" si="932"/>
        <v>95.017181372330867</v>
      </c>
      <c r="RI168" s="15">
        <f t="shared" si="933"/>
        <v>9.7360268844174058E-5</v>
      </c>
      <c r="RJ168" s="12"/>
      <c r="RK168" s="11">
        <f t="shared" si="1100"/>
        <v>1.1377972627041562E-4</v>
      </c>
      <c r="RL168" s="10">
        <f t="shared" si="934"/>
        <v>95.101012680535121</v>
      </c>
      <c r="RM168" s="9">
        <f t="shared" si="633"/>
        <v>95.516113807433726</v>
      </c>
      <c r="RN168" s="9">
        <f t="shared" si="1274"/>
        <v>94.626525335725276</v>
      </c>
      <c r="RO168" s="120">
        <f t="shared" si="935"/>
        <v>95.071319571579494</v>
      </c>
      <c r="RP168" s="15">
        <f t="shared" si="936"/>
        <v>8.6750599183650309E-5</v>
      </c>
      <c r="RQ168" s="12"/>
      <c r="RR168" s="11">
        <f t="shared" si="1101"/>
        <v>1.0315458844263596E-4</v>
      </c>
      <c r="RS168" s="10">
        <f t="shared" si="937"/>
        <v>95.155134914884613</v>
      </c>
      <c r="RT168" s="9">
        <f t="shared" si="635"/>
        <v>95.515906987622316</v>
      </c>
      <c r="RU168" s="9">
        <f t="shared" si="1275"/>
        <v>94.737306788375605</v>
      </c>
      <c r="RV168" s="120">
        <f t="shared" si="938"/>
        <v>95.12660688799896</v>
      </c>
      <c r="RW168" s="15">
        <f t="shared" si="939"/>
        <v>7.592728093636672E-5</v>
      </c>
      <c r="RX168" s="12"/>
      <c r="RY168" s="11">
        <f t="shared" si="1102"/>
        <v>9.2317244290635264E-5</v>
      </c>
      <c r="RZ168" s="10">
        <f t="shared" si="940"/>
        <v>95.21040853421394</v>
      </c>
      <c r="SA168" s="9">
        <f t="shared" si="637"/>
        <v>95.515748555636264</v>
      </c>
      <c r="SB168" s="9">
        <f t="shared" si="1276"/>
        <v>94.850310107497393</v>
      </c>
      <c r="SC168" s="120">
        <f t="shared" si="941"/>
        <v>95.183029331566829</v>
      </c>
      <c r="SD168" s="15">
        <f t="shared" si="942"/>
        <v>6.4892010105548995E-5</v>
      </c>
      <c r="SE168" s="12"/>
      <c r="SF168" s="11">
        <f t="shared" si="1103"/>
        <v>8.1269443852644062E-5</v>
      </c>
      <c r="SG168" s="10">
        <f t="shared" si="943"/>
        <v>95.266819438526099</v>
      </c>
      <c r="SH168" s="9">
        <f t="shared" si="639"/>
        <v>95.515632829987055</v>
      </c>
      <c r="SI168" s="9">
        <f t="shared" si="1277"/>
        <v>94.9655119326098</v>
      </c>
      <c r="SJ168" s="120">
        <f t="shared" si="944"/>
        <v>95.240572381298421</v>
      </c>
      <c r="SK168" s="15">
        <f t="shared" si="945"/>
        <v>5.3646510705419057E-5</v>
      </c>
      <c r="SL168" s="12"/>
      <c r="SM168" s="11">
        <f t="shared" si="1104"/>
        <v>7.0012965520918486E-5</v>
      </c>
      <c r="SN168" s="10">
        <f t="shared" si="946"/>
        <v>95.324352995418195</v>
      </c>
      <c r="SO168" s="9">
        <f t="shared" si="641"/>
        <v>95.51555373842902</v>
      </c>
      <c r="SP168" s="9">
        <f t="shared" si="1278"/>
        <v>95.082888242648252</v>
      </c>
      <c r="SQ168" s="120">
        <f t="shared" si="947"/>
        <v>95.299220990538629</v>
      </c>
      <c r="SR168" s="15">
        <f t="shared" si="948"/>
        <v>4.2192533063057263E-5</v>
      </c>
      <c r="SS168" s="12"/>
      <c r="ST168" s="11">
        <f t="shared" si="1105"/>
        <v>5.8549614335431841E-5</v>
      </c>
      <c r="SU168" s="10">
        <f t="shared" si="949"/>
        <v>95.382994045627754</v>
      </c>
      <c r="SV168" s="9">
        <f t="shared" si="643"/>
        <v>95.515504814833122</v>
      </c>
      <c r="SW168" s="9">
        <f t="shared" si="1279"/>
        <v>95.202414371603211</v>
      </c>
      <c r="SX168" s="120">
        <f t="shared" si="950"/>
        <v>95.358959593218174</v>
      </c>
      <c r="SY168" s="15">
        <f t="shared" si="951"/>
        <v>3.0531851988488091E-5</v>
      </c>
      <c r="SZ168" s="12"/>
      <c r="TA168" s="11">
        <f t="shared" si="1106"/>
        <v>4.6881220146820526E-5</v>
      </c>
      <c r="TB168" s="10">
        <f t="shared" si="952"/>
        <v>95.442726909545769</v>
      </c>
      <c r="TC168" s="9">
        <f t="shared" si="645"/>
        <v>95.515479196346647</v>
      </c>
      <c r="TD168" s="9">
        <f t="shared" si="1280"/>
        <v>95.324065025767894</v>
      </c>
      <c r="TE168" s="120">
        <f t="shared" si="953"/>
        <v>95.41977211105727</v>
      </c>
      <c r="TF168" s="15">
        <f t="shared" si="954"/>
        <v>1.8666264815749709E-5</v>
      </c>
      <c r="TG168" s="12"/>
      <c r="TH168" s="11">
        <f t="shared" si="1107"/>
        <v>3.5009635651461422E-5</v>
      </c>
      <c r="TI168" s="10">
        <f t="shared" si="955"/>
        <v>95.503535394678721</v>
      </c>
      <c r="TJ168" s="9">
        <f t="shared" si="647"/>
        <v>95.515469620834381</v>
      </c>
      <c r="TK168" s="9">
        <f t="shared" si="1281"/>
        <v>95.447814302555287</v>
      </c>
      <c r="TL168" s="120">
        <f t="shared" si="956"/>
        <v>95.481641961694834</v>
      </c>
      <c r="TM168" s="15">
        <f t="shared" si="957"/>
        <v>6.597589318351022E-6</v>
      </c>
      <c r="TN168" s="12"/>
      <c r="TO168" s="11">
        <f t="shared" si="1108"/>
        <v>2.2936734302206041E-5</v>
      </c>
      <c r="TP168" s="10">
        <f t="shared" si="958"/>
        <v>95.565402804037149</v>
      </c>
      <c r="TQ168" s="9">
        <f t="shared" si="649"/>
        <v>95.515468424596008</v>
      </c>
      <c r="TR168" s="9">
        <f t="shared" si="1282"/>
        <v>95.573635710842922</v>
      </c>
      <c r="TS168" s="120">
        <f t="shared" si="959"/>
        <v>95.544552067719465</v>
      </c>
      <c r="TT168" s="15">
        <f t="shared" si="960"/>
        <v>-5.6723384972780166E-6</v>
      </c>
      <c r="TU168" s="12"/>
      <c r="TV168" s="11">
        <f t="shared" si="1109"/>
        <v>1.0664408098443978E-5</v>
      </c>
      <c r="TW168" s="10">
        <f t="shared" si="961"/>
        <v>95.628311945426717</v>
      </c>
      <c r="TX168" s="9">
        <f t="shared" si="651"/>
        <v>95.515469308838647</v>
      </c>
      <c r="TY168" s="9">
        <f t="shared" si="1283"/>
        <v>95.701502013632933</v>
      </c>
      <c r="TZ168" s="120">
        <f t="shared" si="962"/>
        <v>95.60848566123579</v>
      </c>
      <c r="UA168" s="15">
        <f t="shared" si="963"/>
        <v>-1.8141476786075459E-5</v>
      </c>
      <c r="UB168" s="12"/>
      <c r="UC168" s="11">
        <f t="shared" si="1110"/>
        <v>-1.8054347399090684E-6</v>
      </c>
      <c r="UD168" s="10">
        <f t="shared" si="964"/>
        <v>95.692245141611693</v>
      </c>
      <c r="UE168" s="9">
        <f t="shared" si="653"/>
        <v>95.515478353502829</v>
      </c>
      <c r="UF168" s="9">
        <f t="shared" si="1284"/>
        <v>95.831374637342222</v>
      </c>
      <c r="UG168" s="120">
        <f t="shared" si="965"/>
        <v>95.673426495422518</v>
      </c>
      <c r="UH168" s="15">
        <f t="shared" si="966"/>
        <v>-3.0805471040249165E-5</v>
      </c>
      <c r="UI168" s="12"/>
      <c r="UJ168" s="11">
        <f t="shared" si="1111"/>
        <v>-1.4470854739016712E-5</v>
      </c>
      <c r="UK168" s="10">
        <f t="shared" si="967"/>
        <v>95.757184330901481</v>
      </c>
      <c r="UL168" s="9">
        <f t="shared" si="655"/>
        <v>95.515504433220116</v>
      </c>
      <c r="UM168" s="9">
        <f t="shared" si="1285"/>
        <v>95.963211674616034</v>
      </c>
      <c r="UN168" s="120">
        <f t="shared" si="968"/>
        <v>95.739358053918068</v>
      </c>
      <c r="UO168" s="15">
        <f t="shared" si="969"/>
        <v>-4.3659369118580573E-5</v>
      </c>
      <c r="UP168" s="12"/>
      <c r="UQ168" s="11">
        <f t="shared" si="1112"/>
        <v>-2.7328175129984543E-5</v>
      </c>
      <c r="UR168" s="10">
        <f t="shared" si="970"/>
        <v>95.823113111690319</v>
      </c>
      <c r="US168" s="9">
        <f t="shared" si="657"/>
        <v>95.515556817633282</v>
      </c>
      <c r="UT168" s="9">
        <f t="shared" si="1286"/>
        <v>96.09696849212547</v>
      </c>
      <c r="UU168" s="120">
        <f t="shared" si="971"/>
        <v>95.806262654879376</v>
      </c>
      <c r="UV168" s="15">
        <f t="shared" si="972"/>
        <v>-5.6697914528613858E-5</v>
      </c>
      <c r="UW168" s="12"/>
      <c r="UX168" s="11">
        <f t="shared" si="1113"/>
        <v>-4.0372194107972513E-5</v>
      </c>
      <c r="UY168" s="10">
        <f t="shared" si="973"/>
        <v>95.890013917034082</v>
      </c>
      <c r="UZ168" s="9">
        <f t="shared" si="659"/>
        <v>95.515645162504356</v>
      </c>
      <c r="VA168" s="9">
        <f t="shared" si="1287"/>
        <v>96.232598592708371</v>
      </c>
      <c r="VB168" s="120">
        <f t="shared" si="974"/>
        <v>95.87412187760637</v>
      </c>
      <c r="VC168" s="15">
        <f t="shared" si="975"/>
        <v>-6.9915631367754326E-5</v>
      </c>
      <c r="VD168" s="12"/>
      <c r="VE168" s="11">
        <f t="shared" si="1114"/>
        <v>-5.3597488615706518E-5</v>
      </c>
      <c r="VF168" s="10">
        <f t="shared" si="976"/>
        <v>95.957868440863848</v>
      </c>
      <c r="VG168" s="9">
        <f t="shared" si="661"/>
        <v>95.515779499533366</v>
      </c>
      <c r="VH168" s="9">
        <f t="shared" si="1288"/>
        <v>96.37005378973835</v>
      </c>
      <c r="VI168" s="120">
        <f t="shared" si="977"/>
        <v>95.942916644635858</v>
      </c>
      <c r="VJ168" s="15">
        <f t="shared" si="978"/>
        <v>-8.3306842320183362E-5</v>
      </c>
      <c r="VK168" s="12"/>
      <c r="VL168" s="11">
        <f t="shared" si="1115"/>
        <v>-6.6998432170415541E-5</v>
      </c>
      <c r="VM168" s="10">
        <f t="shared" si="979"/>
        <v>96.026657719675754</v>
      </c>
      <c r="VN168" s="9">
        <f t="shared" si="663"/>
        <v>95.515970224926122</v>
      </c>
      <c r="VO168" s="9">
        <f t="shared" si="1289"/>
        <v>96.509284208276611</v>
      </c>
      <c r="VP168" s="120">
        <f t="shared" si="980"/>
        <v>96.012627216601373</v>
      </c>
      <c r="VQ168" s="15">
        <f t="shared" si="981"/>
        <v>-9.6865669884034286E-5</v>
      </c>
      <c r="VR168" s="12"/>
      <c r="VS168" s="11">
        <f t="shared" si="1116"/>
        <v>-8.0569195922371108E-5</v>
      </c>
      <c r="VT168" s="10">
        <f t="shared" si="982"/>
        <v>96.096362126969112</v>
      </c>
      <c r="VU168" s="9">
        <f t="shared" si="665"/>
        <v>95.516228086686951</v>
      </c>
      <c r="VV168" s="9">
        <f t="shared" si="1290"/>
        <v>96.650238502912387</v>
      </c>
      <c r="VW168" s="120">
        <f t="shared" si="983"/>
        <v>96.083233294799669</v>
      </c>
      <c r="VX168" s="15">
        <f t="shared" si="984"/>
        <v>-1.1058605885384842E-4</v>
      </c>
      <c r="VY168" s="12"/>
      <c r="VZ168" s="11">
        <f t="shared" si="1117"/>
        <v>-9.4303770979940353E-5</v>
      </c>
      <c r="WA168" s="10">
        <f t="shared" si="985"/>
        <v>96.166961475437517</v>
      </c>
      <c r="WB168" s="9">
        <f t="shared" si="667"/>
        <v>95.516564170760731</v>
      </c>
      <c r="WC168" s="9">
        <f t="shared" si="1291"/>
        <v>96.792863589254566</v>
      </c>
      <c r="WD168" s="120">
        <f t="shared" si="986"/>
        <v>96.154713880007648</v>
      </c>
      <c r="WE168" s="15">
        <f t="shared" si="987"/>
        <v>-1.2446175148768084E-4</v>
      </c>
      <c r="WF168" s="12"/>
      <c r="WG168" s="11">
        <f t="shared" si="1118"/>
        <v>-1.0819594340400595E-4</v>
      </c>
      <c r="WH168" s="10">
        <f t="shared" si="988"/>
        <v>96.238434875300129</v>
      </c>
      <c r="WI168" s="9">
        <f t="shared" si="669"/>
        <v>95.516989885795397</v>
      </c>
      <c r="WJ168" s="9">
        <f t="shared" si="1292"/>
        <v>96.937104433483242</v>
      </c>
      <c r="WK168" s="120">
        <f t="shared" si="989"/>
        <v>96.227047159639312</v>
      </c>
      <c r="WL168" s="15">
        <f t="shared" si="990"/>
        <v>-1.384862684705649E-4</v>
      </c>
      <c r="WM168" s="12"/>
      <c r="WN168" s="11">
        <f t="shared" si="1119"/>
        <v>-1.2223927499006436E-4</v>
      </c>
      <c r="WO168" s="10">
        <f t="shared" si="991"/>
        <v>96.310760620937117</v>
      </c>
      <c r="WP168" s="9">
        <f t="shared" si="671"/>
        <v>95.517516946451252</v>
      </c>
      <c r="WQ168" s="9">
        <f t="shared" si="1293"/>
        <v>97.082904402452868</v>
      </c>
      <c r="WR168" s="120">
        <f t="shared" si="992"/>
        <v>96.30021067445206</v>
      </c>
      <c r="WS168" s="15">
        <f t="shared" si="993"/>
        <v>-1.526529446834087E-4</v>
      </c>
      <c r="WT168" s="12"/>
      <c r="WU168" s="11">
        <f t="shared" si="1120"/>
        <v>-1.3642713888643764E-4</v>
      </c>
      <c r="WV168" s="10">
        <f t="shared" si="994"/>
        <v>96.383916357233403</v>
      </c>
      <c r="WW168" s="9">
        <f t="shared" si="673"/>
        <v>95.518157355624382</v>
      </c>
      <c r="WX168" s="9">
        <f t="shared" si="1294"/>
        <v>97.230205296333523</v>
      </c>
      <c r="WY168" s="120">
        <f t="shared" si="995"/>
        <v>96.374181325978952</v>
      </c>
      <c r="WZ168" s="15">
        <f t="shared" si="996"/>
        <v>-1.6695493411961161E-4</v>
      </c>
      <c r="XA168" s="12"/>
      <c r="XB168" s="11">
        <f t="shared" si="1121"/>
        <v>-1.5075272435608104E-4</v>
      </c>
      <c r="XC168" s="10">
        <f t="shared" si="997"/>
        <v>96.457879086578089</v>
      </c>
      <c r="XD168" s="9">
        <f t="shared" si="675"/>
        <v>95.518923385466294</v>
      </c>
      <c r="XE168" s="9">
        <f t="shared" si="1295"/>
        <v>97.378947386611912</v>
      </c>
      <c r="XF168" s="120">
        <f t="shared" si="998"/>
        <v>96.448935386039096</v>
      </c>
      <c r="XG168" s="15">
        <f t="shared" si="999"/>
        <v>-1.8138521544176677E-4</v>
      </c>
      <c r="XH168" s="12"/>
      <c r="XI168" s="11">
        <f t="shared" si="1122"/>
        <v>-1.652090421836931E-4</v>
      </c>
      <c r="XJ168" s="10">
        <f t="shared" si="1000"/>
        <v>96.532625177945789</v>
      </c>
      <c r="XK168" s="9">
        <f t="shared" si="677"/>
        <v>95.519827557233128</v>
      </c>
      <c r="XL168" s="9">
        <f t="shared" si="1296"/>
        <v>97.529069459972902</v>
      </c>
      <c r="XM168" s="120">
        <f t="shared" si="1001"/>
        <v>96.524448508603015</v>
      </c>
      <c r="XN168" s="15">
        <f t="shared" si="1002"/>
        <v>-1.9593659822594417E-4</v>
      </c>
      <c r="XO168" s="12"/>
      <c r="XP168" s="11">
        <f t="shared" si="1123"/>
        <v>-1.79788930776645E-4</v>
      </c>
      <c r="XQ168" s="10">
        <f t="shared" si="1003"/>
        <v>96.608130378339439</v>
      </c>
      <c r="XR168" s="9">
        <f t="shared" si="679"/>
        <v>95.520882620004599</v>
      </c>
      <c r="XS168" s="9">
        <f t="shared" si="1297"/>
        <v>97.680508867946287</v>
      </c>
      <c r="XT168" s="120">
        <f t="shared" si="1004"/>
        <v>96.60069574397545</v>
      </c>
      <c r="XU168" s="15">
        <f t="shared" si="1005"/>
        <v>-2.1060172987839615E-4</v>
      </c>
      <c r="XV168" s="12"/>
      <c r="XW168" s="11">
        <f t="shared" si="1124"/>
        <v>-1.9448506294539162E-4</v>
      </c>
      <c r="XX168" s="10">
        <f t="shared" si="1006"/>
        <v>96.684369826559418</v>
      </c>
      <c r="XY168" s="9">
        <f t="shared" si="681"/>
        <v>95.522101528319965</v>
      </c>
      <c r="XZ168" s="9">
        <f t="shared" si="1298"/>
        <v>97.833201582173473</v>
      </c>
      <c r="YA168" s="120">
        <f t="shared" si="1007"/>
        <v>96.677651555246712</v>
      </c>
      <c r="YB168" s="15">
        <f t="shared" si="1008"/>
        <v>-2.2537310320592984E-4</v>
      </c>
      <c r="YC168" s="12"/>
      <c r="YD168" s="11">
        <f t="shared" si="1125"/>
        <v>-2.0928995334551539E-4</v>
      </c>
      <c r="YE168" s="10">
        <f t="shared" si="1009"/>
        <v>96.761318069252439</v>
      </c>
      <c r="YF168" s="9">
        <f t="shared" si="683"/>
        <v>95.523497418785112</v>
      </c>
      <c r="YG168" s="9">
        <f t="shared" si="1299"/>
        <v>97.987082255126793</v>
      </c>
      <c r="YH168" s="120">
        <f t="shared" si="1010"/>
        <v>96.755289836955953</v>
      </c>
      <c r="YI168" s="15">
        <f t="shared" si="1011"/>
        <v>-2.402430646183502E-4</v>
      </c>
      <c r="YJ168" s="12"/>
      <c r="YK168" s="11">
        <f t="shared" si="1126"/>
        <v>-2.2419596656062359E-4</v>
      </c>
      <c r="YL168" s="10">
        <f t="shared" si="1012"/>
        <v>96.83894907918588</v>
      </c>
      <c r="YM168" s="9">
        <f t="shared" si="685"/>
        <v>95.525083585711201</v>
      </c>
      <c r="YN168" s="9">
        <f t="shared" si="1300"/>
        <v>98.142084286076269</v>
      </c>
      <c r="YO168" s="120">
        <f t="shared" si="1013"/>
        <v>96.833583935893728</v>
      </c>
      <c r="YP168" s="15">
        <f t="shared" si="1014"/>
        <v>-2.5520382293701981E-4</v>
      </c>
      <c r="YQ168" s="12"/>
      <c r="YR168" s="11">
        <f t="shared" si="1127"/>
        <v>-2.3919532580103051E-4</v>
      </c>
      <c r="YS168" s="10">
        <f t="shared" si="1015"/>
        <v>96.917236275677681</v>
      </c>
      <c r="YT168" s="9">
        <f t="shared" si="687"/>
        <v>95.526873455852211</v>
      </c>
      <c r="YU168" s="9">
        <f t="shared" si="1301"/>
        <v>98.298139892076776</v>
      </c>
      <c r="YV168" s="120">
        <f t="shared" si="1016"/>
        <v>96.912506673964486</v>
      </c>
      <c r="YW168" s="15">
        <f t="shared" si="1017"/>
        <v>-2.7024745878092475E-4</v>
      </c>
      <c r="YX168" s="12"/>
      <c r="YY168" s="11">
        <f t="shared" si="1128"/>
        <v>-2.5428012219031891E-4</v>
      </c>
      <c r="YZ168" s="10">
        <f t="shared" si="1018"/>
        <v>96.996152547104131</v>
      </c>
      <c r="ZA168" s="9">
        <f t="shared" si="689"/>
        <v>95.528880562314271</v>
      </c>
      <c r="ZB168" s="9">
        <f t="shared" si="1302"/>
        <v>98.455180183722561</v>
      </c>
      <c r="ZC168" s="120">
        <f t="shared" si="1019"/>
        <v>96.992030373018423</v>
      </c>
      <c r="ZD168" s="15">
        <f t="shared" si="1020"/>
        <v>-2.8536593449836643E-4</v>
      </c>
      <c r="ZE168" s="12"/>
      <c r="ZF168" s="11">
        <f t="shared" si="1129"/>
        <v>-2.6944232460868151E-4</v>
      </c>
      <c r="ZG168" s="10">
        <f t="shared" si="1021"/>
        <v>97.075670275397812</v>
      </c>
      <c r="ZH168" s="9">
        <f t="shared" si="691"/>
        <v>95.531118517716081</v>
      </c>
      <c r="ZI168" s="9">
        <f t="shared" si="1303"/>
        <v>98.613135245383489</v>
      </c>
      <c r="ZJ168" s="120">
        <f t="shared" si="1022"/>
        <v>97.072126881549792</v>
      </c>
      <c r="ZK168" s="15">
        <f t="shared" si="1023"/>
        <v>-3.0055110460874265E-4</v>
      </c>
      <c r="ZL168" s="12"/>
      <c r="ZM168" s="11">
        <f t="shared" si="1130"/>
        <v>-2.8467379005819095E-4</v>
      </c>
      <c r="ZN168" s="10">
        <f t="shared" si="1024"/>
        <v>97.155761362434546</v>
      </c>
      <c r="ZO168" s="9">
        <f t="shared" si="693"/>
        <v>95.533600986684675</v>
      </c>
      <c r="ZP168" s="9">
        <f t="shared" si="1304"/>
        <v>98.77193421962086</v>
      </c>
      <c r="ZQ168" s="120">
        <f t="shared" si="1025"/>
        <v>97.152767603152768</v>
      </c>
      <c r="ZR168" s="15">
        <f t="shared" si="1026"/>
        <v>-3.1579472671674526E-4</v>
      </c>
      <c r="ZS168" s="12"/>
      <c r="ZT168" s="11">
        <f t="shared" si="1131"/>
        <v>-2.9996627451289861E-4</v>
      </c>
      <c r="ZU168" s="10">
        <f t="shared" si="1027"/>
        <v>97.236397258202516</v>
      </c>
      <c r="ZV168" s="9">
        <f t="shared" si="695"/>
        <v>95.536341657776063</v>
      </c>
      <c r="ZW168" s="9">
        <f t="shared" si="1305"/>
        <v>98.931505394861887</v>
      </c>
      <c r="ZX168" s="120">
        <f t="shared" si="1028"/>
        <v>97.233923526318975</v>
      </c>
      <c r="ZY168" s="15">
        <f t="shared" si="1029"/>
        <v>-3.3108847280039931E-4</v>
      </c>
      <c r="ZZ168" s="12"/>
      <c r="AAA168" s="11">
        <f t="shared" si="1132"/>
        <v>-3.15311444155693E-4</v>
      </c>
      <c r="AAB168" s="10">
        <f t="shared" si="1030"/>
        <v>97.317548990339134</v>
      </c>
      <c r="AAC168" s="9">
        <f t="shared" si="697"/>
        <v>95.539354214913544</v>
      </c>
      <c r="AAD168" s="9">
        <f t="shared" si="1306"/>
        <v>99.091775979234157</v>
      </c>
      <c r="AAE168" s="120">
        <f t="shared" si="1031"/>
        <v>97.315565097073858</v>
      </c>
      <c r="AAF168" s="15">
        <f t="shared" si="1032"/>
        <v>-3.4642390994119086E-4</v>
      </c>
      <c r="AAG168" s="12"/>
      <c r="AAH168" s="11">
        <f t="shared" si="1133"/>
        <v>-3.3070085601574723E-4</v>
      </c>
      <c r="AAI168" s="10">
        <f t="shared" si="1033"/>
        <v>97.399187036253181</v>
      </c>
      <c r="AAJ168" s="9">
        <f t="shared" si="699"/>
        <v>95.542652307852137</v>
      </c>
      <c r="AAK168" s="9">
        <f t="shared" si="1307"/>
        <v>99.252672424648395</v>
      </c>
      <c r="AAL168" s="120">
        <f t="shared" si="1034"/>
        <v>97.397662366250273</v>
      </c>
      <c r="AAM168" s="15">
        <f t="shared" si="1035"/>
        <v>-3.6179253480810443E-4</v>
      </c>
      <c r="AAN168" s="12"/>
      <c r="AAO168" s="11">
        <f t="shared" si="1134"/>
        <v>-3.4612599245506206E-4</v>
      </c>
      <c r="AAP168" s="10">
        <f t="shared" si="1036"/>
        <v>97.48128147035662</v>
      </c>
      <c r="AAQ168" s="9">
        <f t="shared" si="701"/>
        <v>95.546249522675311</v>
      </c>
      <c r="AAR168" s="9">
        <f t="shared" si="702"/>
        <v>99.414120801500445</v>
      </c>
      <c r="AAS168" s="120">
        <f t="shared" si="1037"/>
        <v>97.480185162087878</v>
      </c>
      <c r="AAT168" s="15">
        <f t="shared" si="1038"/>
        <v>-3.7718581307478479E-4</v>
      </c>
      <c r="AAU168" s="12"/>
      <c r="AAV168" s="11">
        <f t="shared" si="1135"/>
        <v>-3.6157830062436111E-4</v>
      </c>
      <c r="AAW168" s="10">
        <f t="shared" si="1039"/>
        <v>97.563802136746716</v>
      </c>
      <c r="AAX168" s="9">
        <f t="shared" si="703"/>
        <v>95.55015935263728</v>
      </c>
      <c r="AAY168" s="9">
        <f t="shared" si="704"/>
        <v>99.576046692207342</v>
      </c>
      <c r="AAZ168" s="120">
        <f t="shared" si="1040"/>
        <v>97.563103022422311</v>
      </c>
      <c r="ABA168" s="15">
        <f t="shared" si="1041"/>
        <v>-3.925951718808136E-4</v>
      </c>
      <c r="ABB168" s="12"/>
      <c r="ABC168" s="11">
        <f t="shared" si="1227"/>
        <v>-3.7704918489766859E-4</v>
      </c>
      <c r="ABD168" s="10">
        <f t="shared" si="1228"/>
        <v>97.646718581078289</v>
      </c>
      <c r="ABE168" s="9">
        <f t="shared" si="1308"/>
        <v>95.554395168576221</v>
      </c>
      <c r="ABF168" s="9">
        <f t="shared" si="1229"/>
        <v>99.738375120248449</v>
      </c>
      <c r="ABG168" s="120">
        <f t="shared" si="1043"/>
        <v>97.646385144412335</v>
      </c>
      <c r="ABH168" s="15">
        <f t="shared" si="1230"/>
        <v>-4.0801199579719395E-4</v>
      </c>
      <c r="ABI168" s="12"/>
      <c r="ABJ168" s="11">
        <f t="shared" si="1231"/>
        <v>-3.9253000282100323E-4</v>
      </c>
      <c r="ABK168" s="10">
        <f t="shared" si="1232"/>
        <v>97.72999999999999</v>
      </c>
      <c r="ABL168" s="9">
        <f t="shared" si="706"/>
        <v>95.558970188978023</v>
      </c>
      <c r="ABM168" s="9"/>
      <c r="ABN168" s="101">
        <f t="shared" si="1046"/>
        <v>97.72999999999999</v>
      </c>
      <c r="ABO168" s="15">
        <f t="shared" si="1233"/>
        <v>-4.2342755766611347E-4</v>
      </c>
      <c r="ABP168" s="11"/>
      <c r="ABQ168" s="11"/>
    </row>
    <row r="169" spans="1:745" x14ac:dyDescent="0.2">
      <c r="A169" s="1">
        <f t="shared" si="707"/>
        <v>175.2</v>
      </c>
      <c r="B169" s="1">
        <f t="shared" si="1048"/>
        <v>-530.86680486868977</v>
      </c>
      <c r="C169" s="1">
        <f t="shared" si="1049"/>
        <v>-2564065.8939724509</v>
      </c>
      <c r="D169" s="2">
        <f t="shared" si="1050"/>
        <v>119.74</v>
      </c>
      <c r="E169" s="7">
        <f t="shared" si="1051"/>
        <v>2.8300000000000001E-3</v>
      </c>
      <c r="F169" s="1">
        <f t="shared" si="1052"/>
        <v>6.2352202539999999E-2</v>
      </c>
      <c r="G169" s="2">
        <f t="shared" si="1053"/>
        <v>3500</v>
      </c>
      <c r="H169" s="3">
        <f t="shared" si="1164"/>
        <v>58.333333333333336</v>
      </c>
      <c r="I169" s="3">
        <f t="shared" si="1165"/>
        <v>366.52</v>
      </c>
      <c r="J169" s="1">
        <f t="shared" si="1054"/>
        <v>0.77</v>
      </c>
      <c r="K169" s="1">
        <f t="shared" si="1055"/>
        <v>0.65</v>
      </c>
      <c r="L169" s="1">
        <f t="shared" si="1166"/>
        <v>0.50050000000000006</v>
      </c>
      <c r="M169" s="40">
        <f t="shared" si="1167"/>
        <v>9.0273513153513143</v>
      </c>
      <c r="N169" s="40">
        <f t="shared" si="1168"/>
        <v>685.17596483516479</v>
      </c>
      <c r="O169" s="1">
        <f t="shared" si="1056"/>
        <v>22.01</v>
      </c>
      <c r="P169" s="1">
        <f t="shared" si="1057"/>
        <v>101</v>
      </c>
      <c r="Q169" s="2">
        <f t="shared" si="1058"/>
        <v>9568.08</v>
      </c>
      <c r="R169" s="1">
        <f t="shared" si="1169"/>
        <v>95.680800000000005</v>
      </c>
      <c r="S169" s="7">
        <f t="shared" si="1059"/>
        <v>0.1084</v>
      </c>
      <c r="T169" s="7">
        <f t="shared" si="1170"/>
        <v>9.228889823999999E-3</v>
      </c>
      <c r="U169" s="7">
        <f t="shared" si="1171"/>
        <v>5.2029491518009133E-2</v>
      </c>
      <c r="V169" s="40">
        <f t="shared" si="1172"/>
        <v>5127.2756619537149</v>
      </c>
      <c r="W169" s="1">
        <f t="shared" si="1060"/>
        <v>0</v>
      </c>
      <c r="X169" s="1">
        <f t="shared" si="1061"/>
        <v>119.74</v>
      </c>
      <c r="Y169" s="1">
        <f t="shared" si="1062"/>
        <v>97.72999999999999</v>
      </c>
      <c r="Z169" s="6">
        <f t="shared" si="1173"/>
        <v>0.80246106979523479</v>
      </c>
      <c r="AA169" s="2">
        <f t="shared" si="1063"/>
        <v>464.2</v>
      </c>
      <c r="AB169" s="40">
        <f t="shared" si="1174"/>
        <v>27481.926356927921</v>
      </c>
      <c r="AC169" s="1">
        <f t="shared" si="1175"/>
        <v>0.20611977595863853</v>
      </c>
      <c r="AD169" s="2">
        <f t="shared" si="1147"/>
        <v>47</v>
      </c>
      <c r="AE169" s="10">
        <f t="shared" si="1176"/>
        <v>9.6876294700560113</v>
      </c>
      <c r="AF169" s="12">
        <f t="shared" si="1177"/>
        <v>0.11397381019196268</v>
      </c>
      <c r="AG169" s="43">
        <f t="shared" si="1178"/>
        <v>-1.4185020645097324E-4</v>
      </c>
      <c r="AH169" s="97">
        <f t="shared" si="1179"/>
        <v>3.6485950268134642E-5</v>
      </c>
      <c r="AI169" s="11">
        <f t="shared" si="1180"/>
        <v>0</v>
      </c>
      <c r="AJ169" s="43">
        <f t="shared" si="1181"/>
        <v>2.0232633594184737E-3</v>
      </c>
      <c r="AK169" s="43"/>
      <c r="AL169" s="11">
        <f t="shared" si="1182"/>
        <v>0</v>
      </c>
      <c r="AM169" s="10">
        <f t="shared" si="1183"/>
        <v>96.026705128174484</v>
      </c>
      <c r="AN169" s="9"/>
      <c r="AO169" s="9">
        <f t="shared" si="1184"/>
        <v>95.828233844273825</v>
      </c>
      <c r="AP169" s="108">
        <f t="shared" si="715"/>
        <v>95.828233844273825</v>
      </c>
      <c r="AQ169" s="15">
        <f t="shared" si="1185"/>
        <v>0</v>
      </c>
      <c r="AR169" s="49"/>
      <c r="AS169" s="11">
        <f t="shared" si="1186"/>
        <v>1.9355462105838807E-5</v>
      </c>
      <c r="AT169" s="10">
        <f t="shared" si="1187"/>
        <v>95.927464338393349</v>
      </c>
      <c r="AU169" s="9">
        <f t="shared" si="1188"/>
        <v>95.828233844273825</v>
      </c>
      <c r="AV169" s="9">
        <f t="shared" si="1189"/>
        <v>95.630562686803074</v>
      </c>
      <c r="AW169" s="101">
        <f t="shared" si="719"/>
        <v>95.72939826553845</v>
      </c>
      <c r="AX169" s="15">
        <f t="shared" si="720"/>
        <v>1.9276431627964147E-5</v>
      </c>
      <c r="AY169" s="49"/>
      <c r="AZ169" s="11">
        <f t="shared" si="1190"/>
        <v>3.863388578308186E-5</v>
      </c>
      <c r="BA169" s="10">
        <f t="shared" si="1191"/>
        <v>95.828608250210578</v>
      </c>
      <c r="BB169" s="9">
        <f t="shared" si="1192"/>
        <v>95.828223632517194</v>
      </c>
      <c r="BC169" s="9">
        <f t="shared" si="1193"/>
        <v>95.433678682117772</v>
      </c>
      <c r="BD169" s="101">
        <f t="shared" si="723"/>
        <v>95.630951157317483</v>
      </c>
      <c r="BE169" s="15">
        <f t="shared" si="1194"/>
        <v>3.8475106119911876E-5</v>
      </c>
      <c r="BF169" s="49"/>
      <c r="BG169" s="11">
        <f t="shared" si="1195"/>
        <v>5.7834520027832227E-5</v>
      </c>
      <c r="BH169" s="10">
        <f t="shared" si="1196"/>
        <v>95.730120286658604</v>
      </c>
      <c r="BI169" s="9">
        <f t="shared" si="1197"/>
        <v>95.828182950092966</v>
      </c>
      <c r="BJ169" s="9">
        <f t="shared" si="1198"/>
        <v>95.237568741692286</v>
      </c>
      <c r="BK169" s="101">
        <f t="shared" si="728"/>
        <v>95.532875845892619</v>
      </c>
      <c r="BL169" s="15">
        <f t="shared" si="1199"/>
        <v>5.7595324236540537E-5</v>
      </c>
      <c r="BM169" s="49"/>
      <c r="BN169" s="11">
        <f t="shared" si="1200"/>
        <v>7.6956648955408007E-5</v>
      </c>
      <c r="BO169" s="10">
        <f t="shared" si="1201"/>
        <v>95.631983937984856</v>
      </c>
      <c r="BP169" s="9">
        <f t="shared" si="1202"/>
        <v>95.828091786459453</v>
      </c>
      <c r="BQ169" s="9">
        <f t="shared" si="1203"/>
        <v>95.042219672249331</v>
      </c>
      <c r="BR169" s="101">
        <f t="shared" si="733"/>
        <v>95.435155729354392</v>
      </c>
      <c r="BS169" s="15">
        <f t="shared" si="1204"/>
        <v>7.663642117407339E-5</v>
      </c>
      <c r="BT169" s="12"/>
      <c r="BU169" s="11">
        <f t="shared" si="1205"/>
        <v>9.5999591031190284E-5</v>
      </c>
      <c r="BV169" s="10">
        <f t="shared" si="1206"/>
        <v>95.534182767625694</v>
      </c>
      <c r="BW169" s="9">
        <f t="shared" si="1207"/>
        <v>95.827930381229621</v>
      </c>
      <c r="BX169" s="9">
        <f t="shared" si="1208"/>
        <v>94.847618185715547</v>
      </c>
      <c r="BY169" s="101">
        <f t="shared" si="738"/>
        <v>95.337774283472584</v>
      </c>
      <c r="BZ169" s="15">
        <f t="shared" si="1209"/>
        <v>9.5597765767535536E-5</v>
      </c>
      <c r="CA169" s="12"/>
      <c r="CB169" s="11">
        <f t="shared" si="1210"/>
        <v>1.1496269829711146E-4</v>
      </c>
      <c r="CC169" s="10">
        <f t="shared" si="1211"/>
        <v>95.43670041799075</v>
      </c>
      <c r="CD169" s="9">
        <f t="shared" si="1212"/>
        <v>95.827679225750884</v>
      </c>
      <c r="CE169" s="9">
        <f t="shared" si="1213"/>
        <v>94.653750909001388</v>
      </c>
      <c r="CF169" s="101">
        <f t="shared" si="743"/>
        <v>95.240715067376129</v>
      </c>
      <c r="CG169" s="15">
        <f t="shared" si="1214"/>
        <v>1.1447875969108638E-4</v>
      </c>
      <c r="CH169" s="12"/>
      <c r="CI169" s="11">
        <f t="shared" si="1215"/>
        <v>1.3384535559457912E-4</v>
      </c>
      <c r="CJ169" s="10">
        <f t="shared" si="1216"/>
        <v>95.339520616060327</v>
      </c>
      <c r="CK169" s="9">
        <f t="shared" si="1217"/>
        <v>95.827319064486403</v>
      </c>
      <c r="CL169" s="9">
        <f t="shared" si="1218"/>
        <v>94.460604393596782</v>
      </c>
      <c r="CM169" s="101">
        <f t="shared" si="748"/>
        <v>95.143961729041592</v>
      </c>
      <c r="CN169" s="15">
        <f t="shared" si="1219"/>
        <v>1.3327883665697462E-4</v>
      </c>
      <c r="CO169" s="12"/>
      <c r="CP169" s="11">
        <f t="shared" si="1220"/>
        <v>1.5264697978539064E-4</v>
      </c>
      <c r="CQ169" s="10">
        <f t="shared" si="1221"/>
        <v>95.242627178794891</v>
      </c>
      <c r="CR169" s="9">
        <f t="shared" si="1222"/>
        <v>95.82683089620474</v>
      </c>
      <c r="CS169" s="9">
        <f t="shared" si="524"/>
        <v>94.268165124978452</v>
      </c>
      <c r="CT169" s="101">
        <f t="shared" si="752"/>
        <v>95.047498010591596</v>
      </c>
      <c r="CU169" s="15">
        <f t="shared" si="1223"/>
        <v>1.5199746161418287E-4</v>
      </c>
      <c r="CV169" s="12"/>
      <c r="CW169" s="11">
        <f t="shared" si="754"/>
        <v>1.7136701897165537E-4</v>
      </c>
      <c r="CX169" s="10">
        <f t="shared" si="755"/>
        <v>95.14600401835807</v>
      </c>
      <c r="CY169" s="9">
        <f t="shared" si="525"/>
        <v>95.826195974984969</v>
      </c>
      <c r="CZ169" s="9">
        <f t="shared" si="526"/>
        <v>94.076419531823362</v>
      </c>
      <c r="DA169" s="101">
        <f t="shared" si="756"/>
        <v>94.951307753404166</v>
      </c>
      <c r="DB169" s="15">
        <f t="shared" si="757"/>
        <v>1.7063412994795631E-4</v>
      </c>
      <c r="DC169" s="12"/>
      <c r="DD169" s="11">
        <f t="shared" si="758"/>
        <v>1.9000495171596373E-4</v>
      </c>
      <c r="DE169" s="10">
        <f t="shared" si="759"/>
        <v>95.049635147153737</v>
      </c>
      <c r="DF169" s="9">
        <f t="shared" si="527"/>
        <v>95.825395811043947</v>
      </c>
      <c r="DG169" s="9">
        <f t="shared" si="528"/>
        <v>93.885353995024659</v>
      </c>
      <c r="DH169" s="101">
        <f t="shared" si="760"/>
        <v>94.855374903034303</v>
      </c>
      <c r="DI169" s="15">
        <f t="shared" si="761"/>
        <v>1.8918836668126873E-4</v>
      </c>
      <c r="DJ169" s="12"/>
      <c r="DK169" s="11">
        <f t="shared" si="762"/>
        <v>2.0856028626280599E-4</v>
      </c>
      <c r="DL169" s="10">
        <f t="shared" si="763"/>
        <v>94.953504682678727</v>
      </c>
      <c r="DM169" s="9">
        <f t="shared" si="529"/>
        <v>95.82441217139268</v>
      </c>
      <c r="DN169" s="9">
        <f t="shared" si="530"/>
        <v>93.694954856504239</v>
      </c>
      <c r="DO169" s="101">
        <f t="shared" si="764"/>
        <v>94.75968351394846</v>
      </c>
      <c r="DP169" s="15">
        <f t="shared" si="765"/>
        <v>2.0765972567944837E-4</v>
      </c>
      <c r="DQ169" s="12"/>
      <c r="DR169" s="11">
        <f t="shared" si="766"/>
        <v>2.2703255976247759E-4</v>
      </c>
      <c r="DS169" s="10">
        <f t="shared" si="767"/>
        <v>94.857596852191591</v>
      </c>
      <c r="DT169" s="9">
        <f t="shared" si="531"/>
        <v>95.823227080328564</v>
      </c>
      <c r="DU169" s="9">
        <f t="shared" si="532"/>
        <v>93.5052084278217</v>
      </c>
      <c r="DV169" s="101">
        <f t="shared" si="768"/>
        <v>94.664217754075139</v>
      </c>
      <c r="DW169" s="15">
        <f t="shared" si="769"/>
        <v>2.2604778885865334E-4</v>
      </c>
      <c r="DX169" s="12"/>
      <c r="DY169" s="11">
        <f t="shared" si="770"/>
        <v>2.4542133749816581E-4</v>
      </c>
      <c r="DZ169" s="10">
        <f t="shared" si="771"/>
        <v>94.761895997200469</v>
      </c>
      <c r="EA169" s="9">
        <f t="shared" si="533"/>
        <v>95.821822819770077</v>
      </c>
      <c r="EB169" s="9">
        <f t="shared" si="534"/>
        <v>93.316100998571997</v>
      </c>
      <c r="EC169" s="101">
        <f t="shared" si="772"/>
        <v>94.568961909171037</v>
      </c>
      <c r="ED169" s="15">
        <f t="shared" si="773"/>
        <v>2.4435216539959651E-4</v>
      </c>
      <c r="EE169" s="12"/>
      <c r="EF169" s="11">
        <f t="shared" si="774"/>
        <v>2.6372621211757133E-4</v>
      </c>
      <c r="EG169" s="10">
        <f t="shared" si="775"/>
        <v>94.666386577769572</v>
      </c>
      <c r="EH169" s="9">
        <f t="shared" si="535"/>
        <v>95.820181929440579</v>
      </c>
      <c r="EI169" s="9">
        <f t="shared" si="536"/>
        <v>93.127618844575238</v>
      </c>
      <c r="EJ169" s="101">
        <f t="shared" si="776"/>
        <v>94.473900387007916</v>
      </c>
      <c r="EK169" s="15">
        <f t="shared" si="777"/>
        <v>2.6257249096680549E-4</v>
      </c>
      <c r="EL169" s="12"/>
      <c r="EM169" s="11">
        <f t="shared" si="778"/>
        <v>2.819468028694184E-4</v>
      </c>
      <c r="EN169" s="10">
        <f t="shared" si="779"/>
        <v>94.571053176649116</v>
      </c>
      <c r="EO169" s="9">
        <f t="shared" si="537"/>
        <v>95.818287206907641</v>
      </c>
      <c r="EP169" s="9">
        <f t="shared" si="538"/>
        <v>92.939748235849834</v>
      </c>
      <c r="EQ169" s="101">
        <f t="shared" si="780"/>
        <v>94.379017721378744</v>
      </c>
      <c r="ER169" s="15">
        <f t="shared" si="781"/>
        <v>2.807084269349529E-4</v>
      </c>
      <c r="ES169" s="12"/>
      <c r="ET169" s="11">
        <f t="shared" si="782"/>
        <v>3.0008275484631248E-4</v>
      </c>
      <c r="EU169" s="10">
        <f t="shared" si="783"/>
        <v>94.475880503227472</v>
      </c>
      <c r="EV169" s="9">
        <f t="shared" si="539"/>
        <v>95.816121707484299</v>
      </c>
      <c r="EW169" s="9">
        <f t="shared" si="540"/>
        <v>92.752475444372564</v>
      </c>
      <c r="EX169" s="101">
        <f t="shared" si="784"/>
        <v>94.284298575928432</v>
      </c>
      <c r="EY169" s="15">
        <f t="shared" si="785"/>
        <v>2.9875965962247026E-4</v>
      </c>
      <c r="EZ169" s="12"/>
      <c r="FA169" s="11">
        <f t="shared" si="786"/>
        <v>3.1813373823422723E-4</v>
      </c>
      <c r="FB169" s="10">
        <f t="shared" si="787"/>
        <v>94.380853397310403</v>
      </c>
      <c r="FC169" s="9">
        <f t="shared" si="541"/>
        <v>95.813668743998505</v>
      </c>
      <c r="FD169" s="9">
        <f t="shared" si="542"/>
        <v>92.565786751620664</v>
      </c>
      <c r="FE169" s="101">
        <f t="shared" si="788"/>
        <v>94.189727747809584</v>
      </c>
      <c r="FF169" s="15">
        <f t="shared" si="789"/>
        <v>3.1672589953357975E-4</v>
      </c>
      <c r="FG169" s="12"/>
      <c r="FH169" s="11">
        <f t="shared" si="790"/>
        <v>3.3609944756971905E-4</v>
      </c>
      <c r="FI169" s="10">
        <f t="shared" si="791"/>
        <v>94.285956832727933</v>
      </c>
      <c r="FJ169" s="9">
        <f t="shared" si="543"/>
        <v>95.810911886436884</v>
      </c>
      <c r="FK169" s="9">
        <f t="shared" si="544"/>
        <v>92.379668455897757</v>
      </c>
      <c r="FL169" s="101">
        <f t="shared" si="792"/>
        <v>94.095290171167321</v>
      </c>
      <c r="FM169" s="15">
        <f t="shared" si="793"/>
        <v>3.3460688060915313E-4</v>
      </c>
      <c r="FN169" s="12"/>
      <c r="FO169" s="11">
        <f t="shared" si="794"/>
        <v>3.539796010052706E-4</v>
      </c>
      <c r="FP169" s="10">
        <f t="shared" si="795"/>
        <v>94.191175920772793</v>
      </c>
      <c r="FQ169" s="9">
        <f t="shared" si="545"/>
        <v>95.8078349614687</v>
      </c>
      <c r="FR169" s="9">
        <f t="shared" si="546"/>
        <v>92.194106879440355</v>
      </c>
      <c r="FS169" s="101">
        <f t="shared" si="796"/>
        <v>94.000970920454535</v>
      </c>
      <c r="FT169" s="15">
        <f t="shared" si="797"/>
        <v>3.5240235948727429E-4</v>
      </c>
      <c r="FU169" s="12"/>
      <c r="FV169" s="11">
        <f t="shared" si="798"/>
        <v>3.717739395837224E-4</v>
      </c>
      <c r="FW169" s="10">
        <f t="shared" si="799"/>
        <v>94.096495913471557</v>
      </c>
      <c r="FX169" s="9">
        <f t="shared" si="547"/>
        <v>95.804422051856122</v>
      </c>
      <c r="FY169" s="9">
        <f t="shared" si="548"/>
        <v>92.00908837530622</v>
      </c>
      <c r="FZ169" s="101">
        <f t="shared" si="800"/>
        <v>93.906755213581164</v>
      </c>
      <c r="GA169" s="15">
        <f t="shared" si="801"/>
        <v>3.7011211477400152E-4</v>
      </c>
      <c r="GB169" s="12"/>
      <c r="GC169" s="11">
        <f t="shared" si="802"/>
        <v>3.894822265221588E-4</v>
      </c>
      <c r="GD169" s="10">
        <f t="shared" si="803"/>
        <v>94.001902206692151</v>
      </c>
      <c r="GE169" s="9">
        <f t="shared" si="549"/>
        <v>95.800657495756241</v>
      </c>
      <c r="GF169" s="9">
        <f t="shared" si="550"/>
        <v>91.824599334043725</v>
      </c>
      <c r="GG169" s="101">
        <f t="shared" si="804"/>
        <v>93.81262841489999</v>
      </c>
      <c r="GH169" s="15">
        <f t="shared" si="805"/>
        <v>3.8773594632489979E-4</v>
      </c>
      <c r="GI169" s="12"/>
      <c r="GJ169" s="11">
        <f t="shared" si="1224"/>
        <v>4.0710424650600412E-4</v>
      </c>
      <c r="GK169" s="10">
        <f t="shared" si="1225"/>
        <v>93.907380343089841</v>
      </c>
      <c r="GL169" s="9">
        <f t="shared" si="551"/>
        <v>95.796525885920644</v>
      </c>
      <c r="GM169" s="9">
        <f t="shared" si="1234"/>
        <v>91.640626190143877</v>
      </c>
      <c r="GN169" s="120">
        <f t="shared" si="808"/>
        <v>93.718576038032268</v>
      </c>
      <c r="GO169" s="15">
        <f t="shared" si="1226"/>
        <v>4.0527367453783194E-4</v>
      </c>
      <c r="GP169" s="12"/>
      <c r="GQ169" s="11">
        <f t="shared" si="810"/>
        <v>4.2463980499361526E-4</v>
      </c>
      <c r="GR169" s="10">
        <f t="shared" si="811"/>
        <v>93.812916014895421</v>
      </c>
      <c r="GS169" s="9">
        <f t="shared" si="553"/>
        <v>95.792012068797789</v>
      </c>
      <c r="GT169" s="9">
        <f t="shared" si="1235"/>
        <v>91.457155428274433</v>
      </c>
      <c r="GU169" s="120">
        <f t="shared" si="812"/>
        <v>93.624583748536111</v>
      </c>
      <c r="GV169" s="15">
        <f t="shared" si="813"/>
        <v>4.2272513965745958E-4</v>
      </c>
      <c r="GW169" s="12"/>
      <c r="GX169" s="11">
        <f t="shared" si="814"/>
        <v>4.4208872753205477E-4</v>
      </c>
      <c r="GY169" s="10">
        <f t="shared" si="815"/>
        <v>93.718495066547774</v>
      </c>
      <c r="GZ169" s="9">
        <f t="shared" si="555"/>
        <v>95.787101143543637</v>
      </c>
      <c r="HA169" s="9">
        <f t="shared" si="556"/>
        <v>91.274173589296225</v>
      </c>
      <c r="HB169" s="101">
        <f t="shared" si="816"/>
        <v>93.530637366419938</v>
      </c>
      <c r="HC169" s="15">
        <f t="shared" si="817"/>
        <v>4.4009020109207238E-4</v>
      </c>
      <c r="HD169" s="12"/>
      <c r="HE169" s="11">
        <f t="shared" si="818"/>
        <v>4.5945085908447991E-4</v>
      </c>
      <c r="HF169" s="10">
        <f t="shared" si="819"/>
        <v>93.624103497173536</v>
      </c>
      <c r="HG169" s="9">
        <f t="shared" si="557"/>
        <v>95.781778460945546</v>
      </c>
      <c r="HH169" s="9">
        <f t="shared" si="558"/>
        <v>91.091667276066246</v>
      </c>
      <c r="HI169" s="101">
        <f t="shared" si="820"/>
        <v>93.436722868505896</v>
      </c>
      <c r="HJ169" s="15">
        <f t="shared" si="821"/>
        <v>4.573687367427562E-4</v>
      </c>
      <c r="HK169" s="12"/>
      <c r="HL169" s="11">
        <f t="shared" si="822"/>
        <v>4.7672606336928894E-4</v>
      </c>
      <c r="HM169" s="10">
        <f t="shared" si="823"/>
        <v>93.529727462918487</v>
      </c>
      <c r="HN169" s="9">
        <f t="shared" si="559"/>
        <v>95.776029622264446</v>
      </c>
      <c r="HO169" s="9">
        <f t="shared" si="1236"/>
        <v>90.909623159024761</v>
      </c>
      <c r="HP169" s="120">
        <f t="shared" si="824"/>
        <v>93.342826390644603</v>
      </c>
      <c r="HQ169" s="15">
        <f t="shared" si="825"/>
        <v>4.7456064234562456E-4</v>
      </c>
      <c r="HR169" s="12"/>
      <c r="HS169" s="11">
        <f t="shared" si="1064"/>
        <v>4.9391422221171206E-4</v>
      </c>
      <c r="HT169" s="10">
        <f t="shared" si="826"/>
        <v>93.435353279131817</v>
      </c>
      <c r="HU169" s="9">
        <f t="shared" si="1237"/>
        <v>95.769840478000148</v>
      </c>
      <c r="HV169" s="9">
        <f t="shared" si="562"/>
        <v>90.728027981571088</v>
      </c>
      <c r="HW169" s="120">
        <f t="shared" si="827"/>
        <v>93.248934229785618</v>
      </c>
      <c r="HX169" s="15">
        <f t="shared" si="828"/>
        <v>4.9166583082719509E-4</v>
      </c>
      <c r="HY169" s="12"/>
      <c r="HZ169" s="11">
        <f t="shared" si="1065"/>
        <v>5.1101523490794073E-4</v>
      </c>
      <c r="IA169" s="10">
        <f t="shared" si="829"/>
        <v>93.340967422407829</v>
      </c>
      <c r="IB169" s="9">
        <f t="shared" si="1238"/>
        <v>95.763197126584402</v>
      </c>
      <c r="IC169" s="9">
        <f t="shared" si="564"/>
        <v>90.546868565228607</v>
      </c>
      <c r="ID169" s="120">
        <f t="shared" si="830"/>
        <v>93.155032845906504</v>
      </c>
      <c r="IE169" s="15">
        <f t="shared" si="831"/>
        <v>5.0868423167325341E-4</v>
      </c>
      <c r="IF169" s="12"/>
      <c r="IG169" s="11">
        <f t="shared" si="1066"/>
        <v>5.2802901760217597E-4</v>
      </c>
      <c r="IH169" s="10">
        <f t="shared" si="832"/>
        <v>93.246556532487602</v>
      </c>
      <c r="II169" s="9">
        <f t="shared" si="1239"/>
        <v>95.756085913006203</v>
      </c>
      <c r="IJ169" s="9">
        <f t="shared" si="566"/>
        <v>90.366131814601985</v>
      </c>
      <c r="IK169" s="120">
        <f t="shared" si="833"/>
        <v>93.061108863804094</v>
      </c>
      <c r="IL169" s="15">
        <f t="shared" si="834"/>
        <v>5.2561579031138058E-4</v>
      </c>
      <c r="IM169" s="12"/>
      <c r="IN169" s="11">
        <f t="shared" si="1067"/>
        <v>5.4495550267675327E-4</v>
      </c>
      <c r="IO169" s="10">
        <f t="shared" si="835"/>
        <v>93.152107414024329</v>
      </c>
      <c r="IP169" s="9">
        <f t="shared" si="1240"/>
        <v>95.748493427373802</v>
      </c>
      <c r="IQ169" s="9">
        <f t="shared" si="568"/>
        <v>90.185804722127656</v>
      </c>
      <c r="IR169" s="120">
        <f t="shared" si="836"/>
        <v>92.967149074750722</v>
      </c>
      <c r="IS169" s="15">
        <f t="shared" si="837"/>
        <v>5.4246046750746897E-4</v>
      </c>
      <c r="IT169" s="12"/>
      <c r="IU169" s="11">
        <f t="shared" si="1068"/>
        <v>5.6179463815569507E-4</v>
      </c>
      <c r="IV169" s="10">
        <f t="shared" si="838"/>
        <v>93.057607038214883</v>
      </c>
      <c r="IW169" s="9">
        <f t="shared" si="1241"/>
        <v>95.740406503417489</v>
      </c>
      <c r="IX169" s="9">
        <f t="shared" si="570"/>
        <v>90.00587437262223</v>
      </c>
      <c r="IY169" s="120">
        <f t="shared" si="839"/>
        <v>92.87314043801986</v>
      </c>
      <c r="IZ169" s="15">
        <f t="shared" si="840"/>
        <v>5.5921823877616063E-4</v>
      </c>
      <c r="JA169" s="12"/>
      <c r="JB169" s="11">
        <f t="shared" si="1069"/>
        <v>5.7854638712165156E-4</v>
      </c>
      <c r="JC169" s="10">
        <f t="shared" si="841"/>
        <v>92.963042544302013</v>
      </c>
      <c r="JD169" s="9">
        <f t="shared" si="1242"/>
        <v>95.731812216937271</v>
      </c>
      <c r="JE169" s="9">
        <f t="shared" si="572"/>
        <v>89.826327947628087</v>
      </c>
      <c r="JF169" s="120">
        <f t="shared" si="842"/>
        <v>92.779070082282686</v>
      </c>
      <c r="JG169" s="15">
        <f t="shared" si="843"/>
        <v>5.7588909380570767E-4</v>
      </c>
      <c r="JH169" s="12"/>
      <c r="JI169" s="11">
        <f t="shared" si="1070"/>
        <v>5.9521072714671208E-4</v>
      </c>
      <c r="JJ169" s="10">
        <f t="shared" si="844"/>
        <v>92.868401240948685</v>
      </c>
      <c r="JK169" s="9">
        <f t="shared" si="1243"/>
        <v>95.72269788419932</v>
      </c>
      <c r="JL169" s="9">
        <f t="shared" si="574"/>
        <v>89.647152729563672</v>
      </c>
      <c r="JM169" s="120">
        <f t="shared" si="845"/>
        <v>92.684925306881496</v>
      </c>
      <c r="JN169" s="15">
        <f t="shared" si="846"/>
        <v>5.9247303589686474E-4</v>
      </c>
      <c r="JO169" s="12"/>
      <c r="JP169" s="11">
        <f t="shared" si="1071"/>
        <v>6.1178764973673471E-4</v>
      </c>
      <c r="JQ169" s="10">
        <f t="shared" si="847"/>
        <v>92.77367060749026</v>
      </c>
      <c r="JR169" s="9">
        <f t="shared" si="1244"/>
        <v>95.713051060284911</v>
      </c>
      <c r="JS169" s="9">
        <f t="shared" si="576"/>
        <v>89.468336105676514</v>
      </c>
      <c r="JT169" s="120">
        <f t="shared" si="848"/>
        <v>92.59069358298072</v>
      </c>
      <c r="JU169" s="15">
        <f t="shared" si="849"/>
        <v>6.0897008141638277E-4</v>
      </c>
      <c r="JV169" s="12"/>
      <c r="JW169" s="11">
        <f t="shared" si="1072"/>
        <v>6.2827715978979652E-4</v>
      </c>
      <c r="JX169" s="10">
        <f t="shared" si="850"/>
        <v>92.678838295065219</v>
      </c>
      <c r="JY169" s="9">
        <f t="shared" si="1245"/>
        <v>95.702859537395469</v>
      </c>
      <c r="JZ169" s="9">
        <f t="shared" si="578"/>
        <v>89.289865571806288</v>
      </c>
      <c r="KA169" s="120">
        <f t="shared" si="851"/>
        <v>92.496362554600879</v>
      </c>
      <c r="KB169" s="15">
        <f t="shared" si="852"/>
        <v>6.2538025926477602E-4</v>
      </c>
      <c r="KC169" s="12"/>
      <c r="KD169" s="11">
        <f t="shared" si="1073"/>
        <v>6.4467927506836132E-4</v>
      </c>
      <c r="KE169" s="10">
        <f t="shared" si="853"/>
        <v>92.583892127629952</v>
      </c>
      <c r="KF169" s="9">
        <f t="shared" si="1246"/>
        <v>95.692111343117091</v>
      </c>
      <c r="KG169" s="9">
        <f t="shared" si="580"/>
        <v>89.111728735957868</v>
      </c>
      <c r="KH169" s="120">
        <f t="shared" si="854"/>
        <v>92.401920039537487</v>
      </c>
      <c r="KI169" s="15">
        <f t="shared" si="855"/>
        <v>6.417036103586243E-4</v>
      </c>
      <c r="KJ169" s="12"/>
      <c r="KK169" s="11">
        <f t="shared" si="1074"/>
        <v>6.6099402568559008E-4</v>
      </c>
      <c r="KL169" s="10">
        <f t="shared" si="856"/>
        <v>92.48882010285908</v>
      </c>
      <c r="KM169" s="9">
        <f t="shared" si="1247"/>
        <v>95.680794738647961</v>
      </c>
      <c r="KN169" s="9">
        <f t="shared" si="582"/>
        <v>88.933913321690156</v>
      </c>
      <c r="KO169" s="120">
        <f t="shared" si="857"/>
        <v>92.307354030169051</v>
      </c>
      <c r="KP169" s="15">
        <f t="shared" si="858"/>
        <v>6.5794018712726711E-4</v>
      </c>
      <c r="KQ169" s="12"/>
      <c r="KR169" s="11">
        <f t="shared" si="1075"/>
        <v>6.7722145360549939E-4</v>
      </c>
      <c r="KS169" s="10">
        <f t="shared" si="859"/>
        <v>92.393610392935898</v>
      </c>
      <c r="KT169" s="9">
        <f t="shared" si="1248"/>
        <v>95.668898216991664</v>
      </c>
      <c r="KU169" s="9">
        <f t="shared" si="584"/>
        <v>88.756407171323303</v>
      </c>
      <c r="KV169" s="120">
        <f t="shared" si="860"/>
        <v>92.212652694157484</v>
      </c>
      <c r="KW169" s="15">
        <f t="shared" si="861"/>
        <v>6.7409005302383155E-4</v>
      </c>
      <c r="KX169" s="12"/>
      <c r="KY169" s="11">
        <f t="shared" si="1076"/>
        <v>6.9336161215707382E-4</v>
      </c>
      <c r="KZ169" s="10">
        <f t="shared" si="862"/>
        <v>92.298251345235684</v>
      </c>
      <c r="LA169" s="9">
        <f t="shared" si="1249"/>
        <v>95.656410501119467</v>
      </c>
      <c r="LB169" s="9">
        <f t="shared" si="586"/>
        <v>88.57919824896716</v>
      </c>
      <c r="LC169" s="120">
        <f t="shared" si="863"/>
        <v>92.117804375043306</v>
      </c>
      <c r="LD169" s="15">
        <f t="shared" si="864"/>
        <v>6.9015328205072521E-4</v>
      </c>
      <c r="LE169" s="12"/>
      <c r="LF169" s="11">
        <f t="shared" si="1077"/>
        <v>7.0941456556234306E-4</v>
      </c>
      <c r="LG169" s="10">
        <f t="shared" si="865"/>
        <v>92.202731482904795</v>
      </c>
      <c r="LH169" s="9">
        <f t="shared" si="1250"/>
        <v>95.643320542104519</v>
      </c>
      <c r="LI169" s="9">
        <f t="shared" si="588"/>
        <v>88.402274643374781</v>
      </c>
      <c r="LJ169" s="120">
        <f t="shared" si="866"/>
        <v>92.02279759273965</v>
      </c>
      <c r="LK169" s="15">
        <f t="shared" si="867"/>
        <v>7.0612995829939286E-4</v>
      </c>
      <c r="LL169" s="12"/>
      <c r="LM169" s="11">
        <f t="shared" si="1078"/>
        <v>7.2538038847836848E-4</v>
      </c>
      <c r="LN169" s="10">
        <f t="shared" si="868"/>
        <v>92.107039505338761</v>
      </c>
      <c r="LO169" s="9">
        <f t="shared" si="1251"/>
        <v>95.6296175172305</v>
      </c>
      <c r="LP169" s="9">
        <f t="shared" si="590"/>
        <v>88.22562457062682</v>
      </c>
      <c r="LQ169" s="120">
        <f t="shared" si="869"/>
        <v>91.927621043928667</v>
      </c>
      <c r="LR169" s="15">
        <f t="shared" si="870"/>
        <v>7.2202017550412163E-4</v>
      </c>
      <c r="LS169" s="12"/>
      <c r="LT169" s="11">
        <f t="shared" si="1079"/>
        <v>7.4125916555281156E-4</v>
      </c>
      <c r="LU169" s="10">
        <f t="shared" si="871"/>
        <v>92.011164288563691</v>
      </c>
      <c r="LV169" s="9">
        <f t="shared" si="1252"/>
        <v>95.615290828077548</v>
      </c>
      <c r="LW169" s="9">
        <f t="shared" si="592"/>
        <v>88.04923637664686</v>
      </c>
      <c r="LX169" s="120">
        <f t="shared" si="872"/>
        <v>91.832263602362204</v>
      </c>
      <c r="LY169" s="15">
        <f t="shared" si="873"/>
        <v>7.3782403661008659E-4</v>
      </c>
      <c r="LZ169" s="12"/>
      <c r="MA169" s="11">
        <f t="shared" si="1080"/>
        <v>7.570509909933991E-4</v>
      </c>
      <c r="MB169" s="10">
        <f t="shared" si="874"/>
        <v>91.915094885522166</v>
      </c>
      <c r="MC169" s="9">
        <f t="shared" si="1253"/>
        <v>95.600330098587747</v>
      </c>
      <c r="MD169" s="9">
        <f t="shared" si="594"/>
        <v>87.873098539553823</v>
      </c>
      <c r="ME169" s="120">
        <f t="shared" si="875"/>
        <v>91.736714319070785</v>
      </c>
      <c r="MF169" s="15">
        <f t="shared" si="876"/>
        <v>7.5354165335529406E-4</v>
      </c>
      <c r="MG169" s="12"/>
      <c r="MH169" s="11">
        <f t="shared" si="1081"/>
        <v>7.7275596815088278E-4</v>
      </c>
      <c r="MI169" s="10">
        <f t="shared" si="877"/>
        <v>91.81882052626797</v>
      </c>
      <c r="MJ169" s="9">
        <f t="shared" si="1254"/>
        <v>95.584725173112659</v>
      </c>
      <c r="MK169" s="9">
        <f t="shared" si="596"/>
        <v>87.697199671856907</v>
      </c>
      <c r="ML169" s="120">
        <f t="shared" si="878"/>
        <v>91.64096242248479</v>
      </c>
      <c r="MM169" s="15">
        <f t="shared" si="879"/>
        <v>7.6917314586614669E-4</v>
      </c>
      <c r="MN169" s="12"/>
      <c r="MO169" s="11">
        <f t="shared" si="1082"/>
        <v>7.8837420911526438E-4</v>
      </c>
      <c r="MP169" s="10">
        <f t="shared" si="880"/>
        <v>91.722330618073414</v>
      </c>
      <c r="MQ169" s="9">
        <f t="shared" si="1255"/>
        <v>95.568466114444973</v>
      </c>
      <c r="MR169" s="9">
        <f t="shared" si="598"/>
        <v>87.521528522491153</v>
      </c>
      <c r="MS169" s="120">
        <f t="shared" si="881"/>
        <v>91.544997318468063</v>
      </c>
      <c r="MT169" s="15">
        <f t="shared" si="882"/>
        <v>7.8471864226699176E-4</v>
      </c>
      <c r="MU169" s="12"/>
      <c r="MV169" s="11">
        <f t="shared" si="1083"/>
        <v>8.0390583432564627E-4</v>
      </c>
      <c r="MW169" s="10">
        <f t="shared" si="883"/>
        <v>91.62561474544944</v>
      </c>
      <c r="MX169" s="9">
        <f t="shared" si="1256"/>
        <v>95.551543201836566</v>
      </c>
      <c r="MY169" s="9">
        <f t="shared" si="1257"/>
        <v>87.346073978704837</v>
      </c>
      <c r="MZ169" s="120">
        <f t="shared" si="884"/>
        <v>91.448808590270701</v>
      </c>
      <c r="NA169" s="15">
        <f t="shared" si="885"/>
        <v>8.0017827830277885E-4</v>
      </c>
      <c r="NB169" s="12"/>
      <c r="NC169" s="11">
        <f t="shared" si="1084"/>
        <v>8.1935097219287508E-4</v>
      </c>
      <c r="ND169" s="10">
        <f t="shared" si="886"/>
        <v>91.528662670085083</v>
      </c>
      <c r="NE169" s="9">
        <f t="shared" si="601"/>
        <v>95.53394692900477</v>
      </c>
      <c r="NF169" s="9">
        <f t="shared" si="1258"/>
        <v>87.170825067796954</v>
      </c>
      <c r="NG169" s="120">
        <f t="shared" si="887"/>
        <v>91.352385998400862</v>
      </c>
      <c r="NH169" s="15">
        <f t="shared" si="888"/>
        <v>8.1555219697521618E-4</v>
      </c>
      <c r="NI169" s="12"/>
      <c r="NJ169" s="11">
        <f t="shared" si="1085"/>
        <v>8.3470975873534028E-4</v>
      </c>
      <c r="NK169" s="10">
        <f t="shared" si="889"/>
        <v>91.431464330706362</v>
      </c>
      <c r="NL169" s="9">
        <f t="shared" si="603"/>
        <v>95.515668002128834</v>
      </c>
      <c r="NM169" s="9">
        <f t="shared" si="1259"/>
        <v>86.995770958711688</v>
      </c>
      <c r="NN169" s="120">
        <f t="shared" si="890"/>
        <v>91.255719480420254</v>
      </c>
      <c r="NO169" s="15">
        <f t="shared" si="891"/>
        <v>8.308405481918939E-4</v>
      </c>
      <c r="NP169" s="12"/>
      <c r="NQ169" s="11">
        <f t="shared" si="1086"/>
        <v>8.4998233722744388E-4</v>
      </c>
      <c r="NR169" s="10">
        <f t="shared" si="892"/>
        <v>91.334009842858961</v>
      </c>
      <c r="NS169" s="9">
        <f t="shared" si="605"/>
        <v>95.496697337838356</v>
      </c>
      <c r="NT169" s="9">
        <f t="shared" si="1260"/>
        <v>86.820900963492406</v>
      </c>
      <c r="NU169" s="120">
        <f t="shared" si="893"/>
        <v>91.158799150665374</v>
      </c>
      <c r="NV169" s="15">
        <f t="shared" si="894"/>
        <v>8.4604348842832729E-4</v>
      </c>
      <c r="NW169" s="12"/>
      <c r="NX169" s="11">
        <f t="shared" si="1087"/>
        <v>8.6516885786068975E-4</v>
      </c>
      <c r="NY169" s="10">
        <f t="shared" si="895"/>
        <v>91.236289498616827</v>
      </c>
      <c r="NZ169" s="9">
        <f t="shared" si="607"/>
        <v>95.477026061195232</v>
      </c>
      <c r="OA169" s="9">
        <f t="shared" si="1261"/>
        <v>86.646204538600088</v>
      </c>
      <c r="OB169" s="120">
        <f t="shared" si="896"/>
        <v>91.061615299897653</v>
      </c>
      <c r="OC169" s="15">
        <f t="shared" si="897"/>
        <v>8.6116118040259915E-4</v>
      </c>
      <c r="OD169" s="12"/>
      <c r="OE169" s="11">
        <f t="shared" si="1088"/>
        <v>8.8026947741708431E-4</v>
      </c>
      <c r="OF169" s="10">
        <f t="shared" si="898"/>
        <v>91.138293766219917</v>
      </c>
      <c r="OG169" s="9">
        <f t="shared" si="609"/>
        <v>95.456645503670856</v>
      </c>
      <c r="OH169" s="9">
        <f t="shared" si="1262"/>
        <v>86.471671286099053</v>
      </c>
      <c r="OI169" s="120">
        <f t="shared" si="899"/>
        <v>90.964158394884947</v>
      </c>
      <c r="OJ169" s="15">
        <f t="shared" si="900"/>
        <v>8.7619379276246596E-4</v>
      </c>
      <c r="OK169" s="12"/>
      <c r="OL169" s="11">
        <f t="shared" si="1089"/>
        <v>8.9528435895474081E-4</v>
      </c>
      <c r="OM169" s="10">
        <f t="shared" si="901"/>
        <v>91.040013289643269</v>
      </c>
      <c r="ON169" s="9">
        <f t="shared" si="611"/>
        <v>95.435547201119832</v>
      </c>
      <c r="OO169" s="9">
        <f t="shared" si="1263"/>
        <v>86.29729095471447</v>
      </c>
      <c r="OP169" s="120">
        <f t="shared" si="902"/>
        <v>90.866419077917158</v>
      </c>
      <c r="OQ169" s="15">
        <f t="shared" si="903"/>
        <v>8.9114149978463167E-4</v>
      </c>
      <c r="OR169" s="12"/>
      <c r="OS169" s="11">
        <f t="shared" si="1090"/>
        <v>9.1021367150538764E-4</v>
      </c>
      <c r="OT169" s="10">
        <f t="shared" si="904"/>
        <v>90.941438888100379</v>
      </c>
      <c r="OU169" s="9">
        <f t="shared" si="613"/>
        <v>95.413722891751789</v>
      </c>
      <c r="OV169" s="9">
        <f t="shared" si="1264"/>
        <v>86.123053440766668</v>
      </c>
      <c r="OW169" s="120">
        <f t="shared" si="905"/>
        <v>90.768388166259228</v>
      </c>
      <c r="OX169" s="15">
        <f t="shared" si="906"/>
        <v>9.0600448108586501E-4</v>
      </c>
      <c r="OY169" s="12"/>
      <c r="OZ169" s="11">
        <f t="shared" si="1091"/>
        <v>9.2505758978345598E-4</v>
      </c>
      <c r="PA169" s="10">
        <f t="shared" si="907"/>
        <v>90.842561555484011</v>
      </c>
      <c r="PB169" s="9">
        <f t="shared" si="615"/>
        <v>95.391164514102371</v>
      </c>
      <c r="PC169" s="9">
        <f t="shared" si="1265"/>
        <v>85.948948788982946</v>
      </c>
      <c r="PD169" s="120">
        <f t="shared" si="908"/>
        <v>90.670056651542666</v>
      </c>
      <c r="PE169" s="15">
        <f t="shared" si="909"/>
        <v>9.2078292134594494E-4</v>
      </c>
      <c r="PF169" s="12"/>
      <c r="PG169" s="11">
        <f t="shared" si="1092"/>
        <v>9.3981629390681219E-4</v>
      </c>
      <c r="PH169" s="10">
        <f t="shared" si="910"/>
        <v>90.743372459745416</v>
      </c>
      <c r="PI169" s="9">
        <f t="shared" si="617"/>
        <v>95.367864205004722</v>
      </c>
      <c r="PJ169" s="9">
        <f t="shared" si="1266"/>
        <v>86.995669489546046</v>
      </c>
      <c r="PK169" s="120">
        <f t="shared" si="911"/>
        <v>91.181766847275384</v>
      </c>
      <c r="PL169" s="15">
        <f t="shared" si="912"/>
        <v>8.1643696062447572E-4</v>
      </c>
      <c r="PM169" s="12"/>
      <c r="PN169" s="11">
        <f t="shared" si="1093"/>
        <v>8.3487631790966812E-4</v>
      </c>
      <c r="PO169" s="10">
        <f t="shared" si="913"/>
        <v>91.257155104948112</v>
      </c>
      <c r="PP169" s="9">
        <f t="shared" si="619"/>
        <v>95.349545596296991</v>
      </c>
      <c r="PQ169" s="9">
        <f t="shared" si="1267"/>
        <v>94.010312637408106</v>
      </c>
      <c r="PR169" s="120">
        <f t="shared" si="914"/>
        <v>94.679929116852549</v>
      </c>
      <c r="PS169" s="15">
        <f t="shared" si="915"/>
        <v>1.305988840064218E-4</v>
      </c>
      <c r="PT169" s="12"/>
      <c r="PU169" s="11">
        <f t="shared" si="1094"/>
        <v>1.4714667447670898E-4</v>
      </c>
      <c r="PV169" s="10">
        <f t="shared" si="916"/>
        <v>94.764179157568321</v>
      </c>
      <c r="PW169" s="9">
        <f t="shared" si="621"/>
        <v>95.34907686267843</v>
      </c>
      <c r="PX169" s="9">
        <f t="shared" si="1268"/>
        <v>94.10723638295697</v>
      </c>
      <c r="PY169" s="120">
        <f t="shared" si="917"/>
        <v>94.728156622817693</v>
      </c>
      <c r="PZ169" s="15">
        <f t="shared" si="918"/>
        <v>1.2110139590664017E-4</v>
      </c>
      <c r="QA169" s="12"/>
      <c r="QB169" s="11">
        <f t="shared" si="1095"/>
        <v>1.3762960565730681E-4</v>
      </c>
      <c r="QC169" s="10">
        <f t="shared" si="919"/>
        <v>94.812380750277541</v>
      </c>
      <c r="QD169" s="9">
        <f t="shared" si="623"/>
        <v>95.348673825165818</v>
      </c>
      <c r="QE169" s="9">
        <f t="shared" si="1269"/>
        <v>94.206511038576949</v>
      </c>
      <c r="QF169" s="120">
        <f t="shared" si="920"/>
        <v>94.777592431871383</v>
      </c>
      <c r="QG169" s="15">
        <f t="shared" si="921"/>
        <v>1.1138105905482521E-4</v>
      </c>
      <c r="QH169" s="12"/>
      <c r="QI169" s="11">
        <f t="shared" si="1096"/>
        <v>1.278908783127844E-4</v>
      </c>
      <c r="QJ169" s="10">
        <f t="shared" si="922"/>
        <v>94.861793329839088</v>
      </c>
      <c r="QK169" s="9">
        <f t="shared" si="625"/>
        <v>95.348332891524052</v>
      </c>
      <c r="QL169" s="9">
        <f t="shared" si="1270"/>
        <v>94.308117808030985</v>
      </c>
      <c r="QM169" s="120">
        <f t="shared" si="923"/>
        <v>94.828225349777512</v>
      </c>
      <c r="QN169" s="15">
        <f t="shared" si="924"/>
        <v>1.0143935610989888E-4</v>
      </c>
      <c r="QO169" s="12"/>
      <c r="QP169" s="11">
        <f t="shared" si="1097"/>
        <v>1.1793202769096245E-4</v>
      </c>
      <c r="QQ169" s="10">
        <f t="shared" si="925"/>
        <v>94.912405605756504</v>
      </c>
      <c r="QR169" s="9">
        <f t="shared" si="627"/>
        <v>95.348050104069188</v>
      </c>
      <c r="QS169" s="9">
        <f t="shared" si="1271"/>
        <v>94.412037180790122</v>
      </c>
      <c r="QT169" s="120">
        <f t="shared" si="926"/>
        <v>94.880043642429655</v>
      </c>
      <c r="QU169" s="15">
        <f t="shared" si="927"/>
        <v>9.1277803749136041E-5</v>
      </c>
      <c r="QV169" s="12"/>
      <c r="QW169" s="11">
        <f t="shared" si="1098"/>
        <v>1.0775462348907612E-4</v>
      </c>
      <c r="QX169" s="10">
        <f t="shared" si="928"/>
        <v>94.964205745003497</v>
      </c>
      <c r="QY169" s="9">
        <f t="shared" si="629"/>
        <v>95.347821134622151</v>
      </c>
      <c r="QZ169" s="9">
        <f t="shared" si="1272"/>
        <v>94.518248937228009</v>
      </c>
      <c r="RA169" s="120">
        <f t="shared" si="929"/>
        <v>94.933035035925087</v>
      </c>
      <c r="RB169" s="15">
        <f t="shared" si="930"/>
        <v>8.0897951669525148E-5</v>
      </c>
      <c r="RC169" s="12"/>
      <c r="RD169" s="11">
        <f t="shared" si="1099"/>
        <v>9.7360268844174058E-5</v>
      </c>
      <c r="RE169" s="10">
        <f t="shared" si="931"/>
        <v>95.017181372330867</v>
      </c>
      <c r="RF169" s="9">
        <f t="shared" si="631"/>
        <v>95.347641279743655</v>
      </c>
      <c r="RG169" s="9">
        <f t="shared" si="1273"/>
        <v>94.626732155536672</v>
      </c>
      <c r="RH169" s="120">
        <f t="shared" si="932"/>
        <v>94.987186717640157</v>
      </c>
      <c r="RI169" s="15">
        <f t="shared" si="933"/>
        <v>7.0301381448671684E-5</v>
      </c>
      <c r="RJ169" s="12"/>
      <c r="RK169" s="11">
        <f t="shared" si="1100"/>
        <v>8.6750599183650309E-5</v>
      </c>
      <c r="RL169" s="10">
        <f t="shared" si="934"/>
        <v>95.071319571579494</v>
      </c>
      <c r="RM169" s="9">
        <f t="shared" si="633"/>
        <v>95.347505456252307</v>
      </c>
      <c r="RN169" s="9">
        <f t="shared" si="1274"/>
        <v>94.737465220361656</v>
      </c>
      <c r="RO169" s="120">
        <f t="shared" si="935"/>
        <v>95.042485338306989</v>
      </c>
      <c r="RP169" s="15">
        <f t="shared" si="936"/>
        <v>5.948970526564049E-5</v>
      </c>
      <c r="RQ169" s="12"/>
      <c r="RR169" s="11">
        <f t="shared" si="1101"/>
        <v>7.592728093636672E-5</v>
      </c>
      <c r="RS169" s="10">
        <f t="shared" si="937"/>
        <v>95.12660688799896</v>
      </c>
      <c r="RT169" s="9">
        <f t="shared" si="635"/>
        <v>95.347408197026979</v>
      </c>
      <c r="RU169" s="9">
        <f t="shared" si="1275"/>
        <v>94.850425833146602</v>
      </c>
      <c r="RV169" s="120">
        <f t="shared" si="938"/>
        <v>95.098917015086784</v>
      </c>
      <c r="RW169" s="15">
        <f t="shared" si="939"/>
        <v>4.8464564482868057E-5</v>
      </c>
      <c r="RX169" s="12"/>
      <c r="RY169" s="11">
        <f t="shared" si="1102"/>
        <v>6.4892010105548995E-5</v>
      </c>
      <c r="RZ169" s="10">
        <f t="shared" si="940"/>
        <v>95.183029331566829</v>
      </c>
      <c r="SA169" s="9">
        <f t="shared" si="637"/>
        <v>95.347343647093311</v>
      </c>
      <c r="SB169" s="9">
        <f t="shared" si="1276"/>
        <v>94.965591024167821</v>
      </c>
      <c r="SC169" s="120">
        <f t="shared" si="941"/>
        <v>95.156467335630566</v>
      </c>
      <c r="SD169" s="15">
        <f t="shared" si="942"/>
        <v>3.7227628090901705E-5</v>
      </c>
      <c r="SE169" s="12"/>
      <c r="SF169" s="11">
        <f t="shared" si="1103"/>
        <v>5.3646510705419057E-5</v>
      </c>
      <c r="SG169" s="10">
        <f t="shared" si="943"/>
        <v>95.240572381298421</v>
      </c>
      <c r="SH169" s="9">
        <f t="shared" si="639"/>
        <v>95.347305559993444</v>
      </c>
      <c r="SI169" s="9">
        <f t="shared" si="1277"/>
        <v>95.082937166244136</v>
      </c>
      <c r="SJ169" s="120">
        <f t="shared" si="944"/>
        <v>95.215121363118783</v>
      </c>
      <c r="SK169" s="15">
        <f t="shared" si="945"/>
        <v>2.5780591017470899E-5</v>
      </c>
      <c r="SL169" s="12"/>
      <c r="SM169" s="11">
        <f t="shared" si="1104"/>
        <v>4.2192533063057263E-5</v>
      </c>
      <c r="SN169" s="10">
        <f t="shared" si="946"/>
        <v>95.299220990538629</v>
      </c>
      <c r="SO169" s="9">
        <f t="shared" si="641"/>
        <v>95.347287294436882</v>
      </c>
      <c r="SP169" s="9">
        <f t="shared" si="1278"/>
        <v>95.202439990089701</v>
      </c>
      <c r="SQ169" s="120">
        <f t="shared" si="947"/>
        <v>95.274863642263284</v>
      </c>
      <c r="SR169" s="15">
        <f t="shared" si="948"/>
        <v>1.4125172303687083E-5</v>
      </c>
      <c r="SS169" s="12"/>
      <c r="ST169" s="11">
        <f t="shared" si="1105"/>
        <v>3.0531851988488091E-5</v>
      </c>
      <c r="SU169" s="10">
        <f t="shared" si="949"/>
        <v>95.358959593218174</v>
      </c>
      <c r="SV169" s="9">
        <f t="shared" si="643"/>
        <v>95.347281811229394</v>
      </c>
      <c r="SW169" s="9">
        <f t="shared" si="1279"/>
        <v>95.324074601280159</v>
      </c>
      <c r="SX169" s="120">
        <f t="shared" si="950"/>
        <v>95.335678206254784</v>
      </c>
      <c r="SY169" s="15">
        <f t="shared" si="951"/>
        <v>2.2631131500716925E-6</v>
      </c>
      <c r="SZ169" s="12"/>
      <c r="TA169" s="11">
        <f t="shared" si="1106"/>
        <v>1.8666264815749709E-5</v>
      </c>
      <c r="TB169" s="10">
        <f t="shared" si="952"/>
        <v>95.41977211105727</v>
      </c>
      <c r="TC169" s="9">
        <f t="shared" si="645"/>
        <v>95.347281670475724</v>
      </c>
      <c r="TD169" s="9">
        <f t="shared" si="1280"/>
        <v>95.447815498793659</v>
      </c>
      <c r="TE169" s="120">
        <f t="shared" si="953"/>
        <v>95.397548584634691</v>
      </c>
      <c r="TF169" s="15">
        <f t="shared" si="954"/>
        <v>-9.803825164300586E-6</v>
      </c>
      <c r="TG169" s="12"/>
      <c r="TH169" s="11">
        <f t="shared" si="1107"/>
        <v>6.597589318351022E-6</v>
      </c>
      <c r="TI169" s="10">
        <f t="shared" si="955"/>
        <v>95.481641961694834</v>
      </c>
      <c r="TJ169" s="9">
        <f t="shared" si="647"/>
        <v>95.347284311900736</v>
      </c>
      <c r="TK169" s="9">
        <f t="shared" si="1281"/>
        <v>95.573634826600284</v>
      </c>
      <c r="TL169" s="120">
        <f t="shared" si="956"/>
        <v>95.460459569250503</v>
      </c>
      <c r="TM169" s="15">
        <f t="shared" si="957"/>
        <v>-2.2073175856248329E-5</v>
      </c>
      <c r="TN169" s="12"/>
      <c r="TO169" s="11">
        <f t="shared" si="1108"/>
        <v>-5.6723384972780166E-6</v>
      </c>
      <c r="TP169" s="10">
        <f t="shared" si="958"/>
        <v>95.544552067719465</v>
      </c>
      <c r="TQ169" s="9">
        <f t="shared" si="649"/>
        <v>95.347297701784839</v>
      </c>
      <c r="TR169" s="9">
        <f t="shared" si="1282"/>
        <v>95.701492968968751</v>
      </c>
      <c r="TS169" s="120">
        <f t="shared" si="959"/>
        <v>95.524395335376795</v>
      </c>
      <c r="TT169" s="15">
        <f t="shared" si="960"/>
        <v>-3.4540298838637773E-5</v>
      </c>
      <c r="TU169" s="12"/>
      <c r="TV169" s="11">
        <f t="shared" si="1109"/>
        <v>-1.8141476786075459E-5</v>
      </c>
      <c r="TW169" s="10">
        <f t="shared" si="961"/>
        <v>95.60848566123579</v>
      </c>
      <c r="TX169" s="9">
        <f t="shared" si="651"/>
        <v>95.347330488609103</v>
      </c>
      <c r="TY169" s="9">
        <f t="shared" si="1283"/>
        <v>95.831348557624921</v>
      </c>
      <c r="TZ169" s="120">
        <f t="shared" si="962"/>
        <v>95.589339523117019</v>
      </c>
      <c r="UA169" s="15">
        <f t="shared" si="963"/>
        <v>-4.7200316593802961E-5</v>
      </c>
      <c r="UB169" s="12"/>
      <c r="UC169" s="11">
        <f t="shared" si="1110"/>
        <v>-3.0805471040249165E-5</v>
      </c>
      <c r="UD169" s="10">
        <f t="shared" si="964"/>
        <v>95.673426495422518</v>
      </c>
      <c r="UE169" s="9">
        <f t="shared" si="653"/>
        <v>95.347391714765251</v>
      </c>
      <c r="UF169" s="9">
        <f t="shared" si="1284"/>
        <v>95.963159290202853</v>
      </c>
      <c r="UG169" s="120">
        <f t="shared" si="965"/>
        <v>95.655275502484045</v>
      </c>
      <c r="UH169" s="15">
        <f t="shared" si="966"/>
        <v>-6.0048222100365197E-5</v>
      </c>
      <c r="UI169" s="12"/>
      <c r="UJ169" s="11">
        <f t="shared" si="1111"/>
        <v>-4.3659369118580573E-5</v>
      </c>
      <c r="UK169" s="10">
        <f t="shared" si="967"/>
        <v>95.739358053918068</v>
      </c>
      <c r="UL169" s="9">
        <f t="shared" si="655"/>
        <v>95.347490808792386</v>
      </c>
      <c r="UM169" s="9">
        <f t="shared" si="1285"/>
        <v>96.096880147254396</v>
      </c>
      <c r="UN169" s="120">
        <f t="shared" si="968"/>
        <v>95.722185478023391</v>
      </c>
      <c r="UO169" s="15">
        <f t="shared" si="969"/>
        <v>-7.3078705717224832E-5</v>
      </c>
      <c r="UP169" s="12"/>
      <c r="UQ169" s="11">
        <f t="shared" si="1112"/>
        <v>-5.6697914528613858E-5</v>
      </c>
      <c r="UR169" s="10">
        <f t="shared" si="970"/>
        <v>95.806262654879376</v>
      </c>
      <c r="US169" s="9">
        <f t="shared" si="657"/>
        <v>95.347637575943949</v>
      </c>
      <c r="UT169" s="9">
        <f t="shared" si="1286"/>
        <v>96.232464255679375</v>
      </c>
      <c r="UU169" s="120">
        <f t="shared" si="971"/>
        <v>95.790050915811662</v>
      </c>
      <c r="UV169" s="15">
        <f t="shared" si="972"/>
        <v>-8.6286240303127E-5</v>
      </c>
      <c r="UW169" s="12"/>
      <c r="UX169" s="11">
        <f t="shared" si="1113"/>
        <v>-6.9915631367754326E-5</v>
      </c>
      <c r="UY169" s="10">
        <f t="shared" si="973"/>
        <v>95.87412187760637</v>
      </c>
      <c r="UZ169" s="9">
        <f t="shared" si="659"/>
        <v>95.347842187549787</v>
      </c>
      <c r="VA169" s="9">
        <f t="shared" si="1287"/>
        <v>96.369863064345594</v>
      </c>
      <c r="VB169" s="120">
        <f t="shared" si="974"/>
        <v>95.858852625947691</v>
      </c>
      <c r="VC169" s="15">
        <f t="shared" si="975"/>
        <v>-9.9665099380123111E-5</v>
      </c>
      <c r="VD169" s="12"/>
      <c r="VE169" s="11">
        <f t="shared" si="1114"/>
        <v>-8.3306842320183362E-5</v>
      </c>
      <c r="VF169" s="10">
        <f t="shared" si="976"/>
        <v>95.942916644635858</v>
      </c>
      <c r="VG169" s="9">
        <f t="shared" si="661"/>
        <v>95.348115169152848</v>
      </c>
      <c r="VH169" s="9">
        <f t="shared" si="1288"/>
        <v>96.509026346515796</v>
      </c>
      <c r="VI169" s="120">
        <f t="shared" si="977"/>
        <v>95.928570757834322</v>
      </c>
      <c r="VJ169" s="15">
        <f t="shared" si="978"/>
        <v>-1.1320935852711596E-4</v>
      </c>
      <c r="VK169" s="12"/>
      <c r="VL169" s="11">
        <f t="shared" si="1115"/>
        <v>-9.6865669884034286E-5</v>
      </c>
      <c r="VM169" s="10">
        <f t="shared" si="979"/>
        <v>96.012627216601373</v>
      </c>
      <c r="VN169" s="9">
        <f t="shared" si="663"/>
        <v>95.348467387383153</v>
      </c>
      <c r="VO169" s="9">
        <f t="shared" si="1289"/>
        <v>96.649902418838607</v>
      </c>
      <c r="VP169" s="120">
        <f t="shared" si="980"/>
        <v>95.999184903110887</v>
      </c>
      <c r="VQ169" s="15">
        <f t="shared" si="981"/>
        <v>-1.2691291801537015E-4</v>
      </c>
      <c r="VR169" s="12"/>
      <c r="VS169" s="11">
        <f t="shared" si="1116"/>
        <v>-1.1058605885384842E-4</v>
      </c>
      <c r="VT169" s="10">
        <f t="shared" si="982"/>
        <v>96.083233294799669</v>
      </c>
      <c r="VU169" s="9">
        <f t="shared" si="665"/>
        <v>95.348910035713871</v>
      </c>
      <c r="VV169" s="9">
        <f t="shared" si="1290"/>
        <v>96.7924378742199</v>
      </c>
      <c r="VW169" s="120">
        <f t="shared" si="983"/>
        <v>96.070673954966878</v>
      </c>
      <c r="VX169" s="15">
        <f t="shared" si="984"/>
        <v>-1.4076947814777404E-4</v>
      </c>
      <c r="VY169" s="12"/>
      <c r="VZ169" s="11">
        <f t="shared" si="1117"/>
        <v>-1.2446175148768084E-4</v>
      </c>
      <c r="WA169" s="10">
        <f t="shared" si="985"/>
        <v>96.154713880007648</v>
      </c>
      <c r="WB169" s="9">
        <f t="shared" si="667"/>
        <v>95.349454618830123</v>
      </c>
      <c r="WC169" s="9">
        <f t="shared" si="1291"/>
        <v>96.936577372827372</v>
      </c>
      <c r="WD169" s="120">
        <f t="shared" si="986"/>
        <v>96.143015995828748</v>
      </c>
      <c r="WE169" s="15">
        <f t="shared" si="987"/>
        <v>-1.5477252040243207E-4</v>
      </c>
      <c r="WF169" s="12"/>
      <c r="WG169" s="11">
        <f t="shared" si="1118"/>
        <v>-1.384862684705649E-4</v>
      </c>
      <c r="WH169" s="10">
        <f t="shared" si="988"/>
        <v>96.227047159639312</v>
      </c>
      <c r="WI169" s="9">
        <f t="shared" si="669"/>
        <v>95.350112935543919</v>
      </c>
      <c r="WJ169" s="9">
        <f t="shared" si="1292"/>
        <v>97.082263993279739</v>
      </c>
      <c r="WK169" s="120">
        <f t="shared" si="989"/>
        <v>96.216188464411829</v>
      </c>
      <c r="WL169" s="15">
        <f t="shared" si="990"/>
        <v>-1.6891534334588466E-4</v>
      </c>
      <c r="WM169" s="12"/>
      <c r="WN169" s="11">
        <f t="shared" si="1119"/>
        <v>-1.526529446834087E-4</v>
      </c>
      <c r="WO169" s="10">
        <f t="shared" si="991"/>
        <v>96.30021067445206</v>
      </c>
      <c r="WP169" s="9">
        <f t="shared" si="671"/>
        <v>95.35089706067312</v>
      </c>
      <c r="WQ169" s="9">
        <f t="shared" si="1293"/>
        <v>97.22943926649161</v>
      </c>
      <c r="WR169" s="120">
        <f t="shared" si="992"/>
        <v>96.290168163582365</v>
      </c>
      <c r="WS169" s="15">
        <f t="shared" si="993"/>
        <v>-1.8319106770072553E-4</v>
      </c>
      <c r="WT169" s="12"/>
      <c r="WU169" s="11">
        <f t="shared" si="1120"/>
        <v>-1.6695493411961161E-4</v>
      </c>
      <c r="WV169" s="10">
        <f t="shared" si="994"/>
        <v>96.374181325978952</v>
      </c>
      <c r="WW169" s="9">
        <f t="shared" si="673"/>
        <v>95.351819325740664</v>
      </c>
      <c r="WX169" s="9">
        <f t="shared" si="1294"/>
        <v>97.378043214845064</v>
      </c>
      <c r="WY169" s="120">
        <f t="shared" si="995"/>
        <v>96.364931270292857</v>
      </c>
      <c r="WZ169" s="15">
        <f t="shared" si="996"/>
        <v>-1.975926420476783E-4</v>
      </c>
      <c r="XA169" s="12"/>
      <c r="XB169" s="11">
        <f t="shared" si="1121"/>
        <v>-1.8138521544176677E-4</v>
      </c>
      <c r="XC169" s="10">
        <f t="shared" si="997"/>
        <v>96.448935386039096</v>
      </c>
      <c r="XD169" s="9">
        <f t="shared" si="675"/>
        <v>95.352892298529355</v>
      </c>
      <c r="XE169" s="9">
        <f t="shared" si="1295"/>
        <v>97.528014397201432</v>
      </c>
      <c r="XF169" s="120">
        <f t="shared" si="998"/>
        <v>96.4404533478654</v>
      </c>
      <c r="XG169" s="15">
        <f t="shared" si="999"/>
        <v>-2.1211284920882086E-4</v>
      </c>
      <c r="XH169" s="12"/>
      <c r="XI169" s="11">
        <f t="shared" si="1122"/>
        <v>-1.9593659822594417E-4</v>
      </c>
      <c r="XJ169" s="10">
        <f t="shared" si="1000"/>
        <v>96.524448508603015</v>
      </c>
      <c r="XK169" s="9">
        <f t="shared" si="677"/>
        <v>95.354128761534511</v>
      </c>
      <c r="XL169" s="9">
        <f t="shared" si="1296"/>
        <v>97.679289959630935</v>
      </c>
      <c r="XM169" s="120">
        <f t="shared" si="1001"/>
        <v>96.516709360582723</v>
      </c>
      <c r="XN169" s="15">
        <f t="shared" si="1002"/>
        <v>-2.2674431329584849E-4</v>
      </c>
      <c r="XO169" s="12"/>
      <c r="XP169" s="11">
        <f t="shared" si="1123"/>
        <v>-2.1060172987839615E-4</v>
      </c>
      <c r="XQ169" s="10">
        <f t="shared" si="1003"/>
        <v>96.60069574397545</v>
      </c>
      <c r="XR169" s="9">
        <f t="shared" si="679"/>
        <v>95.355541689363932</v>
      </c>
      <c r="XS169" s="9">
        <f t="shared" si="1297"/>
        <v>97.831805691708311</v>
      </c>
      <c r="XT169" s="120">
        <f t="shared" si="1004"/>
        <v>96.593673690536122</v>
      </c>
      <c r="XU169" s="15">
        <f t="shared" si="1005"/>
        <v>-2.4147950740382223E-4</v>
      </c>
      <c r="XV169" s="12"/>
      <c r="XW169" s="11">
        <f t="shared" si="1124"/>
        <v>-2.2537310320592984E-4</v>
      </c>
      <c r="XX169" s="10">
        <f t="shared" si="1006"/>
        <v>96.677651555246712</v>
      </c>
      <c r="XY169" s="9">
        <f t="shared" si="681"/>
        <v>95.357144225140928</v>
      </c>
      <c r="XZ169" s="9">
        <f t="shared" si="1298"/>
        <v>97.985496088200705</v>
      </c>
      <c r="YA169" s="120">
        <f t="shared" si="1007"/>
        <v>96.671320156670816</v>
      </c>
      <c r="YB169" s="15">
        <f t="shared" si="1008"/>
        <v>-2.5631076192793003E-4</v>
      </c>
      <c r="YC169" s="12"/>
      <c r="YD169" s="11">
        <f t="shared" si="1125"/>
        <v>-2.402430646183502E-4</v>
      </c>
      <c r="YE169" s="10">
        <f t="shared" si="1009"/>
        <v>96.755289836955953</v>
      </c>
      <c r="YF169" s="9">
        <f t="shared" si="683"/>
        <v>95.358949655972907</v>
      </c>
      <c r="YG169" s="9">
        <f t="shared" si="1299"/>
        <v>98.140294415935244</v>
      </c>
      <c r="YH169" s="120">
        <f t="shared" si="1010"/>
        <v>96.749622035954076</v>
      </c>
      <c r="YI169" s="15">
        <f t="shared" si="1011"/>
        <v>-2.7123027347651169E-4</v>
      </c>
      <c r="YJ169" s="12"/>
      <c r="YK169" s="11">
        <f t="shared" si="1126"/>
        <v>-2.5520382293701981E-4</v>
      </c>
      <c r="YL169" s="10">
        <f t="shared" si="1012"/>
        <v>96.833583935893728</v>
      </c>
      <c r="YM169" s="9">
        <f t="shared" si="685"/>
        <v>95.360971387554173</v>
      </c>
      <c r="YN169" s="9">
        <f t="shared" si="1300"/>
        <v>98.296132785614702</v>
      </c>
      <c r="YO169" s="120">
        <f t="shared" si="1013"/>
        <v>96.828552086584438</v>
      </c>
      <c r="YP169" s="15">
        <f t="shared" si="1014"/>
        <v>-2.8623011435102995E-4</v>
      </c>
      <c r="YQ169" s="12"/>
      <c r="YR169" s="11">
        <f t="shared" si="1127"/>
        <v>-2.7024745878092475E-4</v>
      </c>
      <c r="YS169" s="10">
        <f t="shared" si="1015"/>
        <v>96.912506673964486</v>
      </c>
      <c r="YT169" s="9">
        <f t="shared" si="687"/>
        <v>95.363222917977495</v>
      </c>
      <c r="YU169" s="9">
        <f t="shared" si="1301"/>
        <v>98.452942228320765</v>
      </c>
      <c r="YV169" s="120">
        <f t="shared" si="1016"/>
        <v>96.90808257314913</v>
      </c>
      <c r="YW169" s="15">
        <f t="shared" si="1017"/>
        <v>-3.0130224256032614E-4</v>
      </c>
      <c r="YX169" s="12"/>
      <c r="YY169" s="11">
        <f t="shared" si="1128"/>
        <v>-2.8536593449836643E-4</v>
      </c>
      <c r="YZ169" s="10">
        <f t="shared" si="1018"/>
        <v>96.992030373018423</v>
      </c>
      <c r="ZA169" s="9">
        <f t="shared" si="689"/>
        <v>95.365717810834937</v>
      </c>
      <c r="ZB169" s="9">
        <f t="shared" si="1302"/>
        <v>98.610652776414909</v>
      </c>
      <c r="ZC169" s="120">
        <f t="shared" si="1019"/>
        <v>96.988185293624923</v>
      </c>
      <c r="ZD169" s="15">
        <f t="shared" si="1020"/>
        <v>-3.1643851233303016E-4</v>
      </c>
      <c r="ZE169" s="12"/>
      <c r="ZF169" s="11">
        <f t="shared" si="1129"/>
        <v>-3.0055110460874265E-4</v>
      </c>
      <c r="ZG169" s="10">
        <f t="shared" si="1021"/>
        <v>97.072126881549792</v>
      </c>
      <c r="ZH169" s="9">
        <f t="shared" si="691"/>
        <v>95.368469667693248</v>
      </c>
      <c r="ZI169" s="9">
        <f t="shared" si="1303"/>
        <v>98.769193548529472</v>
      </c>
      <c r="ZJ169" s="120">
        <f t="shared" si="1022"/>
        <v>97.068831608111367</v>
      </c>
      <c r="ZK169" s="15">
        <f t="shared" si="1023"/>
        <v>-3.3163068508982945E-4</v>
      </c>
      <c r="ZL169" s="12"/>
      <c r="ZM169" s="11">
        <f t="shared" si="1130"/>
        <v>-3.1579472671674526E-4</v>
      </c>
      <c r="ZN169" s="10">
        <f t="shared" si="1024"/>
        <v>97.152767603152768</v>
      </c>
      <c r="ZO169" s="9">
        <f t="shared" si="693"/>
        <v>95.371492100034217</v>
      </c>
      <c r="ZP169" s="9">
        <f t="shared" si="1304"/>
        <v>98.928492837724406</v>
      </c>
      <c r="ZQ169" s="120">
        <f t="shared" si="1025"/>
        <v>97.149992468879304</v>
      </c>
      <c r="ZR169" s="15">
        <f t="shared" si="1026"/>
        <v>-3.4687044077661333E-4</v>
      </c>
      <c r="ZS169" s="12"/>
      <c r="ZT169" s="11">
        <f t="shared" si="1131"/>
        <v>-3.3108847280039931E-4</v>
      </c>
      <c r="ZU169" s="10">
        <f t="shared" si="1027"/>
        <v>97.233923526318975</v>
      </c>
      <c r="ZV169" s="9">
        <f t="shared" si="695"/>
        <v>95.37479870075353</v>
      </c>
      <c r="ZW169" s="9">
        <f t="shared" si="1305"/>
        <v>99.088477886295578</v>
      </c>
      <c r="ZX169" s="120">
        <f t="shared" si="1028"/>
        <v>97.231638293524554</v>
      </c>
      <c r="ZY169" s="15">
        <f t="shared" si="1029"/>
        <v>-3.6214935868368885E-4</v>
      </c>
      <c r="ZZ169" s="12"/>
      <c r="AAA169" s="11">
        <f t="shared" si="1132"/>
        <v>-3.4642390994119086E-4</v>
      </c>
      <c r="AAB169" s="10">
        <f t="shared" si="1030"/>
        <v>97.315565097073858</v>
      </c>
      <c r="AAC169" s="9">
        <f t="shared" si="697"/>
        <v>95.378403014701107</v>
      </c>
      <c r="AAD169" s="9">
        <f t="shared" si="1306"/>
        <v>99.249075209825236</v>
      </c>
      <c r="AAE169" s="120">
        <f t="shared" si="1031"/>
        <v>97.313739112263164</v>
      </c>
      <c r="AAF169" s="15">
        <f t="shared" si="1032"/>
        <v>-3.7745895191923626E-4</v>
      </c>
      <c r="AAG169" s="12"/>
      <c r="AAH169" s="11">
        <f t="shared" si="1133"/>
        <v>-3.6179253480810443E-4</v>
      </c>
      <c r="AAI169" s="10">
        <f t="shared" si="1033"/>
        <v>97.397662366250273</v>
      </c>
      <c r="AAJ169" s="9">
        <f t="shared" si="699"/>
        <v>95.382318509314658</v>
      </c>
      <c r="AAK169" s="9">
        <f t="shared" si="1307"/>
        <v>99.410210971538476</v>
      </c>
      <c r="AAL169" s="120">
        <f t="shared" si="1034"/>
        <v>97.396264740426574</v>
      </c>
      <c r="AAM169" s="15">
        <f t="shared" si="1035"/>
        <v>-3.9279070677945859E-4</v>
      </c>
      <c r="AAN169" s="12"/>
      <c r="AAO169" s="11">
        <f t="shared" si="1134"/>
        <v>-3.7718581307478479E-4</v>
      </c>
      <c r="AAP169" s="10">
        <f t="shared" si="1036"/>
        <v>97.480185162087878</v>
      </c>
      <c r="AAQ169" s="9">
        <f t="shared" si="701"/>
        <v>95.386558545662595</v>
      </c>
      <c r="AAR169" s="9">
        <f t="shared" si="702"/>
        <v>99.571810876268401</v>
      </c>
      <c r="AAS169" s="120">
        <f t="shared" si="1037"/>
        <v>97.479184710965498</v>
      </c>
      <c r="AAT169" s="15">
        <f t="shared" si="1038"/>
        <v>-4.0813607523210903E-4</v>
      </c>
      <c r="AAU169" s="12"/>
      <c r="AAV169" s="11">
        <f t="shared" si="1135"/>
        <v>-3.925951718808136E-4</v>
      </c>
      <c r="AAW169" s="10">
        <f t="shared" si="1039"/>
        <v>97.563103022422311</v>
      </c>
      <c r="AAX169" s="9">
        <f t="shared" si="703"/>
        <v>95.391136349081904</v>
      </c>
      <c r="AAY169" s="9">
        <f t="shared" si="704"/>
        <v>99.733800099846647</v>
      </c>
      <c r="AAZ169" s="120">
        <f t="shared" si="1040"/>
        <v>97.562468224464283</v>
      </c>
      <c r="ABA169" s="15">
        <f t="shared" si="1041"/>
        <v>-4.2348647089417591E-4</v>
      </c>
      <c r="ABB169" s="12"/>
      <c r="ABC169" s="11">
        <f t="shared" si="1227"/>
        <v>-4.0801199579719395E-4</v>
      </c>
      <c r="ABD169" s="10">
        <f t="shared" si="1228"/>
        <v>97.646385144412335</v>
      </c>
      <c r="ABE169" s="9">
        <f t="shared" si="1308"/>
        <v>95.396064979493801</v>
      </c>
      <c r="ABF169" s="9">
        <f t="shared" si="1229"/>
        <v>99.89610255180537</v>
      </c>
      <c r="ABG169" s="120">
        <f t="shared" si="1043"/>
        <v>97.646083765649593</v>
      </c>
      <c r="ABH169" s="15">
        <f t="shared" si="1230"/>
        <v>-4.3883320002701727E-4</v>
      </c>
      <c r="ABI169" s="12"/>
      <c r="ABJ169" s="11">
        <f t="shared" si="1231"/>
        <v>-4.2342755766611347E-4</v>
      </c>
      <c r="ABK169" s="10">
        <f t="shared" si="1232"/>
        <v>97.72999999999999</v>
      </c>
      <c r="ABL169" s="9">
        <f t="shared" si="706"/>
        <v>95.401357299849394</v>
      </c>
      <c r="ABM169" s="9"/>
      <c r="ABN169" s="101">
        <f t="shared" si="1046"/>
        <v>97.72999999999999</v>
      </c>
      <c r="ABO169" s="15">
        <f t="shared" si="1233"/>
        <v>-4.5416764256113381E-4</v>
      </c>
      <c r="ABP169" s="11"/>
      <c r="ABQ169" s="11"/>
    </row>
    <row r="170" spans="1:745" x14ac:dyDescent="0.2">
      <c r="A170" s="1">
        <f t="shared" si="707"/>
        <v>175.2</v>
      </c>
      <c r="B170" s="1">
        <f t="shared" si="1048"/>
        <v>-530.86680486868977</v>
      </c>
      <c r="C170" s="1">
        <f t="shared" si="1049"/>
        <v>-2564065.8939724509</v>
      </c>
      <c r="D170" s="2">
        <f t="shared" si="1050"/>
        <v>119.74</v>
      </c>
      <c r="E170" s="7">
        <f t="shared" si="1051"/>
        <v>2.8300000000000001E-3</v>
      </c>
      <c r="F170" s="1">
        <f t="shared" si="1052"/>
        <v>6.2352202539999999E-2</v>
      </c>
      <c r="G170" s="2">
        <f t="shared" si="1053"/>
        <v>3500</v>
      </c>
      <c r="H170" s="3">
        <f t="shared" si="1164"/>
        <v>58.333333333333336</v>
      </c>
      <c r="I170" s="3">
        <f t="shared" si="1165"/>
        <v>366.52</v>
      </c>
      <c r="J170" s="1">
        <f t="shared" si="1054"/>
        <v>0.77</v>
      </c>
      <c r="K170" s="1">
        <f t="shared" si="1055"/>
        <v>0.65</v>
      </c>
      <c r="L170" s="1">
        <f t="shared" si="1166"/>
        <v>0.50050000000000006</v>
      </c>
      <c r="M170" s="40">
        <f t="shared" si="1167"/>
        <v>9.0273513153513143</v>
      </c>
      <c r="N170" s="40">
        <f t="shared" si="1168"/>
        <v>685.17596483516479</v>
      </c>
      <c r="O170" s="1">
        <f t="shared" si="1056"/>
        <v>22.01</v>
      </c>
      <c r="P170" s="1">
        <f t="shared" si="1057"/>
        <v>101</v>
      </c>
      <c r="Q170" s="2">
        <f t="shared" si="1058"/>
        <v>9568.08</v>
      </c>
      <c r="R170" s="1">
        <f t="shared" si="1169"/>
        <v>95.680800000000005</v>
      </c>
      <c r="S170" s="7">
        <f t="shared" si="1059"/>
        <v>0.1084</v>
      </c>
      <c r="T170" s="7">
        <f t="shared" si="1170"/>
        <v>9.228889823999999E-3</v>
      </c>
      <c r="U170" s="7">
        <f t="shared" si="1171"/>
        <v>5.2029491518009133E-2</v>
      </c>
      <c r="V170" s="40">
        <f t="shared" si="1172"/>
        <v>5127.2756619537149</v>
      </c>
      <c r="W170" s="1">
        <f t="shared" si="1060"/>
        <v>0</v>
      </c>
      <c r="X170" s="1">
        <f t="shared" si="1061"/>
        <v>119.74</v>
      </c>
      <c r="Y170" s="1">
        <f t="shared" si="1062"/>
        <v>97.72999999999999</v>
      </c>
      <c r="Z170" s="6">
        <f t="shared" si="1173"/>
        <v>0.80246106979523479</v>
      </c>
      <c r="AA170" s="2">
        <f t="shared" si="1063"/>
        <v>464.2</v>
      </c>
      <c r="AB170" s="40">
        <f t="shared" si="1174"/>
        <v>27481.926356927921</v>
      </c>
      <c r="AC170" s="1">
        <f t="shared" si="1175"/>
        <v>0.20611977595863853</v>
      </c>
      <c r="AD170" s="2">
        <f t="shared" si="1147"/>
        <v>48</v>
      </c>
      <c r="AE170" s="10">
        <f t="shared" si="1176"/>
        <v>9.8937492460146501</v>
      </c>
      <c r="AF170" s="12">
        <f t="shared" si="1177"/>
        <v>0.11186497409054939</v>
      </c>
      <c r="AG170" s="43">
        <f t="shared" si="1178"/>
        <v>-1.4167378616136806E-4</v>
      </c>
      <c r="AH170" s="97">
        <f t="shared" si="1179"/>
        <v>3.6441403549252587E-5</v>
      </c>
      <c r="AI170" s="11">
        <f t="shared" si="1180"/>
        <v>0</v>
      </c>
      <c r="AJ170" s="43">
        <f t="shared" si="1181"/>
        <v>2.0228267438518531E-3</v>
      </c>
      <c r="AK170" s="43"/>
      <c r="AL170" s="11">
        <f t="shared" si="1182"/>
        <v>0</v>
      </c>
      <c r="AM170" s="10">
        <f t="shared" si="1183"/>
        <v>95.828233844273825</v>
      </c>
      <c r="AN170" s="9"/>
      <c r="AO170" s="9">
        <f t="shared" si="1184"/>
        <v>95.630572898559706</v>
      </c>
      <c r="AP170" s="108">
        <f t="shared" si="715"/>
        <v>95.630572898559706</v>
      </c>
      <c r="AQ170" s="15">
        <f t="shared" si="1185"/>
        <v>0</v>
      </c>
      <c r="AR170" s="49"/>
      <c r="AS170" s="11">
        <f t="shared" si="1186"/>
        <v>1.9276431627964147E-5</v>
      </c>
      <c r="AT170" s="10">
        <f t="shared" si="1187"/>
        <v>95.72939826553845</v>
      </c>
      <c r="AU170" s="9">
        <f t="shared" si="1188"/>
        <v>95.630572898559706</v>
      </c>
      <c r="AV170" s="9">
        <f t="shared" si="1189"/>
        <v>95.433719364542</v>
      </c>
      <c r="AW170" s="101">
        <f t="shared" si="719"/>
        <v>95.53214613155086</v>
      </c>
      <c r="AX170" s="15">
        <f t="shared" si="720"/>
        <v>1.9196698890057491E-5</v>
      </c>
      <c r="AY170" s="49"/>
      <c r="AZ170" s="11">
        <f t="shared" si="1190"/>
        <v>3.8475106119911876E-5</v>
      </c>
      <c r="BA170" s="10">
        <f t="shared" si="1191"/>
        <v>95.630951157317483</v>
      </c>
      <c r="BB170" s="9">
        <f t="shared" si="1192"/>
        <v>95.630562771105758</v>
      </c>
      <c r="BC170" s="9">
        <f t="shared" si="1193"/>
        <v>95.237659905325785</v>
      </c>
      <c r="BD170" s="101">
        <f t="shared" si="723"/>
        <v>95.434111338215772</v>
      </c>
      <c r="BE170" s="15">
        <f t="shared" si="1194"/>
        <v>3.8314973846194596E-5</v>
      </c>
      <c r="BF170" s="49"/>
      <c r="BG170" s="11">
        <f t="shared" si="1195"/>
        <v>5.7595324236540537E-5</v>
      </c>
      <c r="BH170" s="10">
        <f t="shared" si="1196"/>
        <v>95.532875845892619</v>
      </c>
      <c r="BI170" s="9">
        <f t="shared" si="1197"/>
        <v>95.630522426614959</v>
      </c>
      <c r="BJ170" s="9">
        <f t="shared" si="1198"/>
        <v>95.042381077479163</v>
      </c>
      <c r="BK170" s="101">
        <f t="shared" si="728"/>
        <v>95.336451752047054</v>
      </c>
      <c r="BL170" s="15">
        <f t="shared" si="1199"/>
        <v>5.7354176751216731E-5</v>
      </c>
      <c r="BM170" s="49"/>
      <c r="BN170" s="11">
        <f t="shared" si="1200"/>
        <v>7.663642117407339E-5</v>
      </c>
      <c r="BO170" s="10">
        <f t="shared" si="1201"/>
        <v>95.435155729354392</v>
      </c>
      <c r="BP170" s="9">
        <f t="shared" si="1202"/>
        <v>95.630432024774493</v>
      </c>
      <c r="BQ170" s="9">
        <f t="shared" si="1203"/>
        <v>94.847869341194283</v>
      </c>
      <c r="BR170" s="101">
        <f t="shared" si="733"/>
        <v>95.239150682984388</v>
      </c>
      <c r="BS170" s="15">
        <f t="shared" si="1204"/>
        <v>7.6313693194527725E-5</v>
      </c>
      <c r="BT170" s="12"/>
      <c r="BU170" s="11">
        <f t="shared" si="1205"/>
        <v>9.5597765767535536E-5</v>
      </c>
      <c r="BV170" s="10">
        <f t="shared" si="1206"/>
        <v>95.337774283472584</v>
      </c>
      <c r="BW170" s="9">
        <f t="shared" si="1207"/>
        <v>95.630271976087755</v>
      </c>
      <c r="BX170" s="9">
        <f t="shared" si="1208"/>
        <v>94.654111070265856</v>
      </c>
      <c r="BY170" s="101">
        <f t="shared" si="738"/>
        <v>95.142191523176805</v>
      </c>
      <c r="BZ170" s="15">
        <f t="shared" si="1209"/>
        <v>9.5192941649829271E-5</v>
      </c>
      <c r="CA170" s="12"/>
      <c r="CB170" s="11">
        <f t="shared" si="1210"/>
        <v>1.1447875969108638E-4</v>
      </c>
      <c r="CC170" s="10">
        <f t="shared" si="1211"/>
        <v>95.240715067376129</v>
      </c>
      <c r="CD170" s="9">
        <f t="shared" si="1212"/>
        <v>95.630022943221775</v>
      </c>
      <c r="CE170" s="9">
        <f t="shared" si="1213"/>
        <v>94.461092561878445</v>
      </c>
      <c r="CF170" s="101">
        <f t="shared" si="743"/>
        <v>95.04555775255011</v>
      </c>
      <c r="CG170" s="15">
        <f t="shared" si="1214"/>
        <v>1.1399137265207197E-4</v>
      </c>
      <c r="CH170" s="12"/>
      <c r="CI170" s="11">
        <f t="shared" si="1215"/>
        <v>1.3327883665697462E-4</v>
      </c>
      <c r="CJ170" s="10">
        <f t="shared" si="1216"/>
        <v>95.143961729041592</v>
      </c>
      <c r="CK170" s="9">
        <f t="shared" si="1217"/>
        <v>95.629665842162709</v>
      </c>
      <c r="CL170" s="9">
        <f t="shared" si="1218"/>
        <v>94.268800046198223</v>
      </c>
      <c r="CM170" s="101">
        <f t="shared" si="748"/>
        <v>94.949232944180466</v>
      </c>
      <c r="CN170" s="15">
        <f t="shared" si="1219"/>
        <v>1.3270846797477795E-4</v>
      </c>
      <c r="CO170" s="12"/>
      <c r="CP170" s="11">
        <f t="shared" si="1220"/>
        <v>1.5199746161418287E-4</v>
      </c>
      <c r="CQ170" s="10">
        <f t="shared" si="1221"/>
        <v>95.047498010591596</v>
      </c>
      <c r="CR170" s="9">
        <f t="shared" si="1222"/>
        <v>95.629181843186871</v>
      </c>
      <c r="CS170" s="9">
        <f t="shared" si="524"/>
        <v>94.077219695764384</v>
      </c>
      <c r="CT170" s="101">
        <f t="shared" si="752"/>
        <v>94.85320076947562</v>
      </c>
      <c r="CU170" s="15">
        <f t="shared" si="1223"/>
        <v>1.5134373980890423E-4</v>
      </c>
      <c r="CV170" s="12"/>
      <c r="CW170" s="11">
        <f t="shared" si="754"/>
        <v>1.7063412994795631E-4</v>
      </c>
      <c r="CX170" s="10">
        <f t="shared" si="755"/>
        <v>94.951307753404166</v>
      </c>
      <c r="CY170" s="9">
        <f t="shared" si="525"/>
        <v>95.628552371653925</v>
      </c>
      <c r="CZ170" s="9">
        <f t="shared" si="526"/>
        <v>93.886337634675925</v>
      </c>
      <c r="DA170" s="101">
        <f t="shared" si="756"/>
        <v>94.757445003164918</v>
      </c>
      <c r="DB170" s="15">
        <f t="shared" si="757"/>
        <v>1.6989672994431452E-4</v>
      </c>
      <c r="DC170" s="12"/>
      <c r="DD170" s="11">
        <f t="shared" si="758"/>
        <v>1.8918836668126873E-4</v>
      </c>
      <c r="DE170" s="10">
        <f t="shared" si="759"/>
        <v>94.855374903034303</v>
      </c>
      <c r="DF170" s="9">
        <f t="shared" si="527"/>
        <v>95.627759108629547</v>
      </c>
      <c r="DG170" s="9">
        <f t="shared" si="528"/>
        <v>93.696139947568355</v>
      </c>
      <c r="DH170" s="101">
        <f t="shared" si="760"/>
        <v>94.661949528098944</v>
      </c>
      <c r="DI170" s="15">
        <f t="shared" si="761"/>
        <v>1.8836700895511982E-4</v>
      </c>
      <c r="DJ170" s="12"/>
      <c r="DK170" s="11">
        <f t="shared" si="762"/>
        <v>2.0765972567944837E-4</v>
      </c>
      <c r="DL170" s="10">
        <f t="shared" si="763"/>
        <v>94.75968351394846</v>
      </c>
      <c r="DM170" s="9">
        <f t="shared" si="529"/>
        <v>95.626783991344183</v>
      </c>
      <c r="DN170" s="9">
        <f t="shared" si="530"/>
        <v>93.506612688380201</v>
      </c>
      <c r="DO170" s="101">
        <f t="shared" si="764"/>
        <v>94.566698339862199</v>
      </c>
      <c r="DP170" s="15">
        <f t="shared" si="765"/>
        <v>2.0675417538951771E-4</v>
      </c>
      <c r="DQ170" s="12"/>
      <c r="DR170" s="11">
        <f t="shared" si="766"/>
        <v>2.2604778885865334E-4</v>
      </c>
      <c r="DS170" s="10">
        <f t="shared" si="767"/>
        <v>94.664217754075139</v>
      </c>
      <c r="DT170" s="9">
        <f t="shared" si="531"/>
        <v>95.625609213494798</v>
      </c>
      <c r="DU170" s="9">
        <f t="shared" si="532"/>
        <v>93.317741888901494</v>
      </c>
      <c r="DV170" s="101">
        <f t="shared" si="768"/>
        <v>94.471675551198146</v>
      </c>
      <c r="DW170" s="15">
        <f t="shared" si="769"/>
        <v>2.2505785496560422E-4</v>
      </c>
      <c r="DX170" s="12"/>
      <c r="DY170" s="11">
        <f t="shared" si="770"/>
        <v>2.4435216539959651E-4</v>
      </c>
      <c r="DZ170" s="10">
        <f t="shared" si="771"/>
        <v>94.568961909171037</v>
      </c>
      <c r="EA170" s="9">
        <f t="shared" si="533"/>
        <v>95.624217225396336</v>
      </c>
      <c r="EB170" s="9">
        <f t="shared" si="534"/>
        <v>93.129513567108191</v>
      </c>
      <c r="EC170" s="101">
        <f t="shared" si="772"/>
        <v>94.376865396252271</v>
      </c>
      <c r="ED170" s="15">
        <f t="shared" si="773"/>
        <v>2.4327769977336663E-4</v>
      </c>
      <c r="EE170" s="12"/>
      <c r="EF170" s="11">
        <f t="shared" si="774"/>
        <v>2.6257249096680549E-4</v>
      </c>
      <c r="EG170" s="10">
        <f t="shared" si="775"/>
        <v>94.473900387007916</v>
      </c>
      <c r="EH170" s="9">
        <f t="shared" si="535"/>
        <v>95.622590733989341</v>
      </c>
      <c r="EI170" s="9">
        <f t="shared" si="536"/>
        <v>92.941913735273189</v>
      </c>
      <c r="EJ170" s="101">
        <f t="shared" si="776"/>
        <v>94.282252234631272</v>
      </c>
      <c r="EK170" s="15">
        <f t="shared" si="777"/>
        <v>2.6141338748448363E-4</v>
      </c>
      <c r="EL170" s="12"/>
      <c r="EM170" s="11">
        <f t="shared" si="778"/>
        <v>2.807084269349529E-4</v>
      </c>
      <c r="EN170" s="10">
        <f t="shared" si="779"/>
        <v>94.379017721378744</v>
      </c>
      <c r="EO170" s="9">
        <f t="shared" si="537"/>
        <v>95.62071270271035</v>
      </c>
      <c r="EP170" s="9">
        <f t="shared" si="538"/>
        <v>92.754928407858358</v>
      </c>
      <c r="EQ170" s="101">
        <f t="shared" si="780"/>
        <v>94.187820555284361</v>
      </c>
      <c r="ER170" s="15">
        <f t="shared" si="781"/>
        <v>2.7946462057005812E-4</v>
      </c>
      <c r="ES170" s="12"/>
      <c r="ET170" s="11">
        <f t="shared" si="782"/>
        <v>2.9875965962247026E-4</v>
      </c>
      <c r="EU170" s="10">
        <f t="shared" si="783"/>
        <v>94.284298575928432</v>
      </c>
      <c r="EV170" s="9">
        <f t="shared" si="539"/>
        <v>95.618566351231308</v>
      </c>
      <c r="EW170" s="9">
        <f t="shared" si="540"/>
        <v>92.568543609182285</v>
      </c>
      <c r="EX170" s="101">
        <f t="shared" si="784"/>
        <v>94.09355498020679</v>
      </c>
      <c r="EY170" s="15">
        <f t="shared" si="785"/>
        <v>2.9743112552747423E-4</v>
      </c>
      <c r="EZ170" s="12"/>
      <c r="FA170" s="11">
        <f t="shared" si="786"/>
        <v>3.1672589953357975E-4</v>
      </c>
      <c r="FB170" s="10">
        <f t="shared" si="787"/>
        <v>94.189727747809584</v>
      </c>
      <c r="FC170" s="9">
        <f t="shared" si="541"/>
        <v>95.616135155074204</v>
      </c>
      <c r="FD170" s="9">
        <f t="shared" si="542"/>
        <v>92.382745380865941</v>
      </c>
      <c r="FE170" s="101">
        <f t="shared" si="788"/>
        <v>93.999440267970073</v>
      </c>
      <c r="FF170" s="15">
        <f t="shared" si="789"/>
        <v>3.1531265211671891E-4</v>
      </c>
      <c r="FG170" s="12"/>
      <c r="FH170" s="11">
        <f t="shared" si="790"/>
        <v>3.3460688060915313E-4</v>
      </c>
      <c r="FI170" s="10">
        <f t="shared" si="791"/>
        <v>94.095290171167321</v>
      </c>
      <c r="FJ170" s="9">
        <f t="shared" si="543"/>
        <v>95.613402845107103</v>
      </c>
      <c r="FK170" s="9">
        <f t="shared" si="544"/>
        <v>92.197519789052947</v>
      </c>
      <c r="FL170" s="101">
        <f t="shared" si="792"/>
        <v>93.905461317080025</v>
      </c>
      <c r="FM170" s="15">
        <f t="shared" si="793"/>
        <v>3.3310897260715604E-4</v>
      </c>
      <c r="FN170" s="12"/>
      <c r="FO170" s="11">
        <f t="shared" si="794"/>
        <v>3.5240235948727429E-4</v>
      </c>
      <c r="FP170" s="10">
        <f t="shared" si="795"/>
        <v>94.000970920454535</v>
      </c>
      <c r="FQ170" s="9">
        <f t="shared" si="545"/>
        <v>95.610353406927373</v>
      </c>
      <c r="FR170" s="9">
        <f t="shared" si="546"/>
        <v>92.012852931406087</v>
      </c>
      <c r="FS170" s="101">
        <f t="shared" si="796"/>
        <v>93.81160316916673</v>
      </c>
      <c r="FT170" s="15">
        <f t="shared" si="797"/>
        <v>3.508198810350761E-4</v>
      </c>
      <c r="FU170" s="12"/>
      <c r="FV170" s="11">
        <f t="shared" si="798"/>
        <v>3.7011211477400152E-4</v>
      </c>
      <c r="FW170" s="10">
        <f t="shared" si="799"/>
        <v>93.906755213581164</v>
      </c>
      <c r="FX170" s="9">
        <f t="shared" si="547"/>
        <v>95.60697108013801</v>
      </c>
      <c r="FY170" s="9">
        <f t="shared" si="548"/>
        <v>91.828730943879336</v>
      </c>
      <c r="FZ170" s="101">
        <f t="shared" si="800"/>
        <v>93.71785101200868</v>
      </c>
      <c r="GA170" s="15">
        <f t="shared" si="801"/>
        <v>3.6844519247273958E-4</v>
      </c>
      <c r="GB170" s="12"/>
      <c r="GC170" s="11">
        <f t="shared" si="802"/>
        <v>3.8773594632489979E-4</v>
      </c>
      <c r="GD170" s="10">
        <f t="shared" si="803"/>
        <v>93.81262841489999</v>
      </c>
      <c r="GE170" s="9">
        <f t="shared" si="549"/>
        <v>95.603240357522623</v>
      </c>
      <c r="GF170" s="9">
        <f t="shared" si="550"/>
        <v>91.645140007266747</v>
      </c>
      <c r="GG170" s="101">
        <f t="shared" si="804"/>
        <v>93.624190182394685</v>
      </c>
      <c r="GH170" s="15">
        <f t="shared" si="805"/>
        <v>3.859847423092976E-4</v>
      </c>
      <c r="GI170" s="12"/>
      <c r="GJ170" s="11">
        <f t="shared" si="1224"/>
        <v>4.0527367453783194E-4</v>
      </c>
      <c r="GK170" s="10">
        <f t="shared" si="1225"/>
        <v>93.718576038032268</v>
      </c>
      <c r="GL170" s="9">
        <f t="shared" si="551"/>
        <v>95.599145984124632</v>
      </c>
      <c r="GM170" s="9">
        <f t="shared" si="1234"/>
        <v>91.462066353528584</v>
      </c>
      <c r="GN170" s="120">
        <f t="shared" si="808"/>
        <v>93.530606168826608</v>
      </c>
      <c r="GO170" s="15">
        <f t="shared" si="1226"/>
        <v>4.0343838554407285E-4</v>
      </c>
      <c r="GP170" s="12"/>
      <c r="GQ170" s="11">
        <f t="shared" si="810"/>
        <v>4.2272513965745958E-4</v>
      </c>
      <c r="GR170" s="10">
        <f t="shared" si="811"/>
        <v>93.624583748536111</v>
      </c>
      <c r="GS170" s="9">
        <f t="shared" si="553"/>
        <v>95.594672956235939</v>
      </c>
      <c r="GT170" s="9">
        <f t="shared" si="1235"/>
        <v>91.279496271894331</v>
      </c>
      <c r="GU170" s="120">
        <f t="shared" si="812"/>
        <v>93.437084614065128</v>
      </c>
      <c r="GV170" s="15">
        <f t="shared" si="813"/>
        <v>4.2080599609280151E-4</v>
      </c>
      <c r="GW170" s="12"/>
      <c r="GX170" s="11">
        <f t="shared" si="814"/>
        <v>4.4009020109207238E-4</v>
      </c>
      <c r="GY170" s="10">
        <f t="shared" si="815"/>
        <v>93.530637366419938</v>
      </c>
      <c r="GZ170" s="9">
        <f t="shared" si="555"/>
        <v>95.589806520300272</v>
      </c>
      <c r="HA170" s="9">
        <f t="shared" si="556"/>
        <v>91.097416114747347</v>
      </c>
      <c r="HB170" s="101">
        <f t="shared" si="816"/>
        <v>93.343611317523809</v>
      </c>
      <c r="HC170" s="15">
        <f t="shared" si="817"/>
        <v>4.3808746610681833E-4</v>
      </c>
      <c r="HD170" s="12"/>
      <c r="HE170" s="11">
        <f t="shared" si="818"/>
        <v>4.573687367427562E-4</v>
      </c>
      <c r="HF170" s="10">
        <f t="shared" si="819"/>
        <v>93.436722868505896</v>
      </c>
      <c r="HG170" s="9">
        <f t="shared" si="557"/>
        <v>95.584532171736299</v>
      </c>
      <c r="HH170" s="9">
        <f t="shared" si="558"/>
        <v>90.915812303289059</v>
      </c>
      <c r="HI170" s="101">
        <f t="shared" si="820"/>
        <v>93.250172237512686</v>
      </c>
      <c r="HJ170" s="15">
        <f t="shared" si="821"/>
        <v>4.5528270530594423E-4</v>
      </c>
      <c r="HK170" s="12"/>
      <c r="HL170" s="11">
        <f t="shared" si="822"/>
        <v>4.7456064234562456E-4</v>
      </c>
      <c r="HM170" s="10">
        <f t="shared" si="823"/>
        <v>93.342826390644603</v>
      </c>
      <c r="HN170" s="9">
        <f t="shared" si="559"/>
        <v>95.578835653685218</v>
      </c>
      <c r="HO170" s="9">
        <f t="shared" si="1236"/>
        <v>90.734671332986835</v>
      </c>
      <c r="HP170" s="120">
        <f t="shared" si="824"/>
        <v>93.156753493336026</v>
      </c>
      <c r="HQ170" s="15">
        <f t="shared" si="825"/>
        <v>4.7239164032508306E-4</v>
      </c>
      <c r="HR170" s="12"/>
      <c r="HS170" s="11">
        <f t="shared" si="1064"/>
        <v>4.9166583082719509E-4</v>
      </c>
      <c r="HT170" s="10">
        <f t="shared" si="826"/>
        <v>93.248934229785618</v>
      </c>
      <c r="HU170" s="9">
        <f t="shared" si="1237"/>
        <v>95.572702955687618</v>
      </c>
      <c r="HV170" s="9">
        <f t="shared" si="562"/>
        <v>90.553979778806806</v>
      </c>
      <c r="HW170" s="120">
        <f t="shared" si="827"/>
        <v>93.063341367247205</v>
      </c>
      <c r="HX170" s="15">
        <f t="shared" si="828"/>
        <v>4.8941421407489472E-4</v>
      </c>
      <c r="HY170" s="12"/>
      <c r="HZ170" s="11">
        <f t="shared" si="1065"/>
        <v>5.0868423167325341E-4</v>
      </c>
      <c r="IA170" s="10">
        <f t="shared" si="829"/>
        <v>93.155032845906504</v>
      </c>
      <c r="IB170" s="9">
        <f t="shared" si="1238"/>
        <v>95.566120312294174</v>
      </c>
      <c r="IC170" s="9">
        <f t="shared" si="564"/>
        <v>90.373724300234386</v>
      </c>
      <c r="ID170" s="120">
        <f t="shared" si="830"/>
        <v>92.96992230626428</v>
      </c>
      <c r="IE170" s="15">
        <f t="shared" si="831"/>
        <v>5.0635038511672879E-4</v>
      </c>
      <c r="IF170" s="12"/>
      <c r="IG170" s="11">
        <f t="shared" si="1066"/>
        <v>5.2561579031138058E-4</v>
      </c>
      <c r="IH170" s="10">
        <f t="shared" si="832"/>
        <v>93.061108863804094</v>
      </c>
      <c r="II170" s="9">
        <f t="shared" si="1239"/>
        <v>95.559074201614436</v>
      </c>
      <c r="IJ170" s="9">
        <f t="shared" si="566"/>
        <v>90.193891646083955</v>
      </c>
      <c r="IK170" s="120">
        <f t="shared" si="833"/>
        <v>92.876482923849196</v>
      </c>
      <c r="IL170" s="15">
        <f t="shared" si="834"/>
        <v>5.2320012705208373E-4</v>
      </c>
      <c r="IM170" s="12"/>
      <c r="IN170" s="11">
        <f t="shared" si="1067"/>
        <v>5.4246046750746897E-4</v>
      </c>
      <c r="IO170" s="10">
        <f t="shared" si="835"/>
        <v>92.967149074750722</v>
      </c>
      <c r="IP170" s="9">
        <f t="shared" si="1240"/>
        <v>95.551551343808029</v>
      </c>
      <c r="IQ170" s="9">
        <f t="shared" si="568"/>
        <v>90.014468659102448</v>
      </c>
      <c r="IR170" s="120">
        <f t="shared" si="836"/>
        <v>92.783010001455239</v>
      </c>
      <c r="IS170" s="15">
        <f t="shared" si="837"/>
        <v>5.3996342792652892E-4</v>
      </c>
      <c r="IT170" s="12"/>
      <c r="IU170" s="11">
        <f t="shared" si="1068"/>
        <v>5.5921823877616063E-4</v>
      </c>
      <c r="IV170" s="10">
        <f t="shared" si="838"/>
        <v>92.87314043801986</v>
      </c>
      <c r="IW170" s="9">
        <f t="shared" si="1241"/>
        <v>95.543538699522301</v>
      </c>
      <c r="IX170" s="9">
        <f t="shared" si="570"/>
        <v>89.835442280366053</v>
      </c>
      <c r="IY170" s="120">
        <f t="shared" si="839"/>
        <v>92.689490489944177</v>
      </c>
      <c r="IZ170" s="15">
        <f t="shared" si="840"/>
        <v>5.5664028964859825E-4</v>
      </c>
      <c r="JA170" s="12"/>
      <c r="JB170" s="11">
        <f t="shared" si="1069"/>
        <v>5.7588909380570767E-4</v>
      </c>
      <c r="JC170" s="10">
        <f t="shared" si="841"/>
        <v>92.779070082282686</v>
      </c>
      <c r="JD170" s="9">
        <f t="shared" si="1242"/>
        <v>95.535023468280258</v>
      </c>
      <c r="JE170" s="9">
        <f t="shared" si="572"/>
        <v>89.656799553478081</v>
      </c>
      <c r="JF170" s="120">
        <f t="shared" si="842"/>
        <v>92.595911510879176</v>
      </c>
      <c r="JG170" s="15">
        <f t="shared" si="843"/>
        <v>5.7323072742321648E-4</v>
      </c>
      <c r="JH170" s="12"/>
      <c r="JI170" s="11">
        <f t="shared" si="1070"/>
        <v>5.9247303589686474E-4</v>
      </c>
      <c r="JJ170" s="10">
        <f t="shared" si="844"/>
        <v>92.684925306881496</v>
      </c>
      <c r="JK170" s="9">
        <f t="shared" si="1243"/>
        <v>95.525993086822581</v>
      </c>
      <c r="JL170" s="9">
        <f t="shared" si="574"/>
        <v>89.478527628565971</v>
      </c>
      <c r="JM170" s="120">
        <f t="shared" si="845"/>
        <v>92.502260357694269</v>
      </c>
      <c r="JN170" s="15">
        <f t="shared" si="846"/>
        <v>5.8973476920024589E-4</v>
      </c>
      <c r="JO170" s="12"/>
      <c r="JP170" s="11">
        <f t="shared" si="1071"/>
        <v>6.0897008141638277E-4</v>
      </c>
      <c r="JQ170" s="10">
        <f t="shared" si="847"/>
        <v>92.59069358298072</v>
      </c>
      <c r="JR170" s="9">
        <f t="shared" si="1244"/>
        <v>95.516435227407356</v>
      </c>
      <c r="JS170" s="9">
        <f t="shared" si="576"/>
        <v>89.300613766084666</v>
      </c>
      <c r="JT170" s="120">
        <f t="shared" si="848"/>
        <v>92.408524496746011</v>
      </c>
      <c r="JU170" s="15">
        <f t="shared" si="849"/>
        <v>6.0615245513776341E-4</v>
      </c>
      <c r="JV170" s="12"/>
      <c r="JW170" s="11">
        <f t="shared" si="1072"/>
        <v>6.2538025926477602E-4</v>
      </c>
      <c r="JX170" s="10">
        <f t="shared" si="850"/>
        <v>92.496362554600879</v>
      </c>
      <c r="JY170" s="9">
        <f t="shared" si="1245"/>
        <v>95.506337796070824</v>
      </c>
      <c r="JZ170" s="9">
        <f t="shared" si="578"/>
        <v>89.123045340427012</v>
      </c>
      <c r="KA170" s="120">
        <f t="shared" si="851"/>
        <v>92.314691568248918</v>
      </c>
      <c r="KB170" s="15">
        <f t="shared" si="852"/>
        <v>6.224838370804018E-4</v>
      </c>
      <c r="KC170" s="12"/>
      <c r="KD170" s="11">
        <f t="shared" si="1073"/>
        <v>6.417036103586243E-4</v>
      </c>
      <c r="KE170" s="10">
        <f t="shared" si="853"/>
        <v>92.401920039537487</v>
      </c>
      <c r="KF170" s="9">
        <f t="shared" si="1246"/>
        <v>95.495688930852566</v>
      </c>
      <c r="KG170" s="9">
        <f t="shared" si="580"/>
        <v>88.945809843346439</v>
      </c>
      <c r="KH170" s="120">
        <f t="shared" si="854"/>
        <v>92.220749387099502</v>
      </c>
      <c r="KI170" s="15">
        <f t="shared" si="855"/>
        <v>6.3872897805248284E-4</v>
      </c>
      <c r="KJ170" s="12"/>
      <c r="KK170" s="11">
        <f t="shared" si="1074"/>
        <v>6.5794018712726711E-4</v>
      </c>
      <c r="KL170" s="10">
        <f t="shared" si="856"/>
        <v>92.307354030169051</v>
      </c>
      <c r="KM170" s="9">
        <f t="shared" si="1247"/>
        <v>95.484476999988203</v>
      </c>
      <c r="KN170" s="9">
        <f t="shared" si="582"/>
        <v>88.768894887195501</v>
      </c>
      <c r="KO170" s="120">
        <f t="shared" si="857"/>
        <v>92.126685943591852</v>
      </c>
      <c r="KP170" s="15">
        <f t="shared" si="858"/>
        <v>6.5488795176596513E-4</v>
      </c>
      <c r="KQ170" s="12"/>
      <c r="KR170" s="11">
        <f t="shared" si="1075"/>
        <v>6.7409005302383155E-4</v>
      </c>
      <c r="KS170" s="10">
        <f t="shared" si="859"/>
        <v>92.212652694157484</v>
      </c>
      <c r="KT170" s="9">
        <f t="shared" si="1248"/>
        <v>95.47269060007261</v>
      </c>
      <c r="KU170" s="9">
        <f t="shared" si="584"/>
        <v>88.592288207982094</v>
      </c>
      <c r="KV170" s="120">
        <f t="shared" si="860"/>
        <v>92.032489404027359</v>
      </c>
      <c r="KW170" s="15">
        <f t="shared" si="861"/>
        <v>6.7096084214328844E-4</v>
      </c>
      <c r="KX170" s="12"/>
      <c r="KY170" s="11">
        <f t="shared" si="1076"/>
        <v>6.9015328205072521E-4</v>
      </c>
      <c r="KZ170" s="10">
        <f t="shared" si="862"/>
        <v>92.117804375043306</v>
      </c>
      <c r="LA170" s="9">
        <f t="shared" si="1249"/>
        <v>95.460318554196533</v>
      </c>
      <c r="LB170" s="9">
        <f t="shared" si="586"/>
        <v>88.4159776682488</v>
      </c>
      <c r="LC170" s="120">
        <f t="shared" si="863"/>
        <v>91.93814811122266</v>
      </c>
      <c r="LD170" s="15">
        <f t="shared" si="864"/>
        <v>6.8694774285488159E-4</v>
      </c>
      <c r="LE170" s="12"/>
      <c r="LF170" s="11">
        <f t="shared" si="1077"/>
        <v>7.0612995829939286E-4</v>
      </c>
      <c r="LG170" s="10">
        <f t="shared" si="865"/>
        <v>92.02279759273965</v>
      </c>
      <c r="LH170" s="9">
        <f t="shared" si="1250"/>
        <v>95.447349910059245</v>
      </c>
      <c r="LI170" s="9">
        <f t="shared" si="588"/>
        <v>88.239951259779787</v>
      </c>
      <c r="LJ170" s="120">
        <f t="shared" si="866"/>
        <v>91.843650584919516</v>
      </c>
      <c r="LK170" s="15">
        <f t="shared" si="867"/>
        <v>7.0284875687112226E-4</v>
      </c>
      <c r="LL170" s="12"/>
      <c r="LM170" s="11">
        <f t="shared" si="1078"/>
        <v>7.2202017550412163E-4</v>
      </c>
      <c r="LN170" s="10">
        <f t="shared" si="868"/>
        <v>91.927621043928667</v>
      </c>
      <c r="LO170" s="9">
        <f t="shared" si="1251"/>
        <v>95.433773938059929</v>
      </c>
      <c r="LP170" s="9">
        <f t="shared" si="590"/>
        <v>88.06419710613666</v>
      </c>
      <c r="LQ170" s="120">
        <f t="shared" si="869"/>
        <v>91.748985522098295</v>
      </c>
      <c r="LR170" s="15">
        <f t="shared" si="870"/>
        <v>7.1866399602894956E-4</v>
      </c>
      <c r="LS170" s="12"/>
      <c r="LT170" s="11">
        <f t="shared" si="1079"/>
        <v>7.3782403661008659E-4</v>
      </c>
      <c r="LU170" s="10">
        <f t="shared" si="871"/>
        <v>91.832263602362204</v>
      </c>
      <c r="LV170" s="9">
        <f t="shared" si="1252"/>
        <v>95.419580129370175</v>
      </c>
      <c r="LW170" s="9">
        <f t="shared" si="592"/>
        <v>87.888703465028911</v>
      </c>
      <c r="LX170" s="120">
        <f t="shared" si="872"/>
        <v>91.654141797199543</v>
      </c>
      <c r="LY170" s="15">
        <f t="shared" si="873"/>
        <v>7.3439358061271791E-4</v>
      </c>
      <c r="LZ170" s="12"/>
      <c r="MA170" s="11">
        <f t="shared" si="1080"/>
        <v>7.5354165335529406E-4</v>
      </c>
      <c r="MB170" s="10">
        <f t="shared" si="874"/>
        <v>91.736714319070785</v>
      </c>
      <c r="MC170" s="9">
        <f t="shared" si="1253"/>
        <v>95.404758193989906</v>
      </c>
      <c r="MD170" s="9">
        <f t="shared" si="594"/>
        <v>87.713458730524607</v>
      </c>
      <c r="ME170" s="120">
        <f t="shared" si="875"/>
        <v>91.559108462257257</v>
      </c>
      <c r="MF170" s="15">
        <f t="shared" si="876"/>
        <v>7.5003763894904174E-4</v>
      </c>
      <c r="MG170" s="12"/>
      <c r="MH170" s="11">
        <f t="shared" si="1081"/>
        <v>7.6917314586614669E-4</v>
      </c>
      <c r="MI170" s="10">
        <f t="shared" si="877"/>
        <v>91.64096242248479</v>
      </c>
      <c r="MJ170" s="9">
        <f t="shared" si="1254"/>
        <v>95.389298058788967</v>
      </c>
      <c r="MK170" s="9">
        <f t="shared" si="596"/>
        <v>87.53845143509956</v>
      </c>
      <c r="ML170" s="120">
        <f t="shared" si="878"/>
        <v>91.463874746944271</v>
      </c>
      <c r="MM170" s="15">
        <f t="shared" si="879"/>
        <v>7.655963070159835E-4</v>
      </c>
      <c r="MN170" s="12"/>
      <c r="MO170" s="11">
        <f t="shared" si="1082"/>
        <v>7.8471864226699176E-4</v>
      </c>
      <c r="MP170" s="10">
        <f t="shared" si="880"/>
        <v>91.544997318468063</v>
      </c>
      <c r="MQ170" s="9">
        <f t="shared" si="1255"/>
        <v>95.373189865536446</v>
      </c>
      <c r="MR170" s="9">
        <f t="shared" si="598"/>
        <v>87.363670251536632</v>
      </c>
      <c r="MS170" s="120">
        <f t="shared" si="881"/>
        <v>91.368430058536546</v>
      </c>
      <c r="MT170" s="15">
        <f t="shared" si="882"/>
        <v>7.810697280656668E-4</v>
      </c>
      <c r="MU170" s="12"/>
      <c r="MV170" s="11">
        <f t="shared" si="1083"/>
        <v>8.0017827830277885E-4</v>
      </c>
      <c r="MW170" s="10">
        <f t="shared" si="883"/>
        <v>91.448808590270701</v>
      </c>
      <c r="MX170" s="9">
        <f t="shared" si="1256"/>
        <v>95.356423968919671</v>
      </c>
      <c r="MY170" s="9">
        <f t="shared" si="1257"/>
        <v>87.189103994672891</v>
      </c>
      <c r="MZ170" s="120">
        <f t="shared" si="884"/>
        <v>91.272763981796288</v>
      </c>
      <c r="NA170" s="15">
        <f t="shared" si="885"/>
        <v>7.9645805226070704E-4</v>
      </c>
      <c r="NB170" s="12"/>
      <c r="NC170" s="11">
        <f t="shared" si="1084"/>
        <v>8.1555219697521618E-4</v>
      </c>
      <c r="ND170" s="10">
        <f t="shared" si="886"/>
        <v>91.352385998400862</v>
      </c>
      <c r="NE170" s="9">
        <f t="shared" si="601"/>
        <v>95.338990934554744</v>
      </c>
      <c r="NF170" s="9">
        <f t="shared" si="1258"/>
        <v>87.014741623002152</v>
      </c>
      <c r="NG170" s="120">
        <f t="shared" si="887"/>
        <v>91.176866278778448</v>
      </c>
      <c r="NH170" s="15">
        <f t="shared" si="888"/>
        <v>8.1176143632393373E-4</v>
      </c>
      <c r="NI170" s="12"/>
      <c r="NJ170" s="11">
        <f t="shared" si="1085"/>
        <v>8.308405481918939E-4</v>
      </c>
      <c r="NK170" s="10">
        <f t="shared" si="889"/>
        <v>91.255719480420254</v>
      </c>
      <c r="NL170" s="9">
        <f t="shared" si="603"/>
        <v>95.320881536990342</v>
      </c>
      <c r="NM170" s="9">
        <f t="shared" si="1259"/>
        <v>86.840572240135515</v>
      </c>
      <c r="NN170" s="120">
        <f t="shared" si="890"/>
        <v>91.080726888562936</v>
      </c>
      <c r="NO170" s="15">
        <f t="shared" si="891"/>
        <v>8.2698004320129004E-4</v>
      </c>
      <c r="NP170" s="12"/>
      <c r="NQ170" s="11">
        <f t="shared" si="1086"/>
        <v>8.4604348842832729E-4</v>
      </c>
      <c r="NR170" s="10">
        <f t="shared" si="892"/>
        <v>91.158799150665374</v>
      </c>
      <c r="NS170" s="9">
        <f t="shared" si="605"/>
        <v>95.302086757706434</v>
      </c>
      <c r="NT170" s="9">
        <f t="shared" si="1260"/>
        <v>86.66658509612445</v>
      </c>
      <c r="NU170" s="120">
        <f t="shared" si="893"/>
        <v>90.984335926915435</v>
      </c>
      <c r="NV170" s="15">
        <f t="shared" si="894"/>
        <v>8.4211404173766392E-4</v>
      </c>
      <c r="NW170" s="12"/>
      <c r="NX170" s="11">
        <f t="shared" si="1087"/>
        <v>8.6116118040259915E-4</v>
      </c>
      <c r="NY170" s="10">
        <f t="shared" si="895"/>
        <v>91.061615299897653</v>
      </c>
      <c r="NZ170" s="9">
        <f t="shared" si="607"/>
        <v>95.282597783109409</v>
      </c>
      <c r="OA170" s="9">
        <f t="shared" si="1261"/>
        <v>86.492769588650063</v>
      </c>
      <c r="OB170" s="120">
        <f t="shared" si="896"/>
        <v>90.887683685879736</v>
      </c>
      <c r="OC170" s="15">
        <f t="shared" si="897"/>
        <v>8.5716360636537727E-4</v>
      </c>
      <c r="OD170" s="12"/>
      <c r="OE170" s="11">
        <f t="shared" si="1088"/>
        <v>8.7619379276246596E-4</v>
      </c>
      <c r="OF170" s="10">
        <f t="shared" si="898"/>
        <v>90.964158394884947</v>
      </c>
      <c r="OG170" s="9">
        <f t="shared" si="609"/>
        <v>95.262406002525083</v>
      </c>
      <c r="OH170" s="9">
        <f t="shared" si="1262"/>
        <v>86.319115264082527</v>
      </c>
      <c r="OI170" s="120">
        <f t="shared" si="899"/>
        <v>90.790760633303805</v>
      </c>
      <c r="OJ170" s="15">
        <f t="shared" si="900"/>
        <v>8.721289168051844E-4</v>
      </c>
      <c r="OK170" s="12"/>
      <c r="OL170" s="11">
        <f t="shared" si="1089"/>
        <v>8.9114149978463167E-4</v>
      </c>
      <c r="OM170" s="10">
        <f t="shared" si="901"/>
        <v>90.866419077917158</v>
      </c>
      <c r="ON170" s="9">
        <f t="shared" si="611"/>
        <v>95.241503006190896</v>
      </c>
      <c r="OO170" s="9">
        <f t="shared" si="1263"/>
        <v>86.145611818416086</v>
      </c>
      <c r="OP170" s="120">
        <f t="shared" si="902"/>
        <v>90.693557412303491</v>
      </c>
      <c r="OQ170" s="15">
        <f t="shared" si="903"/>
        <v>8.8701015777927579E-4</v>
      </c>
      <c r="OR170" s="12"/>
      <c r="OS170" s="11">
        <f t="shared" si="1090"/>
        <v>9.0600448108586501E-4</v>
      </c>
      <c r="OT170" s="10">
        <f t="shared" si="904"/>
        <v>90.768388166259228</v>
      </c>
      <c r="OU170" s="9">
        <f t="shared" si="613"/>
        <v>95.219880583248568</v>
      </c>
      <c r="OV170" s="9">
        <f t="shared" si="1264"/>
        <v>85.97224909808061</v>
      </c>
      <c r="OW170" s="120">
        <f t="shared" si="905"/>
        <v>90.596064840664582</v>
      </c>
      <c r="OX170" s="15">
        <f t="shared" si="906"/>
        <v>9.0180751873639479E-4</v>
      </c>
      <c r="OY170" s="12"/>
      <c r="OZ170" s="11">
        <f t="shared" si="1091"/>
        <v>9.2078292134594494E-4</v>
      </c>
      <c r="PA170" s="10">
        <f t="shared" si="907"/>
        <v>90.670056651542666</v>
      </c>
      <c r="PB170" s="9">
        <f t="shared" si="615"/>
        <v>95.197530719738353</v>
      </c>
      <c r="PC170" s="9">
        <f t="shared" si="1265"/>
        <v>87.013988098253776</v>
      </c>
      <c r="PD170" s="120">
        <f t="shared" si="908"/>
        <v>91.105759408996065</v>
      </c>
      <c r="PE170" s="15">
        <f t="shared" si="909"/>
        <v>7.9804004709650147E-4</v>
      </c>
      <c r="PF170" s="12"/>
      <c r="PG170" s="11">
        <f t="shared" si="1092"/>
        <v>8.1643696062447572E-4</v>
      </c>
      <c r="PH170" s="10">
        <f t="shared" si="910"/>
        <v>91.181766847275384</v>
      </c>
      <c r="PI170" s="9">
        <f t="shared" si="617"/>
        <v>95.180028362550601</v>
      </c>
      <c r="PJ170" s="9">
        <f t="shared" si="1266"/>
        <v>94.010781371026667</v>
      </c>
      <c r="PK170" s="120">
        <f t="shared" si="911"/>
        <v>94.595404866788641</v>
      </c>
      <c r="PL170" s="15">
        <f t="shared" si="912"/>
        <v>1.1402224774066332E-4</v>
      </c>
      <c r="PM170" s="12"/>
      <c r="PN170" s="11">
        <f t="shared" si="1093"/>
        <v>1.305988840064218E-4</v>
      </c>
      <c r="PO170" s="10">
        <f t="shared" si="913"/>
        <v>94.679929116852549</v>
      </c>
      <c r="PP170" s="9">
        <f t="shared" si="619"/>
        <v>95.179671068020411</v>
      </c>
      <c r="PQ170" s="9">
        <f t="shared" si="1267"/>
        <v>94.107639420469567</v>
      </c>
      <c r="PR170" s="120">
        <f t="shared" si="914"/>
        <v>94.643655244244997</v>
      </c>
      <c r="PS170" s="15">
        <f t="shared" si="915"/>
        <v>1.0454203345313592E-4</v>
      </c>
      <c r="PT170" s="12"/>
      <c r="PU170" s="11">
        <f t="shared" si="1094"/>
        <v>1.2110139590664017E-4</v>
      </c>
      <c r="PV170" s="10">
        <f t="shared" si="916"/>
        <v>94.728156622817693</v>
      </c>
      <c r="PW170" s="9">
        <f t="shared" si="621"/>
        <v>95.17937071703706</v>
      </c>
      <c r="PX170" s="9">
        <f t="shared" si="1268"/>
        <v>94.206851972218715</v>
      </c>
      <c r="PY170" s="120">
        <f t="shared" si="917"/>
        <v>94.69311134462788</v>
      </c>
      <c r="PZ170" s="15">
        <f t="shared" si="918"/>
        <v>9.4837766577951751E-5</v>
      </c>
      <c r="QA170" s="12"/>
      <c r="QB170" s="11">
        <f t="shared" si="1095"/>
        <v>1.1138105905482521E-4</v>
      </c>
      <c r="QC170" s="10">
        <f t="shared" si="919"/>
        <v>94.777592431871383</v>
      </c>
      <c r="QD170" s="9">
        <f t="shared" si="623"/>
        <v>95.179123539040901</v>
      </c>
      <c r="QE170" s="9">
        <f t="shared" si="1269"/>
        <v>94.308400595485836</v>
      </c>
      <c r="QF170" s="120">
        <f t="shared" si="920"/>
        <v>94.743762067263361</v>
      </c>
      <c r="QG170" s="15">
        <f t="shared" si="921"/>
        <v>8.491087674651149E-5</v>
      </c>
      <c r="QH170" s="12"/>
      <c r="QI170" s="11">
        <f t="shared" si="1096"/>
        <v>1.0143935610989888E-4</v>
      </c>
      <c r="QJ170" s="10">
        <f t="shared" si="922"/>
        <v>94.828225349777512</v>
      </c>
      <c r="QK170" s="9">
        <f t="shared" si="625"/>
        <v>95.178925398282061</v>
      </c>
      <c r="QL170" s="9">
        <f t="shared" si="1270"/>
        <v>94.412266150237159</v>
      </c>
      <c r="QM170" s="120">
        <f t="shared" si="923"/>
        <v>94.79559577425961</v>
      </c>
      <c r="QN170" s="15">
        <f t="shared" si="924"/>
        <v>7.4762827141692257E-5</v>
      </c>
      <c r="QO170" s="12"/>
      <c r="QP170" s="11">
        <f t="shared" si="1097"/>
        <v>9.1277803749136041E-5</v>
      </c>
      <c r="QQ170" s="10">
        <f t="shared" si="925"/>
        <v>94.880043642429655</v>
      </c>
      <c r="QR170" s="9">
        <f t="shared" si="627"/>
        <v>95.178771788595469</v>
      </c>
      <c r="QS170" s="9">
        <f t="shared" si="1271"/>
        <v>94.518428792106519</v>
      </c>
      <c r="QT170" s="120">
        <f t="shared" si="926"/>
        <v>94.848600290350987</v>
      </c>
      <c r="QU170" s="15">
        <f t="shared" si="927"/>
        <v>6.4395113509202738E-5</v>
      </c>
      <c r="QV170" s="12"/>
      <c r="QW170" s="11">
        <f t="shared" si="1098"/>
        <v>8.0897951669525148E-5</v>
      </c>
      <c r="QX170" s="10">
        <f t="shared" si="928"/>
        <v>94.933035035925087</v>
      </c>
      <c r="QY170" s="9">
        <f t="shared" si="629"/>
        <v>95.178657828449289</v>
      </c>
      <c r="QZ170" s="9">
        <f t="shared" si="1272"/>
        <v>94.626867979028006</v>
      </c>
      <c r="RA170" s="120">
        <f t="shared" si="929"/>
        <v>94.902762903738648</v>
      </c>
      <c r="RB170" s="15">
        <f t="shared" si="930"/>
        <v>5.3809263027904672E-5</v>
      </c>
      <c r="RC170" s="12"/>
      <c r="RD170" s="11">
        <f t="shared" si="1099"/>
        <v>7.0301381448671684E-5</v>
      </c>
      <c r="RE170" s="10">
        <f t="shared" si="931"/>
        <v>94.987186717640157</v>
      </c>
      <c r="RF170" s="9">
        <f t="shared" si="631"/>
        <v>95.178578256268722</v>
      </c>
      <c r="RG170" s="9">
        <f t="shared" si="1273"/>
        <v>94.737562479586998</v>
      </c>
      <c r="RH170" s="120">
        <f t="shared" si="932"/>
        <v>94.95807036792786</v>
      </c>
      <c r="RI170" s="15">
        <f t="shared" si="933"/>
        <v>4.3006833039446656E-5</v>
      </c>
      <c r="RJ170" s="12"/>
      <c r="RK170" s="11">
        <f t="shared" si="1100"/>
        <v>5.948970526564049E-5</v>
      </c>
      <c r="RL170" s="10">
        <f t="shared" si="934"/>
        <v>95.042485338306989</v>
      </c>
      <c r="RM170" s="9">
        <f t="shared" si="633"/>
        <v>95.178527426036084</v>
      </c>
      <c r="RN170" s="9">
        <f t="shared" si="1274"/>
        <v>94.850490383080256</v>
      </c>
      <c r="RO170" s="120">
        <f t="shared" si="935"/>
        <v>95.01450890455817</v>
      </c>
      <c r="RP170" s="15">
        <f t="shared" si="936"/>
        <v>3.1989409638142127E-5</v>
      </c>
      <c r="RQ170" s="12"/>
      <c r="RR170" s="11">
        <f t="shared" si="1101"/>
        <v>4.8464564482868057E-5</v>
      </c>
      <c r="RS170" s="10">
        <f t="shared" si="937"/>
        <v>95.098917015086784</v>
      </c>
      <c r="RT170" s="9">
        <f t="shared" si="635"/>
        <v>95.1784993031672</v>
      </c>
      <c r="RU170" s="9">
        <f t="shared" si="1275"/>
        <v>94.965629111267688</v>
      </c>
      <c r="RV170" s="120">
        <f t="shared" si="938"/>
        <v>95.072064207217437</v>
      </c>
      <c r="RW170" s="15">
        <f t="shared" si="939"/>
        <v>2.0758606122848225E-5</v>
      </c>
      <c r="RX170" s="12"/>
      <c r="RY170" s="11">
        <f t="shared" si="1102"/>
        <v>3.7227628090901705E-5</v>
      </c>
      <c r="RZ170" s="10">
        <f t="shared" si="940"/>
        <v>95.156467335630566</v>
      </c>
      <c r="SA170" s="9">
        <f t="shared" si="637"/>
        <v>95.178487460662964</v>
      </c>
      <c r="SB170" s="9">
        <f t="shared" si="1276"/>
        <v>95.082955431800684</v>
      </c>
      <c r="SC170" s="120">
        <f t="shared" si="941"/>
        <v>95.130721446231831</v>
      </c>
      <c r="SD170" s="15">
        <f t="shared" si="942"/>
        <v>9.3160613121651434E-6</v>
      </c>
      <c r="SE170" s="12"/>
      <c r="SF170" s="11">
        <f t="shared" si="1103"/>
        <v>2.5780591017470899E-5</v>
      </c>
      <c r="SG170" s="10">
        <f t="shared" si="943"/>
        <v>95.215121363118783</v>
      </c>
      <c r="SH170" s="9">
        <f t="shared" si="639"/>
        <v>95.178485075534098</v>
      </c>
      <c r="SI170" s="9">
        <f t="shared" si="1277"/>
        <v>95.202445473297175</v>
      </c>
      <c r="SJ170" s="120">
        <f t="shared" si="944"/>
        <v>95.190465274415629</v>
      </c>
      <c r="SK170" s="15">
        <f t="shared" si="945"/>
        <v>-2.3365622742753305E-6</v>
      </c>
      <c r="SL170" s="12"/>
      <c r="SM170" s="11">
        <f t="shared" si="1104"/>
        <v>1.4125172303687083E-5</v>
      </c>
      <c r="SN170" s="10">
        <f t="shared" si="946"/>
        <v>95.274863642263284</v>
      </c>
      <c r="SO170" s="9">
        <f t="shared" si="641"/>
        <v>95.178485225572317</v>
      </c>
      <c r="SP170" s="9">
        <f t="shared" si="1278"/>
        <v>95.324074742033844</v>
      </c>
      <c r="SQ170" s="120">
        <f t="shared" si="947"/>
        <v>95.251279983803073</v>
      </c>
      <c r="SR170" s="15">
        <f t="shared" si="948"/>
        <v>-1.4197551103195115E-5</v>
      </c>
      <c r="SS170" s="12"/>
      <c r="ST170" s="11">
        <f t="shared" si="1105"/>
        <v>2.2631131500716925E-6</v>
      </c>
      <c r="SU170" s="10">
        <f t="shared" si="949"/>
        <v>95.335678206254784</v>
      </c>
      <c r="SV170" s="9">
        <f t="shared" si="643"/>
        <v>95.178490765116777</v>
      </c>
      <c r="SW170" s="9">
        <f t="shared" si="1279"/>
        <v>95.447812857368646</v>
      </c>
      <c r="SX170" s="120">
        <f t="shared" si="950"/>
        <v>95.313151811242705</v>
      </c>
      <c r="SY170" s="15">
        <f t="shared" si="951"/>
        <v>-2.6263664176506503E-5</v>
      </c>
      <c r="SZ170" s="12"/>
      <c r="TA170" s="11">
        <f t="shared" si="1106"/>
        <v>-9.803825164300586E-6</v>
      </c>
      <c r="TB170" s="10">
        <f t="shared" si="952"/>
        <v>95.397548584634691</v>
      </c>
      <c r="TC170" s="9">
        <f t="shared" si="645"/>
        <v>95.178509721601472</v>
      </c>
      <c r="TD170" s="9">
        <f t="shared" si="1280"/>
        <v>95.573621436716166</v>
      </c>
      <c r="TE170" s="120">
        <f t="shared" si="953"/>
        <v>95.376065579158819</v>
      </c>
      <c r="TF170" s="15">
        <f t="shared" si="954"/>
        <v>-3.8530375697036332E-5</v>
      </c>
      <c r="TG170" s="12"/>
      <c r="TH170" s="11">
        <f t="shared" si="1107"/>
        <v>-2.2073175856248329E-5</v>
      </c>
      <c r="TI170" s="10">
        <f t="shared" si="955"/>
        <v>95.460459569250503</v>
      </c>
      <c r="TJ170" s="9">
        <f t="shared" si="647"/>
        <v>95.178550520990441</v>
      </c>
      <c r="TK170" s="9">
        <f t="shared" si="1281"/>
        <v>95.701460182144487</v>
      </c>
      <c r="TL170" s="120">
        <f t="shared" si="956"/>
        <v>95.440005351567464</v>
      </c>
      <c r="TM170" s="15">
        <f t="shared" si="957"/>
        <v>-5.0992934223746637E-5</v>
      </c>
      <c r="TN170" s="12"/>
      <c r="TO170" s="11">
        <f t="shared" si="1108"/>
        <v>-3.4540298838637773E-5</v>
      </c>
      <c r="TP170" s="10">
        <f t="shared" si="958"/>
        <v>95.524395335376795</v>
      </c>
      <c r="TQ170" s="9">
        <f t="shared" si="649"/>
        <v>95.178621981675789</v>
      </c>
      <c r="TR170" s="9">
        <f t="shared" si="1282"/>
        <v>95.831287331468786</v>
      </c>
      <c r="TS170" s="120">
        <f t="shared" si="959"/>
        <v>95.504954656572295</v>
      </c>
      <c r="TT170" s="15">
        <f t="shared" si="960"/>
        <v>-6.3646407256394468E-5</v>
      </c>
      <c r="TU170" s="12"/>
      <c r="TV170" s="11">
        <f t="shared" si="1109"/>
        <v>-4.7200316593802961E-5</v>
      </c>
      <c r="TW170" s="10">
        <f t="shared" si="961"/>
        <v>95.589339523117019</v>
      </c>
      <c r="TX170" s="9">
        <f t="shared" si="651"/>
        <v>95.178733307253708</v>
      </c>
      <c r="TY170" s="9">
        <f t="shared" si="1283"/>
        <v>95.963060196175704</v>
      </c>
      <c r="TZ170" s="120">
        <f t="shared" si="962"/>
        <v>95.570896751714713</v>
      </c>
      <c r="UA170" s="15">
        <f t="shared" si="963"/>
        <v>-7.648573439711911E-5</v>
      </c>
      <c r="UB170" s="12"/>
      <c r="UC170" s="11">
        <f t="shared" si="1110"/>
        <v>-6.0048222100365197E-5</v>
      </c>
      <c r="UD170" s="10">
        <f t="shared" si="964"/>
        <v>95.655275502484045</v>
      </c>
      <c r="UE170" s="9">
        <f t="shared" si="653"/>
        <v>95.178894078379741</v>
      </c>
      <c r="UF170" s="9">
        <f t="shared" si="1284"/>
        <v>96.096733380102833</v>
      </c>
      <c r="UG170" s="120">
        <f t="shared" si="965"/>
        <v>95.637813729241287</v>
      </c>
      <c r="UH170" s="15">
        <f t="shared" si="966"/>
        <v>-8.9505554434472811E-5</v>
      </c>
      <c r="UI170" s="12"/>
      <c r="UJ170" s="11">
        <f t="shared" si="1111"/>
        <v>-7.3078705717224832E-5</v>
      </c>
      <c r="UK170" s="10">
        <f t="shared" si="967"/>
        <v>95.722185478023391</v>
      </c>
      <c r="UL170" s="9">
        <f t="shared" si="655"/>
        <v>95.179114242804928</v>
      </c>
      <c r="UM170" s="9">
        <f t="shared" si="1285"/>
        <v>96.232259644073537</v>
      </c>
      <c r="UN170" s="120">
        <f t="shared" si="968"/>
        <v>95.705686943439233</v>
      </c>
      <c r="UO170" s="15">
        <f t="shared" si="969"/>
        <v>-1.0270029063224915E-4</v>
      </c>
      <c r="UP170" s="12"/>
      <c r="UQ170" s="11">
        <f t="shared" si="1112"/>
        <v>-8.6286240303127E-5</v>
      </c>
      <c r="UR170" s="10">
        <f t="shared" si="970"/>
        <v>95.790050915811662</v>
      </c>
      <c r="US170" s="9">
        <f t="shared" si="657"/>
        <v>95.17940410429253</v>
      </c>
      <c r="UT170" s="9">
        <f t="shared" si="1286"/>
        <v>96.369590082742533</v>
      </c>
      <c r="UU170" s="120">
        <f t="shared" si="971"/>
        <v>95.774497093517539</v>
      </c>
      <c r="UV170" s="15">
        <f t="shared" si="972"/>
        <v>-1.1606416905586317E-4</v>
      </c>
      <c r="UW170" s="12"/>
      <c r="UX170" s="11">
        <f t="shared" si="1113"/>
        <v>-9.9665099380123111E-5</v>
      </c>
      <c r="UY170" s="10">
        <f t="shared" si="973"/>
        <v>95.858852625947691</v>
      </c>
      <c r="UZ170" s="9">
        <f t="shared" si="659"/>
        <v>95.179774310336256</v>
      </c>
      <c r="VA170" s="9">
        <f t="shared" si="1287"/>
        <v>96.508674128285492</v>
      </c>
      <c r="VB170" s="120">
        <f t="shared" si="974"/>
        <v>95.844224219310874</v>
      </c>
      <c r="VC170" s="15">
        <f t="shared" si="975"/>
        <v>-1.2959122012984052E-4</v>
      </c>
      <c r="VD170" s="12"/>
      <c r="VE170" s="11">
        <f t="shared" si="1114"/>
        <v>-1.1320935852711596E-4</v>
      </c>
      <c r="VF170" s="10">
        <f t="shared" si="976"/>
        <v>95.928570757834322</v>
      </c>
      <c r="VG170" s="9">
        <f t="shared" si="661"/>
        <v>95.180235838628789</v>
      </c>
      <c r="VH170" s="9">
        <f t="shared" si="1288"/>
        <v>96.649459770507903</v>
      </c>
      <c r="VI170" s="120">
        <f t="shared" si="977"/>
        <v>95.914847804568353</v>
      </c>
      <c r="VJ170" s="15">
        <f t="shared" si="978"/>
        <v>-1.4327530142189488E-4</v>
      </c>
      <c r="VK170" s="12"/>
      <c r="VL170" s="11">
        <f t="shared" si="1115"/>
        <v>-1.2691291801537015E-4</v>
      </c>
      <c r="VM170" s="10">
        <f t="shared" si="979"/>
        <v>95.999184903110887</v>
      </c>
      <c r="VN170" s="9">
        <f t="shared" si="663"/>
        <v>95.180799982446374</v>
      </c>
      <c r="VO170" s="9">
        <f t="shared" si="1289"/>
        <v>96.791893291103634</v>
      </c>
      <c r="VP170" s="120">
        <f t="shared" si="980"/>
        <v>95.986346636775011</v>
      </c>
      <c r="VQ170" s="15">
        <f t="shared" si="981"/>
        <v>-1.5711007315368116E-4</v>
      </c>
      <c r="VR170" s="12"/>
      <c r="VS170" s="11">
        <f t="shared" si="1116"/>
        <v>-1.4076947814777404E-4</v>
      </c>
      <c r="VT170" s="10">
        <f t="shared" si="982"/>
        <v>96.070673954966878</v>
      </c>
      <c r="VU170" s="9">
        <f t="shared" si="665"/>
        <v>95.181478334639124</v>
      </c>
      <c r="VV170" s="9">
        <f t="shared" si="1290"/>
        <v>96.935919056113576</v>
      </c>
      <c r="VW170" s="120">
        <f t="shared" si="983"/>
        <v>96.05869869537635</v>
      </c>
      <c r="VX170" s="15">
        <f t="shared" si="984"/>
        <v>-1.7108897952308792E-4</v>
      </c>
      <c r="VY170" s="12"/>
      <c r="VZ170" s="11">
        <f t="shared" si="1117"/>
        <v>-1.5477252040243207E-4</v>
      </c>
      <c r="WA170" s="10">
        <f t="shared" si="985"/>
        <v>96.143015995828748</v>
      </c>
      <c r="WB170" s="9">
        <f t="shared" si="667"/>
        <v>95.182282770167731</v>
      </c>
      <c r="WC170" s="9">
        <f t="shared" si="1291"/>
        <v>97.081479868150538</v>
      </c>
      <c r="WD170" s="120">
        <f t="shared" si="986"/>
        <v>96.131881319159135</v>
      </c>
      <c r="WE170" s="15">
        <f t="shared" si="987"/>
        <v>-1.8520528475536753E-4</v>
      </c>
      <c r="WF170" s="12"/>
      <c r="WG170" s="11">
        <f t="shared" si="1118"/>
        <v>-1.6891534334588466E-4</v>
      </c>
      <c r="WH170" s="10">
        <f t="shared" si="988"/>
        <v>96.216188464411829</v>
      </c>
      <c r="WI170" s="9">
        <f t="shared" si="669"/>
        <v>95.183225427655032</v>
      </c>
      <c r="WJ170" s="9">
        <f t="shared" si="1292"/>
        <v>97.228517001424066</v>
      </c>
      <c r="WK170" s="120">
        <f t="shared" si="989"/>
        <v>96.205871214539542</v>
      </c>
      <c r="WL170" s="15">
        <f t="shared" si="990"/>
        <v>-1.9945207831771576E-4</v>
      </c>
      <c r="WM170" s="12"/>
      <c r="WN170" s="11">
        <f t="shared" si="1119"/>
        <v>-1.8319106770072553E-4</v>
      </c>
      <c r="WO170" s="10">
        <f t="shared" si="991"/>
        <v>96.290168163582365</v>
      </c>
      <c r="WP170" s="9">
        <f t="shared" si="671"/>
        <v>95.184318689782557</v>
      </c>
      <c r="WQ170" s="9">
        <f t="shared" si="1293"/>
        <v>97.376970242056359</v>
      </c>
      <c r="WR170" s="120">
        <f t="shared" si="992"/>
        <v>96.280644465919465</v>
      </c>
      <c r="WS170" s="15">
        <f t="shared" si="993"/>
        <v>-2.1382228076248196E-4</v>
      </c>
      <c r="WT170" s="12"/>
      <c r="WU170" s="11">
        <f t="shared" si="1120"/>
        <v>-1.975926420476783E-4</v>
      </c>
      <c r="WV170" s="10">
        <f t="shared" si="994"/>
        <v>96.364931270292857</v>
      </c>
      <c r="WW170" s="9">
        <f t="shared" si="673"/>
        <v>95.185575162569322</v>
      </c>
      <c r="WX170" s="9">
        <f t="shared" si="1294"/>
        <v>97.526777934196289</v>
      </c>
      <c r="WY170" s="120">
        <f t="shared" si="995"/>
        <v>96.356176548382805</v>
      </c>
      <c r="WZ170" s="15">
        <f t="shared" si="996"/>
        <v>-2.2830865024476446E-4</v>
      </c>
      <c r="XA170" s="12"/>
      <c r="XB170" s="11">
        <f t="shared" si="1121"/>
        <v>-2.1211284920882086E-4</v>
      </c>
      <c r="XC170" s="10">
        <f t="shared" si="997"/>
        <v>96.4404533478654</v>
      </c>
      <c r="XD170" s="9">
        <f t="shared" si="675"/>
        <v>95.187007653577425</v>
      </c>
      <c r="XE170" s="9">
        <f t="shared" si="1295"/>
        <v>97.677877031801515</v>
      </c>
      <c r="XF170" s="120">
        <f t="shared" si="998"/>
        <v>96.43244234268947</v>
      </c>
      <c r="XG170" s="15">
        <f t="shared" si="999"/>
        <v>-2.4290378969744732E-4</v>
      </c>
      <c r="XH170" s="12"/>
      <c r="XI170" s="11">
        <f t="shared" si="1122"/>
        <v>-2.2674431329584849E-4</v>
      </c>
      <c r="XJ170" s="10">
        <f t="shared" si="1000"/>
        <v>96.516709360582723</v>
      </c>
      <c r="XK170" s="9">
        <f t="shared" si="677"/>
        <v>95.188629149095661</v>
      </c>
      <c r="XL170" s="9">
        <f t="shared" si="1296"/>
        <v>97.830203155931315</v>
      </c>
      <c r="XM170" s="120">
        <f t="shared" si="1001"/>
        <v>96.509416152513495</v>
      </c>
      <c r="XN170" s="15">
        <f t="shared" si="1002"/>
        <v>-2.5760015464324713E-4</v>
      </c>
      <c r="XO170" s="12"/>
      <c r="XP170" s="11">
        <f t="shared" si="1123"/>
        <v>-2.4147950740382223E-4</v>
      </c>
      <c r="XQ170" s="10">
        <f t="shared" si="1003"/>
        <v>96.593673690536122</v>
      </c>
      <c r="XR170" s="9">
        <f t="shared" si="679"/>
        <v>95.190452790358734</v>
      </c>
      <c r="XS170" s="9">
        <f t="shared" si="1297"/>
        <v>97.983690657368726</v>
      </c>
      <c r="XT170" s="120">
        <f t="shared" si="1004"/>
        <v>96.58707172386373</v>
      </c>
      <c r="XU170" s="15">
        <f t="shared" si="1005"/>
        <v>-2.7239006162052608E-4</v>
      </c>
      <c r="XV170" s="12"/>
      <c r="XW170" s="11">
        <f t="shared" si="1124"/>
        <v>-2.5631076192793003E-4</v>
      </c>
      <c r="XX170" s="10">
        <f t="shared" si="1006"/>
        <v>96.671320156670816</v>
      </c>
      <c r="XY170" s="9">
        <f t="shared" si="681"/>
        <v>95.192491848866382</v>
      </c>
      <c r="XZ170" s="9">
        <f t="shared" si="1298"/>
        <v>98.138272684353979</v>
      </c>
      <c r="YA170" s="120">
        <f t="shared" si="1007"/>
        <v>96.66538226661018</v>
      </c>
      <c r="YB170" s="15">
        <f t="shared" si="1008"/>
        <v>-2.8726569719533335E-4</v>
      </c>
      <c r="YC170" s="12"/>
      <c r="YD170" s="11">
        <f t="shared" si="1125"/>
        <v>-2.7123027347651169E-4</v>
      </c>
      <c r="YE170" s="10">
        <f t="shared" si="1009"/>
        <v>96.749622035954076</v>
      </c>
      <c r="YF170" s="9">
        <f t="shared" si="683"/>
        <v>95.194759700872382</v>
      </c>
      <c r="YG170" s="9">
        <f t="shared" si="1299"/>
        <v>98.29388125519138</v>
      </c>
      <c r="YH170" s="120">
        <f t="shared" si="1010"/>
        <v>96.744320478031881</v>
      </c>
      <c r="YI170" s="15">
        <f t="shared" si="1011"/>
        <v>-3.0221912752961854E-4</v>
      </c>
      <c r="YJ170" s="12"/>
      <c r="YK170" s="11">
        <f t="shared" si="1126"/>
        <v>-2.8623011435102995E-4</v>
      </c>
      <c r="YL170" s="10">
        <f t="shared" si="1012"/>
        <v>96.828552086584438</v>
      </c>
      <c r="YM170" s="9">
        <f t="shared" si="685"/>
        <v>95.197269801119603</v>
      </c>
      <c r="YN170" s="9">
        <f t="shared" si="1300"/>
        <v>98.450447335463323</v>
      </c>
      <c r="YO170" s="120">
        <f t="shared" si="1013"/>
        <v>96.823858568291456</v>
      </c>
      <c r="YP170" s="15">
        <f t="shared" si="1014"/>
        <v>-3.1724230847226419E-4</v>
      </c>
      <c r="YQ170" s="12"/>
      <c r="YR170" s="11">
        <f t="shared" si="1127"/>
        <v>-3.0130224256032614E-4</v>
      </c>
      <c r="YS170" s="10">
        <f t="shared" si="1015"/>
        <v>96.90808257314913</v>
      </c>
      <c r="YT170" s="9">
        <f t="shared" si="687"/>
        <v>95.200035655902525</v>
      </c>
      <c r="YU170" s="9">
        <f t="shared" si="1301"/>
        <v>98.607900919556599</v>
      </c>
      <c r="YV170" s="120">
        <f t="shared" si="1016"/>
        <v>96.903968287729555</v>
      </c>
      <c r="YW170" s="15">
        <f t="shared" si="1017"/>
        <v>-3.3232709613622712E-4</v>
      </c>
      <c r="YX170" s="12"/>
      <c r="YY170" s="11">
        <f t="shared" si="1128"/>
        <v>-3.1643851233303016E-4</v>
      </c>
      <c r="YZ170" s="10">
        <f t="shared" si="1018"/>
        <v>96.988185293624923</v>
      </c>
      <c r="ZA170" s="9">
        <f t="shared" si="689"/>
        <v>95.203070795543638</v>
      </c>
      <c r="ZB170" s="9">
        <f t="shared" si="1302"/>
        <v>98.766171116188517</v>
      </c>
      <c r="ZC170" s="120">
        <f t="shared" si="1019"/>
        <v>96.984620955866077</v>
      </c>
      <c r="ZD170" s="15">
        <f t="shared" si="1020"/>
        <v>-3.4746525792287732E-4</v>
      </c>
      <c r="ZE170" s="12"/>
      <c r="ZF170" s="11">
        <f t="shared" si="1129"/>
        <v>-3.3163068508982945E-4</v>
      </c>
      <c r="ZG170" s="10">
        <f t="shared" si="1021"/>
        <v>97.068831608111367</v>
      </c>
      <c r="ZH170" s="9">
        <f t="shared" si="691"/>
        <v>95.206388746374898</v>
      </c>
      <c r="ZI170" s="9">
        <f t="shared" si="1303"/>
        <v>98.925186237005079</v>
      </c>
      <c r="ZJ170" s="120">
        <f t="shared" si="1022"/>
        <v>97.065787491689989</v>
      </c>
      <c r="ZK170" s="15">
        <f t="shared" si="1023"/>
        <v>-3.6264848389418923E-4</v>
      </c>
      <c r="ZL170" s="12"/>
      <c r="ZM170" s="11">
        <f t="shared" si="1130"/>
        <v>-3.4687044077661333E-4</v>
      </c>
      <c r="ZN170" s="10">
        <f t="shared" si="1024"/>
        <v>97.149992468879304</v>
      </c>
      <c r="ZO170" s="9">
        <f t="shared" si="693"/>
        <v>95.210003002318146</v>
      </c>
      <c r="ZP170" s="9">
        <f t="shared" si="1304"/>
        <v>99.084873572348002</v>
      </c>
      <c r="ZQ170" s="120">
        <f t="shared" si="1025"/>
        <v>97.147438287333074</v>
      </c>
      <c r="ZR170" s="15">
        <f t="shared" si="1026"/>
        <v>-3.7786836767748135E-4</v>
      </c>
      <c r="ZS170" s="12"/>
      <c r="ZT170" s="11">
        <f t="shared" si="1131"/>
        <v>-3.6214935868368885E-4</v>
      </c>
      <c r="ZU170" s="10">
        <f t="shared" si="1027"/>
        <v>97.231638293524554</v>
      </c>
      <c r="ZV170" s="9">
        <f t="shared" si="695"/>
        <v>95.213926995522513</v>
      </c>
      <c r="ZW170" s="9">
        <f t="shared" si="1305"/>
        <v>99.24515971521167</v>
      </c>
      <c r="ZX170" s="120">
        <f t="shared" si="1028"/>
        <v>97.229543355367099</v>
      </c>
      <c r="ZY170" s="15">
        <f t="shared" si="1029"/>
        <v>-3.931164409203129E-4</v>
      </c>
      <c r="ZZ170" s="12"/>
      <c r="AAA170" s="11">
        <f t="shared" si="1132"/>
        <v>-3.7745895191923626E-4</v>
      </c>
      <c r="AAB170" s="10">
        <f t="shared" si="1030"/>
        <v>97.313739112263164</v>
      </c>
      <c r="AAC170" s="9">
        <f t="shared" si="697"/>
        <v>95.218174067155374</v>
      </c>
      <c r="AAD170" s="9">
        <f t="shared" si="1306"/>
        <v>99.405970935190552</v>
      </c>
      <c r="AAE170" s="120">
        <f t="shared" si="1031"/>
        <v>97.312072501172963</v>
      </c>
      <c r="AAF170" s="15">
        <f t="shared" si="1032"/>
        <v>-4.0838421260535912E-4</v>
      </c>
      <c r="AAG170" s="12"/>
      <c r="AAH170" s="11">
        <f t="shared" si="1133"/>
        <v>-3.9279070677945859E-4</v>
      </c>
      <c r="AAI170" s="10">
        <f t="shared" si="1033"/>
        <v>97.396264740426574</v>
      </c>
      <c r="AAJ170" s="9">
        <f t="shared" si="699"/>
        <v>95.222757438665781</v>
      </c>
      <c r="AAK170" s="9">
        <f t="shared" si="1307"/>
        <v>99.567233072849092</v>
      </c>
      <c r="AAL170" s="120">
        <f t="shared" si="1034"/>
        <v>97.394995255757436</v>
      </c>
      <c r="AAM170" s="15">
        <f t="shared" si="1035"/>
        <v>-4.2366316155194561E-4</v>
      </c>
      <c r="AAN170" s="12"/>
      <c r="AAO170" s="11">
        <f t="shared" si="1134"/>
        <v>-4.0813607523210903E-4</v>
      </c>
      <c r="AAP170" s="10">
        <f t="shared" si="1036"/>
        <v>97.479184710965498</v>
      </c>
      <c r="AAQ170" s="9">
        <f t="shared" si="701"/>
        <v>95.227690182666549</v>
      </c>
      <c r="AAR170" s="9">
        <f t="shared" si="702"/>
        <v>99.728871469434765</v>
      </c>
      <c r="AAS170" s="120">
        <f t="shared" si="1037"/>
        <v>97.47828082605065</v>
      </c>
      <c r="AAT170" s="15">
        <f t="shared" si="1038"/>
        <v>-4.3894473240132511E-4</v>
      </c>
      <c r="AAU170" s="12"/>
      <c r="AAV170" s="11">
        <f t="shared" si="1135"/>
        <v>-4.2348647089417591E-4</v>
      </c>
      <c r="AAW170" s="10">
        <f t="shared" si="1039"/>
        <v>97.562468224464283</v>
      </c>
      <c r="AAX170" s="9">
        <f t="shared" si="703"/>
        <v>95.232985193520776</v>
      </c>
      <c r="AAY170" s="9">
        <f t="shared" si="704"/>
        <v>99.890810231449791</v>
      </c>
      <c r="AAZ170" s="120">
        <f t="shared" si="1040"/>
        <v>97.56189771248529</v>
      </c>
      <c r="ABA170" s="15">
        <f t="shared" si="1041"/>
        <v>-4.5422026676777077E-4</v>
      </c>
      <c r="ABB170" s="12"/>
      <c r="ABC170" s="11">
        <f t="shared" si="1227"/>
        <v>-4.3883320002701727E-4</v>
      </c>
      <c r="ABD170" s="10">
        <f t="shared" si="1228"/>
        <v>97.646083765649593</v>
      </c>
      <c r="ABE170" s="9">
        <f t="shared" si="1308"/>
        <v>95.238655156033531</v>
      </c>
      <c r="ABF170" s="9">
        <f t="shared" si="1229"/>
        <v>100.05297405136166</v>
      </c>
      <c r="ABG170" s="120">
        <f t="shared" si="1043"/>
        <v>97.645814603697602</v>
      </c>
      <c r="ABH170" s="15">
        <f t="shared" si="1230"/>
        <v>-4.6948118384312475E-4</v>
      </c>
      <c r="ABI170" s="12"/>
      <c r="ABJ170" s="11">
        <f t="shared" si="1231"/>
        <v>-4.5416764256113381E-4</v>
      </c>
      <c r="ABK170" s="10">
        <f t="shared" si="1232"/>
        <v>97.72999999999999</v>
      </c>
      <c r="ABL170" s="9">
        <f t="shared" si="706"/>
        <v>95.244712518379714</v>
      </c>
      <c r="ABM170" s="9"/>
      <c r="ABN170" s="101">
        <f t="shared" si="1046"/>
        <v>97.72999999999999</v>
      </c>
      <c r="ABO170" s="15">
        <f t="shared" si="1233"/>
        <v>-4.8471891224067192E-4</v>
      </c>
      <c r="ABP170" s="11"/>
      <c r="ABQ170" s="11"/>
    </row>
    <row r="171" spans="1:745" x14ac:dyDescent="0.2">
      <c r="A171" s="1">
        <f t="shared" si="707"/>
        <v>175.2</v>
      </c>
      <c r="B171" s="1">
        <f t="shared" si="1048"/>
        <v>-530.86680486868977</v>
      </c>
      <c r="C171" s="1">
        <f t="shared" si="1049"/>
        <v>-2564065.8939724509</v>
      </c>
      <c r="D171" s="2">
        <f t="shared" si="1050"/>
        <v>119.74</v>
      </c>
      <c r="E171" s="7">
        <f t="shared" si="1051"/>
        <v>2.8300000000000001E-3</v>
      </c>
      <c r="F171" s="1">
        <f t="shared" si="1052"/>
        <v>6.2352202539999999E-2</v>
      </c>
      <c r="G171" s="2">
        <f t="shared" si="1053"/>
        <v>3500</v>
      </c>
      <c r="H171" s="3">
        <f t="shared" si="1164"/>
        <v>58.333333333333336</v>
      </c>
      <c r="I171" s="3">
        <f t="shared" si="1165"/>
        <v>366.52</v>
      </c>
      <c r="J171" s="1">
        <f t="shared" si="1054"/>
        <v>0.77</v>
      </c>
      <c r="K171" s="1">
        <f t="shared" si="1055"/>
        <v>0.65</v>
      </c>
      <c r="L171" s="1">
        <f t="shared" si="1166"/>
        <v>0.50050000000000006</v>
      </c>
      <c r="M171" s="40">
        <f t="shared" si="1167"/>
        <v>9.0273513153513143</v>
      </c>
      <c r="N171" s="40">
        <f t="shared" si="1168"/>
        <v>685.17596483516479</v>
      </c>
      <c r="O171" s="1">
        <f t="shared" si="1056"/>
        <v>22.01</v>
      </c>
      <c r="P171" s="1">
        <f t="shared" si="1057"/>
        <v>101</v>
      </c>
      <c r="Q171" s="2">
        <f t="shared" si="1058"/>
        <v>9568.08</v>
      </c>
      <c r="R171" s="1">
        <f t="shared" si="1169"/>
        <v>95.680800000000005</v>
      </c>
      <c r="S171" s="7">
        <f t="shared" si="1059"/>
        <v>0.1084</v>
      </c>
      <c r="T171" s="7">
        <f t="shared" si="1170"/>
        <v>9.228889823999999E-3</v>
      </c>
      <c r="U171" s="7">
        <f t="shared" si="1171"/>
        <v>5.2029491518009133E-2</v>
      </c>
      <c r="V171" s="40">
        <f t="shared" si="1172"/>
        <v>5127.2756619537149</v>
      </c>
      <c r="W171" s="1">
        <f t="shared" si="1060"/>
        <v>0</v>
      </c>
      <c r="X171" s="1">
        <f t="shared" si="1061"/>
        <v>119.74</v>
      </c>
      <c r="Y171" s="1">
        <f t="shared" si="1062"/>
        <v>97.72999999999999</v>
      </c>
      <c r="Z171" s="6">
        <f t="shared" si="1173"/>
        <v>0.80246106979523479</v>
      </c>
      <c r="AA171" s="2">
        <f t="shared" si="1063"/>
        <v>464.2</v>
      </c>
      <c r="AB171" s="40">
        <f t="shared" si="1174"/>
        <v>27481.926356927921</v>
      </c>
      <c r="AC171" s="1">
        <f t="shared" si="1175"/>
        <v>0.20611977595863853</v>
      </c>
      <c r="AD171" s="2">
        <f t="shared" si="1147"/>
        <v>49</v>
      </c>
      <c r="AE171" s="10">
        <f t="shared" si="1176"/>
        <v>10.099869021973289</v>
      </c>
      <c r="AF171" s="12">
        <f t="shared" si="1177"/>
        <v>0.10983275908358263</v>
      </c>
      <c r="AG171" s="43">
        <f t="shared" si="1178"/>
        <v>-1.4149154715007844E-4</v>
      </c>
      <c r="AH171" s="97">
        <f t="shared" si="1179"/>
        <v>3.639541828663331E-5</v>
      </c>
      <c r="AI171" s="11">
        <f t="shared" si="1180"/>
        <v>0</v>
      </c>
      <c r="AJ171" s="43">
        <f t="shared" si="1181"/>
        <v>2.0224059919943869E-3</v>
      </c>
      <c r="AK171" s="43"/>
      <c r="AL171" s="11">
        <f t="shared" si="1182"/>
        <v>0</v>
      </c>
      <c r="AM171" s="10">
        <f t="shared" si="1183"/>
        <v>95.630572898559706</v>
      </c>
      <c r="AN171" s="9"/>
      <c r="AO171" s="9">
        <f t="shared" si="1184"/>
        <v>95.433729491995962</v>
      </c>
      <c r="AP171" s="108">
        <f t="shared" si="715"/>
        <v>95.433729491995962</v>
      </c>
      <c r="AQ171" s="15">
        <f t="shared" si="1185"/>
        <v>0</v>
      </c>
      <c r="AR171" s="49"/>
      <c r="AS171" s="11">
        <f t="shared" si="1186"/>
        <v>1.9196698890057491E-5</v>
      </c>
      <c r="AT171" s="10">
        <f t="shared" si="1187"/>
        <v>95.53214613155086</v>
      </c>
      <c r="AU171" s="9">
        <f t="shared" si="1188"/>
        <v>95.433729491995962</v>
      </c>
      <c r="AV171" s="9">
        <f t="shared" si="1189"/>
        <v>95.237700249816584</v>
      </c>
      <c r="AW171" s="101">
        <f t="shared" si="719"/>
        <v>95.335714870906273</v>
      </c>
      <c r="AX171" s="15">
        <f t="shared" si="720"/>
        <v>1.9116315866727015E-5</v>
      </c>
      <c r="AY171" s="49"/>
      <c r="AZ171" s="11">
        <f t="shared" si="1190"/>
        <v>3.8314973846194596E-5</v>
      </c>
      <c r="BA171" s="10">
        <f t="shared" si="1191"/>
        <v>95.434111338215772</v>
      </c>
      <c r="BB171" s="9">
        <f t="shared" si="1192"/>
        <v>95.43371944917854</v>
      </c>
      <c r="BC171" s="9">
        <f t="shared" si="1193"/>
        <v>95.042471479319616</v>
      </c>
      <c r="BD171" s="101">
        <f t="shared" si="723"/>
        <v>95.238095464249085</v>
      </c>
      <c r="BE171" s="15">
        <f t="shared" si="1194"/>
        <v>3.8153592244134097E-5</v>
      </c>
      <c r="BF171" s="49"/>
      <c r="BG171" s="11">
        <f t="shared" si="1195"/>
        <v>5.7354176751216731E-5</v>
      </c>
      <c r="BH171" s="10">
        <f t="shared" si="1196"/>
        <v>95.336451752047054</v>
      </c>
      <c r="BI171" s="9">
        <f t="shared" si="1197"/>
        <v>95.43367944383175</v>
      </c>
      <c r="BJ171" s="9">
        <f t="shared" si="1198"/>
        <v>94.84802938988102</v>
      </c>
      <c r="BK171" s="101">
        <f t="shared" si="728"/>
        <v>95.140854416856385</v>
      </c>
      <c r="BL171" s="15">
        <f t="shared" si="1199"/>
        <v>5.7111231437824752E-5</v>
      </c>
      <c r="BM171" s="49"/>
      <c r="BN171" s="11">
        <f t="shared" si="1200"/>
        <v>7.6313693194527725E-5</v>
      </c>
      <c r="BO171" s="10">
        <f t="shared" si="1201"/>
        <v>95.239150682984388</v>
      </c>
      <c r="BP171" s="9">
        <f t="shared" si="1202"/>
        <v>95.433589806231623</v>
      </c>
      <c r="BQ171" s="9">
        <f t="shared" si="1203"/>
        <v>94.654360103131836</v>
      </c>
      <c r="BR171" s="101">
        <f t="shared" si="733"/>
        <v>95.04397495468173</v>
      </c>
      <c r="BS171" s="15">
        <f t="shared" si="1204"/>
        <v>7.5988668688321205E-5</v>
      </c>
      <c r="BT171" s="12"/>
      <c r="BU171" s="11">
        <f t="shared" si="1205"/>
        <v>9.5192941649829271E-5</v>
      </c>
      <c r="BV171" s="10">
        <f t="shared" si="1206"/>
        <v>95.142191523176805</v>
      </c>
      <c r="BW171" s="9">
        <f t="shared" si="1207"/>
        <v>95.433431117955209</v>
      </c>
      <c r="BX171" s="9">
        <f t="shared" si="1208"/>
        <v>94.461449662937511</v>
      </c>
      <c r="BY171" s="101">
        <f t="shared" si="738"/>
        <v>94.94744039044636</v>
      </c>
      <c r="BZ171" s="15">
        <f t="shared" si="1209"/>
        <v>9.4785371325961686E-5</v>
      </c>
      <c r="CA171" s="12"/>
      <c r="CB171" s="11">
        <f t="shared" si="1210"/>
        <v>1.1399137265207197E-4</v>
      </c>
      <c r="CC171" s="10">
        <f t="shared" si="1211"/>
        <v>95.04555775255011</v>
      </c>
      <c r="CD171" s="9">
        <f t="shared" si="1212"/>
        <v>95.433184213001653</v>
      </c>
      <c r="CE171" s="9">
        <f t="shared" si="1213"/>
        <v>94.269284045174061</v>
      </c>
      <c r="CF171" s="101">
        <f t="shared" si="743"/>
        <v>94.851234129087857</v>
      </c>
      <c r="CG171" s="15">
        <f t="shared" si="1214"/>
        <v>1.1350083792687042E-4</v>
      </c>
      <c r="CH171" s="12"/>
      <c r="CI171" s="11">
        <f t="shared" si="1215"/>
        <v>1.3270846797477795E-4</v>
      </c>
      <c r="CJ171" s="10">
        <f t="shared" si="1216"/>
        <v>94.949232944180466</v>
      </c>
      <c r="CK171" s="9">
        <f t="shared" si="1217"/>
        <v>95.432830178728494</v>
      </c>
      <c r="CL171" s="9">
        <f t="shared" si="1218"/>
        <v>94.077849167297316</v>
      </c>
      <c r="CM171" s="101">
        <f t="shared" si="748"/>
        <v>94.755339673012912</v>
      </c>
      <c r="CN171" s="15">
        <f t="shared" si="1219"/>
        <v>1.3213459747109222E-4</v>
      </c>
      <c r="CO171" s="12"/>
      <c r="CP171" s="11">
        <f t="shared" si="1220"/>
        <v>1.5134373980890423E-4</v>
      </c>
      <c r="CQ171" s="10">
        <f t="shared" si="1221"/>
        <v>94.85320076947562</v>
      </c>
      <c r="CR171" s="9">
        <f t="shared" si="1222"/>
        <v>95.432350356610357</v>
      </c>
      <c r="CS171" s="9">
        <f t="shared" si="524"/>
        <v>93.887130897700288</v>
      </c>
      <c r="CT171" s="101">
        <f t="shared" si="752"/>
        <v>94.659740627155315</v>
      </c>
      <c r="CU171" s="15">
        <f t="shared" si="1223"/>
        <v>1.5068620850407788E-4</v>
      </c>
      <c r="CV171" s="12"/>
      <c r="CW171" s="11">
        <f t="shared" si="754"/>
        <v>1.6989672994431452E-4</v>
      </c>
      <c r="CX171" s="10">
        <f t="shared" si="755"/>
        <v>94.757445003164918</v>
      </c>
      <c r="CY171" s="9">
        <f t="shared" si="525"/>
        <v>95.431726342827105</v>
      </c>
      <c r="CZ171" s="9">
        <f t="shared" si="526"/>
        <v>93.697115064853705</v>
      </c>
      <c r="DA171" s="101">
        <f t="shared" si="756"/>
        <v>94.564420703840398</v>
      </c>
      <c r="DB171" s="15">
        <f t="shared" si="757"/>
        <v>1.6915525830265695E-4</v>
      </c>
      <c r="DC171" s="12"/>
      <c r="DD171" s="11">
        <f t="shared" si="758"/>
        <v>1.8836700895511982E-4</v>
      </c>
      <c r="DE171" s="10">
        <f t="shared" si="759"/>
        <v>94.661949528098944</v>
      </c>
      <c r="DF171" s="9">
        <f t="shared" si="527"/>
        <v>95.430939988688507</v>
      </c>
      <c r="DG171" s="9">
        <f t="shared" si="528"/>
        <v>93.507787466229601</v>
      </c>
      <c r="DH171" s="101">
        <f t="shared" si="760"/>
        <v>94.469363727459054</v>
      </c>
      <c r="DI171" s="15">
        <f t="shared" si="761"/>
        <v>1.8754136204626276E-4</v>
      </c>
      <c r="DJ171" s="12"/>
      <c r="DK171" s="11">
        <f t="shared" si="762"/>
        <v>2.0675417538951771E-4</v>
      </c>
      <c r="DL171" s="10">
        <f t="shared" si="763"/>
        <v>94.566698339862199</v>
      </c>
      <c r="DM171" s="9">
        <f t="shared" si="529"/>
        <v>95.429973400902242</v>
      </c>
      <c r="DN171" s="9">
        <f t="shared" si="530"/>
        <v>93.319133876999956</v>
      </c>
      <c r="DO171" s="101">
        <f t="shared" si="764"/>
        <v>94.374553638951099</v>
      </c>
      <c r="DP171" s="15">
        <f t="shared" si="765"/>
        <v>2.0584416199478963E-4</v>
      </c>
      <c r="DQ171" s="12"/>
      <c r="DR171" s="11">
        <f t="shared" si="766"/>
        <v>2.2505785496560422E-4</v>
      </c>
      <c r="DS171" s="10">
        <f t="shared" si="767"/>
        <v>94.471675551198146</v>
      </c>
      <c r="DT171" s="9">
        <f t="shared" si="531"/>
        <v>95.428808941692125</v>
      </c>
      <c r="DU171" s="9">
        <f t="shared" si="532"/>
        <v>93.1311400585152</v>
      </c>
      <c r="DV171" s="101">
        <f t="shared" si="768"/>
        <v>94.279974500103663</v>
      </c>
      <c r="DW171" s="15">
        <f t="shared" si="769"/>
        <v>2.2406332667331303E-4</v>
      </c>
      <c r="DX171" s="12"/>
      <c r="DY171" s="11">
        <f t="shared" si="770"/>
        <v>2.4327769977336663E-4</v>
      </c>
      <c r="DZ171" s="10">
        <f t="shared" si="771"/>
        <v>94.376865396252271</v>
      </c>
      <c r="EA171" s="9">
        <f t="shared" si="533"/>
        <v>95.427429228773164</v>
      </c>
      <c r="EB171" s="9">
        <f t="shared" si="534"/>
        <v>92.943791766552195</v>
      </c>
      <c r="EC171" s="101">
        <f t="shared" si="772"/>
        <v>94.18561049766268</v>
      </c>
      <c r="ED171" s="15">
        <f t="shared" si="773"/>
        <v>2.4219855006533774E-4</v>
      </c>
      <c r="EE171" s="12"/>
      <c r="EF171" s="11">
        <f t="shared" si="774"/>
        <v>2.6141338748448363E-4</v>
      </c>
      <c r="EG171" s="10">
        <f t="shared" si="775"/>
        <v>94.282252234631272</v>
      </c>
      <c r="EH171" s="9">
        <f t="shared" si="535"/>
        <v>95.425817135190073</v>
      </c>
      <c r="EI171" s="9">
        <f t="shared" si="536"/>
        <v>92.757074759337414</v>
      </c>
      <c r="EJ171" s="101">
        <f t="shared" si="776"/>
        <v>94.091445947263736</v>
      </c>
      <c r="EK171" s="15">
        <f t="shared" si="777"/>
        <v>2.6024955081464904E-4</v>
      </c>
      <c r="EL171" s="12"/>
      <c r="EM171" s="11">
        <f t="shared" si="778"/>
        <v>2.7946462057005812E-4</v>
      </c>
      <c r="EN171" s="10">
        <f t="shared" si="779"/>
        <v>94.187820555284361</v>
      </c>
      <c r="EO171" s="9">
        <f t="shared" si="537"/>
        <v>95.423955789025598</v>
      </c>
      <c r="EP171" s="9">
        <f t="shared" si="538"/>
        <v>92.570974805339375</v>
      </c>
      <c r="EQ171" s="101">
        <f t="shared" si="780"/>
        <v>93.997465297182487</v>
      </c>
      <c r="ER171" s="15">
        <f t="shared" si="781"/>
        <v>2.78216071436962E-4</v>
      </c>
      <c r="ES171" s="12"/>
      <c r="ET171" s="11">
        <f t="shared" si="782"/>
        <v>2.9743112552747423E-4</v>
      </c>
      <c r="EU171" s="10">
        <f t="shared" si="783"/>
        <v>94.09355498020679</v>
      </c>
      <c r="EV171" s="9">
        <f t="shared" si="539"/>
        <v>95.421828572985007</v>
      </c>
      <c r="EW171" s="9">
        <f t="shared" si="540"/>
        <v>92.385477690833042</v>
      </c>
      <c r="EX171" s="101">
        <f t="shared" si="784"/>
        <v>93.903653131909024</v>
      </c>
      <c r="EY171" s="15">
        <f t="shared" si="785"/>
        <v>2.9609787754175313E-4</v>
      </c>
      <c r="EZ171" s="12"/>
      <c r="FA171" s="11">
        <f t="shared" si="786"/>
        <v>3.1531265211671891E-4</v>
      </c>
      <c r="FB171" s="10">
        <f t="shared" si="787"/>
        <v>93.999440267970073</v>
      </c>
      <c r="FC171" s="9">
        <f t="shared" si="541"/>
        <v>95.419419123862909</v>
      </c>
      <c r="FD171" s="9">
        <f t="shared" si="542"/>
        <v>92.200569227232677</v>
      </c>
      <c r="FE171" s="101">
        <f t="shared" si="788"/>
        <v>93.809994175547786</v>
      </c>
      <c r="FF171" s="15">
        <f t="shared" si="789"/>
        <v>3.1389475706517059E-4</v>
      </c>
      <c r="FG171" s="12"/>
      <c r="FH171" s="11">
        <f t="shared" si="790"/>
        <v>3.3310897260715604E-4</v>
      </c>
      <c r="FI171" s="10">
        <f t="shared" si="791"/>
        <v>93.905461317080025</v>
      </c>
      <c r="FJ171" s="9">
        <f t="shared" si="543"/>
        <v>95.416711331898384</v>
      </c>
      <c r="FK171" s="9">
        <f t="shared" si="544"/>
        <v>92.016235258195451</v>
      </c>
      <c r="FL171" s="101">
        <f t="shared" si="792"/>
        <v>93.71647329504691</v>
      </c>
      <c r="FM171" s="15">
        <f t="shared" si="793"/>
        <v>3.3160651951442163E-4</v>
      </c>
      <c r="FN171" s="12"/>
      <c r="FO171" s="11">
        <f t="shared" si="794"/>
        <v>3.508198810350761E-4</v>
      </c>
      <c r="FP171" s="10">
        <f t="shared" si="795"/>
        <v>93.81160316916673</v>
      </c>
      <c r="FQ171" s="9">
        <f t="shared" si="545"/>
        <v>95.41368934002422</v>
      </c>
      <c r="FR171" s="9">
        <f t="shared" si="546"/>
        <v>91.832461666494737</v>
      </c>
      <c r="FS171" s="101">
        <f t="shared" si="796"/>
        <v>93.623075503259486</v>
      </c>
      <c r="FT171" s="15">
        <f t="shared" si="797"/>
        <v>3.4923299522429668E-4</v>
      </c>
      <c r="FU171" s="12"/>
      <c r="FV171" s="11">
        <f t="shared" si="798"/>
        <v>3.6844519247273958E-4</v>
      </c>
      <c r="FW171" s="10">
        <f t="shared" si="799"/>
        <v>93.71785101200868</v>
      </c>
      <c r="FX171" s="9">
        <f t="shared" si="547"/>
        <v>95.410337543016112</v>
      </c>
      <c r="FY171" s="9">
        <f t="shared" si="548"/>
        <v>91.649234380664737</v>
      </c>
      <c r="FZ171" s="101">
        <f t="shared" si="800"/>
        <v>93.529785961840417</v>
      </c>
      <c r="GA171" s="15">
        <f t="shared" si="801"/>
        <v>3.6677403462624105E-4</v>
      </c>
      <c r="GB171" s="12"/>
      <c r="GC171" s="11">
        <f t="shared" si="802"/>
        <v>3.859847423092976E-4</v>
      </c>
      <c r="GD171" s="10">
        <f t="shared" si="803"/>
        <v>93.624190182394685</v>
      </c>
      <c r="GE171" s="9">
        <f t="shared" si="549"/>
        <v>95.406640586547184</v>
      </c>
      <c r="GF171" s="9">
        <f t="shared" si="550"/>
        <v>91.466539381417277</v>
      </c>
      <c r="GG171" s="101">
        <f t="shared" si="804"/>
        <v>93.43658998398223</v>
      </c>
      <c r="GH171" s="15">
        <f t="shared" si="805"/>
        <v>3.8422950753037497E-4</v>
      </c>
      <c r="GI171" s="12"/>
      <c r="GJ171" s="11">
        <f t="shared" si="1224"/>
        <v>4.0343838554407285E-4</v>
      </c>
      <c r="GK171" s="10">
        <f t="shared" si="1225"/>
        <v>93.530606168826608</v>
      </c>
      <c r="GL171" s="9">
        <f t="shared" si="551"/>
        <v>95.40258336615338</v>
      </c>
      <c r="GM171" s="9">
        <f t="shared" si="1234"/>
        <v>91.284362707829985</v>
      </c>
      <c r="GN171" s="120">
        <f t="shared" si="808"/>
        <v>93.343473036991682</v>
      </c>
      <c r="GO171" s="15">
        <f t="shared" si="1226"/>
        <v>4.0159930242117837E-4</v>
      </c>
      <c r="GP171" s="12"/>
      <c r="GQ171" s="11">
        <f t="shared" si="810"/>
        <v>4.2080599609280151E-4</v>
      </c>
      <c r="GR171" s="10">
        <f t="shared" si="811"/>
        <v>93.437084614065128</v>
      </c>
      <c r="GS171" s="9">
        <f t="shared" si="553"/>
        <v>95.398151026114789</v>
      </c>
      <c r="GT171" s="9">
        <f t="shared" si="1235"/>
        <v>91.102690463311319</v>
      </c>
      <c r="GU171" s="120">
        <f t="shared" si="812"/>
        <v>93.250420744713054</v>
      </c>
      <c r="GV171" s="15">
        <f t="shared" si="813"/>
        <v>4.1888332576668137E-4</v>
      </c>
      <c r="GW171" s="12"/>
      <c r="GX171" s="11">
        <f t="shared" si="814"/>
        <v>4.3808746610681833E-4</v>
      </c>
      <c r="GY171" s="10">
        <f t="shared" si="815"/>
        <v>93.343611317523809</v>
      </c>
      <c r="GZ171" s="9">
        <f t="shared" si="555"/>
        <v>95.393328958258124</v>
      </c>
      <c r="HA171" s="9">
        <f t="shared" si="556"/>
        <v>90.921508821340154</v>
      </c>
      <c r="HB171" s="101">
        <f t="shared" si="816"/>
        <v>93.157418889799146</v>
      </c>
      <c r="HC171" s="15">
        <f t="shared" si="817"/>
        <v>4.3608150134198144E-4</v>
      </c>
      <c r="HD171" s="12"/>
      <c r="HE171" s="11">
        <f t="shared" si="818"/>
        <v>4.5528270530594423E-4</v>
      </c>
      <c r="HF171" s="10">
        <f t="shared" si="819"/>
        <v>93.250172237512686</v>
      </c>
      <c r="HG171" s="9">
        <f t="shared" si="557"/>
        <v>95.388102800685132</v>
      </c>
      <c r="HH171" s="9">
        <f t="shared" si="558"/>
        <v>90.740804030984435</v>
      </c>
      <c r="HI171" s="101">
        <f t="shared" si="820"/>
        <v>93.064453415834777</v>
      </c>
      <c r="HJ171" s="15">
        <f t="shared" si="821"/>
        <v>4.5319376956708119E-4</v>
      </c>
      <c r="HK171" s="12"/>
      <c r="HL171" s="11">
        <f t="shared" si="822"/>
        <v>4.7239164032508306E-4</v>
      </c>
      <c r="HM171" s="10">
        <f t="shared" si="823"/>
        <v>93.156753493336026</v>
      </c>
      <c r="HN171" s="9">
        <f t="shared" si="559"/>
        <v>95.382458436431662</v>
      </c>
      <c r="HO171" s="9">
        <f t="shared" si="1236"/>
        <v>90.560562422200235</v>
      </c>
      <c r="HP171" s="120">
        <f t="shared" si="824"/>
        <v>92.971510429315941</v>
      </c>
      <c r="HQ171" s="15">
        <f t="shared" si="825"/>
        <v>4.7022008685935264E-4</v>
      </c>
      <c r="HR171" s="12"/>
      <c r="HS171" s="11">
        <f t="shared" si="1064"/>
        <v>4.8941421407489472E-4</v>
      </c>
      <c r="HT171" s="10">
        <f t="shared" si="826"/>
        <v>93.063341367247205</v>
      </c>
      <c r="HU171" s="9">
        <f t="shared" si="1237"/>
        <v>95.376381992062036</v>
      </c>
      <c r="HV171" s="9">
        <f t="shared" si="562"/>
        <v>90.380770410914124</v>
      </c>
      <c r="HW171" s="120">
        <f t="shared" si="827"/>
        <v>92.878576201488073</v>
      </c>
      <c r="HX171" s="15">
        <f t="shared" si="828"/>
        <v>4.87160425000865E-4</v>
      </c>
      <c r="HY171" s="12"/>
      <c r="HZ171" s="11">
        <f t="shared" si="1065"/>
        <v>5.0635038511672879E-4</v>
      </c>
      <c r="IA171" s="10">
        <f t="shared" si="829"/>
        <v>92.96992230626428</v>
      </c>
      <c r="IB171" s="9">
        <f t="shared" si="1238"/>
        <v>95.369859836203034</v>
      </c>
      <c r="IC171" s="9">
        <f t="shared" si="564"/>
        <v>90.201414503890362</v>
      </c>
      <c r="ID171" s="120">
        <f t="shared" si="830"/>
        <v>92.785637170046698</v>
      </c>
      <c r="IE171" s="15">
        <f t="shared" si="831"/>
        <v>5.04014770520771E-4</v>
      </c>
      <c r="IF171" s="12"/>
      <c r="IG171" s="11">
        <f t="shared" si="1066"/>
        <v>5.2320012705208373E-4</v>
      </c>
      <c r="IH171" s="10">
        <f t="shared" si="832"/>
        <v>92.876482923849196</v>
      </c>
      <c r="II171" s="9">
        <f t="shared" si="1239"/>
        <v>95.362878578021821</v>
      </c>
      <c r="IJ171" s="9">
        <f t="shared" si="566"/>
        <v>90.022481303388176</v>
      </c>
      <c r="IK171" s="120">
        <f t="shared" si="833"/>
        <v>92.692679940705005</v>
      </c>
      <c r="IL171" s="15">
        <f t="shared" si="834"/>
        <v>5.2078312409271823E-4</v>
      </c>
      <c r="IM171" s="12"/>
      <c r="IN171" s="11">
        <f t="shared" si="1067"/>
        <v>5.3996342792652892E-4</v>
      </c>
      <c r="IO171" s="10">
        <f t="shared" si="835"/>
        <v>92.783010001455239</v>
      </c>
      <c r="IP171" s="9">
        <f t="shared" si="1240"/>
        <v>95.355425065651715</v>
      </c>
      <c r="IQ171" s="9">
        <f t="shared" si="568"/>
        <v>89.843957511608096</v>
      </c>
      <c r="IR171" s="120">
        <f t="shared" si="836"/>
        <v>92.599691288629913</v>
      </c>
      <c r="IS171" s="15">
        <f t="shared" si="837"/>
        <v>5.3746549994773414E-4</v>
      </c>
      <c r="IT171" s="12"/>
      <c r="IU171" s="11">
        <f t="shared" si="1068"/>
        <v>5.5664028964859825E-4</v>
      </c>
      <c r="IV171" s="10">
        <f t="shared" si="838"/>
        <v>92.689490489944177</v>
      </c>
      <c r="IW171" s="9">
        <f t="shared" si="1241"/>
        <v>95.347486384569933</v>
      </c>
      <c r="IX171" s="9">
        <f t="shared" si="570"/>
        <v>89.665829934935772</v>
      </c>
      <c r="IY171" s="120">
        <f t="shared" si="839"/>
        <v>92.506658159752845</v>
      </c>
      <c r="IZ171" s="15">
        <f t="shared" si="840"/>
        <v>5.5406192530218059E-4</v>
      </c>
      <c r="JA171" s="12"/>
      <c r="JB171" s="11">
        <f t="shared" si="1069"/>
        <v>5.7323072742321648E-4</v>
      </c>
      <c r="JC171" s="10">
        <f t="shared" si="841"/>
        <v>92.595911510879176</v>
      </c>
      <c r="JD171" s="9">
        <f t="shared" si="1242"/>
        <v>95.339049855930924</v>
      </c>
      <c r="JE171" s="9">
        <f t="shared" si="572"/>
        <v>89.488085487981181</v>
      </c>
      <c r="JF171" s="120">
        <f t="shared" si="842"/>
        <v>92.413567671956059</v>
      </c>
      <c r="JG171" s="15">
        <f t="shared" si="843"/>
        <v>5.70572439801321E-4</v>
      </c>
      <c r="JH171" s="12"/>
      <c r="JI171" s="11">
        <f t="shared" si="1070"/>
        <v>5.8973476920024589E-4</v>
      </c>
      <c r="JJ171" s="10">
        <f t="shared" si="844"/>
        <v>92.502260357694269</v>
      </c>
      <c r="JK171" s="9">
        <f t="shared" si="1243"/>
        <v>95.330103034858837</v>
      </c>
      <c r="JL171" s="9">
        <f t="shared" si="574"/>
        <v>89.310711197421199</v>
      </c>
      <c r="JM171" s="120">
        <f t="shared" si="845"/>
        <v>92.320407116140018</v>
      </c>
      <c r="JN171" s="15">
        <f t="shared" si="846"/>
        <v>5.8699709497811437E-4</v>
      </c>
      <c r="JO171" s="12"/>
      <c r="JP171" s="11">
        <f t="shared" si="1071"/>
        <v>6.0615245513776341E-4</v>
      </c>
      <c r="JQ171" s="10">
        <f t="shared" si="847"/>
        <v>92.408524496746011</v>
      </c>
      <c r="JR171" s="9">
        <f t="shared" si="1244"/>
        <v>95.320633708702715</v>
      </c>
      <c r="JS171" s="9">
        <f t="shared" si="576"/>
        <v>89.13369420564527</v>
      </c>
      <c r="JT171" s="120">
        <f t="shared" si="848"/>
        <v>92.227163957173985</v>
      </c>
      <c r="JU171" s="15">
        <f t="shared" si="849"/>
        <v>6.0333595372751687E-4</v>
      </c>
      <c r="JV171" s="12"/>
      <c r="JW171" s="11">
        <f t="shared" si="1072"/>
        <v>6.224838370804018E-4</v>
      </c>
      <c r="JX171" s="10">
        <f t="shared" si="850"/>
        <v>92.314691568248918</v>
      </c>
      <c r="JY171" s="9">
        <f t="shared" si="1245"/>
        <v>95.310629895257605</v>
      </c>
      <c r="JZ171" s="9">
        <f t="shared" si="578"/>
        <v>88.957021774210801</v>
      </c>
      <c r="KA171" s="120">
        <f t="shared" si="851"/>
        <v>92.133825834734211</v>
      </c>
      <c r="KB171" s="15">
        <f t="shared" si="852"/>
        <v>6.1958908979606038E-4</v>
      </c>
      <c r="KC171" s="12"/>
      <c r="KD171" s="11">
        <f t="shared" si="1073"/>
        <v>6.3872897805248284E-4</v>
      </c>
      <c r="KE171" s="10">
        <f t="shared" si="853"/>
        <v>92.220749387099502</v>
      </c>
      <c r="KF171" s="9">
        <f t="shared" si="1246"/>
        <v>95.300079840954666</v>
      </c>
      <c r="KG171" s="9">
        <f t="shared" si="580"/>
        <v>88.780681287111094</v>
      </c>
      <c r="KH171" s="120">
        <f t="shared" si="854"/>
        <v>92.040380564032887</v>
      </c>
      <c r="KI171" s="15">
        <f t="shared" si="855"/>
        <v>6.3575658728668631E-4</v>
      </c>
      <c r="KJ171" s="12"/>
      <c r="KK171" s="11">
        <f t="shared" si="1074"/>
        <v>6.5488795176596513E-4</v>
      </c>
      <c r="KL171" s="10">
        <f t="shared" si="856"/>
        <v>92.126685943591852</v>
      </c>
      <c r="KM171" s="9">
        <f t="shared" si="1247"/>
        <v>95.288972019023433</v>
      </c>
      <c r="KN171" s="9">
        <f t="shared" si="582"/>
        <v>88.604660253858185</v>
      </c>
      <c r="KO171" s="120">
        <f t="shared" si="857"/>
        <v>91.946816136440816</v>
      </c>
      <c r="KP171" s="15">
        <f t="shared" si="858"/>
        <v>6.518385401788813E-4</v>
      </c>
      <c r="KQ171" s="12"/>
      <c r="KR171" s="11">
        <f t="shared" si="1075"/>
        <v>6.7096084214328844E-4</v>
      </c>
      <c r="KS171" s="10">
        <f t="shared" si="859"/>
        <v>92.032489404027359</v>
      </c>
      <c r="KT171" s="9">
        <f t="shared" si="1248"/>
        <v>95.277295127628861</v>
      </c>
      <c r="KU171" s="9">
        <f t="shared" si="584"/>
        <v>88.428946312386074</v>
      </c>
      <c r="KV171" s="120">
        <f t="shared" si="860"/>
        <v>91.853120720007468</v>
      </c>
      <c r="KW171" s="15">
        <f t="shared" si="861"/>
        <v>6.6783505186390432E-4</v>
      </c>
      <c r="KX171" s="12"/>
      <c r="KY171" s="11">
        <f t="shared" si="1076"/>
        <v>6.8694774285488159E-4</v>
      </c>
      <c r="KZ171" s="10">
        <f t="shared" si="862"/>
        <v>91.93814811122266</v>
      </c>
      <c r="LA171" s="9">
        <f t="shared" si="1249"/>
        <v>95.265038087986056</v>
      </c>
      <c r="LB171" s="9">
        <f t="shared" si="586"/>
        <v>88.253527231779103</v>
      </c>
      <c r="LC171" s="120">
        <f t="shared" si="863"/>
        <v>91.759282659882587</v>
      </c>
      <c r="LD171" s="15">
        <f t="shared" si="864"/>
        <v>6.8374623469486418E-4</v>
      </c>
      <c r="LE171" s="12"/>
      <c r="LF171" s="11">
        <f t="shared" si="1077"/>
        <v>7.0284875687112226E-4</v>
      </c>
      <c r="LG171" s="10">
        <f t="shared" si="865"/>
        <v>91.843650584919516</v>
      </c>
      <c r="LH171" s="9">
        <f t="shared" si="1250"/>
        <v>95.252190042455155</v>
      </c>
      <c r="LI171" s="9">
        <f t="shared" si="588"/>
        <v>88.078390914826414</v>
      </c>
      <c r="LJ171" s="120">
        <f t="shared" si="866"/>
        <v>91.665290478640784</v>
      </c>
      <c r="LK171" s="15">
        <f t="shared" si="867"/>
        <v>6.995722095518472E-4</v>
      </c>
      <c r="LL171" s="12"/>
      <c r="LM171" s="11">
        <f t="shared" si="1078"/>
        <v>7.1866399602894956E-4</v>
      </c>
      <c r="LN171" s="10">
        <f t="shared" si="868"/>
        <v>91.748985522098295</v>
      </c>
      <c r="LO171" s="9">
        <f t="shared" si="1251"/>
        <v>95.238740352618763</v>
      </c>
      <c r="LP171" s="9">
        <f t="shared" si="590"/>
        <v>87.90352540040918</v>
      </c>
      <c r="LQ171" s="120">
        <f t="shared" si="869"/>
        <v>91.571132876513971</v>
      </c>
      <c r="LR171" s="15">
        <f t="shared" si="870"/>
        <v>7.1531310542161748E-4</v>
      </c>
      <c r="LS171" s="12"/>
      <c r="LT171" s="11">
        <f t="shared" si="1079"/>
        <v>7.3439358061271791E-4</v>
      </c>
      <c r="LU171" s="10">
        <f t="shared" si="871"/>
        <v>91.654141797199543</v>
      </c>
      <c r="LV171" s="9">
        <f t="shared" si="1252"/>
        <v>95.224678597344351</v>
      </c>
      <c r="LW171" s="9">
        <f t="shared" si="592"/>
        <v>87.728918865725547</v>
      </c>
      <c r="LX171" s="120">
        <f t="shared" si="872"/>
        <v>91.476798731534956</v>
      </c>
      <c r="LY171" s="15">
        <f t="shared" si="873"/>
        <v>7.3096905899170826E-4</v>
      </c>
      <c r="LZ171" s="12"/>
      <c r="MA171" s="11">
        <f t="shared" si="1080"/>
        <v>7.5003763894904174E-4</v>
      </c>
      <c r="MB171" s="10">
        <f t="shared" si="874"/>
        <v>91.559108462257257</v>
      </c>
      <c r="MC171" s="9">
        <f t="shared" si="1253"/>
        <v>95.209994570833686</v>
      </c>
      <c r="MD171" s="9">
        <f t="shared" si="594"/>
        <v>87.554559628352095</v>
      </c>
      <c r="ME171" s="120">
        <f t="shared" si="875"/>
        <v>91.382277099592898</v>
      </c>
      <c r="MF171" s="15">
        <f t="shared" si="876"/>
        <v>7.4654021425917666E-4</v>
      </c>
      <c r="MG171" s="12"/>
      <c r="MH171" s="11">
        <f t="shared" si="1081"/>
        <v>7.655963070159835E-4</v>
      </c>
      <c r="MI171" s="10">
        <f t="shared" si="877"/>
        <v>91.463874746944271</v>
      </c>
      <c r="MJ171" s="9">
        <f t="shared" si="1254"/>
        <v>95.194678280661435</v>
      </c>
      <c r="MK171" s="9">
        <f t="shared" si="596"/>
        <v>87.380436148153422</v>
      </c>
      <c r="ML171" s="120">
        <f t="shared" si="878"/>
        <v>91.287557214407428</v>
      </c>
      <c r="MM171" s="15">
        <f t="shared" si="879"/>
        <v>7.6202672215311006E-4</v>
      </c>
      <c r="MN171" s="12"/>
      <c r="MO171" s="11">
        <f t="shared" si="1082"/>
        <v>7.810697280656668E-4</v>
      </c>
      <c r="MP171" s="10">
        <f t="shared" si="880"/>
        <v>91.368430058536546</v>
      </c>
      <c r="MQ171" s="9">
        <f t="shared" si="1255"/>
        <v>95.178719945804829</v>
      </c>
      <c r="MR171" s="9">
        <f t="shared" si="598"/>
        <v>87.206537029037833</v>
      </c>
      <c r="MS171" s="120">
        <f t="shared" si="881"/>
        <v>91.192628487421331</v>
      </c>
      <c r="MT171" s="15">
        <f t="shared" si="882"/>
        <v>7.7742874017127143E-4</v>
      </c>
      <c r="MU171" s="12"/>
      <c r="MV171" s="11">
        <f t="shared" si="1083"/>
        <v>7.9645805226070704E-4</v>
      </c>
      <c r="MW171" s="10">
        <f t="shared" si="883"/>
        <v>91.272763981796288</v>
      </c>
      <c r="MX171" s="9">
        <f t="shared" si="1256"/>
        <v>95.162109994666181</v>
      </c>
      <c r="MY171" s="9">
        <f t="shared" si="1257"/>
        <v>87.032851020566554</v>
      </c>
      <c r="MZ171" s="120">
        <f t="shared" si="884"/>
        <v>91.097480507616368</v>
      </c>
      <c r="NA171" s="15">
        <f t="shared" si="885"/>
        <v>7.9274643203034129E-4</v>
      </c>
      <c r="NB171" s="12"/>
      <c r="NC171" s="11">
        <f t="shared" si="1084"/>
        <v>8.1176143632393373E-4</v>
      </c>
      <c r="ND171" s="10">
        <f t="shared" si="886"/>
        <v>91.176866278778448</v>
      </c>
      <c r="NE171" s="9">
        <f t="shared" si="601"/>
        <v>95.144839063090075</v>
      </c>
      <c r="NF171" s="9">
        <f t="shared" si="1258"/>
        <v>86.859367019419437</v>
      </c>
      <c r="NG171" s="120">
        <f t="shared" si="887"/>
        <v>91.002103041254756</v>
      </c>
      <c r="NH171" s="15">
        <f t="shared" si="888"/>
        <v>8.0797996732962006E-4</v>
      </c>
      <c r="NI171" s="12"/>
      <c r="NJ171" s="11">
        <f t="shared" si="1085"/>
        <v>8.2698004320129004E-4</v>
      </c>
      <c r="NK171" s="10">
        <f t="shared" si="889"/>
        <v>91.080726888562936</v>
      </c>
      <c r="NL171" s="9">
        <f t="shared" si="603"/>
        <v>95.12689799237674</v>
      </c>
      <c r="NM171" s="9">
        <f t="shared" si="1259"/>
        <v>86.68607407072146</v>
      </c>
      <c r="NN171" s="120">
        <f t="shared" si="890"/>
        <v>90.906486031549093</v>
      </c>
      <c r="NO171" s="15">
        <f t="shared" si="891"/>
        <v>8.2312952122794321E-4</v>
      </c>
      <c r="NP171" s="12"/>
      <c r="NQ171" s="11">
        <f t="shared" si="1086"/>
        <v>8.4211404173766392E-4</v>
      </c>
      <c r="NR171" s="10">
        <f t="shared" si="892"/>
        <v>90.984335926915435</v>
      </c>
      <c r="NS171" s="9">
        <f t="shared" si="605"/>
        <v>95.108277827293065</v>
      </c>
      <c r="NT171" s="9">
        <f t="shared" si="1260"/>
        <v>86.51296136923439</v>
      </c>
      <c r="NU171" s="120">
        <f t="shared" si="893"/>
        <v>90.810619598263727</v>
      </c>
      <c r="NV171" s="15">
        <f t="shared" si="894"/>
        <v>8.3819527413350411E-4</v>
      </c>
      <c r="NW171" s="12"/>
      <c r="NX171" s="11">
        <f t="shared" si="1087"/>
        <v>8.5716360636537727E-4</v>
      </c>
      <c r="NY171" s="10">
        <f t="shared" si="895"/>
        <v>90.887683685879736</v>
      </c>
      <c r="NZ171" s="9">
        <f t="shared" si="607"/>
        <v>95.088969814082844</v>
      </c>
      <c r="OA171" s="9">
        <f t="shared" si="1261"/>
        <v>86.340018260416713</v>
      </c>
      <c r="OB171" s="120">
        <f t="shared" si="896"/>
        <v>90.714494037249779</v>
      </c>
      <c r="OC171" s="15">
        <f t="shared" si="897"/>
        <v>8.5317741140647008E-4</v>
      </c>
      <c r="OD171" s="12"/>
      <c r="OE171" s="11">
        <f t="shared" si="1088"/>
        <v>8.721289168051844E-4</v>
      </c>
      <c r="OF171" s="10">
        <f t="shared" si="898"/>
        <v>90.790760633303805</v>
      </c>
      <c r="OG171" s="9">
        <f t="shared" si="609"/>
        <v>95.068965398477317</v>
      </c>
      <c r="OH171" s="9">
        <f t="shared" si="1262"/>
        <v>86.167234241358415</v>
      </c>
      <c r="OI171" s="120">
        <f t="shared" si="899"/>
        <v>90.618099819917859</v>
      </c>
      <c r="OJ171" s="15">
        <f t="shared" si="900"/>
        <v>8.6807612307380512E-4</v>
      </c>
      <c r="OK171" s="12"/>
      <c r="OL171" s="11">
        <f t="shared" si="1089"/>
        <v>8.8701015777927579E-4</v>
      </c>
      <c r="OM171" s="10">
        <f t="shared" si="901"/>
        <v>90.693557412303491</v>
      </c>
      <c r="ON171" s="9">
        <f t="shared" si="611"/>
        <v>95.048256223707412</v>
      </c>
      <c r="OO171" s="9">
        <f t="shared" si="1263"/>
        <v>85.99459896159081</v>
      </c>
      <c r="OP171" s="120">
        <f t="shared" si="902"/>
        <v>90.521427592649104</v>
      </c>
      <c r="OQ171" s="15">
        <f t="shared" si="903"/>
        <v>8.8289160355645656E-4</v>
      </c>
      <c r="OR171" s="12"/>
      <c r="OS171" s="11">
        <f t="shared" si="1090"/>
        <v>9.0180751873639479E-4</v>
      </c>
      <c r="OT171" s="10">
        <f t="shared" si="904"/>
        <v>90.596064840664582</v>
      </c>
      <c r="OU171" s="9">
        <f t="shared" si="613"/>
        <v>95.026834128518672</v>
      </c>
      <c r="OV171" s="9">
        <f t="shared" si="1264"/>
        <v>87.031490455441528</v>
      </c>
      <c r="OW171" s="120">
        <f t="shared" si="905"/>
        <v>91.0291622919801</v>
      </c>
      <c r="OX171" s="15">
        <f t="shared" si="906"/>
        <v>7.7968732327048031E-4</v>
      </c>
      <c r="OY171" s="12"/>
      <c r="OZ171" s="11">
        <f t="shared" si="1091"/>
        <v>7.9804004709650147E-4</v>
      </c>
      <c r="PA171" s="10">
        <f t="shared" si="907"/>
        <v>91.105759408996065</v>
      </c>
      <c r="PB171" s="9">
        <f t="shared" si="615"/>
        <v>95.010127526852116</v>
      </c>
      <c r="PC171" s="9">
        <f t="shared" si="1265"/>
        <v>94.011138665556871</v>
      </c>
      <c r="PD171" s="120">
        <f t="shared" si="908"/>
        <v>94.510633096204486</v>
      </c>
      <c r="PE171" s="15">
        <f t="shared" si="909"/>
        <v>9.7419070785302922E-5</v>
      </c>
      <c r="PF171" s="12"/>
      <c r="PG171" s="11">
        <f t="shared" si="1092"/>
        <v>1.1402224774066332E-4</v>
      </c>
      <c r="PH171" s="10">
        <f t="shared" si="910"/>
        <v>94.595404866788641</v>
      </c>
      <c r="PI171" s="9">
        <f t="shared" si="617"/>
        <v>95.009866710307378</v>
      </c>
      <c r="PJ171" s="9">
        <f t="shared" si="1266"/>
        <v>94.107939771452934</v>
      </c>
      <c r="PK171" s="120">
        <f t="shared" si="911"/>
        <v>94.558903240880156</v>
      </c>
      <c r="PL171" s="15">
        <f t="shared" si="912"/>
        <v>8.795381780884891E-5</v>
      </c>
      <c r="PM171" s="12"/>
      <c r="PN171" s="11">
        <f t="shared" si="1093"/>
        <v>1.0454203345313592E-4</v>
      </c>
      <c r="PO171" s="10">
        <f t="shared" si="913"/>
        <v>94.643655244244997</v>
      </c>
      <c r="PP171" s="9">
        <f t="shared" si="619"/>
        <v>95.009654113585952</v>
      </c>
      <c r="PQ171" s="9">
        <f t="shared" si="1267"/>
        <v>94.207099150214859</v>
      </c>
      <c r="PR171" s="120">
        <f t="shared" si="914"/>
        <v>94.608376631900398</v>
      </c>
      <c r="PS171" s="15">
        <f t="shared" si="915"/>
        <v>7.8263293831299453E-5</v>
      </c>
      <c r="PT171" s="12"/>
      <c r="PU171" s="11">
        <f t="shared" si="1094"/>
        <v>9.4837766577951751E-5</v>
      </c>
      <c r="PV171" s="10">
        <f t="shared" si="916"/>
        <v>94.69311134462788</v>
      </c>
      <c r="PW171" s="9">
        <f t="shared" si="621"/>
        <v>95.009485782852664</v>
      </c>
      <c r="PX171" s="9">
        <f t="shared" si="1268"/>
        <v>94.308598736244662</v>
      </c>
      <c r="PY171" s="120">
        <f t="shared" si="917"/>
        <v>94.65904225954867</v>
      </c>
      <c r="PZ171" s="15">
        <f t="shared" si="918"/>
        <v>6.8348874998942419E-5</v>
      </c>
      <c r="QA171" s="12"/>
      <c r="QB171" s="11">
        <f t="shared" si="1095"/>
        <v>8.491087674651149E-5</v>
      </c>
      <c r="QC171" s="10">
        <f t="shared" si="919"/>
        <v>94.743762067263361</v>
      </c>
      <c r="QD171" s="9">
        <f t="shared" si="623"/>
        <v>95.009357399145301</v>
      </c>
      <c r="QE171" s="9">
        <f t="shared" si="1269"/>
        <v>94.41241975992375</v>
      </c>
      <c r="QF171" s="120">
        <f t="shared" si="920"/>
        <v>94.710888579534526</v>
      </c>
      <c r="QG171" s="15">
        <f t="shared" si="921"/>
        <v>5.8211970506193891E-5</v>
      </c>
      <c r="QH171" s="12"/>
      <c r="QI171" s="11">
        <f t="shared" si="1096"/>
        <v>7.4762827141692257E-5</v>
      </c>
      <c r="QJ171" s="10">
        <f t="shared" si="922"/>
        <v>94.79559577425961</v>
      </c>
      <c r="QK171" s="9">
        <f t="shared" si="625"/>
        <v>95.009264272968721</v>
      </c>
      <c r="QL171" s="9">
        <f t="shared" si="1270"/>
        <v>94.518542752252685</v>
      </c>
      <c r="QM171" s="120">
        <f t="shared" si="923"/>
        <v>94.76390351261071</v>
      </c>
      <c r="QN171" s="15">
        <f t="shared" si="924"/>
        <v>4.7854021615938998E-5</v>
      </c>
      <c r="QO171" s="12"/>
      <c r="QP171" s="11">
        <f t="shared" si="1097"/>
        <v>6.4395113509202738E-5</v>
      </c>
      <c r="QQ171" s="10">
        <f t="shared" si="925"/>
        <v>94.848600290350987</v>
      </c>
      <c r="QR171" s="9">
        <f t="shared" si="627"/>
        <v>95.009201339154416</v>
      </c>
      <c r="QS171" s="9">
        <f t="shared" si="1271"/>
        <v>94.626947551208573</v>
      </c>
      <c r="QT171" s="120">
        <f t="shared" si="926"/>
        <v>94.818074445181495</v>
      </c>
      <c r="QU171" s="15">
        <f t="shared" si="927"/>
        <v>3.7276500538317751E-5</v>
      </c>
      <c r="QV171" s="12"/>
      <c r="QW171" s="11">
        <f t="shared" si="1098"/>
        <v>5.3809263027904672E-5</v>
      </c>
      <c r="QX171" s="10">
        <f t="shared" si="928"/>
        <v>94.902762903738648</v>
      </c>
      <c r="QY171" s="9">
        <f t="shared" si="629"/>
        <v>95.00916315198738</v>
      </c>
      <c r="QZ171" s="9">
        <f t="shared" si="1272"/>
        <v>94.737613309819636</v>
      </c>
      <c r="RA171" s="120">
        <f t="shared" si="929"/>
        <v>94.873388230903515</v>
      </c>
      <c r="RB171" s="15">
        <f t="shared" si="930"/>
        <v>2.6480909168072435E-5</v>
      </c>
      <c r="RC171" s="12"/>
      <c r="RD171" s="11">
        <f t="shared" si="1099"/>
        <v>4.3006833039446656E-5</v>
      </c>
      <c r="RE171" s="10">
        <f t="shared" si="931"/>
        <v>94.95807036792786</v>
      </c>
      <c r="RF171" s="9">
        <f t="shared" si="631"/>
        <v>95.009143880601187</v>
      </c>
      <c r="RG171" s="9">
        <f t="shared" si="1273"/>
        <v>94.85051850594914</v>
      </c>
      <c r="RH171" s="120">
        <f t="shared" si="932"/>
        <v>94.929831193275163</v>
      </c>
      <c r="RI171" s="15">
        <f t="shared" si="933"/>
        <v>1.5468777681401645E-5</v>
      </c>
      <c r="RJ171" s="12"/>
      <c r="RK171" s="11">
        <f t="shared" si="1100"/>
        <v>3.1989409638142127E-5</v>
      </c>
      <c r="RL171" s="10">
        <f t="shared" si="934"/>
        <v>95.01450890455817</v>
      </c>
      <c r="RM171" s="9">
        <f t="shared" si="633"/>
        <v>95.009137304641129</v>
      </c>
      <c r="RN171" s="9">
        <f t="shared" si="1274"/>
        <v>94.96564095377191</v>
      </c>
      <c r="RO171" s="120">
        <f t="shared" si="935"/>
        <v>94.98738912920652</v>
      </c>
      <c r="RP171" s="15">
        <f t="shared" si="936"/>
        <v>4.2416629938563913E-6</v>
      </c>
      <c r="RQ171" s="12"/>
      <c r="RR171" s="11">
        <f t="shared" si="1101"/>
        <v>2.0758606122848225E-5</v>
      </c>
      <c r="RS171" s="10">
        <f t="shared" si="937"/>
        <v>95.072064207217437</v>
      </c>
      <c r="RT171" s="9">
        <f t="shared" si="635"/>
        <v>95.00913681019442</v>
      </c>
      <c r="RU171" s="9">
        <f t="shared" si="1275"/>
        <v>95.082957816929564</v>
      </c>
      <c r="RV171" s="120">
        <f t="shared" si="938"/>
        <v>95.046047313561985</v>
      </c>
      <c r="RW171" s="15">
        <f t="shared" si="939"/>
        <v>-7.1988529193885152E-6</v>
      </c>
      <c r="RX171" s="12"/>
      <c r="RY171" s="11">
        <f t="shared" si="1102"/>
        <v>9.3160613121651434E-6</v>
      </c>
      <c r="RZ171" s="10">
        <f t="shared" si="940"/>
        <v>95.130721446231831</v>
      </c>
      <c r="SA171" s="9">
        <f t="shared" si="637"/>
        <v>95.009138234403579</v>
      </c>
      <c r="SB171" s="9">
        <f t="shared" si="1276"/>
        <v>95.202445323258942</v>
      </c>
      <c r="SC171" s="120">
        <f t="shared" si="941"/>
        <v>95.105791778831261</v>
      </c>
      <c r="SD171" s="15">
        <f t="shared" si="942"/>
        <v>-1.8850857804445078E-5</v>
      </c>
      <c r="SE171" s="12"/>
      <c r="SF171" s="11">
        <f t="shared" si="1103"/>
        <v>-2.3365622742753305E-6</v>
      </c>
      <c r="SG171" s="10">
        <f t="shared" si="943"/>
        <v>95.190465274415629</v>
      </c>
      <c r="SH171" s="9">
        <f t="shared" si="639"/>
        <v>95.009148000239122</v>
      </c>
      <c r="SI171" s="9">
        <f t="shared" si="1277"/>
        <v>95.324069202489369</v>
      </c>
      <c r="SJ171" s="120">
        <f t="shared" si="944"/>
        <v>95.166608601364246</v>
      </c>
      <c r="SK171" s="15">
        <f t="shared" si="945"/>
        <v>-3.0710383351053154E-5</v>
      </c>
      <c r="SL171" s="12"/>
      <c r="SM171" s="11">
        <f t="shared" si="1104"/>
        <v>-1.4197551103195115E-5</v>
      </c>
      <c r="SN171" s="10">
        <f t="shared" si="946"/>
        <v>95.251279983803073</v>
      </c>
      <c r="SO171" s="9">
        <f t="shared" si="641"/>
        <v>95.009173919203619</v>
      </c>
      <c r="SP171" s="9">
        <f t="shared" si="1278"/>
        <v>95.447793900883937</v>
      </c>
      <c r="SQ171" s="120">
        <f t="shared" si="947"/>
        <v>95.228483910043778</v>
      </c>
      <c r="SR171" s="15">
        <f t="shared" si="948"/>
        <v>-4.277320068189831E-5</v>
      </c>
      <c r="SS171" s="12"/>
      <c r="ST171" s="11">
        <f t="shared" si="1105"/>
        <v>-2.6263664176506503E-5</v>
      </c>
      <c r="SU171" s="10">
        <f t="shared" si="949"/>
        <v>95.313151811242705</v>
      </c>
      <c r="SV171" s="9">
        <f t="shared" si="643"/>
        <v>95.009224198671205</v>
      </c>
      <c r="SW171" s="9">
        <f t="shared" si="1279"/>
        <v>95.573580637327197</v>
      </c>
      <c r="SX171" s="120">
        <f t="shared" si="950"/>
        <v>95.291402417999194</v>
      </c>
      <c r="SY171" s="15">
        <f t="shared" si="951"/>
        <v>-5.5034727588737938E-5</v>
      </c>
      <c r="SZ171" s="12"/>
      <c r="TA171" s="11">
        <f t="shared" si="1106"/>
        <v>-3.8530375697036332E-5</v>
      </c>
      <c r="TB171" s="10">
        <f t="shared" si="952"/>
        <v>95.376065579158819</v>
      </c>
      <c r="TC171" s="9">
        <f t="shared" si="645"/>
        <v>95.009307436513495</v>
      </c>
      <c r="TD171" s="9">
        <f t="shared" si="1280"/>
        <v>95.701388721459139</v>
      </c>
      <c r="TE171" s="120">
        <f t="shared" si="953"/>
        <v>95.35534807898631</v>
      </c>
      <c r="TF171" s="15">
        <f t="shared" si="954"/>
        <v>-6.7490157597837903E-5</v>
      </c>
      <c r="TG171" s="12"/>
      <c r="TH171" s="11">
        <f t="shared" si="1107"/>
        <v>-5.0992934223746637E-5</v>
      </c>
      <c r="TI171" s="10">
        <f t="shared" si="955"/>
        <v>95.440005351567464</v>
      </c>
      <c r="TJ171" s="9">
        <f t="shared" si="647"/>
        <v>95.009432614527213</v>
      </c>
      <c r="TK171" s="9">
        <f t="shared" si="1281"/>
        <v>95.831176005890882</v>
      </c>
      <c r="TL171" s="120">
        <f t="shared" si="956"/>
        <v>95.420304310209048</v>
      </c>
      <c r="TM171" s="15">
        <f t="shared" si="957"/>
        <v>-8.0134504709909461E-5</v>
      </c>
      <c r="TN171" s="12"/>
      <c r="TO171" s="11">
        <f t="shared" si="1108"/>
        <v>-6.3646407256394468E-5</v>
      </c>
      <c r="TP171" s="10">
        <f t="shared" si="958"/>
        <v>95.504954656572295</v>
      </c>
      <c r="TQ171" s="9">
        <f t="shared" si="649"/>
        <v>95.009609090784849</v>
      </c>
      <c r="TR171" s="9">
        <f t="shared" si="1282"/>
        <v>95.962899425049685</v>
      </c>
      <c r="TS171" s="120">
        <f t="shared" si="959"/>
        <v>95.486254257917267</v>
      </c>
      <c r="TT171" s="15">
        <f t="shared" si="960"/>
        <v>-9.2962656692968825E-5</v>
      </c>
      <c r="TU171" s="12"/>
      <c r="TV171" s="11">
        <f t="shared" si="1109"/>
        <v>-7.648573439711911E-5</v>
      </c>
      <c r="TW171" s="10">
        <f t="shared" si="961"/>
        <v>95.570896751714713</v>
      </c>
      <c r="TX171" s="9">
        <f t="shared" si="651"/>
        <v>95.009846591118759</v>
      </c>
      <c r="TY171" s="9">
        <f t="shared" si="1283"/>
        <v>96.096513215677646</v>
      </c>
      <c r="TZ171" s="120">
        <f t="shared" si="962"/>
        <v>95.553179903398203</v>
      </c>
      <c r="UA171" s="15">
        <f t="shared" si="963"/>
        <v>-1.0596920237996529E-4</v>
      </c>
      <c r="UB171" s="12"/>
      <c r="UC171" s="11">
        <f t="shared" si="1110"/>
        <v>-8.9505554434472811E-5</v>
      </c>
      <c r="UD171" s="10">
        <f t="shared" si="964"/>
        <v>95.637813729241287</v>
      </c>
      <c r="UE171" s="9">
        <f t="shared" si="653"/>
        <v>95.01015519863725</v>
      </c>
      <c r="UF171" s="9">
        <f t="shared" si="1284"/>
        <v>96.231969782585935</v>
      </c>
      <c r="UG171" s="120">
        <f t="shared" si="965"/>
        <v>95.621062490611592</v>
      </c>
      <c r="UH171" s="15">
        <f t="shared" si="966"/>
        <v>-1.1914851711748229E-4</v>
      </c>
      <c r="UI171" s="12"/>
      <c r="UJ171" s="11">
        <f t="shared" si="1111"/>
        <v>-1.0270029063224915E-4</v>
      </c>
      <c r="UK171" s="10">
        <f t="shared" si="967"/>
        <v>95.705686943439233</v>
      </c>
      <c r="UL171" s="9">
        <f t="shared" si="655"/>
        <v>95.010545342208246</v>
      </c>
      <c r="UM171" s="9">
        <f t="shared" si="1285"/>
        <v>96.369219876698821</v>
      </c>
      <c r="UN171" s="120">
        <f t="shared" si="968"/>
        <v>95.689882609453534</v>
      </c>
      <c r="UO171" s="15">
        <f t="shared" si="969"/>
        <v>-1.3249478125122504E-4</v>
      </c>
      <c r="UP171" s="12"/>
      <c r="UQ171" s="11">
        <f t="shared" si="1112"/>
        <v>-1.1606416905586317E-4</v>
      </c>
      <c r="UR171" s="10">
        <f t="shared" si="970"/>
        <v>95.774497093517539</v>
      </c>
      <c r="US171" s="9">
        <f t="shared" si="657"/>
        <v>95.011027783771965</v>
      </c>
      <c r="UT171" s="9">
        <f t="shared" si="1286"/>
        <v>96.508212599992959</v>
      </c>
      <c r="UU171" s="120">
        <f t="shared" si="971"/>
        <v>95.759620191882462</v>
      </c>
      <c r="UV171" s="15">
        <f t="shared" si="972"/>
        <v>-1.4600198184492593E-4</v>
      </c>
      <c r="UW171" s="12"/>
      <c r="UX171" s="11">
        <f t="shared" si="1113"/>
        <v>-1.2959122012984052E-4</v>
      </c>
      <c r="UY171" s="10">
        <f t="shared" si="973"/>
        <v>95.844224219310874</v>
      </c>
      <c r="UZ171" s="9">
        <f t="shared" si="659"/>
        <v>95.011613604418059</v>
      </c>
      <c r="VA171" s="9">
        <f t="shared" si="1287"/>
        <v>96.648895626690333</v>
      </c>
      <c r="VB171" s="120">
        <f t="shared" si="974"/>
        <v>95.830254615554196</v>
      </c>
      <c r="VC171" s="15">
        <f t="shared" si="975"/>
        <v>-1.5966393560829125E-4</v>
      </c>
      <c r="VD171" s="12"/>
      <c r="VE171" s="11">
        <f t="shared" si="1114"/>
        <v>-1.4327530142189488E-4</v>
      </c>
      <c r="VF171" s="10">
        <f t="shared" si="976"/>
        <v>95.914847804568353</v>
      </c>
      <c r="VG171" s="9">
        <f t="shared" si="661"/>
        <v>95.012314189413587</v>
      </c>
      <c r="VH171" s="9">
        <f t="shared" si="1288"/>
        <v>96.791214938910898</v>
      </c>
      <c r="VI171" s="120">
        <f t="shared" si="977"/>
        <v>95.901764564162249</v>
      </c>
      <c r="VJ171" s="15">
        <f t="shared" si="978"/>
        <v>-1.7347426457849999E-4</v>
      </c>
      <c r="VK171" s="12"/>
      <c r="VL171" s="11">
        <f t="shared" si="1115"/>
        <v>-1.5711007315368116E-4</v>
      </c>
      <c r="VM171" s="10">
        <f t="shared" si="979"/>
        <v>95.986346636775011</v>
      </c>
      <c r="VN171" s="9">
        <f t="shared" si="663"/>
        <v>95.013141211830614</v>
      </c>
      <c r="VO171" s="9">
        <f t="shared" si="1289"/>
        <v>96.935114620584969</v>
      </c>
      <c r="VP171" s="120">
        <f t="shared" si="980"/>
        <v>95.974127916207792</v>
      </c>
      <c r="VQ171" s="15">
        <f t="shared" si="981"/>
        <v>-1.8742637761961085E-4</v>
      </c>
      <c r="VR171" s="12"/>
      <c r="VS171" s="11">
        <f t="shared" si="1116"/>
        <v>-1.7108897952308792E-4</v>
      </c>
      <c r="VT171" s="10">
        <f t="shared" si="982"/>
        <v>96.05869869537635</v>
      </c>
      <c r="VU171" s="9">
        <f t="shared" si="665"/>
        <v>95.014106614721243</v>
      </c>
      <c r="VV171" s="9">
        <f t="shared" si="1290"/>
        <v>97.080537210663238</v>
      </c>
      <c r="VW171" s="120">
        <f t="shared" si="983"/>
        <v>96.04732191269224</v>
      </c>
      <c r="VX171" s="15">
        <f t="shared" si="984"/>
        <v>-2.0151350660504519E-4</v>
      </c>
      <c r="VY171" s="12"/>
      <c r="VZ171" s="11">
        <f t="shared" si="1117"/>
        <v>-1.8520528475536753E-4</v>
      </c>
      <c r="WA171" s="10">
        <f t="shared" si="985"/>
        <v>96.131881319159135</v>
      </c>
      <c r="WB171" s="9">
        <f t="shared" si="667"/>
        <v>95.015222592359251</v>
      </c>
      <c r="WC171" s="9">
        <f t="shared" si="1291"/>
        <v>97.227423739296526</v>
      </c>
      <c r="WD171" s="120">
        <f t="shared" si="986"/>
        <v>96.121323165827889</v>
      </c>
      <c r="WE171" s="15">
        <f t="shared" si="987"/>
        <v>-2.1572871177501018E-4</v>
      </c>
      <c r="WF171" s="12"/>
      <c r="WG171" s="11">
        <f t="shared" si="1118"/>
        <v>-1.9945207831771576E-4</v>
      </c>
      <c r="WH171" s="10">
        <f t="shared" si="988"/>
        <v>96.205871214539542</v>
      </c>
      <c r="WI171" s="9">
        <f t="shared" si="669"/>
        <v>95.016501570352006</v>
      </c>
      <c r="WJ171" s="9">
        <f t="shared" si="1292"/>
        <v>97.375713769269609</v>
      </c>
      <c r="WK171" s="120">
        <f t="shared" si="989"/>
        <v>96.1961076698108</v>
      </c>
      <c r="WL171" s="15">
        <f t="shared" si="990"/>
        <v>-2.3006488771647467E-4</v>
      </c>
      <c r="WM171" s="12"/>
      <c r="WN171" s="11">
        <f t="shared" si="1119"/>
        <v>-2.1382228076248196E-4</v>
      </c>
      <c r="WO171" s="10">
        <f t="shared" si="991"/>
        <v>96.280644465919465</v>
      </c>
      <c r="WP171" s="9">
        <f t="shared" si="671"/>
        <v>95.01795618466214</v>
      </c>
      <c r="WQ171" s="9">
        <f t="shared" si="1293"/>
        <v>97.525345443188186</v>
      </c>
      <c r="WR171" s="120">
        <f t="shared" si="992"/>
        <v>96.271650813925163</v>
      </c>
      <c r="WS171" s="15">
        <f t="shared" si="993"/>
        <v>-2.4451477001049545E-4</v>
      </c>
      <c r="WT171" s="12"/>
      <c r="WU171" s="11">
        <f t="shared" si="1120"/>
        <v>-2.2830865024476446E-4</v>
      </c>
      <c r="WV171" s="10">
        <f t="shared" si="994"/>
        <v>96.356176548382805</v>
      </c>
      <c r="WW171" s="9">
        <f t="shared" si="673"/>
        <v>95.019599259585419</v>
      </c>
      <c r="WX171" s="9">
        <f t="shared" si="1294"/>
        <v>97.676255536283279</v>
      </c>
      <c r="WY171" s="120">
        <f t="shared" si="995"/>
        <v>96.347927397934342</v>
      </c>
      <c r="WZ171" s="15">
        <f t="shared" si="996"/>
        <v>-2.5907094252911142E-4</v>
      </c>
      <c r="XA171" s="12"/>
      <c r="XB171" s="11">
        <f t="shared" si="1121"/>
        <v>-2.4290378969744732E-4</v>
      </c>
      <c r="XC171" s="10">
        <f t="shared" si="997"/>
        <v>96.43244234268947</v>
      </c>
      <c r="XD171" s="9">
        <f t="shared" si="675"/>
        <v>95.021443784737841</v>
      </c>
      <c r="XE171" s="9">
        <f t="shared" si="1295"/>
        <v>97.828379514668256</v>
      </c>
      <c r="XF171" s="120">
        <f t="shared" si="998"/>
        <v>96.424911649703049</v>
      </c>
      <c r="XG171" s="15">
        <f t="shared" si="999"/>
        <v>-2.7372584536061896E-4</v>
      </c>
      <c r="XH171" s="12"/>
      <c r="XI171" s="11">
        <f t="shared" si="1122"/>
        <v>-2.5760015464324713E-4</v>
      </c>
      <c r="XJ171" s="10">
        <f t="shared" si="1000"/>
        <v>96.509416152513495</v>
      </c>
      <c r="XK171" s="9">
        <f t="shared" si="677"/>
        <v>95.023502891111491</v>
      </c>
      <c r="XL171" s="9">
        <f t="shared" si="1296"/>
        <v>97.981651598861077</v>
      </c>
      <c r="XM171" s="120">
        <f t="shared" si="1001"/>
        <v>96.502577244986284</v>
      </c>
      <c r="XN171" s="15">
        <f t="shared" si="1002"/>
        <v>-2.884717833390689E-4</v>
      </c>
      <c r="XO171" s="12"/>
      <c r="XP171" s="11">
        <f t="shared" si="1123"/>
        <v>-2.7239006162052608E-4</v>
      </c>
      <c r="XQ171" s="10">
        <f t="shared" si="1003"/>
        <v>96.58707172386373</v>
      </c>
      <c r="XR171" s="9">
        <f t="shared" si="679"/>
        <v>95.025789826264784</v>
      </c>
      <c r="XS171" s="9">
        <f t="shared" si="1297"/>
        <v>98.136004832347979</v>
      </c>
      <c r="XT171" s="120">
        <f t="shared" si="1004"/>
        <v>96.580897329306381</v>
      </c>
      <c r="XU171" s="15">
        <f t="shared" si="1005"/>
        <v>-3.0330093514984401E-4</v>
      </c>
      <c r="XV171" s="12"/>
      <c r="XW171" s="11">
        <f t="shared" si="1124"/>
        <v>-2.8726569719533335E-4</v>
      </c>
      <c r="XX171" s="10">
        <f t="shared" si="1006"/>
        <v>96.66538226661018</v>
      </c>
      <c r="XY171" s="9">
        <f t="shared" si="681"/>
        <v>95.028317928718749</v>
      </c>
      <c r="XZ171" s="9">
        <f t="shared" si="1298"/>
        <v>98.291371154944159</v>
      </c>
      <c r="YA171" s="120">
        <f t="shared" si="1007"/>
        <v>96.659844541831461</v>
      </c>
      <c r="YB171" s="15">
        <f t="shared" si="1008"/>
        <v>-3.1820536298043104E-4</v>
      </c>
      <c r="YC171" s="12"/>
      <c r="YD171" s="11">
        <f t="shared" si="1125"/>
        <v>-3.0221912752961854E-4</v>
      </c>
      <c r="YE171" s="10">
        <f t="shared" si="1009"/>
        <v>96.744320478031881</v>
      </c>
      <c r="YF171" s="9">
        <f t="shared" si="683"/>
        <v>95.031100601636609</v>
      </c>
      <c r="YG171" s="9">
        <f t="shared" si="1299"/>
        <v>98.447681480680387</v>
      </c>
      <c r="YH171" s="120">
        <f t="shared" si="1010"/>
        <v>96.739391041158498</v>
      </c>
      <c r="YI171" s="15">
        <f t="shared" si="1011"/>
        <v>-3.3317702268244266E-4</v>
      </c>
      <c r="YJ171" s="12"/>
      <c r="YK171" s="11">
        <f t="shared" si="1126"/>
        <v>-3.1724230847226419E-4</v>
      </c>
      <c r="YL171" s="10">
        <f t="shared" si="1012"/>
        <v>96.823858568291456</v>
      </c>
      <c r="YM171" s="9">
        <f t="shared" si="685"/>
        <v>95.0341512858692</v>
      </c>
      <c r="YN171" s="9">
        <f t="shared" si="1300"/>
        <v>98.604865779915471</v>
      </c>
      <c r="YO171" s="120">
        <f t="shared" si="1013"/>
        <v>96.819508532892343</v>
      </c>
      <c r="YP171" s="15">
        <f t="shared" si="1014"/>
        <v>-3.4820777440759719E-4</v>
      </c>
      <c r="YQ171" s="12"/>
      <c r="YR171" s="11">
        <f t="shared" si="1127"/>
        <v>-3.3232709613622712E-4</v>
      </c>
      <c r="YS171" s="10">
        <f t="shared" si="1015"/>
        <v>96.903968287729555</v>
      </c>
      <c r="YT171" s="9">
        <f t="shared" si="687"/>
        <v>95.037483432453641</v>
      </c>
      <c r="YU171" s="9">
        <f t="shared" si="1301"/>
        <v>98.762853165357257</v>
      </c>
      <c r="YV171" s="120">
        <f t="shared" si="1016"/>
        <v>96.900168298905442</v>
      </c>
      <c r="YW171" s="15">
        <f t="shared" si="1017"/>
        <v>-3.6328939367813061E-4</v>
      </c>
      <c r="YX171" s="12"/>
      <c r="YY171" s="11">
        <f t="shared" si="1128"/>
        <v>-3.4746525792287732E-4</v>
      </c>
      <c r="YZ171" s="10">
        <f t="shared" si="1018"/>
        <v>96.984620955866077</v>
      </c>
      <c r="ZA171" s="9">
        <f t="shared" si="689"/>
        <v>95.041110474656861</v>
      </c>
      <c r="ZB171" s="9">
        <f t="shared" si="1302"/>
        <v>98.921571981061831</v>
      </c>
      <c r="ZC171" s="120">
        <f t="shared" si="1019"/>
        <v>96.981341227859346</v>
      </c>
      <c r="ZD171" s="15">
        <f t="shared" si="1020"/>
        <v>-3.7841358279206946E-4</v>
      </c>
      <c r="ZE171" s="12"/>
      <c r="ZF171" s="11">
        <f t="shared" si="1129"/>
        <v>-3.6264848389418923E-4</v>
      </c>
      <c r="ZG171" s="10">
        <f t="shared" si="1021"/>
        <v>97.065787491689989</v>
      </c>
      <c r="ZH171" s="9">
        <f t="shared" si="691"/>
        <v>95.045045799658439</v>
      </c>
      <c r="ZI171" s="9">
        <f t="shared" si="1303"/>
        <v>99.080949579143635</v>
      </c>
      <c r="ZJ171" s="120">
        <f t="shared" si="1022"/>
        <v>97.062997689401044</v>
      </c>
      <c r="ZK171" s="15">
        <f t="shared" si="1023"/>
        <v>-3.9357195180991648E-4</v>
      </c>
      <c r="ZL171" s="12"/>
      <c r="ZM171" s="11">
        <f t="shared" si="1130"/>
        <v>-3.7786836767748135E-4</v>
      </c>
      <c r="ZN171" s="10">
        <f t="shared" si="1024"/>
        <v>97.147438287333074</v>
      </c>
      <c r="ZO171" s="9">
        <f t="shared" si="693"/>
        <v>95.049302719305757</v>
      </c>
      <c r="ZP171" s="9">
        <f t="shared" si="1304"/>
        <v>99.240912643578824</v>
      </c>
      <c r="ZQ171" s="120">
        <f t="shared" si="1025"/>
        <v>97.145107681442283</v>
      </c>
      <c r="ZR171" s="15">
        <f t="shared" si="1026"/>
        <v>-4.087560529831028E-4</v>
      </c>
      <c r="ZS171" s="12"/>
      <c r="ZT171" s="11">
        <f t="shared" si="1131"/>
        <v>-3.931164409203129E-4</v>
      </c>
      <c r="ZU171" s="10">
        <f t="shared" si="1027"/>
        <v>97.229543355367099</v>
      </c>
      <c r="ZV171" s="9">
        <f t="shared" si="695"/>
        <v>95.053894441082548</v>
      </c>
      <c r="ZW171" s="9">
        <f t="shared" si="1305"/>
        <v>99.401387563680146</v>
      </c>
      <c r="ZX171" s="120">
        <f t="shared" si="1028"/>
        <v>97.227641002381347</v>
      </c>
      <c r="ZY171" s="15">
        <f t="shared" si="1029"/>
        <v>-4.2395742000548241E-4</v>
      </c>
      <c r="ZZ171" s="12"/>
      <c r="AAA171" s="11">
        <f t="shared" si="1132"/>
        <v>-4.0838421260535912E-4</v>
      </c>
      <c r="AAB171" s="10">
        <f t="shared" si="1030"/>
        <v>97.312072501172963</v>
      </c>
      <c r="AAC171" s="9">
        <f t="shared" si="697"/>
        <v>95.05883403961225</v>
      </c>
      <c r="AAD171" s="9">
        <f t="shared" si="1306"/>
        <v>99.562300328848323</v>
      </c>
      <c r="AAE171" s="120">
        <f t="shared" si="1031"/>
        <v>97.31056718423028</v>
      </c>
      <c r="AAF171" s="15">
        <f t="shared" si="1032"/>
        <v>-4.3916756052862993E-4</v>
      </c>
      <c r="AAG171" s="12"/>
      <c r="AAH171" s="11">
        <f t="shared" si="1133"/>
        <v>-4.2366316155194561E-4</v>
      </c>
      <c r="AAI171" s="10">
        <f t="shared" si="1033"/>
        <v>97.394995255757436</v>
      </c>
      <c r="AAJ171" s="9">
        <f t="shared" si="699"/>
        <v>95.064134427803282</v>
      </c>
      <c r="AAK171" s="9">
        <f t="shared" si="1307"/>
        <v>99.723576458580524</v>
      </c>
      <c r="AAL171" s="120">
        <f t="shared" si="1034"/>
        <v>97.39385544319191</v>
      </c>
      <c r="AAM171" s="15">
        <f t="shared" si="1035"/>
        <v>-4.5437795215030495E-4</v>
      </c>
      <c r="AAN171" s="12"/>
      <c r="AAO171" s="11">
        <f t="shared" si="1134"/>
        <v>-4.3894473240132511E-4</v>
      </c>
      <c r="AAP171" s="10">
        <f t="shared" si="1036"/>
        <v>97.47828082605065</v>
      </c>
      <c r="AAQ171" s="9">
        <f t="shared" si="701"/>
        <v>95.069808327724672</v>
      </c>
      <c r="AAR171" s="9">
        <f t="shared" si="702"/>
        <v>99.88514026893705</v>
      </c>
      <c r="AAS171" s="120">
        <f t="shared" si="1037"/>
        <v>97.477474298330861</v>
      </c>
      <c r="AAT171" s="15">
        <f t="shared" si="1038"/>
        <v>-4.695799737221001E-4</v>
      </c>
      <c r="AAU171" s="12"/>
      <c r="AAV171" s="11">
        <f t="shared" si="1135"/>
        <v>-4.5422026676777077E-4</v>
      </c>
      <c r="AAW171" s="10">
        <f t="shared" si="1039"/>
        <v>97.56189771248529</v>
      </c>
      <c r="AAX171" s="9">
        <f t="shared" si="703"/>
        <v>95.07586823956197</v>
      </c>
      <c r="AAY171" s="9">
        <f t="shared" si="704"/>
        <v>100.04691668901549</v>
      </c>
      <c r="AAZ171" s="120">
        <f t="shared" si="1040"/>
        <v>97.56139246428873</v>
      </c>
      <c r="ABA171" s="15">
        <f t="shared" si="1041"/>
        <v>-4.8476508551515383E-4</v>
      </c>
      <c r="ABB171" s="12"/>
      <c r="ABC171" s="11">
        <f t="shared" si="1227"/>
        <v>-4.6948118384312475E-4</v>
      </c>
      <c r="ABD171" s="10">
        <f t="shared" si="1228"/>
        <v>97.645814603697602</v>
      </c>
      <c r="ABE171" s="9">
        <f t="shared" si="1308"/>
        <v>95.082326414980372</v>
      </c>
      <c r="ABF171" s="9">
        <f t="shared" si="1229"/>
        <v>100.20883053640971</v>
      </c>
      <c r="ABG171" s="120">
        <f t="shared" si="1043"/>
        <v>97.645578475695032</v>
      </c>
      <c r="ABH171" s="15">
        <f t="shared" si="1230"/>
        <v>-4.9992476116213918E-4</v>
      </c>
      <c r="ABI171" s="12"/>
      <c r="ABJ171" s="11">
        <f t="shared" si="1231"/>
        <v>-4.8471891224067192E-4</v>
      </c>
      <c r="ABK171" s="10">
        <f t="shared" si="1232"/>
        <v>97.72999999999999</v>
      </c>
      <c r="ABL171" s="9">
        <f t="shared" si="706"/>
        <v>95.089194829016975</v>
      </c>
      <c r="ABM171" s="9"/>
      <c r="ABN171" s="101">
        <f t="shared" si="1046"/>
        <v>97.72999999999999</v>
      </c>
      <c r="ABO171" s="15">
        <f t="shared" si="1233"/>
        <v>-5.1505035911737058E-4</v>
      </c>
      <c r="ABP171" s="11"/>
      <c r="ABQ171" s="11"/>
    </row>
    <row r="172" spans="1:745" x14ac:dyDescent="0.2">
      <c r="A172" s="1">
        <f t="shared" si="707"/>
        <v>175.2</v>
      </c>
      <c r="B172" s="1">
        <f t="shared" si="1048"/>
        <v>-530.86680486868977</v>
      </c>
      <c r="C172" s="1">
        <f t="shared" si="1049"/>
        <v>-2564065.8939724509</v>
      </c>
      <c r="D172" s="2">
        <f t="shared" si="1050"/>
        <v>119.74</v>
      </c>
      <c r="E172" s="7">
        <f t="shared" si="1051"/>
        <v>2.8300000000000001E-3</v>
      </c>
      <c r="F172" s="1">
        <f t="shared" si="1052"/>
        <v>6.2352202539999999E-2</v>
      </c>
      <c r="G172" s="2">
        <f t="shared" si="1053"/>
        <v>3500</v>
      </c>
      <c r="H172" s="3">
        <f t="shared" si="1164"/>
        <v>58.333333333333336</v>
      </c>
      <c r="I172" s="3">
        <f t="shared" si="1165"/>
        <v>366.52</v>
      </c>
      <c r="J172" s="1">
        <f t="shared" si="1054"/>
        <v>0.77</v>
      </c>
      <c r="K172" s="1">
        <f t="shared" si="1055"/>
        <v>0.65</v>
      </c>
      <c r="L172" s="1">
        <f t="shared" si="1166"/>
        <v>0.50050000000000006</v>
      </c>
      <c r="M172" s="40">
        <f t="shared" si="1167"/>
        <v>9.0273513153513143</v>
      </c>
      <c r="N172" s="40">
        <f t="shared" si="1168"/>
        <v>685.17596483516479</v>
      </c>
      <c r="O172" s="1">
        <f t="shared" si="1056"/>
        <v>22.01</v>
      </c>
      <c r="P172" s="1">
        <f t="shared" si="1057"/>
        <v>101</v>
      </c>
      <c r="Q172" s="2">
        <f t="shared" si="1058"/>
        <v>9568.08</v>
      </c>
      <c r="R172" s="1">
        <f t="shared" si="1169"/>
        <v>95.680800000000005</v>
      </c>
      <c r="S172" s="7">
        <f t="shared" si="1059"/>
        <v>0.1084</v>
      </c>
      <c r="T172" s="7">
        <f t="shared" si="1170"/>
        <v>9.228889823999999E-3</v>
      </c>
      <c r="U172" s="7">
        <f t="shared" si="1171"/>
        <v>5.2029491518009133E-2</v>
      </c>
      <c r="V172" s="40">
        <f t="shared" si="1172"/>
        <v>5127.2756619537149</v>
      </c>
      <c r="W172" s="1">
        <f t="shared" si="1060"/>
        <v>0</v>
      </c>
      <c r="X172" s="1">
        <f t="shared" si="1061"/>
        <v>119.74</v>
      </c>
      <c r="Y172" s="1">
        <f t="shared" si="1062"/>
        <v>97.72999999999999</v>
      </c>
      <c r="Z172" s="6">
        <f t="shared" si="1173"/>
        <v>0.80246106979523479</v>
      </c>
      <c r="AA172" s="2">
        <f t="shared" si="1063"/>
        <v>464.2</v>
      </c>
      <c r="AB172" s="40">
        <f t="shared" si="1174"/>
        <v>27481.926356927921</v>
      </c>
      <c r="AC172" s="1">
        <f t="shared" si="1175"/>
        <v>0.20611977595863853</v>
      </c>
      <c r="AD172" s="2">
        <f t="shared" si="1147"/>
        <v>50</v>
      </c>
      <c r="AE172" s="10">
        <f t="shared" si="1176"/>
        <v>10.305988797931926</v>
      </c>
      <c r="AF172" s="12">
        <f t="shared" si="1177"/>
        <v>0.10787306382652834</v>
      </c>
      <c r="AG172" s="43">
        <f t="shared" si="1178"/>
        <v>-1.4130400049037548E-4</v>
      </c>
      <c r="AH172" s="97">
        <f t="shared" si="1179"/>
        <v>3.6348121380095121E-5</v>
      </c>
      <c r="AI172" s="11">
        <f t="shared" si="1180"/>
        <v>0</v>
      </c>
      <c r="AJ172" s="43">
        <f t="shared" si="1181"/>
        <v>2.02200025469954E-3</v>
      </c>
      <c r="AK172" s="43"/>
      <c r="AL172" s="11">
        <f t="shared" si="1182"/>
        <v>0</v>
      </c>
      <c r="AM172" s="10">
        <f t="shared" si="1183"/>
        <v>95.433729491995962</v>
      </c>
      <c r="AN172" s="9"/>
      <c r="AO172" s="9">
        <f t="shared" si="1184"/>
        <v>95.237710292634006</v>
      </c>
      <c r="AP172" s="108">
        <f t="shared" si="715"/>
        <v>95.237710292634006</v>
      </c>
      <c r="AQ172" s="15">
        <f t="shared" si="1185"/>
        <v>0</v>
      </c>
      <c r="AR172" s="49"/>
      <c r="AS172" s="11">
        <f t="shared" si="1186"/>
        <v>1.9116315866727015E-5</v>
      </c>
      <c r="AT172" s="10">
        <f t="shared" si="1187"/>
        <v>95.335714870906273</v>
      </c>
      <c r="AU172" s="9">
        <f t="shared" si="1188"/>
        <v>95.237710292634006</v>
      </c>
      <c r="AV172" s="9">
        <f t="shared" si="1189"/>
        <v>95.04251148466642</v>
      </c>
      <c r="AW172" s="101">
        <f t="shared" si="719"/>
        <v>95.140110888650213</v>
      </c>
      <c r="AX172" s="15">
        <f t="shared" si="720"/>
        <v>1.9035333853417828E-5</v>
      </c>
      <c r="AY172" s="49"/>
      <c r="AZ172" s="11">
        <f t="shared" si="1190"/>
        <v>3.8153592244134097E-5</v>
      </c>
      <c r="BA172" s="10">
        <f t="shared" si="1191"/>
        <v>95.238095464249085</v>
      </c>
      <c r="BB172" s="9">
        <f t="shared" si="1192"/>
        <v>95.237700334724664</v>
      </c>
      <c r="BC172" s="9">
        <f t="shared" si="1193"/>
        <v>94.848119027481147</v>
      </c>
      <c r="BD172" s="101">
        <f t="shared" si="723"/>
        <v>95.042909681102913</v>
      </c>
      <c r="BE172" s="15">
        <f t="shared" si="1194"/>
        <v>3.7991063181402638E-5</v>
      </c>
      <c r="BF172" s="49"/>
      <c r="BG172" s="11">
        <f t="shared" si="1195"/>
        <v>5.7111231437824752E-5</v>
      </c>
      <c r="BH172" s="10">
        <f t="shared" si="1196"/>
        <v>95.140854416856385</v>
      </c>
      <c r="BI172" s="9">
        <f t="shared" si="1197"/>
        <v>95.237660669486488</v>
      </c>
      <c r="BJ172" s="9">
        <f t="shared" si="1198"/>
        <v>94.65451879140825</v>
      </c>
      <c r="BK172" s="101">
        <f t="shared" si="728"/>
        <v>94.946089730447369</v>
      </c>
      <c r="BL172" s="15">
        <f t="shared" si="1199"/>
        <v>5.6866639959049397E-5</v>
      </c>
      <c r="BM172" s="49"/>
      <c r="BN172" s="11">
        <f t="shared" si="1200"/>
        <v>7.5988668688321205E-5</v>
      </c>
      <c r="BO172" s="10">
        <f t="shared" si="1201"/>
        <v>95.04397495468173</v>
      </c>
      <c r="BP172" s="9">
        <f t="shared" si="1202"/>
        <v>95.237571798027943</v>
      </c>
      <c r="BQ172" s="9">
        <f t="shared" si="1203"/>
        <v>94.461696567891067</v>
      </c>
      <c r="BR172" s="101">
        <f t="shared" si="733"/>
        <v>94.849634182959505</v>
      </c>
      <c r="BS172" s="15">
        <f t="shared" si="1204"/>
        <v>7.5661548285199244E-5</v>
      </c>
      <c r="BT172" s="12"/>
      <c r="BU172" s="11">
        <f t="shared" si="1205"/>
        <v>9.4785371325961686E-5</v>
      </c>
      <c r="BV172" s="10">
        <f t="shared" si="1206"/>
        <v>94.94744039044636</v>
      </c>
      <c r="BW172" s="9">
        <f t="shared" si="1207"/>
        <v>95.237414473071638</v>
      </c>
      <c r="BX172" s="9">
        <f t="shared" si="1208"/>
        <v>94.269638079447219</v>
      </c>
      <c r="BY172" s="101">
        <f t="shared" si="738"/>
        <v>94.753526276259436</v>
      </c>
      <c r="BZ172" s="15">
        <f t="shared" si="1209"/>
        <v>9.4375303516998729E-5</v>
      </c>
      <c r="CA172" s="12"/>
      <c r="CB172" s="11">
        <f t="shared" si="1210"/>
        <v>1.1350083792687042E-4</v>
      </c>
      <c r="CC172" s="10">
        <f t="shared" si="1211"/>
        <v>94.851234129087857</v>
      </c>
      <c r="CD172" s="9">
        <f t="shared" si="1212"/>
        <v>95.237169699855485</v>
      </c>
      <c r="CE172" s="9">
        <f t="shared" si="1213"/>
        <v>94.078328989415468</v>
      </c>
      <c r="CF172" s="101">
        <f t="shared" si="743"/>
        <v>94.657749344635477</v>
      </c>
      <c r="CG172" s="15">
        <f t="shared" si="1214"/>
        <v>1.1300745140728877E-4</v>
      </c>
      <c r="CH172" s="12"/>
      <c r="CI172" s="11">
        <f t="shared" si="1215"/>
        <v>1.3213459747109222E-4</v>
      </c>
      <c r="CJ172" s="10">
        <f t="shared" si="1216"/>
        <v>94.755339673012912</v>
      </c>
      <c r="CK172" s="9">
        <f t="shared" si="1217"/>
        <v>95.23681873685625</v>
      </c>
      <c r="CL172" s="9">
        <f t="shared" si="1218"/>
        <v>93.887754911483526</v>
      </c>
      <c r="CM172" s="101">
        <f t="shared" si="748"/>
        <v>94.562286824169888</v>
      </c>
      <c r="CN172" s="15">
        <f t="shared" si="1219"/>
        <v>1.3155756724602088E-4</v>
      </c>
      <c r="CO172" s="12"/>
      <c r="CP172" s="11">
        <f t="shared" si="1220"/>
        <v>1.5068620850407788E-4</v>
      </c>
      <c r="CQ172" s="10">
        <f t="shared" si="1221"/>
        <v>94.659740627155315</v>
      </c>
      <c r="CR172" s="9">
        <f t="shared" si="1222"/>
        <v>95.236343096342665</v>
      </c>
      <c r="CS172" s="9">
        <f t="shared" si="524"/>
        <v>93.697901418992288</v>
      </c>
      <c r="CT172" s="101">
        <f t="shared" si="752"/>
        <v>94.467122257667484</v>
      </c>
      <c r="CU172" s="15">
        <f t="shared" si="1223"/>
        <v>1.5002525500688117E-4</v>
      </c>
      <c r="CV172" s="12"/>
      <c r="CW172" s="11">
        <f t="shared" si="754"/>
        <v>1.6915525830265695E-4</v>
      </c>
      <c r="CX172" s="10">
        <f t="shared" si="755"/>
        <v>94.564420703840398</v>
      </c>
      <c r="CY172" s="9">
        <f t="shared" si="525"/>
        <v>95.235724544765233</v>
      </c>
      <c r="CZ172" s="9">
        <f t="shared" si="526"/>
        <v>93.508754054015867</v>
      </c>
      <c r="DA172" s="101">
        <f t="shared" si="756"/>
        <v>94.372239299390543</v>
      </c>
      <c r="DB172" s="15">
        <f t="shared" si="757"/>
        <v>1.6841014649984019E-4</v>
      </c>
      <c r="DC172" s="12"/>
      <c r="DD172" s="11">
        <f t="shared" si="758"/>
        <v>1.8754136204626276E-4</v>
      </c>
      <c r="DE172" s="10">
        <f t="shared" si="759"/>
        <v>94.469363727459054</v>
      </c>
      <c r="DF172" s="9">
        <f t="shared" si="527"/>
        <v>95.234945102989784</v>
      </c>
      <c r="DG172" s="9">
        <f t="shared" si="528"/>
        <v>93.320298336210072</v>
      </c>
      <c r="DH172" s="101">
        <f t="shared" si="760"/>
        <v>94.277621719599921</v>
      </c>
      <c r="DI172" s="15">
        <f t="shared" si="761"/>
        <v>1.8671190053102797E-4</v>
      </c>
      <c r="DJ172" s="12"/>
      <c r="DK172" s="11">
        <f t="shared" si="762"/>
        <v>2.0584416199478963E-4</v>
      </c>
      <c r="DL172" s="10">
        <f t="shared" si="763"/>
        <v>94.374553638951099</v>
      </c>
      <c r="DM172" s="9">
        <f t="shared" si="529"/>
        <v>95.233987046381586</v>
      </c>
      <c r="DN172" s="9">
        <f t="shared" si="530"/>
        <v>93.132519771434161</v>
      </c>
      <c r="DO172" s="101">
        <f t="shared" si="764"/>
        <v>94.183253408907873</v>
      </c>
      <c r="DP172" s="15">
        <f t="shared" si="765"/>
        <v>2.0493020207018418E-4</v>
      </c>
      <c r="DQ172" s="12"/>
      <c r="DR172" s="11">
        <f t="shared" si="766"/>
        <v>2.2406332667331303E-4</v>
      </c>
      <c r="DS172" s="10">
        <f t="shared" si="767"/>
        <v>94.279974500103663</v>
      </c>
      <c r="DT172" s="9">
        <f t="shared" si="531"/>
        <v>95.232832904746999</v>
      </c>
      <c r="DU172" s="9">
        <f t="shared" si="532"/>
        <v>92.945403860135286</v>
      </c>
      <c r="DV172" s="101">
        <f t="shared" si="768"/>
        <v>94.089118382441143</v>
      </c>
      <c r="DW172" s="15">
        <f t="shared" si="769"/>
        <v>2.2306476142732912E-4</v>
      </c>
      <c r="DX172" s="12"/>
      <c r="DY172" s="11">
        <f t="shared" si="770"/>
        <v>2.4219855006533774E-4</v>
      </c>
      <c r="DZ172" s="10">
        <f t="shared" si="771"/>
        <v>94.18561049766268</v>
      </c>
      <c r="EA172" s="9">
        <f t="shared" si="533"/>
        <v>95.231465462139056</v>
      </c>
      <c r="EB172" s="9">
        <f t="shared" si="534"/>
        <v>92.758936105501874</v>
      </c>
      <c r="EC172" s="101">
        <f t="shared" si="772"/>
        <v>93.995200783820465</v>
      </c>
      <c r="ED172" s="15">
        <f t="shared" si="773"/>
        <v>2.4111531343870056E-4</v>
      </c>
      <c r="EE172" s="12"/>
      <c r="EF172" s="11">
        <f t="shared" si="774"/>
        <v>2.6024955081464904E-4</v>
      </c>
      <c r="EG172" s="10">
        <f t="shared" si="775"/>
        <v>94.091445947263736</v>
      </c>
      <c r="EH172" s="9">
        <f t="shared" si="535"/>
        <v>95.229867756533807</v>
      </c>
      <c r="EI172" s="9">
        <f t="shared" si="536"/>
        <v>92.573102021379967</v>
      </c>
      <c r="EJ172" s="101">
        <f t="shared" si="776"/>
        <v>93.901484888956887</v>
      </c>
      <c r="EK172" s="15">
        <f t="shared" si="777"/>
        <v>2.5908161666321418E-4</v>
      </c>
      <c r="EL172" s="12"/>
      <c r="EM172" s="11">
        <f t="shared" si="778"/>
        <v>2.78216071436962E-4</v>
      </c>
      <c r="EN172" s="10">
        <f t="shared" si="779"/>
        <v>93.997465297182487</v>
      </c>
      <c r="EO172" s="9">
        <f t="shared" si="537"/>
        <v>95.228023079383533</v>
      </c>
      <c r="EP172" s="9">
        <f t="shared" si="538"/>
        <v>92.38788713995514</v>
      </c>
      <c r="EQ172" s="101">
        <f t="shared" si="780"/>
        <v>93.807955109669336</v>
      </c>
      <c r="ER172" s="15">
        <f t="shared" si="781"/>
        <v>2.7696345258976945E-4</v>
      </c>
      <c r="ES172" s="12"/>
      <c r="ET172" s="11">
        <f t="shared" si="782"/>
        <v>2.9609787754175313E-4</v>
      </c>
      <c r="EU172" s="10">
        <f t="shared" si="783"/>
        <v>93.903653131909024</v>
      </c>
      <c r="EV172" s="9">
        <f t="shared" si="539"/>
        <v>95.225914975053243</v>
      </c>
      <c r="EW172" s="9">
        <f t="shared" si="540"/>
        <v>92.203277019197188</v>
      </c>
      <c r="EX172" s="101">
        <f t="shared" si="784"/>
        <v>93.714595997125215</v>
      </c>
      <c r="EY172" s="15">
        <f t="shared" si="785"/>
        <v>2.9476062485631001E-4</v>
      </c>
      <c r="EZ172" s="12"/>
      <c r="FA172" s="11">
        <f t="shared" si="786"/>
        <v>3.1389475706517059E-4</v>
      </c>
      <c r="FB172" s="10">
        <f t="shared" si="787"/>
        <v>93.809994175547786</v>
      </c>
      <c r="FC172" s="9">
        <f t="shared" si="541"/>
        <v>95.223527240146453</v>
      </c>
      <c r="FD172" s="9">
        <f t="shared" si="542"/>
        <v>92.0192572500696</v>
      </c>
      <c r="FE172" s="101">
        <f t="shared" si="788"/>
        <v>93.621392245108026</v>
      </c>
      <c r="FF172" s="15">
        <f t="shared" si="789"/>
        <v>3.1247295848102366E-4</v>
      </c>
      <c r="FG172" s="12"/>
      <c r="FH172" s="11">
        <f t="shared" si="790"/>
        <v>3.3160651951442163E-4</v>
      </c>
      <c r="FI172" s="10">
        <f t="shared" si="791"/>
        <v>93.71647329504691</v>
      </c>
      <c r="FJ172" s="9">
        <f t="shared" si="543"/>
        <v>95.220843922726203</v>
      </c>
      <c r="FK172" s="9">
        <f t="shared" si="544"/>
        <v>91.835813463502859</v>
      </c>
      <c r="FL172" s="101">
        <f t="shared" si="792"/>
        <v>93.528328693114531</v>
      </c>
      <c r="FM172" s="15">
        <f t="shared" si="793"/>
        <v>3.3010029910635823E-4</v>
      </c>
      <c r="FN172" s="12"/>
      <c r="FO172" s="11">
        <f t="shared" si="794"/>
        <v>3.4923299522429668E-4</v>
      </c>
      <c r="FP172" s="10">
        <f t="shared" si="795"/>
        <v>93.623075503259486</v>
      </c>
      <c r="FQ172" s="9">
        <f t="shared" si="545"/>
        <v>95.217849321437114</v>
      </c>
      <c r="FR172" s="9">
        <f t="shared" si="546"/>
        <v>91.652931337133651</v>
      </c>
      <c r="FS172" s="101">
        <f t="shared" si="796"/>
        <v>93.435390329285383</v>
      </c>
      <c r="FT172" s="15">
        <f t="shared" si="797"/>
        <v>3.476425122562139E-4</v>
      </c>
      <c r="FU172" s="12"/>
      <c r="FV172" s="11">
        <f t="shared" si="798"/>
        <v>3.6677403462624105E-4</v>
      </c>
      <c r="FW172" s="10">
        <f t="shared" si="799"/>
        <v>93.529785961840417</v>
      </c>
      <c r="FX172" s="9">
        <f t="shared" si="547"/>
        <v>95.214527984533945</v>
      </c>
      <c r="FY172" s="9">
        <f t="shared" si="548"/>
        <v>91.470596601811081</v>
      </c>
      <c r="FZ172" s="101">
        <f t="shared" si="800"/>
        <v>93.342562293172506</v>
      </c>
      <c r="GA172" s="15">
        <f t="shared" si="801"/>
        <v>3.6509948260674138E-4</v>
      </c>
      <c r="GB172" s="12"/>
      <c r="GC172" s="11">
        <f t="shared" si="802"/>
        <v>3.8422950753037497E-4</v>
      </c>
      <c r="GD172" s="10">
        <f t="shared" si="803"/>
        <v>93.43658998398223</v>
      </c>
      <c r="GE172" s="9">
        <f t="shared" si="549"/>
        <v>95.210864708822285</v>
      </c>
      <c r="GF172" s="9">
        <f t="shared" si="550"/>
        <v>91.288795047868575</v>
      </c>
      <c r="GG172" s="101">
        <f t="shared" si="804"/>
        <v>93.249829878345423</v>
      </c>
      <c r="GH172" s="15">
        <f t="shared" si="805"/>
        <v>3.8247111327141374E-4</v>
      </c>
      <c r="GI172" s="12"/>
      <c r="GJ172" s="11">
        <f t="shared" si="1224"/>
        <v>4.0159930242117837E-4</v>
      </c>
      <c r="GK172" s="10">
        <f t="shared" si="1225"/>
        <v>93.343473036991682</v>
      </c>
      <c r="GL172" s="9">
        <f t="shared" si="551"/>
        <v>95.206844538516449</v>
      </c>
      <c r="GM172" s="9">
        <f t="shared" si="1234"/>
        <v>91.107512531167984</v>
      </c>
      <c r="GN172" s="120">
        <f t="shared" si="808"/>
        <v>93.157178534842217</v>
      </c>
      <c r="GO172" s="15">
        <f t="shared" si="1226"/>
        <v>3.9975732510025036E-4</v>
      </c>
      <c r="GP172" s="12"/>
      <c r="GQ172" s="11">
        <f t="shared" si="810"/>
        <v>4.1888332576668137E-4</v>
      </c>
      <c r="GR172" s="10">
        <f t="shared" si="811"/>
        <v>93.250420744713054</v>
      </c>
      <c r="GS172" s="9">
        <f t="shared" si="553"/>
        <v>95.202452764019881</v>
      </c>
      <c r="GT172" s="9">
        <f t="shared" si="1235"/>
        <v>90.92673497891316</v>
      </c>
      <c r="GU172" s="120">
        <f t="shared" si="812"/>
        <v>93.064593871466514</v>
      </c>
      <c r="GV172" s="15">
        <f t="shared" si="813"/>
        <v>4.1695805599396043E-4</v>
      </c>
      <c r="GW172" s="12"/>
      <c r="GX172" s="11">
        <f t="shared" si="814"/>
        <v>4.3608150134198144E-4</v>
      </c>
      <c r="GY172" s="10">
        <f t="shared" si="815"/>
        <v>93.157418889799146</v>
      </c>
      <c r="GZ172" s="9">
        <f t="shared" si="555"/>
        <v>95.197674920632792</v>
      </c>
      <c r="HA172" s="9">
        <f t="shared" si="556"/>
        <v>90.746448395237891</v>
      </c>
      <c r="HB172" s="101">
        <f t="shared" si="816"/>
        <v>92.972061657935342</v>
      </c>
      <c r="HC172" s="15">
        <f t="shared" si="817"/>
        <v>4.3407326023297822E-4</v>
      </c>
      <c r="HD172" s="12"/>
      <c r="HE172" s="11">
        <f t="shared" si="818"/>
        <v>4.5319376956708119E-4</v>
      </c>
      <c r="HF172" s="10">
        <f t="shared" si="819"/>
        <v>93.064453415834777</v>
      </c>
      <c r="HG172" s="9">
        <f t="shared" si="557"/>
        <v>95.192496787191956</v>
      </c>
      <c r="HH172" s="9">
        <f t="shared" si="558"/>
        <v>90.566638866569846</v>
      </c>
      <c r="HI172" s="101">
        <f t="shared" si="820"/>
        <v>92.879567826880901</v>
      </c>
      <c r="HJ172" s="15">
        <f t="shared" si="821"/>
        <v>4.51102907821759E-4</v>
      </c>
      <c r="HK172" s="12"/>
      <c r="HL172" s="11">
        <f t="shared" si="822"/>
        <v>4.7022008685935264E-4</v>
      </c>
      <c r="HM172" s="10">
        <f t="shared" si="823"/>
        <v>92.971510429315941</v>
      </c>
      <c r="HN172" s="9">
        <f t="shared" si="559"/>
        <v>95.186904384647121</v>
      </c>
      <c r="HO172" s="9">
        <f t="shared" si="1236"/>
        <v>90.387292566773112</v>
      </c>
      <c r="HP172" s="120">
        <f t="shared" si="824"/>
        <v>92.78709847571011</v>
      </c>
      <c r="HQ172" s="15">
        <f t="shared" si="825"/>
        <v>4.6804698384845205E-4</v>
      </c>
      <c r="HR172" s="12"/>
      <c r="HS172" s="11">
        <f t="shared" si="1064"/>
        <v>4.87160425000865E-4</v>
      </c>
      <c r="HT172" s="10">
        <f t="shared" si="826"/>
        <v>92.878576201488073</v>
      </c>
      <c r="HU172" s="9">
        <f t="shared" si="1237"/>
        <v>95.18088397457862</v>
      </c>
      <c r="HV172" s="9">
        <f t="shared" si="562"/>
        <v>90.208395762071575</v>
      </c>
      <c r="HW172" s="120">
        <f t="shared" si="827"/>
        <v>92.694639868325098</v>
      </c>
      <c r="HX172" s="15">
        <f t="shared" si="828"/>
        <v>4.8490548786022465E-4</v>
      </c>
      <c r="HY172" s="12"/>
      <c r="HZ172" s="11">
        <f t="shared" si="1065"/>
        <v>5.04014770520771E-4</v>
      </c>
      <c r="IA172" s="10">
        <f t="shared" si="829"/>
        <v>92.785637170046698</v>
      </c>
      <c r="IB172" s="9">
        <f t="shared" si="1238"/>
        <v>95.174422057660223</v>
      </c>
      <c r="IC172" s="9">
        <f t="shared" si="564"/>
        <v>90.029934815758295</v>
      </c>
      <c r="ID172" s="120">
        <f t="shared" si="830"/>
        <v>92.602178436709266</v>
      </c>
      <c r="IE172" s="15">
        <f t="shared" si="831"/>
        <v>5.01678433254127E-4</v>
      </c>
      <c r="IF172" s="12"/>
      <c r="IG172" s="11">
        <f t="shared" si="1066"/>
        <v>5.2078312409271823E-4</v>
      </c>
      <c r="IH172" s="10">
        <f t="shared" si="832"/>
        <v>92.692679940705005</v>
      </c>
      <c r="II172" s="9">
        <f t="shared" si="1239"/>
        <v>95.167505372071517</v>
      </c>
      <c r="IJ172" s="9">
        <f t="shared" si="566"/>
        <v>89.851896192689892</v>
      </c>
      <c r="IK172" s="120">
        <f t="shared" si="833"/>
        <v>92.509700782380705</v>
      </c>
      <c r="IL172" s="15">
        <f t="shared" si="834"/>
        <v>5.1836584668398205E-4</v>
      </c>
      <c r="IM172" s="12"/>
      <c r="IN172" s="11">
        <f t="shared" si="1067"/>
        <v>5.3746549994773414E-4</v>
      </c>
      <c r="IO172" s="10">
        <f t="shared" si="835"/>
        <v>92.599691288629913</v>
      </c>
      <c r="IP172" s="9">
        <f t="shared" si="1240"/>
        <v>95.160120891863627</v>
      </c>
      <c r="IQ172" s="9">
        <f t="shared" si="568"/>
        <v>89.674266463574767</v>
      </c>
      <c r="IR172" s="120">
        <f t="shared" si="836"/>
        <v>92.417193677719197</v>
      </c>
      <c r="IS172" s="15">
        <f t="shared" si="837"/>
        <v>5.3496776748283034E-4</v>
      </c>
      <c r="IT172" s="12"/>
      <c r="IU172" s="11">
        <f t="shared" si="1068"/>
        <v>5.5406192530218059E-4</v>
      </c>
      <c r="IV172" s="10">
        <f t="shared" si="838"/>
        <v>92.506658159752845</v>
      </c>
      <c r="IW172" s="9">
        <f t="shared" si="1241"/>
        <v>95.15225582528204</v>
      </c>
      <c r="IX172" s="9">
        <f t="shared" si="570"/>
        <v>89.497032309053282</v>
      </c>
      <c r="IY172" s="120">
        <f t="shared" si="839"/>
        <v>92.324644067167668</v>
      </c>
      <c r="IZ172" s="15">
        <f t="shared" si="840"/>
        <v>5.5148424710149669E-4</v>
      </c>
      <c r="JA172" s="12"/>
      <c r="JB172" s="11">
        <f t="shared" si="1069"/>
        <v>5.70572439801321E-4</v>
      </c>
      <c r="JC172" s="10">
        <f t="shared" si="841"/>
        <v>92.413567671956059</v>
      </c>
      <c r="JD172" s="9">
        <f t="shared" si="1242"/>
        <v>95.143897613050186</v>
      </c>
      <c r="JE172" s="9">
        <f t="shared" si="572"/>
        <v>89.320180523577321</v>
      </c>
      <c r="JF172" s="120">
        <f t="shared" si="842"/>
        <v>92.232039068313753</v>
      </c>
      <c r="JG172" s="15">
        <f t="shared" si="843"/>
        <v>5.6791534856288331E-4</v>
      </c>
      <c r="JH172" s="12"/>
      <c r="JI172" s="11">
        <f t="shared" si="1070"/>
        <v>5.8699709497811437E-4</v>
      </c>
      <c r="JJ172" s="10">
        <f t="shared" si="844"/>
        <v>92.320407116140018</v>
      </c>
      <c r="JK172" s="9">
        <f t="shared" si="1243"/>
        <v>95.13503392661714</v>
      </c>
      <c r="JL172" s="9">
        <f t="shared" si="574"/>
        <v>89.143698019090365</v>
      </c>
      <c r="JM172" s="120">
        <f t="shared" si="845"/>
        <v>92.139365972853753</v>
      </c>
      <c r="JN172" s="15">
        <f t="shared" si="846"/>
        <v>5.8426114593220597E-4</v>
      </c>
      <c r="JO172" s="12"/>
      <c r="JP172" s="11">
        <f t="shared" si="1071"/>
        <v>6.0333595372751687E-4</v>
      </c>
      <c r="JQ172" s="10">
        <f t="shared" si="847"/>
        <v>92.227163957173985</v>
      </c>
      <c r="JR172" s="9">
        <f t="shared" si="1244"/>
        <v>95.125652666372815</v>
      </c>
      <c r="JS172" s="9">
        <f t="shared" si="576"/>
        <v>88.967571828513755</v>
      </c>
      <c r="JT172" s="120">
        <f t="shared" si="848"/>
        <v>92.046612247443278</v>
      </c>
      <c r="JU172" s="15">
        <f t="shared" si="849"/>
        <v>6.0052172380298523E-4</v>
      </c>
      <c r="JV172" s="12"/>
      <c r="JW172" s="11">
        <f t="shared" si="1072"/>
        <v>6.1958908979606038E-4</v>
      </c>
      <c r="JX172" s="10">
        <f t="shared" si="850"/>
        <v>92.133825834734211</v>
      </c>
      <c r="JY172" s="9">
        <f t="shared" si="1245"/>
        <v>95.115741959833699</v>
      </c>
      <c r="JZ172" s="9">
        <f t="shared" si="578"/>
        <v>88.791789109042341</v>
      </c>
      <c r="KA172" s="120">
        <f t="shared" si="851"/>
        <v>91.95376553443802</v>
      </c>
      <c r="KB172" s="15">
        <f t="shared" si="852"/>
        <v>6.1669717679872674E-4</v>
      </c>
      <c r="KC172" s="12"/>
      <c r="KD172" s="11">
        <f t="shared" si="1073"/>
        <v>6.3575658728668631E-4</v>
      </c>
      <c r="KE172" s="10">
        <f t="shared" si="853"/>
        <v>92.040380564032887</v>
      </c>
      <c r="KF172" s="9">
        <f t="shared" si="1246"/>
        <v>95.105290159802166</v>
      </c>
      <c r="KG172" s="9">
        <f t="shared" si="580"/>
        <v>88.616337145252771</v>
      </c>
      <c r="KH172" s="120">
        <f t="shared" si="854"/>
        <v>91.860813652527469</v>
      </c>
      <c r="KI172" s="15">
        <f t="shared" si="855"/>
        <v>6.3278760909032364E-4</v>
      </c>
      <c r="KJ172" s="12"/>
      <c r="KK172" s="11">
        <f t="shared" si="1074"/>
        <v>6.518385401788813E-4</v>
      </c>
      <c r="KL172" s="10">
        <f t="shared" si="856"/>
        <v>91.946816136440816</v>
      </c>
      <c r="KM172" s="9">
        <f t="shared" si="1247"/>
        <v>95.094285842502188</v>
      </c>
      <c r="KN172" s="9">
        <f t="shared" si="582"/>
        <v>88.441203352028879</v>
      </c>
      <c r="KO172" s="120">
        <f t="shared" si="857"/>
        <v>91.767744597265533</v>
      </c>
      <c r="KP172" s="15">
        <f t="shared" si="858"/>
        <v>6.487931339289641E-4</v>
      </c>
      <c r="KQ172" s="12"/>
      <c r="KR172" s="11">
        <f t="shared" si="1075"/>
        <v>6.6783505186390432E-4</v>
      </c>
      <c r="KS172" s="10">
        <f t="shared" si="859"/>
        <v>91.853120720007468</v>
      </c>
      <c r="KT172" s="9">
        <f t="shared" si="1248"/>
        <v>95.082717805694088</v>
      </c>
      <c r="KU172" s="9">
        <f t="shared" si="584"/>
        <v>88.266375277310019</v>
      </c>
      <c r="KV172" s="120">
        <f t="shared" si="860"/>
        <v>91.674546541502053</v>
      </c>
      <c r="KW172" s="15">
        <f t="shared" si="861"/>
        <v>6.6471387319428298E-4</v>
      </c>
      <c r="KX172" s="12"/>
      <c r="KY172" s="11">
        <f t="shared" si="1076"/>
        <v>6.8374623469486418E-4</v>
      </c>
      <c r="KZ172" s="10">
        <f t="shared" si="862"/>
        <v>91.759282659882587</v>
      </c>
      <c r="LA172" s="9">
        <f t="shared" si="1249"/>
        <v>95.070575066771013</v>
      </c>
      <c r="LB172" s="9">
        <f t="shared" si="586"/>
        <v>88.091840604662806</v>
      </c>
      <c r="LC172" s="120">
        <f t="shared" si="863"/>
        <v>91.58120783571691</v>
      </c>
      <c r="LD172" s="15">
        <f t="shared" si="864"/>
        <v>6.8054995695794184E-4</v>
      </c>
      <c r="LE172" s="12"/>
      <c r="LF172" s="11">
        <f t="shared" si="1077"/>
        <v>6.995722095518472E-4</v>
      </c>
      <c r="LG172" s="10">
        <f t="shared" si="865"/>
        <v>91.665290478640784</v>
      </c>
      <c r="LH172" s="9">
        <f t="shared" si="1250"/>
        <v>95.057846860839391</v>
      </c>
      <c r="LI172" s="9">
        <f t="shared" si="588"/>
        <v>87.917587155683592</v>
      </c>
      <c r="LJ172" s="120">
        <f t="shared" si="866"/>
        <v>91.487717008261484</v>
      </c>
      <c r="LK172" s="15">
        <f t="shared" si="867"/>
        <v>6.9630152306215812E-4</v>
      </c>
      <c r="LL172" s="12"/>
      <c r="LM172" s="11">
        <f t="shared" si="1078"/>
        <v>7.1531310542161748E-4</v>
      </c>
      <c r="LN172" s="10">
        <f t="shared" si="868"/>
        <v>91.571132876513971</v>
      </c>
      <c r="LO172" s="9">
        <f t="shared" si="1251"/>
        <v>95.044522638785779</v>
      </c>
      <c r="LP172" s="9">
        <f t="shared" si="590"/>
        <v>87.743602892236225</v>
      </c>
      <c r="LQ172" s="120">
        <f t="shared" si="869"/>
        <v>91.394062765510995</v>
      </c>
      <c r="LR172" s="15">
        <f t="shared" si="870"/>
        <v>7.119687167129609E-4</v>
      </c>
      <c r="LS172" s="12"/>
      <c r="LT172" s="11">
        <f t="shared" si="1079"/>
        <v>7.3096905899170826E-4</v>
      </c>
      <c r="LU172" s="10">
        <f t="shared" si="871"/>
        <v>91.476798731534956</v>
      </c>
      <c r="LV172" s="9">
        <f t="shared" si="1252"/>
        <v>95.030592065332186</v>
      </c>
      <c r="LW172" s="9">
        <f t="shared" si="592"/>
        <v>87.56987591852436</v>
      </c>
      <c r="LX172" s="120">
        <f t="shared" si="872"/>
        <v>91.30023399192828</v>
      </c>
      <c r="LY172" s="15">
        <f t="shared" si="873"/>
        <v>7.2755169008847031E-4</v>
      </c>
      <c r="LZ172" s="12"/>
      <c r="MA172" s="11">
        <f t="shared" si="1080"/>
        <v>7.4654021425917666E-4</v>
      </c>
      <c r="MB172" s="10">
        <f t="shared" si="874"/>
        <v>91.382277099592898</v>
      </c>
      <c r="MC172" s="9">
        <f t="shared" si="1253"/>
        <v>95.01604501708195</v>
      </c>
      <c r="MD172" s="9">
        <f t="shared" si="594"/>
        <v>87.396394483010027</v>
      </c>
      <c r="ME172" s="120">
        <f t="shared" si="875"/>
        <v>91.206219750045989</v>
      </c>
      <c r="MF172" s="15">
        <f t="shared" si="876"/>
        <v>7.4305060196124743E-4</v>
      </c>
      <c r="MG172" s="12"/>
      <c r="MH172" s="11">
        <f t="shared" si="1081"/>
        <v>7.6202672215311006E-4</v>
      </c>
      <c r="MI172" s="10">
        <f t="shared" si="877"/>
        <v>91.287557214407428</v>
      </c>
      <c r="MJ172" s="9">
        <f t="shared" si="1254"/>
        <v>95.000871580558055</v>
      </c>
      <c r="MK172" s="9">
        <f t="shared" si="596"/>
        <v>87.22314698017648</v>
      </c>
      <c r="ML172" s="120">
        <f t="shared" si="878"/>
        <v>91.112009280367261</v>
      </c>
      <c r="MM172" s="15">
        <f t="shared" si="879"/>
        <v>7.584656173350681E-4</v>
      </c>
      <c r="MN172" s="12"/>
      <c r="MO172" s="11">
        <f t="shared" si="1082"/>
        <v>7.7742874017127143E-4</v>
      </c>
      <c r="MP172" s="10">
        <f t="shared" si="880"/>
        <v>91.192628487421331</v>
      </c>
      <c r="MQ172" s="9">
        <f t="shared" si="1255"/>
        <v>94.985062050235697</v>
      </c>
      <c r="MR172" s="9">
        <f t="shared" si="598"/>
        <v>87.050121952142661</v>
      </c>
      <c r="MS172" s="120">
        <f t="shared" si="881"/>
        <v>91.017592001189172</v>
      </c>
      <c r="MT172" s="15">
        <f t="shared" si="882"/>
        <v>7.7379690709563818E-4</v>
      </c>
      <c r="MU172" s="12"/>
      <c r="MV172" s="11">
        <f t="shared" si="1083"/>
        <v>7.9274643203034129E-4</v>
      </c>
      <c r="MW172" s="10">
        <f t="shared" si="883"/>
        <v>91.097480507616368</v>
      </c>
      <c r="MX172" s="9">
        <f t="shared" si="1256"/>
        <v>94.968606926570757</v>
      </c>
      <c r="MY172" s="9">
        <f t="shared" si="1257"/>
        <v>86.877308090132772</v>
      </c>
      <c r="MZ172" s="120">
        <f t="shared" si="884"/>
        <v>90.922957508351772</v>
      </c>
      <c r="NA172" s="15">
        <f t="shared" si="885"/>
        <v>7.8904464767502226E-4</v>
      </c>
      <c r="NB172" s="12"/>
      <c r="NC172" s="11">
        <f t="shared" si="1084"/>
        <v>8.0797996732962006E-4</v>
      </c>
      <c r="ND172" s="10">
        <f t="shared" si="886"/>
        <v>91.002103041254756</v>
      </c>
      <c r="NE172" s="9">
        <f t="shared" si="601"/>
        <v>94.951496914025839</v>
      </c>
      <c r="NF172" s="9">
        <f t="shared" si="1258"/>
        <v>86.704694235805121</v>
      </c>
      <c r="NG172" s="120">
        <f t="shared" si="887"/>
        <v>90.82809557491548</v>
      </c>
      <c r="NH172" s="15">
        <f t="shared" si="888"/>
        <v>8.0420902072957079E-4</v>
      </c>
      <c r="NI172" s="12"/>
      <c r="NJ172" s="11">
        <f t="shared" si="1085"/>
        <v>8.2312952122794321E-4</v>
      </c>
      <c r="NK172" s="10">
        <f t="shared" si="889"/>
        <v>90.906486031549093</v>
      </c>
      <c r="NL172" s="9">
        <f t="shared" si="603"/>
        <v>94.933722919095203</v>
      </c>
      <c r="NM172" s="9">
        <f t="shared" si="1259"/>
        <v>86.532269382444611</v>
      </c>
      <c r="NN172" s="120">
        <f t="shared" si="890"/>
        <v>90.732996150769907</v>
      </c>
      <c r="NO172" s="15">
        <f t="shared" si="891"/>
        <v>8.1929021283100604E-4</v>
      </c>
      <c r="NP172" s="12"/>
      <c r="NQ172" s="11">
        <f t="shared" si="1086"/>
        <v>8.3819527413350411E-4</v>
      </c>
      <c r="NR172" s="10">
        <f t="shared" si="892"/>
        <v>90.810619598263727</v>
      </c>
      <c r="NS172" s="9">
        <f t="shared" si="605"/>
        <v>94.915276048330156</v>
      </c>
      <c r="NT172" s="9">
        <f t="shared" si="1260"/>
        <v>86.36002267602224</v>
      </c>
      <c r="NU172" s="120">
        <f t="shared" si="893"/>
        <v>90.637649362176205</v>
      </c>
      <c r="NV172" s="15">
        <f t="shared" si="894"/>
        <v>8.3428841517056045E-4</v>
      </c>
      <c r="NW172" s="12"/>
      <c r="NX172" s="11">
        <f t="shared" si="1087"/>
        <v>8.5317741140647008E-4</v>
      </c>
      <c r="NY172" s="10">
        <f t="shared" si="895"/>
        <v>90.714494037249779</v>
      </c>
      <c r="NZ172" s="9">
        <f t="shared" si="607"/>
        <v>94.896147606365929</v>
      </c>
      <c r="OA172" s="9">
        <f t="shared" si="1261"/>
        <v>86.187943416128306</v>
      </c>
      <c r="OB172" s="120">
        <f t="shared" si="896"/>
        <v>90.542045511247125</v>
      </c>
      <c r="OC172" s="15">
        <f t="shared" si="897"/>
        <v>8.4920382327555654E-4</v>
      </c>
      <c r="OD172" s="12"/>
      <c r="OE172" s="11">
        <f t="shared" si="1088"/>
        <v>8.6807612307380512E-4</v>
      </c>
      <c r="OF172" s="10">
        <f t="shared" si="898"/>
        <v>90.618099819917859</v>
      </c>
      <c r="OG172" s="9">
        <f t="shared" si="609"/>
        <v>94.876329093951512</v>
      </c>
      <c r="OH172" s="9">
        <f t="shared" si="1262"/>
        <v>86.016021056779536</v>
      </c>
      <c r="OI172" s="120">
        <f t="shared" si="899"/>
        <v>90.446175075365517</v>
      </c>
      <c r="OJ172" s="15">
        <f t="shared" si="900"/>
        <v>8.6403663673856649E-4</v>
      </c>
      <c r="OK172" s="12"/>
      <c r="OL172" s="11">
        <f t="shared" si="1089"/>
        <v>8.8289160355645656E-4</v>
      </c>
      <c r="OM172" s="10">
        <f t="shared" si="901"/>
        <v>90.521427592649104</v>
      </c>
      <c r="ON172" s="9">
        <f t="shared" si="611"/>
        <v>94.855812205983284</v>
      </c>
      <c r="OO172" s="9">
        <f t="shared" si="1263"/>
        <v>87.048197057108084</v>
      </c>
      <c r="OP172" s="120">
        <f t="shared" si="902"/>
        <v>90.952004631545691</v>
      </c>
      <c r="OQ172" s="15">
        <f t="shared" si="903"/>
        <v>7.6138047411909054E-4</v>
      </c>
      <c r="OR172" s="12"/>
      <c r="OS172" s="11">
        <f t="shared" si="1090"/>
        <v>7.7968732327048031E-4</v>
      </c>
      <c r="OT172" s="10">
        <f t="shared" si="904"/>
        <v>91.0291622919801</v>
      </c>
      <c r="OU172" s="9">
        <f t="shared" si="613"/>
        <v>94.839880927053088</v>
      </c>
      <c r="OV172" s="9">
        <f t="shared" si="1264"/>
        <v>94.011399482101595</v>
      </c>
      <c r="OW172" s="120">
        <f t="shared" si="905"/>
        <v>94.425640204577348</v>
      </c>
      <c r="OX172" s="15">
        <f t="shared" si="906"/>
        <v>8.0791584027665767E-5</v>
      </c>
      <c r="OY172" s="12"/>
      <c r="OZ172" s="11">
        <f t="shared" si="1091"/>
        <v>9.7419070785302922E-5</v>
      </c>
      <c r="PA172" s="10">
        <f t="shared" si="907"/>
        <v>94.510633096204486</v>
      </c>
      <c r="PB172" s="9">
        <f t="shared" si="615"/>
        <v>94.839701544823455</v>
      </c>
      <c r="PC172" s="9">
        <f t="shared" si="1265"/>
        <v>94.108152368174359</v>
      </c>
      <c r="PD172" s="120">
        <f t="shared" si="908"/>
        <v>94.4739269564989</v>
      </c>
      <c r="PE172" s="15">
        <f t="shared" si="909"/>
        <v>7.1338974621305875E-5</v>
      </c>
      <c r="PF172" s="12"/>
      <c r="PG172" s="11">
        <f t="shared" si="1092"/>
        <v>8.795381780884891E-5</v>
      </c>
      <c r="PH172" s="10">
        <f t="shared" si="910"/>
        <v>94.558903240880156</v>
      </c>
      <c r="PI172" s="9">
        <f t="shared" si="617"/>
        <v>94.839561682448974</v>
      </c>
      <c r="PJ172" s="9">
        <f t="shared" si="1266"/>
        <v>94.207267480948133</v>
      </c>
      <c r="PK172" s="120">
        <f t="shared" si="911"/>
        <v>94.523414581698546</v>
      </c>
      <c r="PL172" s="15">
        <f t="shared" si="912"/>
        <v>6.165986024437034E-5</v>
      </c>
      <c r="PM172" s="12"/>
      <c r="PN172" s="11">
        <f t="shared" si="1093"/>
        <v>7.8263293831299453E-5</v>
      </c>
      <c r="PO172" s="10">
        <f t="shared" si="913"/>
        <v>94.608376631900398</v>
      </c>
      <c r="PP172" s="9">
        <f t="shared" si="619"/>
        <v>94.839457197858806</v>
      </c>
      <c r="PQ172" s="9">
        <f t="shared" si="1267"/>
        <v>94.308727119952039</v>
      </c>
      <c r="PR172" s="120">
        <f t="shared" si="914"/>
        <v>94.574092158905415</v>
      </c>
      <c r="PS172" s="15">
        <f t="shared" si="915"/>
        <v>5.1755563080506418E-5</v>
      </c>
      <c r="PT172" s="12"/>
      <c r="PU172" s="11">
        <f t="shared" si="1094"/>
        <v>6.8348874998942419E-5</v>
      </c>
      <c r="PV172" s="10">
        <f t="shared" si="916"/>
        <v>94.65904225954867</v>
      </c>
      <c r="PW172" s="9">
        <f t="shared" si="621"/>
        <v>94.839383583718046</v>
      </c>
      <c r="PX172" s="9">
        <f t="shared" si="1268"/>
        <v>94.41251288610033</v>
      </c>
      <c r="PY172" s="120">
        <f t="shared" si="917"/>
        <v>94.625948234909188</v>
      </c>
      <c r="PZ172" s="15">
        <f t="shared" si="918"/>
        <v>4.1627437820951815E-5</v>
      </c>
      <c r="QA172" s="12"/>
      <c r="QB172" s="11">
        <f t="shared" si="1095"/>
        <v>5.8211970506193891E-5</v>
      </c>
      <c r="QC172" s="10">
        <f t="shared" si="919"/>
        <v>94.710888579534526</v>
      </c>
      <c r="QD172" s="9">
        <f t="shared" si="623"/>
        <v>94.839335961838401</v>
      </c>
      <c r="QE172" s="9">
        <f t="shared" si="1269"/>
        <v>94.518605686067005</v>
      </c>
      <c r="QF172" s="120">
        <f t="shared" si="920"/>
        <v>94.67897082395271</v>
      </c>
      <c r="QG172" s="15">
        <f t="shared" si="921"/>
        <v>3.1276870692882712E-5</v>
      </c>
      <c r="QH172" s="12"/>
      <c r="QI172" s="11">
        <f t="shared" si="1096"/>
        <v>4.7854021615938998E-5</v>
      </c>
      <c r="QJ172" s="10">
        <f t="shared" si="922"/>
        <v>94.76390351261071</v>
      </c>
      <c r="QK172" s="9">
        <f t="shared" si="625"/>
        <v>94.839309077846195</v>
      </c>
      <c r="QL172" s="9">
        <f t="shared" si="1270"/>
        <v>94.626985738375609</v>
      </c>
      <c r="QM172" s="120">
        <f t="shared" si="923"/>
        <v>94.733147408110909</v>
      </c>
      <c r="QN172" s="15">
        <f t="shared" si="924"/>
        <v>2.0705278345583208E-5</v>
      </c>
      <c r="QO172" s="12"/>
      <c r="QP172" s="11">
        <f t="shared" si="1097"/>
        <v>3.7276500538317751E-5</v>
      </c>
      <c r="QQ172" s="10">
        <f t="shared" si="925"/>
        <v>94.818074445181495</v>
      </c>
      <c r="QR172" s="9">
        <f t="shared" si="627"/>
        <v>94.839297296109365</v>
      </c>
      <c r="QS172" s="9">
        <f t="shared" si="1271"/>
        <v>94.737632581205844</v>
      </c>
      <c r="QT172" s="120">
        <f t="shared" si="926"/>
        <v>94.788464938657597</v>
      </c>
      <c r="QU172" s="15">
        <f t="shared" si="927"/>
        <v>9.9141065944556932E-6</v>
      </c>
      <c r="QV172" s="12"/>
      <c r="QW172" s="11">
        <f t="shared" si="1098"/>
        <v>2.6480909168072435E-5</v>
      </c>
      <c r="QX172" s="10">
        <f t="shared" si="928"/>
        <v>94.873388230903515</v>
      </c>
      <c r="QY172" s="9">
        <f t="shared" si="629"/>
        <v>94.839294594924297</v>
      </c>
      <c r="QZ172" s="9">
        <f t="shared" si="1272"/>
        <v>94.850525081909197</v>
      </c>
      <c r="RA172" s="120">
        <f t="shared" si="929"/>
        <v>94.844909838416754</v>
      </c>
      <c r="RB172" s="15">
        <f t="shared" si="930"/>
        <v>-1.0951709762992068E-6</v>
      </c>
      <c r="RC172" s="12"/>
      <c r="RD172" s="11">
        <f t="shared" si="1099"/>
        <v>1.5468777681401645E-5</v>
      </c>
      <c r="RE172" s="10">
        <f t="shared" si="931"/>
        <v>94.929831193275163</v>
      </c>
      <c r="RF172" s="9">
        <f t="shared" si="631"/>
        <v>94.839294627886105</v>
      </c>
      <c r="RG172" s="9">
        <f t="shared" si="1273"/>
        <v>94.965641448218619</v>
      </c>
      <c r="RH172" s="120">
        <f t="shared" si="932"/>
        <v>94.902468038052362</v>
      </c>
      <c r="RI172" s="15">
        <f t="shared" si="933"/>
        <v>-1.2321048122110429E-5</v>
      </c>
      <c r="RJ172" s="12"/>
      <c r="RK172" s="11">
        <f t="shared" si="1100"/>
        <v>4.2416629938563913E-6</v>
      </c>
      <c r="RL172" s="10">
        <f t="shared" si="934"/>
        <v>94.98738912920652</v>
      </c>
      <c r="RM172" s="9">
        <f t="shared" si="633"/>
        <v>94.839298799868615</v>
      </c>
      <c r="RN172" s="9">
        <f t="shared" si="1274"/>
        <v>95.082956392720391</v>
      </c>
      <c r="RO172" s="120">
        <f t="shared" si="935"/>
        <v>94.961127596294503</v>
      </c>
      <c r="RP172" s="15">
        <f t="shared" si="936"/>
        <v>-2.3760921873169906E-5</v>
      </c>
      <c r="RQ172" s="12"/>
      <c r="RR172" s="11">
        <f t="shared" si="1101"/>
        <v>-7.1988529193885152E-6</v>
      </c>
      <c r="RS172" s="10">
        <f t="shared" si="937"/>
        <v>95.046047313561985</v>
      </c>
      <c r="RT172" s="9">
        <f t="shared" si="635"/>
        <v>94.839314315653297</v>
      </c>
      <c r="RU172" s="9">
        <f t="shared" si="1275"/>
        <v>95.202435557423399</v>
      </c>
      <c r="RV172" s="120">
        <f t="shared" si="938"/>
        <v>95.020874936538348</v>
      </c>
      <c r="RW172" s="15">
        <f t="shared" si="939"/>
        <v>-3.5410739124540965E-5</v>
      </c>
      <c r="RX172" s="12"/>
      <c r="RY172" s="11">
        <f t="shared" si="1102"/>
        <v>-1.8850857804445078E-5</v>
      </c>
      <c r="RZ172" s="10">
        <f t="shared" si="940"/>
        <v>95.105791778831261</v>
      </c>
      <c r="SA172" s="9">
        <f t="shared" si="637"/>
        <v>94.839348775802634</v>
      </c>
      <c r="SB172" s="9">
        <f t="shared" si="1276"/>
        <v>95.324043283524873</v>
      </c>
      <c r="SC172" s="120">
        <f t="shared" si="941"/>
        <v>95.08169602966376</v>
      </c>
      <c r="SD172" s="15">
        <f t="shared" si="942"/>
        <v>-4.7266281323517058E-5</v>
      </c>
      <c r="SE172" s="12"/>
      <c r="SF172" s="11">
        <f t="shared" si="1103"/>
        <v>-3.0710383351053154E-5</v>
      </c>
      <c r="SG172" s="10">
        <f t="shared" si="943"/>
        <v>95.166608601364246</v>
      </c>
      <c r="SH172" s="9">
        <f t="shared" si="639"/>
        <v>94.839410173211419</v>
      </c>
      <c r="SI172" s="9">
        <f t="shared" si="1277"/>
        <v>95.44774362141635</v>
      </c>
      <c r="SJ172" s="120">
        <f t="shared" si="944"/>
        <v>95.143576897313892</v>
      </c>
      <c r="SK172" s="15">
        <f t="shared" si="945"/>
        <v>-5.9323263299358446E-5</v>
      </c>
      <c r="SL172" s="12"/>
      <c r="SM172" s="11">
        <f t="shared" si="1104"/>
        <v>-4.277320068189831E-5</v>
      </c>
      <c r="SN172" s="10">
        <f t="shared" si="946"/>
        <v>95.228483910043778</v>
      </c>
      <c r="SO172" s="9">
        <f t="shared" si="641"/>
        <v>94.839506888968899</v>
      </c>
      <c r="SP172" s="9">
        <f t="shared" si="1278"/>
        <v>95.573497399484893</v>
      </c>
      <c r="SQ172" s="120">
        <f t="shared" si="947"/>
        <v>95.206502144226903</v>
      </c>
      <c r="SR172" s="15">
        <f t="shared" si="948"/>
        <v>-7.1577047823124674E-5</v>
      </c>
      <c r="SS172" s="12"/>
      <c r="ST172" s="11">
        <f t="shared" si="1105"/>
        <v>-5.5034727588737938E-5</v>
      </c>
      <c r="SU172" s="10">
        <f t="shared" si="949"/>
        <v>95.291402417999194</v>
      </c>
      <c r="SV172" s="9">
        <f t="shared" si="643"/>
        <v>94.839647686401491</v>
      </c>
      <c r="SW172" s="9">
        <f t="shared" si="1279"/>
        <v>95.701263543445407</v>
      </c>
      <c r="SX172" s="120">
        <f t="shared" si="950"/>
        <v>95.270455614923449</v>
      </c>
      <c r="SY172" s="15">
        <f t="shared" si="951"/>
        <v>-8.4022774846827952E-5</v>
      </c>
      <c r="SZ172" s="12"/>
      <c r="TA172" s="11">
        <f t="shared" si="1106"/>
        <v>-6.7490157597837903E-5</v>
      </c>
      <c r="TB172" s="10">
        <f t="shared" si="952"/>
        <v>95.35534807898631</v>
      </c>
      <c r="TC172" s="9">
        <f t="shared" si="645"/>
        <v>94.839841704038761</v>
      </c>
      <c r="TD172" s="9">
        <f t="shared" si="1280"/>
        <v>95.830999529633246</v>
      </c>
      <c r="TE172" s="120">
        <f t="shared" si="953"/>
        <v>95.335420616836004</v>
      </c>
      <c r="TF172" s="15">
        <f t="shared" si="954"/>
        <v>-9.6655406393422822E-5</v>
      </c>
      <c r="TG172" s="12"/>
      <c r="TH172" s="11">
        <f t="shared" si="1107"/>
        <v>-8.0134504709909461E-5</v>
      </c>
      <c r="TI172" s="10">
        <f t="shared" si="955"/>
        <v>95.420304310209048</v>
      </c>
      <c r="TJ172" s="9">
        <f t="shared" si="647"/>
        <v>94.840098447548542</v>
      </c>
      <c r="TK172" s="9">
        <f t="shared" si="1281"/>
        <v>95.962661924715775</v>
      </c>
      <c r="TL172" s="120">
        <f t="shared" si="956"/>
        <v>95.401380186132158</v>
      </c>
      <c r="TM172" s="15">
        <f t="shared" si="957"/>
        <v>-1.0946977997468229E-4</v>
      </c>
      <c r="TN172" s="12"/>
      <c r="TO172" s="11">
        <f t="shared" si="1108"/>
        <v>-9.2962656692968825E-5</v>
      </c>
      <c r="TP172" s="10">
        <f t="shared" si="958"/>
        <v>95.486254257917267</v>
      </c>
      <c r="TQ172" s="9">
        <f t="shared" si="649"/>
        <v>94.840427780860651</v>
      </c>
      <c r="TR172" s="9">
        <f t="shared" si="1282"/>
        <v>96.096204608159155</v>
      </c>
      <c r="TS172" s="120">
        <f t="shared" si="959"/>
        <v>95.468316194509896</v>
      </c>
      <c r="TT172" s="15">
        <f t="shared" si="960"/>
        <v>-1.2246043611589089E-4</v>
      </c>
      <c r="TU172" s="12"/>
      <c r="TV172" s="11">
        <f t="shared" si="1109"/>
        <v>-1.0596920237996529E-4</v>
      </c>
      <c r="TW172" s="10">
        <f t="shared" si="961"/>
        <v>95.553179903398203</v>
      </c>
      <c r="TX172" s="9">
        <f t="shared" si="651"/>
        <v>94.840839915174584</v>
      </c>
      <c r="TY172" s="9">
        <f t="shared" si="1283"/>
        <v>96.231579639014939</v>
      </c>
      <c r="TZ172" s="120">
        <f t="shared" si="962"/>
        <v>95.536209777094768</v>
      </c>
      <c r="UA172" s="15">
        <f t="shared" si="963"/>
        <v>-1.3562170395480907E-4</v>
      </c>
      <c r="UB172" s="12"/>
      <c r="UC172" s="11">
        <f t="shared" si="1110"/>
        <v>-1.1914851711748229E-4</v>
      </c>
      <c r="UD172" s="10">
        <f t="shared" si="964"/>
        <v>95.621062490611592</v>
      </c>
      <c r="UE172" s="9">
        <f t="shared" si="653"/>
        <v>94.841345397022664</v>
      </c>
      <c r="UF172" s="9">
        <f t="shared" si="1284"/>
        <v>96.368737435135102</v>
      </c>
      <c r="UG172" s="120">
        <f t="shared" si="965"/>
        <v>95.605041416078876</v>
      </c>
      <c r="UH172" s="15">
        <f t="shared" si="966"/>
        <v>-1.489477198823382E-4</v>
      </c>
      <c r="UI172" s="12"/>
      <c r="UJ172" s="11">
        <f t="shared" si="1111"/>
        <v>-1.3249478125122504E-4</v>
      </c>
      <c r="UK172" s="10">
        <f t="shared" si="967"/>
        <v>95.689882609453534</v>
      </c>
      <c r="UL172" s="9">
        <f t="shared" si="655"/>
        <v>94.841955095190841</v>
      </c>
      <c r="UM172" s="9">
        <f t="shared" si="1285"/>
        <v>96.507626779346865</v>
      </c>
      <c r="UN172" s="120">
        <f t="shared" si="968"/>
        <v>95.674790937268853</v>
      </c>
      <c r="UO172" s="15">
        <f t="shared" si="969"/>
        <v>-1.6243242942016214E-4</v>
      </c>
      <c r="UP172" s="12"/>
      <c r="UQ172" s="11">
        <f t="shared" si="1112"/>
        <v>-1.4600198184492593E-4</v>
      </c>
      <c r="UR172" s="10">
        <f t="shared" si="970"/>
        <v>95.759620191882462</v>
      </c>
      <c r="US172" s="9">
        <f t="shared" si="657"/>
        <v>94.842680186419031</v>
      </c>
      <c r="UT172" s="9">
        <f t="shared" si="1286"/>
        <v>96.648195041694805</v>
      </c>
      <c r="UU172" s="120">
        <f t="shared" si="971"/>
        <v>95.745437614056925</v>
      </c>
      <c r="UV172" s="15">
        <f t="shared" si="972"/>
        <v>-1.7606961028771844E-4</v>
      </c>
      <c r="UW172" s="12"/>
      <c r="UX172" s="11">
        <f t="shared" si="1113"/>
        <v>-1.5966393560829125E-4</v>
      </c>
      <c r="UY172" s="10">
        <f t="shared" si="973"/>
        <v>95.830254615554196</v>
      </c>
      <c r="UZ172" s="9">
        <f t="shared" si="659"/>
        <v>94.84353214008776</v>
      </c>
      <c r="VA172" s="9">
        <f t="shared" si="1287"/>
        <v>96.790387916493884</v>
      </c>
      <c r="VB172" s="120">
        <f t="shared" si="974"/>
        <v>95.816960028290822</v>
      </c>
      <c r="VC172" s="15">
        <f t="shared" si="975"/>
        <v>-1.8985284825355847E-4</v>
      </c>
      <c r="VD172" s="12"/>
      <c r="VE172" s="11">
        <f t="shared" si="1114"/>
        <v>-1.7347426457849999E-4</v>
      </c>
      <c r="VF172" s="10">
        <f t="shared" si="976"/>
        <v>95.901764564162249</v>
      </c>
      <c r="VG172" s="9">
        <f t="shared" si="661"/>
        <v>94.844522701499216</v>
      </c>
      <c r="VH172" s="9">
        <f t="shared" si="1288"/>
        <v>96.93414921769434</v>
      </c>
      <c r="VI172" s="120">
        <f t="shared" si="977"/>
        <v>95.889335959596778</v>
      </c>
      <c r="VJ172" s="15">
        <f t="shared" si="978"/>
        <v>-2.0377551881020634E-4</v>
      </c>
      <c r="VK172" s="12"/>
      <c r="VL172" s="11">
        <f t="shared" si="1115"/>
        <v>-1.8742637761961085E-4</v>
      </c>
      <c r="VM172" s="10">
        <f t="shared" si="979"/>
        <v>95.974127916207792</v>
      </c>
      <c r="VN172" s="9">
        <f t="shared" si="663"/>
        <v>94.845663873707736</v>
      </c>
      <c r="VO172" s="9">
        <f t="shared" si="1289"/>
        <v>97.079421233025229</v>
      </c>
      <c r="VP172" s="120">
        <f t="shared" si="980"/>
        <v>95.96254255336649</v>
      </c>
      <c r="VQ172" s="15">
        <f t="shared" si="981"/>
        <v>-2.1783082348125098E-4</v>
      </c>
      <c r="VR172" s="12"/>
      <c r="VS172" s="11">
        <f t="shared" si="1116"/>
        <v>-2.0151350660504519E-4</v>
      </c>
      <c r="VT172" s="10">
        <f t="shared" si="982"/>
        <v>96.04732191269224</v>
      </c>
      <c r="VU172" s="9">
        <f t="shared" si="665"/>
        <v>94.846967898469146</v>
      </c>
      <c r="VV172" s="9">
        <f t="shared" si="1290"/>
        <v>97.226144761303772</v>
      </c>
      <c r="VW172" s="120">
        <f t="shared" si="983"/>
        <v>96.036556329886452</v>
      </c>
      <c r="VX172" s="15">
        <f t="shared" si="984"/>
        <v>-2.3201179531744174E-4</v>
      </c>
      <c r="VY172" s="12"/>
      <c r="VZ172" s="11">
        <f t="shared" si="1117"/>
        <v>-2.1572871177501018E-4</v>
      </c>
      <c r="WA172" s="10">
        <f t="shared" si="985"/>
        <v>96.121323165827889</v>
      </c>
      <c r="WB172" s="9">
        <f t="shared" si="667"/>
        <v>94.848447236086542</v>
      </c>
      <c r="WC172" s="9">
        <f t="shared" si="1291"/>
        <v>97.374259154959461</v>
      </c>
      <c r="WD172" s="120">
        <f t="shared" si="986"/>
        <v>96.111353195523009</v>
      </c>
      <c r="WE172" s="15">
        <f t="shared" si="987"/>
        <v>-2.4631130500895367E-4</v>
      </c>
      <c r="WF172" s="12"/>
      <c r="WG172" s="11">
        <f t="shared" si="1118"/>
        <v>-2.3006488771647467E-4</v>
      </c>
      <c r="WH172" s="10">
        <f t="shared" si="988"/>
        <v>96.1961076698108</v>
      </c>
      <c r="WI172" s="9">
        <f t="shared" si="669"/>
        <v>94.850114544193829</v>
      </c>
      <c r="WJ172" s="9">
        <f t="shared" si="1292"/>
        <v>97.523702368264907</v>
      </c>
      <c r="WK172" s="120">
        <f t="shared" si="989"/>
        <v>96.186908456229361</v>
      </c>
      <c r="WL172" s="15">
        <f t="shared" si="990"/>
        <v>-2.6072206765769153E-4</v>
      </c>
      <c r="WM172" s="12"/>
      <c r="WN172" s="11">
        <f t="shared" si="1119"/>
        <v>-2.4451477001049545E-4</v>
      </c>
      <c r="WO172" s="10">
        <f t="shared" si="991"/>
        <v>96.271650813925163</v>
      </c>
      <c r="WP172" s="9">
        <f t="shared" si="671"/>
        <v>94.851982655525433</v>
      </c>
      <c r="WQ172" s="9">
        <f t="shared" si="1293"/>
        <v>97.674411011130843</v>
      </c>
      <c r="WR172" s="120">
        <f t="shared" si="992"/>
        <v>96.263196833328138</v>
      </c>
      <c r="WS172" s="15">
        <f t="shared" si="993"/>
        <v>-2.7523665019114094E-4</v>
      </c>
      <c r="WT172" s="12"/>
      <c r="WU172" s="11">
        <f t="shared" si="1120"/>
        <v>-2.5907094252911142E-4</v>
      </c>
      <c r="WV172" s="10">
        <f t="shared" si="994"/>
        <v>96.347927397934342</v>
      </c>
      <c r="WW172" s="9">
        <f t="shared" si="673"/>
        <v>94.854064554726975</v>
      </c>
      <c r="WX172" s="9">
        <f t="shared" si="1294"/>
        <v>97.826320408294606</v>
      </c>
      <c r="WY172" s="120">
        <f t="shared" si="995"/>
        <v>96.340192481510798</v>
      </c>
      <c r="WZ172" s="15">
        <f t="shared" si="996"/>
        <v>-2.8984747939562577E-4</v>
      </c>
      <c r="XA172" s="12"/>
      <c r="XB172" s="11">
        <f t="shared" si="1121"/>
        <v>-2.7372584536061896E-4</v>
      </c>
      <c r="XC172" s="10">
        <f t="shared" si="997"/>
        <v>96.424911649703049</v>
      </c>
      <c r="XD172" s="9">
        <f t="shared" si="675"/>
        <v>94.856373354268086</v>
      </c>
      <c r="XE172" s="9">
        <f t="shared" si="1295"/>
        <v>97.979364663707784</v>
      </c>
      <c r="XF172" s="120">
        <f t="shared" si="998"/>
        <v>96.417869008987935</v>
      </c>
      <c r="XG172" s="15">
        <f t="shared" si="999"/>
        <v>-3.0454685054418374E-4</v>
      </c>
      <c r="XH172" s="12"/>
      <c r="XI172" s="11">
        <f t="shared" si="1122"/>
        <v>-2.884717833390689E-4</v>
      </c>
      <c r="XJ172" s="10">
        <f t="shared" si="1000"/>
        <v>96.502577244986284</v>
      </c>
      <c r="XK172" s="9">
        <f t="shared" si="677"/>
        <v>94.858922269524513</v>
      </c>
      <c r="XL172" s="9">
        <f t="shared" si="1296"/>
        <v>98.133476729894014</v>
      </c>
      <c r="XM172" s="120">
        <f t="shared" si="1001"/>
        <v>96.496199499709263</v>
      </c>
      <c r="XN172" s="15">
        <f t="shared" si="1002"/>
        <v>-3.1932693659011822E-4</v>
      </c>
      <c r="XO172" s="12"/>
      <c r="XP172" s="11">
        <f t="shared" si="1123"/>
        <v>-3.0330093514984401E-4</v>
      </c>
      <c r="XQ172" s="10">
        <f t="shared" si="1003"/>
        <v>96.580897329306381</v>
      </c>
      <c r="XR172" s="9">
        <f t="shared" si="679"/>
        <v>94.861724593102565</v>
      </c>
      <c r="XS172" s="9">
        <f t="shared" si="1297"/>
        <v>98.288588482026313</v>
      </c>
      <c r="XT172" s="120">
        <f t="shared" si="1004"/>
        <v>96.575156537564439</v>
      </c>
      <c r="XU172" s="15">
        <f t="shared" si="1005"/>
        <v>-3.3417979789465463E-4</v>
      </c>
      <c r="XV172" s="12"/>
      <c r="XW172" s="11">
        <f t="shared" si="1124"/>
        <v>-3.1820536298043104E-4</v>
      </c>
      <c r="XX172" s="10">
        <f t="shared" si="1006"/>
        <v>96.659844541831461</v>
      </c>
      <c r="XY172" s="9">
        <f t="shared" si="681"/>
        <v>94.864793668484239</v>
      </c>
      <c r="XZ172" s="9">
        <f t="shared" si="1298"/>
        <v>98.444630796447797</v>
      </c>
      <c r="YA172" s="120">
        <f t="shared" si="1007"/>
        <v>96.654712232466011</v>
      </c>
      <c r="YB172" s="15">
        <f t="shared" si="1008"/>
        <v>-3.4909739245417027E-4</v>
      </c>
      <c r="YC172" s="12"/>
      <c r="YD172" s="11">
        <f t="shared" si="1125"/>
        <v>-3.3317702268244266E-4</v>
      </c>
      <c r="YE172" s="10">
        <f t="shared" si="1009"/>
        <v>96.739391041158498</v>
      </c>
      <c r="YF172" s="9">
        <f t="shared" si="683"/>
        <v>94.868142863076628</v>
      </c>
      <c r="YG172" s="9">
        <f t="shared" si="1299"/>
        <v>98.601533633331044</v>
      </c>
      <c r="YH172" s="120">
        <f t="shared" si="1010"/>
        <v>96.734838248203829</v>
      </c>
      <c r="YI172" s="15">
        <f t="shared" si="1011"/>
        <v>-3.6407158658910671E-4</v>
      </c>
      <c r="YJ172" s="12"/>
      <c r="YK172" s="11">
        <f t="shared" si="1126"/>
        <v>-3.4820777440759719E-4</v>
      </c>
      <c r="YL172" s="10">
        <f t="shared" si="1012"/>
        <v>96.819508532892343</v>
      </c>
      <c r="YM172" s="9">
        <f t="shared" si="685"/>
        <v>94.871785540753649</v>
      </c>
      <c r="YN172" s="9">
        <f t="shared" si="1300"/>
        <v>98.759226123154022</v>
      </c>
      <c r="YO172" s="120">
        <f t="shared" si="1013"/>
        <v>96.815505831953828</v>
      </c>
      <c r="YP172" s="15">
        <f t="shared" si="1014"/>
        <v>-3.7909416605455879E-4</v>
      </c>
      <c r="YQ172" s="12"/>
      <c r="YR172" s="11">
        <f t="shared" si="1127"/>
        <v>-3.6328939367813061E-4</v>
      </c>
      <c r="YS172" s="10">
        <f t="shared" si="1015"/>
        <v>96.900168298905442</v>
      </c>
      <c r="YT172" s="9">
        <f t="shared" si="687"/>
        <v>94.875735033982522</v>
      </c>
      <c r="YU172" s="9">
        <f t="shared" si="1301"/>
        <v>98.917636656060253</v>
      </c>
      <c r="YV172" s="120">
        <f t="shared" si="1016"/>
        <v>96.896685845021381</v>
      </c>
      <c r="YW172" s="15">
        <f t="shared" si="1017"/>
        <v>-3.941568474726378E-4</v>
      </c>
      <c r="YX172" s="12"/>
      <c r="YY172" s="11">
        <f t="shared" si="1128"/>
        <v>-3.7841358279206946E-4</v>
      </c>
      <c r="YZ172" s="10">
        <f t="shared" si="1018"/>
        <v>96.981341227859346</v>
      </c>
      <c r="ZA172" s="9">
        <f t="shared" si="689"/>
        <v>94.88000461562946</v>
      </c>
      <c r="ZB172" s="9">
        <f t="shared" si="1302"/>
        <v>99.076692659496331</v>
      </c>
      <c r="ZC172" s="120">
        <f t="shared" si="1019"/>
        <v>96.978348637562902</v>
      </c>
      <c r="ZD172" s="15">
        <f t="shared" si="1020"/>
        <v>-4.0925125939764319E-4</v>
      </c>
      <c r="ZE172" s="12"/>
      <c r="ZF172" s="11">
        <f t="shared" si="1129"/>
        <v>-3.9357195180991648E-4</v>
      </c>
      <c r="ZG172" s="10">
        <f t="shared" si="1021"/>
        <v>97.062997689401044</v>
      </c>
      <c r="ZH172" s="9">
        <f t="shared" si="691"/>
        <v>94.88460746985281</v>
      </c>
      <c r="ZI172" s="9">
        <f t="shared" si="1303"/>
        <v>99.236320921802019</v>
      </c>
      <c r="ZJ172" s="120">
        <f t="shared" si="1022"/>
        <v>97.060464195827421</v>
      </c>
      <c r="ZK172" s="15">
        <f t="shared" si="1023"/>
        <v>-4.2436897671023905E-4</v>
      </c>
      <c r="ZL172" s="12"/>
      <c r="ZM172" s="11">
        <f t="shared" si="1130"/>
        <v>-4.087560529831028E-4</v>
      </c>
      <c r="ZN172" s="10">
        <f t="shared" si="1024"/>
        <v>97.145107681442283</v>
      </c>
      <c r="ZO172" s="9">
        <f t="shared" si="693"/>
        <v>94.88955666326882</v>
      </c>
      <c r="ZP172" s="9">
        <f t="shared" si="1304"/>
        <v>99.396447965150443</v>
      </c>
      <c r="ZQ172" s="120">
        <f t="shared" si="1025"/>
        <v>97.143002314209639</v>
      </c>
      <c r="ZR172" s="15">
        <f t="shared" si="1026"/>
        <v>-4.3950155979757832E-4</v>
      </c>
      <c r="ZS172" s="12"/>
      <c r="ZT172" s="11">
        <f t="shared" si="1131"/>
        <v>-4.2395742000548241E-4</v>
      </c>
      <c r="ZU172" s="10">
        <f t="shared" si="1027"/>
        <v>97.227641002381347</v>
      </c>
      <c r="ZV172" s="9">
        <f t="shared" si="695"/>
        <v>94.894865116713902</v>
      </c>
      <c r="ZW172" s="9">
        <f t="shared" si="1305"/>
        <v>99.556999940657278</v>
      </c>
      <c r="ZX172" s="120">
        <f t="shared" si="1028"/>
        <v>97.22593252868559</v>
      </c>
      <c r="ZY172" s="15">
        <f t="shared" si="1029"/>
        <v>-4.5464054707826065E-4</v>
      </c>
      <c r="ZZ172" s="12"/>
      <c r="AAA172" s="11">
        <f t="shared" si="1132"/>
        <v>-4.3916756052862993E-4</v>
      </c>
      <c r="AAB172" s="10">
        <f t="shared" si="1030"/>
        <v>97.31056718423028</v>
      </c>
      <c r="AAC172" s="9">
        <f t="shared" si="697"/>
        <v>94.900545576671348</v>
      </c>
      <c r="AAD172" s="9">
        <f t="shared" si="1306"/>
        <v>99.717902558659148</v>
      </c>
      <c r="AAE172" s="120">
        <f t="shared" si="1031"/>
        <v>97.309224067665241</v>
      </c>
      <c r="AAF172" s="15">
        <f t="shared" si="1032"/>
        <v>-4.6977745098965122E-4</v>
      </c>
      <c r="AAG172" s="12"/>
      <c r="AAH172" s="11">
        <f t="shared" si="1133"/>
        <v>-4.5437795215030495E-4</v>
      </c>
      <c r="AAI172" s="10">
        <f t="shared" si="1033"/>
        <v>97.39385544319191</v>
      </c>
      <c r="AAJ172" s="9">
        <f t="shared" si="699"/>
        <v>94.906610586453738</v>
      </c>
      <c r="AAK172" s="9">
        <f t="shared" si="1307"/>
        <v>99.879080357099753</v>
      </c>
      <c r="AAL172" s="120">
        <f t="shared" si="1034"/>
        <v>97.392845471776752</v>
      </c>
      <c r="AAM172" s="15">
        <f t="shared" si="1035"/>
        <v>-4.8490368945282162E-4</v>
      </c>
      <c r="AAN172" s="12"/>
      <c r="AAO172" s="11">
        <f t="shared" si="1134"/>
        <v>-4.695799737221001E-4</v>
      </c>
      <c r="AAP172" s="10">
        <f t="shared" si="1036"/>
        <v>97.477474298330861</v>
      </c>
      <c r="AAQ172" s="9">
        <f t="shared" si="701"/>
        <v>94.91307245544057</v>
      </c>
      <c r="AAR172" s="9">
        <f t="shared" si="702"/>
        <v>100.04045851359709</v>
      </c>
      <c r="AAS172" s="120">
        <f t="shared" si="1037"/>
        <v>97.476765484518836</v>
      </c>
      <c r="AAT172" s="15">
        <f t="shared" si="1038"/>
        <v>-5.0001076558099222E-4</v>
      </c>
      <c r="AAU172" s="12"/>
      <c r="AAV172" s="11">
        <f t="shared" si="1135"/>
        <v>-4.8476508551515383E-4</v>
      </c>
      <c r="AAW172" s="10">
        <f t="shared" si="1039"/>
        <v>97.56139246428873</v>
      </c>
      <c r="AAX172" s="9">
        <f t="shared" si="703"/>
        <v>94.919943232891896</v>
      </c>
      <c r="AAY172" s="9">
        <f t="shared" si="704"/>
        <v>100.20196212237309</v>
      </c>
      <c r="AAZ172" s="120">
        <f t="shared" si="1040"/>
        <v>97.560952677632486</v>
      </c>
      <c r="ABA172" s="15">
        <f t="shared" si="1041"/>
        <v>-5.1509019972104445E-4</v>
      </c>
      <c r="ABB172" s="12"/>
      <c r="ABC172" s="11">
        <f t="shared" si="1227"/>
        <v>-4.9992476116213918E-4</v>
      </c>
      <c r="ABD172" s="10">
        <f t="shared" si="1228"/>
        <v>97.645578475695032</v>
      </c>
      <c r="ABE172" s="9">
        <f t="shared" si="1308"/>
        <v>94.927234680261463</v>
      </c>
      <c r="ABF172" s="9">
        <f t="shared" si="1229"/>
        <v>100.36351485151077</v>
      </c>
      <c r="ABG172" s="120">
        <f t="shared" si="1043"/>
        <v>97.645374765886118</v>
      </c>
      <c r="ABH172" s="15">
        <f t="shared" si="1230"/>
        <v>-5.3013340121231642E-4</v>
      </c>
      <c r="ABI172" s="12"/>
      <c r="ABJ172" s="11">
        <f t="shared" si="1231"/>
        <v>-5.1505035911737058E-4</v>
      </c>
      <c r="ABK172" s="10">
        <f t="shared" si="1232"/>
        <v>97.72999999999999</v>
      </c>
      <c r="ABL172" s="9">
        <f t="shared" si="706"/>
        <v>94.934958239953815</v>
      </c>
      <c r="ABM172" s="9"/>
      <c r="ABN172" s="101">
        <f t="shared" si="1046"/>
        <v>97.72999999999999</v>
      </c>
      <c r="ABO172" s="15">
        <f t="shared" si="1233"/>
        <v>-5.4513194614957418E-4</v>
      </c>
      <c r="ABP172" s="11"/>
      <c r="ABQ172" s="11"/>
    </row>
    <row r="173" spans="1:745" x14ac:dyDescent="0.2">
      <c r="A173" s="1">
        <f t="shared" si="707"/>
        <v>175.2</v>
      </c>
      <c r="B173" s="1">
        <f t="shared" si="1048"/>
        <v>-530.86680486868977</v>
      </c>
      <c r="C173" s="1">
        <f t="shared" si="1049"/>
        <v>-2564065.8939724509</v>
      </c>
      <c r="D173" s="2">
        <f t="shared" si="1050"/>
        <v>119.74</v>
      </c>
      <c r="E173" s="7">
        <f t="shared" si="1051"/>
        <v>2.8300000000000001E-3</v>
      </c>
      <c r="F173" s="1">
        <f t="shared" si="1052"/>
        <v>6.2352202539999999E-2</v>
      </c>
      <c r="G173" s="2">
        <f t="shared" si="1053"/>
        <v>3500</v>
      </c>
      <c r="H173" s="3">
        <f t="shared" si="1164"/>
        <v>58.333333333333336</v>
      </c>
      <c r="I173" s="3">
        <f t="shared" si="1165"/>
        <v>366.52</v>
      </c>
      <c r="J173" s="1">
        <f t="shared" si="1054"/>
        <v>0.77</v>
      </c>
      <c r="K173" s="1">
        <f t="shared" si="1055"/>
        <v>0.65</v>
      </c>
      <c r="L173" s="1">
        <f t="shared" si="1166"/>
        <v>0.50050000000000006</v>
      </c>
      <c r="M173" s="40">
        <f t="shared" si="1167"/>
        <v>9.0273513153513143</v>
      </c>
      <c r="N173" s="40">
        <f t="shared" si="1168"/>
        <v>685.17596483516479</v>
      </c>
      <c r="O173" s="1">
        <f t="shared" si="1056"/>
        <v>22.01</v>
      </c>
      <c r="P173" s="1">
        <f t="shared" si="1057"/>
        <v>101</v>
      </c>
      <c r="Q173" s="2">
        <f t="shared" si="1058"/>
        <v>9568.08</v>
      </c>
      <c r="R173" s="1">
        <f t="shared" si="1169"/>
        <v>95.680800000000005</v>
      </c>
      <c r="S173" s="7">
        <f t="shared" si="1059"/>
        <v>0.1084</v>
      </c>
      <c r="T173" s="7">
        <f t="shared" si="1170"/>
        <v>9.228889823999999E-3</v>
      </c>
      <c r="U173" s="7">
        <f t="shared" si="1171"/>
        <v>5.2029491518009133E-2</v>
      </c>
      <c r="V173" s="40">
        <f t="shared" si="1172"/>
        <v>5127.2756619537149</v>
      </c>
      <c r="W173" s="1">
        <f t="shared" si="1060"/>
        <v>0</v>
      </c>
      <c r="X173" s="1">
        <f t="shared" si="1061"/>
        <v>119.74</v>
      </c>
      <c r="Y173" s="1">
        <f t="shared" si="1062"/>
        <v>97.72999999999999</v>
      </c>
      <c r="Z173" s="6">
        <f t="shared" si="1173"/>
        <v>0.80246106979523479</v>
      </c>
      <c r="AA173" s="2">
        <f t="shared" si="1063"/>
        <v>464.2</v>
      </c>
      <c r="AB173" s="40">
        <f t="shared" si="1174"/>
        <v>27481.926356927921</v>
      </c>
      <c r="AC173" s="1">
        <f t="shared" si="1175"/>
        <v>0.20611977595863853</v>
      </c>
      <c r="AD173" s="2">
        <f t="shared" si="1147"/>
        <v>51</v>
      </c>
      <c r="AE173" s="10">
        <f t="shared" si="1176"/>
        <v>10.512108573890565</v>
      </c>
      <c r="AF173" s="12">
        <f t="shared" si="1177"/>
        <v>0.10598207455724704</v>
      </c>
      <c r="AG173" s="43">
        <f t="shared" si="1178"/>
        <v>-1.4111161299687659E-4</v>
      </c>
      <c r="AH173" s="97">
        <f t="shared" si="1179"/>
        <v>3.6299628726017896E-5</v>
      </c>
      <c r="AI173" s="11">
        <f t="shared" si="1180"/>
        <v>0</v>
      </c>
      <c r="AJ173" s="43">
        <f t="shared" si="1181"/>
        <v>2.0216087423621295E-3</v>
      </c>
      <c r="AK173" s="43"/>
      <c r="AL173" s="11">
        <f t="shared" si="1182"/>
        <v>0</v>
      </c>
      <c r="AM173" s="10">
        <f t="shared" si="1183"/>
        <v>95.237710292634006</v>
      </c>
      <c r="AN173" s="9"/>
      <c r="AO173" s="9">
        <f t="shared" si="1184"/>
        <v>95.042521442575762</v>
      </c>
      <c r="AP173" s="108">
        <f t="shared" si="715"/>
        <v>95.042521442575762</v>
      </c>
      <c r="AQ173" s="15">
        <f t="shared" si="1185"/>
        <v>0</v>
      </c>
      <c r="AR173" s="49"/>
      <c r="AS173" s="11">
        <f t="shared" si="1186"/>
        <v>1.9035333853417828E-5</v>
      </c>
      <c r="AT173" s="10">
        <f t="shared" si="1187"/>
        <v>95.140110888650213</v>
      </c>
      <c r="AU173" s="9">
        <f t="shared" si="1188"/>
        <v>95.042521442575762</v>
      </c>
      <c r="AV173" s="9">
        <f t="shared" si="1189"/>
        <v>94.848158692719338</v>
      </c>
      <c r="AW173" s="101">
        <f t="shared" si="719"/>
        <v>94.94534006764755</v>
      </c>
      <c r="AX173" s="15">
        <f t="shared" si="720"/>
        <v>1.8953803410519508E-5</v>
      </c>
      <c r="AY173" s="49"/>
      <c r="AZ173" s="11">
        <f t="shared" si="1190"/>
        <v>3.7991063181402638E-5</v>
      </c>
      <c r="BA173" s="10">
        <f t="shared" si="1191"/>
        <v>95.042909681102913</v>
      </c>
      <c r="BB173" s="9">
        <f t="shared" si="1192"/>
        <v>95.042511569785404</v>
      </c>
      <c r="BC173" s="9">
        <f t="shared" si="1193"/>
        <v>94.654607662866795</v>
      </c>
      <c r="BD173" s="101">
        <f t="shared" si="723"/>
        <v>94.848559616326099</v>
      </c>
      <c r="BE173" s="15">
        <f t="shared" si="1194"/>
        <v>3.782748700221054E-5</v>
      </c>
      <c r="BF173" s="49"/>
      <c r="BG173" s="11">
        <f t="shared" si="1195"/>
        <v>5.6866639959049397E-5</v>
      </c>
      <c r="BH173" s="10">
        <f t="shared" si="1196"/>
        <v>94.946089730447369</v>
      </c>
      <c r="BI173" s="9">
        <f t="shared" si="1197"/>
        <v>95.042472245381063</v>
      </c>
      <c r="BJ173" s="9">
        <f t="shared" si="1198"/>
        <v>94.461853892847373</v>
      </c>
      <c r="BK173" s="101">
        <f t="shared" si="728"/>
        <v>94.752163069114218</v>
      </c>
      <c r="BL173" s="15">
        <f t="shared" si="1199"/>
        <v>5.6620551615948194E-5</v>
      </c>
      <c r="BM173" s="49"/>
      <c r="BN173" s="11">
        <f t="shared" si="1200"/>
        <v>7.5661548285199244E-5</v>
      </c>
      <c r="BO173" s="10">
        <f t="shared" si="1201"/>
        <v>94.849634182959505</v>
      </c>
      <c r="BP173" s="9">
        <f t="shared" si="1202"/>
        <v>95.042384141434326</v>
      </c>
      <c r="BQ173" s="9">
        <f t="shared" si="1203"/>
        <v>94.269882852663386</v>
      </c>
      <c r="BR173" s="101">
        <f t="shared" si="733"/>
        <v>94.656133497048856</v>
      </c>
      <c r="BS173" s="15">
        <f t="shared" si="1204"/>
        <v>7.5332529368684565E-5</v>
      </c>
      <c r="BT173" s="12"/>
      <c r="BU173" s="11">
        <f t="shared" si="1205"/>
        <v>9.4375303516998729E-5</v>
      </c>
      <c r="BV173" s="10">
        <f t="shared" si="1206"/>
        <v>94.753526276259436</v>
      </c>
      <c r="BW173" s="9">
        <f t="shared" si="1207"/>
        <v>95.042228181777588</v>
      </c>
      <c r="BX173" s="9">
        <f t="shared" si="1208"/>
        <v>94.078679952414703</v>
      </c>
      <c r="BY173" s="101">
        <f t="shared" si="738"/>
        <v>94.560454067096146</v>
      </c>
      <c r="BZ173" s="15">
        <f t="shared" si="1209"/>
        <v>9.396298277004787E-5</v>
      </c>
      <c r="CA173" s="12"/>
      <c r="CB173" s="11">
        <f t="shared" si="1210"/>
        <v>1.1300745140728877E-4</v>
      </c>
      <c r="CC173" s="10">
        <f t="shared" si="1211"/>
        <v>94.657749344635477</v>
      </c>
      <c r="CD173" s="9">
        <f t="shared" si="1212"/>
        <v>95.041985542691947</v>
      </c>
      <c r="CE173" s="9">
        <f t="shared" si="1213"/>
        <v>93.888230551997111</v>
      </c>
      <c r="CF173" s="101">
        <f t="shared" si="743"/>
        <v>94.465108047344529</v>
      </c>
      <c r="CG173" s="15">
        <f t="shared" si="1214"/>
        <v>1.1251150384366157E-4</v>
      </c>
      <c r="CH173" s="12"/>
      <c r="CI173" s="11">
        <f t="shared" si="1215"/>
        <v>1.3155756724602088E-4</v>
      </c>
      <c r="CJ173" s="10">
        <f t="shared" si="1216"/>
        <v>94.562286824169888</v>
      </c>
      <c r="CK173" s="9">
        <f t="shared" si="1217"/>
        <v>95.041637653424601</v>
      </c>
      <c r="CL173" s="9">
        <f t="shared" si="1218"/>
        <v>93.698519970569734</v>
      </c>
      <c r="CM173" s="101">
        <f t="shared" si="748"/>
        <v>94.370078811997161</v>
      </c>
      <c r="CN173" s="15">
        <f t="shared" si="1219"/>
        <v>1.3097771325436161E-4</v>
      </c>
      <c r="CO173" s="12"/>
      <c r="CP173" s="11">
        <f t="shared" si="1220"/>
        <v>1.5002525500688117E-4</v>
      </c>
      <c r="CQ173" s="10">
        <f t="shared" si="1221"/>
        <v>94.467122257667484</v>
      </c>
      <c r="CR173" s="9">
        <f t="shared" si="1222"/>
        <v>95.041166196543202</v>
      </c>
      <c r="CS173" s="9">
        <f t="shared" si="524"/>
        <v>93.509533495791302</v>
      </c>
      <c r="CT173" s="101">
        <f t="shared" si="752"/>
        <v>94.275349846167245</v>
      </c>
      <c r="CU173" s="15">
        <f t="shared" si="1223"/>
        <v>1.4936125944204595E-4</v>
      </c>
      <c r="CV173" s="12"/>
      <c r="CW173" s="11">
        <f t="shared" si="754"/>
        <v>1.6841014649984019E-4</v>
      </c>
      <c r="CX173" s="10">
        <f t="shared" si="755"/>
        <v>94.372239299390543</v>
      </c>
      <c r="CY173" s="9">
        <f t="shared" si="525"/>
        <v>95.040553108134119</v>
      </c>
      <c r="CZ173" s="9">
        <f t="shared" si="526"/>
        <v>93.321256392818256</v>
      </c>
      <c r="DA173" s="101">
        <f t="shared" si="756"/>
        <v>94.180904750476188</v>
      </c>
      <c r="DB173" s="15">
        <f t="shared" si="757"/>
        <v>1.6766181776354272E-4</v>
      </c>
      <c r="DC173" s="12"/>
      <c r="DD173" s="11">
        <f t="shared" si="758"/>
        <v>1.8671190053102797E-4</v>
      </c>
      <c r="DE173" s="10">
        <f t="shared" si="759"/>
        <v>94.277621719599921</v>
      </c>
      <c r="DF173" s="9">
        <f t="shared" si="527"/>
        <v>95.039780577851758</v>
      </c>
      <c r="DG173" s="9">
        <f t="shared" si="528"/>
        <v>93.133673913068748</v>
      </c>
      <c r="DH173" s="101">
        <f t="shared" si="760"/>
        <v>94.086727245460253</v>
      </c>
      <c r="DI173" s="15">
        <f t="shared" si="761"/>
        <v>1.8587908964277344E-4</v>
      </c>
      <c r="DJ173" s="12"/>
      <c r="DK173" s="11">
        <f t="shared" si="762"/>
        <v>2.0493020207018418E-4</v>
      </c>
      <c r="DL173" s="10">
        <f t="shared" si="763"/>
        <v>94.183253408907873</v>
      </c>
      <c r="DM173" s="9">
        <f t="shared" si="529"/>
        <v>95.03883104882577</v>
      </c>
      <c r="DN173" s="9">
        <f t="shared" si="530"/>
        <v>92.94677130274323</v>
      </c>
      <c r="DO173" s="101">
        <f t="shared" si="764"/>
        <v>93.992801175784507</v>
      </c>
      <c r="DP173" s="15">
        <f t="shared" si="765"/>
        <v>2.0401280173078899E-4</v>
      </c>
      <c r="DQ173" s="12"/>
      <c r="DR173" s="11">
        <f t="shared" si="766"/>
        <v>2.2306476142732912E-4</v>
      </c>
      <c r="DS173" s="10">
        <f t="shared" si="767"/>
        <v>94.089118382441143</v>
      </c>
      <c r="DT173" s="9">
        <f t="shared" si="531"/>
        <v>95.037687217432975</v>
      </c>
      <c r="DU173" s="9">
        <f t="shared" si="532"/>
        <v>92.760533811107123</v>
      </c>
      <c r="DV173" s="101">
        <f t="shared" si="768"/>
        <v>93.899110514270049</v>
      </c>
      <c r="DW173" s="15">
        <f t="shared" si="769"/>
        <v>2.2206270507583328E-4</v>
      </c>
      <c r="DX173" s="12"/>
      <c r="DY173" s="11">
        <f t="shared" si="770"/>
        <v>2.4111531343870056E-4</v>
      </c>
      <c r="DZ173" s="10">
        <f t="shared" si="771"/>
        <v>93.995200783820465</v>
      </c>
      <c r="EA173" s="9">
        <f t="shared" si="533"/>
        <v>95.03633203294055</v>
      </c>
      <c r="EB173" s="9">
        <f t="shared" si="534"/>
        <v>92.57494669853024</v>
      </c>
      <c r="EC173" s="101">
        <f t="shared" si="772"/>
        <v>93.805639365735402</v>
      </c>
      <c r="ED173" s="15">
        <f t="shared" si="773"/>
        <v>2.4002857430454599E-4</v>
      </c>
      <c r="EE173" s="12"/>
      <c r="EF173" s="11">
        <f t="shared" si="774"/>
        <v>2.5908161666321418E-4</v>
      </c>
      <c r="EG173" s="10">
        <f t="shared" si="775"/>
        <v>93.901484888956887</v>
      </c>
      <c r="EH173" s="9">
        <f t="shared" si="535"/>
        <v>95.034748697027027</v>
      </c>
      <c r="EI173" s="9">
        <f t="shared" si="536"/>
        <v>92.38999524428543</v>
      </c>
      <c r="EJ173" s="101">
        <f t="shared" si="776"/>
        <v>93.712371970656221</v>
      </c>
      <c r="EK173" s="15">
        <f t="shared" si="777"/>
        <v>2.5791020681476727E-4</v>
      </c>
      <c r="EL173" s="12"/>
      <c r="EM173" s="11">
        <f t="shared" si="778"/>
        <v>2.7696345258976945E-4</v>
      </c>
      <c r="EN173" s="10">
        <f t="shared" si="779"/>
        <v>93.807955109669336</v>
      </c>
      <c r="EO173" s="9">
        <f t="shared" si="537"/>
        <v>95.032920663187312</v>
      </c>
      <c r="EP173" s="9">
        <f t="shared" si="538"/>
        <v>92.205664754103978</v>
      </c>
      <c r="EQ173" s="101">
        <f t="shared" si="780"/>
        <v>93.619292708645645</v>
      </c>
      <c r="ER173" s="15">
        <f t="shared" si="781"/>
        <v>2.7570742198070416E-4</v>
      </c>
      <c r="ES173" s="12"/>
      <c r="ET173" s="11">
        <f t="shared" si="782"/>
        <v>2.9476062485631001E-4</v>
      </c>
      <c r="EU173" s="10">
        <f t="shared" si="783"/>
        <v>93.714595997125215</v>
      </c>
      <c r="EV173" s="9">
        <f t="shared" si="539"/>
        <v>95.030831636028026</v>
      </c>
      <c r="EW173" s="9">
        <f t="shared" si="540"/>
        <v>92.02194056748985</v>
      </c>
      <c r="EX173" s="101">
        <f t="shared" si="784"/>
        <v>93.526386101758931</v>
      </c>
      <c r="EY173" s="15">
        <f t="shared" si="785"/>
        <v>2.9342006037097603E-4</v>
      </c>
      <c r="EZ173" s="12"/>
      <c r="FA173" s="11">
        <f t="shared" si="786"/>
        <v>3.1247295848102366E-4</v>
      </c>
      <c r="FB173" s="10">
        <f t="shared" si="787"/>
        <v>93.621392245108026</v>
      </c>
      <c r="FC173" s="9">
        <f t="shared" si="541"/>
        <v>95.028465570459048</v>
      </c>
      <c r="FD173" s="9">
        <f t="shared" si="542"/>
        <v>91.838808064791948</v>
      </c>
      <c r="FE173" s="101">
        <f t="shared" si="788"/>
        <v>93.433636817625498</v>
      </c>
      <c r="FF173" s="15">
        <f t="shared" si="789"/>
        <v>3.1104798298007852E-4</v>
      </c>
      <c r="FG173" s="12"/>
      <c r="FH173" s="11">
        <f t="shared" si="790"/>
        <v>3.3010029910635823E-4</v>
      </c>
      <c r="FI173" s="10">
        <f t="shared" si="791"/>
        <v>93.528328693114531</v>
      </c>
      <c r="FJ173" s="9">
        <f t="shared" si="543"/>
        <v>95.025806670787148</v>
      </c>
      <c r="FK173" s="9">
        <f t="shared" si="544"/>
        <v>91.656252674036821</v>
      </c>
      <c r="FL173" s="101">
        <f t="shared" si="792"/>
        <v>93.341029672411992</v>
      </c>
      <c r="FM173" s="15">
        <f t="shared" si="793"/>
        <v>3.2859107047370704E-4</v>
      </c>
      <c r="FN173" s="12"/>
      <c r="FO173" s="11">
        <f t="shared" si="794"/>
        <v>3.476425122562139E-4</v>
      </c>
      <c r="FP173" s="10">
        <f t="shared" si="795"/>
        <v>93.435390329285383</v>
      </c>
      <c r="FQ173" s="9">
        <f t="shared" si="545"/>
        <v>95.022839389717333</v>
      </c>
      <c r="FR173" s="9">
        <f t="shared" si="546"/>
        <v>91.474259877522726</v>
      </c>
      <c r="FS173" s="101">
        <f t="shared" si="796"/>
        <v>93.24854963362003</v>
      </c>
      <c r="FT173" s="15">
        <f t="shared" si="797"/>
        <v>3.4604922244832492E-4</v>
      </c>
      <c r="FU173" s="12"/>
      <c r="FV173" s="11">
        <f t="shared" si="798"/>
        <v>3.6509948260674138E-4</v>
      </c>
      <c r="FW173" s="10">
        <f t="shared" si="799"/>
        <v>93.342562293172506</v>
      </c>
      <c r="FX173" s="9">
        <f t="shared" si="547"/>
        <v>95.019548427267438</v>
      </c>
      <c r="FY173" s="9">
        <f t="shared" si="548"/>
        <v>91.292815218174397</v>
      </c>
      <c r="FZ173" s="101">
        <f t="shared" si="800"/>
        <v>93.156181822720924</v>
      </c>
      <c r="GA173" s="15">
        <f t="shared" si="801"/>
        <v>3.6342235670560566E-4</v>
      </c>
      <c r="GB173" s="12"/>
      <c r="GC173" s="11">
        <f t="shared" si="802"/>
        <v>3.8247111327141374E-4</v>
      </c>
      <c r="GD173" s="10">
        <f t="shared" si="803"/>
        <v>93.249829878345423</v>
      </c>
      <c r="GE173" s="9">
        <f t="shared" si="549"/>
        <v>95.015918729601253</v>
      </c>
      <c r="GF173" s="9">
        <f t="shared" si="550"/>
        <v>91.111904305664552</v>
      </c>
      <c r="GG173" s="101">
        <f t="shared" si="804"/>
        <v>93.063911517632903</v>
      </c>
      <c r="GH173" s="15">
        <f t="shared" si="805"/>
        <v>3.8071040854170712E-4</v>
      </c>
      <c r="GI173" s="12"/>
      <c r="GJ173" s="11">
        <f t="shared" si="1224"/>
        <v>3.9975732510025036E-4</v>
      </c>
      <c r="GK173" s="10">
        <f t="shared" si="1225"/>
        <v>93.157178534842217</v>
      </c>
      <c r="GL173" s="9">
        <f t="shared" si="551"/>
        <v>95.011935487785351</v>
      </c>
      <c r="GM173" s="9">
        <f t="shared" si="1234"/>
        <v>90.931512822300235</v>
      </c>
      <c r="GN173" s="120">
        <f t="shared" si="808"/>
        <v>92.971724155042793</v>
      </c>
      <c r="GO173" s="15">
        <f t="shared" si="1226"/>
        <v>3.9791333005199665E-4</v>
      </c>
      <c r="GP173" s="12"/>
      <c r="GQ173" s="11">
        <f t="shared" si="810"/>
        <v>4.1695805599396043E-4</v>
      </c>
      <c r="GR173" s="10">
        <f t="shared" si="811"/>
        <v>93.064593871466514</v>
      </c>
      <c r="GS173" s="9">
        <f t="shared" si="553"/>
        <v>95.007584136474549</v>
      </c>
      <c r="GT173" s="9">
        <f t="shared" si="1235"/>
        <v>90.751626528678727</v>
      </c>
      <c r="GU173" s="120">
        <f t="shared" si="812"/>
        <v>92.879605332576631</v>
      </c>
      <c r="GV173" s="15">
        <f t="shared" si="813"/>
        <v>4.1503108945132575E-4</v>
      </c>
      <c r="GW173" s="12"/>
      <c r="GX173" s="11">
        <f t="shared" si="814"/>
        <v>4.3407326023297822E-4</v>
      </c>
      <c r="GY173" s="10">
        <f t="shared" si="815"/>
        <v>92.972061657935342</v>
      </c>
      <c r="GZ173" s="9">
        <f t="shared" si="555"/>
        <v>95.002850352530814</v>
      </c>
      <c r="HA173" s="9">
        <f t="shared" si="556"/>
        <v>90.572231269114681</v>
      </c>
      <c r="HB173" s="101">
        <f t="shared" si="816"/>
        <v>92.787540810822748</v>
      </c>
      <c r="HC173" s="15">
        <f t="shared" si="817"/>
        <v>4.3206367041009398E-4</v>
      </c>
      <c r="HD173" s="12"/>
      <c r="HE173" s="11">
        <f t="shared" si="818"/>
        <v>4.51102907821759E-4</v>
      </c>
      <c r="HF173" s="10">
        <f t="shared" si="819"/>
        <v>92.879567826880901</v>
      </c>
      <c r="HG173" s="9">
        <f t="shared" si="557"/>
        <v>94.997720053580281</v>
      </c>
      <c r="HH173" s="9">
        <f t="shared" si="558"/>
        <v>90.393312976841599</v>
      </c>
      <c r="HI173" s="101">
        <f t="shared" si="820"/>
        <v>92.69551651521094</v>
      </c>
      <c r="HJ173" s="15">
        <f t="shared" si="821"/>
        <v>4.4901107140631112E-4</v>
      </c>
      <c r="HK173" s="12"/>
      <c r="HL173" s="11">
        <f t="shared" si="822"/>
        <v>4.6804698384845205E-4</v>
      </c>
      <c r="HM173" s="10">
        <f t="shared" si="823"/>
        <v>92.78709847571011</v>
      </c>
      <c r="HN173" s="9">
        <f t="shared" si="559"/>
        <v>94.992179396512739</v>
      </c>
      <c r="HO173" s="9">
        <f t="shared" si="1236"/>
        <v>90.214857678989972</v>
      </c>
      <c r="HP173" s="120">
        <f t="shared" si="824"/>
        <v>92.603518537751356</v>
      </c>
      <c r="HQ173" s="15">
        <f t="shared" si="825"/>
        <v>4.6587330509380103E-4</v>
      </c>
      <c r="HR173" s="12"/>
      <c r="HS173" s="11">
        <f t="shared" si="1064"/>
        <v>4.8490548786022465E-4</v>
      </c>
      <c r="HT173" s="10">
        <f t="shared" si="826"/>
        <v>92.694639868325098</v>
      </c>
      <c r="HU173" s="9">
        <f t="shared" si="1237"/>
        <v>94.986214775927962</v>
      </c>
      <c r="HV173" s="9">
        <f t="shared" si="562"/>
        <v>90.036851501347016</v>
      </c>
      <c r="HW173" s="120">
        <f t="shared" si="827"/>
        <v>92.511533138637489</v>
      </c>
      <c r="HX173" s="15">
        <f t="shared" si="828"/>
        <v>4.8265039768653902E-4</v>
      </c>
      <c r="HY173" s="12"/>
      <c r="HZ173" s="11">
        <f t="shared" si="1065"/>
        <v>5.01678433254127E-4</v>
      </c>
      <c r="IA173" s="10">
        <f t="shared" si="829"/>
        <v>92.602178436709266</v>
      </c>
      <c r="IB173" s="9">
        <f t="shared" si="1238"/>
        <v>94.979812822532892</v>
      </c>
      <c r="IC173" s="9">
        <f t="shared" si="564"/>
        <v>89.859280672897782</v>
      </c>
      <c r="ID173" s="120">
        <f t="shared" si="830"/>
        <v>92.419546747715344</v>
      </c>
      <c r="IE173" s="15">
        <f t="shared" si="831"/>
        <v>4.9934238835950856E-4</v>
      </c>
      <c r="IF173" s="12"/>
      <c r="IG173" s="11">
        <f t="shared" si="1066"/>
        <v>5.1836584668398205E-4</v>
      </c>
      <c r="IH173" s="10">
        <f t="shared" si="832"/>
        <v>92.509700782380705</v>
      </c>
      <c r="II173" s="9">
        <f t="shared" si="1239"/>
        <v>94.972960401493694</v>
      </c>
      <c r="IJ173" s="9">
        <f t="shared" si="566"/>
        <v>89.682131530156354</v>
      </c>
      <c r="IK173" s="120">
        <f t="shared" si="833"/>
        <v>92.327545965825024</v>
      </c>
      <c r="IL173" s="15">
        <f t="shared" si="834"/>
        <v>5.1594932866563521E-4</v>
      </c>
      <c r="IM173" s="12"/>
      <c r="IN173" s="11">
        <f t="shared" si="1067"/>
        <v>5.3496776748283034E-4</v>
      </c>
      <c r="IO173" s="10">
        <f t="shared" si="835"/>
        <v>92.417193677719197</v>
      </c>
      <c r="IP173" s="9">
        <f t="shared" si="1240"/>
        <v>94.965644610746395</v>
      </c>
      <c r="IQ173" s="9">
        <f t="shared" si="568"/>
        <v>89.50539052128515</v>
      </c>
      <c r="IR173" s="120">
        <f t="shared" si="836"/>
        <v>92.235517566015773</v>
      </c>
      <c r="IS173" s="15">
        <f t="shared" si="837"/>
        <v>5.3247128196932665E-4</v>
      </c>
      <c r="IT173" s="12"/>
      <c r="IU173" s="11">
        <f t="shared" si="1068"/>
        <v>5.5148424710149669E-4</v>
      </c>
      <c r="IV173" s="10">
        <f t="shared" si="838"/>
        <v>92.324644067167668</v>
      </c>
      <c r="IW173" s="9">
        <f t="shared" si="1241"/>
        <v>94.957852779269729</v>
      </c>
      <c r="IX173" s="9">
        <f t="shared" si="570"/>
        <v>89.329044210010366</v>
      </c>
      <c r="IY173" s="120">
        <f t="shared" si="839"/>
        <v>92.14344849464004</v>
      </c>
      <c r="IZ173" s="15">
        <f t="shared" si="840"/>
        <v>5.4890832289623338E-4</v>
      </c>
      <c r="JA173" s="12"/>
      <c r="JB173" s="11">
        <f t="shared" si="1069"/>
        <v>5.6791534856288331E-4</v>
      </c>
      <c r="JC173" s="10">
        <f t="shared" si="841"/>
        <v>92.232039068313753</v>
      </c>
      <c r="JD173" s="9">
        <f t="shared" si="1242"/>
        <v>94.949572465323683</v>
      </c>
      <c r="JE173" s="9">
        <f t="shared" si="572"/>
        <v>89.15307927933469</v>
      </c>
      <c r="JF173" s="120">
        <f t="shared" si="842"/>
        <v>92.051325872329187</v>
      </c>
      <c r="JG173" s="15">
        <f t="shared" si="843"/>
        <v>5.6526053679940792E-4</v>
      </c>
      <c r="JH173" s="12"/>
      <c r="JI173" s="11">
        <f t="shared" si="1070"/>
        <v>5.8426114593220597E-4</v>
      </c>
      <c r="JJ173" s="10">
        <f t="shared" si="844"/>
        <v>92.139365972853753</v>
      </c>
      <c r="JK173" s="9">
        <f t="shared" si="1243"/>
        <v>94.940791454656889</v>
      </c>
      <c r="JL173" s="9">
        <f t="shared" si="574"/>
        <v>88.977482535052857</v>
      </c>
      <c r="JM173" s="120">
        <f t="shared" si="845"/>
        <v>91.959136994854873</v>
      </c>
      <c r="JN173" s="15">
        <f t="shared" si="846"/>
        <v>5.8152801924167964E-4</v>
      </c>
      <c r="JO173" s="12"/>
      <c r="JP173" s="11">
        <f t="shared" si="1071"/>
        <v>6.0052172380298523E-4</v>
      </c>
      <c r="JQ173" s="10">
        <f t="shared" si="847"/>
        <v>92.046612247443278</v>
      </c>
      <c r="JR173" s="9">
        <f t="shared" si="1244"/>
        <v>94.931497758686206</v>
      </c>
      <c r="JS173" s="9">
        <f t="shared" si="576"/>
        <v>88.802240909073873</v>
      </c>
      <c r="JT173" s="120">
        <f t="shared" si="848"/>
        <v>91.866869333880032</v>
      </c>
      <c r="JU173" s="15">
        <f t="shared" si="849"/>
        <v>5.977108754941443E-4</v>
      </c>
      <c r="JV173" s="12"/>
      <c r="JW173" s="11">
        <f t="shared" si="1072"/>
        <v>6.1669717679872674E-4</v>
      </c>
      <c r="JX173" s="10">
        <f t="shared" si="850"/>
        <v>91.95376553443802</v>
      </c>
      <c r="JY173" s="9">
        <f t="shared" si="1245"/>
        <v>94.921679612651232</v>
      </c>
      <c r="JZ173" s="9">
        <f t="shared" si="578"/>
        <v>88.627341462552749</v>
      </c>
      <c r="KA173" s="120">
        <f t="shared" si="851"/>
        <v>91.774510537601998</v>
      </c>
      <c r="KB173" s="15">
        <f t="shared" si="852"/>
        <v>6.1380922005079518E-4</v>
      </c>
      <c r="KC173" s="12"/>
      <c r="KD173" s="11">
        <f t="shared" si="1073"/>
        <v>6.3278760909032364E-4</v>
      </c>
      <c r="KE173" s="10">
        <f t="shared" si="853"/>
        <v>91.860813652527469</v>
      </c>
      <c r="KF173" s="9">
        <f t="shared" si="1246"/>
        <v>94.911325473746743</v>
      </c>
      <c r="KG173" s="9">
        <f t="shared" si="580"/>
        <v>88.452771388836979</v>
      </c>
      <c r="KH173" s="120">
        <f t="shared" si="854"/>
        <v>91.682048431291861</v>
      </c>
      <c r="KI173" s="15">
        <f t="shared" si="855"/>
        <v>6.2982317615908857E-4</v>
      </c>
      <c r="KJ173" s="12"/>
      <c r="KK173" s="11">
        <f t="shared" si="1074"/>
        <v>6.487931339289641E-4</v>
      </c>
      <c r="KL173" s="10">
        <f t="shared" si="856"/>
        <v>91.767744597265533</v>
      </c>
      <c r="KM173" s="9">
        <f t="shared" si="1247"/>
        <v>94.900424019235729</v>
      </c>
      <c r="KN173" s="9">
        <f t="shared" si="582"/>
        <v>88.278518016233093</v>
      </c>
      <c r="KO173" s="120">
        <f t="shared" si="857"/>
        <v>91.589471017734411</v>
      </c>
      <c r="KP173" s="15">
        <f t="shared" si="858"/>
        <v>6.4575287536611616E-4</v>
      </c>
      <c r="KQ173" s="12"/>
      <c r="KR173" s="11">
        <f t="shared" si="1075"/>
        <v>6.6471387319428298E-4</v>
      </c>
      <c r="KS173" s="10">
        <f t="shared" si="859"/>
        <v>91.674546541502053</v>
      </c>
      <c r="KT173" s="9">
        <f t="shared" si="1248"/>
        <v>94.888964144545426</v>
      </c>
      <c r="KU173" s="9">
        <f t="shared" si="584"/>
        <v>88.104568810594429</v>
      </c>
      <c r="KV173" s="120">
        <f t="shared" si="860"/>
        <v>91.496766477569935</v>
      </c>
      <c r="KW173" s="15">
        <f t="shared" si="861"/>
        <v>6.6159845708060026E-4</v>
      </c>
      <c r="KX173" s="12"/>
      <c r="KY173" s="11">
        <f t="shared" si="1076"/>
        <v>6.8054995695794184E-4</v>
      </c>
      <c r="KZ173" s="10">
        <f t="shared" si="862"/>
        <v>91.58120783571691</v>
      </c>
      <c r="LA173" s="9">
        <f t="shared" si="1249"/>
        <v>94.876934961348937</v>
      </c>
      <c r="LB173" s="9">
        <f t="shared" si="586"/>
        <v>87.930911377737189</v>
      </c>
      <c r="LC173" s="120">
        <f t="shared" si="863"/>
        <v>91.403923169543063</v>
      </c>
      <c r="LD173" s="15">
        <f t="shared" si="864"/>
        <v>6.7736006815020846E-4</v>
      </c>
      <c r="LE173" s="12"/>
      <c r="LF173" s="11">
        <f t="shared" si="1077"/>
        <v>6.9630152306215812E-4</v>
      </c>
      <c r="LG173" s="10">
        <f t="shared" si="865"/>
        <v>91.487717008261484</v>
      </c>
      <c r="LH173" s="9">
        <f t="shared" si="1250"/>
        <v>94.864325795634599</v>
      </c>
      <c r="LI173" s="9">
        <f t="shared" si="588"/>
        <v>87.757533465689804</v>
      </c>
      <c r="LJ173" s="120">
        <f t="shared" si="866"/>
        <v>91.310929630662201</v>
      </c>
      <c r="LK173" s="15">
        <f t="shared" si="867"/>
        <v>6.930378624539175E-4</v>
      </c>
      <c r="LL173" s="12"/>
      <c r="LM173" s="11">
        <f t="shared" si="1078"/>
        <v>7.119687167129609E-4</v>
      </c>
      <c r="LN173" s="10">
        <f t="shared" si="868"/>
        <v>91.394062765510995</v>
      </c>
      <c r="LO173" s="9">
        <f t="shared" si="1251"/>
        <v>94.851126185765239</v>
      </c>
      <c r="LP173" s="9">
        <f t="shared" si="590"/>
        <v>87.584422966774611</v>
      </c>
      <c r="LQ173" s="120">
        <f t="shared" si="869"/>
        <v>91.217774576269932</v>
      </c>
      <c r="LR173" s="15">
        <f t="shared" si="870"/>
        <v>7.0863200050976817E-4</v>
      </c>
      <c r="LS173" s="12"/>
      <c r="LT173" s="11">
        <f t="shared" si="1079"/>
        <v>7.2755169008847031E-4</v>
      </c>
      <c r="LU173" s="10">
        <f t="shared" si="871"/>
        <v>91.30023399192828</v>
      </c>
      <c r="LV173" s="9">
        <f t="shared" si="1252"/>
        <v>94.837325880529377</v>
      </c>
      <c r="LW173" s="9">
        <f t="shared" si="592"/>
        <v>87.411567919533923</v>
      </c>
      <c r="LX173" s="120">
        <f t="shared" si="872"/>
        <v>91.124446900031643</v>
      </c>
      <c r="LY173" s="15">
        <f t="shared" si="873"/>
        <v>7.2414264909699945E-4</v>
      </c>
      <c r="LZ173" s="12"/>
      <c r="MA173" s="11">
        <f t="shared" si="1080"/>
        <v>7.4305060196124743E-4</v>
      </c>
      <c r="MB173" s="10">
        <f t="shared" si="874"/>
        <v>91.206219750045989</v>
      </c>
      <c r="MC173" s="9">
        <f t="shared" si="1253"/>
        <v>94.822914837186261</v>
      </c>
      <c r="MD173" s="9">
        <f t="shared" si="594"/>
        <v>87.238956510498824</v>
      </c>
      <c r="ME173" s="120">
        <f t="shared" si="875"/>
        <v>91.030935673842549</v>
      </c>
      <c r="MF173" s="15">
        <f t="shared" si="876"/>
        <v>7.3956998089289439E-4</v>
      </c>
      <c r="MG173" s="12"/>
      <c r="MH173" s="11">
        <f t="shared" si="1081"/>
        <v>7.584656173350681E-4</v>
      </c>
      <c r="MI173" s="10">
        <f t="shared" si="877"/>
        <v>91.112009280367261</v>
      </c>
      <c r="MJ173" s="9">
        <f t="shared" si="1254"/>
        <v>94.807883219506422</v>
      </c>
      <c r="MK173" s="9">
        <f t="shared" si="596"/>
        <v>87.066577075807587</v>
      </c>
      <c r="ML173" s="120">
        <f t="shared" si="878"/>
        <v>90.937230147657004</v>
      </c>
      <c r="MM173" s="15">
        <f t="shared" si="879"/>
        <v>7.5491417412391101E-4</v>
      </c>
      <c r="MN173" s="12"/>
      <c r="MO173" s="11">
        <f t="shared" si="1082"/>
        <v>7.7379690709563818E-4</v>
      </c>
      <c r="MP173" s="10">
        <f t="shared" si="880"/>
        <v>91.017592001189172</v>
      </c>
      <c r="MQ173" s="9">
        <f t="shared" si="1255"/>
        <v>94.792221395809591</v>
      </c>
      <c r="MR173" s="9">
        <f t="shared" si="598"/>
        <v>86.894418102677704</v>
      </c>
      <c r="MS173" s="120">
        <f t="shared" si="881"/>
        <v>90.843319749243648</v>
      </c>
      <c r="MT173" s="15">
        <f t="shared" si="882"/>
        <v>7.7017541223075962E-4</v>
      </c>
      <c r="MU173" s="12"/>
      <c r="MV173" s="11">
        <f t="shared" si="1083"/>
        <v>7.8904464767502226E-4</v>
      </c>
      <c r="MW173" s="10">
        <f t="shared" si="883"/>
        <v>90.922957508351772</v>
      </c>
      <c r="MX173" s="9">
        <f t="shared" si="1256"/>
        <v>94.775919937001319</v>
      </c>
      <c r="MY173" s="9">
        <f t="shared" si="1257"/>
        <v>86.722468230735757</v>
      </c>
      <c r="MZ173" s="120">
        <f t="shared" si="884"/>
        <v>90.749194083868531</v>
      </c>
      <c r="NA173" s="15">
        <f t="shared" si="885"/>
        <v>7.8535388354727758E-4</v>
      </c>
      <c r="NB173" s="12"/>
      <c r="NC173" s="11">
        <f t="shared" si="1084"/>
        <v>8.0420902072957079E-4</v>
      </c>
      <c r="ND173" s="10">
        <f t="shared" si="886"/>
        <v>90.82809557491548</v>
      </c>
      <c r="NE173" s="9">
        <f t="shared" si="601"/>
        <v>94.758969614609867</v>
      </c>
      <c r="NF173" s="9">
        <f t="shared" si="1258"/>
        <v>86.550716253209657</v>
      </c>
      <c r="NG173" s="120">
        <f t="shared" si="887"/>
        <v>90.654842933909762</v>
      </c>
      <c r="NH173" s="15">
        <f t="shared" si="888"/>
        <v>8.0044978099271034E-4</v>
      </c>
      <c r="NI173" s="12"/>
      <c r="NJ173" s="11">
        <f t="shared" si="1085"/>
        <v>8.1929021283100604E-4</v>
      </c>
      <c r="NK173" s="10">
        <f t="shared" si="889"/>
        <v>90.732996150769907</v>
      </c>
      <c r="NL173" s="9">
        <f t="shared" si="603"/>
        <v>94.741361398824765</v>
      </c>
      <c r="NM173" s="9">
        <f t="shared" si="1259"/>
        <v>86.379151117986481</v>
      </c>
      <c r="NN173" s="120">
        <f t="shared" si="890"/>
        <v>90.560256258405616</v>
      </c>
      <c r="NO173" s="15">
        <f t="shared" si="891"/>
        <v>8.1546330177729629E-4</v>
      </c>
      <c r="NP173" s="12"/>
      <c r="NQ173" s="11">
        <f t="shared" si="1086"/>
        <v>8.3428841517056045E-4</v>
      </c>
      <c r="NR173" s="10">
        <f t="shared" si="892"/>
        <v>90.637649362176205</v>
      </c>
      <c r="NS173" s="9">
        <f t="shared" si="605"/>
        <v>94.723086456538098</v>
      </c>
      <c r="NT173" s="9">
        <f t="shared" si="1260"/>
        <v>86.207761928542737</v>
      </c>
      <c r="NU173" s="120">
        <f t="shared" si="893"/>
        <v>90.465424192540411</v>
      </c>
      <c r="NV173" s="15">
        <f t="shared" si="894"/>
        <v>8.303946471205204E-4</v>
      </c>
      <c r="NW173" s="12"/>
      <c r="NX173" s="11">
        <f t="shared" si="1087"/>
        <v>8.4920382327555654E-4</v>
      </c>
      <c r="NY173" s="10">
        <f t="shared" si="895"/>
        <v>90.542045511247125</v>
      </c>
      <c r="NZ173" s="9">
        <f t="shared" si="607"/>
        <v>94.704136149389853</v>
      </c>
      <c r="OA173" s="9">
        <f t="shared" si="1261"/>
        <v>86.036537944747749</v>
      </c>
      <c r="OB173" s="120">
        <f t="shared" si="896"/>
        <v>90.370337047068801</v>
      </c>
      <c r="OC173" s="15">
        <f t="shared" si="897"/>
        <v>8.4524402198217019E-4</v>
      </c>
      <c r="OD173" s="12"/>
      <c r="OE173" s="11">
        <f t="shared" si="1088"/>
        <v>8.6403663673856649E-4</v>
      </c>
      <c r="OF173" s="10">
        <f t="shared" si="898"/>
        <v>90.446175075365517</v>
      </c>
      <c r="OG173" s="9">
        <f t="shared" si="609"/>
        <v>94.684502031818283</v>
      </c>
      <c r="OH173" s="9">
        <f t="shared" si="1262"/>
        <v>87.064128336038294</v>
      </c>
      <c r="OI173" s="120">
        <f t="shared" si="899"/>
        <v>90.874315183928289</v>
      </c>
      <c r="OJ173" s="15">
        <f t="shared" si="900"/>
        <v>7.4312112300943609E-4</v>
      </c>
      <c r="OK173" s="12"/>
      <c r="OL173" s="11">
        <f t="shared" si="1089"/>
        <v>7.6138047411909054E-4</v>
      </c>
      <c r="OM173" s="10">
        <f t="shared" si="901"/>
        <v>90.952004631545691</v>
      </c>
      <c r="ON173" s="9">
        <f t="shared" si="611"/>
        <v>94.66932571501296</v>
      </c>
      <c r="OO173" s="9">
        <f t="shared" si="1263"/>
        <v>94.011578864331241</v>
      </c>
      <c r="OP173" s="120">
        <f t="shared" si="902"/>
        <v>94.340452289672101</v>
      </c>
      <c r="OQ173" s="15">
        <f t="shared" si="903"/>
        <v>6.4141943406948422E-5</v>
      </c>
      <c r="OR173" s="12"/>
      <c r="OS173" s="11">
        <f t="shared" si="1090"/>
        <v>8.0791584027665767E-5</v>
      </c>
      <c r="OT173" s="10">
        <f t="shared" si="904"/>
        <v>94.425640204577348</v>
      </c>
      <c r="OU173" s="9">
        <f t="shared" si="613"/>
        <v>94.669212649176487</v>
      </c>
      <c r="OV173" s="9">
        <f t="shared" si="1264"/>
        <v>94.108292230548827</v>
      </c>
      <c r="OW173" s="120">
        <f t="shared" si="905"/>
        <v>94.388752439862657</v>
      </c>
      <c r="OX173" s="15">
        <f t="shared" si="906"/>
        <v>5.4699654905420563E-5</v>
      </c>
      <c r="OY173" s="12"/>
      <c r="OZ173" s="11">
        <f t="shared" si="1091"/>
        <v>7.1338974621305875E-5</v>
      </c>
      <c r="PA173" s="10">
        <f t="shared" si="907"/>
        <v>94.4739269564989</v>
      </c>
      <c r="PB173" s="9">
        <f t="shared" si="615"/>
        <v>94.669130421816988</v>
      </c>
      <c r="PC173" s="9">
        <f t="shared" si="1265"/>
        <v>94.207371965538286</v>
      </c>
      <c r="PD173" s="120">
        <f t="shared" si="908"/>
        <v>94.438251193677644</v>
      </c>
      <c r="PE173" s="15">
        <f t="shared" si="909"/>
        <v>4.5029610920386652E-5</v>
      </c>
      <c r="PF173" s="12"/>
      <c r="PG173" s="11">
        <f t="shared" si="1092"/>
        <v>6.165986024437034E-5</v>
      </c>
      <c r="PH173" s="10">
        <f t="shared" si="910"/>
        <v>94.523414581698546</v>
      </c>
      <c r="PI173" s="9">
        <f t="shared" si="617"/>
        <v>94.669074697653159</v>
      </c>
      <c r="PJ173" s="9">
        <f t="shared" si="1266"/>
        <v>94.308800734092785</v>
      </c>
      <c r="PK173" s="120">
        <f t="shared" si="911"/>
        <v>94.488937715872964</v>
      </c>
      <c r="PL173" s="15">
        <f t="shared" si="912"/>
        <v>3.5133079174361007E-5</v>
      </c>
      <c r="PM173" s="12"/>
      <c r="PN173" s="11">
        <f t="shared" si="1093"/>
        <v>5.1755563080506418E-5</v>
      </c>
      <c r="PO173" s="10">
        <f t="shared" si="913"/>
        <v>94.574092158905415</v>
      </c>
      <c r="PP173" s="9">
        <f t="shared" si="619"/>
        <v>94.669040775797626</v>
      </c>
      <c r="PQ173" s="9">
        <f t="shared" si="1267"/>
        <v>94.412560507979975</v>
      </c>
      <c r="PR173" s="120">
        <f t="shared" si="914"/>
        <v>94.540800641888808</v>
      </c>
      <c r="PS173" s="15">
        <f t="shared" si="915"/>
        <v>2.5011359319025399E-5</v>
      </c>
      <c r="PT173" s="12"/>
      <c r="PU173" s="11">
        <f t="shared" si="1094"/>
        <v>4.1627437820951815E-5</v>
      </c>
      <c r="PV173" s="10">
        <f t="shared" si="916"/>
        <v>94.625948234909188</v>
      </c>
      <c r="PW173" s="9">
        <f t="shared" si="621"/>
        <v>94.669023583981314</v>
      </c>
      <c r="PX173" s="9">
        <f t="shared" si="1268"/>
        <v>94.518632570059225</v>
      </c>
      <c r="PY173" s="120">
        <f t="shared" si="917"/>
        <v>94.593828077020277</v>
      </c>
      <c r="PZ173" s="15">
        <f t="shared" si="918"/>
        <v>1.4665781970533789E-5</v>
      </c>
      <c r="QA173" s="12"/>
      <c r="QB173" s="11">
        <f t="shared" si="1095"/>
        <v>3.1276870692882712E-5</v>
      </c>
      <c r="QC173" s="10">
        <f t="shared" si="919"/>
        <v>94.67897082395271</v>
      </c>
      <c r="QD173" s="9">
        <f t="shared" si="623"/>
        <v>94.669017673026758</v>
      </c>
      <c r="QE173" s="9">
        <f t="shared" si="1269"/>
        <v>94.626997520112454</v>
      </c>
      <c r="QF173" s="120">
        <f t="shared" si="920"/>
        <v>94.648007596569613</v>
      </c>
      <c r="QG173" s="15">
        <f t="shared" si="921"/>
        <v>4.0977076019234901E-6</v>
      </c>
      <c r="QH173" s="12"/>
      <c r="QI173" s="11">
        <f t="shared" si="1096"/>
        <v>2.0705278345583208E-5</v>
      </c>
      <c r="QJ173" s="10">
        <f t="shared" si="922"/>
        <v>94.733147408110909</v>
      </c>
      <c r="QK173" s="9">
        <f t="shared" si="625"/>
        <v>94.669017211572026</v>
      </c>
      <c r="QL173" s="9">
        <f t="shared" si="1270"/>
        <v>94.737635282390897</v>
      </c>
      <c r="QM173" s="120">
        <f t="shared" si="923"/>
        <v>94.703326246981462</v>
      </c>
      <c r="QN173" s="15">
        <f t="shared" si="924"/>
        <v>-6.6914747073229365E-6</v>
      </c>
      <c r="QO173" s="12"/>
      <c r="QP173" s="11">
        <f t="shared" si="1097"/>
        <v>9.9141065944556932E-6</v>
      </c>
      <c r="QQ173" s="10">
        <f t="shared" si="925"/>
        <v>94.788464938657597</v>
      </c>
      <c r="QR173" s="9">
        <f t="shared" si="627"/>
        <v>94.669018442098192</v>
      </c>
      <c r="QS173" s="9">
        <f t="shared" si="1271"/>
        <v>94.850525048947404</v>
      </c>
      <c r="QT173" s="120">
        <f t="shared" si="926"/>
        <v>94.759771745522798</v>
      </c>
      <c r="QU173" s="15">
        <f t="shared" si="927"/>
        <v>-1.7700102239095292E-5</v>
      </c>
      <c r="QV173" s="12"/>
      <c r="QW173" s="11">
        <f t="shared" si="1098"/>
        <v>-1.0951709762992068E-6</v>
      </c>
      <c r="QX173" s="10">
        <f t="shared" si="928"/>
        <v>94.844909838416754</v>
      </c>
      <c r="QY173" s="9">
        <f t="shared" si="629"/>
        <v>94.669027052010364</v>
      </c>
      <c r="QZ173" s="9">
        <f t="shared" si="1272"/>
        <v>94.965637276236109</v>
      </c>
      <c r="RA173" s="120">
        <f t="shared" si="929"/>
        <v>94.817332164123229</v>
      </c>
      <c r="RB173" s="15">
        <f t="shared" si="930"/>
        <v>-2.8924739352975347E-5</v>
      </c>
      <c r="RC173" s="12"/>
      <c r="RD173" s="11">
        <f t="shared" si="1099"/>
        <v>-1.2321048122110429E-5</v>
      </c>
      <c r="RE173" s="10">
        <f t="shared" si="931"/>
        <v>94.902468038052362</v>
      </c>
      <c r="RF173" s="9">
        <f t="shared" si="631"/>
        <v>94.66905004450426</v>
      </c>
      <c r="RG173" s="9">
        <f t="shared" si="1273"/>
        <v>95.082940876935709</v>
      </c>
      <c r="RH173" s="120">
        <f t="shared" si="932"/>
        <v>94.875995460719992</v>
      </c>
      <c r="RI173" s="15">
        <f t="shared" si="933"/>
        <v>-4.0361671550321166E-5</v>
      </c>
      <c r="RJ173" s="12"/>
      <c r="RK173" s="11">
        <f t="shared" si="1100"/>
        <v>-2.3760921873169906E-5</v>
      </c>
      <c r="RL173" s="10">
        <f t="shared" si="934"/>
        <v>94.961127596294503</v>
      </c>
      <c r="RM173" s="9">
        <f t="shared" si="633"/>
        <v>94.669094814335708</v>
      </c>
      <c r="RN173" s="9">
        <f t="shared" si="1274"/>
        <v>95.202401097274063</v>
      </c>
      <c r="RO173" s="120">
        <f t="shared" si="935"/>
        <v>94.935747955804885</v>
      </c>
      <c r="RP173" s="15">
        <f t="shared" si="936"/>
        <v>-5.2006788604685842E-5</v>
      </c>
      <c r="RQ173" s="12"/>
      <c r="RR173" s="11">
        <f t="shared" si="1101"/>
        <v>-3.5410739124540965E-5</v>
      </c>
      <c r="RS173" s="10">
        <f t="shared" si="937"/>
        <v>95.020874936538348</v>
      </c>
      <c r="RT173" s="9">
        <f t="shared" si="635"/>
        <v>94.669169144868491</v>
      </c>
      <c r="RU173" s="9">
        <f t="shared" si="1275"/>
        <v>95.323981886116101</v>
      </c>
      <c r="RV173" s="120">
        <f t="shared" si="938"/>
        <v>94.996575515492296</v>
      </c>
      <c r="RW173" s="15">
        <f t="shared" si="939"/>
        <v>-6.3855815877675903E-5</v>
      </c>
      <c r="RX173" s="12"/>
      <c r="RY173" s="11">
        <f t="shared" si="1102"/>
        <v>-4.7266281323517058E-5</v>
      </c>
      <c r="RZ173" s="10">
        <f t="shared" si="940"/>
        <v>95.08169602966376</v>
      </c>
      <c r="SA173" s="9">
        <f t="shared" si="637"/>
        <v>94.669281204215622</v>
      </c>
      <c r="SB173" s="9">
        <f t="shared" si="1276"/>
        <v>95.447646905658885</v>
      </c>
      <c r="SC173" s="120">
        <f t="shared" si="941"/>
        <v>95.058464054937247</v>
      </c>
      <c r="SD173" s="15">
        <f t="shared" si="942"/>
        <v>-7.590441325585545E-5</v>
      </c>
      <c r="SE173" s="12"/>
      <c r="SF173" s="11">
        <f t="shared" si="1103"/>
        <v>-5.9323263299358446E-5</v>
      </c>
      <c r="SG173" s="10">
        <f t="shared" si="943"/>
        <v>95.143576897313892</v>
      </c>
      <c r="SH173" s="9">
        <f t="shared" si="639"/>
        <v>94.669439540783358</v>
      </c>
      <c r="SI173" s="9">
        <f t="shared" si="1277"/>
        <v>95.573356602052314</v>
      </c>
      <c r="SJ173" s="120">
        <f t="shared" si="944"/>
        <v>95.121398071417843</v>
      </c>
      <c r="SK173" s="15">
        <f t="shared" si="945"/>
        <v>-8.8147889919043142E-5</v>
      </c>
      <c r="SL173" s="12"/>
      <c r="SM173" s="11">
        <f t="shared" si="1104"/>
        <v>-7.1577047823124674E-5</v>
      </c>
      <c r="SN173" s="10">
        <f t="shared" si="946"/>
        <v>95.206502144226903</v>
      </c>
      <c r="SO173" s="9">
        <f t="shared" si="641"/>
        <v>94.669653076738911</v>
      </c>
      <c r="SP173" s="9">
        <f t="shared" si="1278"/>
        <v>95.701069525808137</v>
      </c>
      <c r="SQ173" s="120">
        <f t="shared" si="947"/>
        <v>95.185361301273531</v>
      </c>
      <c r="SR173" s="15">
        <f t="shared" si="948"/>
        <v>-1.0058133374052158E-4</v>
      </c>
      <c r="SS173" s="12"/>
      <c r="ST173" s="11">
        <f t="shared" si="1105"/>
        <v>-8.4022774846827952E-5</v>
      </c>
      <c r="SU173" s="10">
        <f t="shared" si="949"/>
        <v>95.270455614923449</v>
      </c>
      <c r="SV173" s="9">
        <f t="shared" si="643"/>
        <v>94.669931100524181</v>
      </c>
      <c r="SW173" s="9">
        <f t="shared" si="1279"/>
        <v>95.830742786123466</v>
      </c>
      <c r="SX173" s="120">
        <f t="shared" si="950"/>
        <v>95.250336943323816</v>
      </c>
      <c r="SY173" s="15">
        <f t="shared" si="951"/>
        <v>-1.1319965632167227E-4</v>
      </c>
      <c r="SZ173" s="12"/>
      <c r="TA173" s="11">
        <f t="shared" si="1106"/>
        <v>-9.6655406393422822E-5</v>
      </c>
      <c r="TB173" s="10">
        <f t="shared" si="952"/>
        <v>95.335420616836004</v>
      </c>
      <c r="TC173" s="9">
        <f t="shared" si="645"/>
        <v>94.670283258385851</v>
      </c>
      <c r="TD173" s="9">
        <f t="shared" si="1280"/>
        <v>95.962332591403666</v>
      </c>
      <c r="TE173" s="120">
        <f t="shared" si="953"/>
        <v>95.316307924894758</v>
      </c>
      <c r="TF173" s="15">
        <f t="shared" si="954"/>
        <v>-1.2599764652847706E-4</v>
      </c>
      <c r="TG173" s="12"/>
      <c r="TH173" s="11">
        <f t="shared" si="1107"/>
        <v>-1.0946977997468229E-4</v>
      </c>
      <c r="TI173" s="10">
        <f t="shared" si="955"/>
        <v>95.401380186132158</v>
      </c>
      <c r="TJ173" s="9">
        <f t="shared" si="647"/>
        <v>94.670719545150007</v>
      </c>
      <c r="TK173" s="9">
        <f t="shared" si="1281"/>
        <v>96.095792473845208</v>
      </c>
      <c r="TL173" s="120">
        <f t="shared" si="956"/>
        <v>95.383256009497615</v>
      </c>
      <c r="TM173" s="15">
        <f t="shared" si="957"/>
        <v>-1.3896979825658528E-4</v>
      </c>
      <c r="TN173" s="12"/>
      <c r="TO173" s="11">
        <f t="shared" si="1108"/>
        <v>-1.2246043611589089E-4</v>
      </c>
      <c r="TP173" s="10">
        <f t="shared" si="958"/>
        <v>95.468316194509896</v>
      </c>
      <c r="TQ173" s="9">
        <f t="shared" si="649"/>
        <v>94.671250292733632</v>
      </c>
      <c r="TR173" s="9">
        <f t="shared" si="1282"/>
        <v>96.231074157166873</v>
      </c>
      <c r="TS173" s="120">
        <f t="shared" si="959"/>
        <v>95.451162224950252</v>
      </c>
      <c r="TT173" s="15">
        <f t="shared" si="960"/>
        <v>-1.5211039617078835E-4</v>
      </c>
      <c r="TU173" s="12"/>
      <c r="TV173" s="11">
        <f t="shared" si="1109"/>
        <v>-1.3562170395480907E-4</v>
      </c>
      <c r="TW173" s="10">
        <f t="shared" si="961"/>
        <v>95.536209777094768</v>
      </c>
      <c r="TX173" s="9">
        <f t="shared" si="651"/>
        <v>94.671886157800543</v>
      </c>
      <c r="TY173" s="9">
        <f t="shared" si="1283"/>
        <v>96.368127736966912</v>
      </c>
      <c r="TZ173" s="120">
        <f t="shared" si="962"/>
        <v>95.520006947383735</v>
      </c>
      <c r="UA173" s="15">
        <f t="shared" si="963"/>
        <v>-1.6541353449680147E-4</v>
      </c>
      <c r="UB173" s="12"/>
      <c r="UC173" s="11">
        <f t="shared" si="1110"/>
        <v>-1.489477198823382E-4</v>
      </c>
      <c r="UD173" s="10">
        <f t="shared" si="964"/>
        <v>95.605041416078876</v>
      </c>
      <c r="UE173" s="9">
        <f t="shared" si="653"/>
        <v>94.672638108304426</v>
      </c>
      <c r="UF173" s="9">
        <f t="shared" si="1284"/>
        <v>96.506901688118674</v>
      </c>
      <c r="UG173" s="120">
        <f t="shared" si="965"/>
        <v>95.589769898211557</v>
      </c>
      <c r="UH173" s="15">
        <f t="shared" si="966"/>
        <v>-1.7887311905474262E-4</v>
      </c>
      <c r="UI173" s="12"/>
      <c r="UJ173" s="11">
        <f t="shared" si="1111"/>
        <v>-1.6243242942016214E-4</v>
      </c>
      <c r="UK173" s="10">
        <f t="shared" si="967"/>
        <v>95.674790937268853</v>
      </c>
      <c r="UL173" s="9">
        <f t="shared" si="655"/>
        <v>94.673517408827308</v>
      </c>
      <c r="UM173" s="9">
        <f t="shared" si="1285"/>
        <v>96.647343088026091</v>
      </c>
      <c r="UN173" s="120">
        <f t="shared" si="968"/>
        <v>95.660430248426707</v>
      </c>
      <c r="UO173" s="15">
        <f t="shared" si="969"/>
        <v>-1.9248289046026082E-4</v>
      </c>
      <c r="UP173" s="12"/>
      <c r="UQ173" s="11">
        <f t="shared" si="1112"/>
        <v>-1.7606961028771844E-4</v>
      </c>
      <c r="UR173" s="10">
        <f t="shared" si="970"/>
        <v>95.745437614056925</v>
      </c>
      <c r="US173" s="9">
        <f t="shared" si="657"/>
        <v>94.674535604940715</v>
      </c>
      <c r="UT173" s="9">
        <f t="shared" si="1286"/>
        <v>96.789397355082428</v>
      </c>
      <c r="UU173" s="120">
        <f t="shared" si="971"/>
        <v>95.731966480011579</v>
      </c>
      <c r="UV173" s="15">
        <f t="shared" si="972"/>
        <v>-2.0623640014469922E-4</v>
      </c>
      <c r="UW173" s="12"/>
      <c r="UX173" s="11">
        <f t="shared" si="1113"/>
        <v>-1.8985284825355847E-4</v>
      </c>
      <c r="UY173" s="10">
        <f t="shared" si="973"/>
        <v>95.816960028290822</v>
      </c>
      <c r="UZ173" s="9">
        <f t="shared" si="659"/>
        <v>94.675704506156748</v>
      </c>
      <c r="VA173" s="9">
        <f t="shared" si="1287"/>
        <v>96.933008045485821</v>
      </c>
      <c r="VB173" s="120">
        <f t="shared" si="974"/>
        <v>95.804356275821277</v>
      </c>
      <c r="VC173" s="15">
        <f t="shared" si="975"/>
        <v>-2.2012699220358745E-4</v>
      </c>
      <c r="VD173" s="12"/>
      <c r="VE173" s="11">
        <f t="shared" si="1114"/>
        <v>-2.0377551881020634E-4</v>
      </c>
      <c r="VF173" s="10">
        <f t="shared" si="976"/>
        <v>95.889335959596778</v>
      </c>
      <c r="VG173" s="9">
        <f t="shared" si="661"/>
        <v>94.677036167431396</v>
      </c>
      <c r="VH173" s="9">
        <f t="shared" si="1288"/>
        <v>97.078117208263834</v>
      </c>
      <c r="VI173" s="120">
        <f t="shared" si="977"/>
        <v>95.877576687847608</v>
      </c>
      <c r="VJ173" s="15">
        <f t="shared" si="978"/>
        <v>-2.3414783982157758E-4</v>
      </c>
      <c r="VK173" s="12"/>
      <c r="VL173" s="11">
        <f t="shared" si="1115"/>
        <v>-2.1783082348125098E-4</v>
      </c>
      <c r="VM173" s="10">
        <f t="shared" si="979"/>
        <v>95.96254255336649</v>
      </c>
      <c r="VN173" s="9">
        <f t="shared" si="663"/>
        <v>94.67854286983966</v>
      </c>
      <c r="VO173" s="9">
        <f t="shared" si="1289"/>
        <v>97.224665423686361</v>
      </c>
      <c r="VP173" s="120">
        <f t="shared" si="980"/>
        <v>95.951604146763003</v>
      </c>
      <c r="VQ173" s="15">
        <f t="shared" si="981"/>
        <v>-2.4829195090287997E-4</v>
      </c>
      <c r="VR173" s="12"/>
      <c r="VS173" s="11">
        <f t="shared" si="1116"/>
        <v>-2.3201179531744174E-4</v>
      </c>
      <c r="VT173" s="10">
        <f t="shared" si="982"/>
        <v>96.036556329886452</v>
      </c>
      <c r="VU173" s="9">
        <f t="shared" si="665"/>
        <v>94.680237100173855</v>
      </c>
      <c r="VV173" s="9">
        <f t="shared" si="1290"/>
        <v>97.372591846852188</v>
      </c>
      <c r="VW173" s="120">
        <f t="shared" si="983"/>
        <v>96.026414473513029</v>
      </c>
      <c r="VX173" s="15">
        <f t="shared" si="984"/>
        <v>-2.6255217431126409E-4</v>
      </c>
      <c r="VY173" s="12"/>
      <c r="VZ173" s="11">
        <f t="shared" si="1117"/>
        <v>-2.4631130500895367E-4</v>
      </c>
      <c r="WA173" s="10">
        <f t="shared" si="985"/>
        <v>96.111353195523009</v>
      </c>
      <c r="WB173" s="9">
        <f t="shared" si="667"/>
        <v>94.682131529508254</v>
      </c>
      <c r="WC173" s="9">
        <f t="shared" si="1291"/>
        <v>97.521834256933289</v>
      </c>
      <c r="WD173" s="120">
        <f t="shared" si="986"/>
        <v>96.101982893220764</v>
      </c>
      <c r="WE173" s="15">
        <f t="shared" si="987"/>
        <v>-2.7692120676255685E-4</v>
      </c>
      <c r="WF173" s="12"/>
      <c r="WG173" s="11">
        <f t="shared" si="1118"/>
        <v>-2.6072206765769153E-4</v>
      </c>
      <c r="WH173" s="10">
        <f t="shared" si="988"/>
        <v>96.186908456229361</v>
      </c>
      <c r="WI173" s="9">
        <f t="shared" si="669"/>
        <v>94.684238990780287</v>
      </c>
      <c r="WJ173" s="9">
        <f t="shared" si="1292"/>
        <v>97.672329111929301</v>
      </c>
      <c r="WK173" s="120">
        <f t="shared" si="989"/>
        <v>96.178284051354794</v>
      </c>
      <c r="WL173" s="15">
        <f t="shared" si="990"/>
        <v>-2.9139160035043072E-4</v>
      </c>
      <c r="WM173" s="12"/>
      <c r="WN173" s="11">
        <f t="shared" si="1119"/>
        <v>-2.7523665019114094E-4</v>
      </c>
      <c r="WO173" s="10">
        <f t="shared" si="991"/>
        <v>96.263196833328138</v>
      </c>
      <c r="WP173" s="9">
        <f t="shared" si="671"/>
        <v>94.686572455444917</v>
      </c>
      <c r="WQ173" s="9">
        <f t="shared" si="1293"/>
        <v>97.824011608753509</v>
      </c>
      <c r="WR173" s="120">
        <f t="shared" si="992"/>
        <v>96.25529203209922</v>
      </c>
      <c r="WS173" s="15">
        <f t="shared" si="993"/>
        <v>-3.0595577068242755E-4</v>
      </c>
      <c r="WT173" s="12"/>
      <c r="WU173" s="11">
        <f t="shared" si="1120"/>
        <v>-2.8984747939562577E-4</v>
      </c>
      <c r="WV173" s="10">
        <f t="shared" si="994"/>
        <v>96.340192481510798</v>
      </c>
      <c r="WW173" s="9">
        <f t="shared" si="673"/>
        <v>94.689145009264848</v>
      </c>
      <c r="WX173" s="9">
        <f t="shared" si="1294"/>
        <v>97.976815748451358</v>
      </c>
      <c r="WY173" s="120">
        <f t="shared" si="995"/>
        <v>96.33298037885811</v>
      </c>
      <c r="WZ173" s="15">
        <f t="shared" si="996"/>
        <v>-3.2060600560081633E-4</v>
      </c>
      <c r="XA173" s="12"/>
      <c r="XB173" s="11">
        <f t="shared" si="1121"/>
        <v>-3.0454685054418374E-4</v>
      </c>
      <c r="XC173" s="10">
        <f t="shared" si="997"/>
        <v>96.417869008987935</v>
      </c>
      <c r="XD173" s="9">
        <f t="shared" si="675"/>
        <v>94.691969827305158</v>
      </c>
      <c r="XE173" s="9">
        <f t="shared" si="1295"/>
        <v>98.130674406315961</v>
      </c>
      <c r="XF173" s="120">
        <f t="shared" si="998"/>
        <v>96.411322116810567</v>
      </c>
      <c r="XG173" s="15">
        <f t="shared" si="999"/>
        <v>-3.3533447445855893E-4</v>
      </c>
      <c r="XH173" s="12"/>
      <c r="XI173" s="11">
        <f t="shared" si="1122"/>
        <v>-3.1932693659011822E-4</v>
      </c>
      <c r="XJ173" s="10">
        <f t="shared" si="1000"/>
        <v>96.496199499709263</v>
      </c>
      <c r="XK173" s="9">
        <f t="shared" si="677"/>
        <v>94.695060148206693</v>
      </c>
      <c r="XL173" s="9">
        <f t="shared" si="1296"/>
        <v>98.285519406644639</v>
      </c>
      <c r="XM173" s="120">
        <f t="shared" si="1001"/>
        <v>96.490289777425659</v>
      </c>
      <c r="XN173" s="15">
        <f t="shared" si="1002"/>
        <v>-3.5013323791818621E-4</v>
      </c>
      <c r="XO173" s="12"/>
      <c r="XP173" s="11">
        <f t="shared" si="1123"/>
        <v>-3.3417979789465463E-4</v>
      </c>
      <c r="XQ173" s="10">
        <f t="shared" si="1003"/>
        <v>96.575156537564439</v>
      </c>
      <c r="XR173" s="9">
        <f t="shared" si="679"/>
        <v>94.698429247817543</v>
      </c>
      <c r="XS173" s="9">
        <f t="shared" si="1297"/>
        <v>98.441281601855394</v>
      </c>
      <c r="XT173" s="120">
        <f t="shared" si="1004"/>
        <v>96.569855424836476</v>
      </c>
      <c r="XU173" s="15">
        <f t="shared" si="1005"/>
        <v>-3.6499425823846533E-4</v>
      </c>
      <c r="XV173" s="12"/>
      <c r="XW173" s="11">
        <f t="shared" si="1124"/>
        <v>-3.4909739245417027E-4</v>
      </c>
      <c r="XX173" s="10">
        <f t="shared" si="1006"/>
        <v>96.654712232466011</v>
      </c>
      <c r="XY173" s="9">
        <f t="shared" si="681"/>
        <v>94.702090412267239</v>
      </c>
      <c r="XZ173" s="9">
        <f t="shared" si="1298"/>
        <v>98.597890955654009</v>
      </c>
      <c r="YA173" s="120">
        <f t="shared" si="1007"/>
        <v>96.649990683960624</v>
      </c>
      <c r="YB173" s="15">
        <f t="shared" si="1008"/>
        <v>-3.7990941001037385E-4</v>
      </c>
      <c r="YC173" s="12"/>
      <c r="YD173" s="11">
        <f t="shared" si="1125"/>
        <v>-3.6407158658910671E-4</v>
      </c>
      <c r="YE173" s="10">
        <f t="shared" si="1009"/>
        <v>96.734838248203829</v>
      </c>
      <c r="YF173" s="9">
        <f t="shared" si="683"/>
        <v>94.706056910572272</v>
      </c>
      <c r="YG173" s="9">
        <f t="shared" si="1299"/>
        <v>98.755276629925135</v>
      </c>
      <c r="YH173" s="120">
        <f t="shared" si="1010"/>
        <v>96.730666770248703</v>
      </c>
      <c r="YI173" s="15">
        <f t="shared" si="1011"/>
        <v>-3.9487049130199623E-4</v>
      </c>
      <c r="YJ173" s="12"/>
      <c r="YK173" s="11">
        <f t="shared" si="1126"/>
        <v>-3.7909416605455879E-4</v>
      </c>
      <c r="YL173" s="10">
        <f t="shared" si="1012"/>
        <v>96.815505831953828</v>
      </c>
      <c r="YM173" s="9">
        <f t="shared" si="685"/>
        <v>94.710341966865741</v>
      </c>
      <c r="YN173" s="9">
        <f t="shared" si="1300"/>
        <v>98.913367074413301</v>
      </c>
      <c r="YO173" s="120">
        <f t="shared" si="1013"/>
        <v>96.811854520639514</v>
      </c>
      <c r="YP173" s="15">
        <f t="shared" si="1014"/>
        <v>-4.0986923511208398E-4</v>
      </c>
      <c r="YQ173" s="12"/>
      <c r="YR173" s="11">
        <f t="shared" si="1127"/>
        <v>-3.941568474726378E-4</v>
      </c>
      <c r="YS173" s="10">
        <f t="shared" si="1015"/>
        <v>96.896685845021381</v>
      </c>
      <c r="YT173" s="9">
        <f t="shared" si="687"/>
        <v>94.714958732346034</v>
      </c>
      <c r="YU173" s="9">
        <f t="shared" si="1301"/>
        <v>99.072089805272995</v>
      </c>
      <c r="YV173" s="120">
        <f t="shared" si="1016"/>
        <v>96.893524268809514</v>
      </c>
      <c r="YW173" s="15">
        <f t="shared" si="1017"/>
        <v>-4.2489729051028877E-4</v>
      </c>
      <c r="YX173" s="12"/>
      <c r="YY173" s="11">
        <f t="shared" si="1128"/>
        <v>-4.0925125939764319E-4</v>
      </c>
      <c r="YZ173" s="10">
        <f t="shared" si="1018"/>
        <v>96.978348637562902</v>
      </c>
      <c r="ZA173" s="9">
        <f t="shared" si="689"/>
        <v>94.719920256327725</v>
      </c>
      <c r="ZB173" s="9">
        <f t="shared" si="1302"/>
        <v>99.231371728386023</v>
      </c>
      <c r="ZC173" s="120">
        <f t="shared" si="1019"/>
        <v>96.975645992356874</v>
      </c>
      <c r="ZD173" s="15">
        <f t="shared" si="1020"/>
        <v>-4.3994625698935393E-4</v>
      </c>
      <c r="ZE173" s="12"/>
      <c r="ZF173" s="11">
        <f t="shared" si="1129"/>
        <v>-4.2436897671023905E-4</v>
      </c>
      <c r="ZG173" s="10">
        <f t="shared" si="1021"/>
        <v>97.060464195827421</v>
      </c>
      <c r="ZH173" s="9">
        <f t="shared" si="691"/>
        <v>94.725239457623715</v>
      </c>
      <c r="ZI173" s="9">
        <f t="shared" si="1303"/>
        <v>99.391139511705376</v>
      </c>
      <c r="ZJ173" s="120">
        <f t="shared" si="1022"/>
        <v>97.058189484664553</v>
      </c>
      <c r="ZK173" s="15">
        <f t="shared" si="1023"/>
        <v>-4.5500772356598475E-4</v>
      </c>
      <c r="ZL173" s="12"/>
      <c r="ZM173" s="11">
        <f t="shared" si="1130"/>
        <v>-4.3950155979757832E-4</v>
      </c>
      <c r="ZN173" s="10">
        <f t="shared" si="1024"/>
        <v>97.143002314209639</v>
      </c>
      <c r="ZO173" s="9">
        <f t="shared" si="693"/>
        <v>94.730929096584603</v>
      </c>
      <c r="ZP173" s="9">
        <f t="shared" si="1304"/>
        <v>99.551319480699831</v>
      </c>
      <c r="ZQ173" s="120">
        <f t="shared" si="1025"/>
        <v>97.141124288642217</v>
      </c>
      <c r="ZR173" s="15">
        <f t="shared" si="1026"/>
        <v>-4.7007326131149051E-4</v>
      </c>
      <c r="ZS173" s="12"/>
      <c r="ZT173" s="11">
        <f t="shared" si="1131"/>
        <v>-4.5464054707826065E-4</v>
      </c>
      <c r="ZU173" s="10">
        <f t="shared" si="1027"/>
        <v>97.22593252868559</v>
      </c>
      <c r="ZV173" s="9">
        <f t="shared" si="695"/>
        <v>94.737001746824603</v>
      </c>
      <c r="ZW173" s="9">
        <f t="shared" si="1305"/>
        <v>99.711837548876744</v>
      </c>
      <c r="ZX173" s="120">
        <f t="shared" si="1028"/>
        <v>97.224419647850681</v>
      </c>
      <c r="ZY173" s="15">
        <f t="shared" si="1029"/>
        <v>-4.851344193337682E-4</v>
      </c>
      <c r="ZZ173" s="12"/>
      <c r="AAA173" s="11">
        <f t="shared" si="1132"/>
        <v>-4.6977745098965122E-4</v>
      </c>
      <c r="AAB173" s="10">
        <f t="shared" si="1030"/>
        <v>97.309224067665241</v>
      </c>
      <c r="AAC173" s="9">
        <f t="shared" si="697"/>
        <v>94.743469766727628</v>
      </c>
      <c r="AAD173" s="9">
        <f t="shared" si="1306"/>
        <v>99.872618488112934</v>
      </c>
      <c r="AAE173" s="120">
        <f t="shared" si="1031"/>
        <v>97.308044127420288</v>
      </c>
      <c r="AAF173" s="15">
        <f t="shared" si="1032"/>
        <v>-5.0018265640030862E-4</v>
      </c>
      <c r="AAG173" s="12"/>
      <c r="AAH173" s="11">
        <f t="shared" si="1133"/>
        <v>-4.8490368945282162E-4</v>
      </c>
      <c r="AAI173" s="10">
        <f t="shared" si="1033"/>
        <v>97.392845471776752</v>
      </c>
      <c r="AAJ173" s="9">
        <f t="shared" si="699"/>
        <v>94.750345268983494</v>
      </c>
      <c r="AAK173" s="9">
        <f t="shared" si="1307"/>
        <v>100.03358773614578</v>
      </c>
      <c r="AAL173" s="120">
        <f t="shared" si="1034"/>
        <v>97.391966502564628</v>
      </c>
      <c r="AAM173" s="15">
        <f t="shared" si="1035"/>
        <v>-5.1520952017129523E-4</v>
      </c>
      <c r="AAN173" s="12"/>
      <c r="AAO173" s="11">
        <f t="shared" si="1134"/>
        <v>-5.0001076558099222E-4</v>
      </c>
      <c r="AAP173" s="10">
        <f t="shared" si="1036"/>
        <v>97.476765484518836</v>
      </c>
      <c r="AAQ173" s="9">
        <f t="shared" si="701"/>
        <v>94.757640094866389</v>
      </c>
      <c r="AAR173" s="9">
        <f t="shared" si="702"/>
        <v>100.19467067500351</v>
      </c>
      <c r="AAS173" s="120">
        <f t="shared" si="1037"/>
        <v>97.476155384934941</v>
      </c>
      <c r="AAT173" s="15">
        <f t="shared" si="1038"/>
        <v>-5.3020657934211397E-4</v>
      </c>
      <c r="AAU173" s="12"/>
      <c r="AAV173" s="11">
        <f t="shared" si="1135"/>
        <v>-5.1509019972104445E-4</v>
      </c>
      <c r="AAW173" s="10">
        <f t="shared" si="1039"/>
        <v>97.560952677632486</v>
      </c>
      <c r="AAX173" s="9">
        <f t="shared" si="703"/>
        <v>94.765365786983011</v>
      </c>
      <c r="AAY173" s="9">
        <f t="shared" si="704"/>
        <v>100.35579129181842</v>
      </c>
      <c r="AAZ173" s="120">
        <f t="shared" si="1040"/>
        <v>97.560578539400723</v>
      </c>
      <c r="ABA173" s="15">
        <f t="shared" si="1041"/>
        <v>-5.451652957064949E-4</v>
      </c>
      <c r="ABB173" s="12"/>
      <c r="ABC173" s="11">
        <f t="shared" si="1227"/>
        <v>-5.3013340121231642E-4</v>
      </c>
      <c r="ABD173" s="10">
        <f t="shared" si="1228"/>
        <v>97.645374765886118</v>
      </c>
      <c r="ABE173" s="9">
        <f t="shared" si="1308"/>
        <v>94.773533558392486</v>
      </c>
      <c r="ABF173" s="9">
        <f t="shared" si="1229"/>
        <v>100.51687498790508</v>
      </c>
      <c r="ABG173" s="120">
        <f t="shared" si="1043"/>
        <v>97.645204273148778</v>
      </c>
      <c r="ABH173" s="15">
        <f t="shared" si="1230"/>
        <v>-5.6007730110264051E-4</v>
      </c>
      <c r="ABI173" s="12"/>
      <c r="ABJ173" s="11">
        <f t="shared" si="1231"/>
        <v>-5.4513194614957418E-4</v>
      </c>
      <c r="ABK173" s="10">
        <f t="shared" si="1232"/>
        <v>97.72999999999999</v>
      </c>
      <c r="ABL173" s="9">
        <f t="shared" si="706"/>
        <v>94.782154269971429</v>
      </c>
      <c r="ABM173" s="9"/>
      <c r="ABN173" s="101">
        <f t="shared" si="1046"/>
        <v>97.72999999999999</v>
      </c>
      <c r="ABO173" s="15">
        <f t="shared" si="1233"/>
        <v>-5.7493412181885766E-4</v>
      </c>
      <c r="ABP173" s="11"/>
      <c r="ABQ173" s="11"/>
    </row>
    <row r="174" spans="1:745" x14ac:dyDescent="0.2">
      <c r="A174" s="1">
        <f t="shared" si="707"/>
        <v>175.2</v>
      </c>
      <c r="B174" s="1">
        <f t="shared" si="1048"/>
        <v>-530.86680486868977</v>
      </c>
      <c r="C174" s="1">
        <f t="shared" si="1049"/>
        <v>-2564065.8939724509</v>
      </c>
      <c r="D174" s="2">
        <f t="shared" si="1050"/>
        <v>119.74</v>
      </c>
      <c r="E174" s="7">
        <f t="shared" si="1051"/>
        <v>2.8300000000000001E-3</v>
      </c>
      <c r="F174" s="1">
        <f t="shared" si="1052"/>
        <v>6.2352202539999999E-2</v>
      </c>
      <c r="G174" s="2">
        <f t="shared" si="1053"/>
        <v>3500</v>
      </c>
      <c r="H174" s="3">
        <f t="shared" si="1164"/>
        <v>58.333333333333336</v>
      </c>
      <c r="I174" s="3">
        <f t="shared" si="1165"/>
        <v>366.52</v>
      </c>
      <c r="J174" s="1">
        <f t="shared" si="1054"/>
        <v>0.77</v>
      </c>
      <c r="K174" s="1">
        <f t="shared" si="1055"/>
        <v>0.65</v>
      </c>
      <c r="L174" s="1">
        <f t="shared" si="1166"/>
        <v>0.50050000000000006</v>
      </c>
      <c r="M174" s="40">
        <f t="shared" si="1167"/>
        <v>9.0273513153513143</v>
      </c>
      <c r="N174" s="40">
        <f t="shared" si="1168"/>
        <v>685.17596483516479</v>
      </c>
      <c r="O174" s="1">
        <f t="shared" si="1056"/>
        <v>22.01</v>
      </c>
      <c r="P174" s="1">
        <f t="shared" si="1057"/>
        <v>101</v>
      </c>
      <c r="Q174" s="2">
        <f t="shared" si="1058"/>
        <v>9568.08</v>
      </c>
      <c r="R174" s="1">
        <f t="shared" si="1169"/>
        <v>95.680800000000005</v>
      </c>
      <c r="S174" s="7">
        <f t="shared" si="1059"/>
        <v>0.1084</v>
      </c>
      <c r="T174" s="7">
        <f t="shared" si="1170"/>
        <v>9.228889823999999E-3</v>
      </c>
      <c r="U174" s="7">
        <f t="shared" si="1171"/>
        <v>5.2029491518009133E-2</v>
      </c>
      <c r="V174" s="40">
        <f t="shared" si="1172"/>
        <v>5127.2756619537149</v>
      </c>
      <c r="W174" s="1">
        <f t="shared" si="1060"/>
        <v>0</v>
      </c>
      <c r="X174" s="1">
        <f t="shared" si="1061"/>
        <v>119.74</v>
      </c>
      <c r="Y174" s="1">
        <f t="shared" si="1062"/>
        <v>97.72999999999999</v>
      </c>
      <c r="Z174" s="6">
        <f t="shared" si="1173"/>
        <v>0.80246106979523479</v>
      </c>
      <c r="AA174" s="2">
        <f t="shared" si="1063"/>
        <v>464.2</v>
      </c>
      <c r="AB174" s="40">
        <f t="shared" si="1174"/>
        <v>27481.926356927921</v>
      </c>
      <c r="AC174" s="1">
        <f t="shared" si="1175"/>
        <v>0.20611977595863853</v>
      </c>
      <c r="AD174" s="2">
        <f t="shared" si="1147"/>
        <v>52</v>
      </c>
      <c r="AE174" s="10">
        <f t="shared" si="1176"/>
        <v>10.718228349849204</v>
      </c>
      <c r="AF174" s="12">
        <f t="shared" si="1177"/>
        <v>0.10415624032398496</v>
      </c>
      <c r="AG174" s="43">
        <f t="shared" si="1178"/>
        <v>-1.4091481168432334E-4</v>
      </c>
      <c r="AH174" s="97">
        <f t="shared" si="1179"/>
        <v>3.6250046326736027E-5</v>
      </c>
      <c r="AI174" s="11">
        <f t="shared" si="1180"/>
        <v>0</v>
      </c>
      <c r="AJ174" s="43">
        <f t="shared" si="1181"/>
        <v>2.0212307197894999E-3</v>
      </c>
      <c r="AK174" s="43"/>
      <c r="AL174" s="11">
        <f t="shared" si="1182"/>
        <v>0</v>
      </c>
      <c r="AM174" s="10">
        <f t="shared" si="1183"/>
        <v>95.042521442575762</v>
      </c>
      <c r="AN174" s="9"/>
      <c r="AO174" s="9">
        <f t="shared" si="1184"/>
        <v>94.848168565509695</v>
      </c>
      <c r="AP174" s="108">
        <f t="shared" si="715"/>
        <v>94.848168565509695</v>
      </c>
      <c r="AQ174" s="15">
        <f t="shared" si="1185"/>
        <v>0</v>
      </c>
      <c r="AR174" s="49"/>
      <c r="AS174" s="11">
        <f t="shared" si="1186"/>
        <v>1.8953803410519508E-5</v>
      </c>
      <c r="AT174" s="10">
        <f t="shared" si="1187"/>
        <v>94.94534006764755</v>
      </c>
      <c r="AU174" s="9">
        <f t="shared" si="1188"/>
        <v>94.848168565509695</v>
      </c>
      <c r="AV174" s="9">
        <f t="shared" si="1189"/>
        <v>94.654646987271136</v>
      </c>
      <c r="AW174" s="101">
        <f t="shared" si="719"/>
        <v>94.751407776390408</v>
      </c>
      <c r="AX174" s="15">
        <f t="shared" si="720"/>
        <v>1.8871774310339482E-5</v>
      </c>
      <c r="AY174" s="49"/>
      <c r="AZ174" s="11">
        <f t="shared" si="1190"/>
        <v>3.782748700221054E-5</v>
      </c>
      <c r="BA174" s="10">
        <f t="shared" si="1191"/>
        <v>94.848559616326099</v>
      </c>
      <c r="BB174" s="9">
        <f t="shared" si="1192"/>
        <v>94.848158777990207</v>
      </c>
      <c r="BC174" s="9">
        <f t="shared" si="1193"/>
        <v>94.46194199679411</v>
      </c>
      <c r="BD174" s="101">
        <f t="shared" si="723"/>
        <v>94.655050387392151</v>
      </c>
      <c r="BE174" s="15">
        <f t="shared" si="1194"/>
        <v>3.7662962424858788E-5</v>
      </c>
      <c r="BF174" s="49"/>
      <c r="BG174" s="11">
        <f t="shared" si="1195"/>
        <v>5.6620551615948194E-5</v>
      </c>
      <c r="BH174" s="10">
        <f t="shared" si="1196"/>
        <v>94.752163069114218</v>
      </c>
      <c r="BI174" s="9">
        <f t="shared" si="1197"/>
        <v>94.848119794912336</v>
      </c>
      <c r="BJ174" s="9">
        <f t="shared" si="1198"/>
        <v>94.270038812320124</v>
      </c>
      <c r="BK174" s="101">
        <f t="shared" si="728"/>
        <v>94.55907930361623</v>
      </c>
      <c r="BL174" s="15">
        <f t="shared" si="1199"/>
        <v>5.6373113199450834E-5</v>
      </c>
      <c r="BM174" s="49"/>
      <c r="BN174" s="11">
        <f t="shared" si="1200"/>
        <v>7.5332529368684565E-5</v>
      </c>
      <c r="BO174" s="10">
        <f t="shared" si="1201"/>
        <v>94.656133497048856</v>
      </c>
      <c r="BP174" s="9">
        <f t="shared" si="1202"/>
        <v>94.848032459332046</v>
      </c>
      <c r="BQ174" s="9">
        <f t="shared" si="1203"/>
        <v>94.078922591500344</v>
      </c>
      <c r="BR174" s="101">
        <f t="shared" si="733"/>
        <v>94.463477525416195</v>
      </c>
      <c r="BS174" s="15">
        <f t="shared" si="1204"/>
        <v>7.5001805884827101E-5</v>
      </c>
      <c r="BT174" s="12"/>
      <c r="BU174" s="11">
        <f t="shared" si="1205"/>
        <v>9.396298277004787E-5</v>
      </c>
      <c r="BV174" s="10">
        <f t="shared" si="1206"/>
        <v>94.560454067096146</v>
      </c>
      <c r="BW174" s="9">
        <f t="shared" si="1207"/>
        <v>94.847877866051817</v>
      </c>
      <c r="BX174" s="9">
        <f t="shared" si="1208"/>
        <v>93.888578441264457</v>
      </c>
      <c r="BY174" s="101">
        <f t="shared" si="738"/>
        <v>94.368228153658137</v>
      </c>
      <c r="BZ174" s="15">
        <f t="shared" si="1209"/>
        <v>9.3548649227670518E-5</v>
      </c>
      <c r="CA174" s="12"/>
      <c r="CB174" s="11">
        <f t="shared" si="1210"/>
        <v>1.1251150384366157E-4</v>
      </c>
      <c r="CC174" s="10">
        <f t="shared" si="1211"/>
        <v>94.465108047344529</v>
      </c>
      <c r="CD174" s="9">
        <f t="shared" si="1212"/>
        <v>94.84763736210185</v>
      </c>
      <c r="CE174" s="9">
        <f t="shared" si="1213"/>
        <v>93.698991427451119</v>
      </c>
      <c r="CF174" s="101">
        <f t="shared" si="743"/>
        <v>94.273314394776492</v>
      </c>
      <c r="CG174" s="15">
        <f t="shared" si="1214"/>
        <v>1.1201328057842632E-4</v>
      </c>
      <c r="CH174" s="12"/>
      <c r="CI174" s="11">
        <f t="shared" si="1215"/>
        <v>1.3097771325436161E-4</v>
      </c>
      <c r="CJ174" s="10">
        <f t="shared" si="1216"/>
        <v>94.370078811997161</v>
      </c>
      <c r="CK174" s="9">
        <f t="shared" si="1217"/>
        <v>94.847292547058188</v>
      </c>
      <c r="CL174" s="9">
        <f t="shared" si="1218"/>
        <v>93.510146584200371</v>
      </c>
      <c r="CM174" s="101">
        <f t="shared" si="748"/>
        <v>94.178719565629279</v>
      </c>
      <c r="CN174" s="15">
        <f t="shared" si="1219"/>
        <v>1.3039536500640452E-4</v>
      </c>
      <c r="CO174" s="12"/>
      <c r="CP174" s="11">
        <f t="shared" si="1220"/>
        <v>1.4936125944204595E-4</v>
      </c>
      <c r="CQ174" s="10">
        <f t="shared" si="1221"/>
        <v>94.275349846167245</v>
      </c>
      <c r="CR174" s="9">
        <f t="shared" si="1222"/>
        <v>94.846825273205042</v>
      </c>
      <c r="CS174" s="9">
        <f t="shared" si="524"/>
        <v>93.322028923100618</v>
      </c>
      <c r="CT174" s="101">
        <f t="shared" si="752"/>
        <v>94.08442709815283</v>
      </c>
      <c r="CU174" s="15">
        <f t="shared" si="1223"/>
        <v>1.4869459442360178E-4</v>
      </c>
      <c r="CV174" s="12"/>
      <c r="CW174" s="11">
        <f t="shared" si="754"/>
        <v>1.6766181776354272E-4</v>
      </c>
      <c r="CX174" s="10">
        <f t="shared" si="755"/>
        <v>94.180904750476188</v>
      </c>
      <c r="CY174" s="9">
        <f t="shared" si="525"/>
        <v>94.846217645548478</v>
      </c>
      <c r="CZ174" s="9">
        <f t="shared" si="526"/>
        <v>93.134623442094735</v>
      </c>
      <c r="DA174" s="101">
        <f t="shared" si="756"/>
        <v>93.990420543821614</v>
      </c>
      <c r="DB174" s="15">
        <f t="shared" si="757"/>
        <v>1.6691068671754783E-4</v>
      </c>
      <c r="DC174" s="12"/>
      <c r="DD174" s="11">
        <f t="shared" si="758"/>
        <v>1.8587908964277344E-4</v>
      </c>
      <c r="DE174" s="10">
        <f t="shared" si="759"/>
        <v>94.086727245460253</v>
      </c>
      <c r="DF174" s="9">
        <f t="shared" si="527"/>
        <v>94.845452021688445</v>
      </c>
      <c r="DG174" s="9">
        <f t="shared" si="528"/>
        <v>92.947915134136039</v>
      </c>
      <c r="DH174" s="101">
        <f t="shared" si="760"/>
        <v>93.896683577912242</v>
      </c>
      <c r="DI174" s="15">
        <f t="shared" si="761"/>
        <v>1.8504338489471438E-4</v>
      </c>
      <c r="DJ174" s="12"/>
      <c r="DK174" s="11">
        <f t="shared" si="762"/>
        <v>2.0401280173078899E-4</v>
      </c>
      <c r="DL174" s="10">
        <f t="shared" si="763"/>
        <v>93.992801175784507</v>
      </c>
      <c r="DM174" s="9">
        <f t="shared" si="529"/>
        <v>94.844511011555966</v>
      </c>
      <c r="DN174" s="9">
        <f t="shared" si="530"/>
        <v>92.761888995599548</v>
      </c>
      <c r="DO174" s="101">
        <f t="shared" si="764"/>
        <v>93.803200003577757</v>
      </c>
      <c r="DP174" s="15">
        <f t="shared" si="765"/>
        <v>2.0309245623462811E-4</v>
      </c>
      <c r="DQ174" s="12"/>
      <c r="DR174" s="11">
        <f t="shared" si="766"/>
        <v>2.2206270507583328E-4</v>
      </c>
      <c r="DS174" s="10">
        <f t="shared" si="767"/>
        <v>93.899110514270049</v>
      </c>
      <c r="DT174" s="9">
        <f t="shared" si="531"/>
        <v>94.843377477022372</v>
      </c>
      <c r="DU174" s="9">
        <f t="shared" si="532"/>
        <v>92.576530034443778</v>
      </c>
      <c r="DV174" s="101">
        <f t="shared" si="768"/>
        <v>93.709953755733068</v>
      </c>
      <c r="DW174" s="15">
        <f t="shared" si="769"/>
        <v>2.2105769145585994E-4</v>
      </c>
      <c r="DX174" s="12"/>
      <c r="DY174" s="11">
        <f t="shared" si="770"/>
        <v>2.4002857430454599E-4</v>
      </c>
      <c r="DZ174" s="10">
        <f t="shared" si="771"/>
        <v>93.805639365735402</v>
      </c>
      <c r="EA174" s="9">
        <f t="shared" si="533"/>
        <v>94.842034531386929</v>
      </c>
      <c r="EB174" s="9">
        <f t="shared" si="534"/>
        <v>92.391823278125131</v>
      </c>
      <c r="EC174" s="101">
        <f t="shared" si="772"/>
        <v>93.616928904756037</v>
      </c>
      <c r="ED174" s="15">
        <f t="shared" si="773"/>
        <v>2.3893890389425126E-4</v>
      </c>
      <c r="EE174" s="12"/>
      <c r="EF174" s="11">
        <f t="shared" si="774"/>
        <v>2.5791020681476727E-4</v>
      </c>
      <c r="EG174" s="10">
        <f t="shared" si="775"/>
        <v>93.712371970656221</v>
      </c>
      <c r="EH174" s="9">
        <f t="shared" si="535"/>
        <v>94.840465538749399</v>
      </c>
      <c r="EI174" s="9">
        <f t="shared" si="536"/>
        <v>92.207753781263264</v>
      </c>
      <c r="EJ174" s="101">
        <f t="shared" si="776"/>
        <v>93.524109660006332</v>
      </c>
      <c r="EK174" s="15">
        <f t="shared" si="777"/>
        <v>2.5673592869424121E-4</v>
      </c>
      <c r="EL174" s="12"/>
      <c r="EM174" s="11">
        <f t="shared" si="778"/>
        <v>2.7570742198070416E-4</v>
      </c>
      <c r="EN174" s="10">
        <f t="shared" si="779"/>
        <v>93.619292708645645</v>
      </c>
      <c r="EO174" s="9">
        <f t="shared" si="537"/>
        <v>94.838654113273762</v>
      </c>
      <c r="EP174" s="9">
        <f t="shared" si="538"/>
        <v>92.024306633058814</v>
      </c>
      <c r="EQ174" s="101">
        <f t="shared" si="780"/>
        <v>93.431480373166295</v>
      </c>
      <c r="ER174" s="15">
        <f t="shared" si="781"/>
        <v>2.7444862201367825E-4</v>
      </c>
      <c r="ES174" s="12"/>
      <c r="ET174" s="11">
        <f t="shared" si="782"/>
        <v>2.9342006037097603E-4</v>
      </c>
      <c r="EU174" s="10">
        <f t="shared" si="783"/>
        <v>93.526386101758931</v>
      </c>
      <c r="EV174" s="9">
        <f t="shared" si="539"/>
        <v>94.836584118349094</v>
      </c>
      <c r="EW174" s="9">
        <f t="shared" si="540"/>
        <v>91.841466964463848</v>
      </c>
      <c r="EX174" s="101">
        <f t="shared" si="784"/>
        <v>93.339025541406471</v>
      </c>
      <c r="EY174" s="15">
        <f t="shared" si="785"/>
        <v>2.9207686024277231E-4</v>
      </c>
      <c r="EZ174" s="12"/>
      <c r="FA174" s="11">
        <f t="shared" si="786"/>
        <v>3.1104798298007852E-4</v>
      </c>
      <c r="FB174" s="10">
        <f t="shared" si="787"/>
        <v>93.433636817625498</v>
      </c>
      <c r="FC174" s="9">
        <f t="shared" si="541"/>
        <v>94.834239665653612</v>
      </c>
      <c r="FD174" s="9">
        <f t="shared" si="542"/>
        <v>91.65921995510665</v>
      </c>
      <c r="FE174" s="101">
        <f t="shared" si="788"/>
        <v>93.246729810380131</v>
      </c>
      <c r="FF174" s="15">
        <f t="shared" si="789"/>
        <v>3.0962053923751215E-4</v>
      </c>
      <c r="FG174" s="12"/>
      <c r="FH174" s="11">
        <f t="shared" si="790"/>
        <v>3.2859107047370704E-4</v>
      </c>
      <c r="FI174" s="10">
        <f t="shared" si="791"/>
        <v>93.341029672411992</v>
      </c>
      <c r="FJ174" s="9">
        <f t="shared" si="543"/>
        <v>94.83160511412747</v>
      </c>
      <c r="FK174" s="9">
        <f t="shared" si="544"/>
        <v>91.477550839972622</v>
      </c>
      <c r="FL174" s="101">
        <f t="shared" si="792"/>
        <v>93.154577977050053</v>
      </c>
      <c r="FM174" s="15">
        <f t="shared" si="793"/>
        <v>3.270795735680021E-4</v>
      </c>
      <c r="FN174" s="12"/>
      <c r="FO174" s="11">
        <f t="shared" si="794"/>
        <v>3.4604922244832492E-4</v>
      </c>
      <c r="FP174" s="10">
        <f t="shared" si="795"/>
        <v>93.24854963362003</v>
      </c>
      <c r="FQ174" s="9">
        <f t="shared" si="545"/>
        <v>94.828665068859991</v>
      </c>
      <c r="FR174" s="9">
        <f t="shared" si="546"/>
        <v>91.296444915840596</v>
      </c>
      <c r="FS174" s="101">
        <f t="shared" si="796"/>
        <v>93.0625549923503</v>
      </c>
      <c r="FT174" s="15">
        <f t="shared" si="797"/>
        <v>3.4445389578229263E-4</v>
      </c>
      <c r="FU174" s="12"/>
      <c r="FV174" s="11">
        <f t="shared" si="798"/>
        <v>3.6342235670560566E-4</v>
      </c>
      <c r="FW174" s="10">
        <f t="shared" si="799"/>
        <v>93.156181822720924</v>
      </c>
      <c r="FX174" s="9">
        <f t="shared" si="547"/>
        <v>94.825404379896597</v>
      </c>
      <c r="FY174" s="9">
        <f t="shared" si="548"/>
        <v>91.115887547480455</v>
      </c>
      <c r="FZ174" s="101">
        <f t="shared" si="800"/>
        <v>92.970645963688526</v>
      </c>
      <c r="GA174" s="15">
        <f t="shared" si="801"/>
        <v>3.6174345568565109E-4</v>
      </c>
      <c r="GB174" s="12"/>
      <c r="GC174" s="11">
        <f t="shared" si="802"/>
        <v>3.8071040854170712E-4</v>
      </c>
      <c r="GD174" s="10">
        <f t="shared" si="803"/>
        <v>93.063911517632903</v>
      </c>
      <c r="GE174" s="9">
        <f t="shared" si="549"/>
        <v>94.821808140970688</v>
      </c>
      <c r="GF174" s="9">
        <f t="shared" si="550"/>
        <v>90.935864173611037</v>
      </c>
      <c r="GG174" s="101">
        <f t="shared" si="804"/>
        <v>92.878836157290863</v>
      </c>
      <c r="GH174" s="15">
        <f t="shared" si="805"/>
        <v>3.7894821963589703E-4</v>
      </c>
      <c r="GI174" s="12"/>
      <c r="GJ174" s="11">
        <f t="shared" si="1224"/>
        <v>3.9791333005199665E-4</v>
      </c>
      <c r="GK174" s="10">
        <f t="shared" si="1225"/>
        <v>92.971724155042793</v>
      </c>
      <c r="GL174" s="9">
        <f t="shared" si="551"/>
        <v>94.817861688165479</v>
      </c>
      <c r="GM174" s="9">
        <f t="shared" si="1234"/>
        <v>90.756360312622448</v>
      </c>
      <c r="GN174" s="120">
        <f t="shared" si="808"/>
        <v>92.787111000393963</v>
      </c>
      <c r="GO174" s="15">
        <f t="shared" si="1226"/>
        <v>3.9606816985488766E-4</v>
      </c>
      <c r="GP174" s="12"/>
      <c r="GQ174" s="11">
        <f t="shared" si="810"/>
        <v>4.1503108945132575E-4</v>
      </c>
      <c r="GR174" s="10">
        <f t="shared" si="811"/>
        <v>92.879605332576631</v>
      </c>
      <c r="GS174" s="9">
        <f t="shared" si="553"/>
        <v>94.813550598510545</v>
      </c>
      <c r="GT174" s="9">
        <f t="shared" si="1235"/>
        <v>90.577361568065214</v>
      </c>
      <c r="GU174" s="120">
        <f t="shared" si="812"/>
        <v>92.69545608328788</v>
      </c>
      <c r="GV174" s="15">
        <f t="shared" si="813"/>
        <v>4.1310330375636159E-4</v>
      </c>
      <c r="GW174" s="12"/>
      <c r="GX174" s="11">
        <f t="shared" si="814"/>
        <v>4.3206367041009398E-4</v>
      </c>
      <c r="GY174" s="10">
        <f t="shared" si="815"/>
        <v>92.787540810822748</v>
      </c>
      <c r="GZ174" s="9">
        <f t="shared" si="555"/>
        <v>94.808860688517868</v>
      </c>
      <c r="HA174" s="9">
        <f t="shared" si="556"/>
        <v>90.398853633909141</v>
      </c>
      <c r="HB174" s="101">
        <f t="shared" si="816"/>
        <v>92.603857161213512</v>
      </c>
      <c r="HC174" s="15">
        <f t="shared" si="817"/>
        <v>4.3005363329034547E-4</v>
      </c>
      <c r="HD174" s="12"/>
      <c r="HE174" s="11">
        <f t="shared" si="818"/>
        <v>4.4901107140631112E-4</v>
      </c>
      <c r="HF174" s="10">
        <f t="shared" si="819"/>
        <v>92.69551651521094</v>
      </c>
      <c r="HG174" s="9">
        <f t="shared" si="557"/>
        <v>94.803778012661738</v>
      </c>
      <c r="HH174" s="9">
        <f t="shared" si="558"/>
        <v>90.220822299574749</v>
      </c>
      <c r="HI174" s="101">
        <f t="shared" si="820"/>
        <v>92.512300156118243</v>
      </c>
      <c r="HJ174" s="15">
        <f t="shared" si="821"/>
        <v>4.4691918430427079E-4</v>
      </c>
      <c r="HK174" s="12"/>
      <c r="HL174" s="11">
        <f t="shared" si="822"/>
        <v>4.6587330509380103E-4</v>
      </c>
      <c r="HM174" s="10">
        <f t="shared" si="823"/>
        <v>92.603518537751356</v>
      </c>
      <c r="HN174" s="9">
        <f t="shared" si="559"/>
        <v>94.798288861806867</v>
      </c>
      <c r="HO174" s="9">
        <f t="shared" si="1236"/>
        <v>90.043253454742086</v>
      </c>
      <c r="HP174" s="120">
        <f t="shared" si="824"/>
        <v>92.420771158274476</v>
      </c>
      <c r="HQ174" s="15">
        <f t="shared" si="825"/>
        <v>4.63699995920729E-4</v>
      </c>
      <c r="HR174" s="12"/>
      <c r="HS174" s="11">
        <f t="shared" si="1064"/>
        <v>4.8265039768653902E-4</v>
      </c>
      <c r="HT174" s="10">
        <f t="shared" si="826"/>
        <v>92.511533138637489</v>
      </c>
      <c r="HU174" s="9">
        <f t="shared" si="1237"/>
        <v>94.792379761588819</v>
      </c>
      <c r="HV174" s="9">
        <f t="shared" si="562"/>
        <v>89.866133093936995</v>
      </c>
      <c r="HW174" s="120">
        <f t="shared" si="827"/>
        <v>92.329256427762914</v>
      </c>
      <c r="HX174" s="15">
        <f t="shared" si="828"/>
        <v>4.8039611993230493E-4</v>
      </c>
      <c r="HY174" s="12"/>
      <c r="HZ174" s="11">
        <f t="shared" si="1065"/>
        <v>4.9934238835950856E-4</v>
      </c>
      <c r="IA174" s="10">
        <f t="shared" si="829"/>
        <v>92.419546747715344</v>
      </c>
      <c r="IB174" s="9">
        <f t="shared" si="1238"/>
        <v>94.786037470750713</v>
      </c>
      <c r="IC174" s="9">
        <f t="shared" si="564"/>
        <v>89.689447320903653</v>
      </c>
      <c r="ID174" s="120">
        <f t="shared" si="830"/>
        <v>92.237742395827183</v>
      </c>
      <c r="IE174" s="15">
        <f t="shared" si="831"/>
        <v>4.9700762021297662E-4</v>
      </c>
      <c r="IF174" s="12"/>
      <c r="IG174" s="11">
        <f t="shared" si="1066"/>
        <v>5.1594932866563521E-4</v>
      </c>
      <c r="IH174" s="10">
        <f t="shared" si="832"/>
        <v>92.327545965825024</v>
      </c>
      <c r="II174" s="9">
        <f t="shared" si="1239"/>
        <v>94.779248979439998</v>
      </c>
      <c r="IJ174" s="9">
        <f t="shared" si="566"/>
        <v>89.513182352761817</v>
      </c>
      <c r="IK174" s="120">
        <f t="shared" si="833"/>
        <v>92.146215666100915</v>
      </c>
      <c r="IL174" s="15">
        <f t="shared" si="834"/>
        <v>5.1353457214660142E-4</v>
      </c>
      <c r="IM174" s="12"/>
      <c r="IN174" s="11">
        <f t="shared" si="1067"/>
        <v>5.3247128196932665E-4</v>
      </c>
      <c r="IO174" s="10">
        <f t="shared" si="835"/>
        <v>92.235517566015773</v>
      </c>
      <c r="IP174" s="9">
        <f t="shared" si="1240"/>
        <v>94.772001507468886</v>
      </c>
      <c r="IQ174" s="9">
        <f t="shared" si="568"/>
        <v>89.337324523956397</v>
      </c>
      <c r="IR174" s="120">
        <f t="shared" si="836"/>
        <v>92.054663015712634</v>
      </c>
      <c r="IS174" s="15">
        <f t="shared" si="837"/>
        <v>5.2997706207214685E-4</v>
      </c>
      <c r="IT174" s="12"/>
      <c r="IU174" s="11">
        <f t="shared" si="1068"/>
        <v>5.4890832289623338E-4</v>
      </c>
      <c r="IV174" s="10">
        <f t="shared" si="838"/>
        <v>92.14344849464004</v>
      </c>
      <c r="IW174" s="9">
        <f t="shared" si="1241"/>
        <v>94.764282502541917</v>
      </c>
      <c r="IX174" s="9">
        <f t="shared" si="570"/>
        <v>89.161860290001485</v>
      </c>
      <c r="IY174" s="120">
        <f t="shared" si="839"/>
        <v>91.963071396271701</v>
      </c>
      <c r="IZ174" s="15">
        <f t="shared" si="840"/>
        <v>5.4633518674570983E-4</v>
      </c>
      <c r="JA174" s="12"/>
      <c r="JB174" s="11">
        <f t="shared" si="1069"/>
        <v>5.6526053679940792E-4</v>
      </c>
      <c r="JC174" s="10">
        <f t="shared" si="841"/>
        <v>92.051325872329187</v>
      </c>
      <c r="JD174" s="9">
        <f t="shared" si="1242"/>
        <v>94.756079638453912</v>
      </c>
      <c r="JE174" s="9">
        <f t="shared" si="572"/>
        <v>88.986776231023541</v>
      </c>
      <c r="JF174" s="120">
        <f t="shared" si="842"/>
        <v>91.871427934738733</v>
      </c>
      <c r="JG174" s="15">
        <f t="shared" si="843"/>
        <v>5.6260905281929011E-4</v>
      </c>
      <c r="JH174" s="12"/>
      <c r="JI174" s="11">
        <f t="shared" si="1070"/>
        <v>5.8152801924167964E-4</v>
      </c>
      <c r="JJ174" s="10">
        <f t="shared" si="844"/>
        <v>91.959136994854873</v>
      </c>
      <c r="JK174" s="9">
        <f t="shared" si="1243"/>
        <v>94.747380813261472</v>
      </c>
      <c r="JL174" s="9">
        <f t="shared" si="574"/>
        <v>88.812059055108833</v>
      </c>
      <c r="JM174" s="120">
        <f t="shared" si="845"/>
        <v>91.779719934185152</v>
      </c>
      <c r="JN174" s="15">
        <f t="shared" si="846"/>
        <v>5.7879877633603023E-4</v>
      </c>
      <c r="JO174" s="12"/>
      <c r="JP174" s="11">
        <f t="shared" si="1071"/>
        <v>5.977108754941443E-4</v>
      </c>
      <c r="JQ174" s="10">
        <f t="shared" si="847"/>
        <v>91.866869333880032</v>
      </c>
      <c r="JR174" s="9">
        <f t="shared" si="1244"/>
        <v>94.738174147430996</v>
      </c>
      <c r="JS174" s="9">
        <f t="shared" si="576"/>
        <v>88.637695601457253</v>
      </c>
      <c r="JT174" s="120">
        <f t="shared" si="848"/>
        <v>91.687934874444124</v>
      </c>
      <c r="JU174" s="15">
        <f t="shared" si="849"/>
        <v>5.9490448224205634E-4</v>
      </c>
      <c r="JV174" s="12"/>
      <c r="JW174" s="11">
        <f t="shared" si="1072"/>
        <v>6.1380922005079518E-4</v>
      </c>
      <c r="JX174" s="10">
        <f t="shared" si="850"/>
        <v>91.774510537601998</v>
      </c>
      <c r="JY174" s="9">
        <f t="shared" si="1245"/>
        <v>94.728447981966013</v>
      </c>
      <c r="JZ174" s="9">
        <f t="shared" si="578"/>
        <v>88.463672843347993</v>
      </c>
      <c r="KA174" s="120">
        <f t="shared" si="851"/>
        <v>91.59606041265701</v>
      </c>
      <c r="KB174" s="15">
        <f t="shared" si="852"/>
        <v>6.1092630391466549E-4</v>
      </c>
      <c r="KC174" s="12"/>
      <c r="KD174" s="11">
        <f t="shared" si="1073"/>
        <v>6.2982317615908857E-4</v>
      </c>
      <c r="KE174" s="10">
        <f t="shared" si="853"/>
        <v>91.682048431291861</v>
      </c>
      <c r="KF174" s="9">
        <f t="shared" si="1246"/>
        <v>94.718190876516559</v>
      </c>
      <c r="KG174" s="9">
        <f t="shared" si="580"/>
        <v>88.289977890923396</v>
      </c>
      <c r="KH174" s="120">
        <f t="shared" si="854"/>
        <v>91.50408438371997</v>
      </c>
      <c r="KI174" s="15">
        <f t="shared" si="855"/>
        <v>6.268643827064828E-4</v>
      </c>
      <c r="KJ174" s="12"/>
      <c r="KK174" s="11">
        <f t="shared" si="1074"/>
        <v>6.4575287536611616E-4</v>
      </c>
      <c r="KL174" s="10">
        <f t="shared" si="856"/>
        <v>91.589471017734411</v>
      </c>
      <c r="KM174" s="9">
        <f t="shared" si="1247"/>
        <v>94.707391607473028</v>
      </c>
      <c r="KN174" s="9">
        <f t="shared" si="582"/>
        <v>88.116597993790933</v>
      </c>
      <c r="KO174" s="120">
        <f t="shared" si="857"/>
        <v>91.411994800631987</v>
      </c>
      <c r="KP174" s="15">
        <f t="shared" si="858"/>
        <v>6.4271886750581905E-4</v>
      </c>
      <c r="KQ174" s="12"/>
      <c r="KR174" s="11">
        <f t="shared" si="1075"/>
        <v>6.6159845708060026E-4</v>
      </c>
      <c r="KS174" s="10">
        <f t="shared" si="859"/>
        <v>91.496766477569935</v>
      </c>
      <c r="KT174" s="9">
        <f t="shared" si="1248"/>
        <v>94.696039166047015</v>
      </c>
      <c r="KU174" s="9">
        <f t="shared" si="584"/>
        <v>87.943520543451527</v>
      </c>
      <c r="KV174" s="120">
        <f t="shared" si="860"/>
        <v>91.319779854749271</v>
      </c>
      <c r="KW174" s="15">
        <f t="shared" si="861"/>
        <v>6.5848991431274883E-4</v>
      </c>
      <c r="KX174" s="12"/>
      <c r="KY174" s="11">
        <f t="shared" si="1076"/>
        <v>6.7736006815020846E-4</v>
      </c>
      <c r="KZ174" s="10">
        <f t="shared" si="862"/>
        <v>91.403923169543063</v>
      </c>
      <c r="LA174" s="9">
        <f t="shared" si="1249"/>
        <v>94.68412275634131</v>
      </c>
      <c r="LB174" s="9">
        <f t="shared" si="586"/>
        <v>87.770733075559164</v>
      </c>
      <c r="LC174" s="120">
        <f t="shared" si="863"/>
        <v>91.227427915950244</v>
      </c>
      <c r="LD174" s="15">
        <f t="shared" si="864"/>
        <v>6.7417768583051269E-4</v>
      </c>
      <c r="LE174" s="12"/>
      <c r="LF174" s="11">
        <f t="shared" si="1077"/>
        <v>6.930378624539175E-4</v>
      </c>
      <c r="LG174" s="10">
        <f t="shared" si="865"/>
        <v>91.310929630662201</v>
      </c>
      <c r="LH174" s="9">
        <f t="shared" si="1250"/>
        <v>94.671631793411194</v>
      </c>
      <c r="LI174" s="9">
        <f t="shared" si="588"/>
        <v>87.598223272010486</v>
      </c>
      <c r="LJ174" s="120">
        <f t="shared" si="866"/>
        <v>91.134927532710833</v>
      </c>
      <c r="LK174" s="15">
        <f t="shared" si="867"/>
        <v>6.8978235107271821E-4</v>
      </c>
      <c r="LL174" s="12"/>
      <c r="LM174" s="11">
        <f t="shared" si="1078"/>
        <v>7.0863200050976817E-4</v>
      </c>
      <c r="LN174" s="10">
        <f t="shared" si="868"/>
        <v>91.217774576269932</v>
      </c>
      <c r="LO174" s="9">
        <f t="shared" si="1251"/>
        <v>94.65855590131909</v>
      </c>
      <c r="LP174" s="9">
        <f t="shared" si="590"/>
        <v>87.425978962877025</v>
      </c>
      <c r="LQ174" s="120">
        <f t="shared" si="869"/>
        <v>91.042267432098058</v>
      </c>
      <c r="LR174" s="15">
        <f t="shared" si="870"/>
        <v>7.0530408498517701E-4</v>
      </c>
      <c r="LS174" s="12"/>
      <c r="LT174" s="11">
        <f t="shared" si="1079"/>
        <v>7.2414264909699945E-4</v>
      </c>
      <c r="LU174" s="10">
        <f t="shared" si="871"/>
        <v>91.124446900031643</v>
      </c>
      <c r="LV174" s="9">
        <f t="shared" si="1252"/>
        <v>94.644884911184306</v>
      </c>
      <c r="LW174" s="9">
        <f t="shared" si="592"/>
        <v>87.253988128178676</v>
      </c>
      <c r="LX174" s="120">
        <f t="shared" si="872"/>
        <v>90.949436519681484</v>
      </c>
      <c r="LY174" s="15">
        <f t="shared" si="873"/>
        <v>7.2074306808280625E-4</v>
      </c>
      <c r="LZ174" s="12"/>
      <c r="MA174" s="11">
        <f t="shared" si="1080"/>
        <v>7.3956998089289439E-4</v>
      </c>
      <c r="MB174" s="10">
        <f t="shared" si="874"/>
        <v>91.030935673842549</v>
      </c>
      <c r="MC174" s="9">
        <f t="shared" si="1253"/>
        <v>94.630608859229767</v>
      </c>
      <c r="MD174" s="9">
        <f t="shared" si="594"/>
        <v>87.082238899504418</v>
      </c>
      <c r="ME174" s="120">
        <f t="shared" si="875"/>
        <v>90.8564238793671</v>
      </c>
      <c r="MF174" s="15">
        <f t="shared" si="876"/>
        <v>7.3609948610107285E-4</v>
      </c>
      <c r="MG174" s="12"/>
      <c r="MH174" s="11">
        <f t="shared" si="1081"/>
        <v>7.5491417412391101E-4</v>
      </c>
      <c r="MI174" s="10">
        <f t="shared" si="877"/>
        <v>90.937230147657004</v>
      </c>
      <c r="MJ174" s="9">
        <f t="shared" si="1254"/>
        <v>94.615717984827313</v>
      </c>
      <c r="MK174" s="9">
        <f t="shared" si="596"/>
        <v>86.910719561485976</v>
      </c>
      <c r="ML174" s="120">
        <f t="shared" si="878"/>
        <v>90.763218773156638</v>
      </c>
      <c r="MM174" s="15">
        <f t="shared" si="879"/>
        <v>7.5137352966169672E-4</v>
      </c>
      <c r="MN174" s="12"/>
      <c r="MO174" s="11">
        <f t="shared" si="1082"/>
        <v>7.7017541223075962E-4</v>
      </c>
      <c r="MP174" s="10">
        <f t="shared" si="880"/>
        <v>90.843319749243648</v>
      </c>
      <c r="MQ174" s="9">
        <f t="shared" si="1255"/>
        <v>94.600202728543067</v>
      </c>
      <c r="MR174" s="9">
        <f t="shared" si="598"/>
        <v>86.739418553127194</v>
      </c>
      <c r="MS174" s="120">
        <f t="shared" si="881"/>
        <v>90.669810640835124</v>
      </c>
      <c r="MT174" s="15">
        <f t="shared" si="882"/>
        <v>7.6656539395236908E-4</v>
      </c>
      <c r="MU174" s="12"/>
      <c r="MV174" s="11">
        <f t="shared" si="1083"/>
        <v>7.8535388354727758E-4</v>
      </c>
      <c r="MW174" s="10">
        <f t="shared" si="883"/>
        <v>90.749194083868531</v>
      </c>
      <c r="MX174" s="9">
        <f t="shared" si="1256"/>
        <v>94.584053730184309</v>
      </c>
      <c r="MY174" s="9">
        <f t="shared" si="1257"/>
        <v>86.56832446899476</v>
      </c>
      <c r="MZ174" s="120">
        <f t="shared" si="884"/>
        <v>90.576189099589527</v>
      </c>
      <c r="NA174" s="15">
        <f t="shared" si="885"/>
        <v>7.8167527842019924E-4</v>
      </c>
      <c r="NB174" s="12"/>
      <c r="NC174" s="11">
        <f t="shared" si="1084"/>
        <v>8.0044978099271034E-4</v>
      </c>
      <c r="ND174" s="10">
        <f t="shared" si="886"/>
        <v>90.654842933909762</v>
      </c>
      <c r="NE174" s="9">
        <f t="shared" si="601"/>
        <v>94.56726182684919</v>
      </c>
      <c r="NF174" s="9">
        <f t="shared" si="1258"/>
        <v>86.397426060273133</v>
      </c>
      <c r="NG174" s="120">
        <f t="shared" si="887"/>
        <v>90.482343943561162</v>
      </c>
      <c r="NH174" s="15">
        <f t="shared" si="888"/>
        <v>7.9670338647863865E-4</v>
      </c>
      <c r="NI174" s="12"/>
      <c r="NJ174" s="11">
        <f t="shared" si="1085"/>
        <v>8.1546330177729629E-4</v>
      </c>
      <c r="NK174" s="10">
        <f t="shared" si="889"/>
        <v>90.560256258405616</v>
      </c>
      <c r="NL174" s="9">
        <f t="shared" si="603"/>
        <v>94.549818050980534</v>
      </c>
      <c r="NM174" s="9">
        <f t="shared" si="1259"/>
        <v>86.226712235690968</v>
      </c>
      <c r="NN174" s="120">
        <f t="shared" si="890"/>
        <v>90.388265143335758</v>
      </c>
      <c r="NO174" s="15">
        <f t="shared" si="891"/>
        <v>8.1164992522735611E-4</v>
      </c>
      <c r="NP174" s="12"/>
      <c r="NQ174" s="11">
        <f t="shared" si="1086"/>
        <v>8.303946471205204E-4</v>
      </c>
      <c r="NR174" s="10">
        <f t="shared" si="892"/>
        <v>90.465424192540411</v>
      </c>
      <c r="NS174" s="9">
        <f t="shared" si="605"/>
        <v>94.531713628424768</v>
      </c>
      <c r="NT174" s="9">
        <f t="shared" si="1260"/>
        <v>86.05617206231932</v>
      </c>
      <c r="NU174" s="120">
        <f t="shared" si="893"/>
        <v>90.293942845372044</v>
      </c>
      <c r="NV174" s="15">
        <f t="shared" si="894"/>
        <v>8.2651510518510899E-4</v>
      </c>
      <c r="NW174" s="12"/>
      <c r="NX174" s="11">
        <f t="shared" si="1087"/>
        <v>8.4524402198217019E-4</v>
      </c>
      <c r="NY174" s="10">
        <f t="shared" si="895"/>
        <v>90.370337047068801</v>
      </c>
      <c r="NZ174" s="9">
        <f t="shared" si="607"/>
        <v>94.512939976497066</v>
      </c>
      <c r="OA174" s="9">
        <f t="shared" si="1261"/>
        <v>87.079304652843618</v>
      </c>
      <c r="OB174" s="120">
        <f t="shared" si="896"/>
        <v>90.796122314670342</v>
      </c>
      <c r="OC174" s="15">
        <f t="shared" si="897"/>
        <v>7.249108311860211E-4</v>
      </c>
      <c r="OD174" s="12"/>
      <c r="OE174" s="11">
        <f t="shared" si="1088"/>
        <v>7.4312112300943609E-4</v>
      </c>
      <c r="OF174" s="10">
        <f t="shared" si="898"/>
        <v>90.874315183928289</v>
      </c>
      <c r="OG174" s="9">
        <f t="shared" si="609"/>
        <v>94.498498342006826</v>
      </c>
      <c r="OH174" s="9">
        <f t="shared" si="1262"/>
        <v>94.011691930167714</v>
      </c>
      <c r="OI174" s="120">
        <f t="shared" si="899"/>
        <v>94.255095136087277</v>
      </c>
      <c r="OJ174" s="15">
        <f t="shared" si="900"/>
        <v>4.7472229302140069E-5</v>
      </c>
      <c r="OK174" s="12"/>
      <c r="OL174" s="11">
        <f t="shared" si="1089"/>
        <v>6.4141943406948422E-5</v>
      </c>
      <c r="OM174" s="10">
        <f t="shared" si="901"/>
        <v>94.340452289672101</v>
      </c>
      <c r="ON174" s="9">
        <f t="shared" si="611"/>
        <v>94.49843640839255</v>
      </c>
      <c r="OO174" s="9">
        <f t="shared" si="1263"/>
        <v>94.108374457908326</v>
      </c>
      <c r="OP174" s="120">
        <f t="shared" si="902"/>
        <v>94.303405433150431</v>
      </c>
      <c r="OQ174" s="15">
        <f t="shared" si="903"/>
        <v>3.8037934392590044E-5</v>
      </c>
      <c r="OR174" s="12"/>
      <c r="OS174" s="11">
        <f t="shared" si="1090"/>
        <v>5.4699654905420563E-5</v>
      </c>
      <c r="OT174" s="10">
        <f t="shared" si="904"/>
        <v>94.388752439862657</v>
      </c>
      <c r="OU174" s="9">
        <f t="shared" si="613"/>
        <v>94.498396645220566</v>
      </c>
      <c r="OV174" s="9">
        <f t="shared" si="1264"/>
        <v>94.207427689702129</v>
      </c>
      <c r="OW174" s="120">
        <f t="shared" si="905"/>
        <v>94.352912167461341</v>
      </c>
      <c r="OX174" s="15">
        <f t="shared" si="906"/>
        <v>2.8374615946393211E-5</v>
      </c>
      <c r="OY174" s="12"/>
      <c r="OZ174" s="11">
        <f t="shared" si="1091"/>
        <v>4.5029610920386652E-5</v>
      </c>
      <c r="PA174" s="10">
        <f t="shared" si="907"/>
        <v>94.438251193677644</v>
      </c>
      <c r="PB174" s="9">
        <f t="shared" si="615"/>
        <v>94.498374519004173</v>
      </c>
      <c r="PC174" s="9">
        <f t="shared" si="1265"/>
        <v>94.308834655948303</v>
      </c>
      <c r="PD174" s="120">
        <f t="shared" si="908"/>
        <v>94.403604587476238</v>
      </c>
      <c r="PE174" s="15">
        <f t="shared" si="909"/>
        <v>1.8483486704481898E-5</v>
      </c>
      <c r="PF174" s="12"/>
      <c r="PG174" s="11">
        <f t="shared" si="1092"/>
        <v>3.5133079174361007E-5</v>
      </c>
      <c r="PH174" s="10">
        <f t="shared" si="910"/>
        <v>94.488937715872964</v>
      </c>
      <c r="PI174" s="9">
        <f t="shared" si="617"/>
        <v>94.49836513009862</v>
      </c>
      <c r="PJ174" s="9">
        <f t="shared" si="1266"/>
        <v>94.412577699796302</v>
      </c>
      <c r="PK174" s="120">
        <f t="shared" si="911"/>
        <v>94.455471414947453</v>
      </c>
      <c r="PL174" s="15">
        <f t="shared" si="912"/>
        <v>8.3657907199048009E-6</v>
      </c>
      <c r="PM174" s="12"/>
      <c r="PN174" s="11">
        <f t="shared" si="1093"/>
        <v>2.5011359319025399E-5</v>
      </c>
      <c r="PO174" s="10">
        <f t="shared" si="913"/>
        <v>94.540800641888808</v>
      </c>
      <c r="PP174" s="9">
        <f t="shared" si="619"/>
        <v>94.49836320673603</v>
      </c>
      <c r="PQ174" s="9">
        <f t="shared" si="1267"/>
        <v>94.518638481013795</v>
      </c>
      <c r="PR174" s="120">
        <f t="shared" si="914"/>
        <v>94.508500843874913</v>
      </c>
      <c r="PS174" s="15">
        <f t="shared" si="915"/>
        <v>-1.9771976010783675E-6</v>
      </c>
      <c r="PT174" s="12"/>
      <c r="PU174" s="11">
        <f t="shared" si="1094"/>
        <v>1.4665781970533789E-5</v>
      </c>
      <c r="PV174" s="10">
        <f t="shared" si="916"/>
        <v>94.593828077020277</v>
      </c>
      <c r="PW174" s="9">
        <f t="shared" si="621"/>
        <v>94.498363314171414</v>
      </c>
      <c r="PX174" s="9">
        <f t="shared" si="1268"/>
        <v>94.6269979815672</v>
      </c>
      <c r="PY174" s="120">
        <f t="shared" si="917"/>
        <v>94.562680647869314</v>
      </c>
      <c r="PZ174" s="15">
        <f t="shared" si="918"/>
        <v>-1.2544153647746858E-5</v>
      </c>
      <c r="QA174" s="12"/>
      <c r="QB174" s="11">
        <f t="shared" si="1095"/>
        <v>4.0977076019234901E-6</v>
      </c>
      <c r="QC174" s="10">
        <f t="shared" si="919"/>
        <v>94.648007596569613</v>
      </c>
      <c r="QD174" s="9">
        <f t="shared" si="623"/>
        <v>94.498367638611668</v>
      </c>
      <c r="QE174" s="9">
        <f t="shared" si="1269"/>
        <v>94.737634051864731</v>
      </c>
      <c r="QF174" s="120">
        <f t="shared" si="920"/>
        <v>94.6180008452382</v>
      </c>
      <c r="QG174" s="15">
        <f t="shared" si="921"/>
        <v>-2.3332704249598677E-5</v>
      </c>
      <c r="QH174" s="12"/>
      <c r="QI174" s="11">
        <f t="shared" si="1096"/>
        <v>-6.6914747073229365E-6</v>
      </c>
      <c r="QJ174" s="10">
        <f t="shared" si="922"/>
        <v>94.703326246981462</v>
      </c>
      <c r="QK174" s="9">
        <f t="shared" si="625"/>
        <v>94.498382600187014</v>
      </c>
      <c r="QL174" s="9">
        <f t="shared" si="1270"/>
        <v>94.850516439035232</v>
      </c>
      <c r="QM174" s="120">
        <f t="shared" si="923"/>
        <v>94.67444951961113</v>
      </c>
      <c r="QN174" s="15">
        <f t="shared" si="924"/>
        <v>-3.4339273140821699E-5</v>
      </c>
      <c r="QO174" s="12"/>
      <c r="QP174" s="11">
        <f t="shared" si="1097"/>
        <v>-1.7700102239095292E-5</v>
      </c>
      <c r="QQ174" s="10">
        <f t="shared" si="925"/>
        <v>94.759771745522798</v>
      </c>
      <c r="QR174" s="9">
        <f t="shared" si="627"/>
        <v>94.498415006481025</v>
      </c>
      <c r="QS174" s="9">
        <f t="shared" si="1271"/>
        <v>94.965614283742198</v>
      </c>
      <c r="QT174" s="120">
        <f t="shared" si="926"/>
        <v>94.732014645111605</v>
      </c>
      <c r="QU174" s="15">
        <f t="shared" si="927"/>
        <v>-4.5560187130950517E-5</v>
      </c>
      <c r="QV174" s="12"/>
      <c r="QW174" s="11">
        <f t="shared" si="1098"/>
        <v>-2.8924739352975347E-5</v>
      </c>
      <c r="QX174" s="10">
        <f t="shared" si="928"/>
        <v>94.817332164123229</v>
      </c>
      <c r="QY174" s="9">
        <f t="shared" si="629"/>
        <v>94.498472051557926</v>
      </c>
      <c r="QZ174" s="9">
        <f t="shared" si="1272"/>
        <v>95.082896107104276</v>
      </c>
      <c r="RA174" s="120">
        <f t="shared" si="929"/>
        <v>94.790684079331101</v>
      </c>
      <c r="RB174" s="15">
        <f t="shared" si="930"/>
        <v>-5.6991674924267581E-5</v>
      </c>
      <c r="RC174" s="12"/>
      <c r="RD174" s="11">
        <f t="shared" si="1099"/>
        <v>-4.0361671550321166E-5</v>
      </c>
      <c r="RE174" s="10">
        <f t="shared" si="931"/>
        <v>94.875995460719992</v>
      </c>
      <c r="RF174" s="9">
        <f t="shared" si="631"/>
        <v>94.498561314256605</v>
      </c>
      <c r="RG174" s="9">
        <f t="shared" si="1273"/>
        <v>95.20232676674128</v>
      </c>
      <c r="RH174" s="120">
        <f t="shared" si="932"/>
        <v>94.850444040498942</v>
      </c>
      <c r="RI174" s="15">
        <f t="shared" si="933"/>
        <v>-6.8629570446823712E-5</v>
      </c>
      <c r="RJ174" s="12"/>
      <c r="RK174" s="11">
        <f t="shared" si="1100"/>
        <v>-5.2006788604685842E-5</v>
      </c>
      <c r="RL174" s="10">
        <f t="shared" si="934"/>
        <v>94.935747955804885</v>
      </c>
      <c r="RM174" s="9">
        <f t="shared" si="633"/>
        <v>94.498690754622771</v>
      </c>
      <c r="RN174" s="9">
        <f t="shared" si="1274"/>
        <v>95.32386982676897</v>
      </c>
      <c r="RO174" s="120">
        <f t="shared" si="935"/>
        <v>94.911280290695871</v>
      </c>
      <c r="RP174" s="15">
        <f t="shared" si="936"/>
        <v>-8.0469544310766549E-5</v>
      </c>
      <c r="RQ174" s="12"/>
      <c r="RR174" s="11">
        <f t="shared" si="1101"/>
        <v>-6.3855815877675903E-5</v>
      </c>
      <c r="RS174" s="10">
        <f t="shared" si="937"/>
        <v>94.996575515492296</v>
      </c>
      <c r="RT174" s="9">
        <f t="shared" si="635"/>
        <v>94.498868709647596</v>
      </c>
      <c r="RU174" s="9">
        <f t="shared" si="1275"/>
        <v>95.447488569091135</v>
      </c>
      <c r="RV174" s="120">
        <f t="shared" si="938"/>
        <v>94.973178639369365</v>
      </c>
      <c r="RW174" s="15">
        <f t="shared" si="939"/>
        <v>-9.2507202848741887E-5</v>
      </c>
      <c r="RX174" s="12"/>
      <c r="RY174" s="11">
        <f t="shared" si="1102"/>
        <v>-7.590441325585545E-5</v>
      </c>
      <c r="RZ174" s="10">
        <f t="shared" si="940"/>
        <v>95.058464054937247</v>
      </c>
      <c r="SA174" s="9">
        <f t="shared" si="637"/>
        <v>94.499103888501821</v>
      </c>
      <c r="SB174" s="9">
        <f t="shared" si="1276"/>
        <v>95.573143066096776</v>
      </c>
      <c r="SC174" s="120">
        <f t="shared" si="941"/>
        <v>95.036123477299299</v>
      </c>
      <c r="SD174" s="15">
        <f t="shared" si="942"/>
        <v>-1.0473780311489037E-4</v>
      </c>
      <c r="SE174" s="12"/>
      <c r="SF174" s="11">
        <f t="shared" si="1103"/>
        <v>-8.8147889919043142E-5</v>
      </c>
      <c r="SG174" s="10">
        <f t="shared" si="943"/>
        <v>95.121398071417843</v>
      </c>
      <c r="SH174" s="9">
        <f t="shared" si="639"/>
        <v>94.499405365437354</v>
      </c>
      <c r="SI174" s="9">
        <f t="shared" si="1277"/>
        <v>95.700791502022881</v>
      </c>
      <c r="SJ174" s="120">
        <f t="shared" si="944"/>
        <v>95.100098433730125</v>
      </c>
      <c r="SK174" s="15">
        <f t="shared" si="945"/>
        <v>-1.1715638243329403E-4</v>
      </c>
      <c r="SL174" s="12"/>
      <c r="SM174" s="11">
        <f t="shared" si="1104"/>
        <v>-1.0058133374052158E-4</v>
      </c>
      <c r="SN174" s="10">
        <f t="shared" si="946"/>
        <v>95.185361301273531</v>
      </c>
      <c r="SO174" s="9">
        <f t="shared" si="641"/>
        <v>94.499782571858916</v>
      </c>
      <c r="SP174" s="9">
        <f t="shared" si="1278"/>
        <v>95.830390628261782</v>
      </c>
      <c r="SQ174" s="120">
        <f t="shared" si="947"/>
        <v>95.165086600060349</v>
      </c>
      <c r="SR174" s="15">
        <f t="shared" si="948"/>
        <v>-1.2975780357163852E-4</v>
      </c>
      <c r="SS174" s="12"/>
      <c r="ST174" s="11">
        <f t="shared" si="1105"/>
        <v>-1.1319965632167227E-4</v>
      </c>
      <c r="SU174" s="10">
        <f t="shared" si="949"/>
        <v>95.250336943323816</v>
      </c>
      <c r="SV174" s="9">
        <f t="shared" si="643"/>
        <v>94.500245287460061</v>
      </c>
      <c r="SW174" s="9">
        <f t="shared" si="1279"/>
        <v>95.961896304639509</v>
      </c>
      <c r="SX174" s="120">
        <f t="shared" si="950"/>
        <v>95.231070796049778</v>
      </c>
      <c r="SY174" s="15">
        <f t="shared" si="951"/>
        <v>-1.4253680838982645E-4</v>
      </c>
      <c r="SZ174" s="12"/>
      <c r="TA174" s="11">
        <f t="shared" si="1106"/>
        <v>-1.2599764652847706E-4</v>
      </c>
      <c r="TB174" s="10">
        <f t="shared" si="952"/>
        <v>95.316307924894758</v>
      </c>
      <c r="TC174" s="9">
        <f t="shared" si="645"/>
        <v>94.500803630660542</v>
      </c>
      <c r="TD174" s="9">
        <f t="shared" si="1280"/>
        <v>96.095261726261597</v>
      </c>
      <c r="TE174" s="120">
        <f t="shared" si="953"/>
        <v>95.29803267846107</v>
      </c>
      <c r="TF174" s="15">
        <f t="shared" si="954"/>
        <v>-1.5548784585862286E-4</v>
      </c>
      <c r="TG174" s="12"/>
      <c r="TH174" s="11">
        <f t="shared" si="1107"/>
        <v>-1.3896979825658528E-4</v>
      </c>
      <c r="TI174" s="10">
        <f t="shared" si="955"/>
        <v>95.383256009497615</v>
      </c>
      <c r="TJ174" s="9">
        <f t="shared" si="647"/>
        <v>94.501468046634415</v>
      </c>
      <c r="TK174" s="9">
        <f t="shared" si="1281"/>
        <v>96.230438292099961</v>
      </c>
      <c r="TL174" s="120">
        <f t="shared" si="956"/>
        <v>95.365953169367188</v>
      </c>
      <c r="TM174" s="15">
        <f t="shared" si="957"/>
        <v>-1.6860515792969225E-4</v>
      </c>
      <c r="TN174" s="12"/>
      <c r="TO174" s="11">
        <f t="shared" si="1108"/>
        <v>-1.5211039617078835E-4</v>
      </c>
      <c r="TP174" s="10">
        <f t="shared" si="958"/>
        <v>95.451162224950252</v>
      </c>
      <c r="TQ174" s="9">
        <f t="shared" si="649"/>
        <v>94.502249294572536</v>
      </c>
      <c r="TR174" s="9">
        <f t="shared" si="1282"/>
        <v>96.367375786463043</v>
      </c>
      <c r="TS174" s="120">
        <f t="shared" si="959"/>
        <v>95.434812540517783</v>
      </c>
      <c r="TT174" s="15">
        <f t="shared" si="960"/>
        <v>-1.8188279847428747E-4</v>
      </c>
      <c r="TU174" s="12"/>
      <c r="TV174" s="11">
        <f t="shared" si="1109"/>
        <v>-1.6541353449680147E-4</v>
      </c>
      <c r="TW174" s="10">
        <f t="shared" si="961"/>
        <v>95.520006947383735</v>
      </c>
      <c r="TX174" s="9">
        <f t="shared" si="651"/>
        <v>94.503158433862453</v>
      </c>
      <c r="TY174" s="9">
        <f t="shared" si="1283"/>
        <v>96.506022387595806</v>
      </c>
      <c r="TZ174" s="120">
        <f t="shared" si="962"/>
        <v>95.504590410729122</v>
      </c>
      <c r="UA174" s="15">
        <f t="shared" si="963"/>
        <v>-1.9531463546960538E-4</v>
      </c>
      <c r="UB174" s="12"/>
      <c r="UC174" s="11">
        <f t="shared" si="1110"/>
        <v>-1.7887311905474262E-4</v>
      </c>
      <c r="UD174" s="10">
        <f t="shared" si="964"/>
        <v>95.589769898211557</v>
      </c>
      <c r="UE174" s="9">
        <f t="shared" si="653"/>
        <v>94.504206809080401</v>
      </c>
      <c r="UF174" s="9">
        <f t="shared" si="1284"/>
        <v>96.646324891912698</v>
      </c>
      <c r="UG174" s="120">
        <f t="shared" si="965"/>
        <v>95.57526585049655</v>
      </c>
      <c r="UH174" s="15">
        <f t="shared" si="966"/>
        <v>-2.0889437432900353E-4</v>
      </c>
      <c r="UI174" s="12"/>
      <c r="UJ174" s="11">
        <f t="shared" si="1111"/>
        <v>-1.9248289046026082E-4</v>
      </c>
      <c r="UK174" s="10">
        <f t="shared" si="967"/>
        <v>95.660430248426707</v>
      </c>
      <c r="UL174" s="9">
        <f t="shared" si="655"/>
        <v>94.505406034043105</v>
      </c>
      <c r="UM174" s="9">
        <f t="shared" si="1285"/>
        <v>96.788228453866409</v>
      </c>
      <c r="UN174" s="120">
        <f t="shared" si="968"/>
        <v>95.646817243954757</v>
      </c>
      <c r="UO174" s="15">
        <f t="shared" si="969"/>
        <v>-2.2261553408983766E-4</v>
      </c>
      <c r="UP174" s="12"/>
      <c r="UQ174" s="11">
        <f t="shared" si="1112"/>
        <v>-2.0623640014469922E-4</v>
      </c>
      <c r="UR174" s="10">
        <f t="shared" si="970"/>
        <v>95.731966480011579</v>
      </c>
      <c r="US174" s="9">
        <f t="shared" si="657"/>
        <v>94.50676797444585</v>
      </c>
      <c r="UT174" s="9">
        <f t="shared" si="1286"/>
        <v>96.931676384211158</v>
      </c>
      <c r="UU174" s="120">
        <f t="shared" si="971"/>
        <v>95.719222179328511</v>
      </c>
      <c r="UV174" s="15">
        <f t="shared" si="972"/>
        <v>-2.3647142943366995E-4</v>
      </c>
      <c r="UW174" s="12"/>
      <c r="UX174" s="11">
        <f t="shared" si="1113"/>
        <v>-2.2012699220358745E-4</v>
      </c>
      <c r="UY174" s="10">
        <f t="shared" si="973"/>
        <v>95.804356275821277</v>
      </c>
      <c r="UZ174" s="9">
        <f t="shared" si="659"/>
        <v>94.508304729056363</v>
      </c>
      <c r="VA174" s="9">
        <f t="shared" si="1287"/>
        <v>97.076610505855555</v>
      </c>
      <c r="VB174" s="120">
        <f t="shared" si="974"/>
        <v>95.792457617455966</v>
      </c>
      <c r="VC174" s="15">
        <f t="shared" si="975"/>
        <v>-2.5045520722213036E-4</v>
      </c>
      <c r="VD174" s="12"/>
      <c r="VE174" s="11">
        <f t="shared" si="1114"/>
        <v>-2.3414783982157758E-4</v>
      </c>
      <c r="VF174" s="10">
        <f t="shared" si="976"/>
        <v>95.877576687847608</v>
      </c>
      <c r="VG174" s="9">
        <f t="shared" si="661"/>
        <v>94.510028610133972</v>
      </c>
      <c r="VH174" s="9">
        <f t="shared" si="1288"/>
        <v>97.222971193352151</v>
      </c>
      <c r="VI174" s="120">
        <f t="shared" si="977"/>
        <v>95.866499901743055</v>
      </c>
      <c r="VJ174" s="15">
        <f t="shared" si="978"/>
        <v>-2.6455985225733077E-4</v>
      </c>
      <c r="VK174" s="12"/>
      <c r="VL174" s="11">
        <f t="shared" si="1115"/>
        <v>-2.4829195090287997E-4</v>
      </c>
      <c r="VM174" s="10">
        <f t="shared" si="979"/>
        <v>95.951604146763003</v>
      </c>
      <c r="VN174" s="9">
        <f t="shared" si="663"/>
        <v>94.5119521227993</v>
      </c>
      <c r="VO174" s="9">
        <f t="shared" si="1289"/>
        <v>97.370697417517803</v>
      </c>
      <c r="VP174" s="120">
        <f t="shared" si="980"/>
        <v>95.941324770158559</v>
      </c>
      <c r="VQ174" s="15">
        <f t="shared" si="981"/>
        <v>-2.787781936449669E-4</v>
      </c>
      <c r="VR174" s="12"/>
      <c r="VS174" s="11">
        <f t="shared" si="1116"/>
        <v>-2.6255217431126409E-4</v>
      </c>
      <c r="VT174" s="10">
        <f t="shared" si="982"/>
        <v>96.026414473513029</v>
      </c>
      <c r="VU174" s="9">
        <f t="shared" si="665"/>
        <v>94.514087943399332</v>
      </c>
      <c r="VV174" s="9">
        <f t="shared" si="1290"/>
        <v>97.519726795661242</v>
      </c>
      <c r="VW174" s="120">
        <f t="shared" si="983"/>
        <v>96.016907369530287</v>
      </c>
      <c r="VX174" s="15">
        <f t="shared" si="984"/>
        <v>-2.9310291180215488E-4</v>
      </c>
      <c r="VY174" s="12"/>
      <c r="VZ174" s="11">
        <f t="shared" si="1117"/>
        <v>-2.7692120676255685E-4</v>
      </c>
      <c r="WA174" s="10">
        <f t="shared" si="985"/>
        <v>96.101982893220764</v>
      </c>
      <c r="WB174" s="9">
        <f t="shared" si="667"/>
        <v>94.51644889691994</v>
      </c>
      <c r="WC174" s="9">
        <f t="shared" si="1291"/>
        <v>97.66999564726467</v>
      </c>
      <c r="WD174" s="120">
        <f t="shared" si="986"/>
        <v>96.093222272092305</v>
      </c>
      <c r="WE174" s="15">
        <f t="shared" si="987"/>
        <v>-3.0752654609008209E-4</v>
      </c>
      <c r="WF174" s="12"/>
      <c r="WG174" s="11">
        <f t="shared" si="1118"/>
        <v>-2.9139160035043072E-4</v>
      </c>
      <c r="WH174" s="10">
        <f t="shared" si="988"/>
        <v>96.178284051354794</v>
      </c>
      <c r="WI174" s="9">
        <f t="shared" si="669"/>
        <v>94.519047933504069</v>
      </c>
      <c r="WJ174" s="9">
        <f t="shared" si="1292"/>
        <v>97.821439054933592</v>
      </c>
      <c r="WK174" s="120">
        <f t="shared" si="989"/>
        <v>96.170243494218823</v>
      </c>
      <c r="WL174" s="15">
        <f t="shared" si="990"/>
        <v>-3.220415030475613E-4</v>
      </c>
      <c r="WM174" s="12"/>
      <c r="WN174" s="11">
        <f t="shared" si="1119"/>
        <v>-3.0595577068242755E-4</v>
      </c>
      <c r="WO174" s="10">
        <f t="shared" si="991"/>
        <v>96.25529203209922</v>
      </c>
      <c r="WP174" s="9">
        <f t="shared" si="671"/>
        <v>94.521898104139694</v>
      </c>
      <c r="WQ174" s="9">
        <f t="shared" si="1293"/>
        <v>97.973990930411063</v>
      </c>
      <c r="WR174" s="120">
        <f t="shared" si="992"/>
        <v>96.247944517275386</v>
      </c>
      <c r="WS174" s="15">
        <f t="shared" si="993"/>
        <v>-3.3664006519945768E-4</v>
      </c>
      <c r="WT174" s="12"/>
      <c r="WU174" s="11">
        <f t="shared" si="1120"/>
        <v>-3.2060600560081633E-4</v>
      </c>
      <c r="WV174" s="10">
        <f t="shared" si="994"/>
        <v>96.33298037885811</v>
      </c>
      <c r="WW174" s="9">
        <f t="shared" si="673"/>
        <v>94.525012535587564</v>
      </c>
      <c r="WX174" s="9">
        <f t="shared" si="1294"/>
        <v>98.127584085414441</v>
      </c>
      <c r="WY174" s="120">
        <f t="shared" si="995"/>
        <v>96.326298310501002</v>
      </c>
      <c r="WZ174" s="15">
        <f t="shared" si="996"/>
        <v>-3.5131440040948961E-4</v>
      </c>
      <c r="XA174" s="12"/>
      <c r="XB174" s="11">
        <f t="shared" si="1121"/>
        <v>-3.3533447445855893E-4</v>
      </c>
      <c r="XC174" s="10">
        <f t="shared" si="997"/>
        <v>96.411322116810567</v>
      </c>
      <c r="XD174" s="9">
        <f t="shared" si="675"/>
        <v>94.528404404624069</v>
      </c>
      <c r="XE174" s="9">
        <f t="shared" si="1295"/>
        <v>98.282150307033774</v>
      </c>
      <c r="XF174" s="120">
        <f t="shared" si="998"/>
        <v>96.405277355828929</v>
      </c>
      <c r="XG174" s="15">
        <f t="shared" si="999"/>
        <v>-3.6605657174470883E-4</v>
      </c>
      <c r="XH174" s="12"/>
      <c r="XI174" s="11">
        <f t="shared" si="1122"/>
        <v>-3.5013323791818621E-4</v>
      </c>
      <c r="XJ174" s="10">
        <f t="shared" si="1000"/>
        <v>96.490289777425659</v>
      </c>
      <c r="XK174" s="9">
        <f t="shared" si="677"/>
        <v>94.532086911679869</v>
      </c>
      <c r="XL174" s="9">
        <f t="shared" si="1296"/>
        <v>98.437620437405712</v>
      </c>
      <c r="XM174" s="120">
        <f t="shared" si="1001"/>
        <v>96.484853674542791</v>
      </c>
      <c r="XN174" s="15">
        <f t="shared" si="1002"/>
        <v>-3.8085854781578734E-4</v>
      </c>
      <c r="XO174" s="12"/>
      <c r="XP174" s="11">
        <f t="shared" si="1123"/>
        <v>-3.6499425823846533E-4</v>
      </c>
      <c r="XQ174" s="10">
        <f t="shared" si="1003"/>
        <v>96.569855424836476</v>
      </c>
      <c r="XR174" s="9">
        <f t="shared" si="679"/>
        <v>94.536073253959216</v>
      </c>
      <c r="XS174" s="9">
        <f t="shared" si="1297"/>
        <v>98.593924457348976</v>
      </c>
      <c r="XT174" s="120">
        <f t="shared" si="1004"/>
        <v>96.564998855654096</v>
      </c>
      <c r="XU174" s="15">
        <f t="shared" si="1005"/>
        <v>-3.9571221355431686E-4</v>
      </c>
      <c r="XV174" s="12"/>
      <c r="XW174" s="11">
        <f t="shared" si="1124"/>
        <v>-3.7990941001037385E-4</v>
      </c>
      <c r="XX174" s="10">
        <f t="shared" si="1006"/>
        <v>96.649990683960624</v>
      </c>
      <c r="XY174" s="9">
        <f t="shared" si="681"/>
        <v>94.540376598129569</v>
      </c>
      <c r="XZ174" s="9">
        <f t="shared" si="1298"/>
        <v>98.750991573631666</v>
      </c>
      <c r="YA174" s="120">
        <f t="shared" si="1007"/>
        <v>96.645684085880617</v>
      </c>
      <c r="YB174" s="15">
        <f t="shared" si="1008"/>
        <v>-4.1060938138614428E-4</v>
      </c>
      <c r="YC174" s="12"/>
      <c r="YD174" s="11">
        <f t="shared" si="1125"/>
        <v>-3.9487049130199623E-4</v>
      </c>
      <c r="YE174" s="10">
        <f t="shared" si="1009"/>
        <v>96.730666770248703</v>
      </c>
      <c r="YF174" s="9">
        <f t="shared" si="683"/>
        <v>94.545010052674456</v>
      </c>
      <c r="YG174" s="9">
        <f t="shared" si="1299"/>
        <v>98.908750308932994</v>
      </c>
      <c r="YH174" s="120">
        <f t="shared" si="1010"/>
        <v>96.726880180803732</v>
      </c>
      <c r="YI174" s="15">
        <f t="shared" si="1011"/>
        <v>-4.2554180270032308E-4</v>
      </c>
      <c r="YJ174" s="12"/>
      <c r="YK174" s="11">
        <f t="shared" si="1126"/>
        <v>-4.0986923511208398E-4</v>
      </c>
      <c r="YL174" s="10">
        <f t="shared" si="1012"/>
        <v>96.811854520639514</v>
      </c>
      <c r="YM174" s="9">
        <f t="shared" si="685"/>
        <v>94.549986640004619</v>
      </c>
      <c r="YN174" s="9">
        <f t="shared" si="1300"/>
        <v>99.067128281291303</v>
      </c>
      <c r="YO174" s="120">
        <f t="shared" si="1013"/>
        <v>96.808557460647961</v>
      </c>
      <c r="YP174" s="15">
        <f t="shared" si="1014"/>
        <v>-4.4050114906104518E-4</v>
      </c>
      <c r="YQ174" s="12"/>
      <c r="YR174" s="11">
        <f t="shared" si="1127"/>
        <v>-4.2489729051028877E-4</v>
      </c>
      <c r="YS174" s="10">
        <f t="shared" si="1015"/>
        <v>96.893524268809514</v>
      </c>
      <c r="YT174" s="9">
        <f t="shared" si="687"/>
        <v>94.555319267686016</v>
      </c>
      <c r="YU174" s="9">
        <f t="shared" si="1301"/>
        <v>99.226052527090033</v>
      </c>
      <c r="YV174" s="120">
        <f t="shared" si="1016"/>
        <v>96.890685897388025</v>
      </c>
      <c r="YW174" s="15">
        <f t="shared" si="1017"/>
        <v>-4.5547904651027329E-4</v>
      </c>
      <c r="YX174" s="12"/>
      <c r="YY174" s="11">
        <f t="shared" si="1128"/>
        <v>-4.3994625698935393E-4</v>
      </c>
      <c r="YZ174" s="10">
        <f t="shared" si="1018"/>
        <v>96.975645992356874</v>
      </c>
      <c r="ZA174" s="9">
        <f t="shared" si="689"/>
        <v>94.561020700056801</v>
      </c>
      <c r="ZB174" s="9">
        <f t="shared" si="1302"/>
        <v>99.385449872744502</v>
      </c>
      <c r="ZC174" s="120">
        <f t="shared" si="1019"/>
        <v>96.973235286400651</v>
      </c>
      <c r="ZD174" s="15">
        <f t="shared" si="1020"/>
        <v>-4.7046711458160448E-4</v>
      </c>
      <c r="ZE174" s="12"/>
      <c r="ZF174" s="11">
        <f t="shared" si="1129"/>
        <v>-4.5500772356598475E-4</v>
      </c>
      <c r="ZG174" s="10">
        <f t="shared" si="1021"/>
        <v>97.058189484664553</v>
      </c>
      <c r="ZH174" s="9">
        <f t="shared" si="691"/>
        <v>94.567103530561511</v>
      </c>
      <c r="ZI174" s="9">
        <f t="shared" si="1303"/>
        <v>99.545246830459831</v>
      </c>
      <c r="ZJ174" s="120">
        <f t="shared" si="1022"/>
        <v>97.056175180510678</v>
      </c>
      <c r="ZK174" s="15">
        <f t="shared" si="1023"/>
        <v>-4.8545695883273868E-4</v>
      </c>
      <c r="ZL174" s="12"/>
      <c r="ZM174" s="11">
        <f t="shared" si="1130"/>
        <v>-4.7007326131149051E-4</v>
      </c>
      <c r="ZN174" s="10">
        <f t="shared" si="1024"/>
        <v>97.141124288642217</v>
      </c>
      <c r="ZO174" s="9">
        <f t="shared" si="693"/>
        <v>94.573580153793074</v>
      </c>
      <c r="ZP174" s="9">
        <f t="shared" si="1304"/>
        <v>99.705369528973733</v>
      </c>
      <c r="ZQ174" s="120">
        <f t="shared" si="1025"/>
        <v>97.139474841383404</v>
      </c>
      <c r="ZR174" s="15">
        <f t="shared" si="1026"/>
        <v>-5.0044016681806652E-4</v>
      </c>
      <c r="ZS174" s="12"/>
      <c r="ZT174" s="11">
        <f t="shared" si="1131"/>
        <v>-4.851344193337682E-4</v>
      </c>
      <c r="ZU174" s="10">
        <f t="shared" si="1027"/>
        <v>97.224419647850681</v>
      </c>
      <c r="ZV174" s="9">
        <f t="shared" si="695"/>
        <v>94.58046273733892</v>
      </c>
      <c r="ZW174" s="9">
        <f t="shared" si="1305"/>
        <v>99.865742985857082</v>
      </c>
      <c r="ZX174" s="120">
        <f t="shared" si="1028"/>
        <v>97.223102861597994</v>
      </c>
      <c r="ZY174" s="15">
        <f t="shared" si="1029"/>
        <v>-5.1540823987062821E-4</v>
      </c>
      <c r="ZZ174" s="12"/>
      <c r="AAA174" s="11">
        <f t="shared" si="1132"/>
        <v>-5.0018265640030862E-4</v>
      </c>
      <c r="AAB174" s="10">
        <f t="shared" si="1030"/>
        <v>97.308044127420288</v>
      </c>
      <c r="AAC174" s="9">
        <f t="shared" si="697"/>
        <v>94.587763191631666</v>
      </c>
      <c r="AAD174" s="9">
        <f t="shared" si="1306"/>
        <v>100.02629291026287</v>
      </c>
      <c r="AAE174" s="120">
        <f t="shared" si="1031"/>
        <v>97.307028050947267</v>
      </c>
      <c r="AAF174" s="15">
        <f t="shared" si="1032"/>
        <v>-5.3035277184208243E-4</v>
      </c>
      <c r="AAG174" s="12"/>
      <c r="AAH174" s="11">
        <f t="shared" si="1133"/>
        <v>-5.1520952017129523E-4</v>
      </c>
      <c r="AAI174" s="10">
        <f t="shared" si="1033"/>
        <v>97.391966502564628</v>
      </c>
      <c r="AAJ174" s="9">
        <f t="shared" si="699"/>
        <v>94.595493144706168</v>
      </c>
      <c r="AAK174" s="9">
        <f t="shared" si="1307"/>
        <v>100.18694498288687</v>
      </c>
      <c r="AAL174" s="120">
        <f t="shared" si="1034"/>
        <v>97.391219063796513</v>
      </c>
      <c r="AAM174" s="15">
        <f t="shared" si="1035"/>
        <v>-5.4526538134777233E-4</v>
      </c>
      <c r="AAN174" s="12"/>
      <c r="AAO174" s="11">
        <f t="shared" si="1134"/>
        <v>-5.3020657934211397E-4</v>
      </c>
      <c r="AAP174" s="10">
        <f t="shared" si="1036"/>
        <v>97.476155384934941</v>
      </c>
      <c r="AAQ174" s="9">
        <f t="shared" si="701"/>
        <v>94.603663915395629</v>
      </c>
      <c r="AAR174" s="9">
        <f t="shared" si="702"/>
        <v>100.34762352040896</v>
      </c>
      <c r="AAS174" s="120">
        <f t="shared" si="1037"/>
        <v>97.475643717902301</v>
      </c>
      <c r="AAT174" s="15">
        <f t="shared" si="1038"/>
        <v>-5.6013758414001928E-4</v>
      </c>
      <c r="AAU174" s="12"/>
      <c r="AAV174" s="11">
        <f t="shared" si="1135"/>
        <v>-5.451652957064949E-4</v>
      </c>
      <c r="AAW174" s="10">
        <f t="shared" si="1039"/>
        <v>97.560578539400723</v>
      </c>
      <c r="AAX174" s="9">
        <f t="shared" si="703"/>
        <v>94.612286482827841</v>
      </c>
      <c r="AAY174" s="9">
        <f t="shared" si="704"/>
        <v>100.50825427632613</v>
      </c>
      <c r="AAZ174" s="120">
        <f t="shared" si="1040"/>
        <v>97.560270379576991</v>
      </c>
      <c r="ABA174" s="15">
        <f t="shared" si="1041"/>
        <v>-5.7496106921347786E-4</v>
      </c>
      <c r="ABB174" s="12"/>
      <c r="ABC174" s="11">
        <f t="shared" si="1227"/>
        <v>-5.6007730110264051E-4</v>
      </c>
      <c r="ABD174" s="10">
        <f t="shared" si="1228"/>
        <v>97.645204273148778</v>
      </c>
      <c r="ABE174" s="9">
        <f t="shared" si="1308"/>
        <v>94.621371464394286</v>
      </c>
      <c r="ABF174" s="9">
        <f t="shared" si="1229"/>
        <v>100.66876160003574</v>
      </c>
      <c r="ABG174" s="120">
        <f t="shared" si="1043"/>
        <v>97.645066532215012</v>
      </c>
      <c r="ABH174" s="15">
        <f t="shared" si="1230"/>
        <v>-5.8972742391396325E-4</v>
      </c>
      <c r="ABI174" s="12"/>
      <c r="ABJ174" s="11">
        <f t="shared" si="1231"/>
        <v>-5.7493412181885766E-4</v>
      </c>
      <c r="ABK174" s="10">
        <f t="shared" si="1232"/>
        <v>97.72999999999999</v>
      </c>
      <c r="ABL174" s="9">
        <f t="shared" si="706"/>
        <v>94.630929085720183</v>
      </c>
      <c r="ABM174" s="9"/>
      <c r="ABN174" s="101">
        <f t="shared" si="1046"/>
        <v>97.72999999999999</v>
      </c>
      <c r="ABO174" s="15">
        <f t="shared" si="1233"/>
        <v>-6.0442837846150167E-4</v>
      </c>
      <c r="ABP174" s="11"/>
      <c r="ABQ174" s="11"/>
    </row>
    <row r="175" spans="1:745" x14ac:dyDescent="0.2">
      <c r="A175" s="1">
        <f t="shared" si="707"/>
        <v>175.2</v>
      </c>
      <c r="B175" s="1">
        <f t="shared" si="1048"/>
        <v>-530.86680486868977</v>
      </c>
      <c r="C175" s="1">
        <f t="shared" si="1049"/>
        <v>-2564065.8939724509</v>
      </c>
      <c r="D175" s="2">
        <f t="shared" si="1050"/>
        <v>119.74</v>
      </c>
      <c r="E175" s="7">
        <f t="shared" si="1051"/>
        <v>2.8300000000000001E-3</v>
      </c>
      <c r="F175" s="1">
        <f t="shared" si="1052"/>
        <v>6.2352202539999999E-2</v>
      </c>
      <c r="G175" s="2">
        <f t="shared" si="1053"/>
        <v>3500</v>
      </c>
      <c r="H175" s="3">
        <f t="shared" si="1164"/>
        <v>58.333333333333336</v>
      </c>
      <c r="I175" s="3">
        <f t="shared" si="1165"/>
        <v>366.52</v>
      </c>
      <c r="J175" s="1">
        <f t="shared" si="1054"/>
        <v>0.77</v>
      </c>
      <c r="K175" s="1">
        <f t="shared" si="1055"/>
        <v>0.65</v>
      </c>
      <c r="L175" s="1">
        <f t="shared" si="1166"/>
        <v>0.50050000000000006</v>
      </c>
      <c r="M175" s="40">
        <f t="shared" si="1167"/>
        <v>9.0273513153513143</v>
      </c>
      <c r="N175" s="40">
        <f t="shared" si="1168"/>
        <v>685.17596483516479</v>
      </c>
      <c r="O175" s="1">
        <f t="shared" si="1056"/>
        <v>22.01</v>
      </c>
      <c r="P175" s="1">
        <f t="shared" si="1057"/>
        <v>101</v>
      </c>
      <c r="Q175" s="2">
        <f t="shared" si="1058"/>
        <v>9568.08</v>
      </c>
      <c r="R175" s="1">
        <f t="shared" si="1169"/>
        <v>95.680800000000005</v>
      </c>
      <c r="S175" s="7">
        <f t="shared" si="1059"/>
        <v>0.1084</v>
      </c>
      <c r="T175" s="7">
        <f t="shared" si="1170"/>
        <v>9.228889823999999E-3</v>
      </c>
      <c r="U175" s="7">
        <f t="shared" si="1171"/>
        <v>5.2029491518009133E-2</v>
      </c>
      <c r="V175" s="40">
        <f t="shared" si="1172"/>
        <v>5127.2756619537149</v>
      </c>
      <c r="W175" s="1">
        <f t="shared" si="1060"/>
        <v>0</v>
      </c>
      <c r="X175" s="1">
        <f t="shared" si="1061"/>
        <v>119.74</v>
      </c>
      <c r="Y175" s="1">
        <f t="shared" si="1062"/>
        <v>97.72999999999999</v>
      </c>
      <c r="Z175" s="6">
        <f t="shared" si="1173"/>
        <v>0.80246106979523479</v>
      </c>
      <c r="AA175" s="2">
        <f t="shared" si="1063"/>
        <v>464.2</v>
      </c>
      <c r="AB175" s="40">
        <f t="shared" si="1174"/>
        <v>27481.926356927921</v>
      </c>
      <c r="AC175" s="1">
        <f t="shared" si="1175"/>
        <v>0.20611977595863853</v>
      </c>
      <c r="AD175" s="2">
        <f t="shared" si="1147"/>
        <v>53</v>
      </c>
      <c r="AE175" s="10">
        <f t="shared" si="1176"/>
        <v>10.924348125807843</v>
      </c>
      <c r="AF175" s="12">
        <f t="shared" si="1177"/>
        <v>0.10239225073059674</v>
      </c>
      <c r="AG175" s="43">
        <f t="shared" si="1178"/>
        <v>-1.4071398770486171E-4</v>
      </c>
      <c r="AH175" s="97">
        <f t="shared" si="1179"/>
        <v>3.619947127009849E-5</v>
      </c>
      <c r="AI175" s="11">
        <f t="shared" si="1180"/>
        <v>0</v>
      </c>
      <c r="AJ175" s="43">
        <f t="shared" si="1181"/>
        <v>2.0208655015938734E-3</v>
      </c>
      <c r="AK175" s="43"/>
      <c r="AL175" s="11">
        <f t="shared" si="1182"/>
        <v>0</v>
      </c>
      <c r="AM175" s="10">
        <f t="shared" si="1183"/>
        <v>94.848168565509695</v>
      </c>
      <c r="AN175" s="9"/>
      <c r="AO175" s="9">
        <f t="shared" si="1184"/>
        <v>94.65465677479061</v>
      </c>
      <c r="AP175" s="108">
        <f t="shared" si="715"/>
        <v>94.65465677479061</v>
      </c>
      <c r="AQ175" s="15">
        <f t="shared" si="1185"/>
        <v>0</v>
      </c>
      <c r="AR175" s="49"/>
      <c r="AS175" s="11">
        <f t="shared" si="1186"/>
        <v>1.8871774310339482E-5</v>
      </c>
      <c r="AT175" s="10">
        <f t="shared" si="1187"/>
        <v>94.751407776390408</v>
      </c>
      <c r="AU175" s="9">
        <f t="shared" si="1188"/>
        <v>94.65465677479061</v>
      </c>
      <c r="AV175" s="9">
        <f t="shared" si="1189"/>
        <v>94.461980979871967</v>
      </c>
      <c r="AW175" s="101">
        <f t="shared" si="719"/>
        <v>94.558318877331288</v>
      </c>
      <c r="AX175" s="15">
        <f t="shared" si="720"/>
        <v>1.8789295487696146E-5</v>
      </c>
      <c r="AY175" s="49"/>
      <c r="AZ175" s="11">
        <f t="shared" si="1190"/>
        <v>3.7662962424858788E-5</v>
      </c>
      <c r="BA175" s="10">
        <f t="shared" si="1191"/>
        <v>94.655050387392151</v>
      </c>
      <c r="BB175" s="9">
        <f t="shared" si="1192"/>
        <v>94.654647072636607</v>
      </c>
      <c r="BC175" s="9">
        <f t="shared" si="1193"/>
        <v>94.270126147900413</v>
      </c>
      <c r="BD175" s="101">
        <f t="shared" si="723"/>
        <v>94.46238661026851</v>
      </c>
      <c r="BE175" s="15">
        <f t="shared" si="1194"/>
        <v>3.7497586446295575E-5</v>
      </c>
      <c r="BF175" s="49"/>
      <c r="BG175" s="11">
        <f t="shared" si="1195"/>
        <v>5.6373113199450834E-5</v>
      </c>
      <c r="BH175" s="10">
        <f t="shared" si="1196"/>
        <v>94.55907930361623</v>
      </c>
      <c r="BI175" s="9">
        <f t="shared" si="1197"/>
        <v>94.654608431152184</v>
      </c>
      <c r="BJ175" s="9">
        <f t="shared" si="1198"/>
        <v>94.079077184780573</v>
      </c>
      <c r="BK175" s="101">
        <f t="shared" si="728"/>
        <v>94.366842807966378</v>
      </c>
      <c r="BL175" s="15">
        <f t="shared" si="1199"/>
        <v>5.6124468852168996E-5</v>
      </c>
      <c r="BM175" s="49"/>
      <c r="BN175" s="11">
        <f t="shared" si="1200"/>
        <v>7.5001805884827101E-5</v>
      </c>
      <c r="BO175" s="10">
        <f t="shared" si="1201"/>
        <v>94.463477525416195</v>
      </c>
      <c r="BP175" s="9">
        <f t="shared" si="1202"/>
        <v>94.654521864293258</v>
      </c>
      <c r="BQ175" s="9">
        <f t="shared" si="1203"/>
        <v>93.888818945214425</v>
      </c>
      <c r="BR175" s="101">
        <f t="shared" si="733"/>
        <v>94.271670404753849</v>
      </c>
      <c r="BS175" s="15">
        <f t="shared" si="1204"/>
        <v>7.4669568164690141E-5</v>
      </c>
      <c r="BT175" s="12"/>
      <c r="BU175" s="11">
        <f t="shared" si="1205"/>
        <v>9.3548649227670518E-5</v>
      </c>
      <c r="BV175" s="10">
        <f t="shared" si="1206"/>
        <v>94.368228153658137</v>
      </c>
      <c r="BW175" s="9">
        <f t="shared" si="1207"/>
        <v>94.654368637592384</v>
      </c>
      <c r="BX175" s="9">
        <f t="shared" si="1208"/>
        <v>93.699336242494795</v>
      </c>
      <c r="BY175" s="101">
        <f t="shared" si="738"/>
        <v>94.176852440043589</v>
      </c>
      <c r="BZ175" s="15">
        <f t="shared" si="1209"/>
        <v>9.3132538414531101E-5</v>
      </c>
      <c r="CA175" s="12"/>
      <c r="CB175" s="11">
        <f t="shared" si="1210"/>
        <v>1.1201328057842632E-4</v>
      </c>
      <c r="CC175" s="10">
        <f t="shared" si="1211"/>
        <v>94.273314394776492</v>
      </c>
      <c r="CD175" s="9">
        <f t="shared" si="1212"/>
        <v>94.654130268440127</v>
      </c>
      <c r="CE175" s="9">
        <f t="shared" si="1213"/>
        <v>93.510613858053517</v>
      </c>
      <c r="CF175" s="101">
        <f t="shared" si="743"/>
        <v>94.082372063246822</v>
      </c>
      <c r="CG175" s="15">
        <f t="shared" si="1214"/>
        <v>1.1151306129997314E-4</v>
      </c>
      <c r="CH175" s="12"/>
      <c r="CI175" s="11">
        <f t="shared" si="1215"/>
        <v>1.3039536500640452E-4</v>
      </c>
      <c r="CJ175" s="10">
        <f t="shared" si="1216"/>
        <v>94.178719565629279</v>
      </c>
      <c r="CK175" s="9">
        <f t="shared" si="1217"/>
        <v>94.653788526210704</v>
      </c>
      <c r="CL175" s="9">
        <f t="shared" si="1218"/>
        <v>93.322636550757181</v>
      </c>
      <c r="CM175" s="101">
        <f t="shared" si="748"/>
        <v>93.988212538483936</v>
      </c>
      <c r="CN175" s="15">
        <f t="shared" si="1219"/>
        <v>1.298108452926744E-4</v>
      </c>
      <c r="CO175" s="12"/>
      <c r="CP175" s="11">
        <f t="shared" si="1220"/>
        <v>1.4869459442360178E-4</v>
      </c>
      <c r="CQ175" s="10">
        <f t="shared" si="1221"/>
        <v>94.08442709815283</v>
      </c>
      <c r="CR175" s="9">
        <f t="shared" si="1222"/>
        <v>94.653325432239271</v>
      </c>
      <c r="CS175" s="9">
        <f t="shared" si="524"/>
        <v>93.135389065954783</v>
      </c>
      <c r="CT175" s="101">
        <f t="shared" si="752"/>
        <v>93.894357249097027</v>
      </c>
      <c r="CU175" s="15">
        <f t="shared" si="1223"/>
        <v>1.4802562475313527E-4</v>
      </c>
      <c r="CV175" s="12"/>
      <c r="CW175" s="11">
        <f t="shared" si="754"/>
        <v>1.6691068671754783E-4</v>
      </c>
      <c r="CX175" s="10">
        <f t="shared" si="755"/>
        <v>93.990420543821614</v>
      </c>
      <c r="CY175" s="9">
        <f t="shared" si="525"/>
        <v>94.652723259657904</v>
      </c>
      <c r="CZ175" s="9">
        <f t="shared" si="526"/>
        <v>92.948856144268518</v>
      </c>
      <c r="DA175" s="101">
        <f t="shared" si="756"/>
        <v>93.800789701963211</v>
      </c>
      <c r="DB175" s="15">
        <f t="shared" si="757"/>
        <v>1.6615715905746116E-4</v>
      </c>
      <c r="DC175" s="12"/>
      <c r="DD175" s="11">
        <f t="shared" si="758"/>
        <v>1.8504338489471438E-4</v>
      </c>
      <c r="DE175" s="10">
        <f t="shared" si="759"/>
        <v>93.896683577912242</v>
      </c>
      <c r="DF175" s="9">
        <f t="shared" si="527"/>
        <v>94.651964533097271</v>
      </c>
      <c r="DG175" s="9">
        <f t="shared" si="528"/>
        <v>92.763022530133142</v>
      </c>
      <c r="DH175" s="101">
        <f t="shared" si="760"/>
        <v>93.707493531615199</v>
      </c>
      <c r="DI175" s="15">
        <f t="shared" si="761"/>
        <v>1.8420523173551915E-4</v>
      </c>
      <c r="DJ175" s="12"/>
      <c r="DK175" s="11">
        <f t="shared" si="762"/>
        <v>2.0309245623462811E-4</v>
      </c>
      <c r="DL175" s="10">
        <f t="shared" si="763"/>
        <v>93.803200003577757</v>
      </c>
      <c r="DM175" s="9">
        <f t="shared" si="529"/>
        <v>94.651032028260843</v>
      </c>
      <c r="DN175" s="9">
        <f t="shared" si="530"/>
        <v>92.577872980079206</v>
      </c>
      <c r="DO175" s="101">
        <f t="shared" si="764"/>
        <v>93.614452504170032</v>
      </c>
      <c r="DP175" s="15">
        <f t="shared" si="765"/>
        <v>2.0216964962165297E-4</v>
      </c>
      <c r="DQ175" s="12"/>
      <c r="DR175" s="11">
        <f t="shared" si="766"/>
        <v>2.2105769145585994E-4</v>
      </c>
      <c r="DS175" s="10">
        <f t="shared" si="767"/>
        <v>93.709953755733068</v>
      </c>
      <c r="DT175" s="9">
        <f t="shared" si="531"/>
        <v>94.649908771378264</v>
      </c>
      <c r="DU175" s="9">
        <f t="shared" si="532"/>
        <v>92.393392270762675</v>
      </c>
      <c r="DV175" s="101">
        <f t="shared" si="768"/>
        <v>93.52165052107047</v>
      </c>
      <c r="DW175" s="15">
        <f t="shared" si="769"/>
        <v>2.2005024201836638E-4</v>
      </c>
      <c r="DX175" s="12"/>
      <c r="DY175" s="11">
        <f t="shared" si="770"/>
        <v>2.3893890389425126E-4</v>
      </c>
      <c r="DZ175" s="10">
        <f t="shared" si="771"/>
        <v>93.616928904756037</v>
      </c>
      <c r="EA175" s="9">
        <f t="shared" si="533"/>
        <v>94.648578038544343</v>
      </c>
      <c r="EB175" s="9">
        <f t="shared" si="534"/>
        <v>92.209565206738901</v>
      </c>
      <c r="EC175" s="101">
        <f t="shared" si="772"/>
        <v>93.429071622641629</v>
      </c>
      <c r="ED175" s="15">
        <f t="shared" si="773"/>
        <v>2.3784685987373439E-4</v>
      </c>
      <c r="EE175" s="12"/>
      <c r="EF175" s="11">
        <f t="shared" si="774"/>
        <v>2.5673592869424121E-4</v>
      </c>
      <c r="EG175" s="10">
        <f t="shared" si="775"/>
        <v>93.524109660006332</v>
      </c>
      <c r="EH175" s="9">
        <f t="shared" si="535"/>
        <v>94.647023354950065</v>
      </c>
      <c r="EI175" s="9">
        <f t="shared" si="536"/>
        <v>92.026376627983495</v>
      </c>
      <c r="EJ175" s="101">
        <f t="shared" si="776"/>
        <v>93.336699991466787</v>
      </c>
      <c r="EK175" s="15">
        <f t="shared" si="777"/>
        <v>2.5555937497302175E-4</v>
      </c>
      <c r="EL175" s="12"/>
      <c r="EM175" s="11">
        <f t="shared" si="778"/>
        <v>2.7444862201367825E-4</v>
      </c>
      <c r="EN175" s="10">
        <f t="shared" si="779"/>
        <v>93.431480373166295</v>
      </c>
      <c r="EO175" s="9">
        <f t="shared" si="537"/>
        <v>94.645228494011675</v>
      </c>
      <c r="EP175" s="9">
        <f t="shared" si="538"/>
        <v>91.84381141715933</v>
      </c>
      <c r="EQ175" s="101">
        <f t="shared" si="780"/>
        <v>93.244519955585503</v>
      </c>
      <c r="ER175" s="15">
        <f t="shared" si="781"/>
        <v>2.731876791450768E-4</v>
      </c>
      <c r="ES175" s="12"/>
      <c r="ET175" s="11">
        <f t="shared" si="782"/>
        <v>2.9207686024277231E-4</v>
      </c>
      <c r="EU175" s="10">
        <f t="shared" si="783"/>
        <v>93.339025541406471</v>
      </c>
      <c r="EV175" s="9">
        <f t="shared" si="539"/>
        <v>94.643177476403906</v>
      </c>
      <c r="EW175" s="9">
        <f t="shared" si="540"/>
        <v>91.661854506632793</v>
      </c>
      <c r="EX175" s="101">
        <f t="shared" si="784"/>
        <v>93.152515991518356</v>
      </c>
      <c r="EY175" s="15">
        <f t="shared" si="785"/>
        <v>2.9073168348384506E-4</v>
      </c>
      <c r="EZ175" s="12"/>
      <c r="FA175" s="11">
        <f t="shared" si="786"/>
        <v>3.0962053923751215E-4</v>
      </c>
      <c r="FB175" s="10">
        <f t="shared" si="787"/>
        <v>93.246729810380131</v>
      </c>
      <c r="FC175" s="9">
        <f t="shared" si="541"/>
        <v>94.640854569003011</v>
      </c>
      <c r="FD175" s="9">
        <f t="shared" si="542"/>
        <v>91.480490885240116</v>
      </c>
      <c r="FE175" s="101">
        <f t="shared" si="788"/>
        <v>93.060672727121556</v>
      </c>
      <c r="FF175" s="15">
        <f t="shared" si="789"/>
        <v>3.081913175854752E-4</v>
      </c>
      <c r="FG175" s="12"/>
      <c r="FH175" s="11">
        <f t="shared" si="790"/>
        <v>3.270795735680021E-4</v>
      </c>
      <c r="FI175" s="10">
        <f t="shared" si="791"/>
        <v>93.154577977050053</v>
      </c>
      <c r="FJ175" s="9">
        <f t="shared" si="543"/>
        <v>94.638244283745294</v>
      </c>
      <c r="FK175" s="9">
        <f t="shared" si="544"/>
        <v>91.299705604804004</v>
      </c>
      <c r="FL175" s="101">
        <f t="shared" si="792"/>
        <v>92.968974944274649</v>
      </c>
      <c r="FM175" s="15">
        <f t="shared" si="793"/>
        <v>3.255665288014924E-4</v>
      </c>
      <c r="FN175" s="12"/>
      <c r="FO175" s="11">
        <f t="shared" si="794"/>
        <v>3.4445389578229263E-4</v>
      </c>
      <c r="FP175" s="10">
        <f t="shared" si="795"/>
        <v>93.0625549923503</v>
      </c>
      <c r="FQ175" s="9">
        <f t="shared" si="545"/>
        <v>94.635331376406569</v>
      </c>
      <c r="FR175" s="9">
        <f t="shared" si="546"/>
        <v>91.119483786406363</v>
      </c>
      <c r="FS175" s="101">
        <f t="shared" si="796"/>
        <v>92.877407581406459</v>
      </c>
      <c r="FT175" s="15">
        <f t="shared" si="797"/>
        <v>3.4285728150810303E-4</v>
      </c>
      <c r="FU175" s="12"/>
      <c r="FV175" s="11">
        <f t="shared" si="798"/>
        <v>3.6174345568565109E-4</v>
      </c>
      <c r="FW175" s="10">
        <f t="shared" si="799"/>
        <v>92.970645963688526</v>
      </c>
      <c r="FX175" s="9">
        <f t="shared" si="547"/>
        <v>94.63210084530769</v>
      </c>
      <c r="FY175" s="9">
        <f t="shared" si="548"/>
        <v>90.939810626416246</v>
      </c>
      <c r="FZ175" s="101">
        <f t="shared" si="800"/>
        <v>92.785955735861961</v>
      </c>
      <c r="GA175" s="15">
        <f t="shared" si="801"/>
        <v>3.6006355639210306E-4</v>
      </c>
      <c r="GB175" s="12"/>
      <c r="GC175" s="11">
        <f t="shared" si="802"/>
        <v>3.7894821963589703E-4</v>
      </c>
      <c r="GD175" s="10">
        <f t="shared" si="803"/>
        <v>92.878836157290863</v>
      </c>
      <c r="GE175" s="9">
        <f t="shared" si="549"/>
        <v>94.628537929951321</v>
      </c>
      <c r="GF175" s="9">
        <f t="shared" si="550"/>
        <v>90.760671402277382</v>
      </c>
      <c r="GG175" s="101">
        <f t="shared" si="804"/>
        <v>92.694604666114344</v>
      </c>
      <c r="GH175" s="15">
        <f t="shared" si="805"/>
        <v>3.7718534975356957E-4</v>
      </c>
      <c r="GI175" s="12"/>
      <c r="GJ175" s="11">
        <f t="shared" si="1224"/>
        <v>3.9606816985488766E-4</v>
      </c>
      <c r="GK175" s="10">
        <f t="shared" si="1225"/>
        <v>92.787111000393963</v>
      </c>
      <c r="GL175" s="9">
        <f t="shared" si="551"/>
        <v>94.624628109594724</v>
      </c>
      <c r="GM175" s="9">
        <f t="shared" si="1234"/>
        <v>90.582051478057892</v>
      </c>
      <c r="GN175" s="120">
        <f t="shared" si="808"/>
        <v>92.603339793826308</v>
      </c>
      <c r="GO175" s="15">
        <f t="shared" si="1226"/>
        <v>3.9422267282547812E-4</v>
      </c>
      <c r="GP175" s="12"/>
      <c r="GQ175" s="11">
        <f t="shared" si="810"/>
        <v>4.1310330375636159E-4</v>
      </c>
      <c r="GR175" s="10">
        <f t="shared" si="811"/>
        <v>92.69545608328788</v>
      </c>
      <c r="GS175" s="9">
        <f t="shared" si="553"/>
        <v>94.620357101763318</v>
      </c>
      <c r="GT175" s="9">
        <f t="shared" si="1235"/>
        <v>90.403936309765285</v>
      </c>
      <c r="GU175" s="120">
        <f t="shared" si="812"/>
        <v>92.512146705764309</v>
      </c>
      <c r="GV175" s="15">
        <f t="shared" si="813"/>
        <v>4.1117555111044868E-4</v>
      </c>
      <c r="GW175" s="12"/>
      <c r="GX175" s="11">
        <f t="shared" si="814"/>
        <v>4.3005363329034547E-4</v>
      </c>
      <c r="GY175" s="10">
        <f t="shared" si="815"/>
        <v>92.603857161213512</v>
      </c>
      <c r="GZ175" s="9">
        <f t="shared" si="555"/>
        <v>94.61571086070947</v>
      </c>
      <c r="HA175" s="9">
        <f t="shared" si="556"/>
        <v>90.22631145042962</v>
      </c>
      <c r="HB175" s="101">
        <f t="shared" si="816"/>
        <v>92.421011155569545</v>
      </c>
      <c r="HC175" s="15">
        <f t="shared" si="817"/>
        <v>4.2804402373475058E-4</v>
      </c>
      <c r="HD175" s="12"/>
      <c r="HE175" s="11">
        <f t="shared" si="818"/>
        <v>4.4691918430427079E-4</v>
      </c>
      <c r="HF175" s="10">
        <f t="shared" si="819"/>
        <v>92.512300156118243</v>
      </c>
      <c r="HG175" s="9">
        <f t="shared" si="557"/>
        <v>94.610675575820821</v>
      </c>
      <c r="HH175" s="9">
        <f t="shared" si="558"/>
        <v>90.049162554960134</v>
      </c>
      <c r="HI175" s="101">
        <f t="shared" si="820"/>
        <v>92.32991906539047</v>
      </c>
      <c r="HJ175" s="15">
        <f t="shared" si="821"/>
        <v>4.4482814281947215E-4</v>
      </c>
      <c r="HK175" s="12"/>
      <c r="HL175" s="11">
        <f t="shared" si="822"/>
        <v>4.63699995920729E-4</v>
      </c>
      <c r="HM175" s="10">
        <f t="shared" si="823"/>
        <v>92.420771158274476</v>
      </c>
      <c r="HN175" s="9">
        <f t="shared" si="559"/>
        <v>94.605237669982387</v>
      </c>
      <c r="HO175" s="9">
        <f t="shared" si="1236"/>
        <v>89.872475384775115</v>
      </c>
      <c r="HP175" s="120">
        <f t="shared" si="824"/>
        <v>92.238856527378744</v>
      </c>
      <c r="HQ175" s="15">
        <f t="shared" si="825"/>
        <v>4.6152797286930913E-4</v>
      </c>
      <c r="HR175" s="12"/>
      <c r="HS175" s="11">
        <f t="shared" si="1064"/>
        <v>4.8039611993230493E-4</v>
      </c>
      <c r="HT175" s="10">
        <f t="shared" si="826"/>
        <v>92.329256427762914</v>
      </c>
      <c r="HU175" s="9">
        <f t="shared" si="1237"/>
        <v>94.599383797896337</v>
      </c>
      <c r="HV175" s="9">
        <f t="shared" si="562"/>
        <v>89.696235812214368</v>
      </c>
      <c r="HW175" s="120">
        <f t="shared" si="827"/>
        <v>92.147809805055346</v>
      </c>
      <c r="HX175" s="15">
        <f t="shared" si="828"/>
        <v>4.7814359017842143E-4</v>
      </c>
      <c r="HY175" s="12"/>
      <c r="HZ175" s="11">
        <f t="shared" si="1065"/>
        <v>4.9700762021297662E-4</v>
      </c>
      <c r="IA175" s="10">
        <f t="shared" si="829"/>
        <v>92.237742395827183</v>
      </c>
      <c r="IB175" s="9">
        <f t="shared" si="1238"/>
        <v>94.593100844363192</v>
      </c>
      <c r="IC175" s="9">
        <f t="shared" si="564"/>
        <v>89.520429824732943</v>
      </c>
      <c r="ID175" s="120">
        <f t="shared" si="830"/>
        <v>92.056765334548061</v>
      </c>
      <c r="IE175" s="15">
        <f t="shared" si="831"/>
        <v>4.9467508225385279E-4</v>
      </c>
      <c r="IF175" s="12"/>
      <c r="IG175" s="11">
        <f t="shared" si="1066"/>
        <v>5.1353457214660142E-4</v>
      </c>
      <c r="IH175" s="10">
        <f t="shared" si="832"/>
        <v>92.146215666100915</v>
      </c>
      <c r="II175" s="9">
        <f t="shared" si="1239"/>
        <v>94.586375922528191</v>
      </c>
      <c r="IJ175" s="9">
        <f t="shared" si="566"/>
        <v>89.345043528883352</v>
      </c>
      <c r="IK175" s="120">
        <f t="shared" si="833"/>
        <v>91.965709725705779</v>
      </c>
      <c r="IL175" s="15">
        <f t="shared" si="834"/>
        <v>5.1112254725618257E-4</v>
      </c>
      <c r="IM175" s="12"/>
      <c r="IN175" s="11">
        <f t="shared" si="1067"/>
        <v>5.2997706207214685E-4</v>
      </c>
      <c r="IO175" s="10">
        <f t="shared" si="835"/>
        <v>92.054663015712634</v>
      </c>
      <c r="IP175" s="9">
        <f t="shared" si="1240"/>
        <v>94.579196372096192</v>
      </c>
      <c r="IQ175" s="9">
        <f t="shared" si="568"/>
        <v>89.17006315408949</v>
      </c>
      <c r="IR175" s="120">
        <f t="shared" si="836"/>
        <v>91.874629763092841</v>
      </c>
      <c r="IS175" s="15">
        <f t="shared" si="837"/>
        <v>5.2748609345743534E-4</v>
      </c>
      <c r="IT175" s="12"/>
      <c r="IU175" s="11">
        <f t="shared" si="1068"/>
        <v>5.4633518674570983E-4</v>
      </c>
      <c r="IV175" s="10">
        <f t="shared" si="838"/>
        <v>91.963071396271701</v>
      </c>
      <c r="IW175" s="9">
        <f t="shared" si="1241"/>
        <v>94.571549757518426</v>
      </c>
      <c r="IX175" s="9">
        <f t="shared" si="570"/>
        <v>88.995475056215994</v>
      </c>
      <c r="IY175" s="120">
        <f t="shared" si="839"/>
        <v>91.783512406867203</v>
      </c>
      <c r="IZ175" s="15">
        <f t="shared" si="840"/>
        <v>5.4376583871616128E-4</v>
      </c>
      <c r="JA175" s="12"/>
      <c r="JB175" s="11">
        <f t="shared" si="1069"/>
        <v>5.6260905281929011E-4</v>
      </c>
      <c r="JC175" s="10">
        <f t="shared" si="841"/>
        <v>91.871427934738733</v>
      </c>
      <c r="JD175" s="9">
        <f t="shared" si="1242"/>
        <v>94.563423866154224</v>
      </c>
      <c r="JE175" s="9">
        <f t="shared" si="572"/>
        <v>88.821265720939309</v>
      </c>
      <c r="JF175" s="120">
        <f t="shared" si="842"/>
        <v>91.692344793546766</v>
      </c>
      <c r="JG175" s="15">
        <f t="shared" si="843"/>
        <v>5.5996190996944603E-4</v>
      </c>
      <c r="JH175" s="12"/>
      <c r="JI175" s="11">
        <f t="shared" si="1070"/>
        <v>5.7879877633603023E-4</v>
      </c>
      <c r="JJ175" s="10">
        <f t="shared" si="844"/>
        <v>91.779719934185152</v>
      </c>
      <c r="JK175" s="9">
        <f t="shared" si="1243"/>
        <v>94.55480670641073</v>
      </c>
      <c r="JL175" s="9">
        <f t="shared" si="574"/>
        <v>88.647421766922236</v>
      </c>
      <c r="JM175" s="120">
        <f t="shared" si="845"/>
        <v>91.60111423666649</v>
      </c>
      <c r="JN175" s="15">
        <f t="shared" si="846"/>
        <v>5.7607444274192872E-4</v>
      </c>
      <c r="JO175" s="12"/>
      <c r="JP175" s="11">
        <f t="shared" si="1071"/>
        <v>5.9490448224205634E-4</v>
      </c>
      <c r="JQ175" s="10">
        <f t="shared" si="847"/>
        <v>91.687934874444124</v>
      </c>
      <c r="JR175" s="9">
        <f t="shared" si="1244"/>
        <v>94.54568650586333</v>
      </c>
      <c r="JS175" s="9">
        <f t="shared" si="576"/>
        <v>88.473929948797462</v>
      </c>
      <c r="JT175" s="120">
        <f t="shared" si="848"/>
        <v>91.509808227330396</v>
      </c>
      <c r="JU175" s="15">
        <f t="shared" si="849"/>
        <v>5.921035806715593E-4</v>
      </c>
      <c r="JV175" s="12"/>
      <c r="JW175" s="11">
        <f t="shared" si="1072"/>
        <v>6.1092630391466549E-4</v>
      </c>
      <c r="JX175" s="10">
        <f t="shared" si="850"/>
        <v>91.59606041265701</v>
      </c>
      <c r="JY175" s="9">
        <f t="shared" si="1245"/>
        <v>94.536051709359597</v>
      </c>
      <c r="JZ175" s="9">
        <f t="shared" si="578"/>
        <v>88.300777159966913</v>
      </c>
      <c r="KA175" s="120">
        <f t="shared" si="851"/>
        <v>91.418414434663248</v>
      </c>
      <c r="KB175" s="15">
        <f t="shared" si="852"/>
        <v>6.0804947505170689E-4</v>
      </c>
      <c r="KC175" s="12"/>
      <c r="KD175" s="11">
        <f t="shared" si="1073"/>
        <v>6.268643827064828E-4</v>
      </c>
      <c r="KE175" s="10">
        <f t="shared" si="853"/>
        <v>91.50408438371997</v>
      </c>
      <c r="KF175" s="9">
        <f t="shared" si="1246"/>
        <v>94.525890977109128</v>
      </c>
      <c r="KG175" s="9">
        <f t="shared" si="580"/>
        <v>88.12795043521696</v>
      </c>
      <c r="KH175" s="120">
        <f t="shared" si="854"/>
        <v>91.326920706163037</v>
      </c>
      <c r="KI175" s="15">
        <f t="shared" si="855"/>
        <v>6.2391228438986345E-4</v>
      </c>
      <c r="KJ175" s="12"/>
      <c r="KK175" s="11">
        <f t="shared" si="1074"/>
        <v>6.4271886750581905E-4</v>
      </c>
      <c r="KL175" s="10">
        <f t="shared" si="856"/>
        <v>91.411994800631987</v>
      </c>
      <c r="KM175" s="9">
        <f t="shared" si="1247"/>
        <v>94.515193182761763</v>
      </c>
      <c r="KN175" s="9">
        <f t="shared" si="582"/>
        <v>87.955436953157232</v>
      </c>
      <c r="KO175" s="120">
        <f t="shared" si="857"/>
        <v>91.235315067959505</v>
      </c>
      <c r="KP175" s="15">
        <f t="shared" si="858"/>
        <v>6.3969217398240734E-4</v>
      </c>
      <c r="KQ175" s="12"/>
      <c r="KR175" s="11">
        <f t="shared" si="1075"/>
        <v>6.5848991431274883E-4</v>
      </c>
      <c r="KS175" s="10">
        <f t="shared" si="859"/>
        <v>91.319779854749271</v>
      </c>
      <c r="KT175" s="9">
        <f t="shared" si="1248"/>
        <v>94.503947411476361</v>
      </c>
      <c r="KU175" s="9">
        <f t="shared" si="584"/>
        <v>87.783224038489294</v>
      </c>
      <c r="KV175" s="120">
        <f t="shared" si="860"/>
        <v>91.143585724982827</v>
      </c>
      <c r="KW175" s="15">
        <f t="shared" si="861"/>
        <v>6.5538931550504725E-4</v>
      </c>
      <c r="KX175" s="12"/>
      <c r="KY175" s="11">
        <f t="shared" si="1076"/>
        <v>6.7417768583051269E-4</v>
      </c>
      <c r="KZ175" s="10">
        <f t="shared" si="862"/>
        <v>91.227427915950244</v>
      </c>
      <c r="LA175" s="9">
        <f t="shared" si="1249"/>
        <v>94.492142957982281</v>
      </c>
      <c r="LB175" s="9">
        <f t="shared" si="586"/>
        <v>87.611299164102576</v>
      </c>
      <c r="LC175" s="120">
        <f t="shared" si="863"/>
        <v>91.051721061042429</v>
      </c>
      <c r="LD175" s="15">
        <f t="shared" si="864"/>
        <v>6.7100388661937133E-4</v>
      </c>
      <c r="LE175" s="12"/>
      <c r="LF175" s="11">
        <f t="shared" si="1077"/>
        <v>6.8978235107271821E-4</v>
      </c>
      <c r="LG175" s="10">
        <f t="shared" si="865"/>
        <v>91.134927532710833</v>
      </c>
      <c r="LH175" s="9">
        <f t="shared" si="1250"/>
        <v>94.479769324635583</v>
      </c>
      <c r="LI175" s="9">
        <f t="shared" si="588"/>
        <v>87.439649953011809</v>
      </c>
      <c r="LJ175" s="120">
        <f t="shared" si="866"/>
        <v>90.959709638823696</v>
      </c>
      <c r="LK175" s="15">
        <f t="shared" si="867"/>
        <v>6.8653607059437709E-4</v>
      </c>
      <c r="LL175" s="12"/>
      <c r="LM175" s="11">
        <f t="shared" si="1078"/>
        <v>7.0530408498517701E-4</v>
      </c>
      <c r="LN175" s="10">
        <f t="shared" si="868"/>
        <v>91.042267432098058</v>
      </c>
      <c r="LO175" s="9">
        <f t="shared" si="1251"/>
        <v>94.466816219471625</v>
      </c>
      <c r="LP175" s="9">
        <f t="shared" si="590"/>
        <v>87.268264180133201</v>
      </c>
      <c r="LQ175" s="120">
        <f t="shared" si="869"/>
        <v>90.86754019980242</v>
      </c>
      <c r="LR175" s="15">
        <f t="shared" si="870"/>
        <v>7.0198605594334754E-4</v>
      </c>
      <c r="LS175" s="12"/>
      <c r="LT175" s="11">
        <f t="shared" si="1079"/>
        <v>7.2074306808280625E-4</v>
      </c>
      <c r="LU175" s="10">
        <f t="shared" si="871"/>
        <v>90.949436519681484</v>
      </c>
      <c r="LV175" s="9">
        <f t="shared" si="1252"/>
        <v>94.453273554256072</v>
      </c>
      <c r="LW175" s="9">
        <f t="shared" si="592"/>
        <v>87.097129773906886</v>
      </c>
      <c r="LX175" s="120">
        <f t="shared" si="872"/>
        <v>90.775201664081479</v>
      </c>
      <c r="LY175" s="15">
        <f t="shared" si="873"/>
        <v>7.173540360755808E-4</v>
      </c>
      <c r="LZ175" s="12"/>
      <c r="MA175" s="11">
        <f t="shared" si="1080"/>
        <v>7.3609948610107285E-4</v>
      </c>
      <c r="MB175" s="10">
        <f t="shared" si="874"/>
        <v>90.8564238793671</v>
      </c>
      <c r="MC175" s="9">
        <f t="shared" si="1253"/>
        <v>94.439131442535668</v>
      </c>
      <c r="MD175" s="9">
        <f t="shared" si="594"/>
        <v>86.926234817770208</v>
      </c>
      <c r="ME175" s="120">
        <f t="shared" si="875"/>
        <v>90.682683130152938</v>
      </c>
      <c r="MF175" s="15">
        <f t="shared" si="876"/>
        <v>7.3264020896262087E-4</v>
      </c>
      <c r="MG175" s="12"/>
      <c r="MH175" s="11">
        <f t="shared" si="1081"/>
        <v>7.5137352966169672E-4</v>
      </c>
      <c r="MI175" s="10">
        <f t="shared" si="877"/>
        <v>90.763218773156638</v>
      </c>
      <c r="MJ175" s="9">
        <f t="shared" si="1254"/>
        <v>94.424380197690425</v>
      </c>
      <c r="MK175" s="9">
        <f t="shared" si="596"/>
        <v>86.755567551485939</v>
      </c>
      <c r="ML175" s="120">
        <f t="shared" si="878"/>
        <v>90.589973874588182</v>
      </c>
      <c r="MM175" s="15">
        <f t="shared" si="879"/>
        <v>7.4784477681880048E-4</v>
      </c>
      <c r="MN175" s="12"/>
      <c r="MO175" s="11">
        <f t="shared" si="1082"/>
        <v>7.6656539395236908E-4</v>
      </c>
      <c r="MP175" s="10">
        <f t="shared" si="880"/>
        <v>90.669810640835124</v>
      </c>
      <c r="MQ175" s="9">
        <f t="shared" si="1255"/>
        <v>94.409010330988593</v>
      </c>
      <c r="MR175" s="9">
        <f t="shared" si="598"/>
        <v>86.585116372329864</v>
      </c>
      <c r="MS175" s="120">
        <f t="shared" si="881"/>
        <v>90.497063351659222</v>
      </c>
      <c r="MT175" s="15">
        <f t="shared" si="882"/>
        <v>7.6296794579575034E-4</v>
      </c>
      <c r="MU175" s="12"/>
      <c r="MV175" s="11">
        <f t="shared" si="1083"/>
        <v>7.8167527842019924E-4</v>
      </c>
      <c r="MW175" s="10">
        <f t="shared" si="883"/>
        <v>90.576189099589527</v>
      </c>
      <c r="MX175" s="9">
        <f t="shared" si="1256"/>
        <v>94.39301254964569</v>
      </c>
      <c r="MY175" s="9">
        <f t="shared" si="1257"/>
        <v>86.41486983614179</v>
      </c>
      <c r="MZ175" s="120">
        <f t="shared" si="884"/>
        <v>90.40394119289374</v>
      </c>
      <c r="NA175" s="15">
        <f t="shared" si="885"/>
        <v>7.7800992569062308E-4</v>
      </c>
      <c r="NB175" s="12"/>
      <c r="NC175" s="11">
        <f t="shared" si="1084"/>
        <v>7.9670338647863865E-4</v>
      </c>
      <c r="ND175" s="10">
        <f t="shared" si="886"/>
        <v>90.482343943561162</v>
      </c>
      <c r="NE175" s="9">
        <f t="shared" si="601"/>
        <v>94.376377754888793</v>
      </c>
      <c r="NF175" s="9">
        <f t="shared" si="1258"/>
        <v>86.244816658246748</v>
      </c>
      <c r="NG175" s="120">
        <f t="shared" si="887"/>
        <v>90.310597206567763</v>
      </c>
      <c r="NH175" s="15">
        <f t="shared" si="888"/>
        <v>7.9297092966750893E-4</v>
      </c>
      <c r="NI175" s="12"/>
      <c r="NJ175" s="11">
        <f t="shared" si="1085"/>
        <v>8.1164992522735611E-4</v>
      </c>
      <c r="NK175" s="10">
        <f t="shared" si="889"/>
        <v>90.388265143335758</v>
      </c>
      <c r="NL175" s="9">
        <f t="shared" si="603"/>
        <v>94.359097040027194</v>
      </c>
      <c r="NM175" s="9">
        <f t="shared" si="1259"/>
        <v>86.074945714247022</v>
      </c>
      <c r="NN175" s="120">
        <f t="shared" si="890"/>
        <v>90.217021377137115</v>
      </c>
      <c r="NO175" s="15">
        <f t="shared" si="891"/>
        <v>8.0785117399203145E-4</v>
      </c>
      <c r="NP175" s="12"/>
      <c r="NQ175" s="11">
        <f t="shared" si="1086"/>
        <v>8.2651510518510899E-4</v>
      </c>
      <c r="NR175" s="10">
        <f t="shared" si="892"/>
        <v>90.293942845372044</v>
      </c>
      <c r="NS175" s="9">
        <f t="shared" si="605"/>
        <v>94.341161688530434</v>
      </c>
      <c r="NT175" s="9">
        <f t="shared" si="1260"/>
        <v>87.093746287333857</v>
      </c>
      <c r="NU175" s="120">
        <f t="shared" si="893"/>
        <v>90.717453987932146</v>
      </c>
      <c r="NV175" s="15">
        <f t="shared" si="894"/>
        <v>7.0675109736883113E-4</v>
      </c>
      <c r="NW175" s="12"/>
      <c r="NX175" s="11">
        <f t="shared" si="1087"/>
        <v>7.249108311860211E-4</v>
      </c>
      <c r="NY175" s="10">
        <f t="shared" si="895"/>
        <v>90.796122314670342</v>
      </c>
      <c r="NZ175" s="9">
        <f t="shared" si="607"/>
        <v>94.327434545638098</v>
      </c>
      <c r="OA175" s="9">
        <f t="shared" si="1261"/>
        <v>94.011753863782005</v>
      </c>
      <c r="OB175" s="120">
        <f t="shared" si="896"/>
        <v>94.169594204710052</v>
      </c>
      <c r="OC175" s="15">
        <f t="shared" si="897"/>
        <v>3.0784446036182661E-5</v>
      </c>
      <c r="OD175" s="12"/>
      <c r="OE175" s="11">
        <f t="shared" si="1088"/>
        <v>4.7472229302140069E-5</v>
      </c>
      <c r="OF175" s="10">
        <f t="shared" si="898"/>
        <v>94.255095136087277</v>
      </c>
      <c r="OG175" s="9">
        <f t="shared" si="609"/>
        <v>94.327408501507932</v>
      </c>
      <c r="OH175" s="9">
        <f t="shared" si="1262"/>
        <v>94.108414221080295</v>
      </c>
      <c r="OI175" s="120">
        <f t="shared" si="899"/>
        <v>94.217911361294114</v>
      </c>
      <c r="OJ175" s="15">
        <f t="shared" si="900"/>
        <v>2.1355812995647544E-5</v>
      </c>
      <c r="OK175" s="12"/>
      <c r="OL175" s="11">
        <f t="shared" si="1089"/>
        <v>3.8037934392590044E-5</v>
      </c>
      <c r="OM175" s="10">
        <f t="shared" si="901"/>
        <v>94.303405433150431</v>
      </c>
      <c r="ON175" s="9">
        <f t="shared" si="611"/>
        <v>94.327395967805202</v>
      </c>
      <c r="OO175" s="9">
        <f t="shared" si="1263"/>
        <v>94.207449815918508</v>
      </c>
      <c r="OP175" s="120">
        <f t="shared" si="902"/>
        <v>94.267422891861855</v>
      </c>
      <c r="OQ175" s="15">
        <f t="shared" si="903"/>
        <v>1.1696869818872708E-5</v>
      </c>
      <c r="OR175" s="12"/>
      <c r="OS175" s="11">
        <f t="shared" si="1090"/>
        <v>2.8374615946393211E-5</v>
      </c>
      <c r="OT175" s="10">
        <f t="shared" si="904"/>
        <v>94.352912167461341</v>
      </c>
      <c r="OU175" s="9">
        <f t="shared" si="613"/>
        <v>94.327392207816985</v>
      </c>
      <c r="OV175" s="9">
        <f t="shared" si="1264"/>
        <v>94.308844044853856</v>
      </c>
      <c r="OW175" s="120">
        <f t="shared" si="905"/>
        <v>94.31811812633542</v>
      </c>
      <c r="OX175" s="15">
        <f t="shared" si="906"/>
        <v>1.8087737217605223E-6</v>
      </c>
      <c r="OY175" s="12"/>
      <c r="OZ175" s="11">
        <f t="shared" si="1091"/>
        <v>1.8483486704481898E-5</v>
      </c>
      <c r="PA175" s="10">
        <f t="shared" si="907"/>
        <v>94.403604587476238</v>
      </c>
      <c r="PB175" s="9">
        <f t="shared" si="615"/>
        <v>94.327392117905404</v>
      </c>
      <c r="PC175" s="9">
        <f t="shared" si="1265"/>
        <v>94.412579623158877</v>
      </c>
      <c r="PD175" s="120">
        <f t="shared" si="908"/>
        <v>94.369985870532133</v>
      </c>
      <c r="PE175" s="15">
        <f t="shared" si="909"/>
        <v>-8.3072874241559635E-6</v>
      </c>
      <c r="PF175" s="12"/>
      <c r="PG175" s="11">
        <f t="shared" si="1092"/>
        <v>8.3657907199048009E-6</v>
      </c>
      <c r="PH175" s="10">
        <f t="shared" si="910"/>
        <v>94.455471414947453</v>
      </c>
      <c r="PI175" s="9">
        <f t="shared" si="617"/>
        <v>94.327394014461291</v>
      </c>
      <c r="PJ175" s="9">
        <f t="shared" si="1266"/>
        <v>94.518638373578412</v>
      </c>
      <c r="PK175" s="120">
        <f t="shared" si="911"/>
        <v>94.423016194019851</v>
      </c>
      <c r="PL175" s="15">
        <f t="shared" si="912"/>
        <v>-1.8649705196877273E-5</v>
      </c>
      <c r="PM175" s="12"/>
      <c r="PN175" s="11">
        <f t="shared" si="1093"/>
        <v>-1.9771976010783675E-6</v>
      </c>
      <c r="PO175" s="10">
        <f t="shared" si="913"/>
        <v>94.508500843874913</v>
      </c>
      <c r="PP175" s="9">
        <f t="shared" si="619"/>
        <v>94.327403572991429</v>
      </c>
      <c r="PQ175" s="9">
        <f t="shared" si="1267"/>
        <v>94.62699365712696</v>
      </c>
      <c r="PR175" s="120">
        <f t="shared" si="914"/>
        <v>94.477198615059194</v>
      </c>
      <c r="PS175" s="15">
        <f t="shared" si="915"/>
        <v>-2.9215328362252903E-5</v>
      </c>
      <c r="PT175" s="12"/>
      <c r="PU175" s="11">
        <f t="shared" si="1094"/>
        <v>-1.2544153647746858E-5</v>
      </c>
      <c r="PV175" s="10">
        <f t="shared" si="916"/>
        <v>94.562680647869314</v>
      </c>
      <c r="PW175" s="9">
        <f t="shared" si="621"/>
        <v>94.327427029788751</v>
      </c>
      <c r="PX175" s="9">
        <f t="shared" si="1268"/>
        <v>94.737619090289385</v>
      </c>
      <c r="PY175" s="120">
        <f t="shared" si="917"/>
        <v>94.532523060039068</v>
      </c>
      <c r="PZ175" s="15">
        <f t="shared" si="918"/>
        <v>-4.0000975912453005E-5</v>
      </c>
      <c r="QA175" s="12"/>
      <c r="QB175" s="11">
        <f t="shared" si="1095"/>
        <v>-2.3332704249598677E-5</v>
      </c>
      <c r="QC175" s="10">
        <f t="shared" si="919"/>
        <v>94.6180008452382</v>
      </c>
      <c r="QD175" s="9">
        <f t="shared" si="623"/>
        <v>94.327471003016541</v>
      </c>
      <c r="QE175" s="9">
        <f t="shared" si="1269"/>
        <v>94.850484032741235</v>
      </c>
      <c r="QF175" s="120">
        <f t="shared" si="920"/>
        <v>94.588977517878888</v>
      </c>
      <c r="QG175" s="15">
        <f t="shared" si="921"/>
        <v>-5.1003014486391368E-5</v>
      </c>
      <c r="QH175" s="12"/>
      <c r="QI175" s="11">
        <f t="shared" si="1096"/>
        <v>-3.4339273140821699E-5</v>
      </c>
      <c r="QJ175" s="10">
        <f t="shared" si="922"/>
        <v>94.67444951961113</v>
      </c>
      <c r="QK175" s="9">
        <f t="shared" si="625"/>
        <v>94.327542491957317</v>
      </c>
      <c r="QL175" s="9">
        <f t="shared" si="1270"/>
        <v>94.965557238665284</v>
      </c>
      <c r="QM175" s="120">
        <f t="shared" si="923"/>
        <v>94.6465498653113</v>
      </c>
      <c r="QN175" s="15">
        <f t="shared" si="924"/>
        <v>-6.2217714510872944E-5</v>
      </c>
      <c r="QO175" s="12"/>
      <c r="QP175" s="11">
        <f t="shared" si="1097"/>
        <v>-4.5560187130950517E-5</v>
      </c>
      <c r="QQ175" s="10">
        <f t="shared" si="925"/>
        <v>94.732014645111605</v>
      </c>
      <c r="QR175" s="9">
        <f t="shared" si="627"/>
        <v>94.327648875703417</v>
      </c>
      <c r="QS175" s="9">
        <f t="shared" si="1271"/>
        <v>95.082806844405596</v>
      </c>
      <c r="QT175" s="120">
        <f t="shared" si="926"/>
        <v>94.705227860054507</v>
      </c>
      <c r="QU175" s="15">
        <f t="shared" si="927"/>
        <v>-7.3641249124338138E-5</v>
      </c>
      <c r="QV175" s="12"/>
      <c r="QW175" s="11">
        <f t="shared" si="1098"/>
        <v>-5.6991674924267581E-5</v>
      </c>
      <c r="QX175" s="10">
        <f t="shared" si="928"/>
        <v>94.790684079331101</v>
      </c>
      <c r="QY175" s="9">
        <f t="shared" si="629"/>
        <v>94.327797911112697</v>
      </c>
      <c r="QZ175" s="9">
        <f t="shared" si="1272"/>
        <v>95.202197326375114</v>
      </c>
      <c r="RA175" s="120">
        <f t="shared" si="929"/>
        <v>94.764997618743905</v>
      </c>
      <c r="RB175" s="15">
        <f t="shared" si="930"/>
        <v>-8.5269397718439874E-5</v>
      </c>
      <c r="RC175" s="12"/>
      <c r="RD175" s="11">
        <f t="shared" si="1099"/>
        <v>-6.8629570446823712E-5</v>
      </c>
      <c r="RE175" s="10">
        <f t="shared" si="931"/>
        <v>94.850444040498942</v>
      </c>
      <c r="RF175" s="9">
        <f t="shared" si="631"/>
        <v>94.327997728631729</v>
      </c>
      <c r="RG175" s="9">
        <f t="shared" si="1273"/>
        <v>95.323691871744145</v>
      </c>
      <c r="RH175" s="120">
        <f t="shared" si="932"/>
        <v>94.825844800187937</v>
      </c>
      <c r="RI175" s="15">
        <f t="shared" si="933"/>
        <v>-9.7097777529384256E-5</v>
      </c>
      <c r="RJ175" s="12"/>
      <c r="RK175" s="11">
        <f t="shared" si="1100"/>
        <v>-8.0469544310766549E-5</v>
      </c>
      <c r="RL175" s="10">
        <f t="shared" si="934"/>
        <v>94.911280290695871</v>
      </c>
      <c r="RM175" s="9">
        <f t="shared" si="633"/>
        <v>94.328256827639848</v>
      </c>
      <c r="RN175" s="9">
        <f t="shared" si="1274"/>
        <v>95.447253390236909</v>
      </c>
      <c r="RO175" s="120">
        <f t="shared" si="935"/>
        <v>94.887755108938379</v>
      </c>
      <c r="RP175" s="15">
        <f t="shared" si="936"/>
        <v>-1.0912194276001489E-4</v>
      </c>
      <c r="RQ175" s="12"/>
      <c r="RR175" s="11">
        <f t="shared" si="1101"/>
        <v>-9.2507202848741887E-5</v>
      </c>
      <c r="RS175" s="10">
        <f t="shared" si="937"/>
        <v>94.973178639369365</v>
      </c>
      <c r="RT175" s="9">
        <f t="shared" si="635"/>
        <v>94.32858407138194</v>
      </c>
      <c r="RU175" s="9">
        <f t="shared" si="1275"/>
        <v>95.572841589161243</v>
      </c>
      <c r="RV175" s="120">
        <f t="shared" si="938"/>
        <v>94.950712830271584</v>
      </c>
      <c r="RW175" s="15">
        <f t="shared" si="939"/>
        <v>-1.2133709983765265E-4</v>
      </c>
      <c r="RX175" s="12"/>
      <c r="RY175" s="11">
        <f t="shared" si="1102"/>
        <v>-1.0473780311489037E-4</v>
      </c>
      <c r="RZ175" s="10">
        <f t="shared" si="940"/>
        <v>95.036123477299299</v>
      </c>
      <c r="SA175" s="9">
        <f t="shared" si="637"/>
        <v>94.328988679313682</v>
      </c>
      <c r="SB175" s="9">
        <f t="shared" si="1276"/>
        <v>95.700414295601334</v>
      </c>
      <c r="SC175" s="120">
        <f t="shared" si="941"/>
        <v>95.014701487457501</v>
      </c>
      <c r="SD175" s="15">
        <f t="shared" si="942"/>
        <v>-1.3373823709773635E-4</v>
      </c>
      <c r="SE175" s="12"/>
      <c r="SF175" s="11">
        <f t="shared" si="1103"/>
        <v>-1.1715638243329403E-4</v>
      </c>
      <c r="SG175" s="10">
        <f t="shared" si="943"/>
        <v>95.100098433730125</v>
      </c>
      <c r="SH175" s="9">
        <f t="shared" si="639"/>
        <v>94.329480218741722</v>
      </c>
      <c r="SI175" s="9">
        <f t="shared" si="1277"/>
        <v>95.829927912660636</v>
      </c>
      <c r="SJ175" s="120">
        <f t="shared" si="944"/>
        <v>95.079704065701179</v>
      </c>
      <c r="SK175" s="15">
        <f t="shared" si="945"/>
        <v>-1.4632017009079425E-4</v>
      </c>
      <c r="SL175" s="12"/>
      <c r="SM175" s="11">
        <f t="shared" si="1104"/>
        <v>-1.2975780357163852E-4</v>
      </c>
      <c r="SN175" s="10">
        <f t="shared" si="946"/>
        <v>95.165086600060349</v>
      </c>
      <c r="SO175" s="9">
        <f t="shared" si="641"/>
        <v>94.330068595577217</v>
      </c>
      <c r="SP175" s="9">
        <f t="shared" si="1278"/>
        <v>95.961337961439014</v>
      </c>
      <c r="SQ175" s="120">
        <f t="shared" si="947"/>
        <v>95.145703278508108</v>
      </c>
      <c r="SR175" s="15">
        <f t="shared" si="948"/>
        <v>-1.5907759533648701E-4</v>
      </c>
      <c r="SS175" s="12"/>
      <c r="ST175" s="11">
        <f t="shared" si="1105"/>
        <v>-1.4253680838982645E-4</v>
      </c>
      <c r="SU175" s="10">
        <f t="shared" si="949"/>
        <v>95.231070796049778</v>
      </c>
      <c r="SV175" s="9">
        <f t="shared" si="643"/>
        <v>94.330764044448159</v>
      </c>
      <c r="SW175" s="9">
        <f t="shared" si="1279"/>
        <v>96.094597310287725</v>
      </c>
      <c r="SX175" s="120">
        <f t="shared" si="950"/>
        <v>95.212680677367942</v>
      </c>
      <c r="SY175" s="15">
        <f t="shared" si="951"/>
        <v>-1.7200491860890781E-4</v>
      </c>
      <c r="SZ175" s="12"/>
      <c r="TA175" s="11">
        <f t="shared" si="1106"/>
        <v>-1.5548784585862286E-4</v>
      </c>
      <c r="TB175" s="10">
        <f t="shared" si="952"/>
        <v>95.29803267846107</v>
      </c>
      <c r="TC175" s="9">
        <f t="shared" si="645"/>
        <v>94.331577116257634</v>
      </c>
      <c r="TD175" s="9">
        <f t="shared" si="1280"/>
        <v>96.22965704416184</v>
      </c>
      <c r="TE175" s="120">
        <f t="shared" si="953"/>
        <v>95.280617080209737</v>
      </c>
      <c r="TF175" s="15">
        <f t="shared" si="954"/>
        <v>-1.8509634092707969E-4</v>
      </c>
      <c r="TG175" s="12"/>
      <c r="TH175" s="11">
        <f t="shared" si="1107"/>
        <v>-1.6860515792969225E-4</v>
      </c>
      <c r="TI175" s="10">
        <f t="shared" si="955"/>
        <v>95.365953169367188</v>
      </c>
      <c r="TJ175" s="9">
        <f t="shared" si="647"/>
        <v>94.332518665066956</v>
      </c>
      <c r="TK175" s="9">
        <f t="shared" si="1281"/>
        <v>96.366466647173112</v>
      </c>
      <c r="TL175" s="120">
        <f t="shared" si="956"/>
        <v>95.349492656120034</v>
      </c>
      <c r="TM175" s="15">
        <f t="shared" si="957"/>
        <v>-1.9834587763622731E-4</v>
      </c>
      <c r="TN175" s="12"/>
      <c r="TO175" s="11">
        <f t="shared" si="1108"/>
        <v>-1.8188279847428747E-4</v>
      </c>
      <c r="TP175" s="10">
        <f t="shared" si="958"/>
        <v>95.434812540517783</v>
      </c>
      <c r="TQ175" s="9">
        <f t="shared" si="649"/>
        <v>94.333599833927508</v>
      </c>
      <c r="TR175" s="9">
        <f t="shared" si="1282"/>
        <v>96.504974012377843</v>
      </c>
      <c r="TS175" s="120">
        <f t="shared" si="959"/>
        <v>95.419286923152669</v>
      </c>
      <c r="TT175" s="15">
        <f t="shared" si="960"/>
        <v>-2.1174736074390559E-4</v>
      </c>
      <c r="TU175" s="12"/>
      <c r="TV175" s="11">
        <f t="shared" si="1109"/>
        <v>-1.9531463546960538E-4</v>
      </c>
      <c r="TW175" s="10">
        <f t="shared" si="961"/>
        <v>95.504590410729122</v>
      </c>
      <c r="TX175" s="9">
        <f t="shared" si="651"/>
        <v>94.334832039542079</v>
      </c>
      <c r="TY175" s="9">
        <f t="shared" si="1283"/>
        <v>96.645125666949994</v>
      </c>
      <c r="TZ175" s="120">
        <f t="shared" si="962"/>
        <v>95.489978853246043</v>
      </c>
      <c r="UA175" s="15">
        <f t="shared" si="963"/>
        <v>-2.2529446237415753E-4</v>
      </c>
      <c r="UB175" s="12"/>
      <c r="UC175" s="11">
        <f t="shared" si="1110"/>
        <v>-2.0889437432900353E-4</v>
      </c>
      <c r="UD175" s="10">
        <f t="shared" si="964"/>
        <v>95.57526585049655</v>
      </c>
      <c r="UE175" s="9">
        <f t="shared" si="653"/>
        <v>94.336226956023779</v>
      </c>
      <c r="UF175" s="9">
        <f t="shared" si="1284"/>
        <v>96.786866513463664</v>
      </c>
      <c r="UG175" s="120">
        <f t="shared" si="965"/>
        <v>95.561546734743729</v>
      </c>
      <c r="UH175" s="15">
        <f t="shared" si="966"/>
        <v>-2.3898067112175701E-4</v>
      </c>
      <c r="UI175" s="12"/>
      <c r="UJ175" s="11">
        <f t="shared" si="1111"/>
        <v>-2.2261553408983766E-4</v>
      </c>
      <c r="UK175" s="10">
        <f t="shared" si="967"/>
        <v>95.646817243954757</v>
      </c>
      <c r="UL175" s="9">
        <f t="shared" si="655"/>
        <v>94.337796497238358</v>
      </c>
      <c r="UM175" s="9">
        <f t="shared" si="1285"/>
        <v>96.93013962960066</v>
      </c>
      <c r="UN175" s="120">
        <f t="shared" si="968"/>
        <v>95.633968063419502</v>
      </c>
      <c r="UO175" s="15">
        <f t="shared" si="969"/>
        <v>-2.527992742421121E-4</v>
      </c>
      <c r="UP175" s="12"/>
      <c r="UQ175" s="11">
        <f t="shared" si="1112"/>
        <v>-2.3647142943366995E-4</v>
      </c>
      <c r="UR175" s="10">
        <f t="shared" si="970"/>
        <v>95.719222179328511</v>
      </c>
      <c r="US175" s="9">
        <f t="shared" si="657"/>
        <v>94.339552797706574</v>
      </c>
      <c r="UT175" s="9">
        <f t="shared" si="1286"/>
        <v>97.07488662477796</v>
      </c>
      <c r="UU175" s="120">
        <f t="shared" si="971"/>
        <v>95.70721971124226</v>
      </c>
      <c r="UV175" s="15">
        <f t="shared" si="972"/>
        <v>-2.6674339429110108E-4</v>
      </c>
      <c r="UW175" s="12"/>
      <c r="UX175" s="11">
        <f t="shared" si="1113"/>
        <v>-2.5045520722213036E-4</v>
      </c>
      <c r="UY175" s="10">
        <f t="shared" si="973"/>
        <v>95.792457617455966</v>
      </c>
      <c r="UZ175" s="9">
        <f t="shared" si="659"/>
        <v>94.341508192785966</v>
      </c>
      <c r="VA175" s="9">
        <f t="shared" si="1287"/>
        <v>97.221047680686809</v>
      </c>
      <c r="VB175" s="120">
        <f t="shared" si="974"/>
        <v>95.781277936736387</v>
      </c>
      <c r="VC175" s="15">
        <f t="shared" si="975"/>
        <v>-2.8080599501096584E-4</v>
      </c>
      <c r="VD175" s="12"/>
      <c r="VE175" s="11">
        <f t="shared" si="1114"/>
        <v>-2.6455985225733077E-4</v>
      </c>
      <c r="VF175" s="10">
        <f t="shared" si="976"/>
        <v>95.866499901743055</v>
      </c>
      <c r="VG175" s="9">
        <f t="shared" si="661"/>
        <v>94.343675197830876</v>
      </c>
      <c r="VH175" s="9">
        <f t="shared" si="1288"/>
        <v>97.368561596917786</v>
      </c>
      <c r="VI175" s="120">
        <f t="shared" si="977"/>
        <v>95.856118397374331</v>
      </c>
      <c r="VJ175" s="15">
        <f t="shared" si="978"/>
        <v>-2.949798878118342E-4</v>
      </c>
      <c r="VK175" s="12"/>
      <c r="VL175" s="11">
        <f t="shared" si="1115"/>
        <v>-2.787781936449669E-4</v>
      </c>
      <c r="VM175" s="10">
        <f t="shared" si="979"/>
        <v>95.941324770158559</v>
      </c>
      <c r="VN175" s="9">
        <f t="shared" si="663"/>
        <v>94.34606648637741</v>
      </c>
      <c r="VO175" s="9">
        <f t="shared" si="1289"/>
        <v>97.517365842140634</v>
      </c>
      <c r="VP175" s="120">
        <f t="shared" si="980"/>
        <v>95.931716164259029</v>
      </c>
      <c r="VQ175" s="15">
        <f t="shared" si="981"/>
        <v>-3.0925773889001667E-4</v>
      </c>
      <c r="VR175" s="12"/>
      <c r="VS175" s="11">
        <f t="shared" si="1116"/>
        <v>-2.9310291180215488E-4</v>
      </c>
      <c r="VT175" s="10">
        <f t="shared" si="982"/>
        <v>96.016907369530287</v>
      </c>
      <c r="VU175" s="9">
        <f t="shared" si="665"/>
        <v>94.348694867407119</v>
      </c>
      <c r="VV175" s="9">
        <f t="shared" si="1290"/>
        <v>97.667396610680541</v>
      </c>
      <c r="VW175" s="120">
        <f t="shared" si="983"/>
        <v>96.008045739043837</v>
      </c>
      <c r="VX175" s="15">
        <f t="shared" si="984"/>
        <v>-3.2363207696237524E-4</v>
      </c>
      <c r="VY175" s="12"/>
      <c r="VZ175" s="11">
        <f t="shared" si="1117"/>
        <v>-3.0752654609008209E-4</v>
      </c>
      <c r="WA175" s="10">
        <f t="shared" si="985"/>
        <v>96.093222272092305</v>
      </c>
      <c r="WB175" s="9">
        <f t="shared" si="667"/>
        <v>94.351573261748996</v>
      </c>
      <c r="WC175" s="9">
        <f t="shared" si="1291"/>
        <v>97.818588884297952</v>
      </c>
      <c r="WD175" s="120">
        <f t="shared" si="986"/>
        <v>96.085081073023474</v>
      </c>
      <c r="WE175" s="15">
        <f t="shared" si="987"/>
        <v>-3.3809530159217854E-4</v>
      </c>
      <c r="WF175" s="12"/>
      <c r="WG175" s="11">
        <f t="shared" si="1118"/>
        <v>-3.220415030475613E-4</v>
      </c>
      <c r="WH175" s="10">
        <f t="shared" si="988"/>
        <v>96.170243494218823</v>
      </c>
      <c r="WI175" s="9">
        <f t="shared" si="669"/>
        <v>94.35471467768555</v>
      </c>
      <c r="WJ175" s="9">
        <f t="shared" si="1292"/>
        <v>97.970876498963207</v>
      </c>
      <c r="WK175" s="120">
        <f t="shared" si="989"/>
        <v>96.162795588324371</v>
      </c>
      <c r="WL175" s="15">
        <f t="shared" si="990"/>
        <v>-3.5263969207964611E-4</v>
      </c>
      <c r="WM175" s="12"/>
      <c r="WN175" s="11">
        <f t="shared" si="1119"/>
        <v>-3.3664006519945768E-4</v>
      </c>
      <c r="WO175" s="10">
        <f t="shared" si="991"/>
        <v>96.247944517275386</v>
      </c>
      <c r="WP175" s="9">
        <f t="shared" si="671"/>
        <v>94.358132185833966</v>
      </c>
      <c r="WQ175" s="9">
        <f t="shared" si="1293"/>
        <v>98.124192216377935</v>
      </c>
      <c r="WR175" s="120">
        <f t="shared" si="992"/>
        <v>96.241162201105951</v>
      </c>
      <c r="WS175" s="15">
        <f t="shared" si="993"/>
        <v>-3.6725741688607943E-4</v>
      </c>
      <c r="WT175" s="12"/>
      <c r="WU175" s="11">
        <f t="shared" si="1120"/>
        <v>-3.5131440040948961E-4</v>
      </c>
      <c r="WV175" s="10">
        <f t="shared" si="994"/>
        <v>96.326298310501002</v>
      </c>
      <c r="WW175" s="9">
        <f t="shared" si="673"/>
        <v>94.361838893379044</v>
      </c>
      <c r="WX175" s="9">
        <f t="shared" si="1294"/>
        <v>98.278467799977989</v>
      </c>
      <c r="WY175" s="120">
        <f t="shared" si="995"/>
        <v>96.320153346678524</v>
      </c>
      <c r="WZ175" s="15">
        <f t="shared" si="996"/>
        <v>-3.819405435582288E-4</v>
      </c>
      <c r="XA175" s="12"/>
      <c r="XB175" s="11">
        <f t="shared" si="1121"/>
        <v>-3.6605657174470883E-4</v>
      </c>
      <c r="XC175" s="10">
        <f t="shared" si="997"/>
        <v>96.405277355828929</v>
      </c>
      <c r="XD175" s="9">
        <f t="shared" si="675"/>
        <v>94.365847917739046</v>
      </c>
      <c r="XE175" s="9">
        <f t="shared" si="1295"/>
        <v>98.433634095126365</v>
      </c>
      <c r="XF175" s="120">
        <f t="shared" si="998"/>
        <v>96.399741006432706</v>
      </c>
      <c r="XG175" s="15">
        <f t="shared" si="999"/>
        <v>-3.9668104911657075E-4</v>
      </c>
      <c r="XH175" s="12"/>
      <c r="XI175" s="11">
        <f t="shared" si="1122"/>
        <v>-3.8085854781578734E-4</v>
      </c>
      <c r="XJ175" s="10">
        <f t="shared" si="1000"/>
        <v>96.484853674542791</v>
      </c>
      <c r="XK175" s="9">
        <f t="shared" si="677"/>
        <v>94.370172359750512</v>
      </c>
      <c r="XL175" s="9">
        <f t="shared" si="1296"/>
        <v>98.589621113178623</v>
      </c>
      <c r="XM175" s="120">
        <f t="shared" si="1001"/>
        <v>96.479896736464568</v>
      </c>
      <c r="XN175" s="15">
        <f t="shared" si="1002"/>
        <v>-4.1147083086813372E-4</v>
      </c>
      <c r="XO175" s="12"/>
      <c r="XP175" s="11">
        <f t="shared" si="1123"/>
        <v>-3.9571221355431686E-4</v>
      </c>
      <c r="XQ175" s="10">
        <f t="shared" si="1003"/>
        <v>96.564998855654096</v>
      </c>
      <c r="XR175" s="9">
        <f t="shared" si="679"/>
        <v>94.374825276461749</v>
      </c>
      <c r="XS175" s="9">
        <f t="shared" si="1297"/>
        <v>98.746358119086779</v>
      </c>
      <c r="XT175" s="120">
        <f t="shared" si="1004"/>
        <v>96.560591697774271</v>
      </c>
      <c r="XU175" s="15">
        <f t="shared" si="1005"/>
        <v>-4.2630171760253081E-4</v>
      </c>
      <c r="XV175" s="12"/>
      <c r="XW175" s="11">
        <f t="shared" si="1124"/>
        <v>-4.1060938138614428E-4</v>
      </c>
      <c r="XX175" s="10">
        <f t="shared" si="1006"/>
        <v>96.645684085880617</v>
      </c>
      <c r="XY175" s="9">
        <f t="shared" si="681"/>
        <v>94.379819653628431</v>
      </c>
      <c r="XZ175" s="9">
        <f t="shared" si="1298"/>
        <v>98.903773721602846</v>
      </c>
      <c r="YA175" s="120">
        <f t="shared" si="1007"/>
        <v>96.641796687615638</v>
      </c>
      <c r="YB175" s="15">
        <f t="shared" si="1008"/>
        <v>-4.411654810705645E-4</v>
      </c>
      <c r="YC175" s="12"/>
      <c r="YD175" s="11">
        <f t="shared" si="1125"/>
        <v>-4.2554180270032308E-4</v>
      </c>
      <c r="YE175" s="10">
        <f t="shared" si="1009"/>
        <v>96.726880180803732</v>
      </c>
      <c r="YF175" s="9">
        <f t="shared" si="683"/>
        <v>94.385168378006256</v>
      </c>
      <c r="YG175" s="9">
        <f t="shared" si="1299"/>
        <v>99.061795653609906</v>
      </c>
      <c r="YH175" s="120">
        <f t="shared" si="1010"/>
        <v>96.723482015808088</v>
      </c>
      <c r="YI175" s="15">
        <f t="shared" si="1011"/>
        <v>-4.5605381726459253E-4</v>
      </c>
      <c r="YJ175" s="12"/>
      <c r="YK175" s="11">
        <f t="shared" si="1126"/>
        <v>-4.4050114906104518E-4</v>
      </c>
      <c r="YL175" s="10">
        <f t="shared" si="1012"/>
        <v>96.808557460647961</v>
      </c>
      <c r="YM175" s="9">
        <f t="shared" si="685"/>
        <v>94.390884208774722</v>
      </c>
      <c r="YN175" s="9">
        <f t="shared" si="1300"/>
        <v>99.220351094719248</v>
      </c>
      <c r="YO175" s="120">
        <f t="shared" si="1013"/>
        <v>96.805617651746985</v>
      </c>
      <c r="YP175" s="15">
        <f t="shared" si="1014"/>
        <v>-4.7095838066411763E-4</v>
      </c>
      <c r="YQ175" s="12"/>
      <c r="YR175" s="11">
        <f t="shared" si="1127"/>
        <v>-4.5547904651027329E-4</v>
      </c>
      <c r="YS175" s="10">
        <f t="shared" si="1015"/>
        <v>96.890685897388025</v>
      </c>
      <c r="YT175" s="9">
        <f t="shared" si="687"/>
        <v>94.396979749406967</v>
      </c>
      <c r="YU175" s="9">
        <f t="shared" si="1301"/>
        <v>99.379367042239792</v>
      </c>
      <c r="YV175" s="120">
        <f t="shared" si="1016"/>
        <v>96.888173395823372</v>
      </c>
      <c r="YW175" s="15">
        <f t="shared" si="1017"/>
        <v>-4.8587082315506956E-4</v>
      </c>
      <c r="YX175" s="12"/>
      <c r="YY175" s="11">
        <f t="shared" si="1128"/>
        <v>-4.7046711458160448E-4</v>
      </c>
      <c r="YZ175" s="10">
        <f t="shared" si="1018"/>
        <v>96.973235286400651</v>
      </c>
      <c r="ZA175" s="9">
        <f t="shared" si="689"/>
        <v>94.403467420315607</v>
      </c>
      <c r="ZB175" s="9">
        <f t="shared" si="1302"/>
        <v>99.538770207228282</v>
      </c>
      <c r="ZC175" s="120">
        <f t="shared" si="1019"/>
        <v>96.971118813771938</v>
      </c>
      <c r="ZD175" s="15">
        <f t="shared" si="1020"/>
        <v>-5.0078278656036672E-4</v>
      </c>
      <c r="ZE175" s="12"/>
      <c r="ZF175" s="11">
        <f t="shared" si="1129"/>
        <v>-4.8545695883273868E-4</v>
      </c>
      <c r="ZG175" s="10">
        <f t="shared" si="1021"/>
        <v>97.056175180510678</v>
      </c>
      <c r="ZH175" s="9">
        <f t="shared" si="691"/>
        <v>94.410359431227121</v>
      </c>
      <c r="ZI175" s="9">
        <f t="shared" si="1303"/>
        <v>99.698486945427888</v>
      </c>
      <c r="ZJ175" s="120">
        <f t="shared" si="1022"/>
        <v>97.054423188327505</v>
      </c>
      <c r="ZK175" s="15">
        <f t="shared" si="1023"/>
        <v>-5.1568589859919494E-4</v>
      </c>
      <c r="ZL175" s="12"/>
      <c r="ZM175" s="11">
        <f t="shared" si="1130"/>
        <v>-5.0044016681806652E-4</v>
      </c>
      <c r="ZN175" s="10">
        <f t="shared" si="1024"/>
        <v>97.139474841383404</v>
      </c>
      <c r="ZO175" s="9">
        <f t="shared" si="693"/>
        <v>94.417667753383427</v>
      </c>
      <c r="ZP175" s="9">
        <f t="shared" si="1304"/>
        <v>99.858442531564322</v>
      </c>
      <c r="ZQ175" s="120">
        <f t="shared" si="1025"/>
        <v>97.138055142473874</v>
      </c>
      <c r="ZR175" s="15">
        <f t="shared" si="1026"/>
        <v>-5.3057170482888793E-4</v>
      </c>
      <c r="ZS175" s="12"/>
      <c r="ZT175" s="11">
        <f t="shared" si="1131"/>
        <v>-5.1540823987062821E-4</v>
      </c>
      <c r="ZU175" s="10">
        <f t="shared" si="1027"/>
        <v>97.223102861597994</v>
      </c>
      <c r="ZV175" s="9">
        <f t="shared" si="695"/>
        <v>94.425404089722463</v>
      </c>
      <c r="ZW175" s="9">
        <f t="shared" si="1305"/>
        <v>100.01856295718837</v>
      </c>
      <c r="ZX175" s="120">
        <f t="shared" si="1028"/>
        <v>97.221983523455407</v>
      </c>
      <c r="ZY175" s="15">
        <f t="shared" si="1029"/>
        <v>-5.4543184687427663E-4</v>
      </c>
      <c r="ZZ175" s="12"/>
      <c r="AAA175" s="11">
        <f t="shared" si="1132"/>
        <v>-5.3035277184208243E-4</v>
      </c>
      <c r="AAB175" s="10">
        <f t="shared" si="1030"/>
        <v>97.307028050947267</v>
      </c>
      <c r="AAC175" s="9">
        <f t="shared" si="697"/>
        <v>94.433579850126335</v>
      </c>
      <c r="AAD175" s="9">
        <f t="shared" si="1306"/>
        <v>100.1787742121974</v>
      </c>
      <c r="AAE175" s="120">
        <f t="shared" si="1031"/>
        <v>97.306177031161866</v>
      </c>
      <c r="AAF175" s="15">
        <f t="shared" si="1032"/>
        <v>-5.6025799477708328E-4</v>
      </c>
      <c r="AAG175" s="12"/>
      <c r="AAH175" s="11">
        <f t="shared" si="1133"/>
        <v>-5.4526538134777233E-4</v>
      </c>
      <c r="AAI175" s="10">
        <f t="shared" si="1033"/>
        <v>97.391219063796513</v>
      </c>
      <c r="AAJ175" s="9">
        <f t="shared" si="699"/>
        <v>94.442206125077774</v>
      </c>
      <c r="AAK175" s="9">
        <f t="shared" si="1307"/>
        <v>100.33900095297676</v>
      </c>
      <c r="AAL175" s="120">
        <f t="shared" si="1034"/>
        <v>97.390603539027268</v>
      </c>
      <c r="AAM175" s="15">
        <f t="shared" si="1035"/>
        <v>-5.7504171968511357E-4</v>
      </c>
      <c r="AAN175" s="12"/>
      <c r="AAO175" s="11">
        <f t="shared" si="1134"/>
        <v>-5.6013758414001928E-4</v>
      </c>
      <c r="AAP175" s="10">
        <f t="shared" si="1036"/>
        <v>97.475643717902301</v>
      </c>
      <c r="AAQ175" s="9">
        <f t="shared" si="701"/>
        <v>94.451293655545271</v>
      </c>
      <c r="AAR175" s="9">
        <f t="shared" si="702"/>
        <v>100.4991692947597</v>
      </c>
      <c r="AAS175" s="120">
        <f t="shared" si="1037"/>
        <v>97.475231475152484</v>
      </c>
      <c r="AAT175" s="15">
        <f t="shared" si="1038"/>
        <v>-5.8977476909344892E-4</v>
      </c>
      <c r="AAU175" s="12"/>
      <c r="AAV175" s="11">
        <f t="shared" si="1135"/>
        <v>-5.7496106921347786E-4</v>
      </c>
      <c r="AAW175" s="10">
        <f t="shared" si="1039"/>
        <v>97.560270379576991</v>
      </c>
      <c r="AAX175" s="9">
        <f t="shared" si="703"/>
        <v>94.460852811564806</v>
      </c>
      <c r="AAY175" s="9">
        <f t="shared" si="704"/>
        <v>100.65920397870984</v>
      </c>
      <c r="AAZ175" s="120">
        <f t="shared" si="1040"/>
        <v>97.560028395137323</v>
      </c>
      <c r="ABA175" s="15">
        <f t="shared" si="1041"/>
        <v>-6.0444879267357288E-4</v>
      </c>
      <c r="ABB175" s="12"/>
      <c r="ABC175" s="11">
        <f t="shared" si="1227"/>
        <v>-5.8972742391396325E-4</v>
      </c>
      <c r="ABD175" s="10">
        <f t="shared" si="1228"/>
        <v>97.645066532215012</v>
      </c>
      <c r="ABE175" s="9">
        <f t="shared" si="1308"/>
        <v>94.470893562640043</v>
      </c>
      <c r="ABF175" s="9">
        <f t="shared" si="1229"/>
        <v>100.81903084141109</v>
      </c>
      <c r="ABG175" s="120">
        <f t="shared" si="1043"/>
        <v>97.644962202025567</v>
      </c>
      <c r="ABH175" s="15">
        <f t="shared" si="1230"/>
        <v>-6.1905558597878587E-4</v>
      </c>
      <c r="ABI175" s="12"/>
      <c r="ABJ175" s="11">
        <f t="shared" si="1231"/>
        <v>-6.0442837846150167E-4</v>
      </c>
      <c r="ABK175" s="10">
        <f t="shared" si="1232"/>
        <v>97.72999999999999</v>
      </c>
      <c r="ABL175" s="9">
        <f t="shared" si="706"/>
        <v>94.481425456290708</v>
      </c>
      <c r="ABM175" s="9"/>
      <c r="ABN175" s="101">
        <f t="shared" si="1046"/>
        <v>97.72999999999999</v>
      </c>
      <c r="ABO175" s="15">
        <f t="shared" si="1233"/>
        <v>-6.3358687105803744E-4</v>
      </c>
      <c r="ABP175" s="11"/>
      <c r="ABQ175" s="11"/>
    </row>
    <row r="176" spans="1:745" x14ac:dyDescent="0.2">
      <c r="A176" s="1">
        <f t="shared" si="707"/>
        <v>175.2</v>
      </c>
      <c r="B176" s="1">
        <f t="shared" si="1048"/>
        <v>-530.86680486868977</v>
      </c>
      <c r="C176" s="1">
        <f t="shared" si="1049"/>
        <v>-2564065.8939724509</v>
      </c>
      <c r="D176" s="2">
        <f t="shared" si="1050"/>
        <v>119.74</v>
      </c>
      <c r="E176" s="7">
        <f t="shared" si="1051"/>
        <v>2.8300000000000001E-3</v>
      </c>
      <c r="F176" s="1">
        <f t="shared" si="1052"/>
        <v>6.2352202539999999E-2</v>
      </c>
      <c r="G176" s="2">
        <f t="shared" si="1053"/>
        <v>3500</v>
      </c>
      <c r="H176" s="3">
        <f t="shared" si="1164"/>
        <v>58.333333333333336</v>
      </c>
      <c r="I176" s="3">
        <f t="shared" si="1165"/>
        <v>366.52</v>
      </c>
      <c r="J176" s="1">
        <f t="shared" si="1054"/>
        <v>0.77</v>
      </c>
      <c r="K176" s="1">
        <f t="shared" si="1055"/>
        <v>0.65</v>
      </c>
      <c r="L176" s="1">
        <f t="shared" si="1166"/>
        <v>0.50050000000000006</v>
      </c>
      <c r="M176" s="40">
        <f t="shared" si="1167"/>
        <v>9.0273513153513143</v>
      </c>
      <c r="N176" s="40">
        <f t="shared" si="1168"/>
        <v>685.17596483516479</v>
      </c>
      <c r="O176" s="1">
        <f t="shared" si="1056"/>
        <v>22.01</v>
      </c>
      <c r="P176" s="1">
        <f t="shared" si="1057"/>
        <v>101</v>
      </c>
      <c r="Q176" s="2">
        <f t="shared" si="1058"/>
        <v>9568.08</v>
      </c>
      <c r="R176" s="1">
        <f t="shared" si="1169"/>
        <v>95.680800000000005</v>
      </c>
      <c r="S176" s="7">
        <f t="shared" si="1059"/>
        <v>0.1084</v>
      </c>
      <c r="T176" s="7">
        <f t="shared" si="1170"/>
        <v>9.228889823999999E-3</v>
      </c>
      <c r="U176" s="7">
        <f t="shared" si="1171"/>
        <v>5.2029491518009133E-2</v>
      </c>
      <c r="V176" s="40">
        <f t="shared" si="1172"/>
        <v>5127.2756619537149</v>
      </c>
      <c r="W176" s="1">
        <f t="shared" si="1060"/>
        <v>0</v>
      </c>
      <c r="X176" s="1">
        <f t="shared" si="1061"/>
        <v>119.74</v>
      </c>
      <c r="Y176" s="1">
        <f t="shared" si="1062"/>
        <v>97.72999999999999</v>
      </c>
      <c r="Z176" s="6">
        <f t="shared" si="1173"/>
        <v>0.80246106979523479</v>
      </c>
      <c r="AA176" s="2">
        <f t="shared" si="1063"/>
        <v>464.2</v>
      </c>
      <c r="AB176" s="40">
        <f t="shared" si="1174"/>
        <v>27481.926356927921</v>
      </c>
      <c r="AC176" s="1">
        <f t="shared" si="1175"/>
        <v>0.20611977595863853</v>
      </c>
      <c r="AD176" s="2">
        <f t="shared" si="1147"/>
        <v>54</v>
      </c>
      <c r="AE176" s="10">
        <f t="shared" si="1176"/>
        <v>11.130467901766481</v>
      </c>
      <c r="AF176" s="12">
        <f t="shared" si="1177"/>
        <v>0.1006870159055471</v>
      </c>
      <c r="AG176" s="43">
        <f t="shared" si="1178"/>
        <v>-1.4050949983273874E-4</v>
      </c>
      <c r="AH176" s="97">
        <f t="shared" si="1179"/>
        <v>3.6147992596360999E-5</v>
      </c>
      <c r="AI176" s="11">
        <f t="shared" si="1180"/>
        <v>0</v>
      </c>
      <c r="AJ176" s="43">
        <f t="shared" si="1181"/>
        <v>2.0205124480451122E-3</v>
      </c>
      <c r="AK176" s="43"/>
      <c r="AL176" s="11">
        <f t="shared" si="1182"/>
        <v>0</v>
      </c>
      <c r="AM176" s="10">
        <f t="shared" si="1183"/>
        <v>94.65465677479061</v>
      </c>
      <c r="AN176" s="9"/>
      <c r="AO176" s="9">
        <f t="shared" si="1184"/>
        <v>94.46199068202597</v>
      </c>
      <c r="AP176" s="108">
        <f t="shared" si="715"/>
        <v>94.46199068202597</v>
      </c>
      <c r="AQ176" s="15">
        <f t="shared" si="1185"/>
        <v>0</v>
      </c>
      <c r="AR176" s="49"/>
      <c r="AS176" s="11">
        <f t="shared" si="1186"/>
        <v>1.8789295487696146E-5</v>
      </c>
      <c r="AT176" s="10">
        <f t="shared" si="1187"/>
        <v>94.558318877331288</v>
      </c>
      <c r="AU176" s="9">
        <f t="shared" si="1188"/>
        <v>94.46199068202597</v>
      </c>
      <c r="AV176" s="9">
        <f t="shared" si="1189"/>
        <v>94.270164789384836</v>
      </c>
      <c r="AW176" s="101">
        <f t="shared" si="719"/>
        <v>94.366077735705403</v>
      </c>
      <c r="AX176" s="15">
        <f t="shared" si="720"/>
        <v>1.8706414993887809E-5</v>
      </c>
      <c r="AY176" s="49"/>
      <c r="AZ176" s="11">
        <f t="shared" si="1190"/>
        <v>3.7497586446295575E-5</v>
      </c>
      <c r="BA176" s="10">
        <f t="shared" si="1191"/>
        <v>94.46238661026851</v>
      </c>
      <c r="BB176" s="9">
        <f t="shared" si="1192"/>
        <v>94.461981065276532</v>
      </c>
      <c r="BC176" s="9">
        <f t="shared" si="1193"/>
        <v>94.079163751639499</v>
      </c>
      <c r="BD176" s="101">
        <f t="shared" si="723"/>
        <v>94.270572408458008</v>
      </c>
      <c r="BE176" s="15">
        <f t="shared" si="1194"/>
        <v>3.7331454253346898E-5</v>
      </c>
      <c r="BF176" s="49"/>
      <c r="BG176" s="11">
        <f t="shared" si="1195"/>
        <v>5.6124468852168996E-5</v>
      </c>
      <c r="BH176" s="10">
        <f t="shared" si="1196"/>
        <v>94.366842807966378</v>
      </c>
      <c r="BI176" s="9">
        <f t="shared" si="1197"/>
        <v>94.461942765434031</v>
      </c>
      <c r="BJ176" s="9">
        <f t="shared" si="1198"/>
        <v>93.888972171915313</v>
      </c>
      <c r="BK176" s="101">
        <f t="shared" si="728"/>
        <v>94.175457468674665</v>
      </c>
      <c r="BL176" s="15">
        <f t="shared" si="1199"/>
        <v>5.5874759940292139E-5</v>
      </c>
      <c r="BM176" s="49"/>
      <c r="BN176" s="11">
        <f t="shared" si="1200"/>
        <v>7.4669568164690141E-5</v>
      </c>
      <c r="BO176" s="10">
        <f t="shared" si="1201"/>
        <v>94.271670404753849</v>
      </c>
      <c r="BP176" s="9">
        <f t="shared" si="1202"/>
        <v>94.46185696716779</v>
      </c>
      <c r="BQ176" s="9">
        <f t="shared" si="1203"/>
        <v>93.699574611647051</v>
      </c>
      <c r="BR176" s="101">
        <f t="shared" si="733"/>
        <v>94.080715789407421</v>
      </c>
      <c r="BS176" s="15">
        <f t="shared" si="1204"/>
        <v>7.4336002760409049E-5</v>
      </c>
      <c r="BT176" s="12"/>
      <c r="BU176" s="11">
        <f t="shared" si="1205"/>
        <v>9.3132538414531101E-5</v>
      </c>
      <c r="BV176" s="10">
        <f t="shared" si="1206"/>
        <v>94.176852440043589</v>
      </c>
      <c r="BW176" s="9">
        <f t="shared" si="1207"/>
        <v>94.461705106403954</v>
      </c>
      <c r="BX176" s="9">
        <f t="shared" si="1208"/>
        <v>93.510955600282941</v>
      </c>
      <c r="BY176" s="101">
        <f t="shared" si="738"/>
        <v>93.986330353343448</v>
      </c>
      <c r="BZ176" s="15">
        <f t="shared" si="1209"/>
        <v>9.2714881040620377E-5</v>
      </c>
      <c r="CA176" s="12"/>
      <c r="CB176" s="11">
        <f t="shared" si="1210"/>
        <v>1.1151306129997314E-4</v>
      </c>
      <c r="CC176" s="10">
        <f t="shared" si="1211"/>
        <v>94.082372063246822</v>
      </c>
      <c r="CD176" s="9">
        <f t="shared" si="1212"/>
        <v>94.46146887041381</v>
      </c>
      <c r="CE176" s="9">
        <f t="shared" si="1213"/>
        <v>93.3230996447286</v>
      </c>
      <c r="CF176" s="101">
        <f t="shared" si="743"/>
        <v>93.892284257571205</v>
      </c>
      <c r="CG176" s="15">
        <f t="shared" si="1214"/>
        <v>1.1101111981674123E-4</v>
      </c>
      <c r="CH176" s="12"/>
      <c r="CI176" s="11">
        <f t="shared" si="1215"/>
        <v>1.298108452926744E-4</v>
      </c>
      <c r="CJ176" s="10">
        <f t="shared" si="1216"/>
        <v>93.988212538483936</v>
      </c>
      <c r="CK176" s="9">
        <f t="shared" si="1217"/>
        <v>94.461130197753903</v>
      </c>
      <c r="CL176" s="9">
        <f t="shared" si="1218"/>
        <v>93.13599123853615</v>
      </c>
      <c r="CM176" s="101">
        <f t="shared" si="748"/>
        <v>93.798560718145026</v>
      </c>
      <c r="CN176" s="15">
        <f t="shared" si="1219"/>
        <v>1.2922446993154427E-4</v>
      </c>
      <c r="CO176" s="12"/>
      <c r="CP176" s="11">
        <f t="shared" si="1220"/>
        <v>1.4802562475313527E-4</v>
      </c>
      <c r="CQ176" s="10">
        <f t="shared" si="1221"/>
        <v>93.894357249097027</v>
      </c>
      <c r="CR176" s="9">
        <f t="shared" si="1222"/>
        <v>94.460671278065206</v>
      </c>
      <c r="CS176" s="9">
        <f t="shared" si="524"/>
        <v>92.949614870829151</v>
      </c>
      <c r="CT176" s="101">
        <f t="shared" si="752"/>
        <v>93.705143074447179</v>
      </c>
      <c r="CU176" s="15">
        <f t="shared" si="1223"/>
        <v>1.4735470714483454E-4</v>
      </c>
      <c r="CV176" s="12"/>
      <c r="CW176" s="11">
        <f t="shared" si="754"/>
        <v>1.6615715905746116E-4</v>
      </c>
      <c r="CX176" s="10">
        <f t="shared" si="755"/>
        <v>93.800789701963211</v>
      </c>
      <c r="CY176" s="9">
        <f t="shared" si="525"/>
        <v>94.460074551738387</v>
      </c>
      <c r="CZ176" s="9">
        <f t="shared" si="526"/>
        <v>92.763955034969555</v>
      </c>
      <c r="DA176" s="101">
        <f t="shared" si="756"/>
        <v>93.612014793353978</v>
      </c>
      <c r="DB176" s="15">
        <f t="shared" si="757"/>
        <v>1.6540163125562497E-4</v>
      </c>
      <c r="DC176" s="12"/>
      <c r="DD176" s="11">
        <f t="shared" si="758"/>
        <v>1.8420523173551915E-4</v>
      </c>
      <c r="DE176" s="10">
        <f t="shared" si="759"/>
        <v>93.707493531615199</v>
      </c>
      <c r="DF176" s="9">
        <f t="shared" si="527"/>
        <v>94.459322709452081</v>
      </c>
      <c r="DG176" s="9">
        <f t="shared" si="528"/>
        <v>92.5789962369618</v>
      </c>
      <c r="DH176" s="101">
        <f t="shared" si="760"/>
        <v>93.51915947320694</v>
      </c>
      <c r="DI176" s="15">
        <f t="shared" si="761"/>
        <v>1.8336506523756863E-4</v>
      </c>
      <c r="DJ176" s="12"/>
      <c r="DK176" s="11">
        <f t="shared" si="762"/>
        <v>2.0216964962165297E-4</v>
      </c>
      <c r="DL176" s="10">
        <f t="shared" si="763"/>
        <v>93.614452504170032</v>
      </c>
      <c r="DM176" s="9">
        <f t="shared" si="529"/>
        <v>94.458398691591</v>
      </c>
      <c r="DN176" s="9">
        <f t="shared" si="530"/>
        <v>92.394723003596596</v>
      </c>
      <c r="DO176" s="101">
        <f t="shared" si="764"/>
        <v>93.426560847593805</v>
      </c>
      <c r="DP176" s="15">
        <f t="shared" si="765"/>
        <v>2.0124485438803577E-4</v>
      </c>
      <c r="DQ176" s="12"/>
      <c r="DR176" s="11">
        <f t="shared" si="766"/>
        <v>2.2005024201836638E-4</v>
      </c>
      <c r="DS176" s="10">
        <f t="shared" si="767"/>
        <v>93.52165052107047</v>
      </c>
      <c r="DT176" s="9">
        <f t="shared" si="531"/>
        <v>94.457285687550367</v>
      </c>
      <c r="DU176" s="9">
        <f t="shared" si="532"/>
        <v>92.211119890333194</v>
      </c>
      <c r="DV176" s="101">
        <f t="shared" si="768"/>
        <v>93.334202788941781</v>
      </c>
      <c r="DW176" s="15">
        <f t="shared" si="769"/>
        <v>2.1904086549164462E-4</v>
      </c>
      <c r="DX176" s="12"/>
      <c r="DY176" s="11">
        <f t="shared" si="770"/>
        <v>2.3784685987373439E-4</v>
      </c>
      <c r="DZ176" s="10">
        <f t="shared" si="771"/>
        <v>93.429071622641629</v>
      </c>
      <c r="EA176" s="9">
        <f t="shared" si="533"/>
        <v>94.455967134933118</v>
      </c>
      <c r="EB176" s="9">
        <f t="shared" si="534"/>
        <v>92.028171488921899</v>
      </c>
      <c r="EC176" s="101">
        <f t="shared" si="772"/>
        <v>93.242069311927509</v>
      </c>
      <c r="ED176" s="15">
        <f t="shared" si="773"/>
        <v>2.3675298599862326E-4</v>
      </c>
      <c r="EE176" s="12"/>
      <c r="EF176" s="11">
        <f t="shared" si="774"/>
        <v>2.5555937497302175E-4</v>
      </c>
      <c r="EG176" s="10">
        <f t="shared" si="775"/>
        <v>93.336699991466787</v>
      </c>
      <c r="EH176" s="9">
        <f t="shared" si="535"/>
        <v>94.454426718646104</v>
      </c>
      <c r="EI176" s="9">
        <f t="shared" si="536"/>
        <v>91.845862434767099</v>
      </c>
      <c r="EJ176" s="101">
        <f t="shared" si="776"/>
        <v>93.150144576706595</v>
      </c>
      <c r="EK176" s="15">
        <f t="shared" si="777"/>
        <v>2.543811232186649E-4</v>
      </c>
      <c r="EL176" s="12"/>
      <c r="EM176" s="11">
        <f t="shared" si="778"/>
        <v>2.731876791450768E-4</v>
      </c>
      <c r="EN176" s="10">
        <f t="shared" si="779"/>
        <v>93.244519955585503</v>
      </c>
      <c r="EO176" s="9">
        <f t="shared" si="537"/>
        <v>94.452648369901254</v>
      </c>
      <c r="EP176" s="9">
        <f t="shared" si="538"/>
        <v>91.664177414033702</v>
      </c>
      <c r="EQ176" s="101">
        <f t="shared" si="780"/>
        <v>93.058412891967478</v>
      </c>
      <c r="ER176" s="15">
        <f t="shared" si="781"/>
        <v>2.7192520353050648E-4</v>
      </c>
      <c r="ES176" s="12"/>
      <c r="ET176" s="11">
        <f t="shared" si="782"/>
        <v>2.9073168348384506E-4</v>
      </c>
      <c r="EU176" s="10">
        <f t="shared" si="783"/>
        <v>93.152515991518356</v>
      </c>
      <c r="EV176" s="9">
        <f t="shared" si="539"/>
        <v>94.450616265127692</v>
      </c>
      <c r="EW176" s="9">
        <f t="shared" si="540"/>
        <v>91.483101170497818</v>
      </c>
      <c r="EX176" s="101">
        <f t="shared" si="784"/>
        <v>92.966858717812755</v>
      </c>
      <c r="EY176" s="15">
        <f t="shared" si="785"/>
        <v>2.8938517160779316E-4</v>
      </c>
      <c r="EZ176" s="12"/>
      <c r="FA176" s="11">
        <f t="shared" si="786"/>
        <v>3.081913175854752E-4</v>
      </c>
      <c r="FB176" s="10">
        <f t="shared" si="787"/>
        <v>93.060672727121556</v>
      </c>
      <c r="FC176" s="9">
        <f t="shared" si="541"/>
        <v>94.448314824800306</v>
      </c>
      <c r="FD176" s="9">
        <f t="shared" si="542"/>
        <v>91.302618512142729</v>
      </c>
      <c r="FE176" s="101">
        <f t="shared" si="788"/>
        <v>92.875466668471518</v>
      </c>
      <c r="FF176" s="15">
        <f t="shared" si="789"/>
        <v>3.0676098966160619E-4</v>
      </c>
      <c r="FG176" s="12"/>
      <c r="FH176" s="11">
        <f t="shared" si="790"/>
        <v>3.255665288014924E-4</v>
      </c>
      <c r="FI176" s="10">
        <f t="shared" si="791"/>
        <v>92.968974944274649</v>
      </c>
      <c r="FJ176" s="9">
        <f t="shared" si="543"/>
        <v>94.445728712190373</v>
      </c>
      <c r="FK176" s="9">
        <f t="shared" si="544"/>
        <v>91.122714317505228</v>
      </c>
      <c r="FL176" s="101">
        <f t="shared" si="792"/>
        <v>92.7842215148478</v>
      </c>
      <c r="FM176" s="15">
        <f t="shared" si="793"/>
        <v>3.24052636699753E-4</v>
      </c>
      <c r="FN176" s="12"/>
      <c r="FO176" s="11">
        <f t="shared" si="794"/>
        <v>3.4285728150810303E-4</v>
      </c>
      <c r="FP176" s="10">
        <f t="shared" si="795"/>
        <v>92.877407581406459</v>
      </c>
      <c r="FQ176" s="9">
        <f t="shared" si="545"/>
        <v>94.442842832043468</v>
      </c>
      <c r="FR176" s="9">
        <f t="shared" si="546"/>
        <v>90.943373541772601</v>
      </c>
      <c r="FS176" s="101">
        <f t="shared" si="796"/>
        <v>92.693108186908034</v>
      </c>
      <c r="FT176" s="15">
        <f t="shared" si="797"/>
        <v>3.4126010780327506E-4</v>
      </c>
      <c r="FU176" s="12"/>
      <c r="FV176" s="11">
        <f t="shared" si="798"/>
        <v>3.6006355639210306E-4</v>
      </c>
      <c r="FW176" s="10">
        <f t="shared" si="799"/>
        <v>92.785955735861961</v>
      </c>
      <c r="FX176" s="9">
        <f t="shared" si="547"/>
        <v>94.439642329189738</v>
      </c>
      <c r="FY176" s="9">
        <f t="shared" si="548"/>
        <v>90.764581222633964</v>
      </c>
      <c r="FZ176" s="101">
        <f t="shared" si="800"/>
        <v>92.602111775911851</v>
      </c>
      <c r="GA176" s="15">
        <f t="shared" si="801"/>
        <v>3.5838341342031679E-4</v>
      </c>
      <c r="GB176" s="12"/>
      <c r="GC176" s="11">
        <f t="shared" si="802"/>
        <v>3.7718534975356957E-4</v>
      </c>
      <c r="GD176" s="10">
        <f t="shared" si="803"/>
        <v>92.694604666114344</v>
      </c>
      <c r="GE176" s="9">
        <f t="shared" si="549"/>
        <v>94.436112587091529</v>
      </c>
      <c r="GF176" s="9">
        <f t="shared" si="550"/>
        <v>90.586322485889298</v>
      </c>
      <c r="GG176" s="101">
        <f t="shared" si="804"/>
        <v>92.51121753649042</v>
      </c>
      <c r="GH176" s="15">
        <f t="shared" si="805"/>
        <v>3.7542257867751149E-4</v>
      </c>
      <c r="GI176" s="12"/>
      <c r="GJ176" s="11">
        <f t="shared" si="1224"/>
        <v>3.9422267282547812E-4</v>
      </c>
      <c r="GK176" s="10">
        <f t="shared" si="1225"/>
        <v>92.603339793826308</v>
      </c>
      <c r="GL176" s="9">
        <f t="shared" si="551"/>
        <v>94.432239226332996</v>
      </c>
      <c r="GM176" s="9">
        <f t="shared" si="1234"/>
        <v>90.408582550819148</v>
      </c>
      <c r="GN176" s="120">
        <f t="shared" si="808"/>
        <v>92.420410888576072</v>
      </c>
      <c r="GO176" s="15">
        <f t="shared" si="1226"/>
        <v>3.9237764270905813E-4</v>
      </c>
      <c r="GP176" s="12"/>
      <c r="GQ176" s="11">
        <f t="shared" si="810"/>
        <v>4.1117555111044868E-4</v>
      </c>
      <c r="GR176" s="10">
        <f t="shared" si="811"/>
        <v>92.512146705764309</v>
      </c>
      <c r="GS176" s="9">
        <f t="shared" si="553"/>
        <v>94.428008103056271</v>
      </c>
      <c r="GT176" s="9">
        <f t="shared" si="1235"/>
        <v>90.231346735318269</v>
      </c>
      <c r="GU176" s="120">
        <f t="shared" si="812"/>
        <v>92.329677419187277</v>
      </c>
      <c r="GV176" s="15">
        <f t="shared" si="813"/>
        <v>4.0924865800358372E-4</v>
      </c>
      <c r="GW176" s="12"/>
      <c r="GX176" s="11">
        <f t="shared" si="814"/>
        <v>4.2804402373475058E-4</v>
      </c>
      <c r="GY176" s="10">
        <f t="shared" si="815"/>
        <v>92.421011155569545</v>
      </c>
      <c r="GZ176" s="9">
        <f t="shared" si="555"/>
        <v>94.42340530734856</v>
      </c>
      <c r="HA176" s="9">
        <f t="shared" si="556"/>
        <v>90.054600460798554</v>
      </c>
      <c r="HB176" s="101">
        <f t="shared" si="816"/>
        <v>92.239002884073557</v>
      </c>
      <c r="HC176" s="15">
        <f t="shared" si="817"/>
        <v>4.2603568976875541E-4</v>
      </c>
      <c r="HD176" s="12"/>
      <c r="HE176" s="11">
        <f t="shared" si="818"/>
        <v>4.4482814281947215E-4</v>
      </c>
      <c r="HF176" s="10">
        <f t="shared" si="819"/>
        <v>92.32991906539047</v>
      </c>
      <c r="HG176" s="9">
        <f t="shared" si="557"/>
        <v>94.418417161584301</v>
      </c>
      <c r="HH176" s="9">
        <f t="shared" si="558"/>
        <v>89.87832925686115</v>
      </c>
      <c r="HI176" s="101">
        <f t="shared" si="820"/>
        <v>92.148373209222726</v>
      </c>
      <c r="HJ176" s="15">
        <f t="shared" si="821"/>
        <v>4.4273881531397711E-4</v>
      </c>
      <c r="HK176" s="12"/>
      <c r="HL176" s="11">
        <f t="shared" si="822"/>
        <v>4.6152797286930913E-4</v>
      </c>
      <c r="HM176" s="10">
        <f t="shared" si="823"/>
        <v>92.238856527378744</v>
      </c>
      <c r="HN176" s="9">
        <f t="shared" si="559"/>
        <v>94.413030218726391</v>
      </c>
      <c r="HO176" s="9">
        <f t="shared" si="1236"/>
        <v>89.702518765747499</v>
      </c>
      <c r="HP176" s="120">
        <f t="shared" si="824"/>
        <v>92.057774492236945</v>
      </c>
      <c r="HQ176" s="15">
        <f t="shared" si="825"/>
        <v>4.5935812345068868E-4</v>
      </c>
      <c r="HR176" s="12"/>
      <c r="HS176" s="11">
        <f t="shared" si="1064"/>
        <v>4.7814359017842143E-4</v>
      </c>
      <c r="HT176" s="10">
        <f t="shared" si="826"/>
        <v>92.147809805055346</v>
      </c>
      <c r="HU176" s="9">
        <f t="shared" si="1237"/>
        <v>94.407231260590294</v>
      </c>
      <c r="HV176" s="9">
        <f t="shared" si="562"/>
        <v>89.52715474656793</v>
      </c>
      <c r="HW176" s="120">
        <f t="shared" si="827"/>
        <v>91.967193003579112</v>
      </c>
      <c r="HX176" s="15">
        <f t="shared" si="828"/>
        <v>4.7589371391071664E-4</v>
      </c>
      <c r="HY176" s="12"/>
      <c r="HZ176" s="11">
        <f t="shared" si="1065"/>
        <v>4.9467508225385279E-4</v>
      </c>
      <c r="IA176" s="10">
        <f t="shared" si="829"/>
        <v>92.056765334548061</v>
      </c>
      <c r="IB176" s="9">
        <f t="shared" si="1238"/>
        <v>94.401007296074638</v>
      </c>
      <c r="IC176" s="9">
        <f t="shared" si="564"/>
        <v>89.352223079315365</v>
      </c>
      <c r="ID176" s="120">
        <f t="shared" si="830"/>
        <v>91.876615187694995</v>
      </c>
      <c r="IE176" s="15">
        <f t="shared" si="831"/>
        <v>4.923456967823221E-4</v>
      </c>
      <c r="IF176" s="12"/>
      <c r="IG176" s="11">
        <f t="shared" si="1066"/>
        <v>5.1112254725618257E-4</v>
      </c>
      <c r="IH176" s="10">
        <f t="shared" si="832"/>
        <v>91.965709725705779</v>
      </c>
      <c r="II176" s="9">
        <f t="shared" si="1239"/>
        <v>94.39434555936181</v>
      </c>
      <c r="IJ176" s="9">
        <f t="shared" si="566"/>
        <v>89.177709768667256</v>
      </c>
      <c r="IK176" s="120">
        <f t="shared" si="833"/>
        <v>91.78602766401454</v>
      </c>
      <c r="IL176" s="15">
        <f t="shared" si="834"/>
        <v>5.087141919639615E-4</v>
      </c>
      <c r="IM176" s="12"/>
      <c r="IN176" s="11">
        <f t="shared" si="1067"/>
        <v>5.2748609345743534E-4</v>
      </c>
      <c r="IO176" s="10">
        <f t="shared" si="835"/>
        <v>91.874629763092841</v>
      </c>
      <c r="IP176" s="9">
        <f t="shared" si="1240"/>
        <v>94.387233508091825</v>
      </c>
      <c r="IQ176" s="9">
        <f t="shared" si="568"/>
        <v>89.003600947580182</v>
      </c>
      <c r="IR176" s="120">
        <f t="shared" si="836"/>
        <v>91.695417227836003</v>
      </c>
      <c r="IS176" s="15">
        <f t="shared" si="837"/>
        <v>5.2499932863569153E-4</v>
      </c>
      <c r="IT176" s="12"/>
      <c r="IU176" s="11">
        <f t="shared" si="1068"/>
        <v>5.4376583871616128E-4</v>
      </c>
      <c r="IV176" s="10">
        <f t="shared" si="838"/>
        <v>91.783512406867203</v>
      </c>
      <c r="IW176" s="9">
        <f t="shared" si="1241"/>
        <v>94.379658821512592</v>
      </c>
      <c r="IX176" s="9">
        <f t="shared" si="570"/>
        <v>88.829882880682803</v>
      </c>
      <c r="IY176" s="120">
        <f t="shared" si="839"/>
        <v>91.604770851097697</v>
      </c>
      <c r="IZ176" s="15">
        <f t="shared" si="840"/>
        <v>5.4120124474788661E-4</v>
      </c>
      <c r="JA176" s="12"/>
      <c r="JB176" s="11">
        <f t="shared" si="1069"/>
        <v>5.5996190996944603E-4</v>
      </c>
      <c r="JC176" s="10">
        <f t="shared" si="841"/>
        <v>91.692344793546766</v>
      </c>
      <c r="JD176" s="9">
        <f t="shared" si="1242"/>
        <v>94.371609398609522</v>
      </c>
      <c r="JE176" s="9">
        <f t="shared" si="572"/>
        <v>88.65654196746965</v>
      </c>
      <c r="JF176" s="120">
        <f t="shared" si="842"/>
        <v>91.514075683039579</v>
      </c>
      <c r="JG176" s="15">
        <f t="shared" si="843"/>
        <v>5.5732008652741298E-4</v>
      </c>
      <c r="JH176" s="12"/>
      <c r="JI176" s="11">
        <f t="shared" si="1070"/>
        <v>5.7607444274192872E-4</v>
      </c>
      <c r="JJ176" s="10">
        <f t="shared" si="844"/>
        <v>91.60111423666649</v>
      </c>
      <c r="JK176" s="9">
        <f t="shared" si="1243"/>
        <v>94.363073356217413</v>
      </c>
      <c r="JL176" s="9">
        <f t="shared" si="574"/>
        <v>88.483564745301194</v>
      </c>
      <c r="JM176" s="120">
        <f t="shared" si="845"/>
        <v>91.423319050759304</v>
      </c>
      <c r="JN176" s="15">
        <f t="shared" si="846"/>
        <v>5.7335600800093023E-4</v>
      </c>
      <c r="JO176" s="12"/>
      <c r="JP176" s="11">
        <f t="shared" si="1071"/>
        <v>5.921035806715593E-4</v>
      </c>
      <c r="JQ176" s="10">
        <f t="shared" si="847"/>
        <v>91.509808227330396</v>
      </c>
      <c r="JR176" s="9">
        <f t="shared" si="1244"/>
        <v>94.354039027117096</v>
      </c>
      <c r="JS176" s="9">
        <f t="shared" si="576"/>
        <v>88.310937892217368</v>
      </c>
      <c r="JT176" s="120">
        <f t="shared" si="848"/>
        <v>91.332488459667232</v>
      </c>
      <c r="JU176" s="15">
        <f t="shared" si="849"/>
        <v>5.8930917053492732E-4</v>
      </c>
      <c r="JV176" s="12"/>
      <c r="JW176" s="11">
        <f t="shared" si="1072"/>
        <v>6.0804947505170689E-4</v>
      </c>
      <c r="JX176" s="10">
        <f t="shared" si="850"/>
        <v>91.418414434663248</v>
      </c>
      <c r="JY176" s="9">
        <f t="shared" si="1245"/>
        <v>94.344494958119526</v>
      </c>
      <c r="JZ176" s="9">
        <f t="shared" si="578"/>
        <v>88.138648229564311</v>
      </c>
      <c r="KA176" s="120">
        <f t="shared" si="851"/>
        <v>91.241571593841911</v>
      </c>
      <c r="KB176" s="15">
        <f t="shared" si="852"/>
        <v>6.051797423927205E-4</v>
      </c>
      <c r="KC176" s="12"/>
      <c r="KD176" s="11">
        <f t="shared" si="1073"/>
        <v>6.2391228438986345E-4</v>
      </c>
      <c r="KE176" s="10">
        <f t="shared" si="853"/>
        <v>91.326920706163037</v>
      </c>
      <c r="KF176" s="9">
        <f t="shared" si="1246"/>
        <v>94.334429908139555</v>
      </c>
      <c r="KG176" s="9">
        <f t="shared" si="580"/>
        <v>87.966682724442649</v>
      </c>
      <c r="KH176" s="120">
        <f t="shared" si="854"/>
        <v>91.150556316291102</v>
      </c>
      <c r="KI176" s="15">
        <f t="shared" si="855"/>
        <v>6.209678983078626E-4</v>
      </c>
      <c r="KJ176" s="12"/>
      <c r="KK176" s="11">
        <f t="shared" si="1074"/>
        <v>6.3969217398240734E-4</v>
      </c>
      <c r="KL176" s="10">
        <f t="shared" si="856"/>
        <v>91.235315067959505</v>
      </c>
      <c r="KM176" s="9">
        <f t="shared" si="1247"/>
        <v>94.323832846261709</v>
      </c>
      <c r="KN176" s="9">
        <f t="shared" si="582"/>
        <v>87.795028491983373</v>
      </c>
      <c r="KO176" s="120">
        <f t="shared" si="857"/>
        <v>91.059430669122548</v>
      </c>
      <c r="KP176" s="15">
        <f t="shared" si="858"/>
        <v>6.3667381907359382E-4</v>
      </c>
      <c r="KQ176" s="12"/>
      <c r="KR176" s="11">
        <f t="shared" si="1075"/>
        <v>6.5538931550504725E-4</v>
      </c>
      <c r="KS176" s="10">
        <f t="shared" si="859"/>
        <v>91.143585724982827</v>
      </c>
      <c r="KT176" s="9">
        <f t="shared" si="1248"/>
        <v>94.312692949800052</v>
      </c>
      <c r="KU176" s="9">
        <f t="shared" si="584"/>
        <v>87.623672797449274</v>
      </c>
      <c r="KV176" s="120">
        <f t="shared" si="860"/>
        <v>90.96818287362467</v>
      </c>
      <c r="KW176" s="15">
        <f t="shared" si="861"/>
        <v>6.5229769114871002E-4</v>
      </c>
      <c r="KX176" s="12"/>
      <c r="KY176" s="11">
        <f t="shared" si="1076"/>
        <v>6.7100388661937133E-4</v>
      </c>
      <c r="KZ176" s="10">
        <f t="shared" si="862"/>
        <v>91.051721061042429</v>
      </c>
      <c r="LA176" s="9">
        <f t="shared" si="1249"/>
        <v>94.300999602353968</v>
      </c>
      <c r="LB176" s="9">
        <f t="shared" si="586"/>
        <v>87.452603058175768</v>
      </c>
      <c r="LC176" s="120">
        <f t="shared" si="863"/>
        <v>90.876801330264868</v>
      </c>
      <c r="LD176" s="15">
        <f t="shared" si="864"/>
        <v>6.6783970627870082E-4</v>
      </c>
      <c r="LE176" s="12"/>
      <c r="LF176" s="11">
        <f t="shared" si="1077"/>
        <v>6.8653607059437709E-4</v>
      </c>
      <c r="LG176" s="10">
        <f t="shared" si="865"/>
        <v>90.959709638823696</v>
      </c>
      <c r="LH176" s="9">
        <f t="shared" si="1250"/>
        <v>94.288742391861959</v>
      </c>
      <c r="LI176" s="9">
        <f t="shared" si="588"/>
        <v>87.281806845348768</v>
      </c>
      <c r="LJ176" s="120">
        <f t="shared" si="866"/>
        <v>90.785274618605371</v>
      </c>
      <c r="LK176" s="15">
        <f t="shared" si="867"/>
        <v>6.8330006113258496E-4</v>
      </c>
      <c r="LL176" s="12"/>
      <c r="LM176" s="11">
        <f t="shared" si="1078"/>
        <v>7.0198605594334754E-4</v>
      </c>
      <c r="LN176" s="10">
        <f t="shared" si="868"/>
        <v>90.86754019980242</v>
      </c>
      <c r="LO176" s="9">
        <f t="shared" si="1251"/>
        <v>94.27591110865491</v>
      </c>
      <c r="LP176" s="9">
        <f t="shared" si="590"/>
        <v>87.111271885627289</v>
      </c>
      <c r="LQ176" s="120">
        <f t="shared" si="869"/>
        <v>90.693591497141099</v>
      </c>
      <c r="LR176" s="15">
        <f t="shared" si="870"/>
        <v>6.986789569548501E-4</v>
      </c>
      <c r="LS176" s="12"/>
      <c r="LT176" s="11">
        <f t="shared" si="1079"/>
        <v>7.173540360755808E-4</v>
      </c>
      <c r="LU176" s="10">
        <f t="shared" si="871"/>
        <v>90.775201664081479</v>
      </c>
      <c r="LV176" s="9">
        <f t="shared" si="1252"/>
        <v>94.262495743510556</v>
      </c>
      <c r="LW176" s="9">
        <f t="shared" si="592"/>
        <v>86.940986062615451</v>
      </c>
      <c r="LX176" s="120">
        <f t="shared" si="872"/>
        <v>90.601740903063003</v>
      </c>
      <c r="LY176" s="15">
        <f t="shared" si="873"/>
        <v>7.139765992321633E-4</v>
      </c>
      <c r="LZ176" s="12"/>
      <c r="MA176" s="11">
        <f t="shared" si="1080"/>
        <v>7.3264020896262087E-4</v>
      </c>
      <c r="MB176" s="10">
        <f t="shared" si="874"/>
        <v>90.682683130152938</v>
      </c>
      <c r="MC176" s="9">
        <f t="shared" si="1253"/>
        <v>94.248486485710643</v>
      </c>
      <c r="MD176" s="9">
        <f t="shared" si="594"/>
        <v>86.770937418187771</v>
      </c>
      <c r="ME176" s="120">
        <f t="shared" si="875"/>
        <v>90.509711951949214</v>
      </c>
      <c r="MF176" s="15">
        <f t="shared" si="876"/>
        <v>7.2919319737468403E-4</v>
      </c>
      <c r="MG176" s="12"/>
      <c r="MH176" s="11">
        <f t="shared" si="1081"/>
        <v>7.4784477681880048E-4</v>
      </c>
      <c r="MI176" s="10">
        <f t="shared" si="877"/>
        <v>90.589973874588182</v>
      </c>
      <c r="MJ176" s="9">
        <f t="shared" si="1254"/>
        <v>94.2338737211021</v>
      </c>
      <c r="MK176" s="9">
        <f t="shared" si="596"/>
        <v>86.601114153672754</v>
      </c>
      <c r="ML176" s="120">
        <f t="shared" si="878"/>
        <v>90.417493937387434</v>
      </c>
      <c r="MM176" s="15">
        <f t="shared" si="879"/>
        <v>7.4432896441157202E-4</v>
      </c>
      <c r="MN176" s="12"/>
      <c r="MO176" s="11">
        <f t="shared" si="1082"/>
        <v>7.6296794579575034E-4</v>
      </c>
      <c r="MP176" s="10">
        <f t="shared" si="880"/>
        <v>90.497063351659222</v>
      </c>
      <c r="MQ176" s="9">
        <f t="shared" si="1255"/>
        <v>94.218648030163479</v>
      </c>
      <c r="MR176" s="9">
        <f t="shared" si="598"/>
        <v>86.431504630898687</v>
      </c>
      <c r="MS176" s="120">
        <f t="shared" si="881"/>
        <v>90.32507633053109</v>
      </c>
      <c r="MT176" s="15">
        <f t="shared" si="882"/>
        <v>7.5938411670044064E-4</v>
      </c>
      <c r="MU176" s="12"/>
      <c r="MV176" s="11">
        <f t="shared" si="1083"/>
        <v>7.7800992569062308E-4</v>
      </c>
      <c r="MW176" s="10">
        <f t="shared" si="883"/>
        <v>90.40394119289374</v>
      </c>
      <c r="MX176" s="9">
        <f t="shared" si="1256"/>
        <v>94.202800186077894</v>
      </c>
      <c r="MY176" s="9">
        <f t="shared" si="1257"/>
        <v>86.262097373108332</v>
      </c>
      <c r="MZ176" s="120">
        <f t="shared" si="884"/>
        <v>90.232448779593113</v>
      </c>
      <c r="NA176" s="15">
        <f t="shared" si="885"/>
        <v>7.7435887365024259E-4</v>
      </c>
      <c r="NB176" s="12"/>
      <c r="NC176" s="11">
        <f t="shared" si="1084"/>
        <v>7.9297092966750893E-4</v>
      </c>
      <c r="ND176" s="10">
        <f t="shared" si="886"/>
        <v>90.310597206567763</v>
      </c>
      <c r="NE176" s="9">
        <f t="shared" si="601"/>
        <v>94.186321152813562</v>
      </c>
      <c r="NF176" s="9">
        <f t="shared" si="1258"/>
        <v>86.092881065743796</v>
      </c>
      <c r="NG176" s="120">
        <f t="shared" si="887"/>
        <v>90.139601109278686</v>
      </c>
      <c r="NH176" s="15">
        <f t="shared" si="888"/>
        <v>7.8925345745754175E-4</v>
      </c>
      <c r="NI176" s="12"/>
      <c r="NJ176" s="11">
        <f t="shared" si="1085"/>
        <v>8.0785117399203145E-4</v>
      </c>
      <c r="NK176" s="10">
        <f t="shared" si="889"/>
        <v>90.217021377137115</v>
      </c>
      <c r="NL176" s="9">
        <f t="shared" si="603"/>
        <v>94.169202083212753</v>
      </c>
      <c r="NM176" s="9">
        <f t="shared" si="1259"/>
        <v>87.107473430226193</v>
      </c>
      <c r="NN176" s="120">
        <f t="shared" si="890"/>
        <v>90.638337756719466</v>
      </c>
      <c r="NO176" s="15">
        <f t="shared" si="891"/>
        <v>6.8864335746439539E-4</v>
      </c>
      <c r="NP176" s="12"/>
      <c r="NQ176" s="11">
        <f t="shared" si="1086"/>
        <v>7.0675109736883113E-4</v>
      </c>
      <c r="NR176" s="10">
        <f t="shared" si="892"/>
        <v>90.717453987932146</v>
      </c>
      <c r="NS176" s="9">
        <f t="shared" si="605"/>
        <v>94.156169338241668</v>
      </c>
      <c r="NT176" s="9">
        <f t="shared" si="1260"/>
        <v>94.011779907912171</v>
      </c>
      <c r="NU176" s="120">
        <f t="shared" si="893"/>
        <v>94.083974623076926</v>
      </c>
      <c r="NV176" s="15">
        <f t="shared" si="894"/>
        <v>1.4080521494183126E-5</v>
      </c>
      <c r="NW176" s="12"/>
      <c r="NX176" s="11">
        <f t="shared" si="1087"/>
        <v>3.0784446036182661E-5</v>
      </c>
      <c r="NY176" s="10">
        <f t="shared" si="895"/>
        <v>94.169594204710052</v>
      </c>
      <c r="NZ176" s="9">
        <f t="shared" si="607"/>
        <v>94.156163889645114</v>
      </c>
      <c r="OA176" s="9">
        <f t="shared" si="1261"/>
        <v>94.108426754783025</v>
      </c>
      <c r="OB176" s="120">
        <f t="shared" si="896"/>
        <v>94.132295322214077</v>
      </c>
      <c r="OC176" s="15">
        <f t="shared" si="897"/>
        <v>4.6552143876622634E-6</v>
      </c>
      <c r="OD176" s="12"/>
      <c r="OE176" s="11">
        <f t="shared" si="1088"/>
        <v>2.1355812995647544E-5</v>
      </c>
      <c r="OF176" s="10">
        <f t="shared" si="898"/>
        <v>94.217911361294114</v>
      </c>
      <c r="OG176" s="9">
        <f t="shared" si="609"/>
        <v>94.156163294083711</v>
      </c>
      <c r="OH176" s="9">
        <f t="shared" si="1262"/>
        <v>94.207453575906726</v>
      </c>
      <c r="OI176" s="120">
        <f t="shared" si="899"/>
        <v>94.181808434995219</v>
      </c>
      <c r="OJ176" s="15">
        <f t="shared" si="900"/>
        <v>-5.0017090170914185E-6</v>
      </c>
      <c r="OK176" s="12"/>
      <c r="OL176" s="11">
        <f t="shared" si="1089"/>
        <v>1.1696869818872708E-5</v>
      </c>
      <c r="OM176" s="10">
        <f t="shared" si="901"/>
        <v>94.267422891861855</v>
      </c>
      <c r="ON176" s="9">
        <f t="shared" si="611"/>
        <v>94.156163981601622</v>
      </c>
      <c r="OO176" s="9">
        <f t="shared" si="1263"/>
        <v>94.308844134765437</v>
      </c>
      <c r="OP176" s="120">
        <f t="shared" si="902"/>
        <v>94.232504058183537</v>
      </c>
      <c r="OQ176" s="15">
        <f t="shared" si="903"/>
        <v>-1.4889013506409627E-5</v>
      </c>
      <c r="OR176" s="12"/>
      <c r="OS176" s="11">
        <f t="shared" si="1090"/>
        <v>1.8087737217605223E-6</v>
      </c>
      <c r="OT176" s="10">
        <f t="shared" si="904"/>
        <v>94.31811812633542</v>
      </c>
      <c r="OU176" s="9">
        <f t="shared" si="613"/>
        <v>94.156170073869902</v>
      </c>
      <c r="OV176" s="9">
        <f t="shared" si="1264"/>
        <v>94.412577726602976</v>
      </c>
      <c r="OW176" s="120">
        <f t="shared" si="905"/>
        <v>94.284373900236432</v>
      </c>
      <c r="OX176" s="15">
        <f t="shared" si="906"/>
        <v>-2.500427806483077E-5</v>
      </c>
      <c r="OY176" s="12"/>
      <c r="OZ176" s="11">
        <f t="shared" si="1091"/>
        <v>-8.3072874241559635E-6</v>
      </c>
      <c r="PA176" s="10">
        <f t="shared" si="907"/>
        <v>94.369985870532133</v>
      </c>
      <c r="PB176" s="9">
        <f t="shared" si="615"/>
        <v>94.156187255952844</v>
      </c>
      <c r="PC176" s="9">
        <f t="shared" si="1265"/>
        <v>94.518628815048274</v>
      </c>
      <c r="PD176" s="120">
        <f t="shared" si="908"/>
        <v>94.337408035500559</v>
      </c>
      <c r="PE176" s="15">
        <f t="shared" si="909"/>
        <v>-3.5344458050586263E-5</v>
      </c>
      <c r="PF176" s="12"/>
      <c r="PG176" s="11">
        <f t="shared" si="1092"/>
        <v>-1.8649705196877273E-5</v>
      </c>
      <c r="PH176" s="10">
        <f t="shared" si="910"/>
        <v>94.423016194019851</v>
      </c>
      <c r="PI176" s="9">
        <f t="shared" si="617"/>
        <v>94.156221587219349</v>
      </c>
      <c r="PJ176" s="9">
        <f t="shared" si="1266"/>
        <v>94.626970200329637</v>
      </c>
      <c r="PK176" s="120">
        <f t="shared" si="911"/>
        <v>94.391595893774493</v>
      </c>
      <c r="PL176" s="15">
        <f t="shared" si="912"/>
        <v>-4.5906310109617995E-5</v>
      </c>
      <c r="PM176" s="12"/>
      <c r="PN176" s="11">
        <f t="shared" si="1093"/>
        <v>-2.9215328362252903E-5</v>
      </c>
      <c r="PO176" s="10">
        <f t="shared" si="913"/>
        <v>94.477198615059194</v>
      </c>
      <c r="PP176" s="9">
        <f t="shared" si="619"/>
        <v>94.156279502337114</v>
      </c>
      <c r="PQ176" s="9">
        <f t="shared" si="1267"/>
        <v>94.737575117061596</v>
      </c>
      <c r="PR176" s="120">
        <f t="shared" si="914"/>
        <v>94.446927309699362</v>
      </c>
      <c r="PS176" s="15">
        <f t="shared" si="915"/>
        <v>-5.6686596649944619E-5</v>
      </c>
      <c r="PT176" s="12"/>
      <c r="PU176" s="11">
        <f t="shared" si="1094"/>
        <v>-4.0000975912453005E-5</v>
      </c>
      <c r="PV176" s="10">
        <f t="shared" si="916"/>
        <v>94.532523060039068</v>
      </c>
      <c r="PW176" s="9">
        <f t="shared" si="621"/>
        <v>94.156367811941394</v>
      </c>
      <c r="PX176" s="9">
        <f t="shared" si="1268"/>
        <v>94.850412543800459</v>
      </c>
      <c r="PY176" s="120">
        <f t="shared" si="917"/>
        <v>94.503390177870926</v>
      </c>
      <c r="PZ176" s="15">
        <f t="shared" si="918"/>
        <v>-6.7681628375194914E-5</v>
      </c>
      <c r="QA176" s="12"/>
      <c r="QB176" s="11">
        <f t="shared" si="1095"/>
        <v>-5.1003014486391368E-5</v>
      </c>
      <c r="QC176" s="10">
        <f t="shared" si="919"/>
        <v>94.588977517878888</v>
      </c>
      <c r="QD176" s="9">
        <f t="shared" si="623"/>
        <v>94.156493701227134</v>
      </c>
      <c r="QE176" s="9">
        <f t="shared" si="1269"/>
        <v>94.965450854919183</v>
      </c>
      <c r="QF176" s="120">
        <f t="shared" si="920"/>
        <v>94.560972278073166</v>
      </c>
      <c r="QG176" s="15">
        <f t="shared" si="921"/>
        <v>-7.8887620544261435E-5</v>
      </c>
      <c r="QH176" s="12"/>
      <c r="QI176" s="11">
        <f t="shared" si="1096"/>
        <v>-6.2217714510872944E-5</v>
      </c>
      <c r="QJ176" s="10">
        <f t="shared" si="922"/>
        <v>94.6465498653113</v>
      </c>
      <c r="QK176" s="9">
        <f t="shared" si="625"/>
        <v>94.156664728308783</v>
      </c>
      <c r="QL176" s="9">
        <f t="shared" si="1270"/>
        <v>95.082657808996316</v>
      </c>
      <c r="QM176" s="120">
        <f t="shared" si="923"/>
        <v>94.61966126865255</v>
      </c>
      <c r="QN176" s="15">
        <f t="shared" si="924"/>
        <v>-9.0300691998944474E-5</v>
      </c>
      <c r="QO176" s="12"/>
      <c r="QP176" s="11">
        <f t="shared" si="1097"/>
        <v>-7.3641249124338138E-5</v>
      </c>
      <c r="QQ176" s="10">
        <f t="shared" si="925"/>
        <v>94.705227860054507</v>
      </c>
      <c r="QR176" s="9">
        <f t="shared" si="627"/>
        <v>94.156888821844234</v>
      </c>
      <c r="QS176" s="9">
        <f t="shared" si="1271"/>
        <v>95.201997508856081</v>
      </c>
      <c r="QT176" s="120">
        <f t="shared" si="926"/>
        <v>94.679443165350165</v>
      </c>
      <c r="QU176" s="15">
        <f t="shared" si="927"/>
        <v>-1.0191656894585903E-4</v>
      </c>
      <c r="QV176" s="12"/>
      <c r="QW176" s="11">
        <f t="shared" si="1098"/>
        <v>-8.5269397718439874E-5</v>
      </c>
      <c r="QX176" s="10">
        <f t="shared" si="928"/>
        <v>94.764997618743905</v>
      </c>
      <c r="QY176" s="9">
        <f t="shared" si="629"/>
        <v>94.15717427625674</v>
      </c>
      <c r="QZ176" s="9">
        <f t="shared" si="1272"/>
        <v>95.323432772736027</v>
      </c>
      <c r="RA176" s="120">
        <f t="shared" si="929"/>
        <v>94.740303524496383</v>
      </c>
      <c r="RB176" s="15">
        <f t="shared" si="930"/>
        <v>-1.1373081665311632E-4</v>
      </c>
      <c r="RC176" s="12"/>
      <c r="RD176" s="11">
        <f t="shared" si="1099"/>
        <v>-9.7097777529384256E-5</v>
      </c>
      <c r="RE176" s="10">
        <f t="shared" si="931"/>
        <v>94.825844800187937</v>
      </c>
      <c r="RF176" s="9">
        <f t="shared" si="631"/>
        <v>94.157529746692674</v>
      </c>
      <c r="RG176" s="9">
        <f t="shared" si="1273"/>
        <v>95.446926146494818</v>
      </c>
      <c r="RH176" s="120">
        <f t="shared" si="932"/>
        <v>94.802227946593746</v>
      </c>
      <c r="RI176" s="15">
        <f t="shared" si="933"/>
        <v>-1.2573893865020194E-4</v>
      </c>
      <c r="RJ176" s="12"/>
      <c r="RK176" s="11">
        <f t="shared" si="1100"/>
        <v>-1.0912194276001489E-4</v>
      </c>
      <c r="RL176" s="10">
        <f t="shared" si="934"/>
        <v>94.887755108938379</v>
      </c>
      <c r="RM176" s="9">
        <f t="shared" si="633"/>
        <v>94.157964243662363</v>
      </c>
      <c r="RN176" s="9">
        <f t="shared" si="1274"/>
        <v>95.572436981229487</v>
      </c>
      <c r="RO176" s="120">
        <f t="shared" si="935"/>
        <v>94.865200612445932</v>
      </c>
      <c r="RP176" s="15">
        <f t="shared" si="936"/>
        <v>-1.3793609226660561E-4</v>
      </c>
      <c r="RQ176" s="12"/>
      <c r="RR176" s="11">
        <f t="shared" si="1101"/>
        <v>-1.2133709983765265E-4</v>
      </c>
      <c r="RS176" s="10">
        <f t="shared" si="937"/>
        <v>94.950712830271584</v>
      </c>
      <c r="RT176" s="9">
        <f t="shared" si="635"/>
        <v>94.15848712483924</v>
      </c>
      <c r="RU176" s="9">
        <f t="shared" si="1275"/>
        <v>95.699922756173279</v>
      </c>
      <c r="RV176" s="120">
        <f t="shared" si="938"/>
        <v>94.929204940506253</v>
      </c>
      <c r="RW176" s="15">
        <f t="shared" si="939"/>
        <v>-1.5031721843746849E-4</v>
      </c>
      <c r="RX176" s="12"/>
      <c r="RY176" s="11">
        <f t="shared" si="1102"/>
        <v>-1.3373823709773635E-4</v>
      </c>
      <c r="RZ176" s="10">
        <f t="shared" si="940"/>
        <v>95.014701487457501</v>
      </c>
      <c r="SA176" s="9">
        <f t="shared" si="637"/>
        <v>94.159108086279829</v>
      </c>
      <c r="SB176" s="9">
        <f t="shared" si="1276"/>
        <v>95.829339535825142</v>
      </c>
      <c r="SC176" s="120">
        <f t="shared" si="941"/>
        <v>94.994223811052478</v>
      </c>
      <c r="SD176" s="15">
        <f t="shared" si="942"/>
        <v>-1.6287708713801311E-4</v>
      </c>
      <c r="SE176" s="12"/>
      <c r="SF176" s="11">
        <f t="shared" si="1103"/>
        <v>-1.4632017009079425E-4</v>
      </c>
      <c r="SG176" s="10">
        <f t="shared" si="943"/>
        <v>95.079704065701179</v>
      </c>
      <c r="SH176" s="9">
        <f t="shared" si="639"/>
        <v>94.159837152806787</v>
      </c>
      <c r="SI176" s="9">
        <f t="shared" si="1277"/>
        <v>95.960642512568057</v>
      </c>
      <c r="SJ176" s="120">
        <f t="shared" si="944"/>
        <v>95.060239832687415</v>
      </c>
      <c r="SK176" s="15">
        <f t="shared" si="945"/>
        <v>-1.7561035123622268E-4</v>
      </c>
      <c r="SL176" s="12"/>
      <c r="SM176" s="11">
        <f t="shared" si="1104"/>
        <v>-1.5907759533648701E-4</v>
      </c>
      <c r="SN176" s="10">
        <f t="shared" si="946"/>
        <v>95.145703278508108</v>
      </c>
      <c r="SO176" s="9">
        <f t="shared" si="641"/>
        <v>94.160684667808979</v>
      </c>
      <c r="SP176" s="9">
        <f t="shared" si="1278"/>
        <v>96.09378423847825</v>
      </c>
      <c r="SQ176" s="120">
        <f t="shared" si="947"/>
        <v>95.127234453143615</v>
      </c>
      <c r="SR176" s="15">
        <f t="shared" si="948"/>
        <v>-1.8851137505767297E-4</v>
      </c>
      <c r="SS176" s="12"/>
      <c r="ST176" s="11">
        <f t="shared" si="1105"/>
        <v>-1.7200491860890781E-4</v>
      </c>
      <c r="SU176" s="10">
        <f t="shared" si="949"/>
        <v>95.212680677367942</v>
      </c>
      <c r="SV176" s="9">
        <f t="shared" si="643"/>
        <v>94.161661280343736</v>
      </c>
      <c r="SW176" s="9">
        <f t="shared" si="1279"/>
        <v>96.228715495352517</v>
      </c>
      <c r="SX176" s="120">
        <f t="shared" si="950"/>
        <v>95.195188387848134</v>
      </c>
      <c r="SY176" s="15">
        <f t="shared" si="951"/>
        <v>-2.0157432048632605E-4</v>
      </c>
      <c r="SZ176" s="12"/>
      <c r="TA176" s="11">
        <f t="shared" si="1106"/>
        <v>-1.8509634092707969E-4</v>
      </c>
      <c r="TB176" s="10">
        <f t="shared" si="952"/>
        <v>95.280617080209737</v>
      </c>
      <c r="TC176" s="9">
        <f t="shared" si="645"/>
        <v>94.162777931655427</v>
      </c>
      <c r="TD176" s="9">
        <f t="shared" si="1280"/>
        <v>96.365385478312561</v>
      </c>
      <c r="TE176" s="120">
        <f t="shared" si="953"/>
        <v>95.264081704983994</v>
      </c>
      <c r="TF176" s="15">
        <f t="shared" si="954"/>
        <v>-2.14793166183876E-4</v>
      </c>
      <c r="TG176" s="12"/>
      <c r="TH176" s="11">
        <f t="shared" si="1107"/>
        <v>-1.9834587763622731E-4</v>
      </c>
      <c r="TI176" s="10">
        <f t="shared" si="955"/>
        <v>95.349492656120034</v>
      </c>
      <c r="TJ176" s="9">
        <f t="shared" si="647"/>
        <v>94.164045840674532</v>
      </c>
      <c r="TK176" s="9">
        <f t="shared" si="1281"/>
        <v>96.503741806763259</v>
      </c>
      <c r="TL176" s="120">
        <f t="shared" si="956"/>
        <v>95.333893823718896</v>
      </c>
      <c r="TM176" s="15">
        <f t="shared" si="957"/>
        <v>-2.2816171007247933E-4</v>
      </c>
      <c r="TN176" s="12"/>
      <c r="TO176" s="11">
        <f t="shared" si="1108"/>
        <v>-2.1174736074390559E-4</v>
      </c>
      <c r="TP176" s="10">
        <f t="shared" si="958"/>
        <v>95.419286923152669</v>
      </c>
      <c r="TQ176" s="9">
        <f t="shared" si="649"/>
        <v>94.16547648836449</v>
      </c>
      <c r="TR176" s="9">
        <f t="shared" si="1282"/>
        <v>96.643730750468308</v>
      </c>
      <c r="TS176" s="120">
        <f t="shared" si="959"/>
        <v>95.404603619416406</v>
      </c>
      <c r="TT176" s="15">
        <f t="shared" si="960"/>
        <v>-2.4167359290757433E-4</v>
      </c>
      <c r="TU176" s="12"/>
      <c r="TV176" s="11">
        <f t="shared" si="1109"/>
        <v>-2.2529446237415753E-4</v>
      </c>
      <c r="TW176" s="10">
        <f t="shared" si="961"/>
        <v>95.489978853246043</v>
      </c>
      <c r="TX176" s="9">
        <f t="shared" si="651"/>
        <v>94.167081601204515</v>
      </c>
      <c r="TY176" s="9">
        <f t="shared" si="1283"/>
        <v>96.7852969722491</v>
      </c>
      <c r="TZ176" s="120">
        <f t="shared" si="962"/>
        <v>95.476189286726807</v>
      </c>
      <c r="UA176" s="15">
        <f t="shared" si="963"/>
        <v>-2.5532227479719031E-4</v>
      </c>
      <c r="UB176" s="12"/>
      <c r="UC176" s="11">
        <f t="shared" si="1110"/>
        <v>-2.3898067112175701E-4</v>
      </c>
      <c r="UD176" s="10">
        <f t="shared" si="964"/>
        <v>95.561546734743729</v>
      </c>
      <c r="UE176" s="9">
        <f t="shared" si="653"/>
        <v>94.168873133253626</v>
      </c>
      <c r="UF176" s="9">
        <f t="shared" si="1284"/>
        <v>96.92838332913243</v>
      </c>
      <c r="UG176" s="120">
        <f t="shared" si="965"/>
        <v>95.548628231193021</v>
      </c>
      <c r="UH176" s="15">
        <f t="shared" si="966"/>
        <v>-2.6910101755942022E-4</v>
      </c>
      <c r="UI176" s="12"/>
      <c r="UJ176" s="11">
        <f t="shared" si="1111"/>
        <v>-2.527992742421121E-4</v>
      </c>
      <c r="UK176" s="10">
        <f t="shared" si="967"/>
        <v>95.633968063419502</v>
      </c>
      <c r="UL176" s="9">
        <f t="shared" si="655"/>
        <v>94.170863246779717</v>
      </c>
      <c r="UM176" s="9">
        <f t="shared" si="1285"/>
        <v>97.072931229698554</v>
      </c>
      <c r="UN176" s="120">
        <f t="shared" si="968"/>
        <v>95.621897238239143</v>
      </c>
      <c r="UO176" s="15">
        <f t="shared" si="969"/>
        <v>-2.8300292145917478E-4</v>
      </c>
      <c r="UP176" s="12"/>
      <c r="UQ176" s="11">
        <f t="shared" si="1112"/>
        <v>-2.6674339429110108E-4</v>
      </c>
      <c r="UR176" s="10">
        <f t="shared" si="970"/>
        <v>95.70721971124226</v>
      </c>
      <c r="US176" s="9">
        <f t="shared" si="657"/>
        <v>94.173064292222577</v>
      </c>
      <c r="UT176" s="9">
        <f t="shared" si="1286"/>
        <v>97.218880675641898</v>
      </c>
      <c r="UU176" s="120">
        <f t="shared" si="971"/>
        <v>95.695972483932238</v>
      </c>
      <c r="UV176" s="15">
        <f t="shared" si="972"/>
        <v>-2.9702093121503173E-4</v>
      </c>
      <c r="UW176" s="12"/>
      <c r="UX176" s="11">
        <f t="shared" si="1113"/>
        <v>-2.8080599501096584E-4</v>
      </c>
      <c r="UY176" s="10">
        <f t="shared" si="973"/>
        <v>95.781277936736387</v>
      </c>
      <c r="UZ176" s="9">
        <f t="shared" si="659"/>
        <v>94.175488787163317</v>
      </c>
      <c r="VA176" s="9">
        <f t="shared" si="1287"/>
        <v>97.366170308371252</v>
      </c>
      <c r="VB176" s="120">
        <f t="shared" si="974"/>
        <v>95.770829547767278</v>
      </c>
      <c r="VC176" s="15">
        <f t="shared" si="975"/>
        <v>-3.1114784259445613E-4</v>
      </c>
      <c r="VD176" s="12"/>
      <c r="VE176" s="11">
        <f t="shared" si="1114"/>
        <v>-2.949798878118342E-4</v>
      </c>
      <c r="VF176" s="10">
        <f t="shared" si="976"/>
        <v>95.856118397374331</v>
      </c>
      <c r="VG176" s="9">
        <f t="shared" si="661"/>
        <v>94.178149394348736</v>
      </c>
      <c r="VH176" s="9">
        <f t="shared" si="1288"/>
        <v>97.51473746111094</v>
      </c>
      <c r="VI176" s="120">
        <f t="shared" si="977"/>
        <v>95.846443427729838</v>
      </c>
      <c r="VJ176" s="15">
        <f t="shared" si="978"/>
        <v>-3.2537630963758429E-4</v>
      </c>
      <c r="VK176" s="12"/>
      <c r="VL176" s="11">
        <f t="shared" si="1115"/>
        <v>-3.0925773889001667E-4</v>
      </c>
      <c r="VM176" s="10">
        <f t="shared" si="979"/>
        <v>95.931716164259029</v>
      </c>
      <c r="VN176" s="9">
        <f t="shared" si="663"/>
        <v>94.18105889882581</v>
      </c>
      <c r="VO176" s="9">
        <f t="shared" si="1289"/>
        <v>97.664518216338678</v>
      </c>
      <c r="VP176" s="120">
        <f t="shared" si="980"/>
        <v>95.922788557582237</v>
      </c>
      <c r="VQ176" s="15">
        <f t="shared" si="981"/>
        <v>-3.3969885248821434E-4</v>
      </c>
      <c r="VR176" s="12"/>
      <c r="VS176" s="11">
        <f t="shared" si="1116"/>
        <v>-3.2363207696237524E-4</v>
      </c>
      <c r="VT176" s="10">
        <f t="shared" si="982"/>
        <v>96.008045739043837</v>
      </c>
      <c r="VU176" s="9">
        <f t="shared" si="665"/>
        <v>94.184230184247653</v>
      </c>
      <c r="VV176" s="9">
        <f t="shared" si="1290"/>
        <v>97.815447468361398</v>
      </c>
      <c r="VW176" s="120">
        <f t="shared" si="983"/>
        <v>95.999838826304526</v>
      </c>
      <c r="VX176" s="15">
        <f t="shared" si="984"/>
        <v>-3.5410786580666247E-4</v>
      </c>
      <c r="VY176" s="12"/>
      <c r="VZ176" s="11">
        <f t="shared" si="1117"/>
        <v>-3.3809530159217854E-4</v>
      </c>
      <c r="WA176" s="10">
        <f t="shared" si="985"/>
        <v>96.085081073023474</v>
      </c>
      <c r="WB176" s="9">
        <f t="shared" si="667"/>
        <v>94.187676208417741</v>
      </c>
      <c r="WC176" s="9">
        <f t="shared" si="1291"/>
        <v>97.967458990814777</v>
      </c>
      <c r="WD176" s="120">
        <f t="shared" si="986"/>
        <v>96.077567599616259</v>
      </c>
      <c r="WE176" s="15">
        <f t="shared" si="987"/>
        <v>-3.6859562773700896E-4</v>
      </c>
      <c r="WF176" s="12"/>
      <c r="WG176" s="11">
        <f t="shared" si="1118"/>
        <v>-3.5263969207964611E-4</v>
      </c>
      <c r="WH176" s="10">
        <f t="shared" si="988"/>
        <v>96.162795588324371</v>
      </c>
      <c r="WI176" s="9">
        <f t="shared" si="669"/>
        <v>94.191409978144762</v>
      </c>
      <c r="WJ176" s="9">
        <f t="shared" si="1292"/>
        <v>98.120485508832857</v>
      </c>
      <c r="WK176" s="120">
        <f t="shared" si="989"/>
        <v>96.155947743488809</v>
      </c>
      <c r="WL176" s="15">
        <f t="shared" si="990"/>
        <v>-3.8315430939702457E-4</v>
      </c>
      <c r="WM176" s="12"/>
      <c r="WN176" s="11">
        <f t="shared" si="1119"/>
        <v>-3.6725741688607943E-4</v>
      </c>
      <c r="WO176" s="10">
        <f t="shared" si="991"/>
        <v>96.241162201105951</v>
      </c>
      <c r="WP176" s="9">
        <f t="shared" si="671"/>
        <v>94.195444523485648</v>
      </c>
      <c r="WQ176" s="9">
        <f t="shared" si="1293"/>
        <v>98.274458775618001</v>
      </c>
      <c r="WR176" s="120">
        <f t="shared" si="992"/>
        <v>96.234951649551817</v>
      </c>
      <c r="WS176" s="15">
        <f t="shared" si="993"/>
        <v>-3.9777598485684474E-4</v>
      </c>
      <c r="WT176" s="12"/>
      <c r="WU176" s="11">
        <f t="shared" si="1120"/>
        <v>-3.819405435582288E-4</v>
      </c>
      <c r="WV176" s="10">
        <f t="shared" si="994"/>
        <v>96.320153346678524</v>
      </c>
      <c r="WW176" s="9">
        <f t="shared" si="673"/>
        <v>94.199792871458754</v>
      </c>
      <c r="WX176" s="9">
        <f t="shared" si="1294"/>
        <v>98.429309653114899</v>
      </c>
      <c r="WY176" s="120">
        <f t="shared" si="995"/>
        <v>96.314551262286827</v>
      </c>
      <c r="WZ176" s="15">
        <f t="shared" si="996"/>
        <v>-4.1245264156954987E-4</v>
      </c>
      <c r="XA176" s="12"/>
      <c r="XB176" s="11">
        <f t="shared" si="1121"/>
        <v>-3.9668104911657075E-4</v>
      </c>
      <c r="XC176" s="10">
        <f t="shared" si="997"/>
        <v>96.399741006432706</v>
      </c>
      <c r="XD176" s="9">
        <f t="shared" si="675"/>
        <v>94.204468019313822</v>
      </c>
      <c r="XE176" s="9">
        <f t="shared" si="1295"/>
        <v>98.584968196467386</v>
      </c>
      <c r="XF176" s="120">
        <f t="shared" si="998"/>
        <v>96.394718107890611</v>
      </c>
      <c r="XG176" s="15">
        <f t="shared" si="999"/>
        <v>-4.271761912138363E-4</v>
      </c>
      <c r="XH176" s="12"/>
      <c r="XI176" s="11">
        <f t="shared" si="1122"/>
        <v>-4.1147083086813372E-4</v>
      </c>
      <c r="XJ176" s="10">
        <f t="shared" si="1000"/>
        <v>96.479896736464568</v>
      </c>
      <c r="XK176" s="9">
        <f t="shared" si="677"/>
        <v>94.209482907448844</v>
      </c>
      <c r="XL176" s="9">
        <f t="shared" si="1296"/>
        <v>98.741363741920111</v>
      </c>
      <c r="XM176" s="120">
        <f t="shared" si="1001"/>
        <v>96.475423324684471</v>
      </c>
      <c r="XN176" s="15">
        <f t="shared" si="1002"/>
        <v>-4.4193848090707188E-4</v>
      </c>
      <c r="XO176" s="12"/>
      <c r="XP176" s="11">
        <f t="shared" si="1123"/>
        <v>-4.2630171760253081E-4</v>
      </c>
      <c r="XQ176" s="10">
        <f t="shared" si="1003"/>
        <v>96.560591697774271</v>
      </c>
      <c r="XR176" s="9">
        <f t="shared" si="679"/>
        <v>94.21485039206739</v>
      </c>
      <c r="XS176" s="9">
        <f t="shared" si="1297"/>
        <v>98.898424997225021</v>
      </c>
      <c r="XT176" s="120">
        <f t="shared" si="1004"/>
        <v>96.556637694646213</v>
      </c>
      <c r="XU176" s="15">
        <f t="shared" si="1005"/>
        <v>-4.5673130468793633E-4</v>
      </c>
      <c r="XV176" s="12"/>
      <c r="XW176" s="11">
        <f t="shared" si="1124"/>
        <v>-4.411654810705645E-4</v>
      </c>
      <c r="XX176" s="10">
        <f t="shared" si="1006"/>
        <v>96.641796687615638</v>
      </c>
      <c r="XY176" s="9">
        <f t="shared" si="681"/>
        <v>94.220583217671219</v>
      </c>
      <c r="XZ176" s="9">
        <f t="shared" si="1298"/>
        <v>99.056079822841454</v>
      </c>
      <c r="YA176" s="120">
        <f t="shared" si="1007"/>
        <v>96.638331520256344</v>
      </c>
      <c r="YB176" s="15">
        <f t="shared" si="1008"/>
        <v>-4.7154638486198678E-4</v>
      </c>
      <c r="YC176" s="12"/>
      <c r="YD176" s="11">
        <f t="shared" si="1125"/>
        <v>-4.5605381726459253E-4</v>
      </c>
      <c r="YE176" s="10">
        <f t="shared" si="1009"/>
        <v>96.723482015808088</v>
      </c>
      <c r="YF176" s="9">
        <f t="shared" si="683"/>
        <v>94.22669398869796</v>
      </c>
      <c r="YG176" s="9">
        <f t="shared" si="1299"/>
        <v>99.214255554087003</v>
      </c>
      <c r="YH176" s="120">
        <f t="shared" si="1010"/>
        <v>96.720474771392475</v>
      </c>
      <c r="YI176" s="15">
        <f t="shared" si="1011"/>
        <v>-4.8637540618291542E-4</v>
      </c>
      <c r="YJ176" s="12"/>
      <c r="YK176" s="11">
        <f t="shared" si="1126"/>
        <v>-4.7095838066411763E-4</v>
      </c>
      <c r="YL176" s="10">
        <f t="shared" si="1012"/>
        <v>96.805617651746985</v>
      </c>
      <c r="YM176" s="9">
        <f t="shared" si="685"/>
        <v>94.233195141661071</v>
      </c>
      <c r="YN176" s="9">
        <f t="shared" si="1300"/>
        <v>99.372879371331138</v>
      </c>
      <c r="YO176" s="120">
        <f t="shared" si="1013"/>
        <v>96.803037256496111</v>
      </c>
      <c r="YP176" s="15">
        <f t="shared" si="1014"/>
        <v>-5.012100546698164E-4</v>
      </c>
      <c r="YQ176" s="12"/>
      <c r="YR176" s="11">
        <f t="shared" si="1127"/>
        <v>-4.8587082315506956E-4</v>
      </c>
      <c r="YS176" s="10">
        <f t="shared" si="1015"/>
        <v>96.888173395823372</v>
      </c>
      <c r="YT176" s="9">
        <f t="shared" si="687"/>
        <v>94.24009891812355</v>
      </c>
      <c r="YU176" s="9">
        <f t="shared" si="1301"/>
        <v>99.531878196316754</v>
      </c>
      <c r="YV176" s="120">
        <f t="shared" si="1016"/>
        <v>96.885988557220145</v>
      </c>
      <c r="YW176" s="15">
        <f t="shared" si="1017"/>
        <v>-5.1604201013221817E-4</v>
      </c>
      <c r="YX176" s="12"/>
      <c r="YY176" s="11">
        <f t="shared" si="1128"/>
        <v>-5.0078278656036672E-4</v>
      </c>
      <c r="YZ176" s="10">
        <f t="shared" si="1018"/>
        <v>96.971118813771938</v>
      </c>
      <c r="ZA176" s="9">
        <f t="shared" si="689"/>
        <v>94.247417337420117</v>
      </c>
      <c r="ZB176" s="9">
        <f t="shared" si="1302"/>
        <v>99.691178623271583</v>
      </c>
      <c r="ZC176" s="120">
        <f t="shared" si="1019"/>
        <v>96.969297980345857</v>
      </c>
      <c r="ZD176" s="15">
        <f t="shared" si="1020"/>
        <v>-5.308629421123391E-4</v>
      </c>
      <c r="ZE176" s="12"/>
      <c r="ZF176" s="11">
        <f t="shared" si="1129"/>
        <v>-5.1568589859919494E-4</v>
      </c>
      <c r="ZG176" s="10">
        <f t="shared" si="1021"/>
        <v>97.054423188327505</v>
      </c>
      <c r="ZH176" s="9">
        <f t="shared" si="691"/>
        <v>94.255162169228996</v>
      </c>
      <c r="ZI176" s="9">
        <f t="shared" si="1303"/>
        <v>99.850706195225285</v>
      </c>
      <c r="ZJ176" s="120">
        <f t="shared" si="1022"/>
        <v>97.052934182227148</v>
      </c>
      <c r="ZK176" s="15">
        <f t="shared" si="1023"/>
        <v>-5.4566444198790728E-4</v>
      </c>
      <c r="ZL176" s="12"/>
      <c r="ZM176" s="11">
        <f t="shared" si="1130"/>
        <v>-5.3057170482888793E-4</v>
      </c>
      <c r="ZN176" s="10">
        <f t="shared" si="1024"/>
        <v>97.138055142473874</v>
      </c>
      <c r="ZO176" s="9">
        <f t="shared" si="693"/>
        <v>94.263344904096869</v>
      </c>
      <c r="ZP176" s="9">
        <f t="shared" si="1304"/>
        <v>100.01038719678448</v>
      </c>
      <c r="ZQ176" s="120">
        <f t="shared" si="1025"/>
        <v>97.136866050440673</v>
      </c>
      <c r="ZR176" s="15">
        <f t="shared" si="1026"/>
        <v>-5.6043820067378013E-4</v>
      </c>
      <c r="ZS176" s="12"/>
      <c r="ZT176" s="11">
        <f t="shared" si="1131"/>
        <v>-5.4543184687427663E-4</v>
      </c>
      <c r="ZU176" s="10">
        <f t="shared" si="1027"/>
        <v>97.221983523455407</v>
      </c>
      <c r="ZV176" s="9">
        <f t="shared" si="695"/>
        <v>94.271976729189959</v>
      </c>
      <c r="ZW176" s="9">
        <f t="shared" si="1305"/>
        <v>100.17014793724596</v>
      </c>
      <c r="ZX176" s="120">
        <f t="shared" si="1028"/>
        <v>97.221062333217958</v>
      </c>
      <c r="ZY176" s="15">
        <f t="shared" si="1029"/>
        <v>-5.7517594107750188E-4</v>
      </c>
      <c r="ZZ176" s="12"/>
      <c r="AAA176" s="11">
        <f t="shared" si="1132"/>
        <v>-5.6025799477708328E-4</v>
      </c>
      <c r="AAB176" s="10">
        <f t="shared" si="1030"/>
        <v>97.306177031161866</v>
      </c>
      <c r="AAC176" s="9">
        <f t="shared" si="697"/>
        <v>94.28106850242213</v>
      </c>
      <c r="AAD176" s="9">
        <f t="shared" si="1306"/>
        <v>100.32991342250926</v>
      </c>
      <c r="AAE176" s="120">
        <f t="shared" si="1031"/>
        <v>97.305490962465697</v>
      </c>
      <c r="AAF176" s="15">
        <f t="shared" si="1032"/>
        <v>-5.8986929111026786E-4</v>
      </c>
      <c r="AAG176" s="12"/>
      <c r="AAH176" s="11">
        <f t="shared" si="1133"/>
        <v>-5.7504171968511357E-4</v>
      </c>
      <c r="AAI176" s="10">
        <f t="shared" si="1033"/>
        <v>97.390603539027268</v>
      </c>
      <c r="AAJ176" s="9">
        <f t="shared" si="699"/>
        <v>94.290630722740644</v>
      </c>
      <c r="AAK176" s="9">
        <f t="shared" si="1307"/>
        <v>100.48961013874016</v>
      </c>
      <c r="AAL176" s="120">
        <f t="shared" si="1034"/>
        <v>97.39012043074041</v>
      </c>
      <c r="AAM176" s="15">
        <f t="shared" si="1035"/>
        <v>-6.0451005804098418E-4</v>
      </c>
      <c r="AAN176" s="12"/>
      <c r="AAO176" s="11">
        <f t="shared" si="1134"/>
        <v>-5.8977476909344892E-4</v>
      </c>
      <c r="AAP176" s="10">
        <f t="shared" si="1036"/>
        <v>97.475231475152484</v>
      </c>
      <c r="AAQ176" s="9">
        <f t="shared" si="701"/>
        <v>94.300673509328192</v>
      </c>
      <c r="AAR176" s="9">
        <f t="shared" si="702"/>
        <v>100.6491632276346</v>
      </c>
      <c r="AAS176" s="120">
        <f t="shared" si="1037"/>
        <v>97.474918368481397</v>
      </c>
      <c r="AAT176" s="15">
        <f t="shared" si="1038"/>
        <v>-6.1908995506273991E-4</v>
      </c>
      <c r="AAU176" s="12"/>
      <c r="AAV176" s="11">
        <f t="shared" si="1135"/>
        <v>-6.0444879267357288E-4</v>
      </c>
      <c r="AAW176" s="10">
        <f t="shared" si="1039"/>
        <v>97.560028395137323</v>
      </c>
      <c r="AAX176" s="9">
        <f t="shared" si="703"/>
        <v>94.311206572442771</v>
      </c>
      <c r="AAY176" s="9">
        <f t="shared" si="704"/>
        <v>100.80849894776043</v>
      </c>
      <c r="AAZ176" s="120">
        <f t="shared" si="1040"/>
        <v>97.559852760101592</v>
      </c>
      <c r="ABA176" s="15">
        <f t="shared" si="1041"/>
        <v>-6.3360084416076538E-4</v>
      </c>
      <c r="ABB176" s="12"/>
      <c r="ABC176" s="11">
        <f t="shared" si="1227"/>
        <v>-6.1905558597878587E-4</v>
      </c>
      <c r="ABD176" s="10">
        <f t="shared" si="1228"/>
        <v>97.644962202025567</v>
      </c>
      <c r="ABE176" s="9">
        <f t="shared" si="1308"/>
        <v>94.322239192595561</v>
      </c>
      <c r="ABF176" s="9">
        <f t="shared" si="1229"/>
        <v>100.96754241016643</v>
      </c>
      <c r="ABG176" s="120">
        <f t="shared" si="1043"/>
        <v>97.644890801380996</v>
      </c>
      <c r="ABH176" s="15">
        <f t="shared" si="1230"/>
        <v>-6.4803451732481268E-4</v>
      </c>
      <c r="ABI176" s="12"/>
      <c r="ABJ176" s="11">
        <f t="shared" si="1231"/>
        <v>-6.3358687105803744E-4</v>
      </c>
      <c r="ABK176" s="10">
        <f t="shared" si="1232"/>
        <v>97.72999999999999</v>
      </c>
      <c r="ABL176" s="9">
        <f t="shared" si="706"/>
        <v>94.333780192822218</v>
      </c>
      <c r="ABM176" s="9"/>
      <c r="ABN176" s="101">
        <f t="shared" si="1046"/>
        <v>97.72999999999999</v>
      </c>
      <c r="ABO176" s="15">
        <f t="shared" si="1233"/>
        <v>-6.6238291660013161E-4</v>
      </c>
      <c r="ABP176" s="11"/>
      <c r="ABQ176" s="11"/>
    </row>
    <row r="177" spans="1:745" x14ac:dyDescent="0.2">
      <c r="A177" s="1">
        <f t="shared" si="707"/>
        <v>175.2</v>
      </c>
      <c r="B177" s="1">
        <f t="shared" si="1048"/>
        <v>-530.86680486868977</v>
      </c>
      <c r="C177" s="1">
        <f t="shared" si="1049"/>
        <v>-2564065.8939724509</v>
      </c>
      <c r="D177" s="2">
        <f t="shared" si="1050"/>
        <v>119.74</v>
      </c>
      <c r="E177" s="7">
        <f t="shared" si="1051"/>
        <v>2.8300000000000001E-3</v>
      </c>
      <c r="F177" s="1">
        <f t="shared" si="1052"/>
        <v>6.2352202539999999E-2</v>
      </c>
      <c r="G177" s="2">
        <f t="shared" si="1053"/>
        <v>3500</v>
      </c>
      <c r="H177" s="3">
        <f t="shared" si="1164"/>
        <v>58.333333333333336</v>
      </c>
      <c r="I177" s="3">
        <f t="shared" si="1165"/>
        <v>366.52</v>
      </c>
      <c r="J177" s="1">
        <f t="shared" si="1054"/>
        <v>0.77</v>
      </c>
      <c r="K177" s="1">
        <f t="shared" si="1055"/>
        <v>0.65</v>
      </c>
      <c r="L177" s="1">
        <f t="shared" si="1166"/>
        <v>0.50050000000000006</v>
      </c>
      <c r="M177" s="40">
        <f t="shared" si="1167"/>
        <v>9.0273513153513143</v>
      </c>
      <c r="N177" s="40">
        <f t="shared" si="1168"/>
        <v>685.17596483516479</v>
      </c>
      <c r="O177" s="1">
        <f t="shared" si="1056"/>
        <v>22.01</v>
      </c>
      <c r="P177" s="1">
        <f t="shared" si="1057"/>
        <v>101</v>
      </c>
      <c r="Q177" s="2">
        <f t="shared" si="1058"/>
        <v>9568.08</v>
      </c>
      <c r="R177" s="1">
        <f t="shared" si="1169"/>
        <v>95.680800000000005</v>
      </c>
      <c r="S177" s="7">
        <f t="shared" si="1059"/>
        <v>0.1084</v>
      </c>
      <c r="T177" s="7">
        <f t="shared" si="1170"/>
        <v>9.228889823999999E-3</v>
      </c>
      <c r="U177" s="7">
        <f t="shared" si="1171"/>
        <v>5.2029491518009133E-2</v>
      </c>
      <c r="V177" s="40">
        <f t="shared" si="1172"/>
        <v>5127.2756619537149</v>
      </c>
      <c r="W177" s="1">
        <f t="shared" si="1060"/>
        <v>0</v>
      </c>
      <c r="X177" s="1">
        <f t="shared" si="1061"/>
        <v>119.74</v>
      </c>
      <c r="Y177" s="1">
        <f t="shared" si="1062"/>
        <v>97.72999999999999</v>
      </c>
      <c r="Z177" s="6">
        <f t="shared" si="1173"/>
        <v>0.80246106979523479</v>
      </c>
      <c r="AA177" s="2">
        <f t="shared" si="1063"/>
        <v>464.2</v>
      </c>
      <c r="AB177" s="40">
        <f t="shared" si="1174"/>
        <v>27481.926356927921</v>
      </c>
      <c r="AC177" s="1">
        <f t="shared" si="1175"/>
        <v>0.20611977595863853</v>
      </c>
      <c r="AD177" s="2">
        <f t="shared" si="1147"/>
        <v>55</v>
      </c>
      <c r="AE177" s="10">
        <f t="shared" si="1176"/>
        <v>11.33658767772512</v>
      </c>
      <c r="AF177" s="12">
        <f t="shared" si="1177"/>
        <v>9.9037648439695258E-2</v>
      </c>
      <c r="AG177" s="43">
        <f t="shared" si="1178"/>
        <v>-1.4030167755525139E-4</v>
      </c>
      <c r="AH177" s="97">
        <f t="shared" si="1179"/>
        <v>3.6095692067064198E-5</v>
      </c>
      <c r="AI177" s="11">
        <f t="shared" si="1180"/>
        <v>0</v>
      </c>
      <c r="AJ177" s="43">
        <f t="shared" si="1181"/>
        <v>2.0201709613310967E-3</v>
      </c>
      <c r="AK177" s="43"/>
      <c r="AL177" s="11">
        <f t="shared" si="1182"/>
        <v>0</v>
      </c>
      <c r="AM177" s="10">
        <f t="shared" si="1183"/>
        <v>94.46199068202597</v>
      </c>
      <c r="AN177" s="9"/>
      <c r="AO177" s="9">
        <f t="shared" si="1184"/>
        <v>94.270174406134274</v>
      </c>
      <c r="AP177" s="108">
        <f t="shared" si="715"/>
        <v>94.270174406134274</v>
      </c>
      <c r="AQ177" s="15">
        <f t="shared" si="1185"/>
        <v>0</v>
      </c>
      <c r="AR177" s="49"/>
      <c r="AS177" s="11">
        <f t="shared" si="1186"/>
        <v>1.8706414993887809E-5</v>
      </c>
      <c r="AT177" s="10">
        <f t="shared" si="1187"/>
        <v>94.366077735705403</v>
      </c>
      <c r="AU177" s="9">
        <f t="shared" si="1188"/>
        <v>94.270174406134274</v>
      </c>
      <c r="AV177" s="9">
        <f t="shared" si="1189"/>
        <v>94.079202051481985</v>
      </c>
      <c r="AW177" s="101">
        <f t="shared" si="719"/>
        <v>94.174688228808122</v>
      </c>
      <c r="AX177" s="15">
        <f t="shared" si="720"/>
        <v>1.8623179953965433E-5</v>
      </c>
      <c r="AY177" s="49"/>
      <c r="AZ177" s="11">
        <f t="shared" si="1190"/>
        <v>3.7331454253346898E-5</v>
      </c>
      <c r="BA177" s="10">
        <f t="shared" si="1191"/>
        <v>94.270572408458008</v>
      </c>
      <c r="BB177" s="9">
        <f t="shared" si="1192"/>
        <v>94.27016487477475</v>
      </c>
      <c r="BC177" s="9">
        <f t="shared" si="1193"/>
        <v>93.88905797018154</v>
      </c>
      <c r="BD177" s="101">
        <f t="shared" si="723"/>
        <v>94.079611422478138</v>
      </c>
      <c r="BE177" s="15">
        <f t="shared" si="1194"/>
        <v>3.7164659140640586E-5</v>
      </c>
      <c r="BF177" s="49"/>
      <c r="BG177" s="11">
        <f t="shared" si="1195"/>
        <v>5.5874759940292139E-5</v>
      </c>
      <c r="BH177" s="10">
        <f t="shared" si="1196"/>
        <v>94.175457468674665</v>
      </c>
      <c r="BI177" s="9">
        <f t="shared" si="1197"/>
        <v>94.270126916411328</v>
      </c>
      <c r="BJ177" s="9">
        <f t="shared" si="1198"/>
        <v>93.699726472410887</v>
      </c>
      <c r="BK177" s="101">
        <f t="shared" si="728"/>
        <v>93.984926694411115</v>
      </c>
      <c r="BL177" s="15">
        <f t="shared" si="1199"/>
        <v>5.5624124935685585E-5</v>
      </c>
      <c r="BM177" s="49"/>
      <c r="BN177" s="11">
        <f t="shared" si="1200"/>
        <v>7.4336002760409049E-5</v>
      </c>
      <c r="BO177" s="10">
        <f t="shared" si="1201"/>
        <v>94.080715789407421</v>
      </c>
      <c r="BP177" s="9">
        <f t="shared" si="1202"/>
        <v>94.270041886141897</v>
      </c>
      <c r="BQ177" s="9">
        <f t="shared" si="1203"/>
        <v>93.511191836273085</v>
      </c>
      <c r="BR177" s="101">
        <f t="shared" si="733"/>
        <v>93.890616861207491</v>
      </c>
      <c r="BS177" s="15">
        <f t="shared" si="1204"/>
        <v>7.4001292294440156E-5</v>
      </c>
      <c r="BT177" s="12"/>
      <c r="BU177" s="11">
        <f t="shared" si="1205"/>
        <v>9.2714881040620377E-5</v>
      </c>
      <c r="BV177" s="10">
        <f t="shared" si="1206"/>
        <v>93.986330353343448</v>
      </c>
      <c r="BW177" s="9">
        <f t="shared" si="1207"/>
        <v>94.269891389856937</v>
      </c>
      <c r="BX177" s="9">
        <f t="shared" si="1208"/>
        <v>93.323438317388508</v>
      </c>
      <c r="BY177" s="101">
        <f t="shared" si="738"/>
        <v>93.79666485362273</v>
      </c>
      <c r="BZ177" s="15">
        <f t="shared" si="1209"/>
        <v>9.2295902821399654E-5</v>
      </c>
      <c r="CA177" s="12"/>
      <c r="CB177" s="11">
        <f t="shared" si="1210"/>
        <v>1.1101111981674123E-4</v>
      </c>
      <c r="CC177" s="10">
        <f t="shared" si="1211"/>
        <v>93.892284257571205</v>
      </c>
      <c r="CD177" s="9">
        <f t="shared" si="1212"/>
        <v>94.269657284141744</v>
      </c>
      <c r="CE177" s="9">
        <f t="shared" si="1213"/>
        <v>93.136450158224847</v>
      </c>
      <c r="CF177" s="101">
        <f t="shared" si="743"/>
        <v>93.703053721183295</v>
      </c>
      <c r="CG177" s="15">
        <f t="shared" si="1214"/>
        <v>1.1050772385086623E-4</v>
      </c>
      <c r="CH177" s="12"/>
      <c r="CI177" s="11">
        <f t="shared" si="1215"/>
        <v>1.2922446993154427E-4</v>
      </c>
      <c r="CJ177" s="10">
        <f t="shared" si="1216"/>
        <v>93.798560718145026</v>
      </c>
      <c r="CK177" s="9">
        <f t="shared" si="1217"/>
        <v>94.269321676037947</v>
      </c>
      <c r="CL177" s="9">
        <f t="shared" si="1218"/>
        <v>92.95021159715597</v>
      </c>
      <c r="CM177" s="101">
        <f t="shared" si="748"/>
        <v>93.609766636596959</v>
      </c>
      <c r="CN177" s="15">
        <f t="shared" si="1219"/>
        <v>1.2863654754027194E-4</v>
      </c>
      <c r="CO177" s="12"/>
      <c r="CP177" s="11">
        <f t="shared" si="1220"/>
        <v>1.4735470714483454E-4</v>
      </c>
      <c r="CQ177" s="10">
        <f t="shared" si="1221"/>
        <v>93.705143074447179</v>
      </c>
      <c r="CR177" s="9">
        <f t="shared" si="1222"/>
        <v>94.268866922671563</v>
      </c>
      <c r="CS177" s="9">
        <f t="shared" si="524"/>
        <v>92.764706877255875</v>
      </c>
      <c r="CT177" s="101">
        <f t="shared" si="752"/>
        <v>93.516786899963719</v>
      </c>
      <c r="CU177" s="15">
        <f t="shared" si="1223"/>
        <v>1.4668218997635651E-4</v>
      </c>
      <c r="CV177" s="12"/>
      <c r="CW177" s="11">
        <f t="shared" si="754"/>
        <v>1.6540163125562497E-4</v>
      </c>
      <c r="CX177" s="10">
        <f t="shared" si="755"/>
        <v>93.612014793353978</v>
      </c>
      <c r="CY177" s="9">
        <f t="shared" si="525"/>
        <v>94.268275630754459</v>
      </c>
      <c r="CZ177" s="9">
        <f t="shared" si="526"/>
        <v>92.579920254822881</v>
      </c>
      <c r="DA177" s="101">
        <f t="shared" si="756"/>
        <v>93.424097942788677</v>
      </c>
      <c r="DB177" s="15">
        <f t="shared" si="757"/>
        <v>1.6464449029528363E-4</v>
      </c>
      <c r="DC177" s="12"/>
      <c r="DD177" s="11">
        <f t="shared" si="758"/>
        <v>1.8336506523756863E-4</v>
      </c>
      <c r="DE177" s="10">
        <f t="shared" si="759"/>
        <v>93.51915947320694</v>
      </c>
      <c r="DF177" s="9">
        <f t="shared" si="527"/>
        <v>94.267530655966226</v>
      </c>
      <c r="DG177" s="9">
        <f t="shared" si="528"/>
        <v>92.395836007637243</v>
      </c>
      <c r="DH177" s="101">
        <f t="shared" si="760"/>
        <v>93.331683331801742</v>
      </c>
      <c r="DI177" s="15">
        <f t="shared" si="761"/>
        <v>1.8252330981710586E-4</v>
      </c>
      <c r="DJ177" s="12"/>
      <c r="DK177" s="11">
        <f t="shared" si="762"/>
        <v>2.0124485438803577E-4</v>
      </c>
      <c r="DL177" s="10">
        <f t="shared" si="763"/>
        <v>93.426560847593805</v>
      </c>
      <c r="DM177" s="9">
        <f t="shared" si="529"/>
        <v>94.266615102223057</v>
      </c>
      <c r="DN177" s="9">
        <f t="shared" si="530"/>
        <v>92.212438442950443</v>
      </c>
      <c r="DO177" s="101">
        <f t="shared" si="764"/>
        <v>93.239526772586743</v>
      </c>
      <c r="DP177" s="15">
        <f t="shared" si="765"/>
        <v>2.0031853119536556E-4</v>
      </c>
      <c r="DQ177" s="12"/>
      <c r="DR177" s="11">
        <f t="shared" si="766"/>
        <v>2.1904086549164462E-4</v>
      </c>
      <c r="DS177" s="10">
        <f t="shared" si="767"/>
        <v>93.334202788941781</v>
      </c>
      <c r="DT177" s="9">
        <f t="shared" si="531"/>
        <v>94.26551232084006</v>
      </c>
      <c r="DU177" s="9">
        <f t="shared" si="532"/>
        <v>92.029711905208913</v>
      </c>
      <c r="DV177" s="101">
        <f t="shared" si="768"/>
        <v>93.147612113024479</v>
      </c>
      <c r="DW177" s="15">
        <f t="shared" si="769"/>
        <v>2.1803005758219986E-4</v>
      </c>
      <c r="DX177" s="12"/>
      <c r="DY177" s="11">
        <f t="shared" si="770"/>
        <v>2.3675298599862326E-4</v>
      </c>
      <c r="DZ177" s="10">
        <f t="shared" si="771"/>
        <v>93.242069311927509</v>
      </c>
      <c r="EA177" s="9">
        <f t="shared" si="533"/>
        <v>94.264205909593485</v>
      </c>
      <c r="EB177" s="9">
        <f t="shared" si="534"/>
        <v>91.847640783511935</v>
      </c>
      <c r="EC177" s="101">
        <f t="shared" si="772"/>
        <v>93.055923346552703</v>
      </c>
      <c r="ED177" s="15">
        <f t="shared" si="773"/>
        <v>2.3565781180962959E-4</v>
      </c>
      <c r="EE177" s="12"/>
      <c r="EF177" s="11">
        <f t="shared" si="774"/>
        <v>2.543811232186649E-4</v>
      </c>
      <c r="EG177" s="10">
        <f t="shared" si="775"/>
        <v>93.150144576706595</v>
      </c>
      <c r="EH177" s="9">
        <f t="shared" si="535"/>
        <v>94.262679711688762</v>
      </c>
      <c r="EI177" s="9">
        <f t="shared" si="536"/>
        <v>91.666209518807264</v>
      </c>
      <c r="EJ177" s="101">
        <f t="shared" si="776"/>
        <v>92.964444615248013</v>
      </c>
      <c r="EK177" s="15">
        <f t="shared" si="777"/>
        <v>2.5320173558721136E-4</v>
      </c>
      <c r="EL177" s="12"/>
      <c r="EM177" s="11">
        <f t="shared" si="778"/>
        <v>2.7192520353050648E-4</v>
      </c>
      <c r="EN177" s="10">
        <f t="shared" si="779"/>
        <v>93.058412891967478</v>
      </c>
      <c r="EO177" s="9">
        <f t="shared" si="537"/>
        <v>94.260917814640365</v>
      </c>
      <c r="EP177" s="9">
        <f t="shared" si="538"/>
        <v>91.485402610825204</v>
      </c>
      <c r="EQ177" s="101">
        <f t="shared" si="780"/>
        <v>92.873160212732785</v>
      </c>
      <c r="ER177" s="15">
        <f t="shared" si="781"/>
        <v>2.706617887166192E-4</v>
      </c>
      <c r="ES177" s="12"/>
      <c r="ET177" s="11">
        <f t="shared" si="782"/>
        <v>2.8938517160779316E-4</v>
      </c>
      <c r="EU177" s="10">
        <f t="shared" si="783"/>
        <v>92.966858717812755</v>
      </c>
      <c r="EV177" s="9">
        <f t="shared" si="539"/>
        <v>94.2589045490693</v>
      </c>
      <c r="EW177" s="9">
        <f t="shared" si="540"/>
        <v>91.305204624752662</v>
      </c>
      <c r="EX177" s="101">
        <f t="shared" si="784"/>
        <v>92.782054586910988</v>
      </c>
      <c r="EY177" s="15">
        <f t="shared" si="785"/>
        <v>2.8803794832352896E-4</v>
      </c>
      <c r="EZ177" s="12"/>
      <c r="FA177" s="11">
        <f t="shared" si="786"/>
        <v>3.0676098966160619E-4</v>
      </c>
      <c r="FB177" s="10">
        <f t="shared" si="787"/>
        <v>92.875466668471518</v>
      </c>
      <c r="FC177" s="9">
        <f t="shared" si="541"/>
        <v>94.256624487423593</v>
      </c>
      <c r="FD177" s="9">
        <f t="shared" si="542"/>
        <v>91.125600197652133</v>
      </c>
      <c r="FE177" s="101">
        <f t="shared" si="788"/>
        <v>92.691112342537863</v>
      </c>
      <c r="FF177" s="15">
        <f t="shared" si="789"/>
        <v>3.0533020810689199E-4</v>
      </c>
      <c r="FG177" s="12"/>
      <c r="FH177" s="11">
        <f t="shared" si="790"/>
        <v>3.24052636699753E-4</v>
      </c>
      <c r="FI177" s="10">
        <f t="shared" si="791"/>
        <v>92.7842215148478</v>
      </c>
      <c r="FJ177" s="9">
        <f t="shared" si="543"/>
        <v>94.254062442627202</v>
      </c>
      <c r="FK177" s="9">
        <f t="shared" si="544"/>
        <v>90.946574044626331</v>
      </c>
      <c r="FL177" s="101">
        <f t="shared" si="792"/>
        <v>92.600318243626759</v>
      </c>
      <c r="FM177" s="15">
        <f t="shared" si="793"/>
        <v>3.225385776060057E-4</v>
      </c>
      <c r="FN177" s="12"/>
      <c r="FO177" s="11">
        <f t="shared" si="794"/>
        <v>3.4126010780327506E-4</v>
      </c>
      <c r="FP177" s="10">
        <f t="shared" si="795"/>
        <v>92.693108186908034</v>
      </c>
      <c r="FQ177" s="9">
        <f t="shared" si="545"/>
        <v>94.251203466662574</v>
      </c>
      <c r="FR177" s="9">
        <f t="shared" si="546"/>
        <v>90.768110964732173</v>
      </c>
      <c r="FS177" s="101">
        <f t="shared" si="796"/>
        <v>92.509657215697374</v>
      </c>
      <c r="FT177" s="15">
        <f t="shared" si="797"/>
        <v>3.3966308148557694E-4</v>
      </c>
      <c r="FU177" s="12"/>
      <c r="FV177" s="11">
        <f t="shared" si="798"/>
        <v>3.5838341342031679E-4</v>
      </c>
      <c r="FW177" s="10">
        <f t="shared" si="799"/>
        <v>92.602111775911851</v>
      </c>
      <c r="FX177" s="9">
        <f t="shared" si="547"/>
        <v>94.248032849091587</v>
      </c>
      <c r="FY177" s="9">
        <f t="shared" si="548"/>
        <v>90.590195846647845</v>
      </c>
      <c r="FZ177" s="101">
        <f t="shared" si="800"/>
        <v>92.419114347869709</v>
      </c>
      <c r="GA177" s="15">
        <f t="shared" si="801"/>
        <v>3.5670375883885687E-4</v>
      </c>
      <c r="GB177" s="12"/>
      <c r="GC177" s="11">
        <f t="shared" si="802"/>
        <v>3.7542257867751149E-4</v>
      </c>
      <c r="GD177" s="10">
        <f t="shared" si="803"/>
        <v>92.51121753649042</v>
      </c>
      <c r="GE177" s="9">
        <f t="shared" si="549"/>
        <v>94.244536115519878</v>
      </c>
      <c r="GF177" s="9">
        <f t="shared" si="550"/>
        <v>90.412813674095872</v>
      </c>
      <c r="GG177" s="101">
        <f t="shared" si="804"/>
        <v>92.328674894807875</v>
      </c>
      <c r="GH177" s="15">
        <f t="shared" si="805"/>
        <v>3.7366066250902073E-4</v>
      </c>
      <c r="GI177" s="12"/>
      <c r="GJ177" s="11">
        <f t="shared" si="1224"/>
        <v>3.9237764270905813E-4</v>
      </c>
      <c r="GK177" s="10">
        <f t="shared" si="1225"/>
        <v>92.420410888576072</v>
      </c>
      <c r="GL177" s="9">
        <f t="shared" si="551"/>
        <v>94.240699026008897</v>
      </c>
      <c r="GM177" s="9">
        <f t="shared" si="1234"/>
        <v>90.235949531025994</v>
      </c>
      <c r="GN177" s="120">
        <f t="shared" si="808"/>
        <v>92.238324278517439</v>
      </c>
      <c r="GO177" s="15">
        <f t="shared" si="1226"/>
        <v>3.9053385842891599E-4</v>
      </c>
      <c r="GP177" s="12"/>
      <c r="GQ177" s="11">
        <f t="shared" si="810"/>
        <v>4.0924865800358372E-4</v>
      </c>
      <c r="GR177" s="10">
        <f t="shared" si="811"/>
        <v>92.329677419187277</v>
      </c>
      <c r="GS177" s="9">
        <f t="shared" si="553"/>
        <v>94.236507573440264</v>
      </c>
      <c r="GT177" s="9">
        <f t="shared" si="1235"/>
        <v>90.059588606562812</v>
      </c>
      <c r="GU177" s="120">
        <f t="shared" si="812"/>
        <v>92.148048090001538</v>
      </c>
      <c r="GV177" s="15">
        <f t="shared" si="813"/>
        <v>4.0732342497905251E-4</v>
      </c>
      <c r="GW177" s="12"/>
      <c r="GX177" s="11">
        <f t="shared" si="814"/>
        <v>4.2603568976875541E-4</v>
      </c>
      <c r="GY177" s="10">
        <f t="shared" si="815"/>
        <v>92.239002884073557</v>
      </c>
      <c r="GZ177" s="9">
        <f t="shared" si="555"/>
        <v>94.231947981836512</v>
      </c>
      <c r="HA177" s="9">
        <f t="shared" si="556"/>
        <v>89.883716199719061</v>
      </c>
      <c r="HB177" s="101">
        <f t="shared" si="816"/>
        <v>92.057832090777794</v>
      </c>
      <c r="HC177" s="15">
        <f t="shared" si="817"/>
        <v>4.2402945236423784E-4</v>
      </c>
      <c r="HD177" s="12"/>
      <c r="HE177" s="11">
        <f t="shared" si="818"/>
        <v>4.4273881531397711E-4</v>
      </c>
      <c r="HF177" s="10">
        <f t="shared" si="819"/>
        <v>92.148373209222726</v>
      </c>
      <c r="HG177" s="9">
        <f t="shared" si="557"/>
        <v>94.227006704642193</v>
      </c>
      <c r="HH177" s="9">
        <f t="shared" si="558"/>
        <v>89.708317723883596</v>
      </c>
      <c r="HI177" s="101">
        <f t="shared" si="820"/>
        <v>91.967662214262901</v>
      </c>
      <c r="HJ177" s="15">
        <f t="shared" si="821"/>
        <v>4.406520420082861E-4</v>
      </c>
      <c r="HK177" s="12"/>
      <c r="HL177" s="11">
        <f t="shared" si="822"/>
        <v>4.5935812345068868E-4</v>
      </c>
      <c r="HM177" s="10">
        <f t="shared" si="823"/>
        <v>92.057774492236945</v>
      </c>
      <c r="HN177" s="9">
        <f t="shared" si="559"/>
        <v>94.221670422969311</v>
      </c>
      <c r="HO177" s="9">
        <f t="shared" si="1236"/>
        <v>89.533378711083586</v>
      </c>
      <c r="HP177" s="120">
        <f t="shared" si="824"/>
        <v>91.877524567026455</v>
      </c>
      <c r="HQ177" s="15">
        <f t="shared" si="825"/>
        <v>4.5719130596727736E-4</v>
      </c>
      <c r="HR177" s="12"/>
      <c r="HS177" s="11">
        <f t="shared" si="1064"/>
        <v>4.7589371391071664E-4</v>
      </c>
      <c r="HT177" s="10">
        <f t="shared" si="826"/>
        <v>91.967193003579112</v>
      </c>
      <c r="HU177" s="9">
        <f t="shared" si="1237"/>
        <v>94.215926043810569</v>
      </c>
      <c r="HV177" s="9">
        <f t="shared" si="562"/>
        <v>89.35888481602818</v>
      </c>
      <c r="HW177" s="120">
        <f t="shared" si="827"/>
        <v>91.787405429919374</v>
      </c>
      <c r="HX177" s="15">
        <f t="shared" si="828"/>
        <v>4.7364736636099308E-4</v>
      </c>
      <c r="HY177" s="12"/>
      <c r="HZ177" s="11">
        <f t="shared" si="1065"/>
        <v>4.923456967823221E-4</v>
      </c>
      <c r="IA177" s="10">
        <f t="shared" si="829"/>
        <v>91.876615187694995</v>
      </c>
      <c r="IB177" s="9">
        <f t="shared" si="1238"/>
        <v>94.209760698224017</v>
      </c>
      <c r="IC177" s="9">
        <f t="shared" si="564"/>
        <v>89.184821819937255</v>
      </c>
      <c r="ID177" s="120">
        <f t="shared" si="830"/>
        <v>91.697291259080629</v>
      </c>
      <c r="IE177" s="15">
        <f t="shared" si="831"/>
        <v>4.9002035482251162E-4</v>
      </c>
      <c r="IF177" s="12"/>
      <c r="IG177" s="11">
        <f t="shared" si="1066"/>
        <v>5.087141919639615E-4</v>
      </c>
      <c r="IH177" s="10">
        <f t="shared" si="832"/>
        <v>91.78602766401454</v>
      </c>
      <c r="II177" s="9">
        <f t="shared" si="1239"/>
        <v>94.203161739492387</v>
      </c>
      <c r="IJ177" s="9">
        <f t="shared" si="566"/>
        <v>89.011175634159414</v>
      </c>
      <c r="IK177" s="120">
        <f t="shared" si="833"/>
        <v>91.607168686825901</v>
      </c>
      <c r="IL177" s="15">
        <f t="shared" si="834"/>
        <v>5.0631041196589385E-4</v>
      </c>
      <c r="IM177" s="12"/>
      <c r="IN177" s="11">
        <f t="shared" si="1067"/>
        <v>5.2499932863569153E-4</v>
      </c>
      <c r="IO177" s="10">
        <f t="shared" si="835"/>
        <v>91.695417227836003</v>
      </c>
      <c r="IP177" s="9">
        <f t="shared" si="1240"/>
        <v>94.196116741260212</v>
      </c>
      <c r="IQ177" s="9">
        <f t="shared" si="568"/>
        <v>88.837932303585873</v>
      </c>
      <c r="IR177" s="120">
        <f t="shared" si="836"/>
        <v>91.517024522423043</v>
      </c>
      <c r="IS177" s="15">
        <f t="shared" si="837"/>
        <v>5.2251768687161223E-4</v>
      </c>
      <c r="IT177" s="12"/>
      <c r="IU177" s="11">
        <f t="shared" si="1068"/>
        <v>5.4120124474788661E-4</v>
      </c>
      <c r="IV177" s="10">
        <f t="shared" si="838"/>
        <v>91.604770851097697</v>
      </c>
      <c r="IW177" s="9">
        <f t="shared" si="1241"/>
        <v>94.188613495651708</v>
      </c>
      <c r="IX177" s="9">
        <f t="shared" si="570"/>
        <v>88.665078009861745</v>
      </c>
      <c r="IY177" s="120">
        <f t="shared" si="839"/>
        <v>91.426845752756719</v>
      </c>
      <c r="IZ177" s="15">
        <f t="shared" si="840"/>
        <v>5.386423365898442E-4</v>
      </c>
      <c r="JA177" s="12"/>
      <c r="JB177" s="11">
        <f t="shared" si="1069"/>
        <v>5.5732008652741298E-4</v>
      </c>
      <c r="JC177" s="10">
        <f t="shared" si="841"/>
        <v>91.514075683039579</v>
      </c>
      <c r="JD177" s="9">
        <f t="shared" si="1242"/>
        <v>94.18064001137229</v>
      </c>
      <c r="JE177" s="9">
        <f t="shared" si="572"/>
        <v>88.492599074401511</v>
      </c>
      <c r="JF177" s="120">
        <f t="shared" si="842"/>
        <v>91.336619542886893</v>
      </c>
      <c r="JG177" s="15">
        <f t="shared" si="843"/>
        <v>5.5468452566127509E-4</v>
      </c>
      <c r="JH177" s="12"/>
      <c r="JI177" s="11">
        <f t="shared" si="1070"/>
        <v>5.7335600800093023E-4</v>
      </c>
      <c r="JJ177" s="10">
        <f t="shared" si="844"/>
        <v>91.423319050759304</v>
      </c>
      <c r="JK177" s="9">
        <f t="shared" si="1243"/>
        <v>94.172184511796303</v>
      </c>
      <c r="JL177" s="9">
        <f t="shared" si="574"/>
        <v>88.320481961214938</v>
      </c>
      <c r="JM177" s="120">
        <f t="shared" si="845"/>
        <v>91.24633323650562</v>
      </c>
      <c r="JN177" s="15">
        <f t="shared" si="846"/>
        <v>5.7064442565504781E-4</v>
      </c>
      <c r="JO177" s="12"/>
      <c r="JP177" s="11">
        <f t="shared" si="1071"/>
        <v>5.8930917053492732E-4</v>
      </c>
      <c r="JQ177" s="10">
        <f t="shared" si="847"/>
        <v>91.332488459667232</v>
      </c>
      <c r="JR177" s="9">
        <f t="shared" si="1244"/>
        <v>94.163235433043553</v>
      </c>
      <c r="JS177" s="9">
        <f t="shared" si="576"/>
        <v>88.148713279544268</v>
      </c>
      <c r="JT177" s="120">
        <f t="shared" si="848"/>
        <v>91.15597435629391</v>
      </c>
      <c r="JU177" s="15">
        <f t="shared" si="849"/>
        <v>5.8652221472401691E-4</v>
      </c>
      <c r="JV177" s="12"/>
      <c r="JW177" s="11">
        <f t="shared" si="1072"/>
        <v>6.051797423927205E-4</v>
      </c>
      <c r="JX177" s="10">
        <f t="shared" si="850"/>
        <v>91.241571593841911</v>
      </c>
      <c r="JY177" s="9">
        <f t="shared" si="1245"/>
        <v>94.153781422046904</v>
      </c>
      <c r="JZ177" s="9">
        <f t="shared" si="578"/>
        <v>87.977279786320494</v>
      </c>
      <c r="KA177" s="120">
        <f t="shared" si="851"/>
        <v>91.065530604183692</v>
      </c>
      <c r="KB177" s="15">
        <f t="shared" si="852"/>
        <v>6.0231807717676998E-4</v>
      </c>
      <c r="KC177" s="12"/>
      <c r="KD177" s="11">
        <f t="shared" si="1073"/>
        <v>6.209678983078626E-4</v>
      </c>
      <c r="KE177" s="10">
        <f t="shared" si="853"/>
        <v>91.150556316291102</v>
      </c>
      <c r="KF177" s="9">
        <f t="shared" si="1246"/>
        <v>94.143811334613261</v>
      </c>
      <c r="KG177" s="9">
        <f t="shared" si="580"/>
        <v>87.806168388445045</v>
      </c>
      <c r="KH177" s="120">
        <f t="shared" si="854"/>
        <v>90.974989861529153</v>
      </c>
      <c r="KI177" s="15">
        <f t="shared" si="855"/>
        <v>6.1803220306603319E-4</v>
      </c>
      <c r="KJ177" s="12"/>
      <c r="KK177" s="11">
        <f t="shared" si="1074"/>
        <v>6.3667381907359382E-4</v>
      </c>
      <c r="KL177" s="10">
        <f t="shared" si="856"/>
        <v>91.059430669122548</v>
      </c>
      <c r="KM177" s="9">
        <f t="shared" si="1247"/>
        <v>94.133314233479993</v>
      </c>
      <c r="KN177" s="9">
        <f t="shared" si="582"/>
        <v>87.635366144895372</v>
      </c>
      <c r="KO177" s="120">
        <f t="shared" si="857"/>
        <v>90.884340189187682</v>
      </c>
      <c r="KP177" s="15">
        <f t="shared" si="858"/>
        <v>6.3366478779381839E-4</v>
      </c>
      <c r="KQ177" s="12"/>
      <c r="KR177" s="11">
        <f t="shared" si="1075"/>
        <v>6.5229769114871002E-4</v>
      </c>
      <c r="KS177" s="10">
        <f t="shared" si="859"/>
        <v>90.96818287362467</v>
      </c>
      <c r="KT177" s="9">
        <f t="shared" si="1248"/>
        <v>94.122279386368646</v>
      </c>
      <c r="KU177" s="9">
        <f t="shared" si="584"/>
        <v>87.464860268667778</v>
      </c>
      <c r="KV177" s="120">
        <f t="shared" si="860"/>
        <v>90.793569827518212</v>
      </c>
      <c r="KW177" s="15">
        <f t="shared" si="861"/>
        <v>6.4921603173215216E-4</v>
      </c>
      <c r="KX177" s="12"/>
      <c r="KY177" s="11">
        <f t="shared" si="1076"/>
        <v>6.6783970627870082E-4</v>
      </c>
      <c r="KZ177" s="10">
        <f t="shared" si="862"/>
        <v>90.876801330264868</v>
      </c>
      <c r="LA177" s="9">
        <f t="shared" si="1249"/>
        <v>94.110696264037941</v>
      </c>
      <c r="LB177" s="9">
        <f t="shared" si="586"/>
        <v>87.294638128555832</v>
      </c>
      <c r="LC177" s="120">
        <f t="shared" si="863"/>
        <v>90.702667196296886</v>
      </c>
      <c r="LD177" s="15">
        <f t="shared" si="864"/>
        <v>6.6468613985978808E-4</v>
      </c>
      <c r="LE177" s="12"/>
      <c r="LF177" s="11">
        <f t="shared" si="1077"/>
        <v>6.8330006113258496E-4</v>
      </c>
      <c r="LG177" s="10">
        <f t="shared" si="865"/>
        <v>90.785274618605371</v>
      </c>
      <c r="LH177" s="9">
        <f t="shared" si="1250"/>
        <v>94.098554538337623</v>
      </c>
      <c r="LI177" s="9">
        <f t="shared" si="588"/>
        <v>87.124687250771643</v>
      </c>
      <c r="LJ177" s="120">
        <f t="shared" si="866"/>
        <v>90.611620894554633</v>
      </c>
      <c r="LK177" s="15">
        <f t="shared" si="867"/>
        <v>6.8007532141431946E-4</v>
      </c>
      <c r="LL177" s="12"/>
      <c r="LM177" s="11">
        <f t="shared" si="1078"/>
        <v>6.986789569548501E-4</v>
      </c>
      <c r="LN177" s="10">
        <f t="shared" si="868"/>
        <v>90.693591497141099</v>
      </c>
      <c r="LO177" s="9">
        <f t="shared" si="1251"/>
        <v>94.085844080264778</v>
      </c>
      <c r="LP177" s="9">
        <f t="shared" si="590"/>
        <v>86.954995320415364</v>
      </c>
      <c r="LQ177" s="120">
        <f t="shared" si="869"/>
        <v>90.520419700340071</v>
      </c>
      <c r="LR177" s="15">
        <f t="shared" si="870"/>
        <v>6.9538378955933202E-4</v>
      </c>
      <c r="LS177" s="12"/>
      <c r="LT177" s="11">
        <f t="shared" si="1079"/>
        <v>7.139765992321633E-4</v>
      </c>
      <c r="LU177" s="10">
        <f t="shared" si="871"/>
        <v>90.601740903063003</v>
      </c>
      <c r="LV177" s="9">
        <f t="shared" si="1252"/>
        <v>94.072554958024085</v>
      </c>
      <c r="LW177" s="9">
        <f t="shared" si="592"/>
        <v>86.785550182796328</v>
      </c>
      <c r="LX177" s="120">
        <f t="shared" si="872"/>
        <v>90.429052570410207</v>
      </c>
      <c r="LY177" s="15">
        <f t="shared" si="873"/>
        <v>7.1061176106641116E-4</v>
      </c>
      <c r="LZ177" s="12"/>
      <c r="MA177" s="11">
        <f t="shared" si="1080"/>
        <v>7.2919319737468403E-4</v>
      </c>
      <c r="MB177" s="10">
        <f t="shared" si="874"/>
        <v>90.509711951949214</v>
      </c>
      <c r="MC177" s="9">
        <f t="shared" si="1253"/>
        <v>94.058677435093344</v>
      </c>
      <c r="MD177" s="9">
        <f t="shared" si="594"/>
        <v>86.616339844611389</v>
      </c>
      <c r="ME177" s="120">
        <f t="shared" si="875"/>
        <v>90.337508639852359</v>
      </c>
      <c r="MF177" s="15">
        <f t="shared" si="876"/>
        <v>7.2575945601158838E-4</v>
      </c>
      <c r="MG177" s="12"/>
      <c r="MH177" s="11">
        <f t="shared" si="1081"/>
        <v>7.4432896441157202E-4</v>
      </c>
      <c r="MI177" s="10">
        <f t="shared" si="877"/>
        <v>90.417493937387434</v>
      </c>
      <c r="MJ177" s="9">
        <f t="shared" si="1254"/>
        <v>94.044201968295582</v>
      </c>
      <c r="MK177" s="9">
        <f t="shared" si="596"/>
        <v>86.447352474984285</v>
      </c>
      <c r="ML177" s="120">
        <f t="shared" si="878"/>
        <v>90.245777221639941</v>
      </c>
      <c r="MM177" s="15">
        <f t="shared" si="879"/>
        <v>7.4082709748597296E-4</v>
      </c>
      <c r="MN177" s="12"/>
      <c r="MO177" s="11">
        <f t="shared" si="1082"/>
        <v>7.5938411670044064E-4</v>
      </c>
      <c r="MP177" s="10">
        <f t="shared" si="880"/>
        <v>90.32507633053109</v>
      </c>
      <c r="MQ177" s="9">
        <f t="shared" si="1255"/>
        <v>94.029119205878757</v>
      </c>
      <c r="MR177" s="9">
        <f t="shared" si="598"/>
        <v>86.278576406372665</v>
      </c>
      <c r="MS177" s="120">
        <f t="shared" si="881"/>
        <v>90.153847806125711</v>
      </c>
      <c r="MT177" s="15">
        <f t="shared" si="882"/>
        <v>7.5581491132005951E-4</v>
      </c>
      <c r="MU177" s="12"/>
      <c r="MV177" s="11">
        <f t="shared" si="1083"/>
        <v>7.7435887365024259E-4</v>
      </c>
      <c r="MW177" s="10">
        <f t="shared" si="883"/>
        <v>90.232448779593113</v>
      </c>
      <c r="MX177" s="9">
        <f t="shared" si="1256"/>
        <v>94.013419985604287</v>
      </c>
      <c r="MY177" s="9">
        <f t="shared" si="1257"/>
        <v>86.11000013534462</v>
      </c>
      <c r="MZ177" s="120">
        <f t="shared" si="884"/>
        <v>90.061710060474454</v>
      </c>
      <c r="NA177" s="15">
        <f t="shared" si="885"/>
        <v>7.7072312582157133E-4</v>
      </c>
      <c r="NB177" s="12"/>
      <c r="NC177" s="11">
        <f t="shared" si="1084"/>
        <v>7.8925345745754175E-4</v>
      </c>
      <c r="ND177" s="10">
        <f t="shared" si="886"/>
        <v>90.139601109278686</v>
      </c>
      <c r="NE177" s="9">
        <f t="shared" si="601"/>
        <v>93.997095332845177</v>
      </c>
      <c r="NF177" s="9">
        <f t="shared" si="1258"/>
        <v>87.120506175197264</v>
      </c>
      <c r="NG177" s="120">
        <f t="shared" si="887"/>
        <v>90.55880075402122</v>
      </c>
      <c r="NH177" s="15">
        <f t="shared" si="888"/>
        <v>6.7058898438743535E-4</v>
      </c>
      <c r="NI177" s="12"/>
      <c r="NJ177" s="11">
        <f t="shared" si="1085"/>
        <v>6.8864335746439539E-4</v>
      </c>
      <c r="NK177" s="10">
        <f t="shared" si="889"/>
        <v>90.638337756719466</v>
      </c>
      <c r="NL177" s="9">
        <f t="shared" si="603"/>
        <v>93.98473699675975</v>
      </c>
      <c r="NM177" s="9">
        <f t="shared" si="1259"/>
        <v>94.011785356508739</v>
      </c>
      <c r="NN177" s="120">
        <f t="shared" si="890"/>
        <v>93.998261176634244</v>
      </c>
      <c r="NO177" s="15">
        <f t="shared" si="891"/>
        <v>-2.6376931466448556E-6</v>
      </c>
      <c r="NP177" s="12"/>
      <c r="NQ177" s="11">
        <f t="shared" si="1086"/>
        <v>1.4080521494183126E-5</v>
      </c>
      <c r="NR177" s="10">
        <f t="shared" si="892"/>
        <v>94.083974623076926</v>
      </c>
      <c r="NS177" s="9">
        <f t="shared" si="605"/>
        <v>93.984737187963191</v>
      </c>
      <c r="NT177" s="9">
        <f t="shared" si="1260"/>
        <v>94.108427350344442</v>
      </c>
      <c r="NU177" s="120">
        <f t="shared" si="893"/>
        <v>94.046582269153816</v>
      </c>
      <c r="NV177" s="15">
        <f t="shared" si="894"/>
        <v>-1.2061977016281594E-5</v>
      </c>
      <c r="NW177" s="12"/>
      <c r="NX177" s="11">
        <f t="shared" si="1087"/>
        <v>4.6552143876622634E-6</v>
      </c>
      <c r="NY177" s="10">
        <f t="shared" si="895"/>
        <v>94.132295322214077</v>
      </c>
      <c r="NZ177" s="9">
        <f t="shared" si="607"/>
        <v>93.984741186344095</v>
      </c>
      <c r="OA177" s="9">
        <f t="shared" si="1261"/>
        <v>94.207452888388815</v>
      </c>
      <c r="OB177" s="120">
        <f t="shared" si="896"/>
        <v>94.096097037366462</v>
      </c>
      <c r="OC177" s="15">
        <f t="shared" si="897"/>
        <v>-2.1718327307554101E-5</v>
      </c>
      <c r="OD177" s="12"/>
      <c r="OE177" s="11">
        <f t="shared" si="1088"/>
        <v>-5.0017090170914185E-6</v>
      </c>
      <c r="OF177" s="10">
        <f t="shared" si="898"/>
        <v>94.181808434995219</v>
      </c>
      <c r="OG177" s="9">
        <f t="shared" si="609"/>
        <v>93.984754149176894</v>
      </c>
      <c r="OH177" s="9">
        <f t="shared" si="1262"/>
        <v>94.308838042497172</v>
      </c>
      <c r="OI177" s="120">
        <f t="shared" si="899"/>
        <v>94.146796095837033</v>
      </c>
      <c r="OJ177" s="15">
        <f t="shared" si="900"/>
        <v>-3.1603907678019018E-5</v>
      </c>
      <c r="OK177" s="12"/>
      <c r="OL177" s="11">
        <f t="shared" si="1089"/>
        <v>-1.4889013506409627E-5</v>
      </c>
      <c r="OM177" s="10">
        <f t="shared" si="901"/>
        <v>94.232504058183537</v>
      </c>
      <c r="ON177" s="9">
        <f t="shared" si="611"/>
        <v>93.984781598316772</v>
      </c>
      <c r="OO177" s="9">
        <f t="shared" si="1263"/>
        <v>94.412560544520019</v>
      </c>
      <c r="OP177" s="120">
        <f t="shared" si="902"/>
        <v>94.198671071418403</v>
      </c>
      <c r="OQ177" s="15">
        <f t="shared" si="903"/>
        <v>-4.1716008111046162E-5</v>
      </c>
      <c r="OR177" s="12"/>
      <c r="OS177" s="11">
        <f t="shared" si="1090"/>
        <v>-2.500427806483077E-5</v>
      </c>
      <c r="OT177" s="10">
        <f t="shared" si="904"/>
        <v>94.284373900236432</v>
      </c>
      <c r="OU177" s="9">
        <f t="shared" si="613"/>
        <v>93.984829423061214</v>
      </c>
      <c r="OV177" s="9">
        <f t="shared" si="1264"/>
        <v>94.518594483781769</v>
      </c>
      <c r="OW177" s="120">
        <f t="shared" si="905"/>
        <v>94.251711953421491</v>
      </c>
      <c r="OX177" s="15">
        <f t="shared" si="906"/>
        <v>-5.2051527547201053E-5</v>
      </c>
      <c r="OY177" s="12"/>
      <c r="OZ177" s="11">
        <f t="shared" si="1091"/>
        <v>-3.5344458050586263E-5</v>
      </c>
      <c r="PA177" s="10">
        <f t="shared" si="907"/>
        <v>94.337408035500559</v>
      </c>
      <c r="PB177" s="9">
        <f t="shared" si="615"/>
        <v>93.984903881534976</v>
      </c>
      <c r="PC177" s="9">
        <f t="shared" si="1265"/>
        <v>94.626912285211873</v>
      </c>
      <c r="PD177" s="120">
        <f t="shared" si="908"/>
        <v>94.305908083373424</v>
      </c>
      <c r="PE177" s="15">
        <f t="shared" si="909"/>
        <v>-6.2607166651954869E-5</v>
      </c>
      <c r="PF177" s="12"/>
      <c r="PG177" s="11">
        <f t="shared" si="1092"/>
        <v>-4.5906310109617995E-5</v>
      </c>
      <c r="PH177" s="10">
        <f t="shared" si="910"/>
        <v>94.391595893774493</v>
      </c>
      <c r="PI177" s="9">
        <f t="shared" si="617"/>
        <v>93.985011601268681</v>
      </c>
      <c r="PJ177" s="9">
        <f t="shared" si="1266"/>
        <v>94.73748680745733</v>
      </c>
      <c r="PK177" s="120">
        <f t="shared" si="911"/>
        <v>94.361249204363006</v>
      </c>
      <c r="PL177" s="15">
        <f t="shared" si="912"/>
        <v>-7.3379632362298528E-5</v>
      </c>
      <c r="PM177" s="12"/>
      <c r="PN177" s="11">
        <f t="shared" si="1093"/>
        <v>-5.6686596649944619E-5</v>
      </c>
      <c r="PO177" s="10">
        <f t="shared" si="913"/>
        <v>94.446927309699362</v>
      </c>
      <c r="PP177" s="9">
        <f t="shared" si="619"/>
        <v>93.985159579637127</v>
      </c>
      <c r="PQ177" s="9">
        <f t="shared" si="1267"/>
        <v>94.850286654514719</v>
      </c>
      <c r="PR177" s="120">
        <f t="shared" si="914"/>
        <v>94.417723117075923</v>
      </c>
      <c r="PS177" s="15">
        <f t="shared" si="915"/>
        <v>-8.4365180645264978E-5</v>
      </c>
      <c r="PT177" s="12"/>
      <c r="PU177" s="11">
        <f t="shared" si="1094"/>
        <v>-6.7681628375194914E-5</v>
      </c>
      <c r="PV177" s="10">
        <f t="shared" si="916"/>
        <v>94.503390177870926</v>
      </c>
      <c r="PW177" s="9">
        <f t="shared" si="621"/>
        <v>93.985355181800159</v>
      </c>
      <c r="PX177" s="9">
        <f t="shared" si="1268"/>
        <v>94.965279827837549</v>
      </c>
      <c r="PY177" s="120">
        <f t="shared" si="917"/>
        <v>94.475317504818861</v>
      </c>
      <c r="PZ177" s="15">
        <f t="shared" si="918"/>
        <v>-9.5559972843746978E-5</v>
      </c>
      <c r="QA177" s="12"/>
      <c r="QB177" s="11">
        <f t="shared" si="1095"/>
        <v>-7.8887620544261435E-5</v>
      </c>
      <c r="QC177" s="10">
        <f t="shared" si="919"/>
        <v>94.560972278073166</v>
      </c>
      <c r="QD177" s="9">
        <f t="shared" si="623"/>
        <v>93.985606138738191</v>
      </c>
      <c r="QE177" s="9">
        <f t="shared" si="1269"/>
        <v>95.082433715460866</v>
      </c>
      <c r="QF177" s="120">
        <f t="shared" si="920"/>
        <v>94.534019927099536</v>
      </c>
      <c r="QG177" s="15">
        <f t="shared" si="921"/>
        <v>-1.0696007480751967E-4</v>
      </c>
      <c r="QH177" s="12"/>
      <c r="QI177" s="11">
        <f t="shared" si="1096"/>
        <v>-9.0300691998944474E-5</v>
      </c>
      <c r="QJ177" s="10">
        <f t="shared" si="922"/>
        <v>94.61966126865255</v>
      </c>
      <c r="QK177" s="9">
        <f t="shared" si="625"/>
        <v>93.985920544551519</v>
      </c>
      <c r="QL177" s="9">
        <f t="shared" si="1270"/>
        <v>95.20171205444359</v>
      </c>
      <c r="QM177" s="120">
        <f t="shared" si="923"/>
        <v>94.593816299497547</v>
      </c>
      <c r="QN177" s="15">
        <f t="shared" si="924"/>
        <v>-1.1856116094105105E-4</v>
      </c>
      <c r="QO177" s="12"/>
      <c r="QP177" s="11">
        <f t="shared" si="1097"/>
        <v>-1.0191656894585903E-4</v>
      </c>
      <c r="QQ177" s="10">
        <f t="shared" si="925"/>
        <v>94.679443165350165</v>
      </c>
      <c r="QR177" s="9">
        <f t="shared" si="627"/>
        <v>93.986306851089154</v>
      </c>
      <c r="QS177" s="9">
        <f t="shared" si="1271"/>
        <v>95.323077302300092</v>
      </c>
      <c r="QT177" s="120">
        <f t="shared" si="926"/>
        <v>94.65469207669463</v>
      </c>
      <c r="QU177" s="15">
        <f t="shared" si="927"/>
        <v>-1.3035874598378675E-4</v>
      </c>
      <c r="QV177" s="12"/>
      <c r="QW177" s="11">
        <f t="shared" si="1098"/>
        <v>-1.1373081665311632E-4</v>
      </c>
      <c r="QX177" s="10">
        <f t="shared" si="928"/>
        <v>94.740303524496383</v>
      </c>
      <c r="QY177" s="9">
        <f t="shared" si="629"/>
        <v>93.986773862529461</v>
      </c>
      <c r="QZ177" s="9">
        <f t="shared" si="1272"/>
        <v>95.446491649525129</v>
      </c>
      <c r="RA177" s="120">
        <f t="shared" si="929"/>
        <v>94.716632756027295</v>
      </c>
      <c r="RB177" s="15">
        <f t="shared" si="930"/>
        <v>-1.4234828427768328E-4</v>
      </c>
      <c r="RC177" s="12"/>
      <c r="RD177" s="11">
        <f t="shared" si="1099"/>
        <v>-1.2573893865020194E-4</v>
      </c>
      <c r="RE177" s="10">
        <f t="shared" si="931"/>
        <v>94.802227946593746</v>
      </c>
      <c r="RF177" s="9">
        <f t="shared" si="631"/>
        <v>93.98733072973863</v>
      </c>
      <c r="RG177" s="9">
        <f t="shared" si="1273"/>
        <v>95.571914100052624</v>
      </c>
      <c r="RH177" s="120">
        <f t="shared" si="932"/>
        <v>94.779622414895627</v>
      </c>
      <c r="RI177" s="15">
        <f t="shared" si="933"/>
        <v>-1.5452488561051912E-4</v>
      </c>
      <c r="RJ177" s="12"/>
      <c r="RK177" s="11">
        <f t="shared" si="1100"/>
        <v>-1.3793609226660561E-4</v>
      </c>
      <c r="RL177" s="10">
        <f t="shared" si="934"/>
        <v>94.865200612445932</v>
      </c>
      <c r="RM177" s="9">
        <f t="shared" si="633"/>
        <v>93.987986941534771</v>
      </c>
      <c r="RN177" s="9">
        <f t="shared" si="1274"/>
        <v>95.699301794732676</v>
      </c>
      <c r="RO177" s="120">
        <f t="shared" si="935"/>
        <v>94.843644368133724</v>
      </c>
      <c r="RP177" s="15">
        <f t="shared" si="936"/>
        <v>-1.6688344513017851E-4</v>
      </c>
      <c r="RQ177" s="12"/>
      <c r="RR177" s="11">
        <f t="shared" si="1101"/>
        <v>-1.5031721843746849E-4</v>
      </c>
      <c r="RS177" s="10">
        <f t="shared" si="937"/>
        <v>94.929204940506253</v>
      </c>
      <c r="RT177" s="9">
        <f t="shared" si="635"/>
        <v>93.988752315499397</v>
      </c>
      <c r="RU177" s="9">
        <f t="shared" si="1275"/>
        <v>95.82861046929817</v>
      </c>
      <c r="RV177" s="120">
        <f t="shared" si="938"/>
        <v>94.90868139239879</v>
      </c>
      <c r="RW177" s="15">
        <f t="shared" si="939"/>
        <v>-1.7941868890054185E-4</v>
      </c>
      <c r="RX177" s="12"/>
      <c r="RY177" s="11">
        <f t="shared" si="1102"/>
        <v>-1.6287708713801311E-4</v>
      </c>
      <c r="RZ177" s="10">
        <f t="shared" si="940"/>
        <v>94.994223811052478</v>
      </c>
      <c r="SA177" s="9">
        <f t="shared" si="637"/>
        <v>93.989636988002545</v>
      </c>
      <c r="SB177" s="9">
        <f t="shared" si="1276"/>
        <v>95.959794997565851</v>
      </c>
      <c r="SC177" s="120">
        <f t="shared" si="941"/>
        <v>94.974715992784198</v>
      </c>
      <c r="SD177" s="15">
        <f t="shared" si="942"/>
        <v>-1.9212522784591129E-4</v>
      </c>
      <c r="SE177" s="12"/>
      <c r="SF177" s="11">
        <f t="shared" si="1103"/>
        <v>-1.7561035123622268E-4</v>
      </c>
      <c r="SG177" s="10">
        <f t="shared" si="943"/>
        <v>95.060239832687415</v>
      </c>
      <c r="SH177" s="9">
        <f t="shared" si="639"/>
        <v>93.99065140370368</v>
      </c>
      <c r="SI177" s="9">
        <f t="shared" si="1277"/>
        <v>96.092807625943493</v>
      </c>
      <c r="SJ177" s="120">
        <f t="shared" si="944"/>
        <v>95.041729514823587</v>
      </c>
      <c r="SK177" s="15">
        <f t="shared" si="945"/>
        <v>-2.0499738660811542E-4</v>
      </c>
      <c r="SL177" s="12"/>
      <c r="SM177" s="11">
        <f t="shared" si="1104"/>
        <v>-1.8851137505767297E-4</v>
      </c>
      <c r="SN177" s="10">
        <f t="shared" si="946"/>
        <v>95.127234453143615</v>
      </c>
      <c r="SO177" s="9">
        <f t="shared" si="641"/>
        <v>93.991806302212396</v>
      </c>
      <c r="SP177" s="9">
        <f t="shared" si="1278"/>
        <v>96.227598844040841</v>
      </c>
      <c r="SQ177" s="120">
        <f t="shared" si="947"/>
        <v>95.109702573126611</v>
      </c>
      <c r="SR177" s="15">
        <f t="shared" si="948"/>
        <v>-2.1802928974726677E-4</v>
      </c>
      <c r="SS177" s="12"/>
      <c r="ST177" s="11">
        <f t="shared" si="1105"/>
        <v>-2.0157432048632605E-4</v>
      </c>
      <c r="SU177" s="10">
        <f t="shared" si="949"/>
        <v>95.195188387848134</v>
      </c>
      <c r="SV177" s="9">
        <f t="shared" si="643"/>
        <v>93.993112704257427</v>
      </c>
      <c r="SW177" s="9">
        <f t="shared" si="1279"/>
        <v>96.364117569293455</v>
      </c>
      <c r="SX177" s="120">
        <f t="shared" si="950"/>
        <v>95.178615136775448</v>
      </c>
      <c r="SY177" s="15">
        <f t="shared" si="951"/>
        <v>-2.3121488109463048E-4</v>
      </c>
      <c r="SZ177" s="12"/>
      <c r="TA177" s="11">
        <f t="shared" si="1106"/>
        <v>-2.14793166183876E-4</v>
      </c>
      <c r="TB177" s="10">
        <f t="shared" si="952"/>
        <v>95.264081704983994</v>
      </c>
      <c r="TC177" s="9">
        <f t="shared" si="645"/>
        <v>93.994581896868752</v>
      </c>
      <c r="TD177" s="9">
        <f t="shared" si="1280"/>
        <v>96.502311159073301</v>
      </c>
      <c r="TE177" s="120">
        <f t="shared" si="953"/>
        <v>95.248446527971026</v>
      </c>
      <c r="TF177" s="15">
        <f t="shared" si="954"/>
        <v>-2.4454792637860584E-4</v>
      </c>
      <c r="TG177" s="12"/>
      <c r="TH177" s="11">
        <f t="shared" si="1107"/>
        <v>-2.2816171007247933E-4</v>
      </c>
      <c r="TI177" s="10">
        <f t="shared" si="955"/>
        <v>95.333893823718896</v>
      </c>
      <c r="TJ177" s="9">
        <f t="shared" si="647"/>
        <v>93.996225417426373</v>
      </c>
      <c r="TK177" s="9">
        <f t="shared" si="1281"/>
        <v>96.642125637628297</v>
      </c>
      <c r="TL177" s="120">
        <f t="shared" si="956"/>
        <v>95.319175527527335</v>
      </c>
      <c r="TM177" s="15">
        <f t="shared" si="957"/>
        <v>-2.5802203691089633E-4</v>
      </c>
      <c r="TN177" s="12"/>
      <c r="TO177" s="11">
        <f t="shared" si="1108"/>
        <v>-2.4167359290757433E-4</v>
      </c>
      <c r="TP177" s="10">
        <f t="shared" si="958"/>
        <v>95.404603619416406</v>
      </c>
      <c r="TQ177" s="9">
        <f t="shared" si="649"/>
        <v>93.998055036883997</v>
      </c>
      <c r="TR177" s="9">
        <f t="shared" si="1282"/>
        <v>96.783505440199988</v>
      </c>
      <c r="TS177" s="120">
        <f t="shared" si="959"/>
        <v>95.390780238541993</v>
      </c>
      <c r="TT177" s="15">
        <f t="shared" si="960"/>
        <v>-2.7163064626942776E-4</v>
      </c>
      <c r="TU177" s="12"/>
      <c r="TV177" s="11">
        <f t="shared" si="1109"/>
        <v>-2.5532227479719031E-4</v>
      </c>
      <c r="TW177" s="10">
        <f t="shared" si="961"/>
        <v>95.476189286726807</v>
      </c>
      <c r="TX177" s="9">
        <f t="shared" si="651"/>
        <v>94.000082741572427</v>
      </c>
      <c r="TY177" s="9">
        <f t="shared" si="1283"/>
        <v>96.926393215606325</v>
      </c>
      <c r="TZ177" s="120">
        <f t="shared" si="962"/>
        <v>95.463237978589376</v>
      </c>
      <c r="UA177" s="15">
        <f t="shared" si="963"/>
        <v>-2.8536699282117846E-4</v>
      </c>
      <c r="UB177" s="12"/>
      <c r="UC177" s="11">
        <f t="shared" si="1110"/>
        <v>-2.6910101755942022E-4</v>
      </c>
      <c r="UD177" s="10">
        <f t="shared" si="964"/>
        <v>95.548628231193021</v>
      </c>
      <c r="UE177" s="9">
        <f t="shared" si="653"/>
        <v>94.002320713573852</v>
      </c>
      <c r="UF177" s="9">
        <f t="shared" si="1284"/>
        <v>97.070730184255709</v>
      </c>
      <c r="UG177" s="120">
        <f t="shared" si="965"/>
        <v>95.536525448914773</v>
      </c>
      <c r="UH177" s="15">
        <f t="shared" si="966"/>
        <v>-2.9922415654872798E-4</v>
      </c>
      <c r="UI177" s="12"/>
      <c r="UJ177" s="11">
        <f t="shared" si="1111"/>
        <v>-2.8300292145917478E-4</v>
      </c>
      <c r="UK177" s="10">
        <f t="shared" si="967"/>
        <v>95.621897238239143</v>
      </c>
      <c r="UL177" s="9">
        <f t="shared" si="655"/>
        <v>94.004781310484702</v>
      </c>
      <c r="UM177" s="9">
        <f t="shared" si="1285"/>
        <v>97.216456180701158</v>
      </c>
      <c r="UN177" s="120">
        <f t="shared" si="968"/>
        <v>95.61061874559293</v>
      </c>
      <c r="UO177" s="15">
        <f t="shared" si="969"/>
        <v>-3.1319506517352608E-4</v>
      </c>
      <c r="UP177" s="12"/>
      <c r="UQ177" s="11">
        <f t="shared" si="1112"/>
        <v>-2.9702093121503173E-4</v>
      </c>
      <c r="UR177" s="10">
        <f t="shared" si="970"/>
        <v>95.695972483932238</v>
      </c>
      <c r="US177" s="9">
        <f t="shared" si="657"/>
        <v>94.007477044213644</v>
      </c>
      <c r="UT177" s="9">
        <f t="shared" si="1286"/>
        <v>97.363509701185819</v>
      </c>
      <c r="UU177" s="120">
        <f t="shared" si="971"/>
        <v>95.685493372699739</v>
      </c>
      <c r="UV177" s="15">
        <f t="shared" si="972"/>
        <v>-3.2727250085997863E-4</v>
      </c>
      <c r="UW177" s="12"/>
      <c r="UX177" s="11">
        <f t="shared" si="1113"/>
        <v>-3.1114784259445613E-4</v>
      </c>
      <c r="UY177" s="10">
        <f t="shared" si="973"/>
        <v>95.770829547767278</v>
      </c>
      <c r="UZ177" s="9">
        <f t="shared" si="659"/>
        <v>94.010420558864737</v>
      </c>
      <c r="VA177" s="9">
        <f t="shared" si="1287"/>
        <v>97.511827956633866</v>
      </c>
      <c r="VB177" s="120">
        <f t="shared" si="974"/>
        <v>95.761124257749302</v>
      </c>
      <c r="VC177" s="15">
        <f t="shared" si="975"/>
        <v>-3.414491075397865E-4</v>
      </c>
      <c r="VD177" s="12"/>
      <c r="VE177" s="11">
        <f t="shared" si="1114"/>
        <v>-3.2537630963758429E-4</v>
      </c>
      <c r="VF177" s="10">
        <f t="shared" si="976"/>
        <v>95.846443427729838</v>
      </c>
      <c r="VG177" s="9">
        <f t="shared" si="661"/>
        <v>94.013624607762594</v>
      </c>
      <c r="VH177" s="9">
        <f t="shared" si="1288"/>
        <v>97.661346930916821</v>
      </c>
      <c r="VI177" s="120">
        <f t="shared" si="977"/>
        <v>95.837485769339708</v>
      </c>
      <c r="VJ177" s="15">
        <f t="shared" si="978"/>
        <v>-3.5571739883440227E-4</v>
      </c>
      <c r="VK177" s="12"/>
      <c r="VL177" s="11">
        <f t="shared" si="1115"/>
        <v>-3.3969885248821434E-4</v>
      </c>
      <c r="VM177" s="10">
        <f t="shared" si="979"/>
        <v>95.922788557582237</v>
      </c>
      <c r="VN177" s="9">
        <f t="shared" si="663"/>
        <v>94.017102029681979</v>
      </c>
      <c r="VO177" s="9">
        <f t="shared" si="1289"/>
        <v>97.81200144419131</v>
      </c>
      <c r="VP177" s="120">
        <f t="shared" si="980"/>
        <v>95.914551736936644</v>
      </c>
      <c r="VQ177" s="15">
        <f t="shared" si="981"/>
        <v>-3.7006976654960162E-4</v>
      </c>
      <c r="VR177" s="12"/>
      <c r="VS177" s="11">
        <f t="shared" si="1116"/>
        <v>-3.5410786580666247E-4</v>
      </c>
      <c r="VT177" s="10">
        <f t="shared" si="982"/>
        <v>95.999838826304526</v>
      </c>
      <c r="VU177" s="9">
        <f t="shared" si="665"/>
        <v>94.020865724350202</v>
      </c>
      <c r="VV177" s="9">
        <f t="shared" si="1290"/>
        <v>97.963725221087756</v>
      </c>
      <c r="VW177" s="120">
        <f t="shared" si="983"/>
        <v>95.992295472718979</v>
      </c>
      <c r="VX177" s="15">
        <f t="shared" si="984"/>
        <v>-3.8449848971404372E-4</v>
      </c>
      <c r="VY177" s="12"/>
      <c r="VZ177" s="11">
        <f t="shared" si="1117"/>
        <v>-3.6859562773700896E-4</v>
      </c>
      <c r="WA177" s="10">
        <f t="shared" si="985"/>
        <v>96.077567599616259</v>
      </c>
      <c r="WB177" s="9">
        <f t="shared" si="667"/>
        <v>94.02492862729558</v>
      </c>
      <c r="WC177" s="9">
        <f t="shared" si="1291"/>
        <v>98.116450963491971</v>
      </c>
      <c r="WD177" s="120">
        <f t="shared" si="986"/>
        <v>96.070689795393776</v>
      </c>
      <c r="WE177" s="15">
        <f t="shared" si="987"/>
        <v>-3.9899574412948017E-4</v>
      </c>
      <c r="WF177" s="12"/>
      <c r="WG177" s="11">
        <f t="shared" si="1118"/>
        <v>-3.8315430939702457E-4</v>
      </c>
      <c r="WH177" s="10">
        <f t="shared" si="988"/>
        <v>96.155947743488809</v>
      </c>
      <c r="WI177" s="9">
        <f t="shared" si="669"/>
        <v>94.029303684120336</v>
      </c>
      <c r="WJ177" s="9">
        <f t="shared" si="1292"/>
        <v>98.27011042764488</v>
      </c>
      <c r="WK177" s="120">
        <f t="shared" si="989"/>
        <v>96.149707055882601</v>
      </c>
      <c r="WL177" s="15">
        <f t="shared" si="990"/>
        <v>-4.1355361239818716E-4</v>
      </c>
      <c r="WM177" s="12"/>
      <c r="WN177" s="11">
        <f t="shared" si="1119"/>
        <v>-3.9777598485684474E-4</v>
      </c>
      <c r="WO177" s="10">
        <f t="shared" si="991"/>
        <v>96.234951649551817</v>
      </c>
      <c r="WP177" s="9">
        <f t="shared" si="671"/>
        <v>94.034003824280802</v>
      </c>
      <c r="WQ177" s="9">
        <f t="shared" si="1293"/>
        <v>98.424634505259831</v>
      </c>
      <c r="WR177" s="120">
        <f t="shared" si="992"/>
        <v>96.229319164770317</v>
      </c>
      <c r="WS177" s="15">
        <f t="shared" si="993"/>
        <v>-4.2816409439023687E-4</v>
      </c>
      <c r="WT177" s="12"/>
      <c r="WU177" s="11">
        <f t="shared" si="1120"/>
        <v>-4.1245264156954987E-4</v>
      </c>
      <c r="WV177" s="10">
        <f t="shared" si="994"/>
        <v>96.314551262286827</v>
      </c>
      <c r="WW177" s="9">
        <f t="shared" si="673"/>
        <v>94.039041934461807</v>
      </c>
      <c r="WX177" s="9">
        <f t="shared" si="1294"/>
        <v>98.579953308332378</v>
      </c>
      <c r="WY177" s="120">
        <f t="shared" si="995"/>
        <v>96.309497621397099</v>
      </c>
      <c r="WZ177" s="15">
        <f t="shared" si="996"/>
        <v>-4.4281911811040612E-4</v>
      </c>
      <c r="XA177" s="12"/>
      <c r="XB177" s="11">
        <f t="shared" si="1121"/>
        <v>-4.271761912138363E-4</v>
      </c>
      <c r="XC177" s="10">
        <f t="shared" si="997"/>
        <v>96.394718107890611</v>
      </c>
      <c r="XD177" s="9">
        <f t="shared" si="675"/>
        <v>94.04443083163585</v>
      </c>
      <c r="XE177" s="9">
        <f t="shared" si="1295"/>
        <v>98.735996257301551</v>
      </c>
      <c r="XF177" s="120">
        <f t="shared" si="998"/>
        <v>96.390213544468708</v>
      </c>
      <c r="XG177" s="15">
        <f t="shared" si="999"/>
        <v>-4.575105509226731E-4</v>
      </c>
      <c r="XH177" s="12"/>
      <c r="XI177" s="11">
        <f t="shared" si="1122"/>
        <v>-4.4193848090707188E-4</v>
      </c>
      <c r="XJ177" s="10">
        <f t="shared" si="1000"/>
        <v>96.475423324684471</v>
      </c>
      <c r="XK177" s="9">
        <f t="shared" si="677"/>
        <v>94.050183235900562</v>
      </c>
      <c r="XL177" s="9">
        <f t="shared" si="1296"/>
        <v>98.892692171621206</v>
      </c>
      <c r="XM177" s="120">
        <f t="shared" si="1001"/>
        <v>96.471437703760884</v>
      </c>
      <c r="XN177" s="15">
        <f t="shared" si="1002"/>
        <v>-4.7223021103135284E-4</v>
      </c>
      <c r="XO177" s="12"/>
      <c r="XP177" s="11">
        <f t="shared" si="1123"/>
        <v>-4.5673130468793633E-4</v>
      </c>
      <c r="XQ177" s="10">
        <f t="shared" si="1003"/>
        <v>96.556637694646213</v>
      </c>
      <c r="XR177" s="9">
        <f t="shared" si="679"/>
        <v>94.056311743189156</v>
      </c>
      <c r="XS177" s="9">
        <f t="shared" si="1297"/>
        <v>99.049969051814728</v>
      </c>
      <c r="XT177" s="120">
        <f t="shared" si="1004"/>
        <v>96.553140397501949</v>
      </c>
      <c r="XU177" s="15">
        <f t="shared" si="1005"/>
        <v>-4.8696984888879424E-4</v>
      </c>
      <c r="XV177" s="12"/>
      <c r="XW177" s="11">
        <f t="shared" si="1124"/>
        <v>-4.7154638486198678E-4</v>
      </c>
      <c r="XX177" s="10">
        <f t="shared" si="1006"/>
        <v>96.638331520256344</v>
      </c>
      <c r="XY177" s="9">
        <f t="shared" si="681"/>
        <v>94.062828797139545</v>
      </c>
      <c r="XZ177" s="9">
        <f t="shared" si="1298"/>
        <v>99.207754401123879</v>
      </c>
      <c r="YA177" s="120">
        <f t="shared" si="1007"/>
        <v>96.635291599131705</v>
      </c>
      <c r="YB177" s="15">
        <f t="shared" si="1008"/>
        <v>-5.0172118130507133E-4</v>
      </c>
      <c r="YC177" s="12"/>
      <c r="YD177" s="11">
        <f t="shared" si="1125"/>
        <v>-4.8637540618291542E-4</v>
      </c>
      <c r="YE177" s="10">
        <f t="shared" si="1009"/>
        <v>96.720474771392475</v>
      </c>
      <c r="YF177" s="9">
        <f t="shared" si="683"/>
        <v>94.069746661520895</v>
      </c>
      <c r="YG177" s="9">
        <f t="shared" si="1299"/>
        <v>99.365975594868672</v>
      </c>
      <c r="YH177" s="120">
        <f t="shared" si="1010"/>
        <v>96.717861128194784</v>
      </c>
      <c r="YI177" s="15">
        <f t="shared" si="1011"/>
        <v>-5.16475930156024E-4</v>
      </c>
      <c r="YJ177" s="12"/>
      <c r="YK177" s="11">
        <f t="shared" si="1126"/>
        <v>-5.012100546698164E-4</v>
      </c>
      <c r="YL177" s="10">
        <f t="shared" si="1012"/>
        <v>96.803037256496111</v>
      </c>
      <c r="YM177" s="9">
        <f t="shared" si="685"/>
        <v>94.077077393550681</v>
      </c>
      <c r="YN177" s="9">
        <f t="shared" si="1300"/>
        <v>99.524559777020173</v>
      </c>
      <c r="YO177" s="120">
        <f t="shared" si="1013"/>
        <v>96.800818585285427</v>
      </c>
      <c r="YP177" s="15">
        <f t="shared" si="1014"/>
        <v>-5.3122581489930697E-4</v>
      </c>
      <c r="YQ177" s="12"/>
      <c r="YR177" s="11">
        <f t="shared" si="1127"/>
        <v>-5.1604201013221817E-4</v>
      </c>
      <c r="YS177" s="10">
        <f t="shared" si="1015"/>
        <v>96.885988557220145</v>
      </c>
      <c r="YT177" s="9">
        <f t="shared" si="687"/>
        <v>94.084832816979372</v>
      </c>
      <c r="YU177" s="9">
        <f t="shared" si="1301"/>
        <v>99.683433791462718</v>
      </c>
      <c r="YV177" s="120">
        <f t="shared" si="1016"/>
        <v>96.884133304221052</v>
      </c>
      <c r="YW177" s="15">
        <f t="shared" si="1017"/>
        <v>-5.4596254849598343E-4</v>
      </c>
      <c r="YX177" s="12"/>
      <c r="YY177" s="11">
        <f t="shared" si="1128"/>
        <v>-5.308629421123391E-4</v>
      </c>
      <c r="YZ177" s="10">
        <f t="shared" si="1018"/>
        <v>96.969297980345857</v>
      </c>
      <c r="ZA177" s="9">
        <f t="shared" si="689"/>
        <v>94.093024495046237</v>
      </c>
      <c r="ZB177" s="9">
        <f t="shared" si="1302"/>
        <v>99.842523460357427</v>
      </c>
      <c r="ZC177" s="120">
        <f t="shared" si="1019"/>
        <v>96.967773977701825</v>
      </c>
      <c r="ZD177" s="15">
        <f t="shared" si="1020"/>
        <v>-5.6067776967548165E-4</v>
      </c>
      <c r="ZE177" s="12"/>
      <c r="ZF177" s="11">
        <f t="shared" si="1129"/>
        <v>-5.4566444198790728E-4</v>
      </c>
      <c r="ZG177" s="10">
        <f t="shared" si="1021"/>
        <v>97.052934182227148</v>
      </c>
      <c r="ZH177" s="9">
        <f t="shared" si="691"/>
        <v>94.101663701362455</v>
      </c>
      <c r="ZI177" s="9">
        <f t="shared" si="1303"/>
        <v>100.00175537169139</v>
      </c>
      <c r="ZJ177" s="120">
        <f t="shared" si="1022"/>
        <v>97.051709536526914</v>
      </c>
      <c r="ZK177" s="15">
        <f t="shared" si="1023"/>
        <v>-5.7536322009266888E-4</v>
      </c>
      <c r="ZL177" s="12"/>
      <c r="ZM177" s="11">
        <f t="shared" si="1130"/>
        <v>-5.6043820067378013E-4</v>
      </c>
      <c r="ZN177" s="10">
        <f t="shared" si="1024"/>
        <v>97.136866050440673</v>
      </c>
      <c r="ZO177" s="9">
        <f t="shared" si="693"/>
        <v>94.110761396175889</v>
      </c>
      <c r="ZP177" s="9">
        <f t="shared" si="1304"/>
        <v>100.16105616401379</v>
      </c>
      <c r="ZQ177" s="120">
        <f t="shared" si="1025"/>
        <v>97.135908780094837</v>
      </c>
      <c r="ZR177" s="15">
        <f t="shared" si="1026"/>
        <v>-5.9001067689156306E-4</v>
      </c>
      <c r="ZS177" s="12"/>
      <c r="ZT177" s="11">
        <f t="shared" si="1131"/>
        <v>-5.7517594107750188E-4</v>
      </c>
      <c r="ZU177" s="10">
        <f t="shared" si="1027"/>
        <v>97.221062333217958</v>
      </c>
      <c r="ZV177" s="9">
        <f t="shared" si="695"/>
        <v>94.120328200981291</v>
      </c>
      <c r="ZW177" s="9">
        <f t="shared" si="1305"/>
        <v>100.32035120219075</v>
      </c>
      <c r="ZX177" s="120">
        <f t="shared" si="1028"/>
        <v>97.220339701586028</v>
      </c>
      <c r="ZY177" s="15">
        <f t="shared" si="1029"/>
        <v>-6.0461182604398876E-4</v>
      </c>
      <c r="ZZ177" s="12"/>
      <c r="AAA177" s="11">
        <f t="shared" si="1132"/>
        <v>-5.8986929111026786E-4</v>
      </c>
      <c r="AAB177" s="10">
        <f t="shared" si="1030"/>
        <v>97.305490962465697</v>
      </c>
      <c r="AAC177" s="9">
        <f t="shared" si="697"/>
        <v>94.130374369217662</v>
      </c>
      <c r="AAD177" s="9">
        <f t="shared" si="1306"/>
        <v>100.47956735215263</v>
      </c>
      <c r="AAE177" s="120">
        <f t="shared" si="1031"/>
        <v>97.304970860685145</v>
      </c>
      <c r="AAF177" s="15">
        <f t="shared" si="1032"/>
        <v>-6.1915853579400169E-4</v>
      </c>
      <c r="AAG177" s="12"/>
      <c r="AAH177" s="11">
        <f t="shared" si="1133"/>
        <v>-6.0451005804098418E-4</v>
      </c>
      <c r="AAI177" s="10">
        <f t="shared" si="1033"/>
        <v>97.39012043074041</v>
      </c>
      <c r="AAJ177" s="9">
        <f t="shared" si="699"/>
        <v>94.140909766097067</v>
      </c>
      <c r="AAK177" s="9">
        <f t="shared" si="1307"/>
        <v>100.63863016452002</v>
      </c>
      <c r="AAL177" s="120">
        <f t="shared" si="1034"/>
        <v>97.389769965308545</v>
      </c>
      <c r="AAM177" s="15">
        <f t="shared" si="1035"/>
        <v>-6.3364258397870514E-4</v>
      </c>
      <c r="AAN177" s="12"/>
      <c r="AAO177" s="11">
        <f t="shared" si="1134"/>
        <v>-6.1908995506273991E-4</v>
      </c>
      <c r="AAP177" s="10">
        <f t="shared" si="1036"/>
        <v>97.474918368481397</v>
      </c>
      <c r="AAQ177" s="9">
        <f t="shared" si="701"/>
        <v>94.15194383989288</v>
      </c>
      <c r="AAR177" s="9">
        <f t="shared" si="702"/>
        <v>100.79746632760762</v>
      </c>
      <c r="AAS177" s="120">
        <f t="shared" si="1037"/>
        <v>97.474705083750251</v>
      </c>
      <c r="AAT177" s="15">
        <f t="shared" si="1038"/>
        <v>-6.4805590003936999E-4</v>
      </c>
      <c r="AAU177" s="12"/>
      <c r="AAV177" s="11">
        <f t="shared" si="1135"/>
        <v>-6.3360084416076538E-4</v>
      </c>
      <c r="AAW177" s="10">
        <f t="shared" si="1039"/>
        <v>97.559852760101592</v>
      </c>
      <c r="AAX177" s="9">
        <f t="shared" si="703"/>
        <v>94.163485601751773</v>
      </c>
      <c r="AAY177" s="9">
        <f t="shared" si="704"/>
        <v>100.95600140993977</v>
      </c>
      <c r="AAZ177" s="120">
        <f t="shared" si="1040"/>
        <v>97.559743505845773</v>
      </c>
      <c r="ABA177" s="15">
        <f t="shared" si="1041"/>
        <v>-6.6239034684549764E-4</v>
      </c>
      <c r="ABB177" s="12"/>
      <c r="ABC177" s="11">
        <f t="shared" si="1227"/>
        <v>-6.4803451732481268E-4</v>
      </c>
      <c r="ABD177" s="10">
        <f t="shared" si="1228"/>
        <v>97.644890801380996</v>
      </c>
      <c r="ABE177" s="9">
        <f t="shared" si="1308"/>
        <v>94.175543598461417</v>
      </c>
      <c r="ABF177" s="9">
        <f t="shared" si="1229"/>
        <v>101.11416208098345</v>
      </c>
      <c r="ABG177" s="120">
        <f t="shared" si="1043"/>
        <v>97.644852839722432</v>
      </c>
      <c r="ABH177" s="15">
        <f t="shared" si="1230"/>
        <v>-6.7663793991116486E-4</v>
      </c>
      <c r="ABI177" s="12"/>
      <c r="ABJ177" s="11">
        <f t="shared" si="1231"/>
        <v>-6.6238291660013161E-4</v>
      </c>
      <c r="ABK177" s="10">
        <f t="shared" si="1232"/>
        <v>97.72999999999999</v>
      </c>
      <c r="ABL177" s="9">
        <f t="shared" si="706"/>
        <v>94.18812589344202</v>
      </c>
      <c r="ABM177" s="9"/>
      <c r="ABN177" s="101">
        <f t="shared" si="1046"/>
        <v>97.72999999999999</v>
      </c>
      <c r="ABO177" s="15">
        <f t="shared" si="1233"/>
        <v>-6.9079065376570015E-4</v>
      </c>
      <c r="ABP177" s="11"/>
      <c r="ABQ177" s="11"/>
    </row>
    <row r="178" spans="1:745" x14ac:dyDescent="0.2">
      <c r="A178" s="1">
        <f t="shared" si="707"/>
        <v>175.2</v>
      </c>
      <c r="B178" s="1">
        <f t="shared" si="1048"/>
        <v>-530.86680486868977</v>
      </c>
      <c r="C178" s="1">
        <f t="shared" si="1049"/>
        <v>-2564065.8939724509</v>
      </c>
      <c r="D178" s="2">
        <f t="shared" si="1050"/>
        <v>119.74</v>
      </c>
      <c r="E178" s="7">
        <f t="shared" si="1051"/>
        <v>2.8300000000000001E-3</v>
      </c>
      <c r="F178" s="1">
        <f t="shared" si="1052"/>
        <v>6.2352202539999999E-2</v>
      </c>
      <c r="G178" s="2">
        <f t="shared" si="1053"/>
        <v>3500</v>
      </c>
      <c r="H178" s="3">
        <f t="shared" si="1164"/>
        <v>58.333333333333336</v>
      </c>
      <c r="I178" s="3">
        <f t="shared" si="1165"/>
        <v>366.52</v>
      </c>
      <c r="J178" s="1">
        <f t="shared" si="1054"/>
        <v>0.77</v>
      </c>
      <c r="K178" s="1">
        <f t="shared" si="1055"/>
        <v>0.65</v>
      </c>
      <c r="L178" s="1">
        <f t="shared" si="1166"/>
        <v>0.50050000000000006</v>
      </c>
      <c r="M178" s="40">
        <f t="shared" si="1167"/>
        <v>9.0273513153513143</v>
      </c>
      <c r="N178" s="40">
        <f t="shared" si="1168"/>
        <v>685.17596483516479</v>
      </c>
      <c r="O178" s="1">
        <f t="shared" si="1056"/>
        <v>22.01</v>
      </c>
      <c r="P178" s="1">
        <f t="shared" si="1057"/>
        <v>101</v>
      </c>
      <c r="Q178" s="2">
        <f t="shared" si="1058"/>
        <v>9568.08</v>
      </c>
      <c r="R178" s="1">
        <f t="shared" si="1169"/>
        <v>95.680800000000005</v>
      </c>
      <c r="S178" s="7">
        <f t="shared" si="1059"/>
        <v>0.1084</v>
      </c>
      <c r="T178" s="7">
        <f t="shared" si="1170"/>
        <v>9.228889823999999E-3</v>
      </c>
      <c r="U178" s="7">
        <f t="shared" si="1171"/>
        <v>5.2029491518009133E-2</v>
      </c>
      <c r="V178" s="40">
        <f t="shared" si="1172"/>
        <v>5127.2756619537149</v>
      </c>
      <c r="W178" s="1">
        <f t="shared" si="1060"/>
        <v>0</v>
      </c>
      <c r="X178" s="1">
        <f t="shared" si="1061"/>
        <v>119.74</v>
      </c>
      <c r="Y178" s="1">
        <f t="shared" si="1062"/>
        <v>97.72999999999999</v>
      </c>
      <c r="Z178" s="6">
        <f t="shared" si="1173"/>
        <v>0.80246106979523479</v>
      </c>
      <c r="AA178" s="2">
        <f t="shared" si="1063"/>
        <v>464.2</v>
      </c>
      <c r="AB178" s="40">
        <f t="shared" si="1174"/>
        <v>27481.926356927921</v>
      </c>
      <c r="AC178" s="1">
        <f t="shared" si="1175"/>
        <v>0.20611977595863853</v>
      </c>
      <c r="AD178" s="2">
        <f t="shared" si="1147"/>
        <v>56</v>
      </c>
      <c r="AE178" s="10">
        <f t="shared" si="1176"/>
        <v>11.542707453683757</v>
      </c>
      <c r="AF178" s="12">
        <f t="shared" si="1177"/>
        <v>9.7441447070744397E-2</v>
      </c>
      <c r="AG178" s="43">
        <f t="shared" si="1178"/>
        <v>-1.4009082382031735E-4</v>
      </c>
      <c r="AH178" s="97">
        <f t="shared" si="1179"/>
        <v>3.6042644848442362E-5</v>
      </c>
      <c r="AI178" s="11">
        <f t="shared" si="1180"/>
        <v>0</v>
      </c>
      <c r="AJ178" s="43">
        <f t="shared" si="1181"/>
        <v>2.0198404821797403E-3</v>
      </c>
      <c r="AK178" s="43"/>
      <c r="AL178" s="11">
        <f t="shared" si="1182"/>
        <v>0</v>
      </c>
      <c r="AM178" s="10">
        <f t="shared" si="1183"/>
        <v>94.270174406134274</v>
      </c>
      <c r="AN178" s="9"/>
      <c r="AO178" s="9">
        <f t="shared" si="1184"/>
        <v>94.079211582841495</v>
      </c>
      <c r="AP178" s="108">
        <f t="shared" si="715"/>
        <v>94.079211582841495</v>
      </c>
      <c r="AQ178" s="15">
        <f t="shared" si="1185"/>
        <v>0</v>
      </c>
      <c r="AR178" s="49"/>
      <c r="AS178" s="11">
        <f t="shared" si="1186"/>
        <v>1.8623179953965433E-5</v>
      </c>
      <c r="AT178" s="10">
        <f t="shared" si="1187"/>
        <v>94.174688228808122</v>
      </c>
      <c r="AU178" s="9">
        <f t="shared" si="1188"/>
        <v>94.079211582841495</v>
      </c>
      <c r="AV178" s="9">
        <f t="shared" si="1189"/>
        <v>93.889095928544947</v>
      </c>
      <c r="AW178" s="101">
        <f t="shared" si="719"/>
        <v>93.984153755693228</v>
      </c>
      <c r="AX178" s="15">
        <f t="shared" si="720"/>
        <v>1.8539636527372857E-5</v>
      </c>
      <c r="AY178" s="49"/>
      <c r="AZ178" s="11">
        <f t="shared" si="1190"/>
        <v>3.7164659140640586E-5</v>
      </c>
      <c r="BA178" s="10">
        <f t="shared" si="1191"/>
        <v>94.079611422478138</v>
      </c>
      <c r="BB178" s="9">
        <f t="shared" si="1192"/>
        <v>94.079202136805364</v>
      </c>
      <c r="BC178" s="9">
        <f t="shared" si="1193"/>
        <v>93.699811502680333</v>
      </c>
      <c r="BD178" s="101">
        <f t="shared" si="723"/>
        <v>93.889506819742849</v>
      </c>
      <c r="BE178" s="15">
        <f t="shared" si="1194"/>
        <v>3.6997292435459405E-5</v>
      </c>
      <c r="BF178" s="49"/>
      <c r="BG178" s="11">
        <f t="shared" si="1195"/>
        <v>5.5624124935685585E-5</v>
      </c>
      <c r="BH178" s="10">
        <f t="shared" si="1196"/>
        <v>93.984926694411115</v>
      </c>
      <c r="BI178" s="9">
        <f t="shared" si="1197"/>
        <v>94.079164519554254</v>
      </c>
      <c r="BJ178" s="9">
        <f t="shared" si="1198"/>
        <v>93.511342332558044</v>
      </c>
      <c r="BK178" s="101">
        <f t="shared" si="728"/>
        <v>93.795253426056149</v>
      </c>
      <c r="BL178" s="15">
        <f t="shared" si="1199"/>
        <v>5.5372699307905478E-5</v>
      </c>
      <c r="BM178" s="49"/>
      <c r="BN178" s="11">
        <f t="shared" si="1200"/>
        <v>7.4001292294440156E-5</v>
      </c>
      <c r="BO178" s="10">
        <f t="shared" si="1201"/>
        <v>93.890616861207491</v>
      </c>
      <c r="BP178" s="9">
        <f t="shared" si="1202"/>
        <v>94.079080256235216</v>
      </c>
      <c r="BQ178" s="9">
        <f t="shared" si="1203"/>
        <v>93.323672423103716</v>
      </c>
      <c r="BR178" s="101">
        <f t="shared" si="733"/>
        <v>93.701376339669466</v>
      </c>
      <c r="BS178" s="15">
        <f t="shared" si="1204"/>
        <v>7.3665615322470934E-5</v>
      </c>
      <c r="BT178" s="12"/>
      <c r="BU178" s="11">
        <f t="shared" si="1205"/>
        <v>9.2295902821399654E-5</v>
      </c>
      <c r="BV178" s="10">
        <f t="shared" si="1206"/>
        <v>93.79666485362273</v>
      </c>
      <c r="BW178" s="9">
        <f t="shared" si="1207"/>
        <v>94.078931122184841</v>
      </c>
      <c r="BX178" s="9">
        <f t="shared" si="1208"/>
        <v>93.136785766328643</v>
      </c>
      <c r="BY178" s="101">
        <f t="shared" si="738"/>
        <v>93.607858444256749</v>
      </c>
      <c r="BZ178" s="15">
        <f t="shared" si="1209"/>
        <v>9.1875824314191962E-5</v>
      </c>
      <c r="CA178" s="12"/>
      <c r="CB178" s="11">
        <f t="shared" si="1210"/>
        <v>1.1050772385086623E-4</v>
      </c>
      <c r="CC178" s="10">
        <f t="shared" si="1211"/>
        <v>93.703053721183295</v>
      </c>
      <c r="CD178" s="9">
        <f t="shared" si="1212"/>
        <v>94.078699142652411</v>
      </c>
      <c r="CE178" s="9">
        <f t="shared" si="1213"/>
        <v>92.950666350522354</v>
      </c>
      <c r="CF178" s="101">
        <f t="shared" si="743"/>
        <v>93.514682746587383</v>
      </c>
      <c r="CG178" s="15">
        <f t="shared" si="1214"/>
        <v>1.1000313485195248E-4</v>
      </c>
      <c r="CH178" s="12"/>
      <c r="CI178" s="11">
        <f t="shared" si="1215"/>
        <v>1.2863654754027194E-4</v>
      </c>
      <c r="CJ178" s="10">
        <f t="shared" si="1216"/>
        <v>93.609766636596959</v>
      </c>
      <c r="CK178" s="9">
        <f t="shared" si="1217"/>
        <v>94.078366592389827</v>
      </c>
      <c r="CL178" s="9">
        <f t="shared" si="1218"/>
        <v>92.765298169172979</v>
      </c>
      <c r="CM178" s="101">
        <f t="shared" si="748"/>
        <v>93.42183238078141</v>
      </c>
      <c r="CN178" s="15">
        <f t="shared" si="1219"/>
        <v>1.280473793285865E-4</v>
      </c>
      <c r="CO178" s="12"/>
      <c r="CP178" s="11">
        <f t="shared" si="1220"/>
        <v>1.4668218997635651E-4</v>
      </c>
      <c r="CQ178" s="10">
        <f t="shared" si="1221"/>
        <v>93.516786899963719</v>
      </c>
      <c r="CR178" s="9">
        <f t="shared" si="1222"/>
        <v>94.077915995115447</v>
      </c>
      <c r="CS178" s="9">
        <f t="shared" si="524"/>
        <v>92.580665229611128</v>
      </c>
      <c r="CT178" s="101">
        <f t="shared" si="752"/>
        <v>93.32929061236328</v>
      </c>
      <c r="CU178" s="15">
        <f t="shared" si="1223"/>
        <v>1.4600841306568402E-4</v>
      </c>
      <c r="CV178" s="12"/>
      <c r="CW178" s="11">
        <f t="shared" si="754"/>
        <v>1.6464449029528363E-4</v>
      </c>
      <c r="CX178" s="10">
        <f t="shared" si="755"/>
        <v>93.424097942788677</v>
      </c>
      <c r="CY178" s="9">
        <f t="shared" si="525"/>
        <v>94.077330122858754</v>
      </c>
      <c r="CZ178" s="9">
        <f t="shared" si="526"/>
        <v>92.396751561380427</v>
      </c>
      <c r="DA178" s="101">
        <f t="shared" si="756"/>
        <v>93.237040842119598</v>
      </c>
      <c r="DB178" s="15">
        <f t="shared" si="757"/>
        <v>1.6388611343338031E-4</v>
      </c>
      <c r="DC178" s="12"/>
      <c r="DD178" s="11">
        <f t="shared" si="758"/>
        <v>1.8252330981710586E-4</v>
      </c>
      <c r="DE178" s="10">
        <f t="shared" si="759"/>
        <v>93.331683331801742</v>
      </c>
      <c r="DF178" s="9">
        <f t="shared" si="527"/>
        <v>94.0765919951927</v>
      </c>
      <c r="DG178" s="9">
        <f t="shared" si="528"/>
        <v>92.213541224333426</v>
      </c>
      <c r="DH178" s="101">
        <f t="shared" si="760"/>
        <v>93.145066609763063</v>
      </c>
      <c r="DI178" s="15">
        <f t="shared" si="761"/>
        <v>1.8168037898603749E-4</v>
      </c>
      <c r="DJ178" s="12"/>
      <c r="DK178" s="11">
        <f t="shared" si="762"/>
        <v>2.0031853119536556E-4</v>
      </c>
      <c r="DL178" s="10">
        <f t="shared" si="763"/>
        <v>93.239526772586743</v>
      </c>
      <c r="DM178" s="9">
        <f t="shared" si="529"/>
        <v>94.075684878360192</v>
      </c>
      <c r="DN178" s="9">
        <f t="shared" si="530"/>
        <v>92.031018316455473</v>
      </c>
      <c r="DO178" s="101">
        <f t="shared" si="764"/>
        <v>93.05335159740784</v>
      </c>
      <c r="DP178" s="15">
        <f t="shared" si="765"/>
        <v>1.9939112861405998E-4</v>
      </c>
      <c r="DQ178" s="12"/>
      <c r="DR178" s="11">
        <f t="shared" si="766"/>
        <v>2.1803005758219986E-4</v>
      </c>
      <c r="DS178" s="10">
        <f t="shared" si="767"/>
        <v>93.147612113024479</v>
      </c>
      <c r="DT178" s="9">
        <f t="shared" si="531"/>
        <v>94.074592284301133</v>
      </c>
      <c r="DU178" s="9">
        <f t="shared" si="532"/>
        <v>91.849166981416644</v>
      </c>
      <c r="DV178" s="101">
        <f t="shared" si="768"/>
        <v>92.961879632858881</v>
      </c>
      <c r="DW178" s="15">
        <f t="shared" si="769"/>
        <v>2.1701830071259705E-4</v>
      </c>
      <c r="DX178" s="12"/>
      <c r="DY178" s="11">
        <f t="shared" si="770"/>
        <v>2.3565781180962959E-4</v>
      </c>
      <c r="DZ178" s="10">
        <f t="shared" si="771"/>
        <v>93.055923346552703</v>
      </c>
      <c r="EA178" s="9">
        <f t="shared" si="533"/>
        <v>94.07329796958625</v>
      </c>
      <c r="EB178" s="9">
        <f t="shared" si="534"/>
        <v>91.667971415855661</v>
      </c>
      <c r="EC178" s="101">
        <f t="shared" si="772"/>
        <v>92.870634692720955</v>
      </c>
      <c r="ED178" s="15">
        <f t="shared" si="773"/>
        <v>2.3456185236723308E-4</v>
      </c>
      <c r="EE178" s="12"/>
      <c r="EF178" s="11">
        <f t="shared" si="774"/>
        <v>2.5320173558721136E-4</v>
      </c>
      <c r="EG178" s="10">
        <f t="shared" si="775"/>
        <v>92.964444615248013</v>
      </c>
      <c r="EH178" s="9">
        <f t="shared" si="535"/>
        <v>94.071785934263644</v>
      </c>
      <c r="EI178" s="9">
        <f t="shared" si="536"/>
        <v>91.48741587639627</v>
      </c>
      <c r="EJ178" s="101">
        <f t="shared" si="776"/>
        <v>92.779600905329957</v>
      </c>
      <c r="EK178" s="15">
        <f t="shared" si="777"/>
        <v>2.5202175855731321E-4</v>
      </c>
      <c r="EL178" s="12"/>
      <c r="EM178" s="11">
        <f t="shared" si="778"/>
        <v>2.706617887166192E-4</v>
      </c>
      <c r="EN178" s="10">
        <f t="shared" si="779"/>
        <v>92.873160212732785</v>
      </c>
      <c r="EO178" s="9">
        <f t="shared" si="537"/>
        <v>94.070040420623855</v>
      </c>
      <c r="EP178" s="9">
        <f t="shared" si="538"/>
        <v>91.307484686398382</v>
      </c>
      <c r="EQ178" s="101">
        <f t="shared" si="780"/>
        <v>92.688762553511111</v>
      </c>
      <c r="ER178" s="15">
        <f t="shared" si="781"/>
        <v>2.6939801137714067E-4</v>
      </c>
      <c r="ES178" s="12"/>
      <c r="ET178" s="11">
        <f t="shared" si="782"/>
        <v>2.8803794832352896E-4</v>
      </c>
      <c r="EU178" s="10">
        <f t="shared" si="783"/>
        <v>92.782054586910988</v>
      </c>
      <c r="EV178" s="9">
        <f t="shared" si="539"/>
        <v>94.06804591188903</v>
      </c>
      <c r="EW178" s="9">
        <f t="shared" si="540"/>
        <v>91.128162242448525</v>
      </c>
      <c r="EX178" s="101">
        <f t="shared" si="784"/>
        <v>92.598104077168784</v>
      </c>
      <c r="EY178" s="15">
        <f t="shared" si="785"/>
        <v>2.8669061927521437E-4</v>
      </c>
      <c r="EZ178" s="12"/>
      <c r="FA178" s="11">
        <f t="shared" si="786"/>
        <v>3.0533020810689199E-4</v>
      </c>
      <c r="FB178" s="10">
        <f t="shared" si="787"/>
        <v>92.691112342537863</v>
      </c>
      <c r="FC178" s="9">
        <f t="shared" si="541"/>
        <v>94.065787130831609</v>
      </c>
      <c r="FD178" s="9">
        <f t="shared" si="542"/>
        <v>90.949433020590945</v>
      </c>
      <c r="FE178" s="101">
        <f t="shared" si="788"/>
        <v>92.507610075711284</v>
      </c>
      <c r="FF178" s="15">
        <f t="shared" si="789"/>
        <v>3.0389960631190086E-4</v>
      </c>
      <c r="FG178" s="12"/>
      <c r="FH178" s="11">
        <f t="shared" si="790"/>
        <v>3.225385776060057E-4</v>
      </c>
      <c r="FI178" s="10">
        <f t="shared" si="791"/>
        <v>92.600318243626759</v>
      </c>
      <c r="FJ178" s="9">
        <f t="shared" si="543"/>
        <v>94.063249038327683</v>
      </c>
      <c r="FK178" s="9">
        <f t="shared" si="544"/>
        <v>90.77128158230316</v>
      </c>
      <c r="FL178" s="101">
        <f t="shared" si="792"/>
        <v>92.417265310315429</v>
      </c>
      <c r="FM178" s="15">
        <f t="shared" si="793"/>
        <v>3.2102501143561744E-4</v>
      </c>
      <c r="FN178" s="12"/>
      <c r="FO178" s="11">
        <f t="shared" si="794"/>
        <v>3.3966308148557694E-4</v>
      </c>
      <c r="FP178" s="10">
        <f t="shared" si="795"/>
        <v>92.509657215697374</v>
      </c>
      <c r="FQ178" s="9">
        <f t="shared" si="545"/>
        <v>94.060416831850063</v>
      </c>
      <c r="FR178" s="9">
        <f t="shared" si="546"/>
        <v>90.593692580219539</v>
      </c>
      <c r="FS178" s="101">
        <f t="shared" si="796"/>
        <v>92.327054706034801</v>
      </c>
      <c r="FT178" s="15">
        <f t="shared" si="797"/>
        <v>3.3806688777774345E-4</v>
      </c>
      <c r="FU178" s="12"/>
      <c r="FV178" s="11">
        <f t="shared" si="798"/>
        <v>3.5670375883885687E-4</v>
      </c>
      <c r="FW178" s="10">
        <f t="shared" si="799"/>
        <v>92.419114347869709</v>
      </c>
      <c r="FX178" s="9">
        <f t="shared" si="547"/>
        <v>94.057275943905822</v>
      </c>
      <c r="FY178" s="9">
        <f t="shared" si="548"/>
        <v>90.416650763606853</v>
      </c>
      <c r="FZ178" s="101">
        <f t="shared" si="800"/>
        <v>92.236963353756337</v>
      </c>
      <c r="GA178" s="15">
        <f t="shared" si="801"/>
        <v>3.5502530196628165E-4</v>
      </c>
      <c r="GB178" s="12"/>
      <c r="GC178" s="11">
        <f t="shared" si="802"/>
        <v>3.7366066250902073E-4</v>
      </c>
      <c r="GD178" s="10">
        <f t="shared" si="803"/>
        <v>92.328674894807875</v>
      </c>
      <c r="GE178" s="9">
        <f t="shared" si="549"/>
        <v>94.053812040422883</v>
      </c>
      <c r="GF178" s="9">
        <f t="shared" si="550"/>
        <v>90.240140983594614</v>
      </c>
      <c r="GG178" s="101">
        <f t="shared" si="804"/>
        <v>92.146976512008749</v>
      </c>
      <c r="GH178" s="15">
        <f t="shared" si="805"/>
        <v>3.7190033345847989E-4</v>
      </c>
      <c r="GI178" s="12"/>
      <c r="GJ178" s="11">
        <f t="shared" si="1224"/>
        <v>3.9053385842891599E-4</v>
      </c>
      <c r="GK178" s="10">
        <f t="shared" si="1225"/>
        <v>92.238324278517439</v>
      </c>
      <c r="GL178" s="9">
        <f t="shared" si="551"/>
        <v>94.050011019090164</v>
      </c>
      <c r="GM178" s="9">
        <f t="shared" si="1234"/>
        <v>90.064148198166563</v>
      </c>
      <c r="GN178" s="120">
        <f t="shared" si="808"/>
        <v>92.057079608628356</v>
      </c>
      <c r="GO178" s="15">
        <f t="shared" si="1226"/>
        <v>3.8869207389220296E-4</v>
      </c>
      <c r="GP178" s="12"/>
      <c r="GQ178" s="11">
        <f t="shared" si="810"/>
        <v>4.0732342497905251E-4</v>
      </c>
      <c r="GR178" s="10">
        <f t="shared" si="811"/>
        <v>92.148048090001538</v>
      </c>
      <c r="GS178" s="9">
        <f t="shared" si="553"/>
        <v>94.045859007655352</v>
      </c>
      <c r="GT178" s="9">
        <f t="shared" si="1235"/>
        <v>89.888657476913394</v>
      </c>
      <c r="GU178" s="120">
        <f t="shared" si="812"/>
        <v>91.967258242284373</v>
      </c>
      <c r="GV178" s="15">
        <f t="shared" si="813"/>
        <v>4.0540062645645652E-4</v>
      </c>
      <c r="GW178" s="12"/>
      <c r="GX178" s="11">
        <f t="shared" si="814"/>
        <v>4.2402945236423784E-4</v>
      </c>
      <c r="GY178" s="10">
        <f t="shared" si="815"/>
        <v>92.057832090777794</v>
      </c>
      <c r="GZ178" s="9">
        <f t="shared" si="555"/>
        <v>94.04134236218448</v>
      </c>
      <c r="HA178" s="9">
        <f t="shared" si="556"/>
        <v>89.713654005556492</v>
      </c>
      <c r="HB178" s="101">
        <f t="shared" si="816"/>
        <v>91.877498183870486</v>
      </c>
      <c r="HC178" s="15">
        <f t="shared" si="817"/>
        <v>4.2202610528053319E-4</v>
      </c>
      <c r="HD178" s="12"/>
      <c r="HE178" s="11">
        <f t="shared" si="818"/>
        <v>4.406520420082861E-4</v>
      </c>
      <c r="HF178" s="10">
        <f t="shared" si="819"/>
        <v>91.967662214262901</v>
      </c>
      <c r="HG178" s="9">
        <f t="shared" si="557"/>
        <v>94.036447665287056</v>
      </c>
      <c r="HH178" s="9">
        <f t="shared" si="558"/>
        <v>89.539123090242342</v>
      </c>
      <c r="HI178" s="101">
        <f t="shared" si="820"/>
        <v>91.787785377764692</v>
      </c>
      <c r="HJ178" s="15">
        <f t="shared" si="821"/>
        <v>4.3856863484213884E-4</v>
      </c>
      <c r="HK178" s="12"/>
      <c r="HL178" s="11">
        <f t="shared" si="822"/>
        <v>4.5719130596727736E-4</v>
      </c>
      <c r="HM178" s="10">
        <f t="shared" si="823"/>
        <v>91.877524567026455</v>
      </c>
      <c r="HN178" s="9">
        <f t="shared" si="559"/>
        <v>94.031161724310451</v>
      </c>
      <c r="HO178" s="9">
        <f t="shared" si="1236"/>
        <v>89.365050161614732</v>
      </c>
      <c r="HP178" s="120">
        <f t="shared" si="824"/>
        <v>91.698105942962599</v>
      </c>
      <c r="HQ178" s="15">
        <f t="shared" si="825"/>
        <v>4.5502834939419978E-4</v>
      </c>
      <c r="HR178" s="12"/>
      <c r="HS178" s="11">
        <f t="shared" si="1064"/>
        <v>4.7364736636099308E-4</v>
      </c>
      <c r="HT178" s="10">
        <f t="shared" si="826"/>
        <v>91.787405429919374</v>
      </c>
      <c r="HU178" s="9">
        <f t="shared" si="1237"/>
        <v>94.02547156950699</v>
      </c>
      <c r="HV178" s="9">
        <f t="shared" si="562"/>
        <v>89.191420778668871</v>
      </c>
      <c r="HW178" s="120">
        <f t="shared" si="827"/>
        <v>91.608446174087931</v>
      </c>
      <c r="HX178" s="15">
        <f t="shared" si="828"/>
        <v>4.7140539241029771E-4</v>
      </c>
      <c r="HY178" s="12"/>
      <c r="HZ178" s="11">
        <f t="shared" si="1065"/>
        <v>4.9002035482251162E-4</v>
      </c>
      <c r="IA178" s="10">
        <f t="shared" si="829"/>
        <v>91.697291259080629</v>
      </c>
      <c r="IB178" s="9">
        <f t="shared" si="1238"/>
        <v>94.019364452177143</v>
      </c>
      <c r="IC178" s="9">
        <f t="shared" si="564"/>
        <v>89.018220632391589</v>
      </c>
      <c r="ID178" s="120">
        <f t="shared" si="830"/>
        <v>91.518792542284359</v>
      </c>
      <c r="IE178" s="15">
        <f t="shared" si="831"/>
        <v>4.8769991604858586E-4</v>
      </c>
      <c r="IF178" s="12"/>
      <c r="IG178" s="11">
        <f t="shared" si="1066"/>
        <v>5.0631041196589385E-4</v>
      </c>
      <c r="IH178" s="10">
        <f t="shared" si="832"/>
        <v>91.607168686825901</v>
      </c>
      <c r="II178" s="9">
        <f t="shared" si="1239"/>
        <v>94.01282784279185</v>
      </c>
      <c r="IJ178" s="9">
        <f t="shared" si="566"/>
        <v>88.845435549194377</v>
      </c>
      <c r="IK178" s="120">
        <f t="shared" si="833"/>
        <v>91.429131695993107</v>
      </c>
      <c r="IL178" s="15">
        <f t="shared" si="834"/>
        <v>5.0391208063391764E-4</v>
      </c>
      <c r="IM178" s="12"/>
      <c r="IN178" s="11">
        <f t="shared" si="1067"/>
        <v>5.2251768687161223E-4</v>
      </c>
      <c r="IO178" s="10">
        <f t="shared" si="835"/>
        <v>91.517024522423043</v>
      </c>
      <c r="IP178" s="9">
        <f t="shared" si="1240"/>
        <v>94.005849429097026</v>
      </c>
      <c r="IQ178" s="9">
        <f t="shared" si="568"/>
        <v>88.673051494141149</v>
      </c>
      <c r="IR178" s="120">
        <f t="shared" si="836"/>
        <v>91.339450461619094</v>
      </c>
      <c r="IS178" s="15">
        <f t="shared" si="837"/>
        <v>5.200420541582345E-4</v>
      </c>
      <c r="IT178" s="12"/>
      <c r="IU178" s="11">
        <f t="shared" si="1068"/>
        <v>5.386423365898442E-4</v>
      </c>
      <c r="IV178" s="10">
        <f t="shared" si="838"/>
        <v>91.426845752756719</v>
      </c>
      <c r="IW178" s="9">
        <f t="shared" si="1241"/>
        <v>93.998417114203065</v>
      </c>
      <c r="IX178" s="9">
        <f t="shared" si="570"/>
        <v>88.501054573977484</v>
      </c>
      <c r="IY178" s="120">
        <f t="shared" si="839"/>
        <v>91.249735844090281</v>
      </c>
      <c r="IZ178" s="15">
        <f t="shared" si="840"/>
        <v>5.3609001179886161E-4</v>
      </c>
      <c r="JA178" s="12"/>
      <c r="JB178" s="11">
        <f t="shared" si="1069"/>
        <v>5.5468452566127509E-4</v>
      </c>
      <c r="JC178" s="10">
        <f t="shared" si="841"/>
        <v>91.336619542886893</v>
      </c>
      <c r="JD178" s="9">
        <f t="shared" si="1242"/>
        <v>93.990519014661899</v>
      </c>
      <c r="JE178" s="9">
        <f t="shared" si="572"/>
        <v>88.329431039967687</v>
      </c>
      <c r="JF178" s="120">
        <f t="shared" si="842"/>
        <v>91.1599750273148</v>
      </c>
      <c r="JG178" s="15">
        <f t="shared" si="843"/>
        <v>5.5205613545430835E-4</v>
      </c>
      <c r="JH178" s="12"/>
      <c r="JI178" s="11">
        <f t="shared" si="1070"/>
        <v>5.7064442565504781E-4</v>
      </c>
      <c r="JJ178" s="10">
        <f t="shared" si="844"/>
        <v>91.24633323650562</v>
      </c>
      <c r="JK178" s="9">
        <f t="shared" si="1243"/>
        <v>93.982143458534338</v>
      </c>
      <c r="JL178" s="9">
        <f t="shared" si="574"/>
        <v>88.158167290540916</v>
      </c>
      <c r="JM178" s="120">
        <f t="shared" si="845"/>
        <v>91.07015537453762</v>
      </c>
      <c r="JN178" s="15">
        <f t="shared" si="846"/>
        <v>5.6794061329776908E-4</v>
      </c>
      <c r="JO178" s="12"/>
      <c r="JP178" s="11">
        <f t="shared" si="1071"/>
        <v>5.8652221472401691E-4</v>
      </c>
      <c r="JQ178" s="10">
        <f t="shared" si="847"/>
        <v>91.15597435629391</v>
      </c>
      <c r="JR178" s="9">
        <f t="shared" si="1244"/>
        <v>93.973278983449703</v>
      </c>
      <c r="JS178" s="9">
        <f t="shared" si="576"/>
        <v>87.987249873754124</v>
      </c>
      <c r="JT178" s="120">
        <f t="shared" si="848"/>
        <v>90.980264428601913</v>
      </c>
      <c r="JU178" s="15">
        <f t="shared" si="849"/>
        <v>5.8374363934770787E-4</v>
      </c>
      <c r="JV178" s="12"/>
      <c r="JW178" s="11">
        <f t="shared" si="1072"/>
        <v>6.0231807717676998E-4</v>
      </c>
      <c r="JX178" s="10">
        <f t="shared" si="850"/>
        <v>91.065530604183692</v>
      </c>
      <c r="JY178" s="9">
        <f t="shared" si="1245"/>
        <v>93.963914334660359</v>
      </c>
      <c r="JZ178" s="9">
        <f t="shared" si="578"/>
        <v>87.816665489578313</v>
      </c>
      <c r="KA178" s="120">
        <f t="shared" si="851"/>
        <v>90.890289912119329</v>
      </c>
      <c r="KB178" s="15">
        <f t="shared" si="852"/>
        <v>5.9946541305521414E-4</v>
      </c>
      <c r="KC178" s="12"/>
      <c r="KD178" s="11">
        <f t="shared" si="1073"/>
        <v>6.1803220306603319E-4</v>
      </c>
      <c r="KE178" s="10">
        <f t="shared" si="853"/>
        <v>90.974989861529153</v>
      </c>
      <c r="KF178" s="9">
        <f t="shared" si="1246"/>
        <v>93.954038463092843</v>
      </c>
      <c r="KG178" s="9">
        <f t="shared" si="580"/>
        <v>87.646400992006718</v>
      </c>
      <c r="KH178" s="120">
        <f t="shared" si="854"/>
        <v>90.800219727549774</v>
      </c>
      <c r="KI178" s="15">
        <f t="shared" si="855"/>
        <v>6.151061389083433E-4</v>
      </c>
      <c r="KJ178" s="12"/>
      <c r="KK178" s="11">
        <f t="shared" si="1074"/>
        <v>6.3366478779381839E-4</v>
      </c>
      <c r="KL178" s="10">
        <f t="shared" si="856"/>
        <v>90.884340189187682</v>
      </c>
      <c r="KM178" s="9">
        <f t="shared" si="1247"/>
        <v>93.943640523397846</v>
      </c>
      <c r="KN178" s="9">
        <f t="shared" si="582"/>
        <v>87.476443390998483</v>
      </c>
      <c r="KO178" s="120">
        <f t="shared" si="857"/>
        <v>90.710041957198172</v>
      </c>
      <c r="KP178" s="15">
        <f t="shared" si="858"/>
        <v>6.306660260524266E-4</v>
      </c>
      <c r="KQ178" s="12"/>
      <c r="KR178" s="11">
        <f t="shared" si="1075"/>
        <v>6.4921603173215216E-4</v>
      </c>
      <c r="KS178" s="10">
        <f t="shared" si="859"/>
        <v>90.793569827518212</v>
      </c>
      <c r="KT178" s="9">
        <f t="shared" si="1248"/>
        <v>93.932709872000615</v>
      </c>
      <c r="KU178" s="9">
        <f t="shared" si="584"/>
        <v>87.306779854256149</v>
      </c>
      <c r="KV178" s="120">
        <f t="shared" si="860"/>
        <v>90.619744863128375</v>
      </c>
      <c r="KW178" s="15">
        <f t="shared" si="861"/>
        <v>6.4614528792662112E-4</v>
      </c>
      <c r="KX178" s="12"/>
      <c r="KY178" s="11">
        <f t="shared" si="1076"/>
        <v>6.6468613985978808E-4</v>
      </c>
      <c r="KZ178" s="10">
        <f t="shared" si="862"/>
        <v>90.702667196296886</v>
      </c>
      <c r="LA178" s="9">
        <f t="shared" si="1249"/>
        <v>93.92123606515355</v>
      </c>
      <c r="LB178" s="9">
        <f t="shared" si="586"/>
        <v>87.137397708844489</v>
      </c>
      <c r="LC178" s="120">
        <f t="shared" si="863"/>
        <v>90.529316886999027</v>
      </c>
      <c r="LD178" s="15">
        <f t="shared" si="864"/>
        <v>6.6154414191610974E-4</v>
      </c>
      <c r="LE178" s="12"/>
      <c r="LF178" s="11">
        <f t="shared" si="1077"/>
        <v>6.8007532141431946E-4</v>
      </c>
      <c r="LG178" s="10">
        <f t="shared" si="865"/>
        <v>90.611620894554633</v>
      </c>
      <c r="LH178" s="9">
        <f t="shared" si="1250"/>
        <v>93.909208856992635</v>
      </c>
      <c r="LI178" s="9">
        <f t="shared" si="588"/>
        <v>86.968284442656056</v>
      </c>
      <c r="LJ178" s="120">
        <f t="shared" si="866"/>
        <v>90.438746649824338</v>
      </c>
      <c r="LK178" s="15">
        <f t="shared" si="867"/>
        <v>6.7686280901969279E-4</v>
      </c>
      <c r="LL178" s="12"/>
      <c r="LM178" s="11">
        <f t="shared" si="1078"/>
        <v>6.9538378955933202E-4</v>
      </c>
      <c r="LN178" s="10">
        <f t="shared" si="868"/>
        <v>90.520419700340071</v>
      </c>
      <c r="LO178" s="9">
        <f t="shared" si="1251"/>
        <v>93.896618197598997</v>
      </c>
      <c r="LP178" s="9">
        <f t="shared" si="590"/>
        <v>86.799427705727069</v>
      </c>
      <c r="LQ178" s="120">
        <f t="shared" si="869"/>
        <v>90.34802295166304</v>
      </c>
      <c r="LR178" s="15">
        <f t="shared" si="870"/>
        <v>6.9210151353239074E-4</v>
      </c>
      <c r="LS178" s="12"/>
      <c r="LT178" s="11">
        <f t="shared" si="1079"/>
        <v>7.1061176106641116E-4</v>
      </c>
      <c r="LU178" s="10">
        <f t="shared" si="871"/>
        <v>90.429052570410207</v>
      </c>
      <c r="LV178" s="9">
        <f t="shared" si="1252"/>
        <v>93.88345423106702</v>
      </c>
      <c r="LW178" s="9">
        <f t="shared" si="592"/>
        <v>86.630815311409137</v>
      </c>
      <c r="LX178" s="120">
        <f t="shared" si="872"/>
        <v>90.257134771238071</v>
      </c>
      <c r="LY178" s="15">
        <f t="shared" si="873"/>
        <v>7.0726048274283022E-4</v>
      </c>
      <c r="LZ178" s="12"/>
      <c r="MA178" s="11">
        <f t="shared" si="1080"/>
        <v>7.2575945601158838E-4</v>
      </c>
      <c r="MB178" s="10">
        <f t="shared" si="874"/>
        <v>90.337508639852359</v>
      </c>
      <c r="MC178" s="9">
        <f t="shared" si="1253"/>
        <v>93.869707293580234</v>
      </c>
      <c r="MD178" s="9">
        <f t="shared" si="594"/>
        <v>86.462435237401124</v>
      </c>
      <c r="ME178" s="120">
        <f t="shared" si="875"/>
        <v>90.166071265490672</v>
      </c>
      <c r="MF178" s="15">
        <f t="shared" si="876"/>
        <v>7.2233994664494322E-4</v>
      </c>
      <c r="MG178" s="12"/>
      <c r="MH178" s="11">
        <f t="shared" si="1081"/>
        <v>7.4082709748597296E-4</v>
      </c>
      <c r="MI178" s="10">
        <f t="shared" si="877"/>
        <v>90.245777221639941</v>
      </c>
      <c r="MJ178" s="9">
        <f t="shared" si="1254"/>
        <v>93.855367911496046</v>
      </c>
      <c r="MK178" s="9">
        <f t="shared" si="596"/>
        <v>86.294275626647135</v>
      </c>
      <c r="ML178" s="120">
        <f t="shared" si="878"/>
        <v>90.07482176907159</v>
      </c>
      <c r="MM178" s="15">
        <f t="shared" si="879"/>
        <v>7.3734013766365409E-4</v>
      </c>
      <c r="MN178" s="12"/>
      <c r="MO178" s="11">
        <f t="shared" si="1082"/>
        <v>7.5581491132005951E-4</v>
      </c>
      <c r="MP178" s="10">
        <f t="shared" si="880"/>
        <v>90.153847806125711</v>
      </c>
      <c r="MQ178" s="9">
        <f t="shared" si="1255"/>
        <v>93.840426799440451</v>
      </c>
      <c r="MR178" s="9">
        <f t="shared" si="598"/>
        <v>86.12632478810373</v>
      </c>
      <c r="MS178" s="120">
        <f t="shared" si="881"/>
        <v>89.983375793772097</v>
      </c>
      <c r="MT178" s="15">
        <f t="shared" si="882"/>
        <v>7.5226129039425373E-4</v>
      </c>
      <c r="MU178" s="12"/>
      <c r="MV178" s="11">
        <f t="shared" si="1083"/>
        <v>7.7072312582157133E-4</v>
      </c>
      <c r="MW178" s="10">
        <f t="shared" si="883"/>
        <v>90.061710060474454</v>
      </c>
      <c r="MX178" s="9">
        <f t="shared" si="1256"/>
        <v>93.824874858413523</v>
      </c>
      <c r="MY178" s="9">
        <f t="shared" si="1257"/>
        <v>87.132864511282691</v>
      </c>
      <c r="MZ178" s="120">
        <f t="shared" si="884"/>
        <v>90.478869684848107</v>
      </c>
      <c r="NA178" s="15">
        <f t="shared" si="885"/>
        <v>6.5258928799050424E-4</v>
      </c>
      <c r="NB178" s="12"/>
      <c r="NC178" s="11">
        <f t="shared" si="1084"/>
        <v>6.7058898438743535E-4</v>
      </c>
      <c r="ND178" s="10">
        <f t="shared" si="886"/>
        <v>90.55880075402122</v>
      </c>
      <c r="NE178" s="9">
        <f t="shared" si="601"/>
        <v>93.813171054069116</v>
      </c>
      <c r="NF178" s="9">
        <f t="shared" si="1258"/>
        <v>94.011785165305298</v>
      </c>
      <c r="NG178" s="120">
        <f t="shared" si="887"/>
        <v>93.912478109687214</v>
      </c>
      <c r="NH178" s="15">
        <f t="shared" si="888"/>
        <v>-1.9368386286501682E-5</v>
      </c>
      <c r="NI178" s="12"/>
      <c r="NJ178" s="11">
        <f t="shared" si="1085"/>
        <v>-2.6376931466448556E-6</v>
      </c>
      <c r="NK178" s="10">
        <f t="shared" si="889"/>
        <v>93.998261176634244</v>
      </c>
      <c r="NL178" s="9">
        <f t="shared" si="603"/>
        <v>93.813181363484716</v>
      </c>
      <c r="NM178" s="9">
        <f t="shared" si="1259"/>
        <v>94.108423351963538</v>
      </c>
      <c r="NN178" s="120">
        <f t="shared" si="890"/>
        <v>93.960802357724134</v>
      </c>
      <c r="NO178" s="15">
        <f t="shared" si="891"/>
        <v>-2.8791312184523301E-5</v>
      </c>
      <c r="NP178" s="12"/>
      <c r="NQ178" s="11">
        <f t="shared" si="1086"/>
        <v>-1.2061977016281594E-5</v>
      </c>
      <c r="NR178" s="10">
        <f t="shared" si="892"/>
        <v>94.046582269153816</v>
      </c>
      <c r="NS178" s="9">
        <f t="shared" si="605"/>
        <v>93.813204144343331</v>
      </c>
      <c r="NT178" s="9">
        <f t="shared" si="1260"/>
        <v>94.207439925556031</v>
      </c>
      <c r="NU178" s="120">
        <f t="shared" si="893"/>
        <v>94.010322034949681</v>
      </c>
      <c r="NV178" s="15">
        <f t="shared" si="894"/>
        <v>-3.8444956659739944E-5</v>
      </c>
      <c r="NW178" s="12"/>
      <c r="NX178" s="11">
        <f t="shared" si="1087"/>
        <v>-2.1718327307554101E-5</v>
      </c>
      <c r="NY178" s="10">
        <f t="shared" si="895"/>
        <v>94.096097037366462</v>
      </c>
      <c r="NZ178" s="9">
        <f t="shared" si="607"/>
        <v>93.813244763034263</v>
      </c>
      <c r="OA178" s="9">
        <f t="shared" si="1261"/>
        <v>94.308810593357293</v>
      </c>
      <c r="OB178" s="120">
        <f t="shared" si="896"/>
        <v>94.061027678195785</v>
      </c>
      <c r="OC178" s="15">
        <f t="shared" si="897"/>
        <v>-4.8326427424248621E-5</v>
      </c>
      <c r="OD178" s="12"/>
      <c r="OE178" s="11">
        <f t="shared" si="1088"/>
        <v>-3.1603907678019018E-5</v>
      </c>
      <c r="OF178" s="10">
        <f t="shared" si="898"/>
        <v>94.146796095837033</v>
      </c>
      <c r="OG178" s="9">
        <f t="shared" si="609"/>
        <v>93.813308945522948</v>
      </c>
      <c r="OH178" s="9">
        <f t="shared" si="1262"/>
        <v>94.412512719775592</v>
      </c>
      <c r="OI178" s="120">
        <f t="shared" si="899"/>
        <v>94.112910832649277</v>
      </c>
      <c r="OJ178" s="15">
        <f t="shared" si="900"/>
        <v>-5.8432958724939612E-5</v>
      </c>
      <c r="OK178" s="12"/>
      <c r="OL178" s="11">
        <f t="shared" si="1089"/>
        <v>-4.1716008111046162E-5</v>
      </c>
      <c r="OM178" s="10">
        <f t="shared" si="901"/>
        <v>94.198671071418403</v>
      </c>
      <c r="ON178" s="9">
        <f t="shared" si="611"/>
        <v>93.813402780105406</v>
      </c>
      <c r="OO178" s="9">
        <f t="shared" si="1263"/>
        <v>94.518520025308007</v>
      </c>
      <c r="OP178" s="120">
        <f t="shared" si="902"/>
        <v>94.165961402706699</v>
      </c>
      <c r="OQ178" s="15">
        <f t="shared" si="903"/>
        <v>-6.876139412932465E-5</v>
      </c>
      <c r="OR178" s="12"/>
      <c r="OS178" s="11">
        <f t="shared" si="1090"/>
        <v>-5.2051527547201053E-5</v>
      </c>
      <c r="OT178" s="10">
        <f t="shared" si="904"/>
        <v>94.251711953421491</v>
      </c>
      <c r="OU178" s="9">
        <f t="shared" si="613"/>
        <v>93.813532718207256</v>
      </c>
      <c r="OV178" s="9">
        <f t="shared" si="1264"/>
        <v>94.626804565478167</v>
      </c>
      <c r="OW178" s="120">
        <f t="shared" si="905"/>
        <v>94.220168641842719</v>
      </c>
      <c r="OX178" s="15">
        <f t="shared" si="906"/>
        <v>-7.9308379429031306E-5</v>
      </c>
      <c r="OY178" s="12"/>
      <c r="OZ178" s="11">
        <f t="shared" si="1091"/>
        <v>-6.2607166651954869E-5</v>
      </c>
      <c r="PA178" s="10">
        <f t="shared" si="907"/>
        <v>94.305908083373424</v>
      </c>
      <c r="PB178" s="9">
        <f t="shared" si="615"/>
        <v>93.813705574551122</v>
      </c>
      <c r="PC178" s="9">
        <f t="shared" si="1265"/>
        <v>94.737338829088884</v>
      </c>
      <c r="PD178" s="120">
        <f t="shared" si="908"/>
        <v>94.275522201819996</v>
      </c>
      <c r="PE178" s="15">
        <f t="shared" si="909"/>
        <v>-9.0070567240167025E-5</v>
      </c>
      <c r="PF178" s="12"/>
      <c r="PG178" s="11">
        <f t="shared" si="1092"/>
        <v>-7.3379632362298528E-5</v>
      </c>
      <c r="PH178" s="10">
        <f t="shared" si="910"/>
        <v>94.361249204363006</v>
      </c>
      <c r="PI178" s="9">
        <f t="shared" si="617"/>
        <v>93.813928527369725</v>
      </c>
      <c r="PJ178" s="9">
        <f t="shared" si="1266"/>
        <v>94.850091052351686</v>
      </c>
      <c r="PK178" s="120">
        <f t="shared" si="911"/>
        <v>94.332009789860706</v>
      </c>
      <c r="PL178" s="15">
        <f t="shared" si="912"/>
        <v>-1.0104416002738753E-4</v>
      </c>
      <c r="PM178" s="12"/>
      <c r="PN178" s="11">
        <f t="shared" si="1093"/>
        <v>-8.4365180645264978E-5</v>
      </c>
      <c r="PO178" s="10">
        <f t="shared" si="913"/>
        <v>94.417723117075923</v>
      </c>
      <c r="PP178" s="9">
        <f t="shared" si="619"/>
        <v>93.814209115701814</v>
      </c>
      <c r="PQ178" s="9">
        <f t="shared" si="1267"/>
        <v>94.96502887089953</v>
      </c>
      <c r="PR178" s="120">
        <f t="shared" si="914"/>
        <v>94.389618993300672</v>
      </c>
      <c r="PS178" s="15">
        <f t="shared" si="915"/>
        <v>-1.1222526650334262E-4</v>
      </c>
      <c r="PT178" s="12"/>
      <c r="PU178" s="11">
        <f t="shared" si="1094"/>
        <v>-9.5559972843746978E-5</v>
      </c>
      <c r="PV178" s="10">
        <f t="shared" si="916"/>
        <v>94.475317504818861</v>
      </c>
      <c r="PW178" s="9">
        <f t="shared" si="621"/>
        <v>93.81455523711027</v>
      </c>
      <c r="PX178" s="9">
        <f t="shared" si="1268"/>
        <v>95.082119309647553</v>
      </c>
      <c r="PY178" s="120">
        <f t="shared" si="917"/>
        <v>94.448337273378911</v>
      </c>
      <c r="PZ178" s="15">
        <f t="shared" si="918"/>
        <v>-1.2360990086246758E-4</v>
      </c>
      <c r="QA178" s="12"/>
      <c r="QB178" s="11">
        <f t="shared" si="1095"/>
        <v>-1.0696007480751967E-4</v>
      </c>
      <c r="QC178" s="10">
        <f t="shared" si="919"/>
        <v>94.534019927099536</v>
      </c>
      <c r="QD178" s="9">
        <f t="shared" si="623"/>
        <v>93.814975144664473</v>
      </c>
      <c r="QE178" s="9">
        <f t="shared" si="1269"/>
        <v>95.20132574790594</v>
      </c>
      <c r="QF178" s="120">
        <f t="shared" si="920"/>
        <v>94.508150446285214</v>
      </c>
      <c r="QG178" s="15">
        <f t="shared" si="921"/>
        <v>-1.3519368712011304E-4</v>
      </c>
      <c r="QH178" s="12"/>
      <c r="QI178" s="11">
        <f t="shared" si="1096"/>
        <v>-1.1856116094105105E-4</v>
      </c>
      <c r="QJ178" s="10">
        <f t="shared" si="922"/>
        <v>94.593816299497547</v>
      </c>
      <c r="QK178" s="9">
        <f t="shared" si="625"/>
        <v>93.815477440985006</v>
      </c>
      <c r="QL178" s="9">
        <f t="shared" si="1270"/>
        <v>95.322610290859799</v>
      </c>
      <c r="QM178" s="120">
        <f t="shared" si="923"/>
        <v>94.569043865922396</v>
      </c>
      <c r="QN178" s="15">
        <f t="shared" si="924"/>
        <v>-1.4697209095448709E-4</v>
      </c>
      <c r="QO178" s="12"/>
      <c r="QP178" s="11">
        <f t="shared" si="1097"/>
        <v>-1.3035874598378675E-4</v>
      </c>
      <c r="QQ178" s="10">
        <f t="shared" si="925"/>
        <v>94.65469207669463</v>
      </c>
      <c r="QR178" s="9">
        <f t="shared" si="627"/>
        <v>93.816071072456722</v>
      </c>
      <c r="QS178" s="9">
        <f t="shared" si="1271"/>
        <v>95.445934782315959</v>
      </c>
      <c r="QT178" s="120">
        <f t="shared" si="926"/>
        <v>94.631002927386334</v>
      </c>
      <c r="QU178" s="15">
        <f t="shared" si="927"/>
        <v>-1.589405190317165E-4</v>
      </c>
      <c r="QV178" s="12"/>
      <c r="QW178" s="11">
        <f t="shared" si="1098"/>
        <v>-1.4234828427768328E-4</v>
      </c>
      <c r="QX178" s="10">
        <f t="shared" si="928"/>
        <v>94.716632756027295</v>
      </c>
      <c r="QY178" s="9">
        <f t="shared" si="629"/>
        <v>93.816765323314982</v>
      </c>
      <c r="QZ178" s="9">
        <f t="shared" si="1272"/>
        <v>95.571257888256483</v>
      </c>
      <c r="RA178" s="120">
        <f t="shared" si="929"/>
        <v>94.694011605785732</v>
      </c>
      <c r="RB178" s="15">
        <f t="shared" si="930"/>
        <v>-1.7109403517744185E-4</v>
      </c>
      <c r="RC178" s="12"/>
      <c r="RD178" s="11">
        <f t="shared" si="1099"/>
        <v>-1.5452488561051912E-4</v>
      </c>
      <c r="RE178" s="10">
        <f t="shared" si="931"/>
        <v>94.779622414895627</v>
      </c>
      <c r="RF178" s="9">
        <f t="shared" si="631"/>
        <v>93.817569806386189</v>
      </c>
      <c r="RG178" s="9">
        <f t="shared" si="1273"/>
        <v>95.69853642076805</v>
      </c>
      <c r="RH178" s="120">
        <f t="shared" si="932"/>
        <v>94.75805311357712</v>
      </c>
      <c r="RI178" s="15">
        <f t="shared" si="933"/>
        <v>-1.8342749038630115E-4</v>
      </c>
      <c r="RJ178" s="12"/>
      <c r="RK178" s="11">
        <f t="shared" si="1100"/>
        <v>-1.6688344513017851E-4</v>
      </c>
      <c r="RL178" s="10">
        <f t="shared" si="934"/>
        <v>94.843644368133724</v>
      </c>
      <c r="RM178" s="9">
        <f t="shared" si="633"/>
        <v>93.818494453503135</v>
      </c>
      <c r="RN178" s="9">
        <f t="shared" si="1274"/>
        <v>95.827725796795036</v>
      </c>
      <c r="RO178" s="120">
        <f t="shared" si="935"/>
        <v>94.823110125149086</v>
      </c>
      <c r="RP178" s="15">
        <f t="shared" si="936"/>
        <v>-1.9593556849314172E-4</v>
      </c>
      <c r="RQ178" s="12"/>
      <c r="RR178" s="11">
        <f t="shared" si="1101"/>
        <v>-1.7941868890054185E-4</v>
      </c>
      <c r="RS178" s="10">
        <f t="shared" si="937"/>
        <v>94.90868139239879</v>
      </c>
      <c r="RT178" s="9">
        <f t="shared" si="635"/>
        <v>93.819549505184995</v>
      </c>
      <c r="RU178" s="9">
        <f t="shared" si="1275"/>
        <v>95.958780581864715</v>
      </c>
      <c r="RV178" s="120">
        <f t="shared" si="938"/>
        <v>94.889165043524855</v>
      </c>
      <c r="RW178" s="15">
        <f t="shared" si="939"/>
        <v>-2.0861284020221577E-4</v>
      </c>
      <c r="RX178" s="12"/>
      <c r="RY178" s="11">
        <f t="shared" si="1102"/>
        <v>-1.9212522784591129E-4</v>
      </c>
      <c r="RZ178" s="10">
        <f t="shared" si="940"/>
        <v>94.974715992784198</v>
      </c>
      <c r="SA178" s="9">
        <f t="shared" si="637"/>
        <v>93.820745499852563</v>
      </c>
      <c r="SB178" s="9">
        <f t="shared" si="1276"/>
        <v>96.091652727434777</v>
      </c>
      <c r="SC178" s="120">
        <f t="shared" si="941"/>
        <v>94.956199113643663</v>
      </c>
      <c r="SD178" s="15">
        <f t="shared" si="942"/>
        <v>-2.2145359224911318E-4</v>
      </c>
      <c r="SE178" s="12"/>
      <c r="SF178" s="11">
        <f t="shared" si="1103"/>
        <v>-2.0499738660811542E-4</v>
      </c>
      <c r="SG178" s="10">
        <f t="shared" si="943"/>
        <v>95.041729514823587</v>
      </c>
      <c r="SH178" s="9">
        <f t="shared" si="639"/>
        <v>93.822093260062303</v>
      </c>
      <c r="SI178" s="9">
        <f t="shared" si="1277"/>
        <v>96.226292441995795</v>
      </c>
      <c r="SJ178" s="120">
        <f t="shared" si="944"/>
        <v>95.024192851029056</v>
      </c>
      <c r="SK178" s="15">
        <f t="shared" si="945"/>
        <v>-2.3445191369108115E-4</v>
      </c>
      <c r="SL178" s="12"/>
      <c r="SM178" s="11">
        <f t="shared" si="1104"/>
        <v>-2.1802928974726677E-4</v>
      </c>
      <c r="SN178" s="10">
        <f t="shared" si="946"/>
        <v>95.109702573126611</v>
      </c>
      <c r="SO178" s="9">
        <f t="shared" si="641"/>
        <v>93.823603878341132</v>
      </c>
      <c r="SP178" s="9">
        <f t="shared" si="1278"/>
        <v>96.362648376682145</v>
      </c>
      <c r="SQ178" s="120">
        <f t="shared" si="947"/>
        <v>95.093126127511638</v>
      </c>
      <c r="SR178" s="15">
        <f t="shared" si="948"/>
        <v>-2.4760171538870673E-4</v>
      </c>
      <c r="SS178" s="12"/>
      <c r="ST178" s="11">
        <f t="shared" si="1105"/>
        <v>-2.3121488109463048E-4</v>
      </c>
      <c r="SU178" s="10">
        <f t="shared" si="949"/>
        <v>95.178615136775448</v>
      </c>
      <c r="SV178" s="9">
        <f t="shared" si="643"/>
        <v>93.825288702067596</v>
      </c>
      <c r="SW178" s="9">
        <f t="shared" si="1279"/>
        <v>96.500667638515679</v>
      </c>
      <c r="SX178" s="120">
        <f t="shared" si="950"/>
        <v>95.162978170291638</v>
      </c>
      <c r="SY178" s="15">
        <f t="shared" si="951"/>
        <v>-2.6089673277179018E-4</v>
      </c>
      <c r="SZ178" s="12"/>
      <c r="TA178" s="11">
        <f t="shared" si="1106"/>
        <v>-2.4454792637860584E-4</v>
      </c>
      <c r="TB178" s="10">
        <f t="shared" si="952"/>
        <v>95.248446527971026</v>
      </c>
      <c r="TC178" s="9">
        <f t="shared" si="645"/>
        <v>93.827159317239236</v>
      </c>
      <c r="TD178" s="9">
        <f t="shared" si="1280"/>
        <v>96.640296018170673</v>
      </c>
      <c r="TE178" s="120">
        <f t="shared" si="953"/>
        <v>95.233727667704954</v>
      </c>
      <c r="TF178" s="15">
        <f t="shared" si="954"/>
        <v>-2.7433054963340025E-4</v>
      </c>
      <c r="TG178" s="12"/>
      <c r="TH178" s="11">
        <f t="shared" si="1107"/>
        <v>-2.5802203691089633E-4</v>
      </c>
      <c r="TI178" s="10">
        <f t="shared" si="955"/>
        <v>95.319175527527335</v>
      </c>
      <c r="TJ178" s="9">
        <f t="shared" si="647"/>
        <v>93.829227531454265</v>
      </c>
      <c r="TK178" s="9">
        <f t="shared" si="1281"/>
        <v>96.781477735511558</v>
      </c>
      <c r="TL178" s="120">
        <f t="shared" si="956"/>
        <v>95.305352633482912</v>
      </c>
      <c r="TM178" s="15">
        <f t="shared" si="957"/>
        <v>-2.8789657497490173E-4</v>
      </c>
      <c r="TN178" s="12"/>
      <c r="TO178" s="11">
        <f t="shared" si="1108"/>
        <v>-2.7163064626942776E-4</v>
      </c>
      <c r="TP178" s="10">
        <f t="shared" si="958"/>
        <v>95.390780238541993</v>
      </c>
      <c r="TQ178" s="9">
        <f t="shared" si="649"/>
        <v>93.831505355472288</v>
      </c>
      <c r="TR178" s="9">
        <f t="shared" si="1282"/>
        <v>96.924155243604901</v>
      </c>
      <c r="TS178" s="120">
        <f t="shared" si="959"/>
        <v>95.377830299538601</v>
      </c>
      <c r="TT178" s="15">
        <f t="shared" si="960"/>
        <v>-3.0158802569181471E-4</v>
      </c>
      <c r="TU178" s="12"/>
      <c r="TV178" s="11">
        <f t="shared" si="1109"/>
        <v>-2.8536699282117846E-4</v>
      </c>
      <c r="TW178" s="10">
        <f t="shared" si="961"/>
        <v>95.463237978589376</v>
      </c>
      <c r="TX178" s="9">
        <f t="shared" si="651"/>
        <v>93.834004983352102</v>
      </c>
      <c r="TY178" s="9">
        <f t="shared" si="1283"/>
        <v>97.068269587344844</v>
      </c>
      <c r="TZ178" s="120">
        <f t="shared" si="962"/>
        <v>95.451137285348466</v>
      </c>
      <c r="UA178" s="15">
        <f t="shared" si="963"/>
        <v>-3.1539796348304121E-4</v>
      </c>
      <c r="UB178" s="12"/>
      <c r="UC178" s="11">
        <f t="shared" si="1110"/>
        <v>-2.9922415654872798E-4</v>
      </c>
      <c r="UD178" s="10">
        <f t="shared" si="964"/>
        <v>95.536525448914773</v>
      </c>
      <c r="UE178" s="9">
        <f t="shared" si="653"/>
        <v>93.836738772033286</v>
      </c>
      <c r="UF178" s="9">
        <f t="shared" si="1284"/>
        <v>97.213760446972216</v>
      </c>
      <c r="UG178" s="120">
        <f t="shared" si="965"/>
        <v>95.525249609502751</v>
      </c>
      <c r="UH178" s="15">
        <f t="shared" si="966"/>
        <v>-3.2931930108592389E-4</v>
      </c>
      <c r="UI178" s="12"/>
      <c r="UJ178" s="11">
        <f t="shared" si="1111"/>
        <v>-3.1319506517352608E-4</v>
      </c>
      <c r="UK178" s="10">
        <f t="shared" si="967"/>
        <v>95.61061874559293</v>
      </c>
      <c r="UL178" s="9">
        <f t="shared" si="655"/>
        <v>93.839719219981831</v>
      </c>
      <c r="UM178" s="9">
        <f t="shared" si="1285"/>
        <v>97.36056618653474</v>
      </c>
      <c r="UN178" s="120">
        <f t="shared" si="968"/>
        <v>95.600142703258285</v>
      </c>
      <c r="UO178" s="15">
        <f t="shared" si="969"/>
        <v>-3.4334480908437381E-4</v>
      </c>
      <c r="UP178" s="12"/>
      <c r="UQ178" s="11">
        <f t="shared" si="1112"/>
        <v>-3.2727250085997863E-4</v>
      </c>
      <c r="UR178" s="10">
        <f t="shared" si="970"/>
        <v>95.685493372699739</v>
      </c>
      <c r="US178" s="9">
        <f t="shared" si="657"/>
        <v>93.842958944951462</v>
      </c>
      <c r="UT178" s="9">
        <f t="shared" si="1286"/>
        <v>97.508623907736009</v>
      </c>
      <c r="UU178" s="120">
        <f t="shared" si="971"/>
        <v>95.675791426343736</v>
      </c>
      <c r="UV178" s="15">
        <f t="shared" si="972"/>
        <v>-3.5746712332878245E-4</v>
      </c>
      <c r="UW178" s="12"/>
      <c r="UX178" s="11">
        <f t="shared" si="1113"/>
        <v>-3.414491075397865E-4</v>
      </c>
      <c r="UY178" s="10">
        <f t="shared" si="973"/>
        <v>95.761124257749302</v>
      </c>
      <c r="UZ178" s="9">
        <f t="shared" si="659"/>
        <v>93.846470660918925</v>
      </c>
      <c r="VA178" s="9">
        <f t="shared" si="1287"/>
        <v>97.657869508997436</v>
      </c>
      <c r="VB178" s="120">
        <f t="shared" si="974"/>
        <v>95.75217008495818</v>
      </c>
      <c r="VC178" s="15">
        <f t="shared" si="975"/>
        <v>-3.7167875294481458E-4</v>
      </c>
      <c r="VD178" s="12"/>
      <c r="VE178" s="11">
        <f t="shared" si="1114"/>
        <v>-3.5571739883440227E-4</v>
      </c>
      <c r="VF178" s="10">
        <f t="shared" si="976"/>
        <v>95.837485769339708</v>
      </c>
      <c r="VG178" s="9">
        <f t="shared" si="661"/>
        <v>93.850267154257025</v>
      </c>
      <c r="VH178" s="9">
        <f t="shared" si="1288"/>
        <v>97.808237749523087</v>
      </c>
      <c r="VI178" s="120">
        <f t="shared" si="977"/>
        <v>95.829252451890056</v>
      </c>
      <c r="VJ178" s="15">
        <f t="shared" si="978"/>
        <v>-3.8597208890441275E-4</v>
      </c>
      <c r="VK178" s="12"/>
      <c r="VL178" s="11">
        <f t="shared" si="1115"/>
        <v>-3.7006976654960162E-4</v>
      </c>
      <c r="VM178" s="10">
        <f t="shared" si="979"/>
        <v>95.914551736936644</v>
      </c>
      <c r="VN178" s="9">
        <f t="shared" si="663"/>
        <v>93.854361259214798</v>
      </c>
      <c r="VO178" s="9">
        <f t="shared" si="1289"/>
        <v>97.959662318142378</v>
      </c>
      <c r="VP178" s="120">
        <f t="shared" si="980"/>
        <v>95.907011788678588</v>
      </c>
      <c r="VQ178" s="15">
        <f t="shared" si="981"/>
        <v>-4.0033941313029402E-4</v>
      </c>
      <c r="VR178" s="12"/>
      <c r="VS178" s="11">
        <f t="shared" si="1116"/>
        <v>-3.8449848971404372E-4</v>
      </c>
      <c r="VT178" s="10">
        <f t="shared" si="982"/>
        <v>95.992295472718979</v>
      </c>
      <c r="VU178" s="9">
        <f t="shared" si="665"/>
        <v>93.858765832779184</v>
      </c>
      <c r="VV178" s="9">
        <f t="shared" si="1290"/>
        <v>98.112075906667215</v>
      </c>
      <c r="VW178" s="120">
        <f t="shared" si="983"/>
        <v>95.9854208697232</v>
      </c>
      <c r="VX178" s="15">
        <f t="shared" si="984"/>
        <v>-4.1477290810099869E-4</v>
      </c>
      <c r="VY178" s="12"/>
      <c r="VZ178" s="11">
        <f t="shared" si="1117"/>
        <v>-3.9899574412948017E-4</v>
      </c>
      <c r="WA178" s="10">
        <f t="shared" si="985"/>
        <v>96.070689795393776</v>
      </c>
      <c r="WB178" s="9">
        <f t="shared" si="667"/>
        <v>93.863493728997312</v>
      </c>
      <c r="WC178" s="9">
        <f t="shared" si="1291"/>
        <v>98.2654102874844</v>
      </c>
      <c r="WD178" s="120">
        <f t="shared" si="986"/>
        <v>96.064452008240863</v>
      </c>
      <c r="WE178" s="15">
        <f t="shared" si="987"/>
        <v>-4.2926466692155385E-4</v>
      </c>
      <c r="WF178" s="12"/>
      <c r="WG178" s="11">
        <f t="shared" si="1118"/>
        <v>-4.1355361239818716E-4</v>
      </c>
      <c r="WH178" s="10">
        <f t="shared" si="988"/>
        <v>96.149707055882601</v>
      </c>
      <c r="WI178" s="9">
        <f t="shared" si="669"/>
        <v>93.868557772842806</v>
      </c>
      <c r="WJ178" s="9">
        <f t="shared" si="1292"/>
        <v>98.419596395078827</v>
      </c>
      <c r="WK178" s="120">
        <f t="shared" si="989"/>
        <v>96.144077083960809</v>
      </c>
      <c r="WL178" s="15">
        <f t="shared" si="990"/>
        <v>-4.4380670382191458E-4</v>
      </c>
      <c r="WM178" s="12"/>
      <c r="WN178" s="11">
        <f t="shared" si="1119"/>
        <v>-4.2816409439023687E-4</v>
      </c>
      <c r="WO178" s="10">
        <f t="shared" si="991"/>
        <v>96.229319164770317</v>
      </c>
      <c r="WP178" s="9">
        <f t="shared" si="671"/>
        <v>93.873970733713548</v>
      </c>
      <c r="WQ178" s="9">
        <f t="shared" si="1293"/>
        <v>98.574564411158349</v>
      </c>
      <c r="WR178" s="120">
        <f t="shared" si="992"/>
        <v>96.224267572435949</v>
      </c>
      <c r="WS178" s="15">
        <f t="shared" si="993"/>
        <v>-4.5839096504260017E-4</v>
      </c>
      <c r="WT178" s="12"/>
      <c r="WU178" s="11">
        <f t="shared" si="1120"/>
        <v>-4.4281911811040612E-4</v>
      </c>
      <c r="WV178" s="10">
        <f t="shared" si="994"/>
        <v>96.309497621397099</v>
      </c>
      <c r="WW178" s="9">
        <f t="shared" si="673"/>
        <v>93.879745298651414</v>
      </c>
      <c r="WX178" s="9">
        <f t="shared" si="1294"/>
        <v>98.730243853036853</v>
      </c>
      <c r="WY178" s="120">
        <f t="shared" si="995"/>
        <v>96.304994575844134</v>
      </c>
      <c r="WZ178" s="15">
        <f t="shared" si="996"/>
        <v>-4.7300934006512806E-4</v>
      </c>
      <c r="XA178" s="12"/>
      <c r="XB178" s="11">
        <f t="shared" si="1121"/>
        <v>-4.575105509226731E-4</v>
      </c>
      <c r="XC178" s="10">
        <f t="shared" si="997"/>
        <v>96.390213544468708</v>
      </c>
      <c r="XD178" s="9">
        <f t="shared" si="675"/>
        <v>93.885894045377825</v>
      </c>
      <c r="XE178" s="9">
        <f t="shared" si="1295"/>
        <v>98.886563664332613</v>
      </c>
      <c r="XF178" s="120">
        <f t="shared" si="998"/>
        <v>96.386228854855219</v>
      </c>
      <c r="XG178" s="15">
        <f t="shared" si="999"/>
        <v>-4.8765367308623654E-4</v>
      </c>
      <c r="XH178" s="12"/>
      <c r="XI178" s="11">
        <f t="shared" si="1122"/>
        <v>-4.7223021103135284E-4</v>
      </c>
      <c r="XJ178" s="10">
        <f t="shared" si="1000"/>
        <v>96.471437703760884</v>
      </c>
      <c r="XK178" s="9">
        <f t="shared" si="677"/>
        <v>93.892429415239206</v>
      </c>
      <c r="XL178" s="9">
        <f t="shared" si="1296"/>
        <v>99.043451997864352</v>
      </c>
      <c r="XM178" s="120">
        <f t="shared" si="1001"/>
        <v>96.467940706551786</v>
      </c>
      <c r="XN178" s="15">
        <f t="shared" si="1002"/>
        <v>-5.0231574448470319E-4</v>
      </c>
      <c r="XO178" s="12"/>
      <c r="XP178" s="11">
        <f t="shared" si="1123"/>
        <v>-4.8696984888879424E-4</v>
      </c>
      <c r="XQ178" s="10">
        <f t="shared" si="1003"/>
        <v>96.553140397501949</v>
      </c>
      <c r="XR178" s="9">
        <f t="shared" si="679"/>
        <v>93.899363685324403</v>
      </c>
      <c r="XS178" s="9">
        <f t="shared" si="1297"/>
        <v>99.200836536742514</v>
      </c>
      <c r="XT178" s="120">
        <f t="shared" si="1004"/>
        <v>96.550100111033458</v>
      </c>
      <c r="XU178" s="15">
        <f t="shared" si="1005"/>
        <v>-5.1698730485245838E-4</v>
      </c>
      <c r="XV178" s="12"/>
      <c r="XW178" s="11">
        <f t="shared" si="1124"/>
        <v>-5.0172118130507133E-4</v>
      </c>
      <c r="XX178" s="10">
        <f t="shared" si="1006"/>
        <v>96.635291599131705</v>
      </c>
      <c r="XY178" s="9">
        <f t="shared" si="681"/>
        <v>93.906708941193571</v>
      </c>
      <c r="XZ178" s="9">
        <f t="shared" si="1298"/>
        <v>99.358644862838887</v>
      </c>
      <c r="YA178" s="120">
        <f t="shared" si="1007"/>
        <v>96.632676902016229</v>
      </c>
      <c r="YB178" s="15">
        <f t="shared" si="1008"/>
        <v>-5.316601135863145E-4</v>
      </c>
      <c r="YC178" s="12"/>
      <c r="YD178" s="11">
        <f t="shared" si="1125"/>
        <v>-5.16475930156024E-4</v>
      </c>
      <c r="YE178" s="10">
        <f t="shared" si="1009"/>
        <v>96.717861128194784</v>
      </c>
      <c r="YF178" s="9">
        <f t="shared" si="683"/>
        <v>93.914477050553273</v>
      </c>
      <c r="YG178" s="9">
        <f t="shared" si="1299"/>
        <v>99.516804353591482</v>
      </c>
      <c r="YH178" s="120">
        <f t="shared" si="1010"/>
        <v>96.715640702072378</v>
      </c>
      <c r="YI178" s="15">
        <f t="shared" si="1011"/>
        <v>-5.4632593139174797E-4</v>
      </c>
      <c r="YJ178" s="12"/>
      <c r="YK178" s="11">
        <f t="shared" si="1126"/>
        <v>-5.3122581489930697E-4</v>
      </c>
      <c r="YL178" s="10">
        <f t="shared" si="1012"/>
        <v>96.800818585285427</v>
      </c>
      <c r="YM178" s="9">
        <f t="shared" si="685"/>
        <v>93.922679636717504</v>
      </c>
      <c r="YN178" s="9">
        <f t="shared" si="1300"/>
        <v>99.675242113395868</v>
      </c>
      <c r="YO178" s="120">
        <f t="shared" si="1013"/>
        <v>96.798960875056679</v>
      </c>
      <c r="YP178" s="15">
        <f t="shared" si="1014"/>
        <v>-5.6097651618036595E-4</v>
      </c>
      <c r="YQ178" s="12"/>
      <c r="YR178" s="11">
        <f t="shared" si="1127"/>
        <v>-5.4596254849598343E-4</v>
      </c>
      <c r="YS178" s="10">
        <f t="shared" si="1015"/>
        <v>96.884133304221052</v>
      </c>
      <c r="YT178" s="9">
        <f t="shared" si="687"/>
        <v>93.931328051960605</v>
      </c>
      <c r="YU178" s="9">
        <f t="shared" si="1301"/>
        <v>99.833884254041195</v>
      </c>
      <c r="YV178" s="120">
        <f t="shared" si="1016"/>
        <v>96.882606153000893</v>
      </c>
      <c r="YW178" s="15">
        <f t="shared" si="1017"/>
        <v>-5.756035554982668E-4</v>
      </c>
      <c r="YX178" s="12"/>
      <c r="YY178" s="11">
        <f t="shared" si="1128"/>
        <v>-5.6067776967548165E-4</v>
      </c>
      <c r="YZ178" s="10">
        <f t="shared" si="1018"/>
        <v>96.967773977701825</v>
      </c>
      <c r="ZA178" s="9">
        <f t="shared" si="689"/>
        <v>93.940433348771379</v>
      </c>
      <c r="ZB178" s="9">
        <f t="shared" si="1302"/>
        <v>99.99265767687794</v>
      </c>
      <c r="ZC178" s="120">
        <f t="shared" si="1019"/>
        <v>96.966545512824666</v>
      </c>
      <c r="ZD178" s="15">
        <f t="shared" si="1020"/>
        <v>-5.9019884312212063E-4</v>
      </c>
      <c r="ZE178" s="12"/>
      <c r="ZF178" s="11">
        <f t="shared" si="1129"/>
        <v>-5.7536322009266888E-4</v>
      </c>
      <c r="ZG178" s="10">
        <f t="shared" si="1021"/>
        <v>97.051709536526914</v>
      </c>
      <c r="ZH178" s="9">
        <f t="shared" si="691"/>
        <v>93.95000625664143</v>
      </c>
      <c r="ZI178" s="9">
        <f t="shared" si="1303"/>
        <v>100.15148935920838</v>
      </c>
      <c r="ZJ178" s="120">
        <f t="shared" si="1022"/>
        <v>97.050747807924907</v>
      </c>
      <c r="ZK178" s="15">
        <f t="shared" si="1023"/>
        <v>-6.0475421173316821E-4</v>
      </c>
      <c r="ZL178" s="12"/>
      <c r="ZM178" s="11">
        <f t="shared" si="1130"/>
        <v>-5.9001067689156306E-4</v>
      </c>
      <c r="ZN178" s="10">
        <f t="shared" si="1024"/>
        <v>97.135908780094837</v>
      </c>
      <c r="ZO178" s="9">
        <f t="shared" si="693"/>
        <v>93.960057157167057</v>
      </c>
      <c r="ZP178" s="9">
        <f t="shared" si="1304"/>
        <v>100.31030503395439</v>
      </c>
      <c r="ZQ178" s="120">
        <f t="shared" si="1025"/>
        <v>97.135181095560725</v>
      </c>
      <c r="ZR178" s="15">
        <f t="shared" si="1026"/>
        <v>-6.1926140658951961E-4</v>
      </c>
      <c r="ZS178" s="12"/>
      <c r="ZT178" s="11">
        <f t="shared" si="1131"/>
        <v>-6.0461182604398876E-4</v>
      </c>
      <c r="ZU178" s="10">
        <f t="shared" si="1027"/>
        <v>97.220339701586028</v>
      </c>
      <c r="ZV178" s="9">
        <f t="shared" si="695"/>
        <v>93.970596055168159</v>
      </c>
      <c r="ZW178" s="9">
        <f t="shared" si="1305"/>
        <v>100.46903195527322</v>
      </c>
      <c r="ZX178" s="120">
        <f t="shared" si="1028"/>
        <v>97.219814005220684</v>
      </c>
      <c r="ZY178" s="15">
        <f t="shared" si="1029"/>
        <v>-6.3371235803897307E-4</v>
      </c>
      <c r="ZZ178" s="12"/>
      <c r="AAA178" s="11">
        <f t="shared" si="1132"/>
        <v>-6.1915853579400169E-4</v>
      </c>
      <c r="AAB178" s="10">
        <f t="shared" si="1030"/>
        <v>97.304970860685145</v>
      </c>
      <c r="AAC178" s="9">
        <f t="shared" si="697"/>
        <v>93.981632559149503</v>
      </c>
      <c r="AAD178" s="9">
        <f t="shared" si="1306"/>
        <v>100.62759609072421</v>
      </c>
      <c r="AAE178" s="120">
        <f t="shared" si="1031"/>
        <v>97.304614324936864</v>
      </c>
      <c r="AAF178" s="15">
        <f t="shared" si="1032"/>
        <v>-6.4809890961102729E-4</v>
      </c>
      <c r="AAG178" s="12"/>
      <c r="AAH178" s="11">
        <f t="shared" si="1133"/>
        <v>-6.3364258397870514E-4</v>
      </c>
      <c r="AAI178" s="10">
        <f t="shared" si="1033"/>
        <v>97.389769965308545</v>
      </c>
      <c r="AAJ178" s="9">
        <f t="shared" si="699"/>
        <v>93.993175853045074</v>
      </c>
      <c r="AAK178" s="9">
        <f t="shared" si="1307"/>
        <v>100.78592456574873</v>
      </c>
      <c r="AAL178" s="120">
        <f t="shared" si="1034"/>
        <v>97.389550209396901</v>
      </c>
      <c r="AAM178" s="15">
        <f t="shared" si="1035"/>
        <v>-6.6241305915228706E-4</v>
      </c>
      <c r="AAN178" s="12"/>
      <c r="AAO178" s="11">
        <f t="shared" si="1134"/>
        <v>-6.4805590003936999E-4</v>
      </c>
      <c r="AAP178" s="10">
        <f t="shared" si="1036"/>
        <v>97.474705083750251</v>
      </c>
      <c r="AAQ178" s="9">
        <f t="shared" si="701"/>
        <v>94.005234676667783</v>
      </c>
      <c r="AAR178" s="9">
        <f t="shared" si="702"/>
        <v>100.94394341323013</v>
      </c>
      <c r="AAS178" s="120">
        <f t="shared" si="1037"/>
        <v>97.474589044948956</v>
      </c>
      <c r="AAT178" s="15">
        <f t="shared" si="1038"/>
        <v>-6.7664674127530702E-4</v>
      </c>
      <c r="AAU178" s="12"/>
      <c r="AAV178" s="11">
        <f t="shared" si="1135"/>
        <v>-6.6239034684549764E-4</v>
      </c>
      <c r="AAW178" s="10">
        <f t="shared" si="1039"/>
        <v>97.559743505845773</v>
      </c>
      <c r="AAX178" s="9">
        <f t="shared" si="703"/>
        <v>94.01781729897877</v>
      </c>
      <c r="AAY178" s="9">
        <f t="shared" si="704"/>
        <v>101.10157978600284</v>
      </c>
      <c r="AAZ178" s="120">
        <f t="shared" si="1040"/>
        <v>97.559698542490807</v>
      </c>
      <c r="ABA178" s="15">
        <f t="shared" si="1041"/>
        <v>-6.9079204572403011E-4</v>
      </c>
      <c r="ABB178" s="12"/>
      <c r="ABC178" s="11">
        <f t="shared" si="1227"/>
        <v>-6.7663793991116486E-4</v>
      </c>
      <c r="ABD178" s="10">
        <f t="shared" si="1228"/>
        <v>97.644852839722432</v>
      </c>
      <c r="ABE178" s="9">
        <f t="shared" si="1308"/>
        <v>94.030931499738031</v>
      </c>
      <c r="ABF178" s="9">
        <f t="shared" si="1229"/>
        <v>101.25875995864934</v>
      </c>
      <c r="ABG178" s="120">
        <f t="shared" si="1043"/>
        <v>97.64484572919369</v>
      </c>
      <c r="ABH178" s="15">
        <f t="shared" si="1230"/>
        <v>-7.0484102430307029E-4</v>
      </c>
      <c r="ABI178" s="12"/>
      <c r="ABJ178" s="11">
        <f t="shared" si="1231"/>
        <v>-6.9079065376570015E-4</v>
      </c>
      <c r="ABK178" s="10">
        <f t="shared" si="1232"/>
        <v>97.72999999999999</v>
      </c>
      <c r="ABL178" s="9">
        <f t="shared" si="706"/>
        <v>94.044584544648799</v>
      </c>
      <c r="ABM178" s="9"/>
      <c r="ABN178" s="101">
        <f t="shared" si="1046"/>
        <v>97.72999999999999</v>
      </c>
      <c r="ABO178" s="15">
        <f t="shared" si="1233"/>
        <v>-7.1878629087535485E-4</v>
      </c>
      <c r="ABP178" s="11"/>
      <c r="ABQ178" s="11"/>
    </row>
    <row r="179" spans="1:745" x14ac:dyDescent="0.2">
      <c r="A179" s="1">
        <f t="shared" si="707"/>
        <v>175.2</v>
      </c>
      <c r="B179" s="1">
        <f t="shared" si="1048"/>
        <v>-530.86680486868977</v>
      </c>
      <c r="C179" s="1">
        <f t="shared" si="1049"/>
        <v>-2564065.8939724509</v>
      </c>
      <c r="D179" s="2">
        <f t="shared" si="1050"/>
        <v>119.74</v>
      </c>
      <c r="E179" s="7">
        <f t="shared" si="1051"/>
        <v>2.8300000000000001E-3</v>
      </c>
      <c r="F179" s="1">
        <f t="shared" si="1052"/>
        <v>6.2352202539999999E-2</v>
      </c>
      <c r="G179" s="2">
        <f t="shared" si="1053"/>
        <v>3500</v>
      </c>
      <c r="H179" s="3">
        <f t="shared" si="1164"/>
        <v>58.333333333333336</v>
      </c>
      <c r="I179" s="3">
        <f t="shared" si="1165"/>
        <v>366.52</v>
      </c>
      <c r="J179" s="1">
        <f t="shared" si="1054"/>
        <v>0.77</v>
      </c>
      <c r="K179" s="1">
        <f t="shared" si="1055"/>
        <v>0.65</v>
      </c>
      <c r="L179" s="1">
        <f t="shared" si="1166"/>
        <v>0.50050000000000006</v>
      </c>
      <c r="M179" s="40">
        <f t="shared" si="1167"/>
        <v>9.0273513153513143</v>
      </c>
      <c r="N179" s="40">
        <f t="shared" si="1168"/>
        <v>685.17596483516479</v>
      </c>
      <c r="O179" s="1">
        <f t="shared" si="1056"/>
        <v>22.01</v>
      </c>
      <c r="P179" s="1">
        <f t="shared" si="1057"/>
        <v>101</v>
      </c>
      <c r="Q179" s="2">
        <f t="shared" si="1058"/>
        <v>9568.08</v>
      </c>
      <c r="R179" s="1">
        <f t="shared" si="1169"/>
        <v>95.680800000000005</v>
      </c>
      <c r="S179" s="7">
        <f t="shared" si="1059"/>
        <v>0.1084</v>
      </c>
      <c r="T179" s="7">
        <f t="shared" si="1170"/>
        <v>9.228889823999999E-3</v>
      </c>
      <c r="U179" s="7">
        <f t="shared" si="1171"/>
        <v>5.2029491518009133E-2</v>
      </c>
      <c r="V179" s="40">
        <f t="shared" si="1172"/>
        <v>5127.2756619537149</v>
      </c>
      <c r="W179" s="1">
        <f t="shared" si="1060"/>
        <v>0</v>
      </c>
      <c r="X179" s="1">
        <f t="shared" si="1061"/>
        <v>119.74</v>
      </c>
      <c r="Y179" s="1">
        <f t="shared" si="1062"/>
        <v>97.72999999999999</v>
      </c>
      <c r="Z179" s="6">
        <f t="shared" si="1173"/>
        <v>0.80246106979523479</v>
      </c>
      <c r="AA179" s="2">
        <f t="shared" si="1063"/>
        <v>464.2</v>
      </c>
      <c r="AB179" s="40">
        <f t="shared" si="1174"/>
        <v>27481.926356927921</v>
      </c>
      <c r="AC179" s="1">
        <f t="shared" si="1175"/>
        <v>0.20611977595863853</v>
      </c>
      <c r="AD179" s="2">
        <f t="shared" si="1147"/>
        <v>57</v>
      </c>
      <c r="AE179" s="10">
        <f t="shared" si="1176"/>
        <v>11.748827229642396</v>
      </c>
      <c r="AF179" s="12">
        <f t="shared" si="1177"/>
        <v>9.5895881920423462E-2</v>
      </c>
      <c r="AG179" s="43">
        <f t="shared" si="1178"/>
        <v>-1.3987721748389916E-4</v>
      </c>
      <c r="AH179" s="97">
        <f t="shared" si="1179"/>
        <v>3.5988920120128522E-5</v>
      </c>
      <c r="AI179" s="11">
        <f t="shared" si="1180"/>
        <v>0</v>
      </c>
      <c r="AJ179" s="43">
        <f t="shared" si="1181"/>
        <v>2.019520486802478E-3</v>
      </c>
      <c r="AK179" s="43"/>
      <c r="AL179" s="11">
        <f t="shared" si="1182"/>
        <v>0</v>
      </c>
      <c r="AM179" s="10">
        <f t="shared" si="1183"/>
        <v>94.079211582841495</v>
      </c>
      <c r="AN179" s="9"/>
      <c r="AO179" s="9">
        <f t="shared" si="1184"/>
        <v>93.889105374581092</v>
      </c>
      <c r="AP179" s="108">
        <f t="shared" si="715"/>
        <v>93.889105374581092</v>
      </c>
      <c r="AQ179" s="15">
        <f t="shared" si="1185"/>
        <v>0</v>
      </c>
      <c r="AR179" s="49"/>
      <c r="AS179" s="11">
        <f t="shared" si="1186"/>
        <v>1.8539636527372857E-5</v>
      </c>
      <c r="AT179" s="10">
        <f t="shared" si="1187"/>
        <v>93.984153755693228</v>
      </c>
      <c r="AU179" s="9">
        <f t="shared" si="1188"/>
        <v>93.889105374581092</v>
      </c>
      <c r="AV179" s="9">
        <f t="shared" si="1189"/>
        <v>93.699849119931443</v>
      </c>
      <c r="AW179" s="101">
        <f t="shared" si="719"/>
        <v>93.794477247256268</v>
      </c>
      <c r="AX179" s="15">
        <f t="shared" si="720"/>
        <v>1.8455829872187366E-5</v>
      </c>
      <c r="AY179" s="49"/>
      <c r="AZ179" s="11">
        <f t="shared" si="1190"/>
        <v>3.6997292435459405E-5</v>
      </c>
      <c r="BA179" s="10">
        <f t="shared" si="1191"/>
        <v>93.889506819742849</v>
      </c>
      <c r="BB179" s="9">
        <f t="shared" si="1192"/>
        <v>93.88909601375174</v>
      </c>
      <c r="BC179" s="9">
        <f t="shared" si="1193"/>
        <v>93.511426595877083</v>
      </c>
      <c r="BD179" s="101">
        <f t="shared" si="723"/>
        <v>93.700261304814404</v>
      </c>
      <c r="BE179" s="15">
        <f t="shared" si="1194"/>
        <v>3.6829443429101918E-5</v>
      </c>
      <c r="BF179" s="49"/>
      <c r="BG179" s="11">
        <f t="shared" si="1195"/>
        <v>5.5372699307905478E-5</v>
      </c>
      <c r="BH179" s="10">
        <f t="shared" si="1196"/>
        <v>93.795253426056149</v>
      </c>
      <c r="BI179" s="9">
        <f t="shared" si="1197"/>
        <v>93.889058737049638</v>
      </c>
      <c r="BJ179" s="9">
        <f t="shared" si="1198"/>
        <v>93.323821557154091</v>
      </c>
      <c r="BK179" s="101">
        <f t="shared" si="728"/>
        <v>93.606440147101864</v>
      </c>
      <c r="BL179" s="15">
        <f t="shared" si="1199"/>
        <v>5.512061542641606E-5</v>
      </c>
      <c r="BM179" s="49"/>
      <c r="BN179" s="11">
        <f t="shared" si="1200"/>
        <v>7.3665615322470934E-5</v>
      </c>
      <c r="BO179" s="10">
        <f t="shared" si="1201"/>
        <v>93.701376339669466</v>
      </c>
      <c r="BP179" s="9">
        <f t="shared" si="1202"/>
        <v>93.888975239200732</v>
      </c>
      <c r="BQ179" s="9">
        <f t="shared" si="1203"/>
        <v>93.137017745861087</v>
      </c>
      <c r="BR179" s="101">
        <f t="shared" si="733"/>
        <v>93.512996492530903</v>
      </c>
      <c r="BS179" s="15">
        <f t="shared" si="1204"/>
        <v>7.3329146209112866E-5</v>
      </c>
      <c r="BT179" s="12"/>
      <c r="BU179" s="11">
        <f t="shared" si="1205"/>
        <v>9.1875824314191962E-5</v>
      </c>
      <c r="BV179" s="10">
        <f t="shared" si="1206"/>
        <v>93.607858444256749</v>
      </c>
      <c r="BW179" s="9">
        <f t="shared" si="1207"/>
        <v>93.888827464384363</v>
      </c>
      <c r="BX179" s="9">
        <f t="shared" si="1208"/>
        <v>92.950998900784938</v>
      </c>
      <c r="BY179" s="101">
        <f t="shared" si="738"/>
        <v>93.419913182584651</v>
      </c>
      <c r="BZ179" s="15">
        <f t="shared" si="1209"/>
        <v>9.1454860771233732E-5</v>
      </c>
      <c r="CA179" s="12"/>
      <c r="CB179" s="11">
        <f t="shared" si="1210"/>
        <v>1.1000313485195248E-4</v>
      </c>
      <c r="CC179" s="10">
        <f t="shared" si="1211"/>
        <v>93.514682746587383</v>
      </c>
      <c r="CD179" s="9">
        <f t="shared" si="1212"/>
        <v>93.888597605784298</v>
      </c>
      <c r="CE179" s="9">
        <f t="shared" si="1213"/>
        <v>92.765748766447373</v>
      </c>
      <c r="CF179" s="101">
        <f t="shared" si="743"/>
        <v>93.327173186115829</v>
      </c>
      <c r="CG179" s="15">
        <f t="shared" si="1214"/>
        <v>1.0949760782991377E-4</v>
      </c>
      <c r="CH179" s="12"/>
      <c r="CI179" s="11">
        <f t="shared" si="1215"/>
        <v>1.280473793285865E-4</v>
      </c>
      <c r="CJ179" s="10">
        <f t="shared" si="1216"/>
        <v>93.42183238078141</v>
      </c>
      <c r="CK179" s="9">
        <f t="shared" si="1217"/>
        <v>93.888268105014021</v>
      </c>
      <c r="CL179" s="9">
        <f t="shared" si="1218"/>
        <v>92.581251101867807</v>
      </c>
      <c r="CM179" s="101">
        <f t="shared" si="748"/>
        <v>93.234759603440921</v>
      </c>
      <c r="CN179" s="15">
        <f t="shared" si="1219"/>
        <v>1.2745725891478299E-4</v>
      </c>
      <c r="CO179" s="12"/>
      <c r="CP179" s="11">
        <f t="shared" si="1220"/>
        <v>1.4600841306568402E-4</v>
      </c>
      <c r="CQ179" s="10">
        <f t="shared" si="1221"/>
        <v>93.32929061236328</v>
      </c>
      <c r="CR179" s="9">
        <f t="shared" si="1222"/>
        <v>93.887821651423351</v>
      </c>
      <c r="CS179" s="9">
        <f t="shared" si="524"/>
        <v>92.397489689046495</v>
      </c>
      <c r="CT179" s="101">
        <f t="shared" si="752"/>
        <v>93.142655670234916</v>
      </c>
      <c r="CU179" s="15">
        <f t="shared" si="1223"/>
        <v>1.4533370747312128E-4</v>
      </c>
      <c r="CV179" s="12"/>
      <c r="CW179" s="11">
        <f t="shared" si="754"/>
        <v>1.6388611343338031E-4</v>
      </c>
      <c r="CX179" s="10">
        <f t="shared" si="755"/>
        <v>93.237040842119598</v>
      </c>
      <c r="CY179" s="9">
        <f t="shared" si="525"/>
        <v>93.887241181293277</v>
      </c>
      <c r="CZ179" s="9">
        <f t="shared" si="526"/>
        <v>92.214448341165934</v>
      </c>
      <c r="DA179" s="101">
        <f t="shared" si="756"/>
        <v>93.050844761229598</v>
      </c>
      <c r="DB179" s="15">
        <f t="shared" si="757"/>
        <v>1.6312686799152423E-4</v>
      </c>
      <c r="DC179" s="12"/>
      <c r="DD179" s="11">
        <f t="shared" si="758"/>
        <v>1.8168037898603749E-4</v>
      </c>
      <c r="DE179" s="10">
        <f t="shared" si="759"/>
        <v>93.145066609763063</v>
      </c>
      <c r="DF179" s="9">
        <f t="shared" si="527"/>
        <v>93.88650987692553</v>
      </c>
      <c r="DG179" s="9">
        <f t="shared" si="528"/>
        <v>92.032110910514547</v>
      </c>
      <c r="DH179" s="101">
        <f t="shared" si="760"/>
        <v>92.959310393720045</v>
      </c>
      <c r="DI179" s="15">
        <f t="shared" si="761"/>
        <v>1.8083667513444772E-4</v>
      </c>
      <c r="DJ179" s="12"/>
      <c r="DK179" s="11">
        <f t="shared" si="762"/>
        <v>1.9939112861405998E-4</v>
      </c>
      <c r="DL179" s="10">
        <f t="shared" si="763"/>
        <v>93.05335159740784</v>
      </c>
      <c r="DM179" s="9">
        <f t="shared" si="529"/>
        <v>93.88561116563352</v>
      </c>
      <c r="DN179" s="9">
        <f t="shared" si="530"/>
        <v>91.850461296131513</v>
      </c>
      <c r="DO179" s="101">
        <f t="shared" si="764"/>
        <v>92.868036230882524</v>
      </c>
      <c r="DP179" s="15">
        <f t="shared" si="765"/>
        <v>1.9846308290029721E-4</v>
      </c>
      <c r="DQ179" s="12"/>
      <c r="DR179" s="11">
        <f t="shared" si="766"/>
        <v>2.1701830071259705E-4</v>
      </c>
      <c r="DS179" s="10">
        <f t="shared" si="767"/>
        <v>92.961879632858881</v>
      </c>
      <c r="DT179" s="9">
        <f t="shared" si="531"/>
        <v>93.884528718640809</v>
      </c>
      <c r="DU179" s="9">
        <f t="shared" si="532"/>
        <v>91.669483451178266</v>
      </c>
      <c r="DV179" s="101">
        <f t="shared" si="768"/>
        <v>92.777006084909544</v>
      </c>
      <c r="DW179" s="15">
        <f t="shared" si="769"/>
        <v>2.1600606379514417E-4</v>
      </c>
      <c r="DX179" s="12"/>
      <c r="DY179" s="11">
        <f t="shared" si="770"/>
        <v>2.3456185236723308E-4</v>
      </c>
      <c r="DZ179" s="10">
        <f t="shared" si="771"/>
        <v>92.870634692720955</v>
      </c>
      <c r="EA179" s="9">
        <f t="shared" si="533"/>
        <v>93.88324644989315</v>
      </c>
      <c r="EB179" s="9">
        <f t="shared" si="534"/>
        <v>91.48916139003606</v>
      </c>
      <c r="EC179" s="101">
        <f t="shared" si="772"/>
        <v>92.686203919964612</v>
      </c>
      <c r="ED179" s="15">
        <f t="shared" si="773"/>
        <v>2.3346560802475224E-4</v>
      </c>
      <c r="EE179" s="12"/>
      <c r="EF179" s="11">
        <f t="shared" si="774"/>
        <v>2.5202175855731321E-4</v>
      </c>
      <c r="EG179" s="10">
        <f t="shared" si="775"/>
        <v>92.779600905329957</v>
      </c>
      <c r="EH179" s="9">
        <f t="shared" si="535"/>
        <v>93.88174851478999</v>
      </c>
      <c r="EI179" s="9">
        <f t="shared" si="536"/>
        <v>91.309479195133193</v>
      </c>
      <c r="EJ179" s="101">
        <f t="shared" si="776"/>
        <v>92.595613854961584</v>
      </c>
      <c r="EK179" s="15">
        <f t="shared" si="777"/>
        <v>2.5084172270510075E-4</v>
      </c>
      <c r="EL179" s="12"/>
      <c r="EM179" s="11">
        <f t="shared" si="778"/>
        <v>2.6939801137714067E-4</v>
      </c>
      <c r="EN179" s="10">
        <f t="shared" si="779"/>
        <v>92.688762553511111</v>
      </c>
      <c r="EO179" s="9">
        <f t="shared" si="537"/>
        <v>93.880019308841113</v>
      </c>
      <c r="EP179" s="9">
        <f t="shared" si="538"/>
        <v>91.13042102350596</v>
      </c>
      <c r="EQ179" s="101">
        <f t="shared" si="780"/>
        <v>92.50522016617353</v>
      </c>
      <c r="ER179" s="15">
        <f t="shared" si="781"/>
        <v>2.6813443109156447E-4</v>
      </c>
      <c r="ES179" s="12"/>
      <c r="ET179" s="11">
        <f t="shared" si="782"/>
        <v>2.8669061927521437E-4</v>
      </c>
      <c r="EU179" s="10">
        <f t="shared" si="783"/>
        <v>92.598104077168784</v>
      </c>
      <c r="EV179" s="9">
        <f t="shared" si="539"/>
        <v>93.878043466253814</v>
      </c>
      <c r="EW179" s="9">
        <f t="shared" si="540"/>
        <v>90.951971113094885</v>
      </c>
      <c r="EX179" s="101">
        <f t="shared" si="784"/>
        <v>92.41500728967435</v>
      </c>
      <c r="EY179" s="15">
        <f t="shared" si="785"/>
        <v>2.8534377182715863E-4</v>
      </c>
      <c r="EZ179" s="12"/>
      <c r="FA179" s="11">
        <f t="shared" si="786"/>
        <v>3.0389960631190086E-4</v>
      </c>
      <c r="FB179" s="10">
        <f t="shared" si="787"/>
        <v>92.507610075711284</v>
      </c>
      <c r="FC179" s="9">
        <f t="shared" si="541"/>
        <v>93.87580585845582</v>
      </c>
      <c r="FD179" s="9">
        <f t="shared" si="542"/>
        <v>90.774113788780795</v>
      </c>
      <c r="FE179" s="101">
        <f t="shared" si="788"/>
        <v>92.324959823618315</v>
      </c>
      <c r="FF179" s="15">
        <f t="shared" si="789"/>
        <v>3.0246979820986754E-4</v>
      </c>
      <c r="FG179" s="12"/>
      <c r="FH179" s="11">
        <f t="shared" si="790"/>
        <v>3.2102501143561744E-4</v>
      </c>
      <c r="FI179" s="10">
        <f t="shared" si="791"/>
        <v>92.417265310315429</v>
      </c>
      <c r="FJ179" s="9">
        <f t="shared" si="543"/>
        <v>93.873291592559099</v>
      </c>
      <c r="FK179" s="9">
        <f t="shared" si="544"/>
        <v>90.59683346816378</v>
      </c>
      <c r="FL179" s="101">
        <f t="shared" si="792"/>
        <v>92.235062530361432</v>
      </c>
      <c r="FM179" s="15">
        <f t="shared" si="793"/>
        <v>3.1951257747929045E-4</v>
      </c>
      <c r="FN179" s="12"/>
      <c r="FO179" s="11">
        <f t="shared" si="794"/>
        <v>3.3806688777774345E-4</v>
      </c>
      <c r="FP179" s="10">
        <f t="shared" si="795"/>
        <v>92.327054706034801</v>
      </c>
      <c r="FQ179" s="9">
        <f t="shared" si="545"/>
        <v>93.870486009769252</v>
      </c>
      <c r="FR179" s="9">
        <f t="shared" si="546"/>
        <v>90.420114667089791</v>
      </c>
      <c r="FS179" s="101">
        <f t="shared" si="796"/>
        <v>92.145300338429522</v>
      </c>
      <c r="FT179" s="15">
        <f t="shared" si="797"/>
        <v>3.3647219012257273E-4</v>
      </c>
      <c r="FU179" s="12"/>
      <c r="FV179" s="11">
        <f t="shared" si="798"/>
        <v>3.5502530196628165E-4</v>
      </c>
      <c r="FW179" s="10">
        <f t="shared" si="799"/>
        <v>92.236963353756337</v>
      </c>
      <c r="FX179" s="9">
        <f t="shared" si="547"/>
        <v>93.867374683745311</v>
      </c>
      <c r="FY179" s="9">
        <f t="shared" si="548"/>
        <v>90.243942004927334</v>
      </c>
      <c r="FZ179" s="101">
        <f t="shared" si="800"/>
        <v>92.055658344336322</v>
      </c>
      <c r="GA179" s="15">
        <f t="shared" si="801"/>
        <v>3.5334872919991314E-4</v>
      </c>
      <c r="GB179" s="12"/>
      <c r="GC179" s="11">
        <f t="shared" si="802"/>
        <v>3.7190033345847989E-4</v>
      </c>
      <c r="GD179" s="10">
        <f t="shared" si="803"/>
        <v>92.146976512008749</v>
      </c>
      <c r="GE179" s="9">
        <f t="shared" si="549"/>
        <v>93.863943418914133</v>
      </c>
      <c r="GF179" s="9">
        <f t="shared" si="550"/>
        <v>90.068300209601361</v>
      </c>
      <c r="GG179" s="101">
        <f t="shared" si="804"/>
        <v>91.966121814257747</v>
      </c>
      <c r="GH179" s="15">
        <f t="shared" si="805"/>
        <v>3.7014229968927265E-4</v>
      </c>
      <c r="GI179" s="12"/>
      <c r="GJ179" s="11">
        <f t="shared" si="1224"/>
        <v>3.8869207389220296E-4</v>
      </c>
      <c r="GK179" s="10">
        <f t="shared" si="1225"/>
        <v>92.057079608628356</v>
      </c>
      <c r="GL179" s="9">
        <f t="shared" si="551"/>
        <v>93.860178248743892</v>
      </c>
      <c r="GM179" s="9">
        <f t="shared" si="1234"/>
        <v>89.893174122384266</v>
      </c>
      <c r="GN179" s="120">
        <f t="shared" si="808"/>
        <v>91.876676185564079</v>
      </c>
      <c r="GO179" s="15">
        <f t="shared" si="1226"/>
        <v>3.8685301785081175E-4</v>
      </c>
      <c r="GP179" s="12"/>
      <c r="GQ179" s="11">
        <f t="shared" si="810"/>
        <v>4.0540062645645652E-4</v>
      </c>
      <c r="GR179" s="10">
        <f t="shared" si="811"/>
        <v>91.967258242284373</v>
      </c>
      <c r="GS179" s="9">
        <f t="shared" si="553"/>
        <v>93.856065433980547</v>
      </c>
      <c r="GT179" s="9">
        <f t="shared" si="1235"/>
        <v>89.718548702453916</v>
      </c>
      <c r="GU179" s="120">
        <f t="shared" si="812"/>
        <v>91.787307068217231</v>
      </c>
      <c r="GV179" s="15">
        <f t="shared" si="813"/>
        <v>4.0348101061042397E-4</v>
      </c>
      <c r="GW179" s="12"/>
      <c r="GX179" s="11">
        <f t="shared" si="814"/>
        <v>4.2202610528053319E-4</v>
      </c>
      <c r="GY179" s="10">
        <f t="shared" si="815"/>
        <v>91.877498183870486</v>
      </c>
      <c r="GZ179" s="9">
        <f t="shared" si="555"/>
        <v>93.851591460851196</v>
      </c>
      <c r="HA179" s="9">
        <f t="shared" si="556"/>
        <v>89.544409031218933</v>
      </c>
      <c r="HB179" s="101">
        <f t="shared" si="816"/>
        <v>91.698000246035065</v>
      </c>
      <c r="HC179" s="15">
        <f t="shared" si="817"/>
        <v>4.2002641496274059E-4</v>
      </c>
      <c r="HD179" s="12"/>
      <c r="HE179" s="11">
        <f t="shared" si="818"/>
        <v>4.3856863484213884E-4</v>
      </c>
      <c r="HF179" s="10">
        <f t="shared" si="819"/>
        <v>91.787785377764692</v>
      </c>
      <c r="HG179" s="9">
        <f t="shared" si="557"/>
        <v>93.846743039238049</v>
      </c>
      <c r="HH179" s="9">
        <f t="shared" si="558"/>
        <v>89.370740316418207</v>
      </c>
      <c r="HI179" s="101">
        <f t="shared" si="820"/>
        <v>91.608741677828135</v>
      </c>
      <c r="HJ179" s="15">
        <f t="shared" si="821"/>
        <v>4.3648937739328381E-4</v>
      </c>
      <c r="HK179" s="12"/>
      <c r="HL179" s="11">
        <f t="shared" si="822"/>
        <v>4.5502834939419978E-4</v>
      </c>
      <c r="HM179" s="10">
        <f t="shared" si="823"/>
        <v>91.698105942962599</v>
      </c>
      <c r="HN179" s="9">
        <f t="shared" si="559"/>
        <v>93.841507100826448</v>
      </c>
      <c r="HO179" s="9">
        <f t="shared" si="1236"/>
        <v>89.197527895998718</v>
      </c>
      <c r="HP179" s="120">
        <f t="shared" si="824"/>
        <v>91.519517498412583</v>
      </c>
      <c r="HQ179" s="15">
        <f t="shared" si="825"/>
        <v>4.5287005331971677E-4</v>
      </c>
      <c r="HR179" s="12"/>
      <c r="HS179" s="11">
        <f t="shared" si="1064"/>
        <v>4.7140539241029771E-4</v>
      </c>
      <c r="HT179" s="10">
        <f t="shared" si="826"/>
        <v>91.608446174087931</v>
      </c>
      <c r="HU179" s="9">
        <f t="shared" si="1237"/>
        <v>93.835870797230299</v>
      </c>
      <c r="HV179" s="9">
        <f t="shared" si="562"/>
        <v>89.024757241776868</v>
      </c>
      <c r="HW179" s="120">
        <f t="shared" si="827"/>
        <v>91.430314019503584</v>
      </c>
      <c r="HX179" s="15">
        <f t="shared" si="828"/>
        <v>4.6916860655198204E-4</v>
      </c>
      <c r="HY179" s="12"/>
      <c r="HZ179" s="11">
        <f t="shared" si="1065"/>
        <v>4.8769991604858586E-4</v>
      </c>
      <c r="IA179" s="10">
        <f t="shared" si="829"/>
        <v>91.518792542284359</v>
      </c>
      <c r="IB179" s="9">
        <f t="shared" si="1238"/>
        <v>93.829821498098028</v>
      </c>
      <c r="IC179" s="9">
        <f t="shared" si="564"/>
        <v>88.852413962889187</v>
      </c>
      <c r="ID179" s="120">
        <f t="shared" si="830"/>
        <v>91.341117730493607</v>
      </c>
      <c r="IE179" s="15">
        <f t="shared" si="831"/>
        <v>4.8538520877110708E-4</v>
      </c>
      <c r="IF179" s="12"/>
      <c r="IG179" s="11">
        <f t="shared" si="1066"/>
        <v>5.0391208063391764E-4</v>
      </c>
      <c r="IH179" s="10">
        <f t="shared" si="832"/>
        <v>91.429131695993107</v>
      </c>
      <c r="II179" s="9">
        <f t="shared" si="1239"/>
        <v>93.823346789202091</v>
      </c>
      <c r="IJ179" s="9">
        <f t="shared" si="566"/>
        <v>88.680483809035124</v>
      </c>
      <c r="IK179" s="120">
        <f t="shared" si="833"/>
        <v>91.251915299118608</v>
      </c>
      <c r="IL179" s="15">
        <f t="shared" si="834"/>
        <v>5.0152003902666242E-4</v>
      </c>
      <c r="IM179" s="12"/>
      <c r="IN179" s="11">
        <f t="shared" si="1067"/>
        <v>5.200420541582345E-4</v>
      </c>
      <c r="IO179" s="10">
        <f t="shared" si="835"/>
        <v>91.339450461619094</v>
      </c>
      <c r="IP179" s="9">
        <f t="shared" si="1240"/>
        <v>93.816434470514764</v>
      </c>
      <c r="IQ179" s="9">
        <f t="shared" si="568"/>
        <v>88.508952673518664</v>
      </c>
      <c r="IR179" s="120">
        <f t="shared" si="836"/>
        <v>91.162693572016707</v>
      </c>
      <c r="IS179" s="15">
        <f t="shared" si="837"/>
        <v>5.175732832525074E-4</v>
      </c>
      <c r="IT179" s="12"/>
      <c r="IU179" s="11">
        <f t="shared" si="1068"/>
        <v>5.3609001179886161E-4</v>
      </c>
      <c r="IV179" s="10">
        <f t="shared" si="838"/>
        <v>91.249735844090281</v>
      </c>
      <c r="IW179" s="9">
        <f t="shared" si="1241"/>
        <v>93.80907255427303</v>
      </c>
      <c r="IX179" s="9">
        <f t="shared" si="570"/>
        <v>88.337806596095263</v>
      </c>
      <c r="IY179" s="120">
        <f t="shared" si="839"/>
        <v>91.073439575184153</v>
      </c>
      <c r="IZ179" s="15">
        <f t="shared" si="840"/>
        <v>5.3354513380044822E-4</v>
      </c>
      <c r="JA179" s="12"/>
      <c r="JB179" s="11">
        <f t="shared" si="1069"/>
        <v>5.5205613545430835E-4</v>
      </c>
      <c r="JC179" s="10">
        <f t="shared" si="841"/>
        <v>91.1599750273148</v>
      </c>
      <c r="JD179" s="9">
        <f t="shared" si="1242"/>
        <v>93.801249263034848</v>
      </c>
      <c r="JE179" s="9">
        <f t="shared" si="572"/>
        <v>88.167031765625538</v>
      </c>
      <c r="JF179" s="120">
        <f t="shared" si="842"/>
        <v>90.984140514330193</v>
      </c>
      <c r="JG179" s="15">
        <f t="shared" si="843"/>
        <v>5.4943578899192911E-4</v>
      </c>
      <c r="JH179" s="12"/>
      <c r="JI179" s="11">
        <f t="shared" si="1070"/>
        <v>5.6794061329776908E-4</v>
      </c>
      <c r="JJ179" s="10">
        <f t="shared" si="844"/>
        <v>91.07015537453762</v>
      </c>
      <c r="JK179" s="9">
        <f t="shared" si="1243"/>
        <v>93.792953027729354</v>
      </c>
      <c r="JL179" s="9">
        <f t="shared" si="574"/>
        <v>87.996614522543467</v>
      </c>
      <c r="JM179" s="120">
        <f t="shared" si="845"/>
        <v>90.894783775136403</v>
      </c>
      <c r="JN179" s="15">
        <f t="shared" si="846"/>
        <v>5.6524545268717261E-4</v>
      </c>
      <c r="JO179" s="12"/>
      <c r="JP179" s="11">
        <f t="shared" si="1071"/>
        <v>5.8374363934770787E-4</v>
      </c>
      <c r="JQ179" s="10">
        <f t="shared" si="847"/>
        <v>90.980264428601913</v>
      </c>
      <c r="JR179" s="9">
        <f t="shared" si="1244"/>
        <v>93.784172485703039</v>
      </c>
      <c r="JS179" s="9">
        <f t="shared" si="576"/>
        <v>87.826541361145814</v>
      </c>
      <c r="JT179" s="120">
        <f t="shared" si="848"/>
        <v>90.805356923424426</v>
      </c>
      <c r="JU179" s="15">
        <f t="shared" si="849"/>
        <v>5.8097433387140215E-4</v>
      </c>
      <c r="JV179" s="12"/>
      <c r="JW179" s="11">
        <f t="shared" si="1072"/>
        <v>5.9946541305521414E-4</v>
      </c>
      <c r="JX179" s="10">
        <f t="shared" si="850"/>
        <v>90.890289912119329</v>
      </c>
      <c r="JY179" s="9">
        <f t="shared" si="1245"/>
        <v>93.774896478764077</v>
      </c>
      <c r="JZ179" s="9">
        <f t="shared" si="578"/>
        <v>87.656798931701701</v>
      </c>
      <c r="KA179" s="120">
        <f t="shared" si="851"/>
        <v>90.715847705232889</v>
      </c>
      <c r="KB179" s="15">
        <f t="shared" si="852"/>
        <v>5.9662264625841429E-4</v>
      </c>
      <c r="KC179" s="12"/>
      <c r="KD179" s="11">
        <f t="shared" si="1073"/>
        <v>6.151061389083433E-4</v>
      </c>
      <c r="KE179" s="10">
        <f t="shared" si="853"/>
        <v>90.800219727549774</v>
      </c>
      <c r="KF179" s="9">
        <f t="shared" si="1246"/>
        <v>93.765114051226661</v>
      </c>
      <c r="KG179" s="9">
        <f t="shared" si="580"/>
        <v>87.487374042395729</v>
      </c>
      <c r="KH179" s="120">
        <f t="shared" si="854"/>
        <v>90.626244046811195</v>
      </c>
      <c r="KI179" s="15">
        <f t="shared" si="855"/>
        <v>6.1219060791036547E-4</v>
      </c>
      <c r="KJ179" s="12"/>
      <c r="KK179" s="11">
        <f t="shared" si="1074"/>
        <v>6.306660260524266E-4</v>
      </c>
      <c r="KL179" s="10">
        <f t="shared" si="856"/>
        <v>90.710041957198172</v>
      </c>
      <c r="KM179" s="9">
        <f t="shared" si="1247"/>
        <v>93.754814447957173</v>
      </c>
      <c r="KN179" s="9">
        <f t="shared" si="582"/>
        <v>87.318253661103199</v>
      </c>
      <c r="KO179" s="120">
        <f t="shared" si="857"/>
        <v>90.536534054530193</v>
      </c>
      <c r="KP179" s="15">
        <f t="shared" si="858"/>
        <v>6.2767844087412985E-4</v>
      </c>
      <c r="KQ179" s="12"/>
      <c r="KR179" s="11">
        <f t="shared" si="1075"/>
        <v>6.4614528792662112E-4</v>
      </c>
      <c r="KS179" s="10">
        <f t="shared" si="859"/>
        <v>90.619744863128375</v>
      </c>
      <c r="KT179" s="9">
        <f t="shared" si="1248"/>
        <v>93.743987112423838</v>
      </c>
      <c r="KU179" s="9">
        <f t="shared" si="584"/>
        <v>87.149424917005419</v>
      </c>
      <c r="KV179" s="120">
        <f t="shared" si="860"/>
        <v>90.446706014714636</v>
      </c>
      <c r="KW179" s="15">
        <f t="shared" si="861"/>
        <v>6.4308637083358906E-4</v>
      </c>
      <c r="KX179" s="12"/>
      <c r="KY179" s="11">
        <f t="shared" si="1076"/>
        <v>6.6154414191610974E-4</v>
      </c>
      <c r="KZ179" s="10">
        <f t="shared" si="862"/>
        <v>90.529316886999027</v>
      </c>
      <c r="LA179" s="9">
        <f t="shared" si="1249"/>
        <v>93.732621684751436</v>
      </c>
      <c r="LB179" s="9">
        <f t="shared" si="586"/>
        <v>86.98087510204968</v>
      </c>
      <c r="LC179" s="120">
        <f t="shared" si="863"/>
        <v>90.356748393400551</v>
      </c>
      <c r="LD179" s="15">
        <f t="shared" si="864"/>
        <v>6.5841462677755278E-4</v>
      </c>
      <c r="LE179" s="12"/>
      <c r="LF179" s="11">
        <f t="shared" si="1077"/>
        <v>6.7686280901969279E-4</v>
      </c>
      <c r="LG179" s="10">
        <f t="shared" si="865"/>
        <v>90.438746649824338</v>
      </c>
      <c r="LH179" s="9">
        <f t="shared" si="1250"/>
        <v>93.720707999782448</v>
      </c>
      <c r="LI179" s="9">
        <f t="shared" si="588"/>
        <v>86.81259167225906</v>
      </c>
      <c r="LJ179" s="120">
        <f t="shared" si="866"/>
        <v>90.266649836020747</v>
      </c>
      <c r="LK179" s="15">
        <f t="shared" si="867"/>
        <v>6.7366344068295217E-4</v>
      </c>
      <c r="LL179" s="12"/>
      <c r="LM179" s="11">
        <f t="shared" si="1078"/>
        <v>6.9210151353239074E-4</v>
      </c>
      <c r="LN179" s="10">
        <f t="shared" si="868"/>
        <v>90.34802295166304</v>
      </c>
      <c r="LO179" s="9">
        <f t="shared" si="1251"/>
        <v>93.708236085145984</v>
      </c>
      <c r="LP179" s="9">
        <f t="shared" si="590"/>
        <v>86.644562248895909</v>
      </c>
      <c r="LQ179" s="120">
        <f t="shared" si="869"/>
        <v>90.176399167020946</v>
      </c>
      <c r="LR179" s="15">
        <f t="shared" si="870"/>
        <v>6.8883304721307961E-4</v>
      </c>
      <c r="LS179" s="12"/>
      <c r="LT179" s="11">
        <f t="shared" si="1079"/>
        <v>7.0726048274283022E-4</v>
      </c>
      <c r="LU179" s="10">
        <f t="shared" si="871"/>
        <v>90.257134771238071</v>
      </c>
      <c r="LV179" s="9">
        <f t="shared" si="1252"/>
        <v>93.695196159335708</v>
      </c>
      <c r="LW179" s="9">
        <f t="shared" si="592"/>
        <v>86.476774619485298</v>
      </c>
      <c r="LX179" s="120">
        <f t="shared" si="872"/>
        <v>90.085985389410496</v>
      </c>
      <c r="LY179" s="15">
        <f t="shared" si="873"/>
        <v>7.0392368343034364E-4</v>
      </c>
      <c r="LZ179" s="12"/>
      <c r="MA179" s="11">
        <f t="shared" si="1080"/>
        <v>7.2233994664494322E-4</v>
      </c>
      <c r="MB179" s="10">
        <f t="shared" si="874"/>
        <v>90.166071265490672</v>
      </c>
      <c r="MC179" s="9">
        <f t="shared" si="1253"/>
        <v>93.681578629797826</v>
      </c>
      <c r="MD179" s="9">
        <f t="shared" si="594"/>
        <v>86.30921673870273</v>
      </c>
      <c r="ME179" s="120">
        <f t="shared" si="875"/>
        <v>89.995397684250278</v>
      </c>
      <c r="MF179" s="15">
        <f t="shared" si="876"/>
        <v>7.1893558852323392E-4</v>
      </c>
      <c r="MG179" s="12"/>
      <c r="MH179" s="11">
        <f t="shared" si="1081"/>
        <v>7.3734013766365409E-4</v>
      </c>
      <c r="MI179" s="10">
        <f t="shared" si="877"/>
        <v>90.07482176907159</v>
      </c>
      <c r="MJ179" s="9">
        <f t="shared" si="1254"/>
        <v>93.667374091030212</v>
      </c>
      <c r="MK179" s="9">
        <f t="shared" si="596"/>
        <v>86.141876729130672</v>
      </c>
      <c r="ML179" s="120">
        <f t="shared" si="878"/>
        <v>89.904625410080442</v>
      </c>
      <c r="MM179" s="15">
        <f t="shared" si="879"/>
        <v>7.3386900354719742E-4</v>
      </c>
      <c r="MN179" s="12"/>
      <c r="MO179" s="11">
        <f t="shared" si="1082"/>
        <v>7.5226129039425373E-4</v>
      </c>
      <c r="MP179" s="10">
        <f t="shared" si="880"/>
        <v>89.983375793772097</v>
      </c>
      <c r="MQ179" s="9">
        <f t="shared" si="1255"/>
        <v>93.652573322693456</v>
      </c>
      <c r="MR179" s="9">
        <f t="shared" si="598"/>
        <v>87.144568315627097</v>
      </c>
      <c r="MS179" s="120">
        <f t="shared" si="881"/>
        <v>90.398570819160284</v>
      </c>
      <c r="MT179" s="15">
        <f t="shared" si="882"/>
        <v>6.3464551509860817E-4</v>
      </c>
      <c r="MU179" s="12"/>
      <c r="MV179" s="11">
        <f t="shared" si="1083"/>
        <v>6.5258928799050424E-4</v>
      </c>
      <c r="MW179" s="10">
        <f t="shared" si="883"/>
        <v>90.478869684848107</v>
      </c>
      <c r="MX179" s="9">
        <f t="shared" si="1256"/>
        <v>93.641504291733327</v>
      </c>
      <c r="MY179" s="9">
        <f t="shared" si="1257"/>
        <v>94.011774855889712</v>
      </c>
      <c r="MZ179" s="120">
        <f t="shared" si="884"/>
        <v>93.826639573811519</v>
      </c>
      <c r="NA179" s="15">
        <f t="shared" si="885"/>
        <v>-3.6107924419193027E-5</v>
      </c>
      <c r="NB179" s="12"/>
      <c r="NC179" s="11">
        <f t="shared" si="1084"/>
        <v>-1.9368386286501682E-5</v>
      </c>
      <c r="ND179" s="10">
        <f t="shared" si="886"/>
        <v>93.912478109687214</v>
      </c>
      <c r="NE179" s="9">
        <f t="shared" si="601"/>
        <v>93.64154012217989</v>
      </c>
      <c r="NF179" s="9">
        <f t="shared" si="1258"/>
        <v>94.108400571104937</v>
      </c>
      <c r="NG179" s="120">
        <f t="shared" si="887"/>
        <v>93.874970346642414</v>
      </c>
      <c r="NH179" s="15">
        <f t="shared" si="888"/>
        <v>-4.5527145379497001E-5</v>
      </c>
      <c r="NI179" s="12"/>
      <c r="NJ179" s="11">
        <f t="shared" si="1085"/>
        <v>-2.8791312184523301E-5</v>
      </c>
      <c r="NK179" s="10">
        <f t="shared" si="889"/>
        <v>93.960802357724134</v>
      </c>
      <c r="NL179" s="9">
        <f t="shared" si="603"/>
        <v>93.641597084544841</v>
      </c>
      <c r="NM179" s="9">
        <f t="shared" si="1259"/>
        <v>94.207399306865099</v>
      </c>
      <c r="NN179" s="120">
        <f t="shared" si="890"/>
        <v>93.92449819570497</v>
      </c>
      <c r="NO179" s="15">
        <f t="shared" si="891"/>
        <v>-5.5175717049769726E-5</v>
      </c>
      <c r="NP179" s="12"/>
      <c r="NQ179" s="11">
        <f t="shared" si="1086"/>
        <v>-3.8444956659739944E-5</v>
      </c>
      <c r="NR179" s="10">
        <f t="shared" si="892"/>
        <v>94.010322034949681</v>
      </c>
      <c r="NS179" s="9">
        <f t="shared" si="605"/>
        <v>93.641680749415343</v>
      </c>
      <c r="NT179" s="9">
        <f t="shared" si="1260"/>
        <v>94.308746410868622</v>
      </c>
      <c r="NU179" s="120">
        <f t="shared" si="893"/>
        <v>93.975213580141983</v>
      </c>
      <c r="NV179" s="15">
        <f t="shared" si="894"/>
        <v>-6.5050692164179239E-5</v>
      </c>
      <c r="NW179" s="12"/>
      <c r="NX179" s="11">
        <f t="shared" si="1087"/>
        <v>-4.8326427424248621E-5</v>
      </c>
      <c r="NY179" s="10">
        <f t="shared" si="895"/>
        <v>94.061027678195785</v>
      </c>
      <c r="NZ179" s="9">
        <f t="shared" si="607"/>
        <v>93.6417970417302</v>
      </c>
      <c r="OA179" s="9">
        <f t="shared" si="1261"/>
        <v>94.412418885193148</v>
      </c>
      <c r="OB179" s="120">
        <f t="shared" si="896"/>
        <v>94.027107963461674</v>
      </c>
      <c r="OC179" s="15">
        <f t="shared" si="897"/>
        <v>-7.5149250232559888E-5</v>
      </c>
      <c r="OD179" s="12"/>
      <c r="OE179" s="11">
        <f t="shared" si="1088"/>
        <v>-5.8432958724939612E-5</v>
      </c>
      <c r="OF179" s="10">
        <f t="shared" si="898"/>
        <v>94.112910832649277</v>
      </c>
      <c r="OG179" s="9">
        <f t="shared" si="609"/>
        <v>93.641952243430723</v>
      </c>
      <c r="OH179" s="9">
        <f t="shared" si="1262"/>
        <v>94.518390087206143</v>
      </c>
      <c r="OI179" s="120">
        <f t="shared" si="899"/>
        <v>94.080171165318433</v>
      </c>
      <c r="OJ179" s="15">
        <f t="shared" si="900"/>
        <v>-8.5468180527030555E-5</v>
      </c>
      <c r="OK179" s="12"/>
      <c r="OL179" s="11">
        <f t="shared" si="1089"/>
        <v>-6.876139412932465E-5</v>
      </c>
      <c r="OM179" s="10">
        <f t="shared" si="901"/>
        <v>94.165961402706699</v>
      </c>
      <c r="ON179" s="9">
        <f t="shared" si="611"/>
        <v>93.642152993677968</v>
      </c>
      <c r="OO179" s="9">
        <f t="shared" si="1263"/>
        <v>94.626631709134315</v>
      </c>
      <c r="OP179" s="120">
        <f t="shared" si="902"/>
        <v>94.134392351406149</v>
      </c>
      <c r="OQ179" s="15">
        <f t="shared" si="903"/>
        <v>-9.600407510381768E-5</v>
      </c>
      <c r="OR179" s="12"/>
      <c r="OS179" s="11">
        <f t="shared" si="1090"/>
        <v>-7.9308379429031306E-5</v>
      </c>
      <c r="OT179" s="10">
        <f t="shared" si="904"/>
        <v>94.220168641842719</v>
      </c>
      <c r="OU179" s="9">
        <f t="shared" si="613"/>
        <v>93.64240628861414</v>
      </c>
      <c r="OV179" s="9">
        <f t="shared" si="1264"/>
        <v>94.737115876270266</v>
      </c>
      <c r="OW179" s="120">
        <f t="shared" si="905"/>
        <v>94.189761082442203</v>
      </c>
      <c r="OX179" s="15">
        <f t="shared" si="906"/>
        <v>-1.0675353343874966E-4</v>
      </c>
      <c r="OY179" s="12"/>
      <c r="OZ179" s="11">
        <f t="shared" si="1091"/>
        <v>-9.0070567240167025E-5</v>
      </c>
      <c r="PA179" s="10">
        <f t="shared" si="907"/>
        <v>94.275522201819996</v>
      </c>
      <c r="PB179" s="9">
        <f t="shared" si="615"/>
        <v>93.642719481355968</v>
      </c>
      <c r="PC179" s="9">
        <f t="shared" si="1265"/>
        <v>94.849810464019598</v>
      </c>
      <c r="PD179" s="120">
        <f t="shared" si="908"/>
        <v>94.246264972687783</v>
      </c>
      <c r="PE179" s="15">
        <f t="shared" si="909"/>
        <v>-1.1771270575723984E-4</v>
      </c>
      <c r="PF179" s="12"/>
      <c r="PG179" s="11">
        <f t="shared" si="1092"/>
        <v>-1.0104416002738753E-4</v>
      </c>
      <c r="PH179" s="10">
        <f t="shared" si="910"/>
        <v>94.332009789860706</v>
      </c>
      <c r="PI179" s="9">
        <f t="shared" si="617"/>
        <v>93.643100278652653</v>
      </c>
      <c r="PJ179" s="9">
        <f t="shared" si="1266"/>
        <v>94.964682749491075</v>
      </c>
      <c r="PK179" s="120">
        <f t="shared" si="911"/>
        <v>94.303891514071864</v>
      </c>
      <c r="PL179" s="15">
        <f t="shared" si="912"/>
        <v>-1.2887764945476341E-4</v>
      </c>
      <c r="PM179" s="12"/>
      <c r="PN179" s="11">
        <f t="shared" si="1093"/>
        <v>-1.1222526650334262E-4</v>
      </c>
      <c r="PO179" s="10">
        <f t="shared" si="913"/>
        <v>94.389618993300672</v>
      </c>
      <c r="PP179" s="9">
        <f t="shared" si="619"/>
        <v>93.643556738293952</v>
      </c>
      <c r="PQ179" s="9">
        <f t="shared" si="1267"/>
        <v>95.081699402093349</v>
      </c>
      <c r="PR179" s="120">
        <f t="shared" si="914"/>
        <v>94.362628070193651</v>
      </c>
      <c r="PS179" s="15">
        <f t="shared" si="915"/>
        <v>-1.402443284326361E-4</v>
      </c>
      <c r="PT179" s="12"/>
      <c r="PU179" s="11">
        <f t="shared" si="1094"/>
        <v>-1.2360990086246758E-4</v>
      </c>
      <c r="PV179" s="10">
        <f t="shared" si="916"/>
        <v>94.448337273378911</v>
      </c>
      <c r="PW179" s="9">
        <f t="shared" si="621"/>
        <v>93.6440972657836</v>
      </c>
      <c r="PX179" s="9">
        <f t="shared" si="1268"/>
        <v>95.200823451585421</v>
      </c>
      <c r="PY179" s="120">
        <f t="shared" si="917"/>
        <v>94.422460358684503</v>
      </c>
      <c r="PZ179" s="15">
        <f t="shared" si="918"/>
        <v>-1.5180831775374321E-4</v>
      </c>
      <c r="QA179" s="12"/>
      <c r="QB179" s="11">
        <f t="shared" si="1095"/>
        <v>-1.3519368712011304E-4</v>
      </c>
      <c r="QC179" s="10">
        <f t="shared" si="919"/>
        <v>94.508150446285214</v>
      </c>
      <c r="QD179" s="9">
        <f t="shared" si="623"/>
        <v>93.644730607809493</v>
      </c>
      <c r="QE179" s="9">
        <f t="shared" si="1269"/>
        <v>95.322016659388069</v>
      </c>
      <c r="QF179" s="120">
        <f t="shared" si="920"/>
        <v>94.483373633598774</v>
      </c>
      <c r="QG179" s="15">
        <f t="shared" si="921"/>
        <v>-1.6356503552409385E-4</v>
      </c>
      <c r="QH179" s="12"/>
      <c r="QI179" s="11">
        <f t="shared" si="1096"/>
        <v>-1.4697209095448709E-4</v>
      </c>
      <c r="QJ179" s="10">
        <f t="shared" si="922"/>
        <v>94.569043865922396</v>
      </c>
      <c r="QK179" s="9">
        <f t="shared" si="625"/>
        <v>93.645465846099171</v>
      </c>
      <c r="QL179" s="9">
        <f t="shared" si="1270"/>
        <v>95.445240531457685</v>
      </c>
      <c r="QM179" s="120">
        <f t="shared" si="923"/>
        <v>94.545353188778421</v>
      </c>
      <c r="QN179" s="15">
        <f t="shared" si="924"/>
        <v>-1.7550984226511311E-4</v>
      </c>
      <c r="QO179" s="12"/>
      <c r="QP179" s="11">
        <f t="shared" si="1097"/>
        <v>-1.589405190317165E-4</v>
      </c>
      <c r="QQ179" s="10">
        <f t="shared" si="925"/>
        <v>94.631002927386334</v>
      </c>
      <c r="QR179" s="9">
        <f t="shared" si="627"/>
        <v>93.646312391244138</v>
      </c>
      <c r="QS179" s="9">
        <f t="shared" si="1271"/>
        <v>95.570453405185276</v>
      </c>
      <c r="QT179" s="120">
        <f t="shared" si="926"/>
        <v>94.6083828982147</v>
      </c>
      <c r="QU179" s="15">
        <f t="shared" si="927"/>
        <v>-1.8763775743705019E-4</v>
      </c>
      <c r="QV179" s="12"/>
      <c r="QW179" s="11">
        <f t="shared" si="1098"/>
        <v>-1.7109403517744185E-4</v>
      </c>
      <c r="QX179" s="10">
        <f t="shared" si="928"/>
        <v>94.694011605785732</v>
      </c>
      <c r="QY179" s="9">
        <f t="shared" si="629"/>
        <v>93.647279972929056</v>
      </c>
      <c r="QZ179" s="9">
        <f t="shared" si="1272"/>
        <v>95.697611773651104</v>
      </c>
      <c r="RA179" s="120">
        <f t="shared" si="929"/>
        <v>94.672445873290087</v>
      </c>
      <c r="RB179" s="15">
        <f t="shared" si="930"/>
        <v>-1.9994358953003878E-4</v>
      </c>
      <c r="RC179" s="12"/>
      <c r="RD179" s="11">
        <f t="shared" si="1099"/>
        <v>-1.8342749038630115E-4</v>
      </c>
      <c r="RE179" s="10">
        <f t="shared" si="931"/>
        <v>94.75805311357712</v>
      </c>
      <c r="RF179" s="9">
        <f t="shared" si="631"/>
        <v>93.648378629963432</v>
      </c>
      <c r="RG179" s="9">
        <f t="shared" si="1273"/>
        <v>95.826670745113177</v>
      </c>
      <c r="RH179" s="120">
        <f t="shared" si="932"/>
        <v>94.737524687538297</v>
      </c>
      <c r="RI179" s="15">
        <f t="shared" si="933"/>
        <v>-2.1242198184441934E-4</v>
      </c>
      <c r="RJ179" s="12"/>
      <c r="RK179" s="11">
        <f t="shared" si="1100"/>
        <v>-1.9593556849314172E-4</v>
      </c>
      <c r="RL179" s="10">
        <f t="shared" si="934"/>
        <v>94.823110125149086</v>
      </c>
      <c r="RM179" s="9">
        <f t="shared" si="633"/>
        <v>93.649618699629855</v>
      </c>
      <c r="RN179" s="9">
        <f t="shared" si="1274"/>
        <v>95.957584587197147</v>
      </c>
      <c r="RO179" s="120">
        <f t="shared" si="935"/>
        <v>94.803601643413501</v>
      </c>
      <c r="RP179" s="15">
        <f t="shared" si="936"/>
        <v>-2.250674665976372E-4</v>
      </c>
      <c r="RQ179" s="12"/>
      <c r="RR179" s="11">
        <f t="shared" si="1101"/>
        <v>-2.0861284020221577E-4</v>
      </c>
      <c r="RS179" s="10">
        <f t="shared" si="937"/>
        <v>94.889165043524855</v>
      </c>
      <c r="RT179" s="9">
        <f t="shared" si="635"/>
        <v>93.651010806627198</v>
      </c>
      <c r="RU179" s="9">
        <f t="shared" si="1275"/>
        <v>96.090304967225023</v>
      </c>
      <c r="RV179" s="120">
        <f t="shared" si="938"/>
        <v>94.870657886926111</v>
      </c>
      <c r="RW179" s="15">
        <f t="shared" si="939"/>
        <v>-2.3787429440338967E-4</v>
      </c>
      <c r="RX179" s="12"/>
      <c r="RY179" s="11">
        <f t="shared" si="1102"/>
        <v>-2.2145359224911318E-4</v>
      </c>
      <c r="RZ179" s="10">
        <f t="shared" si="940"/>
        <v>94.956199113643663</v>
      </c>
      <c r="SA179" s="9">
        <f t="shared" si="637"/>
        <v>93.652565848893218</v>
      </c>
      <c r="SB179" s="9">
        <f t="shared" si="1276"/>
        <v>96.224781823716981</v>
      </c>
      <c r="SC179" s="120">
        <f t="shared" si="941"/>
        <v>94.938673836305099</v>
      </c>
      <c r="SD179" s="15">
        <f t="shared" si="942"/>
        <v>-2.5083652064102568E-4</v>
      </c>
      <c r="SE179" s="12"/>
      <c r="SF179" s="11">
        <f t="shared" si="1103"/>
        <v>-2.3445191369108115E-4</v>
      </c>
      <c r="SG179" s="10">
        <f t="shared" si="943"/>
        <v>95.024192851029056</v>
      </c>
      <c r="SH179" s="9">
        <f t="shared" si="639"/>
        <v>93.654294983120792</v>
      </c>
      <c r="SI179" s="9">
        <f t="shared" si="1277"/>
        <v>96.360963552955681</v>
      </c>
      <c r="SJ179" s="120">
        <f t="shared" si="944"/>
        <v>95.007629268038244</v>
      </c>
      <c r="SK179" s="15">
        <f t="shared" si="945"/>
        <v>-2.6394802506128032E-4</v>
      </c>
      <c r="SL179" s="12"/>
      <c r="SM179" s="11">
        <f t="shared" si="1104"/>
        <v>-2.4760171538870673E-4</v>
      </c>
      <c r="SN179" s="10">
        <f t="shared" si="946"/>
        <v>95.093126127511638</v>
      </c>
      <c r="SO179" s="9">
        <f t="shared" si="641"/>
        <v>93.656209609354278</v>
      </c>
      <c r="SP179" s="9">
        <f t="shared" si="1278"/>
        <v>96.498797023344039</v>
      </c>
      <c r="SQ179" s="120">
        <f t="shared" si="947"/>
        <v>95.077503316349151</v>
      </c>
      <c r="SR179" s="15">
        <f t="shared" si="948"/>
        <v>-2.7720251468853132E-4</v>
      </c>
      <c r="SS179" s="12"/>
      <c r="ST179" s="11">
        <f t="shared" si="1105"/>
        <v>-2.6089673277179018E-4</v>
      </c>
      <c r="SU179" s="10">
        <f t="shared" si="949"/>
        <v>95.162978170291638</v>
      </c>
      <c r="SV179" s="9">
        <f t="shared" si="643"/>
        <v>93.658321354492358</v>
      </c>
      <c r="SW179" s="9">
        <f t="shared" si="1279"/>
        <v>96.638227803955644</v>
      </c>
      <c r="SX179" s="120">
        <f t="shared" si="950"/>
        <v>95.148274579223994</v>
      </c>
      <c r="SY179" s="15">
        <f t="shared" si="951"/>
        <v>-2.9059354771728793E-4</v>
      </c>
      <c r="SZ179" s="12"/>
      <c r="TA179" s="11">
        <f t="shared" si="1106"/>
        <v>-2.7433054963340025E-4</v>
      </c>
      <c r="TB179" s="10">
        <f t="shared" si="952"/>
        <v>95.233727667704954</v>
      </c>
      <c r="TC179" s="9">
        <f t="shared" si="645"/>
        <v>93.660642055044931</v>
      </c>
      <c r="TD179" s="9">
        <f t="shared" si="1280"/>
        <v>96.779199911493535</v>
      </c>
      <c r="TE179" s="120">
        <f t="shared" si="953"/>
        <v>95.219920983269233</v>
      </c>
      <c r="TF179" s="15">
        <f t="shared" si="954"/>
        <v>-3.0411451051768663E-4</v>
      </c>
      <c r="TG179" s="12"/>
      <c r="TH179" s="11">
        <f t="shared" si="1107"/>
        <v>-2.8789657497490173E-4</v>
      </c>
      <c r="TI179" s="10">
        <f t="shared" si="955"/>
        <v>95.305352633482912</v>
      </c>
      <c r="TJ179" s="9">
        <f t="shared" si="647"/>
        <v>93.663183738469016</v>
      </c>
      <c r="TK179" s="9">
        <f t="shared" si="1281"/>
        <v>96.921655615725101</v>
      </c>
      <c r="TL179" s="120">
        <f t="shared" si="956"/>
        <v>95.292419677097058</v>
      </c>
      <c r="TM179" s="15">
        <f t="shared" si="957"/>
        <v>-3.177586004820409E-4</v>
      </c>
      <c r="TN179" s="12"/>
      <c r="TO179" s="11">
        <f t="shared" si="1108"/>
        <v>-3.0158802569181471E-4</v>
      </c>
      <c r="TP179" s="10">
        <f t="shared" si="958"/>
        <v>95.377830299538601</v>
      </c>
      <c r="TQ179" s="9">
        <f t="shared" si="649"/>
        <v>93.665958603088683</v>
      </c>
      <c r="TR179" s="9">
        <f t="shared" si="1282"/>
        <v>97.065535798663646</v>
      </c>
      <c r="TS179" s="120">
        <f t="shared" si="959"/>
        <v>95.365747200876172</v>
      </c>
      <c r="TT179" s="15">
        <f t="shared" si="960"/>
        <v>-3.3151886300956078E-4</v>
      </c>
      <c r="TU179" s="12"/>
      <c r="TV179" s="11">
        <f t="shared" si="1109"/>
        <v>-3.1539796348304121E-4</v>
      </c>
      <c r="TW179" s="10">
        <f t="shared" si="961"/>
        <v>95.451137285348466</v>
      </c>
      <c r="TX179" s="9">
        <f t="shared" si="651"/>
        <v>93.668978997513946</v>
      </c>
      <c r="TY179" s="9">
        <f t="shared" si="1283"/>
        <v>97.210779999023671</v>
      </c>
      <c r="TZ179" s="120">
        <f t="shared" si="962"/>
        <v>95.439879498268809</v>
      </c>
      <c r="UA179" s="15">
        <f t="shared" si="963"/>
        <v>-3.4538819784853787E-4</v>
      </c>
      <c r="UB179" s="12"/>
      <c r="UC179" s="11">
        <f t="shared" si="1110"/>
        <v>-3.2931930108592389E-4</v>
      </c>
      <c r="UD179" s="10">
        <f t="shared" si="964"/>
        <v>95.525249609502751</v>
      </c>
      <c r="UE179" s="9">
        <f t="shared" si="653"/>
        <v>93.672257399153068</v>
      </c>
      <c r="UF179" s="9">
        <f t="shared" si="1284"/>
        <v>97.357326461565108</v>
      </c>
      <c r="UG179" s="120">
        <f t="shared" si="965"/>
        <v>95.514791930359081</v>
      </c>
      <c r="UH179" s="15">
        <f t="shared" si="966"/>
        <v>-3.5935936600372436E-4</v>
      </c>
      <c r="UI179" s="12"/>
      <c r="UJ179" s="11">
        <f t="shared" si="1111"/>
        <v>-3.4334480908437381E-4</v>
      </c>
      <c r="UK179" s="10">
        <f t="shared" si="967"/>
        <v>95.600142703258285</v>
      </c>
      <c r="UL179" s="9">
        <f t="shared" si="655"/>
        <v>93.675806391871291</v>
      </c>
      <c r="UM179" s="9">
        <f t="shared" si="1285"/>
        <v>97.505112191768546</v>
      </c>
      <c r="UN179" s="120">
        <f t="shared" si="968"/>
        <v>95.590459291819911</v>
      </c>
      <c r="UO179" s="15">
        <f t="shared" si="969"/>
        <v>-3.7342499724679417E-4</v>
      </c>
      <c r="UP179" s="12"/>
      <c r="UQ179" s="11">
        <f t="shared" si="1112"/>
        <v>-3.5746712332878245E-4</v>
      </c>
      <c r="UR179" s="10">
        <f t="shared" si="970"/>
        <v>95.675791426343736</v>
      </c>
      <c r="US179" s="9">
        <f t="shared" si="657"/>
        <v>93.679638642855565</v>
      </c>
      <c r="UT179" s="9">
        <f t="shared" si="1286"/>
        <v>97.654073015659336</v>
      </c>
      <c r="UU179" s="120">
        <f t="shared" si="971"/>
        <v>95.666855829257457</v>
      </c>
      <c r="UV179" s="15">
        <f t="shared" si="972"/>
        <v>-3.8757759820634964E-4</v>
      </c>
      <c r="UW179" s="12"/>
      <c r="UX179" s="11">
        <f t="shared" si="1113"/>
        <v>-3.7167875294481458E-4</v>
      </c>
      <c r="UY179" s="10">
        <f t="shared" si="973"/>
        <v>95.75217008495818</v>
      </c>
      <c r="UZ179" s="9">
        <f t="shared" si="659"/>
        <v>93.683766878750433</v>
      </c>
      <c r="VA179" s="9">
        <f t="shared" si="1287"/>
        <v>97.804143644565315</v>
      </c>
      <c r="VB179" s="120">
        <f t="shared" si="974"/>
        <v>95.743955261657874</v>
      </c>
      <c r="VC179" s="15">
        <f t="shared" si="975"/>
        <v>-4.0180956101010956E-4</v>
      </c>
      <c r="VD179" s="12"/>
      <c r="VE179" s="11">
        <f t="shared" si="1114"/>
        <v>-3.8597208890441275E-4</v>
      </c>
      <c r="VF179" s="10">
        <f t="shared" si="976"/>
        <v>95.829252451890056</v>
      </c>
      <c r="VG179" s="9">
        <f t="shared" si="661"/>
        <v>93.688203861135349</v>
      </c>
      <c r="VH179" s="9">
        <f t="shared" si="1288"/>
        <v>97.955257744577992</v>
      </c>
      <c r="VI179" s="120">
        <f t="shared" si="977"/>
        <v>95.821730802856678</v>
      </c>
      <c r="VJ179" s="15">
        <f t="shared" si="978"/>
        <v>-4.1611317245001837E-4</v>
      </c>
      <c r="VK179" s="12"/>
      <c r="VL179" s="11">
        <f t="shared" si="1115"/>
        <v>-4.0033941313029402E-4</v>
      </c>
      <c r="VM179" s="10">
        <f t="shared" si="979"/>
        <v>95.907011788678588</v>
      </c>
      <c r="VN179" s="9">
        <f t="shared" si="663"/>
        <v>93.692962361418807</v>
      </c>
      <c r="VO179" s="9">
        <f t="shared" si="1289"/>
        <v>98.107348010449087</v>
      </c>
      <c r="VP179" s="120">
        <f t="shared" si="980"/>
        <v>95.900155185933954</v>
      </c>
      <c r="VQ179" s="15">
        <f t="shared" si="981"/>
        <v>-4.3048062363670739E-4</v>
      </c>
      <c r="VR179" s="12"/>
      <c r="VS179" s="11">
        <f t="shared" si="1116"/>
        <v>-4.1477290810099869E-4</v>
      </c>
      <c r="VT179" s="10">
        <f t="shared" si="982"/>
        <v>95.9854208697232</v>
      </c>
      <c r="VU179" s="9">
        <f t="shared" si="665"/>
        <v>93.698055135229012</v>
      </c>
      <c r="VV179" s="9">
        <f t="shared" si="1290"/>
        <v>98.260346243638921</v>
      </c>
      <c r="VW179" s="120">
        <f t="shared" si="983"/>
        <v>95.979200689433966</v>
      </c>
      <c r="VX179" s="15">
        <f t="shared" si="984"/>
        <v>-4.4490402010796876E-4</v>
      </c>
      <c r="VY179" s="12"/>
      <c r="VZ179" s="11">
        <f t="shared" si="1117"/>
        <v>-4.2926466692155385E-4</v>
      </c>
      <c r="WA179" s="10">
        <f t="shared" si="985"/>
        <v>96.064452008240863</v>
      </c>
      <c r="WB179" s="9">
        <f t="shared" si="667"/>
        <v>93.703494896385038</v>
      </c>
      <c r="WC179" s="9">
        <f t="shared" si="1291"/>
        <v>98.41418343420807</v>
      </c>
      <c r="WD179" s="120">
        <f t="shared" si="986"/>
        <v>96.058839165296547</v>
      </c>
      <c r="WE179" s="15">
        <f t="shared" si="987"/>
        <v>-4.5937539235290894E-4</v>
      </c>
      <c r="WF179" s="12"/>
      <c r="WG179" s="11">
        <f t="shared" si="1118"/>
        <v>-4.4380670382191458E-4</v>
      </c>
      <c r="WH179" s="10">
        <f t="shared" si="988"/>
        <v>96.144077083960809</v>
      </c>
      <c r="WI179" s="9">
        <f t="shared" si="669"/>
        <v>93.709294290536164</v>
      </c>
      <c r="WJ179" s="9">
        <f t="shared" si="1292"/>
        <v>98.568789846220483</v>
      </c>
      <c r="WK179" s="120">
        <f t="shared" si="989"/>
        <v>96.13904206837833</v>
      </c>
      <c r="WL179" s="15">
        <f t="shared" si="990"/>
        <v>-4.7388670671089431E-4</v>
      </c>
      <c r="WM179" s="12"/>
      <c r="WN179" s="11">
        <f t="shared" si="1119"/>
        <v>-4.5839096504260017E-4</v>
      </c>
      <c r="WO179" s="10">
        <f t="shared" si="991"/>
        <v>96.224267572435949</v>
      </c>
      <c r="WP179" s="9">
        <f t="shared" si="671"/>
        <v>93.715465868560173</v>
      </c>
      <c r="WQ179" s="9">
        <f t="shared" si="1293"/>
        <v>98.724095106310443</v>
      </c>
      <c r="WR179" s="120">
        <f t="shared" si="992"/>
        <v>96.219780487435315</v>
      </c>
      <c r="WS179" s="15">
        <f t="shared" si="993"/>
        <v>-4.8842987660251711E-4</v>
      </c>
      <c r="WT179" s="12"/>
      <c r="WU179" s="11">
        <f t="shared" si="1120"/>
        <v>-4.7300934006512806E-4</v>
      </c>
      <c r="WV179" s="10">
        <f t="shared" si="994"/>
        <v>96.304994575844134</v>
      </c>
      <c r="WW179" s="9">
        <f t="shared" si="673"/>
        <v>93.722022059814051</v>
      </c>
      <c r="WX179" s="9">
        <f t="shared" si="1294"/>
        <v>98.880028294471231</v>
      </c>
      <c r="WY179" s="120">
        <f t="shared" si="995"/>
        <v>96.301025177142634</v>
      </c>
      <c r="WZ179" s="15">
        <f t="shared" si="996"/>
        <v>-5.0299677399164261E-4</v>
      </c>
      <c r="XA179" s="12"/>
      <c r="XB179" s="11">
        <f t="shared" si="1121"/>
        <v>-4.8765367308623654E-4</v>
      </c>
      <c r="XC179" s="10">
        <f t="shared" si="997"/>
        <v>96.386228854855219</v>
      </c>
      <c r="XD179" s="9">
        <f t="shared" si="675"/>
        <v>93.728975145331106</v>
      </c>
      <c r="XE179" s="9">
        <f t="shared" si="1295"/>
        <v>99.03651772777917</v>
      </c>
      <c r="XF179" s="120">
        <f t="shared" si="998"/>
        <v>96.382746436555138</v>
      </c>
      <c r="XG179" s="15">
        <f t="shared" si="999"/>
        <v>-5.175792109084359E-4</v>
      </c>
      <c r="XH179" s="12"/>
      <c r="XI179" s="11">
        <f t="shared" si="1122"/>
        <v>-5.0231574448470319E-4</v>
      </c>
      <c r="XJ179" s="10">
        <f t="shared" si="1000"/>
        <v>96.467940706551786</v>
      </c>
      <c r="XK179" s="9">
        <f t="shared" si="677"/>
        <v>93.736337230202707</v>
      </c>
      <c r="XL179" s="9">
        <f t="shared" si="1296"/>
        <v>99.193491280873346</v>
      </c>
      <c r="XM179" s="120">
        <f t="shared" si="1001"/>
        <v>96.464914255538019</v>
      </c>
      <c r="XN179" s="15">
        <f t="shared" si="1002"/>
        <v>-5.3216897339504574E-4</v>
      </c>
      <c r="XO179" s="12"/>
      <c r="XP179" s="11">
        <f t="shared" si="1123"/>
        <v>-5.1698730485245838E-4</v>
      </c>
      <c r="XQ179" s="10">
        <f t="shared" si="1003"/>
        <v>96.550100111033458</v>
      </c>
      <c r="XR179" s="9">
        <f t="shared" si="679"/>
        <v>93.744120216624736</v>
      </c>
      <c r="XS179" s="9">
        <f t="shared" si="1297"/>
        <v>99.350876753479184</v>
      </c>
      <c r="XT179" s="120">
        <f t="shared" si="1004"/>
        <v>96.54749848505196</v>
      </c>
      <c r="XU179" s="15">
        <f t="shared" si="1005"/>
        <v>-5.4675785997412418E-4</v>
      </c>
      <c r="XV179" s="12"/>
      <c r="XW179" s="11">
        <f t="shared" si="1124"/>
        <v>-5.316601135863145E-4</v>
      </c>
      <c r="XX179" s="10">
        <f t="shared" si="1006"/>
        <v>96.632676902016229</v>
      </c>
      <c r="XY179" s="9">
        <f t="shared" si="681"/>
        <v>93.752335777944438</v>
      </c>
      <c r="XZ179" s="9">
        <f t="shared" si="1298"/>
        <v>99.508601767427251</v>
      </c>
      <c r="YA179" s="120">
        <f t="shared" si="1007"/>
        <v>96.630468772685845</v>
      </c>
      <c r="YB179" s="15">
        <f t="shared" si="1008"/>
        <v>-5.6133767413720696E-4</v>
      </c>
      <c r="YC179" s="12"/>
      <c r="YD179" s="11">
        <f t="shared" si="1125"/>
        <v>-5.4632593139174797E-4</v>
      </c>
      <c r="YE179" s="10">
        <f t="shared" si="1009"/>
        <v>96.715640702072378</v>
      </c>
      <c r="YF179" s="9">
        <f t="shared" si="683"/>
        <v>93.760995332510944</v>
      </c>
      <c r="YG179" s="9">
        <f t="shared" si="1299"/>
        <v>99.666593698152752</v>
      </c>
      <c r="YH179" s="120">
        <f t="shared" si="1010"/>
        <v>96.713794515331841</v>
      </c>
      <c r="YI179" s="15">
        <f t="shared" si="1011"/>
        <v>-5.759002202147547E-4</v>
      </c>
      <c r="YJ179" s="12"/>
      <c r="YK179" s="11">
        <f t="shared" si="1126"/>
        <v>-5.6097651618036595E-4</v>
      </c>
      <c r="YL179" s="10">
        <f t="shared" si="1012"/>
        <v>96.798960875056679</v>
      </c>
      <c r="YM179" s="9">
        <f t="shared" si="685"/>
        <v>93.770110017437446</v>
      </c>
      <c r="YN179" s="9">
        <f t="shared" si="1300"/>
        <v>99.824778957230407</v>
      </c>
      <c r="YO179" s="120">
        <f t="shared" si="1013"/>
        <v>96.797444487333934</v>
      </c>
      <c r="YP179" s="15">
        <f t="shared" si="1014"/>
        <v>-5.9043723596927523E-4</v>
      </c>
      <c r="YQ179" s="12"/>
      <c r="YR179" s="11">
        <f t="shared" si="1127"/>
        <v>-5.756035554982668E-4</v>
      </c>
      <c r="YS179" s="10">
        <f t="shared" si="1015"/>
        <v>96.882606153000893</v>
      </c>
      <c r="YT179" s="9">
        <f t="shared" si="687"/>
        <v>93.779690660238472</v>
      </c>
      <c r="YU179" s="9">
        <f t="shared" si="1301"/>
        <v>99.983084769007903</v>
      </c>
      <c r="YV179" s="120">
        <f t="shared" si="1016"/>
        <v>96.881387714623187</v>
      </c>
      <c r="YW179" s="15">
        <f t="shared" si="1017"/>
        <v>-6.0494056861433378E-4</v>
      </c>
      <c r="YX179" s="12"/>
      <c r="YY179" s="11">
        <f t="shared" si="1128"/>
        <v>-5.9019884312212063E-4</v>
      </c>
      <c r="YZ179" s="10">
        <f t="shared" si="1018"/>
        <v>96.966545512824666</v>
      </c>
      <c r="ZA179" s="9">
        <f t="shared" si="689"/>
        <v>93.789747756150689</v>
      </c>
      <c r="ZB179" s="9">
        <f t="shared" si="1302"/>
        <v>100.14143845868276</v>
      </c>
      <c r="ZC179" s="120">
        <f t="shared" si="1019"/>
        <v>96.965593107416723</v>
      </c>
      <c r="ZD179" s="15">
        <f t="shared" si="1020"/>
        <v>-6.194021076011151E-4</v>
      </c>
      <c r="ZE179" s="12"/>
      <c r="ZF179" s="11">
        <f t="shared" si="1129"/>
        <v>-6.0475421173316821E-4</v>
      </c>
      <c r="ZG179" s="10">
        <f t="shared" si="1021"/>
        <v>97.050747807924907</v>
      </c>
      <c r="ZH179" s="9">
        <f t="shared" si="691"/>
        <v>93.800291443735162</v>
      </c>
      <c r="ZI179" s="9">
        <f t="shared" si="1303"/>
        <v>100.29976613595329</v>
      </c>
      <c r="ZJ179" s="120">
        <f t="shared" si="1022"/>
        <v>97.05002878984422</v>
      </c>
      <c r="ZK179" s="15">
        <f t="shared" si="1023"/>
        <v>-6.3381365863031565E-4</v>
      </c>
      <c r="ZL179" s="12"/>
      <c r="ZM179" s="11">
        <f t="shared" si="1130"/>
        <v>-6.1926140658951961E-4</v>
      </c>
      <c r="ZN179" s="10">
        <f t="shared" si="1024"/>
        <v>97.135181095560725</v>
      </c>
      <c r="ZO179" s="9">
        <f t="shared" si="693"/>
        <v>93.811331476427043</v>
      </c>
      <c r="ZP179" s="9">
        <f t="shared" si="1304"/>
        <v>100.45799545129186</v>
      </c>
      <c r="ZQ179" s="120">
        <f t="shared" si="1025"/>
        <v>97.134663463859454</v>
      </c>
      <c r="ZR179" s="15">
        <f t="shared" si="1026"/>
        <v>-6.4816721521192353E-4</v>
      </c>
      <c r="ZS179" s="12"/>
      <c r="ZT179" s="11">
        <f t="shared" si="1131"/>
        <v>-6.3371235803897307E-4</v>
      </c>
      <c r="ZU179" s="10">
        <f t="shared" si="1027"/>
        <v>97.219814005220684</v>
      </c>
      <c r="ZV179" s="9">
        <f t="shared" si="695"/>
        <v>93.822877203633837</v>
      </c>
      <c r="ZW179" s="9">
        <f t="shared" si="1305"/>
        <v>100.61605279682865</v>
      </c>
      <c r="ZX179" s="120">
        <f t="shared" si="1028"/>
        <v>97.219465000231253</v>
      </c>
      <c r="ZY179" s="15">
        <f t="shared" si="1029"/>
        <v>-6.6245468754515301E-4</v>
      </c>
      <c r="ZZ179" s="12"/>
      <c r="AAA179" s="11">
        <f t="shared" si="1132"/>
        <v>-6.4809890961102729E-4</v>
      </c>
      <c r="AAB179" s="10">
        <f t="shared" si="1030"/>
        <v>97.304614324936864</v>
      </c>
      <c r="AAC179" s="9">
        <f t="shared" si="697"/>
        <v>93.83493754294291</v>
      </c>
      <c r="AAD179" s="9">
        <f t="shared" si="1306"/>
        <v>100.77386574212602</v>
      </c>
      <c r="AAE179" s="120">
        <f t="shared" si="1031"/>
        <v>97.304401642534458</v>
      </c>
      <c r="AAF179" s="15">
        <f t="shared" si="1032"/>
        <v>-6.7666814275976165E-4</v>
      </c>
      <c r="AAG179" s="12"/>
      <c r="AAH179" s="11">
        <f t="shared" si="1133"/>
        <v>-6.6241305915228706E-4</v>
      </c>
      <c r="AAI179" s="10">
        <f t="shared" si="1033"/>
        <v>97.389550209396901</v>
      </c>
      <c r="AAJ179" s="9">
        <f t="shared" si="699"/>
        <v>93.847520961211487</v>
      </c>
      <c r="AAK179" s="9">
        <f t="shared" si="1307"/>
        <v>100.93136079091914</v>
      </c>
      <c r="AAL179" s="120">
        <f t="shared" si="1034"/>
        <v>97.389440876065322</v>
      </c>
      <c r="AAM179" s="15">
        <f t="shared" si="1035"/>
        <v>-6.9079958800268796E-4</v>
      </c>
      <c r="AAN179" s="12"/>
      <c r="AAO179" s="11">
        <f t="shared" si="1134"/>
        <v>-6.7664674127530702E-4</v>
      </c>
      <c r="AAP179" s="10">
        <f t="shared" si="1036"/>
        <v>97.474589044948956</v>
      </c>
      <c r="AAQ179" s="9">
        <f t="shared" si="701"/>
        <v>93.860635448342023</v>
      </c>
      <c r="AAR179" s="9">
        <f t="shared" si="702"/>
        <v>101.08846558524358</v>
      </c>
      <c r="AAS179" s="120">
        <f t="shared" si="1037"/>
        <v>97.474550516792803</v>
      </c>
      <c r="AAT179" s="15">
        <f t="shared" si="1038"/>
        <v>-7.0484118793677671E-4</v>
      </c>
      <c r="AAU179" s="12"/>
      <c r="AAV179" s="11">
        <f t="shared" si="1135"/>
        <v>-6.9079204572403011E-4</v>
      </c>
      <c r="AAW179" s="10">
        <f t="shared" si="1039"/>
        <v>97.559698542490807</v>
      </c>
      <c r="AAX179" s="9">
        <f t="shared" si="703"/>
        <v>93.874288499592097</v>
      </c>
      <c r="AAY179" s="9">
        <f t="shared" si="704"/>
        <v>101.24510691373858</v>
      </c>
      <c r="AAZ179" s="120">
        <f t="shared" si="1040"/>
        <v>97.559697706665332</v>
      </c>
      <c r="ABA179" s="15">
        <f t="shared" si="1041"/>
        <v>-7.1878507224028092E-4</v>
      </c>
      <c r="ABB179" s="12"/>
      <c r="ABC179" s="11">
        <f t="shared" si="1227"/>
        <v>-7.0484102430307029E-4</v>
      </c>
      <c r="ABD179" s="10">
        <f t="shared" si="1228"/>
        <v>97.64484572919369</v>
      </c>
      <c r="ABE179" s="9">
        <f t="shared" si="1308"/>
        <v>93.888487091260686</v>
      </c>
      <c r="ABF179" s="9">
        <f t="shared" si="1229"/>
        <v>101.40121681553769</v>
      </c>
      <c r="ABG179" s="120">
        <f t="shared" si="1043"/>
        <v>97.644851953399183</v>
      </c>
      <c r="ABH179" s="15">
        <f t="shared" si="1230"/>
        <v>-7.3262393321508264E-4</v>
      </c>
      <c r="ABI179" s="12"/>
      <c r="ABJ179" s="11">
        <f t="shared" si="1231"/>
        <v>-7.1878629087535485E-4</v>
      </c>
      <c r="ABK179" s="10">
        <f t="shared" si="1232"/>
        <v>97.72999999999999</v>
      </c>
      <c r="ABL179" s="9">
        <f t="shared" si="706"/>
        <v>93.903237680709552</v>
      </c>
      <c r="ABM179" s="9"/>
      <c r="ABN179" s="101">
        <f t="shared" si="1046"/>
        <v>97.72999999999999</v>
      </c>
      <c r="ABO179" s="15">
        <f t="shared" si="1233"/>
        <v>-7.4635392586484719E-4</v>
      </c>
      <c r="ABP179" s="11"/>
      <c r="ABQ179" s="11"/>
    </row>
    <row r="180" spans="1:745" x14ac:dyDescent="0.2">
      <c r="A180" s="1">
        <f t="shared" si="707"/>
        <v>175.2</v>
      </c>
      <c r="B180" s="1">
        <f t="shared" si="1048"/>
        <v>-530.86680486868977</v>
      </c>
      <c r="C180" s="1">
        <f t="shared" si="1049"/>
        <v>-2564065.8939724509</v>
      </c>
      <c r="D180" s="2">
        <f t="shared" si="1050"/>
        <v>119.74</v>
      </c>
      <c r="E180" s="7">
        <f t="shared" si="1051"/>
        <v>2.8300000000000001E-3</v>
      </c>
      <c r="F180" s="1">
        <f t="shared" si="1052"/>
        <v>6.2352202539999999E-2</v>
      </c>
      <c r="G180" s="2">
        <f t="shared" si="1053"/>
        <v>3500</v>
      </c>
      <c r="H180" s="3">
        <f t="shared" si="1164"/>
        <v>58.333333333333336</v>
      </c>
      <c r="I180" s="3">
        <f t="shared" si="1165"/>
        <v>366.52</v>
      </c>
      <c r="J180" s="1">
        <f t="shared" si="1054"/>
        <v>0.77</v>
      </c>
      <c r="K180" s="1">
        <f t="shared" si="1055"/>
        <v>0.65</v>
      </c>
      <c r="L180" s="1">
        <f t="shared" si="1166"/>
        <v>0.50050000000000006</v>
      </c>
      <c r="M180" s="40">
        <f t="shared" si="1167"/>
        <v>9.0273513153513143</v>
      </c>
      <c r="N180" s="40">
        <f t="shared" si="1168"/>
        <v>685.17596483516479</v>
      </c>
      <c r="O180" s="1">
        <f t="shared" si="1056"/>
        <v>22.01</v>
      </c>
      <c r="P180" s="1">
        <f t="shared" si="1057"/>
        <v>101</v>
      </c>
      <c r="Q180" s="2">
        <f t="shared" si="1058"/>
        <v>9568.08</v>
      </c>
      <c r="R180" s="1">
        <f t="shared" si="1169"/>
        <v>95.680800000000005</v>
      </c>
      <c r="S180" s="7">
        <f t="shared" si="1059"/>
        <v>0.1084</v>
      </c>
      <c r="T180" s="7">
        <f t="shared" si="1170"/>
        <v>9.228889823999999E-3</v>
      </c>
      <c r="U180" s="7">
        <f t="shared" si="1171"/>
        <v>5.2029491518009133E-2</v>
      </c>
      <c r="V180" s="40">
        <f t="shared" si="1172"/>
        <v>5127.2756619537149</v>
      </c>
      <c r="W180" s="1">
        <f t="shared" si="1060"/>
        <v>0</v>
      </c>
      <c r="X180" s="1">
        <f t="shared" si="1061"/>
        <v>119.74</v>
      </c>
      <c r="Y180" s="1">
        <f t="shared" si="1062"/>
        <v>97.72999999999999</v>
      </c>
      <c r="Z180" s="6">
        <f t="shared" si="1173"/>
        <v>0.80246106979523479</v>
      </c>
      <c r="AA180" s="2">
        <f t="shared" si="1063"/>
        <v>464.2</v>
      </c>
      <c r="AB180" s="40">
        <f t="shared" si="1174"/>
        <v>27481.926356927921</v>
      </c>
      <c r="AC180" s="1">
        <f t="shared" si="1175"/>
        <v>0.20611977595863853</v>
      </c>
      <c r="AD180" s="2">
        <f t="shared" si="1147"/>
        <v>58</v>
      </c>
      <c r="AE180" s="10">
        <f t="shared" si="1176"/>
        <v>11.954947005601035</v>
      </c>
      <c r="AF180" s="12">
        <f t="shared" si="1177"/>
        <v>9.4398581114692542E-2</v>
      </c>
      <c r="AG180" s="43">
        <f t="shared" si="1178"/>
        <v>-1.3966111549447655E-4</v>
      </c>
      <c r="AH180" s="97">
        <f t="shared" si="1179"/>
        <v>3.5934581618418309E-5</v>
      </c>
      <c r="AI180" s="11">
        <f t="shared" si="1180"/>
        <v>0</v>
      </c>
      <c r="AJ180" s="43">
        <f t="shared" si="1181"/>
        <v>2.0192104841241015E-3</v>
      </c>
      <c r="AK180" s="43"/>
      <c r="AL180" s="11">
        <f t="shared" si="1182"/>
        <v>0</v>
      </c>
      <c r="AM180" s="10">
        <f t="shared" si="1183"/>
        <v>93.889105374581092</v>
      </c>
      <c r="AN180" s="9"/>
      <c r="AO180" s="9">
        <f t="shared" si="1184"/>
        <v>93.699858480760795</v>
      </c>
      <c r="AP180" s="108">
        <f t="shared" si="715"/>
        <v>93.699858480760795</v>
      </c>
      <c r="AQ180" s="15">
        <f t="shared" si="1185"/>
        <v>0</v>
      </c>
      <c r="AR180" s="49"/>
      <c r="AS180" s="11">
        <f t="shared" si="1186"/>
        <v>1.8455829872187366E-5</v>
      </c>
      <c r="AT180" s="10">
        <f t="shared" si="1187"/>
        <v>93.794477247256268</v>
      </c>
      <c r="AU180" s="9">
        <f t="shared" si="1188"/>
        <v>93.699858480760795</v>
      </c>
      <c r="AV180" s="9">
        <f t="shared" si="1189"/>
        <v>93.511463872579171</v>
      </c>
      <c r="AW180" s="101">
        <f t="shared" si="719"/>
        <v>93.605661176669983</v>
      </c>
      <c r="AX180" s="15">
        <f t="shared" si="720"/>
        <v>1.8371804112228898E-5</v>
      </c>
      <c r="AY180" s="49"/>
      <c r="AZ180" s="11">
        <f t="shared" si="1190"/>
        <v>3.6829443429101918E-5</v>
      </c>
      <c r="BA180" s="10">
        <f t="shared" si="1191"/>
        <v>93.700261304814404</v>
      </c>
      <c r="BB180" s="9">
        <f t="shared" si="1192"/>
        <v>93.699849204973447</v>
      </c>
      <c r="BC180" s="9">
        <f t="shared" si="1193"/>
        <v>93.323905055002996</v>
      </c>
      <c r="BD180" s="101">
        <f t="shared" si="723"/>
        <v>93.511877129988221</v>
      </c>
      <c r="BE180" s="15">
        <f t="shared" si="1194"/>
        <v>3.6661199314881359E-5</v>
      </c>
      <c r="BF180" s="49"/>
      <c r="BG180" s="11">
        <f t="shared" si="1195"/>
        <v>5.512061542641606E-5</v>
      </c>
      <c r="BH180" s="10">
        <f t="shared" si="1196"/>
        <v>93.606440147101864</v>
      </c>
      <c r="BI180" s="9">
        <f t="shared" si="1197"/>
        <v>93.699812268067987</v>
      </c>
      <c r="BJ180" s="9">
        <f t="shared" si="1198"/>
        <v>93.137165520677442</v>
      </c>
      <c r="BK180" s="101">
        <f t="shared" si="728"/>
        <v>93.418488894372715</v>
      </c>
      <c r="BL180" s="15">
        <f t="shared" si="1199"/>
        <v>5.4868002472111292E-5</v>
      </c>
      <c r="BM180" s="49"/>
      <c r="BN180" s="11">
        <f t="shared" si="1200"/>
        <v>7.3329146209112866E-5</v>
      </c>
      <c r="BO180" s="10">
        <f t="shared" si="1201"/>
        <v>93.512996492530903</v>
      </c>
      <c r="BP180" s="9">
        <f t="shared" si="1202"/>
        <v>93.699729533792024</v>
      </c>
      <c r="BQ180" s="9">
        <f t="shared" si="1203"/>
        <v>92.951228759385003</v>
      </c>
      <c r="BR180" s="101">
        <f t="shared" si="733"/>
        <v>93.325479146588521</v>
      </c>
      <c r="BS180" s="15">
        <f t="shared" si="1204"/>
        <v>7.2992055016776164E-5</v>
      </c>
      <c r="BT180" s="12"/>
      <c r="BU180" s="11">
        <f t="shared" si="1205"/>
        <v>9.1454860771233732E-5</v>
      </c>
      <c r="BV180" s="10">
        <f t="shared" si="1206"/>
        <v>93.419913182584651</v>
      </c>
      <c r="BW180" s="9">
        <f t="shared" si="1207"/>
        <v>93.699583114482877</v>
      </c>
      <c r="BX180" s="9">
        <f t="shared" si="1208"/>
        <v>92.766078267217637</v>
      </c>
      <c r="BY180" s="101">
        <f t="shared" si="738"/>
        <v>93.23283069085025</v>
      </c>
      <c r="BZ180" s="15">
        <f t="shared" si="1209"/>
        <v>9.1033222008347084E-5</v>
      </c>
      <c r="CA180" s="12"/>
      <c r="CB180" s="11">
        <f t="shared" si="1210"/>
        <v>1.0949760782991377E-4</v>
      </c>
      <c r="CC180" s="10">
        <f t="shared" si="1211"/>
        <v>93.327173186115829</v>
      </c>
      <c r="CD180" s="9">
        <f t="shared" si="1212"/>
        <v>93.699355370453517</v>
      </c>
      <c r="CE180" s="9">
        <f t="shared" si="1213"/>
        <v>92.58169755545849</v>
      </c>
      <c r="CF180" s="101">
        <f t="shared" si="743"/>
        <v>93.140526462956004</v>
      </c>
      <c r="CG180" s="15">
        <f t="shared" si="1214"/>
        <v>1.0899139120688034E-4</v>
      </c>
      <c r="CH180" s="12"/>
      <c r="CI180" s="11">
        <f t="shared" si="1215"/>
        <v>1.2745725891478299E-4</v>
      </c>
      <c r="CJ180" s="10">
        <f t="shared" si="1216"/>
        <v>93.234759603440921</v>
      </c>
      <c r="CK180" s="9">
        <f t="shared" si="1217"/>
        <v>93.699028909260235</v>
      </c>
      <c r="CL180" s="9">
        <f t="shared" si="1218"/>
        <v>92.398070159176555</v>
      </c>
      <c r="CM180" s="101">
        <f t="shared" si="748"/>
        <v>93.048549534218395</v>
      </c>
      <c r="CN180" s="15">
        <f t="shared" si="1219"/>
        <v>1.2686647216349962E-4</v>
      </c>
      <c r="CO180" s="12"/>
      <c r="CP180" s="11">
        <f t="shared" si="1220"/>
        <v>1.4533370747312128E-4</v>
      </c>
      <c r="CQ180" s="10">
        <f t="shared" si="1221"/>
        <v>93.142655670234916</v>
      </c>
      <c r="CR180" s="9">
        <f t="shared" si="1222"/>
        <v>93.698586584858987</v>
      </c>
      <c r="CS180" s="9">
        <f t="shared" si="524"/>
        <v>92.215179645533667</v>
      </c>
      <c r="CT180" s="101">
        <f t="shared" si="752"/>
        <v>92.95688311519632</v>
      </c>
      <c r="CU180" s="15">
        <f t="shared" si="1223"/>
        <v>1.446583953280261E-4</v>
      </c>
      <c r="CV180" s="12"/>
      <c r="CW180" s="11">
        <f t="shared" si="754"/>
        <v>1.6312686799152423E-4</v>
      </c>
      <c r="CX180" s="10">
        <f t="shared" si="755"/>
        <v>93.050844761229598</v>
      </c>
      <c r="CY180" s="9">
        <f t="shared" si="525"/>
        <v>93.698011496657145</v>
      </c>
      <c r="CZ180" s="9">
        <f t="shared" si="526"/>
        <v>92.033009621806571</v>
      </c>
      <c r="DA180" s="101">
        <f t="shared" si="756"/>
        <v>92.865510559231865</v>
      </c>
      <c r="DB180" s="15">
        <f t="shared" si="757"/>
        <v>1.6236711117421392E-4</v>
      </c>
      <c r="DC180" s="12"/>
      <c r="DD180" s="11">
        <f t="shared" si="758"/>
        <v>1.8083667513444772E-4</v>
      </c>
      <c r="DE180" s="10">
        <f t="shared" si="759"/>
        <v>92.959310393720045</v>
      </c>
      <c r="DF180" s="9">
        <f t="shared" si="527"/>
        <v>93.697286988467269</v>
      </c>
      <c r="DG180" s="9">
        <f t="shared" si="528"/>
        <v>91.851543743124239</v>
      </c>
      <c r="DH180" s="101">
        <f t="shared" si="760"/>
        <v>92.774415365795761</v>
      </c>
      <c r="DI180" s="15">
        <f t="shared" si="761"/>
        <v>1.7999258934321734E-4</v>
      </c>
      <c r="DJ180" s="12"/>
      <c r="DK180" s="11">
        <f t="shared" si="762"/>
        <v>1.9846308290029721E-4</v>
      </c>
      <c r="DL180" s="10">
        <f t="shared" si="763"/>
        <v>92.868036230882524</v>
      </c>
      <c r="DM180" s="9">
        <f t="shared" si="529"/>
        <v>93.696396647369085</v>
      </c>
      <c r="DN180" s="9">
        <f t="shared" si="530"/>
        <v>91.670765719925939</v>
      </c>
      <c r="DO180" s="101">
        <f t="shared" si="764"/>
        <v>92.683581183647505</v>
      </c>
      <c r="DP180" s="15">
        <f t="shared" si="765"/>
        <v>1.9753481780530077E-4</v>
      </c>
      <c r="DQ180" s="12"/>
      <c r="DR180" s="11">
        <f t="shared" si="766"/>
        <v>2.1600606379514417E-4</v>
      </c>
      <c r="DS180" s="10">
        <f t="shared" si="767"/>
        <v>92.777006084909544</v>
      </c>
      <c r="DT180" s="9">
        <f t="shared" si="531"/>
        <v>93.695324302485972</v>
      </c>
      <c r="DU180" s="9">
        <f t="shared" si="532"/>
        <v>91.490659325139234</v>
      </c>
      <c r="DV180" s="101">
        <f t="shared" si="768"/>
        <v>92.592991813812603</v>
      </c>
      <c r="DW180" s="15">
        <f t="shared" si="769"/>
        <v>2.1499380204054259E-4</v>
      </c>
      <c r="DX180" s="12"/>
      <c r="DY180" s="11">
        <f t="shared" si="770"/>
        <v>2.3346560802475224E-4</v>
      </c>
      <c r="DZ180" s="10">
        <f t="shared" si="771"/>
        <v>92.686203919964612</v>
      </c>
      <c r="EA180" s="9">
        <f t="shared" si="533"/>
        <v>93.694054023681772</v>
      </c>
      <c r="EB180" s="9">
        <f t="shared" si="534"/>
        <v>91.311208401082055</v>
      </c>
      <c r="EC180" s="101">
        <f t="shared" si="772"/>
        <v>92.502631212381914</v>
      </c>
      <c r="ED180" s="15">
        <f t="shared" si="773"/>
        <v>2.3236956423869644E-4</v>
      </c>
      <c r="EE180" s="12"/>
      <c r="EF180" s="11">
        <f t="shared" si="774"/>
        <v>2.5084172270510075E-4</v>
      </c>
      <c r="EG180" s="10">
        <f t="shared" si="775"/>
        <v>92.595613854961584</v>
      </c>
      <c r="EH180" s="9">
        <f t="shared" si="535"/>
        <v>93.69257012018366</v>
      </c>
      <c r="EI180" s="9">
        <f t="shared" si="536"/>
        <v>91.132396866093245</v>
      </c>
      <c r="EJ180" s="101">
        <f t="shared" si="776"/>
        <v>92.412483493138453</v>
      </c>
      <c r="EK180" s="15">
        <f t="shared" si="777"/>
        <v>2.4966214251828211E-4</v>
      </c>
      <c r="EL180" s="12"/>
      <c r="EM180" s="11">
        <f t="shared" si="778"/>
        <v>2.6813443109156447E-4</v>
      </c>
      <c r="EN180" s="10">
        <f t="shared" si="779"/>
        <v>92.50522016617353</v>
      </c>
      <c r="EO180" s="9">
        <f t="shared" si="537"/>
        <v>93.690857139136568</v>
      </c>
      <c r="EP180" s="9">
        <f t="shared" si="538"/>
        <v>90.954208720892879</v>
      </c>
      <c r="EQ180" s="101">
        <f t="shared" si="780"/>
        <v>92.322532930014717</v>
      </c>
      <c r="ER180" s="15">
        <f t="shared" si="781"/>
        <v>2.6687159016538245E-4</v>
      </c>
      <c r="ES180" s="12"/>
      <c r="ET180" s="11">
        <f t="shared" si="782"/>
        <v>2.8534377182715863E-4</v>
      </c>
      <c r="EU180" s="10">
        <f t="shared" si="783"/>
        <v>92.41500728967435</v>
      </c>
      <c r="EV180" s="9">
        <f t="shared" si="539"/>
        <v>93.688899864094452</v>
      </c>
      <c r="EW180" s="9">
        <f t="shared" si="540"/>
        <v>90.776628054677531</v>
      </c>
      <c r="EX180" s="101">
        <f t="shared" si="784"/>
        <v>92.232763959385991</v>
      </c>
      <c r="EY180" s="15">
        <f t="shared" si="785"/>
        <v>2.8399797489211059E-4</v>
      </c>
      <c r="EZ180" s="12"/>
      <c r="FA180" s="11">
        <f t="shared" si="786"/>
        <v>3.0246979820986754E-4</v>
      </c>
      <c r="FB180" s="10">
        <f t="shared" si="787"/>
        <v>92.324959823618315</v>
      </c>
      <c r="FC180" s="9">
        <f t="shared" si="541"/>
        <v>93.686683313453486</v>
      </c>
      <c r="FD180" s="9">
        <f t="shared" si="542"/>
        <v>90.599639050953613</v>
      </c>
      <c r="FE180" s="101">
        <f t="shared" si="788"/>
        <v>92.143161182203556</v>
      </c>
      <c r="FF180" s="15">
        <f t="shared" si="789"/>
        <v>3.0104137811497742E-4</v>
      </c>
      <c r="FG180" s="12"/>
      <c r="FH180" s="11">
        <f t="shared" si="790"/>
        <v>3.1951257747929045E-4</v>
      </c>
      <c r="FI180" s="10">
        <f t="shared" si="791"/>
        <v>92.235062530361432</v>
      </c>
      <c r="FJ180" s="9">
        <f t="shared" si="543"/>
        <v>93.684192738832081</v>
      </c>
      <c r="FK180" s="9">
        <f t="shared" si="544"/>
        <v>90.423225993113732</v>
      </c>
      <c r="FL180" s="101">
        <f t="shared" si="792"/>
        <v>92.053709365972907</v>
      </c>
      <c r="FM180" s="15">
        <f t="shared" si="793"/>
        <v>3.180018942531148E-4</v>
      </c>
      <c r="FN180" s="12"/>
      <c r="FO180" s="11">
        <f t="shared" si="794"/>
        <v>3.3647219012257273E-4</v>
      </c>
      <c r="FP180" s="10">
        <f t="shared" si="795"/>
        <v>92.145300338429522</v>
      </c>
      <c r="FQ180" s="9">
        <f t="shared" si="545"/>
        <v>93.681413623402349</v>
      </c>
      <c r="FR180" s="9">
        <f t="shared" si="546"/>
        <v>90.247373269758512</v>
      </c>
      <c r="FS180" s="101">
        <f t="shared" si="796"/>
        <v>91.964393446580431</v>
      </c>
      <c r="FT180" s="15">
        <f t="shared" si="797"/>
        <v>3.3487963004658489E-4</v>
      </c>
      <c r="FU180" s="12"/>
      <c r="FV180" s="11">
        <f t="shared" si="798"/>
        <v>3.5334872919991314E-4</v>
      </c>
      <c r="FW180" s="10">
        <f t="shared" si="799"/>
        <v>92.055658344336322</v>
      </c>
      <c r="FX180" s="9">
        <f t="shared" si="547"/>
        <v>93.67833168017755</v>
      </c>
      <c r="FY180" s="9">
        <f t="shared" si="548"/>
        <v>90.072065379771601</v>
      </c>
      <c r="FZ180" s="101">
        <f t="shared" si="800"/>
        <v>91.875198529974568</v>
      </c>
      <c r="GA180" s="15">
        <f t="shared" si="801"/>
        <v>3.5167470389448681E-4</v>
      </c>
      <c r="GB180" s="12"/>
      <c r="GC180" s="11">
        <f t="shared" si="802"/>
        <v>3.7014229968927265E-4</v>
      </c>
      <c r="GD180" s="10">
        <f t="shared" si="803"/>
        <v>91.966121814257747</v>
      </c>
      <c r="GE180" s="9">
        <f t="shared" si="549"/>
        <v>93.674932850259736</v>
      </c>
      <c r="GF180" s="9">
        <f t="shared" si="550"/>
        <v>89.897286937147612</v>
      </c>
      <c r="GG180" s="101">
        <f t="shared" si="804"/>
        <v>91.786109893703667</v>
      </c>
      <c r="GH180" s="15">
        <f t="shared" si="805"/>
        <v>3.6838724521324947E-4</v>
      </c>
      <c r="GI180" s="12"/>
      <c r="GJ180" s="11">
        <f t="shared" si="1224"/>
        <v>3.8685301785081175E-4</v>
      </c>
      <c r="GK180" s="10">
        <f t="shared" si="1225"/>
        <v>91.876676185564079</v>
      </c>
      <c r="GL180" s="9">
        <f t="shared" si="551"/>
        <v>93.671203301051719</v>
      </c>
      <c r="GM180" s="9">
        <f t="shared" si="1234"/>
        <v>89.723022675583266</v>
      </c>
      <c r="GN180" s="120">
        <f t="shared" si="808"/>
        <v>91.697112988317485</v>
      </c>
      <c r="GO180" s="15">
        <f t="shared" si="1226"/>
        <v>3.8501739381455831E-4</v>
      </c>
      <c r="GP180" s="12"/>
      <c r="GQ180" s="11">
        <f t="shared" si="810"/>
        <v>4.0348101061042397E-4</v>
      </c>
      <c r="GR180" s="10">
        <f t="shared" si="811"/>
        <v>91.787307068217231</v>
      </c>
      <c r="GS180" s="9">
        <f t="shared" si="553"/>
        <v>93.667129424437192</v>
      </c>
      <c r="GT180" s="9">
        <f t="shared" si="1235"/>
        <v>89.54925745283208</v>
      </c>
      <c r="GU180" s="120">
        <f t="shared" si="812"/>
        <v>91.608193438634629</v>
      </c>
      <c r="GV180" s="15">
        <f t="shared" si="813"/>
        <v>4.0156529930322082E-4</v>
      </c>
      <c r="GW180" s="12"/>
      <c r="GX180" s="11">
        <f t="shared" si="814"/>
        <v>4.2002641496274059E-4</v>
      </c>
      <c r="GY180" s="10">
        <f t="shared" si="815"/>
        <v>91.698000246035065</v>
      </c>
      <c r="GZ180" s="9">
        <f t="shared" si="555"/>
        <v>93.662697834932771</v>
      </c>
      <c r="HA180" s="9">
        <f t="shared" si="556"/>
        <v>89.375976254829823</v>
      </c>
      <c r="HB180" s="101">
        <f t="shared" si="816"/>
        <v>91.519337044881297</v>
      </c>
      <c r="HC180" s="15">
        <f t="shared" si="817"/>
        <v>4.1803112049465285E-4</v>
      </c>
      <c r="HD180" s="12"/>
      <c r="HE180" s="11">
        <f t="shared" si="818"/>
        <v>4.3648937739328381E-4</v>
      </c>
      <c r="HF180" s="10">
        <f t="shared" si="819"/>
        <v>91.608741677828135</v>
      </c>
      <c r="HG180" s="9">
        <f t="shared" si="557"/>
        <v>93.657895367815414</v>
      </c>
      <c r="HH180" s="9">
        <f t="shared" si="558"/>
        <v>89.203164199594866</v>
      </c>
      <c r="HI180" s="101">
        <f t="shared" si="820"/>
        <v>91.43052978370514</v>
      </c>
      <c r="HJ180" s="15">
        <f t="shared" si="821"/>
        <v>4.344150248519212E-4</v>
      </c>
      <c r="HK180" s="12"/>
      <c r="HL180" s="11">
        <f t="shared" si="822"/>
        <v>4.5287005331971677E-4</v>
      </c>
      <c r="HM180" s="10">
        <f t="shared" si="823"/>
        <v>91.519517498412583</v>
      </c>
      <c r="HN180" s="9">
        <f t="shared" si="559"/>
        <v>93.65270907722855</v>
      </c>
      <c r="HO180" s="9">
        <f t="shared" si="1236"/>
        <v>89.03080654090914</v>
      </c>
      <c r="HP180" s="120">
        <f t="shared" si="824"/>
        <v>91.341757809068838</v>
      </c>
      <c r="HQ180" s="15">
        <f t="shared" si="825"/>
        <v>4.507171879420931E-4</v>
      </c>
      <c r="HR180" s="12"/>
      <c r="HS180" s="11">
        <f t="shared" si="1064"/>
        <v>4.6916860655198204E-4</v>
      </c>
      <c r="HT180" s="10">
        <f t="shared" si="826"/>
        <v>91.430314019503584</v>
      </c>
      <c r="HU180" s="9">
        <f t="shared" si="1237"/>
        <v>93.647126234270118</v>
      </c>
      <c r="HV180" s="9">
        <f t="shared" si="562"/>
        <v>88.858888671785124</v>
      </c>
      <c r="HW180" s="120">
        <f t="shared" si="827"/>
        <v>91.253007453027621</v>
      </c>
      <c r="HX180" s="15">
        <f t="shared" si="828"/>
        <v>4.6693779291169101E-4</v>
      </c>
      <c r="HY180" s="12"/>
      <c r="HZ180" s="11">
        <f t="shared" si="1065"/>
        <v>4.8538520877110708E-4</v>
      </c>
      <c r="IA180" s="10">
        <f t="shared" si="829"/>
        <v>91.341117730493607</v>
      </c>
      <c r="IB180" s="9">
        <f t="shared" si="1238"/>
        <v>93.64113432506548</v>
      </c>
      <c r="IC180" s="9">
        <f t="shared" si="564"/>
        <v>88.687396127722451</v>
      </c>
      <c r="ID180" s="120">
        <f t="shared" si="830"/>
        <v>91.164265226393965</v>
      </c>
      <c r="IE180" s="15">
        <f t="shared" si="831"/>
        <v>4.8307702998120436E-4</v>
      </c>
      <c r="IF180" s="12"/>
      <c r="IG180" s="11">
        <f t="shared" si="1066"/>
        <v>5.0152003902666242E-4</v>
      </c>
      <c r="IH180" s="10">
        <f t="shared" si="832"/>
        <v>91.251915299118608</v>
      </c>
      <c r="II180" s="9">
        <f t="shared" si="1239"/>
        <v>93.634721048827956</v>
      </c>
      <c r="IJ180" s="9">
        <f t="shared" si="566"/>
        <v>88.516314589760384</v>
      </c>
      <c r="IK180" s="120">
        <f t="shared" si="833"/>
        <v>91.075517819294163</v>
      </c>
      <c r="IL180" s="15">
        <f t="shared" si="834"/>
        <v>4.9913509595827447E-4</v>
      </c>
      <c r="IM180" s="12"/>
      <c r="IN180" s="11">
        <f t="shared" si="1067"/>
        <v>5.175732832525074E-4</v>
      </c>
      <c r="IO180" s="10">
        <f t="shared" si="835"/>
        <v>91.162693572016707</v>
      </c>
      <c r="IP180" s="9">
        <f t="shared" si="1240"/>
        <v>93.627874315909807</v>
      </c>
      <c r="IQ180" s="9">
        <f t="shared" si="568"/>
        <v>88.345629887333459</v>
      </c>
      <c r="IR180" s="120">
        <f t="shared" si="836"/>
        <v>90.986752101621633</v>
      </c>
      <c r="IS180" s="15">
        <f t="shared" si="837"/>
        <v>5.1511219376915488E-4</v>
      </c>
      <c r="IT180" s="12"/>
      <c r="IU180" s="11">
        <f t="shared" si="1068"/>
        <v>5.3354513380044822E-4</v>
      </c>
      <c r="IV180" s="10">
        <f t="shared" si="838"/>
        <v>91.073439575184153</v>
      </c>
      <c r="IW180" s="9">
        <f t="shared" si="1241"/>
        <v>93.620582245845938</v>
      </c>
      <c r="IX180" s="9">
        <f t="shared" si="570"/>
        <v>88.175328000931032</v>
      </c>
      <c r="IY180" s="120">
        <f t="shared" si="839"/>
        <v>90.897955123388485</v>
      </c>
      <c r="IZ180" s="15">
        <f t="shared" si="840"/>
        <v>5.3100853200859768E-4</v>
      </c>
      <c r="JA180" s="12"/>
      <c r="JB180" s="11">
        <f t="shared" si="1069"/>
        <v>5.4943578899192911E-4</v>
      </c>
      <c r="JC180" s="10">
        <f t="shared" si="841"/>
        <v>90.984140514330193</v>
      </c>
      <c r="JD180" s="9">
        <f t="shared" si="1242"/>
        <v>93.612833165392871</v>
      </c>
      <c r="JE180" s="9">
        <f t="shared" si="572"/>
        <v>88.005395064569768</v>
      </c>
      <c r="JF180" s="120">
        <f t="shared" si="842"/>
        <v>90.809114114981327</v>
      </c>
      <c r="JG180" s="15">
        <f t="shared" si="843"/>
        <v>5.4682432450749207E-4</v>
      </c>
      <c r="JH180" s="12"/>
      <c r="JI180" s="11">
        <f t="shared" si="1070"/>
        <v>5.6524545268717261E-4</v>
      </c>
      <c r="JJ180" s="10">
        <f t="shared" si="844"/>
        <v>90.894783775136403</v>
      </c>
      <c r="JK180" s="9">
        <f t="shared" si="1243"/>
        <v>93.604615606565034</v>
      </c>
      <c r="JL180" s="9">
        <f t="shared" si="574"/>
        <v>87.835817368084776</v>
      </c>
      <c r="JM180" s="120">
        <f t="shared" si="845"/>
        <v>90.720216487324905</v>
      </c>
      <c r="JN180" s="15">
        <f t="shared" si="846"/>
        <v>5.6255978991795572E-4</v>
      </c>
      <c r="JO180" s="12"/>
      <c r="JP180" s="11">
        <f t="shared" si="1071"/>
        <v>5.8097433387140215E-4</v>
      </c>
      <c r="JQ180" s="10">
        <f t="shared" si="847"/>
        <v>90.805356923424426</v>
      </c>
      <c r="JR180" s="9">
        <f t="shared" si="1244"/>
        <v>93.595918304670533</v>
      </c>
      <c r="JS180" s="9">
        <f t="shared" si="576"/>
        <v>87.666581359239117</v>
      </c>
      <c r="JT180" s="120">
        <f t="shared" si="848"/>
        <v>90.631249831954818</v>
      </c>
      <c r="JU180" s="15">
        <f t="shared" si="849"/>
        <v>5.7821515131605927E-4</v>
      </c>
      <c r="JV180" s="12"/>
      <c r="JW180" s="11">
        <f t="shared" si="1072"/>
        <v>5.9662264625841429E-4</v>
      </c>
      <c r="JX180" s="10">
        <f t="shared" si="850"/>
        <v>90.715847705232889</v>
      </c>
      <c r="JY180" s="9">
        <f t="shared" si="1245"/>
        <v>93.586730196348213</v>
      </c>
      <c r="JZ180" s="9">
        <f t="shared" si="578"/>
        <v>87.497673645665216</v>
      </c>
      <c r="KA180" s="120">
        <f t="shared" si="851"/>
        <v>90.542201921006722</v>
      </c>
      <c r="KB180" s="15">
        <f t="shared" si="852"/>
        <v>5.9379063582108899E-4</v>
      </c>
      <c r="KC180" s="12"/>
      <c r="KD180" s="11">
        <f t="shared" si="1073"/>
        <v>6.1219060791036547E-4</v>
      </c>
      <c r="KE180" s="10">
        <f t="shared" si="853"/>
        <v>90.626244046811195</v>
      </c>
      <c r="KF180" s="9">
        <f t="shared" si="1246"/>
        <v>93.577040417607876</v>
      </c>
      <c r="KG180" s="9">
        <f t="shared" si="580"/>
        <v>87.329080996636549</v>
      </c>
      <c r="KH180" s="120">
        <f t="shared" si="854"/>
        <v>90.453060707122205</v>
      </c>
      <c r="KI180" s="15">
        <f t="shared" si="855"/>
        <v>6.092864742316777E-4</v>
      </c>
      <c r="KJ180" s="12"/>
      <c r="KK180" s="11">
        <f t="shared" si="1074"/>
        <v>6.2767844087412985E-4</v>
      </c>
      <c r="KL180" s="10">
        <f t="shared" si="856"/>
        <v>90.536534054530193</v>
      </c>
      <c r="KM180" s="9">
        <f t="shared" si="1247"/>
        <v>93.566838301875279</v>
      </c>
      <c r="KN180" s="9">
        <f t="shared" si="582"/>
        <v>87.160790344677835</v>
      </c>
      <c r="KO180" s="120">
        <f t="shared" si="857"/>
        <v>90.363814323276557</v>
      </c>
      <c r="KP180" s="15">
        <f t="shared" si="858"/>
        <v>6.2470290067810218E-4</v>
      </c>
      <c r="KQ180" s="12"/>
      <c r="KR180" s="11">
        <f t="shared" si="1075"/>
        <v>6.4308637083358906E-4</v>
      </c>
      <c r="KS180" s="10">
        <f t="shared" si="859"/>
        <v>90.446706014714636</v>
      </c>
      <c r="KT180" s="9">
        <f t="shared" si="1248"/>
        <v>93.556113378043435</v>
      </c>
      <c r="KU180" s="9">
        <f t="shared" si="584"/>
        <v>86.992788787018654</v>
      </c>
      <c r="KV180" s="120">
        <f t="shared" si="860"/>
        <v>90.274451082531044</v>
      </c>
      <c r="KW180" s="15">
        <f t="shared" si="861"/>
        <v>6.4004015229053135E-4</v>
      </c>
      <c r="KX180" s="12"/>
      <c r="KY180" s="11">
        <f t="shared" si="1076"/>
        <v>6.5841462677755278E-4</v>
      </c>
      <c r="KZ180" s="10">
        <f t="shared" si="862"/>
        <v>90.356748393400551</v>
      </c>
      <c r="LA180" s="9">
        <f t="shared" si="1249"/>
        <v>93.5448553685316</v>
      </c>
      <c r="LB180" s="9">
        <f t="shared" si="586"/>
        <v>86.82506358689551</v>
      </c>
      <c r="LC180" s="120">
        <f t="shared" si="863"/>
        <v>90.184959477713562</v>
      </c>
      <c r="LD180" s="15">
        <f t="shared" si="864"/>
        <v>6.5529846888274612E-4</v>
      </c>
      <c r="LE180" s="12"/>
      <c r="LF180" s="11">
        <f t="shared" si="1077"/>
        <v>6.7366344068295217E-4</v>
      </c>
      <c r="LG180" s="10">
        <f t="shared" si="865"/>
        <v>90.266649836020747</v>
      </c>
      <c r="LH180" s="9">
        <f t="shared" si="1250"/>
        <v>93.533054187353315</v>
      </c>
      <c r="LI180" s="9">
        <f t="shared" si="588"/>
        <v>86.657602174706184</v>
      </c>
      <c r="LJ180" s="120">
        <f t="shared" si="866"/>
        <v>90.095328181029743</v>
      </c>
      <c r="LK180" s="15">
        <f t="shared" si="867"/>
        <v>6.7047809265118573E-4</v>
      </c>
      <c r="LL180" s="12"/>
      <c r="LM180" s="11">
        <f t="shared" si="1078"/>
        <v>6.8883304721307961E-4</v>
      </c>
      <c r="LN180" s="10">
        <f t="shared" si="868"/>
        <v>90.176399167020946</v>
      </c>
      <c r="LO180" s="9">
        <f t="shared" si="1251"/>
        <v>93.520699938194653</v>
      </c>
      <c r="LP180" s="9">
        <f t="shared" si="590"/>
        <v>86.490392149023165</v>
      </c>
      <c r="LQ180" s="120">
        <f t="shared" si="869"/>
        <v>90.005546043608916</v>
      </c>
      <c r="LR180" s="15">
        <f t="shared" si="870"/>
        <v>6.8557926788869209E-4</v>
      </c>
      <c r="LS180" s="12"/>
      <c r="LT180" s="11">
        <f t="shared" si="1079"/>
        <v>7.0392368343034364E-4</v>
      </c>
      <c r="LU180" s="10">
        <f t="shared" si="871"/>
        <v>90.085985389410496</v>
      </c>
      <c r="LV180" s="9">
        <f t="shared" si="1252"/>
        <v>93.507782912503714</v>
      </c>
      <c r="LW180" s="9">
        <f t="shared" si="592"/>
        <v>86.323421277470345</v>
      </c>
      <c r="LX180" s="120">
        <f t="shared" si="872"/>
        <v>89.915602094987037</v>
      </c>
      <c r="LY180" s="15">
        <f t="shared" si="873"/>
        <v>7.0060224071274145E-4</v>
      </c>
      <c r="LZ180" s="12"/>
      <c r="MA180" s="11">
        <f t="shared" si="1080"/>
        <v>7.1893558852323392E-4</v>
      </c>
      <c r="MB180" s="10">
        <f t="shared" si="874"/>
        <v>89.995397684250278</v>
      </c>
      <c r="MC180" s="9">
        <f t="shared" si="1253"/>
        <v>93.494293587592409</v>
      </c>
      <c r="MD180" s="9">
        <f t="shared" si="594"/>
        <v>86.156677497467427</v>
      </c>
      <c r="ME180" s="120">
        <f t="shared" si="875"/>
        <v>89.825485542529918</v>
      </c>
      <c r="MF180" s="15">
        <f t="shared" si="876"/>
        <v>7.155472588077146E-4</v>
      </c>
      <c r="MG180" s="12"/>
      <c r="MH180" s="11">
        <f t="shared" si="1081"/>
        <v>7.3386900354719742E-4</v>
      </c>
      <c r="MI180" s="10">
        <f t="shared" si="877"/>
        <v>89.904625410080442</v>
      </c>
      <c r="MJ180" s="9">
        <f t="shared" si="1254"/>
        <v>93.48022262475142</v>
      </c>
      <c r="MK180" s="9">
        <f t="shared" si="596"/>
        <v>87.155637346587241</v>
      </c>
      <c r="ML180" s="120">
        <f t="shared" si="878"/>
        <v>90.317929985669338</v>
      </c>
      <c r="MM180" s="15">
        <f t="shared" si="879"/>
        <v>6.1675884964552724E-4</v>
      </c>
      <c r="MN180" s="12"/>
      <c r="MO180" s="11">
        <f t="shared" si="1082"/>
        <v>6.3464551509860817E-4</v>
      </c>
      <c r="MP180" s="10">
        <f t="shared" si="880"/>
        <v>90.398570819160284</v>
      </c>
      <c r="MQ180" s="9">
        <f t="shared" si="1255"/>
        <v>93.469768734149284</v>
      </c>
      <c r="MR180" s="9">
        <f t="shared" si="598"/>
        <v>94.011739025443148</v>
      </c>
      <c r="MS180" s="120">
        <f t="shared" si="881"/>
        <v>93.740753879796216</v>
      </c>
      <c r="MT180" s="15">
        <f t="shared" si="882"/>
        <v>-5.2851682552928158E-5</v>
      </c>
      <c r="MU180" s="12"/>
      <c r="MV180" s="11">
        <f t="shared" si="1083"/>
        <v>-3.6107924419193027E-5</v>
      </c>
      <c r="MW180" s="10">
        <f t="shared" si="883"/>
        <v>93.826639573811519</v>
      </c>
      <c r="MX180" s="9">
        <f t="shared" si="1256"/>
        <v>93.469845499423755</v>
      </c>
      <c r="MY180" s="9">
        <f t="shared" si="1257"/>
        <v>94.108343608739986</v>
      </c>
      <c r="MZ180" s="120">
        <f t="shared" si="884"/>
        <v>93.789094554081871</v>
      </c>
      <c r="NA180" s="15">
        <f t="shared" si="885"/>
        <v>-6.2264850908458412E-5</v>
      </c>
      <c r="NB180" s="12"/>
      <c r="NC180" s="11">
        <f t="shared" si="1084"/>
        <v>-4.5527145379497001E-5</v>
      </c>
      <c r="ND180" s="10">
        <f t="shared" si="886"/>
        <v>93.874970346642414</v>
      </c>
      <c r="NE180" s="9">
        <f t="shared" si="601"/>
        <v>93.469952044424446</v>
      </c>
      <c r="NF180" s="9">
        <f t="shared" si="1258"/>
        <v>94.207315641994597</v>
      </c>
      <c r="NG180" s="120">
        <f t="shared" si="887"/>
        <v>93.838633843209522</v>
      </c>
      <c r="NH180" s="15">
        <f t="shared" si="888"/>
        <v>-7.190598342913985E-5</v>
      </c>
      <c r="NI180" s="12"/>
      <c r="NJ180" s="11">
        <f t="shared" si="1085"/>
        <v>-5.5175717049769726E-5</v>
      </c>
      <c r="NK180" s="10">
        <f t="shared" si="889"/>
        <v>93.92449819570497</v>
      </c>
      <c r="NL180" s="9">
        <f t="shared" si="603"/>
        <v>93.470094138912657</v>
      </c>
      <c r="NM180" s="9">
        <f t="shared" si="1259"/>
        <v>94.308630118553765</v>
      </c>
      <c r="NN180" s="120">
        <f t="shared" si="890"/>
        <v>93.889362128733211</v>
      </c>
      <c r="NO180" s="15">
        <f t="shared" si="891"/>
        <v>-8.1772078870593571E-5</v>
      </c>
      <c r="NP180" s="12"/>
      <c r="NQ180" s="11">
        <f t="shared" si="1086"/>
        <v>-6.5050692164179239E-5</v>
      </c>
      <c r="NR180" s="10">
        <f t="shared" si="892"/>
        <v>93.975213580141983</v>
      </c>
      <c r="NS180" s="9">
        <f t="shared" si="605"/>
        <v>93.470277901564401</v>
      </c>
      <c r="NT180" s="9">
        <f t="shared" si="1260"/>
        <v>94.412263683492625</v>
      </c>
      <c r="NU180" s="120">
        <f t="shared" si="893"/>
        <v>93.941270792528513</v>
      </c>
      <c r="NV180" s="15">
        <f t="shared" si="894"/>
        <v>-9.1860263035797724E-5</v>
      </c>
      <c r="NW180" s="12"/>
      <c r="NX180" s="11">
        <f t="shared" si="1087"/>
        <v>-7.5149250232559888E-5</v>
      </c>
      <c r="NY180" s="10">
        <f t="shared" si="895"/>
        <v>94.027107963461674</v>
      </c>
      <c r="NZ180" s="9">
        <f t="shared" si="607"/>
        <v>93.470509802521377</v>
      </c>
      <c r="OA180" s="9">
        <f t="shared" si="1261"/>
        <v>94.518189336958898</v>
      </c>
      <c r="OB180" s="120">
        <f t="shared" si="896"/>
        <v>93.994349569740137</v>
      </c>
      <c r="OC180" s="15">
        <f t="shared" si="897"/>
        <v>-1.0216727200876782E-4</v>
      </c>
      <c r="OD180" s="12"/>
      <c r="OE180" s="11">
        <f t="shared" si="1088"/>
        <v>-8.5468180527030555E-5</v>
      </c>
      <c r="OF180" s="10">
        <f t="shared" si="898"/>
        <v>94.080171165318433</v>
      </c>
      <c r="OG180" s="9">
        <f t="shared" si="609"/>
        <v>93.470796663031365</v>
      </c>
      <c r="OH180" s="9">
        <f t="shared" si="1262"/>
        <v>94.626378414198157</v>
      </c>
      <c r="OI180" s="120">
        <f t="shared" si="899"/>
        <v>94.048587538614754</v>
      </c>
      <c r="OJ180" s="15">
        <f t="shared" si="900"/>
        <v>-1.1268964527708379E-4</v>
      </c>
      <c r="OK180" s="12"/>
      <c r="OL180" s="11">
        <f t="shared" si="1089"/>
        <v>-9.600407510381768E-5</v>
      </c>
      <c r="OM180" s="10">
        <f t="shared" si="901"/>
        <v>94.134392351406149</v>
      </c>
      <c r="ON180" s="9">
        <f t="shared" si="611"/>
        <v>93.471145654809163</v>
      </c>
      <c r="OO180" s="9">
        <f t="shared" si="1263"/>
        <v>94.736802683528438</v>
      </c>
      <c r="OP180" s="120">
        <f t="shared" si="902"/>
        <v>94.103974169168794</v>
      </c>
      <c r="OQ180" s="15">
        <f t="shared" si="903"/>
        <v>-1.2342393038382009E-4</v>
      </c>
      <c r="OR180" s="12"/>
      <c r="OS180" s="11">
        <f t="shared" si="1090"/>
        <v>-1.0675353343874966E-4</v>
      </c>
      <c r="OT180" s="10">
        <f t="shared" si="904"/>
        <v>94.189761082442203</v>
      </c>
      <c r="OU180" s="9">
        <f t="shared" si="613"/>
        <v>93.471564299816194</v>
      </c>
      <c r="OV180" s="9">
        <f t="shared" si="1264"/>
        <v>94.849429666722912</v>
      </c>
      <c r="OW180" s="120">
        <f t="shared" si="905"/>
        <v>94.160496983269553</v>
      </c>
      <c r="OX180" s="15">
        <f t="shared" si="906"/>
        <v>-1.3436622660363179E-4</v>
      </c>
      <c r="OY180" s="12"/>
      <c r="OZ180" s="11">
        <f t="shared" si="1091"/>
        <v>-1.1771270575723984E-4</v>
      </c>
      <c r="PA180" s="10">
        <f t="shared" si="907"/>
        <v>94.246264972687783</v>
      </c>
      <c r="PB180" s="9">
        <f t="shared" si="615"/>
        <v>93.472060466287957</v>
      </c>
      <c r="PC180" s="9">
        <f t="shared" si="1265"/>
        <v>94.964226289849776</v>
      </c>
      <c r="PD180" s="120">
        <f t="shared" si="908"/>
        <v>94.218143378068874</v>
      </c>
      <c r="PE180" s="15">
        <f t="shared" si="909"/>
        <v>-1.455125413515658E-4</v>
      </c>
      <c r="PF180" s="12"/>
      <c r="PG180" s="11">
        <f t="shared" si="1092"/>
        <v>-1.2887764945476341E-4</v>
      </c>
      <c r="PH180" s="10">
        <f t="shared" si="910"/>
        <v>94.303891514071864</v>
      </c>
      <c r="PI180" s="9">
        <f t="shared" si="617"/>
        <v>93.472642365839945</v>
      </c>
      <c r="PJ180" s="9">
        <f t="shared" si="1266"/>
        <v>95.081158874603702</v>
      </c>
      <c r="PK180" s="120">
        <f t="shared" si="911"/>
        <v>94.276900620221824</v>
      </c>
      <c r="PL180" s="15">
        <f t="shared" si="912"/>
        <v>-1.5685878961994816E-4</v>
      </c>
      <c r="PM180" s="12"/>
      <c r="PN180" s="11">
        <f t="shared" si="1093"/>
        <v>-1.402443284326361E-4</v>
      </c>
      <c r="PO180" s="10">
        <f t="shared" si="913"/>
        <v>94.362628070193651</v>
      </c>
      <c r="PP180" s="9">
        <f t="shared" si="619"/>
        <v>93.473318549840471</v>
      </c>
      <c r="PQ180" s="9">
        <f t="shared" si="1267"/>
        <v>95.200190109559514</v>
      </c>
      <c r="PR180" s="120">
        <f t="shared" si="914"/>
        <v>94.3367543297</v>
      </c>
      <c r="PS180" s="15">
        <f t="shared" si="915"/>
        <v>-1.6840049897580937E-4</v>
      </c>
      <c r="PT180" s="12"/>
      <c r="PU180" s="11">
        <f t="shared" si="1094"/>
        <v>-1.5180831775374321E-4</v>
      </c>
      <c r="PV180" s="10">
        <f t="shared" si="916"/>
        <v>94.422460358684503</v>
      </c>
      <c r="PW180" s="9">
        <f t="shared" si="621"/>
        <v>93.474097902316458</v>
      </c>
      <c r="PX180" s="9">
        <f t="shared" si="1268"/>
        <v>95.321281421098377</v>
      </c>
      <c r="PY180" s="120">
        <f t="shared" si="917"/>
        <v>94.397689661707417</v>
      </c>
      <c r="PZ180" s="15">
        <f t="shared" si="918"/>
        <v>-1.8013304145988329E-4</v>
      </c>
      <c r="QA180" s="12"/>
      <c r="QB180" s="11">
        <f t="shared" si="1095"/>
        <v>-1.6356503552409385E-4</v>
      </c>
      <c r="QC180" s="10">
        <f t="shared" si="919"/>
        <v>94.483373633598774</v>
      </c>
      <c r="QD180" s="9">
        <f t="shared" si="623"/>
        <v>93.474989633461675</v>
      </c>
      <c r="QE180" s="9">
        <f t="shared" si="1269"/>
        <v>95.444393986312704</v>
      </c>
      <c r="QF180" s="120">
        <f t="shared" si="920"/>
        <v>94.45969180988719</v>
      </c>
      <c r="QG180" s="15">
        <f t="shared" si="921"/>
        <v>-1.9205173299582264E-4</v>
      </c>
      <c r="QH180" s="12"/>
      <c r="QI180" s="11">
        <f t="shared" si="1096"/>
        <v>-1.7550984226511311E-4</v>
      </c>
      <c r="QJ180" s="10">
        <f t="shared" si="922"/>
        <v>94.545353188778421</v>
      </c>
      <c r="QK180" s="9">
        <f t="shared" si="625"/>
        <v>93.476003273209841</v>
      </c>
      <c r="QL180" s="9">
        <f t="shared" si="1270"/>
        <v>95.569485823500344</v>
      </c>
      <c r="QM180" s="120">
        <f t="shared" si="923"/>
        <v>94.522744548355092</v>
      </c>
      <c r="QN180" s="15">
        <f t="shared" si="924"/>
        <v>-2.041515502886766E-4</v>
      </c>
      <c r="QO180" s="12"/>
      <c r="QP180" s="11">
        <f t="shared" si="1097"/>
        <v>-1.8763775743705019E-4</v>
      </c>
      <c r="QQ180" s="10">
        <f t="shared" si="925"/>
        <v>94.6083828982147</v>
      </c>
      <c r="QR180" s="9">
        <f t="shared" si="627"/>
        <v>93.477148660965</v>
      </c>
      <c r="QS180" s="9">
        <f t="shared" si="1271"/>
        <v>95.696513116616742</v>
      </c>
      <c r="QT180" s="120">
        <f t="shared" si="926"/>
        <v>94.586830888790871</v>
      </c>
      <c r="QU180" s="15">
        <f t="shared" si="927"/>
        <v>-2.1642726098386412E-4</v>
      </c>
      <c r="QV180" s="12"/>
      <c r="QW180" s="11">
        <f t="shared" si="1098"/>
        <v>-1.9994358953003878E-4</v>
      </c>
      <c r="QX180" s="10">
        <f t="shared" si="928"/>
        <v>94.672445873290087</v>
      </c>
      <c r="QY180" s="9">
        <f t="shared" si="629"/>
        <v>93.478435935262496</v>
      </c>
      <c r="QZ180" s="9">
        <f t="shared" si="1272"/>
        <v>95.825430675446739</v>
      </c>
      <c r="RA180" s="120">
        <f t="shared" si="929"/>
        <v>94.651933305354618</v>
      </c>
      <c r="RB180" s="15">
        <f t="shared" si="930"/>
        <v>-2.2887346955029292E-4</v>
      </c>
      <c r="RC180" s="12"/>
      <c r="RD180" s="11">
        <f t="shared" si="1099"/>
        <v>-2.1242198184441934E-4</v>
      </c>
      <c r="RE180" s="10">
        <f t="shared" si="931"/>
        <v>94.737524687538297</v>
      </c>
      <c r="RF180" s="9">
        <f t="shared" si="631"/>
        <v>93.479875522798935</v>
      </c>
      <c r="RG180" s="9">
        <f t="shared" si="1273"/>
        <v>95.956192480199803</v>
      </c>
      <c r="RH180" s="120">
        <f t="shared" si="932"/>
        <v>94.718034001499376</v>
      </c>
      <c r="RI180" s="15">
        <f t="shared" si="933"/>
        <v>-2.4148467145779503E-4</v>
      </c>
      <c r="RJ180" s="12"/>
      <c r="RK180" s="11">
        <f t="shared" si="1100"/>
        <v>-2.250674665976372E-4</v>
      </c>
      <c r="RL180" s="10">
        <f t="shared" si="934"/>
        <v>94.803601643413501</v>
      </c>
      <c r="RM180" s="9">
        <f t="shared" si="633"/>
        <v>93.481478127117313</v>
      </c>
      <c r="RN180" s="9">
        <f t="shared" si="1274"/>
        <v>96.088749924959004</v>
      </c>
      <c r="RO180" s="120">
        <f t="shared" si="935"/>
        <v>94.785114026038158</v>
      </c>
      <c r="RP180" s="15">
        <f t="shared" si="936"/>
        <v>-2.542550829857475E-4</v>
      </c>
      <c r="RQ180" s="12"/>
      <c r="RR180" s="11">
        <f t="shared" si="1101"/>
        <v>-2.3787429440338967E-4</v>
      </c>
      <c r="RS180" s="10">
        <f t="shared" si="937"/>
        <v>94.870657886926111</v>
      </c>
      <c r="RT180" s="9">
        <f t="shared" si="635"/>
        <v>93.48325471403362</v>
      </c>
      <c r="RU180" s="9">
        <f t="shared" si="1275"/>
        <v>96.223052689489407</v>
      </c>
      <c r="RV180" s="120">
        <f t="shared" si="938"/>
        <v>94.853153701761514</v>
      </c>
      <c r="RW180" s="15">
        <f t="shared" si="939"/>
        <v>-2.6717872766097821E-4</v>
      </c>
      <c r="RX180" s="12"/>
      <c r="RY180" s="11">
        <f t="shared" si="1102"/>
        <v>-2.5083652064102568E-4</v>
      </c>
      <c r="RZ180" s="10">
        <f t="shared" si="940"/>
        <v>94.938673836305099</v>
      </c>
      <c r="SA180" s="9">
        <f t="shared" si="637"/>
        <v>93.485216496850299</v>
      </c>
      <c r="SB180" s="9">
        <f t="shared" si="1276"/>
        <v>96.35904892672221</v>
      </c>
      <c r="SC180" s="120">
        <f t="shared" si="941"/>
        <v>94.922132711786247</v>
      </c>
      <c r="SD180" s="15">
        <f t="shared" si="942"/>
        <v>-2.8024945598271593E-4</v>
      </c>
      <c r="SE180" s="12"/>
      <c r="SF180" s="11">
        <f t="shared" si="1103"/>
        <v>-2.6394802506128032E-4</v>
      </c>
      <c r="SG180" s="10">
        <f t="shared" si="943"/>
        <v>95.007629268038244</v>
      </c>
      <c r="SH180" s="9">
        <f t="shared" si="639"/>
        <v>93.487374920684161</v>
      </c>
      <c r="SI180" s="9">
        <f t="shared" si="1277"/>
        <v>96.496685278205945</v>
      </c>
      <c r="SJ180" s="120">
        <f t="shared" si="944"/>
        <v>94.99203009944506</v>
      </c>
      <c r="SK180" s="15">
        <f t="shared" si="945"/>
        <v>-2.9346094845767665E-4</v>
      </c>
      <c r="SL180" s="12"/>
      <c r="SM180" s="11">
        <f t="shared" si="1104"/>
        <v>-2.7720251468853132E-4</v>
      </c>
      <c r="SN180" s="10">
        <f t="shared" si="946"/>
        <v>95.077503316349151</v>
      </c>
      <c r="SO180" s="9">
        <f t="shared" si="641"/>
        <v>93.48974164572158</v>
      </c>
      <c r="SP180" s="9">
        <f t="shared" si="1278"/>
        <v>96.635907103403056</v>
      </c>
      <c r="SQ180" s="120">
        <f t="shared" si="947"/>
        <v>95.062824374562325</v>
      </c>
      <c r="SR180" s="15">
        <f t="shared" si="948"/>
        <v>-3.0680673959342623E-4</v>
      </c>
      <c r="SS180" s="12"/>
      <c r="ST180" s="11">
        <f t="shared" si="1105"/>
        <v>-2.9059354771728793E-4</v>
      </c>
      <c r="SU180" s="10">
        <f t="shared" si="949"/>
        <v>95.148274579223994</v>
      </c>
      <c r="SV180" s="9">
        <f t="shared" si="643"/>
        <v>93.492328529767917</v>
      </c>
      <c r="SW180" s="9">
        <f t="shared" si="1279"/>
        <v>96.776658228069451</v>
      </c>
      <c r="SX180" s="120">
        <f t="shared" si="950"/>
        <v>95.134493378918677</v>
      </c>
      <c r="SY180" s="15">
        <f t="shared" si="951"/>
        <v>-3.2028019506269797E-4</v>
      </c>
      <c r="SZ180" s="12"/>
      <c r="TA180" s="11">
        <f t="shared" si="1106"/>
        <v>-3.0411451051768663E-4</v>
      </c>
      <c r="TB180" s="10">
        <f t="shared" si="952"/>
        <v>95.219920983269233</v>
      </c>
      <c r="TC180" s="9">
        <f t="shared" si="645"/>
        <v>93.495147609376502</v>
      </c>
      <c r="TD180" s="9">
        <f t="shared" si="1280"/>
        <v>96.918880751105434</v>
      </c>
      <c r="TE180" s="120">
        <f t="shared" si="953"/>
        <v>95.207014180240975</v>
      </c>
      <c r="TF180" s="15">
        <f t="shared" si="954"/>
        <v>-3.3387449470820475E-4</v>
      </c>
      <c r="TG180" s="12"/>
      <c r="TH180" s="11">
        <f t="shared" si="1107"/>
        <v>-3.177586004820409E-4</v>
      </c>
      <c r="TI180" s="10">
        <f t="shared" si="955"/>
        <v>95.292419677097058</v>
      </c>
      <c r="TJ180" s="9">
        <f t="shared" si="647"/>
        <v>93.498211079569103</v>
      </c>
      <c r="TK180" s="9">
        <f t="shared" si="1281"/>
        <v>97.062515404238397</v>
      </c>
      <c r="TL180" s="120">
        <f t="shared" si="956"/>
        <v>95.280363241903757</v>
      </c>
      <c r="TM180" s="15">
        <f t="shared" si="957"/>
        <v>-3.4758266959564578E-4</v>
      </c>
      <c r="TN180" s="12"/>
      <c r="TO180" s="11">
        <f t="shared" si="1108"/>
        <v>-3.3151886300956078E-4</v>
      </c>
      <c r="TP180" s="10">
        <f t="shared" si="958"/>
        <v>95.365747200876172</v>
      </c>
      <c r="TQ180" s="9">
        <f t="shared" si="649"/>
        <v>93.501531273110785</v>
      </c>
      <c r="TR180" s="9">
        <f t="shared" si="1282"/>
        <v>97.20750159738455</v>
      </c>
      <c r="TS180" s="120">
        <f t="shared" si="959"/>
        <v>95.35451643524766</v>
      </c>
      <c r="TT180" s="15">
        <f t="shared" si="960"/>
        <v>-3.6139760845836931E-4</v>
      </c>
      <c r="TU180" s="12"/>
      <c r="TV180" s="11">
        <f t="shared" si="1109"/>
        <v>-3.4538819784853787E-4</v>
      </c>
      <c r="TW180" s="10">
        <f t="shared" si="961"/>
        <v>95.439879498268809</v>
      </c>
      <c r="TX180" s="9">
        <f t="shared" si="651"/>
        <v>93.505120638907712</v>
      </c>
      <c r="TY180" s="9">
        <f t="shared" si="1283"/>
        <v>97.353777468846872</v>
      </c>
      <c r="TZ180" s="120">
        <f t="shared" si="962"/>
        <v>95.429449053877292</v>
      </c>
      <c r="UA180" s="15">
        <f t="shared" si="963"/>
        <v>-3.753120646991558E-4</v>
      </c>
      <c r="UB180" s="12"/>
      <c r="UC180" s="11">
        <f t="shared" si="1110"/>
        <v>-3.5935936600372436E-4</v>
      </c>
      <c r="UD180" s="10">
        <f t="shared" si="964"/>
        <v>95.514791930359081</v>
      </c>
      <c r="UE180" s="9">
        <f t="shared" si="653"/>
        <v>93.508991719582269</v>
      </c>
      <c r="UF180" s="9">
        <f t="shared" si="1284"/>
        <v>97.501279940784258</v>
      </c>
      <c r="UG180" s="120">
        <f t="shared" si="965"/>
        <v>95.505135830183264</v>
      </c>
      <c r="UH180" s="15">
        <f t="shared" si="966"/>
        <v>-3.893186639862419E-4</v>
      </c>
      <c r="UI180" s="12"/>
      <c r="UJ180" s="11">
        <f t="shared" si="1111"/>
        <v>-3.7342499724679417E-4</v>
      </c>
      <c r="UK180" s="10">
        <f t="shared" si="967"/>
        <v>95.590459291819911</v>
      </c>
      <c r="UL180" s="9">
        <f t="shared" si="655"/>
        <v>93.51315712828638</v>
      </c>
      <c r="UM180" s="9">
        <f t="shared" si="1285"/>
        <v>97.649944779764482</v>
      </c>
      <c r="UN180" s="120">
        <f t="shared" si="968"/>
        <v>95.581550954025431</v>
      </c>
      <c r="UO180" s="15">
        <f t="shared" si="969"/>
        <v>-4.0340991241943539E-4</v>
      </c>
      <c r="UP180" s="12"/>
      <c r="UQ180" s="11">
        <f t="shared" si="1112"/>
        <v>-3.8757759820634964E-4</v>
      </c>
      <c r="UR180" s="10">
        <f t="shared" si="970"/>
        <v>95.666855829257457</v>
      </c>
      <c r="US180" s="9">
        <f t="shared" si="657"/>
        <v>93.517629524819256</v>
      </c>
      <c r="UT180" s="9">
        <f t="shared" si="1286"/>
        <v>97.799706662180398</v>
      </c>
      <c r="UU180" s="120">
        <f t="shared" si="971"/>
        <v>95.658668093499827</v>
      </c>
      <c r="UV180" s="15">
        <f t="shared" si="972"/>
        <v>-4.1757820523828486E-4</v>
      </c>
      <c r="UW180" s="12"/>
      <c r="UX180" s="11">
        <f t="shared" si="1113"/>
        <v>-4.0180956101010956E-4</v>
      </c>
      <c r="UY180" s="10">
        <f t="shared" si="973"/>
        <v>95.743955261657874</v>
      </c>
      <c r="UZ180" s="9">
        <f t="shared" si="659"/>
        <v>93.522421591120946</v>
      </c>
      <c r="VA180" s="9">
        <f t="shared" si="1287"/>
        <v>97.950499244294548</v>
      </c>
      <c r="VB180" s="120">
        <f t="shared" si="974"/>
        <v>95.736460417707747</v>
      </c>
      <c r="VC180" s="15">
        <f t="shared" si="975"/>
        <v>-4.3181583604247955E-4</v>
      </c>
      <c r="VD180" s="12"/>
      <c r="VE180" s="11">
        <f t="shared" si="1114"/>
        <v>-4.1611317245001837E-4</v>
      </c>
      <c r="VF180" s="10">
        <f t="shared" si="976"/>
        <v>95.821730802856678</v>
      </c>
      <c r="VG180" s="9">
        <f t="shared" si="661"/>
        <v>93.527546006217676</v>
      </c>
      <c r="VH180" s="9">
        <f t="shared" si="1288"/>
        <v>98.102255236638896</v>
      </c>
      <c r="VI180" s="120">
        <f t="shared" si="977"/>
        <v>95.814900621428279</v>
      </c>
      <c r="VJ180" s="15">
        <f t="shared" si="978"/>
        <v>-4.4611500649041006E-4</v>
      </c>
      <c r="VK180" s="12"/>
      <c r="VL180" s="11">
        <f t="shared" si="1115"/>
        <v>-4.3048062363670739E-4</v>
      </c>
      <c r="VM180" s="10">
        <f t="shared" si="979"/>
        <v>95.900155185933954</v>
      </c>
      <c r="VN180" s="9">
        <f t="shared" si="663"/>
        <v>93.533015420699485</v>
      </c>
      <c r="VO180" s="9">
        <f t="shared" si="1289"/>
        <v>98.254906482482895</v>
      </c>
      <c r="VP180" s="120">
        <f t="shared" si="980"/>
        <v>95.893960951591197</v>
      </c>
      <c r="VQ180" s="15">
        <f t="shared" si="981"/>
        <v>-4.6046783644008115E-4</v>
      </c>
      <c r="VR180" s="12"/>
      <c r="VS180" s="11">
        <f t="shared" si="1116"/>
        <v>-4.4490402010796876E-4</v>
      </c>
      <c r="VT180" s="10">
        <f t="shared" si="982"/>
        <v>95.979200689433966</v>
      </c>
      <c r="VU180" s="9">
        <f t="shared" si="665"/>
        <v>93.538842430814469</v>
      </c>
      <c r="VV180" s="9">
        <f t="shared" si="1290"/>
        <v>98.40838404005693</v>
      </c>
      <c r="VW180" s="120">
        <f t="shared" si="983"/>
        <v>95.973613235435693</v>
      </c>
      <c r="VX180" s="15">
        <f t="shared" si="984"/>
        <v>-4.7486637449359797E-4</v>
      </c>
      <c r="VY180" s="12"/>
      <c r="VZ180" s="11">
        <f t="shared" si="1117"/>
        <v>-4.5937539235290894E-4</v>
      </c>
      <c r="WA180" s="10">
        <f t="shared" si="985"/>
        <v>96.058839165296547</v>
      </c>
      <c r="WB180" s="9">
        <f t="shared" si="667"/>
        <v>93.545039552267454</v>
      </c>
      <c r="WC180" s="9">
        <f t="shared" si="1291"/>
        <v>98.562618268196488</v>
      </c>
      <c r="WD180" s="120">
        <f t="shared" si="986"/>
        <v>96.053828910231971</v>
      </c>
      <c r="WE180" s="15">
        <f t="shared" si="987"/>
        <v>-4.8930260890411327E-4</v>
      </c>
      <c r="WF180" s="12"/>
      <c r="WG180" s="11">
        <f t="shared" si="1118"/>
        <v>-4.7388670671089431E-4</v>
      </c>
      <c r="WH180" s="10">
        <f t="shared" si="988"/>
        <v>96.13904206837833</v>
      </c>
      <c r="WI180" s="9">
        <f t="shared" si="669"/>
        <v>93.551619193813977</v>
      </c>
      <c r="WJ180" s="9">
        <f t="shared" si="1292"/>
        <v>98.717538915056579</v>
      </c>
      <c r="WK180" s="120">
        <f t="shared" si="989"/>
        <v>96.134579054435278</v>
      </c>
      <c r="WL180" s="15">
        <f t="shared" si="990"/>
        <v>-5.0376847880207029E-4</v>
      </c>
      <c r="WM180" s="12"/>
      <c r="WN180" s="11">
        <f t="shared" si="1119"/>
        <v>-4.8842987660251711E-4</v>
      </c>
      <c r="WO180" s="10">
        <f t="shared" si="991"/>
        <v>96.219780487435315</v>
      </c>
      <c r="WP180" s="9">
        <f t="shared" si="671"/>
        <v>93.558593630742848</v>
      </c>
      <c r="WQ180" s="9">
        <f t="shared" si="1293"/>
        <v>98.873075208954162</v>
      </c>
      <c r="WR180" s="120">
        <f t="shared" si="992"/>
        <v>96.215834419848505</v>
      </c>
      <c r="WS180" s="15">
        <f t="shared" si="993"/>
        <v>-5.1825588563988632E-4</v>
      </c>
      <c r="WT180" s="12"/>
      <c r="WU180" s="11">
        <f t="shared" si="1120"/>
        <v>-5.0299677399164261E-4</v>
      </c>
      <c r="WV180" s="10">
        <f t="shared" si="994"/>
        <v>96.301025177142634</v>
      </c>
      <c r="WW180" s="9">
        <f t="shared" si="673"/>
        <v>93.565974978340691</v>
      </c>
      <c r="WX180" s="9">
        <f t="shared" si="1294"/>
        <v>99.029155642907568</v>
      </c>
      <c r="WY180" s="120">
        <f t="shared" si="995"/>
        <v>96.297565310624123</v>
      </c>
      <c r="WZ180" s="15">
        <f t="shared" si="996"/>
        <v>-5.3275667476840457E-4</v>
      </c>
      <c r="XA180" s="12"/>
      <c r="XB180" s="11">
        <f t="shared" si="1121"/>
        <v>-5.175792109084359E-4</v>
      </c>
      <c r="XC180" s="10">
        <f t="shared" si="997"/>
        <v>96.382746436555138</v>
      </c>
      <c r="XD180" s="9">
        <f t="shared" si="675"/>
        <v>93.573775164553496</v>
      </c>
      <c r="XE180" s="9">
        <f t="shared" si="1295"/>
        <v>99.185708294451302</v>
      </c>
      <c r="XF180" s="120">
        <f t="shared" si="998"/>
        <v>96.379741729502399</v>
      </c>
      <c r="XG180" s="15">
        <f t="shared" si="999"/>
        <v>-5.472626692904801E-4</v>
      </c>
      <c r="XH180" s="12"/>
      <c r="XI180" s="11">
        <f t="shared" si="1122"/>
        <v>-5.3216897339504574E-4</v>
      </c>
      <c r="XJ180" s="10">
        <f t="shared" si="1000"/>
        <v>96.464914255538019</v>
      </c>
      <c r="XK180" s="9">
        <f t="shared" si="677"/>
        <v>93.582005903364902</v>
      </c>
      <c r="XL180" s="9">
        <f t="shared" si="1296"/>
        <v>99.342661192159483</v>
      </c>
      <c r="XM180" s="120">
        <f t="shared" si="1001"/>
        <v>96.462333547762199</v>
      </c>
      <c r="XN180" s="15">
        <f t="shared" si="1002"/>
        <v>-5.6176570839956903E-4</v>
      </c>
      <c r="XO180" s="12"/>
      <c r="XP180" s="11">
        <f t="shared" si="1123"/>
        <v>-5.4675785997412418E-4</v>
      </c>
      <c r="XQ180" s="10">
        <f t="shared" si="1003"/>
        <v>96.54749848505196</v>
      </c>
      <c r="XR180" s="9">
        <f t="shared" si="679"/>
        <v>93.590678669227941</v>
      </c>
      <c r="XS180" s="9">
        <f t="shared" si="1297"/>
        <v>99.499942212860745</v>
      </c>
      <c r="XT180" s="120">
        <f t="shared" si="1004"/>
        <v>96.545310441044336</v>
      </c>
      <c r="XU180" s="15">
        <f t="shared" si="1005"/>
        <v>-5.7625763984972707E-4</v>
      </c>
      <c r="XV180" s="12"/>
      <c r="XW180" s="11">
        <f t="shared" si="1124"/>
        <v>-5.6133767413720696E-4</v>
      </c>
      <c r="XX180" s="10">
        <f t="shared" si="1006"/>
        <v>96.630468772685845</v>
      </c>
      <c r="XY180" s="9">
        <f t="shared" si="681"/>
        <v>93.599804671317301</v>
      </c>
      <c r="XZ180" s="9">
        <f t="shared" si="1298"/>
        <v>99.657479013226236</v>
      </c>
      <c r="YA180" s="120">
        <f t="shared" si="1007"/>
        <v>96.628641842271776</v>
      </c>
      <c r="YB180" s="15">
        <f t="shared" si="1008"/>
        <v>-5.9073031579510516E-4</v>
      </c>
      <c r="YC180" s="12"/>
      <c r="YD180" s="11">
        <f t="shared" si="1125"/>
        <v>-5.759002202147547E-4</v>
      </c>
      <c r="YE180" s="10">
        <f t="shared" si="1009"/>
        <v>96.713794515331841</v>
      </c>
      <c r="YF180" s="9">
        <f t="shared" si="683"/>
        <v>93.609394827712123</v>
      </c>
      <c r="YG180" s="9">
        <f t="shared" si="1299"/>
        <v>99.815198314429395</v>
      </c>
      <c r="YH180" s="120">
        <f t="shared" si="1010"/>
        <v>96.712296571070766</v>
      </c>
      <c r="YI180" s="15">
        <f t="shared" si="1011"/>
        <v>-6.0517552554923543E-4</v>
      </c>
      <c r="YJ180" s="12"/>
      <c r="YK180" s="11">
        <f t="shared" si="1126"/>
        <v>-5.9043723596927523E-4</v>
      </c>
      <c r="YL180" s="10">
        <f t="shared" si="1012"/>
        <v>96.797444487333934</v>
      </c>
      <c r="YM180" s="9">
        <f t="shared" si="685"/>
        <v>93.619459737427675</v>
      </c>
      <c r="YN180" s="9">
        <f t="shared" si="1300"/>
        <v>99.973027673095686</v>
      </c>
      <c r="YO180" s="120">
        <f t="shared" si="1013"/>
        <v>96.796243705261674</v>
      </c>
      <c r="YP180" s="15">
        <f t="shared" si="1014"/>
        <v>-6.1958517101136422E-4</v>
      </c>
      <c r="YQ180" s="12"/>
      <c r="YR180" s="11">
        <f t="shared" si="1127"/>
        <v>-6.0494056861433378E-4</v>
      </c>
      <c r="YS180" s="10">
        <f t="shared" si="1015"/>
        <v>96.881387714623187</v>
      </c>
      <c r="YT180" s="9">
        <f t="shared" si="687"/>
        <v>93.630009658276805</v>
      </c>
      <c r="YU180" s="9">
        <f t="shared" si="1301"/>
        <v>100.13089477109828</v>
      </c>
      <c r="YV180" s="120">
        <f t="shared" si="1016"/>
        <v>96.880452214687551</v>
      </c>
      <c r="YW180" s="15">
        <f t="shared" si="1017"/>
        <v>-6.3395119956787861E-4</v>
      </c>
      <c r="YX180" s="12"/>
      <c r="YY180" s="11">
        <f t="shared" si="1128"/>
        <v>-6.194021076011151E-4</v>
      </c>
      <c r="YZ180" s="10">
        <f t="shared" si="1018"/>
        <v>96.965593107416723</v>
      </c>
      <c r="ZA180" s="9">
        <f t="shared" si="689"/>
        <v>93.641054482980294</v>
      </c>
      <c r="ZB180" s="9">
        <f t="shared" si="1302"/>
        <v>100.2887261032614</v>
      </c>
      <c r="ZC180" s="120">
        <f t="shared" si="1019"/>
        <v>96.964890293120845</v>
      </c>
      <c r="ZD180" s="15">
        <f t="shared" si="1020"/>
        <v>-6.4826547844982162E-4</v>
      </c>
      <c r="ZE180" s="12"/>
      <c r="ZF180" s="11">
        <f t="shared" si="1129"/>
        <v>-6.3381365863031565E-4</v>
      </c>
      <c r="ZG180" s="10">
        <f t="shared" si="1021"/>
        <v>97.05002878984422</v>
      </c>
      <c r="ZH180" s="9">
        <f t="shared" si="691"/>
        <v>93.652603711155706</v>
      </c>
      <c r="ZI180" s="9">
        <f t="shared" si="1303"/>
        <v>100.44644972408507</v>
      </c>
      <c r="ZJ180" s="120">
        <f t="shared" si="1022"/>
        <v>97.049526717620381</v>
      </c>
      <c r="ZK180" s="15">
        <f t="shared" si="1023"/>
        <v>-6.625200653187233E-4</v>
      </c>
      <c r="ZL180" s="12"/>
      <c r="ZM180" s="11">
        <f t="shared" si="1130"/>
        <v>-6.4816721521192353E-4</v>
      </c>
      <c r="ZN180" s="10">
        <f t="shared" si="1024"/>
        <v>97.134663463859454</v>
      </c>
      <c r="ZO180" s="9">
        <f t="shared" si="693"/>
        <v>93.664666431056403</v>
      </c>
      <c r="ZP180" s="9">
        <f t="shared" si="1304"/>
        <v>100.6039924575196</v>
      </c>
      <c r="ZQ180" s="120">
        <f t="shared" si="1025"/>
        <v>97.134329444287999</v>
      </c>
      <c r="ZR180" s="15">
        <f t="shared" si="1026"/>
        <v>-6.7670693795104117E-4</v>
      </c>
      <c r="ZS180" s="12"/>
      <c r="ZT180" s="11">
        <f t="shared" si="1131"/>
        <v>-6.6245468754515301E-4</v>
      </c>
      <c r="ZU180" s="10">
        <f t="shared" si="1027"/>
        <v>97.219465000231253</v>
      </c>
      <c r="ZV180" s="9">
        <f t="shared" si="695"/>
        <v>93.677251292248286</v>
      </c>
      <c r="ZW180" s="9">
        <f t="shared" si="1305"/>
        <v>100.76128232385743</v>
      </c>
      <c r="ZX180" s="120">
        <f t="shared" si="1028"/>
        <v>97.219266808052851</v>
      </c>
      <c r="ZY180" s="15">
        <f t="shared" si="1029"/>
        <v>-6.9081823356751271E-4</v>
      </c>
      <c r="ZZ180" s="12"/>
      <c r="AAA180" s="11">
        <f t="shared" si="1132"/>
        <v>-6.7666814275976165E-4</v>
      </c>
      <c r="AAB180" s="10">
        <f t="shared" si="1030"/>
        <v>97.304401642534458</v>
      </c>
      <c r="AAC180" s="9">
        <f t="shared" si="697"/>
        <v>93.690366487341947</v>
      </c>
      <c r="AAD180" s="9">
        <f t="shared" si="1306"/>
        <v>100.91824630378862</v>
      </c>
      <c r="AAE180" s="120">
        <f t="shared" si="1031"/>
        <v>97.304306395565277</v>
      </c>
      <c r="AAF180" s="15">
        <f t="shared" si="1032"/>
        <v>-7.0484603257049412E-4</v>
      </c>
      <c r="AAG180" s="12"/>
      <c r="AAH180" s="11">
        <f t="shared" si="1133"/>
        <v>-6.9079958800268796E-4</v>
      </c>
      <c r="AAI180" s="10">
        <f t="shared" si="1033"/>
        <v>97.389440876065322</v>
      </c>
      <c r="AAJ180" s="9">
        <f t="shared" si="699"/>
        <v>93.704019726277593</v>
      </c>
      <c r="AAK180" s="9">
        <f t="shared" si="1307"/>
        <v>101.07481253399351</v>
      </c>
      <c r="AAL180" s="120">
        <f t="shared" si="1034"/>
        <v>97.389416130135544</v>
      </c>
      <c r="AAM180" s="15">
        <f t="shared" si="1035"/>
        <v>-7.187825751607149E-4</v>
      </c>
      <c r="AAN180" s="12"/>
      <c r="AAO180" s="11">
        <f t="shared" si="1134"/>
        <v>-7.0484118793677671E-4</v>
      </c>
      <c r="AAP180" s="10">
        <f t="shared" si="1036"/>
        <v>97.474550516792803</v>
      </c>
      <c r="AAQ180" s="9">
        <f t="shared" si="701"/>
        <v>93.718218219293746</v>
      </c>
      <c r="AAR180" s="9">
        <f t="shared" si="702"/>
        <v>101.23090832206998</v>
      </c>
      <c r="AAS180" s="120">
        <f t="shared" si="1037"/>
        <v>97.47456327068187</v>
      </c>
      <c r="AAT180" s="15">
        <f t="shared" si="1038"/>
        <v>-7.3262006941846242E-4</v>
      </c>
      <c r="AAU180" s="12"/>
      <c r="AAV180" s="11">
        <f t="shared" si="1135"/>
        <v>-7.1878507224028092E-4</v>
      </c>
      <c r="AAW180" s="10">
        <f t="shared" si="1039"/>
        <v>97.559697706665332</v>
      </c>
      <c r="AAX180" s="9">
        <f t="shared" si="703"/>
        <v>93.732968653156306</v>
      </c>
      <c r="AAY180" s="9">
        <f t="shared" si="704"/>
        <v>101.38646622608881</v>
      </c>
      <c r="AAZ180" s="120">
        <f t="shared" si="1040"/>
        <v>97.55971743962256</v>
      </c>
      <c r="ABA180" s="15">
        <f t="shared" si="1041"/>
        <v>-7.4635128648575463E-4</v>
      </c>
      <c r="ABB180" s="12"/>
      <c r="ABC180" s="11">
        <f t="shared" si="1227"/>
        <v>-7.3262393321508264E-4</v>
      </c>
      <c r="ABD180" s="10">
        <f t="shared" si="1228"/>
        <v>97.644851953399183</v>
      </c>
      <c r="ABE180" s="9">
        <f t="shared" si="1308"/>
        <v>93.748277192087855</v>
      </c>
      <c r="ABF180" s="9">
        <f t="shared" si="1229"/>
        <v>101.54145367208518</v>
      </c>
      <c r="ABG180" s="120">
        <f t="shared" si="1043"/>
        <v>97.644865432086519</v>
      </c>
      <c r="ABH180" s="15">
        <f t="shared" si="1230"/>
        <v>-7.5997244870463913E-4</v>
      </c>
      <c r="ABI180" s="12"/>
      <c r="ABJ180" s="11">
        <f t="shared" si="1231"/>
        <v>-7.4635392586484719E-4</v>
      </c>
      <c r="ABK180" s="10">
        <f t="shared" si="1232"/>
        <v>97.72999999999999</v>
      </c>
      <c r="ABL180" s="9">
        <f t="shared" si="706"/>
        <v>93.764149601885222</v>
      </c>
      <c r="ABM180" s="9"/>
      <c r="ABN180" s="101">
        <f t="shared" si="1046"/>
        <v>97.72999999999999</v>
      </c>
      <c r="ABO180" s="15">
        <f t="shared" si="1233"/>
        <v>-7.7348101791031962E-4</v>
      </c>
      <c r="ABP180" s="11"/>
      <c r="ABQ180" s="11"/>
    </row>
    <row r="181" spans="1:745" x14ac:dyDescent="0.2">
      <c r="A181" s="1">
        <f t="shared" si="707"/>
        <v>175.2</v>
      </c>
      <c r="B181" s="1">
        <f t="shared" si="1048"/>
        <v>-530.86680486868977</v>
      </c>
      <c r="C181" s="1">
        <f t="shared" si="1049"/>
        <v>-2564065.8939724509</v>
      </c>
      <c r="D181" s="2">
        <f t="shared" si="1050"/>
        <v>119.74</v>
      </c>
      <c r="E181" s="7">
        <f t="shared" si="1051"/>
        <v>2.8300000000000001E-3</v>
      </c>
      <c r="F181" s="1">
        <f t="shared" si="1052"/>
        <v>6.2352202539999999E-2</v>
      </c>
      <c r="G181" s="2">
        <f t="shared" si="1053"/>
        <v>3500</v>
      </c>
      <c r="H181" s="3">
        <f t="shared" si="1164"/>
        <v>58.333333333333336</v>
      </c>
      <c r="I181" s="3">
        <f t="shared" si="1165"/>
        <v>366.52</v>
      </c>
      <c r="J181" s="1">
        <f t="shared" si="1054"/>
        <v>0.77</v>
      </c>
      <c r="K181" s="1">
        <f t="shared" si="1055"/>
        <v>0.65</v>
      </c>
      <c r="L181" s="1">
        <f t="shared" si="1166"/>
        <v>0.50050000000000006</v>
      </c>
      <c r="M181" s="40">
        <f t="shared" si="1167"/>
        <v>9.0273513153513143</v>
      </c>
      <c r="N181" s="40">
        <f t="shared" si="1168"/>
        <v>685.17596483516479</v>
      </c>
      <c r="O181" s="1">
        <f t="shared" si="1056"/>
        <v>22.01</v>
      </c>
      <c r="P181" s="1">
        <f t="shared" si="1057"/>
        <v>101</v>
      </c>
      <c r="Q181" s="2">
        <f t="shared" si="1058"/>
        <v>9568.08</v>
      </c>
      <c r="R181" s="1">
        <f t="shared" si="1169"/>
        <v>95.680800000000005</v>
      </c>
      <c r="S181" s="7">
        <f t="shared" si="1059"/>
        <v>0.1084</v>
      </c>
      <c r="T181" s="7">
        <f t="shared" si="1170"/>
        <v>9.228889823999999E-3</v>
      </c>
      <c r="U181" s="7">
        <f t="shared" si="1171"/>
        <v>5.2029491518009133E-2</v>
      </c>
      <c r="V181" s="40">
        <f t="shared" si="1172"/>
        <v>5127.2756619537149</v>
      </c>
      <c r="W181" s="1">
        <f t="shared" si="1060"/>
        <v>0</v>
      </c>
      <c r="X181" s="1">
        <f t="shared" si="1061"/>
        <v>119.74</v>
      </c>
      <c r="Y181" s="1">
        <f t="shared" si="1062"/>
        <v>97.72999999999999</v>
      </c>
      <c r="Z181" s="6">
        <f t="shared" si="1173"/>
        <v>0.80246106979523479</v>
      </c>
      <c r="AA181" s="2">
        <f t="shared" si="1063"/>
        <v>464.2</v>
      </c>
      <c r="AB181" s="40">
        <f t="shared" si="1174"/>
        <v>27481.926356927921</v>
      </c>
      <c r="AC181" s="1">
        <f t="shared" si="1175"/>
        <v>0.20611977595863853</v>
      </c>
      <c r="AD181" s="2">
        <f t="shared" si="1147"/>
        <v>59</v>
      </c>
      <c r="AE181" s="10">
        <f t="shared" si="1176"/>
        <v>12.161066781559674</v>
      </c>
      <c r="AF181" s="12">
        <f t="shared" si="1177"/>
        <v>9.2947318638135976E-2</v>
      </c>
      <c r="AG181" s="43">
        <f t="shared" si="1178"/>
        <v>-1.3944275484666283E-4</v>
      </c>
      <c r="AH181" s="97">
        <f t="shared" si="1179"/>
        <v>3.5879688122084277E-5</v>
      </c>
      <c r="AI181" s="11">
        <f t="shared" si="1180"/>
        <v>0</v>
      </c>
      <c r="AJ181" s="43">
        <f t="shared" si="1181"/>
        <v>2.0189100132681197E-3</v>
      </c>
      <c r="AK181" s="43"/>
      <c r="AL181" s="11">
        <f t="shared" si="1182"/>
        <v>0</v>
      </c>
      <c r="AM181" s="10">
        <f t="shared" si="1183"/>
        <v>93.699858480760795</v>
      </c>
      <c r="AN181" s="9"/>
      <c r="AO181" s="9">
        <f t="shared" si="1184"/>
        <v>93.51147314836652</v>
      </c>
      <c r="AP181" s="108">
        <f t="shared" si="715"/>
        <v>93.51147314836652</v>
      </c>
      <c r="AQ181" s="15">
        <f t="shared" si="1185"/>
        <v>0</v>
      </c>
      <c r="AR181" s="49"/>
      <c r="AS181" s="11">
        <f t="shared" si="1186"/>
        <v>1.8371804112228898E-5</v>
      </c>
      <c r="AT181" s="10">
        <f t="shared" si="1187"/>
        <v>93.605661176669983</v>
      </c>
      <c r="AU181" s="9">
        <f t="shared" si="1188"/>
        <v>93.51147314836652</v>
      </c>
      <c r="AV181" s="9">
        <f t="shared" si="1189"/>
        <v>93.323941991908455</v>
      </c>
      <c r="AW181" s="101">
        <f t="shared" si="719"/>
        <v>93.41770757013748</v>
      </c>
      <c r="AX181" s="15">
        <f t="shared" si="720"/>
        <v>1.828760230794972E-5</v>
      </c>
      <c r="AY181" s="49"/>
      <c r="AZ181" s="11">
        <f t="shared" si="1190"/>
        <v>3.6661199314881359E-5</v>
      </c>
      <c r="BA181" s="10">
        <f t="shared" si="1191"/>
        <v>93.511877129988221</v>
      </c>
      <c r="BB181" s="9">
        <f t="shared" si="1192"/>
        <v>93.511463957410058</v>
      </c>
      <c r="BC181" s="9">
        <f t="shared" si="1193"/>
        <v>93.137248254953406</v>
      </c>
      <c r="BD181" s="101">
        <f t="shared" si="723"/>
        <v>93.324356106181739</v>
      </c>
      <c r="BE181" s="15">
        <f t="shared" si="1194"/>
        <v>3.6492645132526938E-5</v>
      </c>
      <c r="BF181" s="49"/>
      <c r="BG181" s="11">
        <f t="shared" si="1195"/>
        <v>5.4868002472111292E-5</v>
      </c>
      <c r="BH181" s="10">
        <f t="shared" si="1196"/>
        <v>93.418488894372715</v>
      </c>
      <c r="BI181" s="9">
        <f t="shared" si="1197"/>
        <v>93.511427359367374</v>
      </c>
      <c r="BJ181" s="9">
        <f t="shared" si="1198"/>
        <v>92.951375178694164</v>
      </c>
      <c r="BK181" s="101">
        <f t="shared" si="728"/>
        <v>93.231401269030769</v>
      </c>
      <c r="BL181" s="15">
        <f t="shared" si="1199"/>
        <v>5.4614986359033224E-5</v>
      </c>
      <c r="BM181" s="49"/>
      <c r="BN181" s="11">
        <f t="shared" si="1200"/>
        <v>7.2992055016776164E-5</v>
      </c>
      <c r="BO181" s="10">
        <f t="shared" si="1201"/>
        <v>93.325479146588521</v>
      </c>
      <c r="BP181" s="9">
        <f t="shared" si="1202"/>
        <v>93.511345386367168</v>
      </c>
      <c r="BQ181" s="9">
        <f t="shared" si="1203"/>
        <v>92.766306011246982</v>
      </c>
      <c r="BR181" s="101">
        <f t="shared" si="733"/>
        <v>93.138825698807068</v>
      </c>
      <c r="BS181" s="15">
        <f t="shared" si="1204"/>
        <v>7.2654507407185874E-5</v>
      </c>
      <c r="BT181" s="12"/>
      <c r="BU181" s="11">
        <f t="shared" si="1205"/>
        <v>9.1033222008347084E-5</v>
      </c>
      <c r="BV181" s="10">
        <f t="shared" si="1206"/>
        <v>93.23283069085025</v>
      </c>
      <c r="BW181" s="9">
        <f t="shared" si="1207"/>
        <v>93.511200318142315</v>
      </c>
      <c r="BX181" s="9">
        <f t="shared" si="1208"/>
        <v>92.582024016651772</v>
      </c>
      <c r="BY181" s="101">
        <f t="shared" si="738"/>
        <v>93.046612167397043</v>
      </c>
      <c r="BZ181" s="15">
        <f t="shared" si="1209"/>
        <v>9.0611112289648788E-5</v>
      </c>
      <c r="CA181" s="12"/>
      <c r="CB181" s="11">
        <f t="shared" si="1210"/>
        <v>1.0899139120688034E-4</v>
      </c>
      <c r="CC181" s="10">
        <f t="shared" si="1211"/>
        <v>93.140526462956004</v>
      </c>
      <c r="CD181" s="9">
        <f t="shared" si="1212"/>
        <v>93.51097468125775</v>
      </c>
      <c r="CE181" s="9">
        <f t="shared" si="1213"/>
        <v>92.398512483577804</v>
      </c>
      <c r="CF181" s="101">
        <f t="shared" si="743"/>
        <v>92.954743582417777</v>
      </c>
      <c r="CG181" s="15">
        <f t="shared" si="1214"/>
        <v>1.084847266877835E-4</v>
      </c>
      <c r="CH181" s="12"/>
      <c r="CI181" s="11">
        <f t="shared" si="1215"/>
        <v>1.2686647216349962E-4</v>
      </c>
      <c r="CJ181" s="10">
        <f t="shared" si="1216"/>
        <v>93.048549534218395</v>
      </c>
      <c r="CK181" s="9">
        <f t="shared" si="1217"/>
        <v>93.510651248227376</v>
      </c>
      <c r="CL181" s="9">
        <f t="shared" si="1218"/>
        <v>92.215754733735494</v>
      </c>
      <c r="CM181" s="101">
        <f t="shared" si="748"/>
        <v>92.863202990981435</v>
      </c>
      <c r="CN181" s="15">
        <f t="shared" si="1219"/>
        <v>1.2627529704522164E-4</v>
      </c>
      <c r="CO181" s="12"/>
      <c r="CP181" s="11">
        <f t="shared" si="1220"/>
        <v>1.446583953280261E-4</v>
      </c>
      <c r="CQ181" s="10">
        <f t="shared" si="1221"/>
        <v>92.95688311519632</v>
      </c>
      <c r="CR181" s="9">
        <f t="shared" si="1222"/>
        <v>93.510213036527048</v>
      </c>
      <c r="CS181" s="9">
        <f t="shared" si="524"/>
        <v>92.033734129996461</v>
      </c>
      <c r="CT181" s="101">
        <f t="shared" si="752"/>
        <v>92.771973583261754</v>
      </c>
      <c r="CU181" s="15">
        <f t="shared" si="1223"/>
        <v>1.4398278967977168E-4</v>
      </c>
      <c r="CV181" s="12"/>
      <c r="CW181" s="11">
        <f t="shared" si="754"/>
        <v>1.6236711117421392E-4</v>
      </c>
      <c r="CX181" s="10">
        <f t="shared" si="755"/>
        <v>92.865510559231865</v>
      </c>
      <c r="CY181" s="9">
        <f t="shared" si="525"/>
        <v>93.509643307510117</v>
      </c>
      <c r="CZ181" s="9">
        <f t="shared" si="526"/>
        <v>91.852434084222438</v>
      </c>
      <c r="DA181" s="101">
        <f t="shared" si="756"/>
        <v>92.681038695866278</v>
      </c>
      <c r="DB181" s="15">
        <f t="shared" si="757"/>
        <v>1.6160718991420592E-4</v>
      </c>
      <c r="DC181" s="12"/>
      <c r="DD181" s="11">
        <f t="shared" si="758"/>
        <v>1.7999258934321734E-4</v>
      </c>
      <c r="DE181" s="10">
        <f t="shared" si="759"/>
        <v>92.774415365795761</v>
      </c>
      <c r="DF181" s="9">
        <f t="shared" si="527"/>
        <v>93.508925565231976</v>
      </c>
      <c r="DG181" s="9">
        <f t="shared" si="528"/>
        <v>91.671838064809037</v>
      </c>
      <c r="DH181" s="101">
        <f t="shared" si="760"/>
        <v>92.590381815020507</v>
      </c>
      <c r="DI181" s="15">
        <f t="shared" si="761"/>
        <v>1.7914850122598331E-4</v>
      </c>
      <c r="DJ181" s="12"/>
      <c r="DK181" s="11">
        <f t="shared" si="762"/>
        <v>1.9753481780530077E-4</v>
      </c>
      <c r="DL181" s="10">
        <f t="shared" si="763"/>
        <v>92.683581183647505</v>
      </c>
      <c r="DM181" s="9">
        <f t="shared" si="529"/>
        <v>93.508043555189815</v>
      </c>
      <c r="DN181" s="9">
        <f t="shared" si="530"/>
        <v>91.491929603943433</v>
      </c>
      <c r="DO181" s="101">
        <f t="shared" si="764"/>
        <v>92.499986579566624</v>
      </c>
      <c r="DP181" s="15">
        <f t="shared" si="765"/>
        <v>1.9660674441660065E-4</v>
      </c>
      <c r="DQ181" s="12"/>
      <c r="DR181" s="11">
        <f t="shared" si="766"/>
        <v>2.1499380204054259E-4</v>
      </c>
      <c r="DS181" s="10">
        <f t="shared" si="767"/>
        <v>92.592991813812603</v>
      </c>
      <c r="DT181" s="9">
        <f t="shared" si="531"/>
        <v>93.506981262983615</v>
      </c>
      <c r="DU181" s="9">
        <f t="shared" si="532"/>
        <v>91.312692304580168</v>
      </c>
      <c r="DV181" s="101">
        <f t="shared" si="768"/>
        <v>92.409836783781884</v>
      </c>
      <c r="DW181" s="15">
        <f t="shared" si="769"/>
        <v>2.1398195680075277E-4</v>
      </c>
      <c r="DX181" s="12"/>
      <c r="DY181" s="11">
        <f t="shared" si="770"/>
        <v>2.3236956423869644E-4</v>
      </c>
      <c r="DZ181" s="10">
        <f t="shared" si="771"/>
        <v>92.502631212381914</v>
      </c>
      <c r="EA181" s="9">
        <f t="shared" si="533"/>
        <v>93.505722912904105</v>
      </c>
      <c r="EB181" s="9">
        <f t="shared" si="534"/>
        <v>91.134109847140337</v>
      </c>
      <c r="EC181" s="101">
        <f t="shared" si="772"/>
        <v>92.319916380022221</v>
      </c>
      <c r="ED181" s="15">
        <f t="shared" si="773"/>
        <v>2.3127419141533734E-4</v>
      </c>
      <c r="EE181" s="12"/>
      <c r="EF181" s="11">
        <f t="shared" si="774"/>
        <v>2.4966214251828211E-4</v>
      </c>
      <c r="EG181" s="10">
        <f t="shared" si="775"/>
        <v>92.412483493138453</v>
      </c>
      <c r="EH181" s="9">
        <f t="shared" si="535"/>
        <v>93.504252966453222</v>
      </c>
      <c r="EI181" s="9">
        <f t="shared" si="536"/>
        <v>90.956165995934981</v>
      </c>
      <c r="EJ181" s="101">
        <f t="shared" si="776"/>
        <v>92.230209481194095</v>
      </c>
      <c r="EK181" s="15">
        <f t="shared" si="777"/>
        <v>2.4848351624879515E-4</v>
      </c>
      <c r="EL181" s="12"/>
      <c r="EM181" s="11">
        <f t="shared" si="778"/>
        <v>2.6687159016538245E-4</v>
      </c>
      <c r="EN181" s="10">
        <f t="shared" si="779"/>
        <v>92.322532930014717</v>
      </c>
      <c r="EO181" s="9">
        <f t="shared" si="537"/>
        <v>93.502556120802481</v>
      </c>
      <c r="EP181" s="9">
        <f t="shared" si="538"/>
        <v>90.778844605318497</v>
      </c>
      <c r="EQ181" s="101">
        <f t="shared" si="780"/>
        <v>92.140700363060489</v>
      </c>
      <c r="ER181" s="15">
        <f t="shared" si="781"/>
        <v>2.65610013490686E-4</v>
      </c>
      <c r="ES181" s="12"/>
      <c r="ET181" s="11">
        <f t="shared" si="782"/>
        <v>2.8399797489211059E-4</v>
      </c>
      <c r="EU181" s="10">
        <f t="shared" si="783"/>
        <v>92.232763959385991</v>
      </c>
      <c r="EV181" s="9">
        <f t="shared" si="539"/>
        <v>93.500617307194304</v>
      </c>
      <c r="EW181" s="9">
        <f t="shared" si="540"/>
        <v>90.602129625575031</v>
      </c>
      <c r="EX181" s="101">
        <f t="shared" si="784"/>
        <v>92.051373466384661</v>
      </c>
      <c r="EY181" s="15">
        <f t="shared" si="785"/>
        <v>2.8265377880178544E-4</v>
      </c>
      <c r="EZ181" s="12"/>
      <c r="FA181" s="11">
        <f t="shared" si="786"/>
        <v>3.0104137811497742E-4</v>
      </c>
      <c r="FB181" s="10">
        <f t="shared" si="787"/>
        <v>92.143161182203556</v>
      </c>
      <c r="FC181" s="9">
        <f t="shared" si="541"/>
        <v>93.498421689291291</v>
      </c>
      <c r="FD181" s="9">
        <f t="shared" si="542"/>
        <v>90.426005108543464</v>
      </c>
      <c r="FE181" s="101">
        <f t="shared" si="788"/>
        <v>91.962213398917385</v>
      </c>
      <c r="FF181" s="15">
        <f t="shared" si="789"/>
        <v>2.9961492060455051E-4</v>
      </c>
      <c r="FG181" s="12"/>
      <c r="FH181" s="11">
        <f t="shared" si="790"/>
        <v>3.180018942531148E-4</v>
      </c>
      <c r="FI181" s="10">
        <f t="shared" si="791"/>
        <v>92.053709365972907</v>
      </c>
      <c r="FJ181" s="9">
        <f t="shared" si="543"/>
        <v>93.495954661478137</v>
      </c>
      <c r="FK181" s="9">
        <f t="shared" si="544"/>
        <v>90.250455212983312</v>
      </c>
      <c r="FL181" s="101">
        <f t="shared" si="792"/>
        <v>91.873204937230724</v>
      </c>
      <c r="FM181" s="15">
        <f t="shared" si="793"/>
        <v>3.164935593942836E-4</v>
      </c>
      <c r="FN181" s="12"/>
      <c r="FO181" s="11">
        <f t="shared" si="794"/>
        <v>3.3487963004658489E-4</v>
      </c>
      <c r="FP181" s="10">
        <f t="shared" si="795"/>
        <v>91.964393446580431</v>
      </c>
      <c r="FQ181" s="9">
        <f t="shared" si="545"/>
        <v>93.493201847120645</v>
      </c>
      <c r="FR181" s="9">
        <f t="shared" si="546"/>
        <v>90.0754642096894</v>
      </c>
      <c r="FS181" s="101">
        <f t="shared" si="796"/>
        <v>91.78433302840503</v>
      </c>
      <c r="FT181" s="15">
        <f t="shared" si="797"/>
        <v>3.3328982707055426E-4</v>
      </c>
      <c r="FU181" s="12"/>
      <c r="FV181" s="11">
        <f t="shared" si="798"/>
        <v>3.5167470389448681E-4</v>
      </c>
      <c r="FW181" s="10">
        <f t="shared" si="799"/>
        <v>91.875198529974568</v>
      </c>
      <c r="FX181" s="9">
        <f t="shared" si="547"/>
        <v>93.49014909678624</v>
      </c>
      <c r="FY181" s="9">
        <f t="shared" si="548"/>
        <v>89.901016486355616</v>
      </c>
      <c r="FZ181" s="101">
        <f t="shared" si="800"/>
        <v>91.695582791570928</v>
      </c>
      <c r="GA181" s="15">
        <f t="shared" si="801"/>
        <v>3.50003866289394E-4</v>
      </c>
      <c r="GB181" s="12"/>
      <c r="GC181" s="11">
        <f t="shared" si="802"/>
        <v>3.6838724521324947E-4</v>
      </c>
      <c r="GD181" s="10">
        <f t="shared" si="803"/>
        <v>91.786109893703667</v>
      </c>
      <c r="GE181" s="9">
        <f t="shared" si="549"/>
        <v>93.486782486429945</v>
      </c>
      <c r="GF181" s="9">
        <f t="shared" si="550"/>
        <v>89.727096552197779</v>
      </c>
      <c r="GG181" s="101">
        <f t="shared" si="804"/>
        <v>91.606939519313869</v>
      </c>
      <c r="GH181" s="15">
        <f t="shared" si="805"/>
        <v>3.6663582983556108E-4</v>
      </c>
      <c r="GI181" s="12"/>
      <c r="GJ181" s="11">
        <f t="shared" si="1224"/>
        <v>3.8501739381455831E-4</v>
      </c>
      <c r="GK181" s="10">
        <f t="shared" si="1225"/>
        <v>91.697112988317485</v>
      </c>
      <c r="GL181" s="9">
        <f t="shared" si="551"/>
        <v>93.483088315549878</v>
      </c>
      <c r="GM181" s="9">
        <f t="shared" si="1234"/>
        <v>89.553689042336487</v>
      </c>
      <c r="GN181" s="120">
        <f t="shared" si="808"/>
        <v>91.518388678943182</v>
      </c>
      <c r="GO181" s="15">
        <f t="shared" si="1226"/>
        <v>3.8318588001528669E-4</v>
      </c>
      <c r="GP181" s="12"/>
      <c r="GQ181" s="11">
        <f t="shared" si="810"/>
        <v>4.0156529930322082E-4</v>
      </c>
      <c r="GR181" s="10">
        <f t="shared" si="811"/>
        <v>91.608193438634629</v>
      </c>
      <c r="GS181" s="9">
        <f t="shared" si="553"/>
        <v>93.479053105315842</v>
      </c>
      <c r="GT181" s="9">
        <f t="shared" si="1235"/>
        <v>89.380778721947181</v>
      </c>
      <c r="GU181" s="120">
        <f t="shared" si="812"/>
        <v>91.429915913631504</v>
      </c>
      <c r="GV181" s="15">
        <f t="shared" si="813"/>
        <v>3.9965418806905484E-4</v>
      </c>
      <c r="GW181" s="12"/>
      <c r="GX181" s="11">
        <f t="shared" si="814"/>
        <v>4.1803112049465285E-4</v>
      </c>
      <c r="GY181" s="10">
        <f t="shared" si="815"/>
        <v>91.519337044881297</v>
      </c>
      <c r="GZ181" s="9">
        <f t="shared" si="555"/>
        <v>93.474663596674702</v>
      </c>
      <c r="HA181" s="9">
        <f t="shared" si="556"/>
        <v>89.208350490181729</v>
      </c>
      <c r="HB181" s="101">
        <f t="shared" si="816"/>
        <v>91.341507043428209</v>
      </c>
      <c r="HC181" s="15">
        <f t="shared" si="817"/>
        <v>4.1604093360442967E-4</v>
      </c>
      <c r="HD181" s="12"/>
      <c r="HE181" s="11">
        <f t="shared" si="818"/>
        <v>4.344150248519212E-4</v>
      </c>
      <c r="HF181" s="10">
        <f t="shared" si="819"/>
        <v>91.43052978370514</v>
      </c>
      <c r="HG181" s="9">
        <f t="shared" si="557"/>
        <v>93.46990674843569</v>
      </c>
      <c r="HH181" s="9">
        <f t="shared" si="558"/>
        <v>89.036389383867558</v>
      </c>
      <c r="HI181" s="101">
        <f t="shared" si="820"/>
        <v>91.253148066151624</v>
      </c>
      <c r="HJ181" s="15">
        <f t="shared" si="821"/>
        <v>4.3234630404860748E-4</v>
      </c>
      <c r="HK181" s="12"/>
      <c r="HL181" s="11">
        <f t="shared" si="822"/>
        <v>4.507171879420931E-4</v>
      </c>
      <c r="HM181" s="10">
        <f t="shared" si="823"/>
        <v>91.341757809068838</v>
      </c>
      <c r="HN181" s="9">
        <f t="shared" si="559"/>
        <v>93.464769735339004</v>
      </c>
      <c r="HO181" s="9">
        <f t="shared" si="1236"/>
        <v>88.864880580989762</v>
      </c>
      <c r="HP181" s="120">
        <f t="shared" si="824"/>
        <v>91.164825158164376</v>
      </c>
      <c r="HQ181" s="15">
        <f t="shared" si="825"/>
        <v>4.4857049412050712E-4</v>
      </c>
      <c r="HR181" s="12"/>
      <c r="HS181" s="11">
        <f t="shared" si="1064"/>
        <v>4.6693779291169101E-4</v>
      </c>
      <c r="HT181" s="10">
        <f t="shared" si="826"/>
        <v>91.253007453027621</v>
      </c>
      <c r="HU181" s="9">
        <f t="shared" si="1237"/>
        <v>93.459239946110543</v>
      </c>
      <c r="HV181" s="9">
        <f t="shared" si="562"/>
        <v>88.693809403959975</v>
      </c>
      <c r="HW181" s="120">
        <f t="shared" si="827"/>
        <v>91.076524675035259</v>
      </c>
      <c r="HX181" s="15">
        <f t="shared" si="828"/>
        <v>4.6471370532228534E-4</v>
      </c>
      <c r="HY181" s="12"/>
      <c r="HZ181" s="11">
        <f t="shared" si="1065"/>
        <v>4.8307702998120436E-4</v>
      </c>
      <c r="IA181" s="10">
        <f t="shared" si="829"/>
        <v>91.164265226393965</v>
      </c>
      <c r="IB181" s="9">
        <f t="shared" si="1238"/>
        <v>93.453304981505667</v>
      </c>
      <c r="IC181" s="9">
        <f t="shared" si="564"/>
        <v>88.523161322678519</v>
      </c>
      <c r="ID181" s="120">
        <f t="shared" si="830"/>
        <v>90.988233152092093</v>
      </c>
      <c r="IE181" s="15">
        <f t="shared" si="831"/>
        <v>4.8077614544997463E-4</v>
      </c>
      <c r="IF181" s="12"/>
      <c r="IG181" s="11">
        <f t="shared" si="1066"/>
        <v>4.9913509595827447E-4</v>
      </c>
      <c r="IH181" s="10">
        <f t="shared" si="832"/>
        <v>91.075517819294163</v>
      </c>
      <c r="II181" s="9">
        <f t="shared" si="1239"/>
        <v>93.446952652344649</v>
      </c>
      <c r="IJ181" s="9">
        <f t="shared" si="566"/>
        <v>88.352921957397328</v>
      </c>
      <c r="IK181" s="120">
        <f t="shared" si="833"/>
        <v>90.899937304870988</v>
      </c>
      <c r="IL181" s="15">
        <f t="shared" si="834"/>
        <v>4.9675802812270428E-4</v>
      </c>
      <c r="IM181" s="12"/>
      <c r="IN181" s="11">
        <f t="shared" si="1067"/>
        <v>5.1511219376915488E-4</v>
      </c>
      <c r="IO181" s="10">
        <f t="shared" si="835"/>
        <v>90.986752101621633</v>
      </c>
      <c r="IP181" s="9">
        <f t="shared" si="1240"/>
        <v>93.440170977542266</v>
      </c>
      <c r="IQ181" s="9">
        <f t="shared" si="568"/>
        <v>88.183077081384099</v>
      </c>
      <c r="IR181" s="120">
        <f t="shared" si="836"/>
        <v>90.811624029463189</v>
      </c>
      <c r="IS181" s="15">
        <f t="shared" si="837"/>
        <v>5.1265957233075435E-4</v>
      </c>
      <c r="IT181" s="12"/>
      <c r="IU181" s="11">
        <f t="shared" si="1068"/>
        <v>5.3100853200859768E-4</v>
      </c>
      <c r="IV181" s="10">
        <f t="shared" si="838"/>
        <v>90.897955123388485</v>
      </c>
      <c r="IW181" s="9">
        <f t="shared" si="1241"/>
        <v>93.432948182133885</v>
      </c>
      <c r="IX181" s="9">
        <f t="shared" si="570"/>
        <v>88.01361262339762</v>
      </c>
      <c r="IY181" s="120">
        <f t="shared" si="839"/>
        <v>90.723280402765752</v>
      </c>
      <c r="IZ181" s="15">
        <f t="shared" si="840"/>
        <v>5.2848100200168118E-4</v>
      </c>
      <c r="JA181" s="12"/>
      <c r="JB181" s="11">
        <f t="shared" si="1069"/>
        <v>5.4682432450749207E-4</v>
      </c>
      <c r="JC181" s="10">
        <f t="shared" si="841"/>
        <v>90.809114114981327</v>
      </c>
      <c r="JD181" s="9">
        <f t="shared" si="1242"/>
        <v>93.425272695300265</v>
      </c>
      <c r="JE181" s="9">
        <f t="shared" si="572"/>
        <v>87.844514669979276</v>
      </c>
      <c r="JF181" s="120">
        <f t="shared" si="842"/>
        <v>90.63489368263977</v>
      </c>
      <c r="JG181" s="15">
        <f t="shared" si="843"/>
        <v>5.4422254558422528E-4</v>
      </c>
      <c r="JH181" s="12"/>
      <c r="JI181" s="11">
        <f t="shared" si="1070"/>
        <v>5.6255978991795572E-4</v>
      </c>
      <c r="JJ181" s="10">
        <f t="shared" si="844"/>
        <v>90.720216487324905</v>
      </c>
      <c r="JK181" s="9">
        <f t="shared" si="1243"/>
        <v>93.417133148393106</v>
      </c>
      <c r="JL181" s="9">
        <f t="shared" si="574"/>
        <v>87.675769467561423</v>
      </c>
      <c r="JM181" s="120">
        <f t="shared" si="845"/>
        <v>90.546451307977264</v>
      </c>
      <c r="JN181" s="15">
        <f t="shared" si="846"/>
        <v>5.598844356501766E-4</v>
      </c>
      <c r="JO181" s="12"/>
      <c r="JP181" s="11">
        <f t="shared" si="1071"/>
        <v>5.7821515131605927E-4</v>
      </c>
      <c r="JQ181" s="10">
        <f t="shared" si="847"/>
        <v>90.631249831954818</v>
      </c>
      <c r="JR181" s="9">
        <f t="shared" si="1244"/>
        <v>93.408518372963215</v>
      </c>
      <c r="JS181" s="9">
        <f t="shared" si="576"/>
        <v>87.507363424405568</v>
      </c>
      <c r="JT181" s="120">
        <f t="shared" si="848"/>
        <v>90.457940898684399</v>
      </c>
      <c r="JU181" s="15">
        <f t="shared" si="849"/>
        <v>5.7546690851307148E-4</v>
      </c>
      <c r="JV181" s="12"/>
      <c r="JW181" s="11">
        <f t="shared" si="1072"/>
        <v>5.9379063582108899E-4</v>
      </c>
      <c r="JX181" s="10">
        <f t="shared" si="850"/>
        <v>90.542201921006722</v>
      </c>
      <c r="JY181" s="9">
        <f t="shared" si="1245"/>
        <v>93.399417398793119</v>
      </c>
      <c r="JZ181" s="9">
        <f t="shared" si="578"/>
        <v>87.339283112369131</v>
      </c>
      <c r="KA181" s="120">
        <f t="shared" si="851"/>
        <v>90.369350255581125</v>
      </c>
      <c r="KB181" s="15">
        <f t="shared" si="852"/>
        <v>5.9097020386405488E-4</v>
      </c>
      <c r="KC181" s="12"/>
      <c r="KD181" s="11">
        <f t="shared" si="1073"/>
        <v>6.092864742316777E-4</v>
      </c>
      <c r="KE181" s="10">
        <f t="shared" si="853"/>
        <v>90.453060707122205</v>
      </c>
      <c r="KF181" s="9">
        <f t="shared" si="1246"/>
        <v>93.389819451935708</v>
      </c>
      <c r="KG181" s="9">
        <f t="shared" si="580"/>
        <v>87.17151526850968</v>
      </c>
      <c r="KH181" s="120">
        <f t="shared" si="854"/>
        <v>90.280667360222694</v>
      </c>
      <c r="KI181" s="15">
        <f t="shared" si="855"/>
        <v>6.063945644241589E-4</v>
      </c>
      <c r="KJ181" s="12"/>
      <c r="KK181" s="11">
        <f t="shared" si="1074"/>
        <v>6.2470290067810218E-4</v>
      </c>
      <c r="KL181" s="10">
        <f t="shared" si="856"/>
        <v>90.363814323276557</v>
      </c>
      <c r="KM181" s="9">
        <f t="shared" si="1247"/>
        <v>93.379713952760454</v>
      </c>
      <c r="KN181" s="9">
        <f t="shared" si="582"/>
        <v>87.004046796530488</v>
      </c>
      <c r="KO181" s="120">
        <f t="shared" si="857"/>
        <v>90.191880374645478</v>
      </c>
      <c r="KP181" s="15">
        <f t="shared" si="858"/>
        <v>6.2174023561281915E-4</v>
      </c>
      <c r="KQ181" s="12"/>
      <c r="KR181" s="11">
        <f t="shared" si="1075"/>
        <v>6.4004015229053135E-4</v>
      </c>
      <c r="KS181" s="10">
        <f t="shared" si="859"/>
        <v>90.274451082531044</v>
      </c>
      <c r="KT181" s="9">
        <f t="shared" si="1248"/>
        <v>93.369090514008619</v>
      </c>
      <c r="KU181" s="9">
        <f t="shared" si="584"/>
        <v>86.836864768073809</v>
      </c>
      <c r="KV181" s="120">
        <f t="shared" si="860"/>
        <v>90.102977641041207</v>
      </c>
      <c r="KW181" s="15">
        <f t="shared" si="861"/>
        <v>6.3700746523210749E-4</v>
      </c>
      <c r="KX181" s="12"/>
      <c r="KY181" s="11">
        <f t="shared" si="1076"/>
        <v>6.5529846888274612E-4</v>
      </c>
      <c r="KZ181" s="10">
        <f t="shared" si="862"/>
        <v>90.184959477713562</v>
      </c>
      <c r="LA181" s="9">
        <f t="shared" si="1249"/>
        <v>93.357938938858652</v>
      </c>
      <c r="LB181" s="9">
        <f t="shared" si="586"/>
        <v>86.669956423864832</v>
      </c>
      <c r="LC181" s="120">
        <f t="shared" si="863"/>
        <v>90.013947681361742</v>
      </c>
      <c r="LD181" s="15">
        <f t="shared" si="864"/>
        <v>6.521965031664991E-4</v>
      </c>
      <c r="LE181" s="12"/>
      <c r="LF181" s="11">
        <f t="shared" si="1077"/>
        <v>6.7047809265118573E-4</v>
      </c>
      <c r="LG181" s="10">
        <f t="shared" si="865"/>
        <v>90.095328181029743</v>
      </c>
      <c r="LH181" s="9">
        <f t="shared" si="1250"/>
        <v>93.346249219003084</v>
      </c>
      <c r="LI181" s="9">
        <f t="shared" si="588"/>
        <v>86.503309174714119</v>
      </c>
      <c r="LJ181" s="120">
        <f t="shared" si="866"/>
        <v>89.924779196858594</v>
      </c>
      <c r="LK181" s="15">
        <f t="shared" si="867"/>
        <v>6.6730760109760931E-4</v>
      </c>
      <c r="LL181" s="12"/>
      <c r="LM181" s="11">
        <f t="shared" si="1078"/>
        <v>6.8557926788869209E-4</v>
      </c>
      <c r="LN181" s="10">
        <f t="shared" si="868"/>
        <v>90.005546043608916</v>
      </c>
      <c r="LO181" s="9">
        <f t="shared" si="1251"/>
        <v>93.334011532737847</v>
      </c>
      <c r="LP181" s="9">
        <f t="shared" si="590"/>
        <v>86.336910602381664</v>
      </c>
      <c r="LQ181" s="120">
        <f t="shared" si="869"/>
        <v>89.835461067559748</v>
      </c>
      <c r="LR181" s="15">
        <f t="shared" si="870"/>
        <v>6.823410122335803E-4</v>
      </c>
      <c r="LS181" s="12"/>
      <c r="LT181" s="11">
        <f t="shared" si="1079"/>
        <v>7.0060224071274145E-4</v>
      </c>
      <c r="LU181" s="10">
        <f t="shared" si="871"/>
        <v>89.915602094987037</v>
      </c>
      <c r="LV181" s="9">
        <f t="shared" si="1252"/>
        <v>93.321216243065052</v>
      </c>
      <c r="LW181" s="9">
        <f t="shared" si="592"/>
        <v>86.170748460308417</v>
      </c>
      <c r="LX181" s="120">
        <f t="shared" si="872"/>
        <v>89.745982351686735</v>
      </c>
      <c r="LY181" s="15">
        <f t="shared" si="873"/>
        <v>6.9729699105274912E-4</v>
      </c>
      <c r="LZ181" s="12"/>
      <c r="MA181" s="11">
        <f t="shared" si="1080"/>
        <v>7.155472588077146E-4</v>
      </c>
      <c r="MB181" s="10">
        <f t="shared" si="874"/>
        <v>89.825485542529918</v>
      </c>
      <c r="MC181" s="9">
        <f t="shared" si="1253"/>
        <v>93.307853895810098</v>
      </c>
      <c r="MD181" s="9">
        <f t="shared" si="594"/>
        <v>87.166091237189391</v>
      </c>
      <c r="ME181" s="120">
        <f t="shared" si="875"/>
        <v>90.236972566499745</v>
      </c>
      <c r="MF181" s="15">
        <f t="shared" si="876"/>
        <v>5.9893041290863883E-4</v>
      </c>
      <c r="MG181" s="12"/>
      <c r="MH181" s="11">
        <f t="shared" si="1081"/>
        <v>6.1675884964552724E-4</v>
      </c>
      <c r="MI181" s="10">
        <f t="shared" si="877"/>
        <v>90.317929985669338</v>
      </c>
      <c r="MJ181" s="9">
        <f t="shared" si="1254"/>
        <v>93.297995644058233</v>
      </c>
      <c r="MK181" s="9">
        <f t="shared" si="596"/>
        <v>94.011662260168677</v>
      </c>
      <c r="ML181" s="120">
        <f t="shared" si="878"/>
        <v>93.654828952113462</v>
      </c>
      <c r="MM181" s="15">
        <f t="shared" si="879"/>
        <v>-6.9595108900242014E-5</v>
      </c>
      <c r="MN181" s="12"/>
      <c r="MO181" s="11">
        <f t="shared" si="1082"/>
        <v>-5.2851682552928158E-5</v>
      </c>
      <c r="MP181" s="10">
        <f t="shared" si="880"/>
        <v>93.740753879796216</v>
      </c>
      <c r="MQ181" s="9">
        <f t="shared" si="1255"/>
        <v>93.298128752196448</v>
      </c>
      <c r="MR181" s="9">
        <f t="shared" si="598"/>
        <v>94.108237063739296</v>
      </c>
      <c r="MS181" s="120">
        <f t="shared" si="881"/>
        <v>93.703182907967872</v>
      </c>
      <c r="MT181" s="15">
        <f t="shared" si="882"/>
        <v>-7.899987878106027E-5</v>
      </c>
      <c r="MU181" s="12"/>
      <c r="MV181" s="11">
        <f t="shared" si="1083"/>
        <v>-6.2264850908458412E-5</v>
      </c>
      <c r="MW181" s="10">
        <f t="shared" si="883"/>
        <v>93.789094554081871</v>
      </c>
      <c r="MX181" s="9">
        <f t="shared" si="1256"/>
        <v>93.298300266372493</v>
      </c>
      <c r="MY181" s="9">
        <f t="shared" si="1257"/>
        <v>94.207173547506386</v>
      </c>
      <c r="MZ181" s="120">
        <f t="shared" si="884"/>
        <v>93.752736906939447</v>
      </c>
      <c r="NA181" s="15">
        <f t="shared" si="885"/>
        <v>-8.8631208955477432E-5</v>
      </c>
      <c r="NB181" s="12"/>
      <c r="NC181" s="11">
        <f t="shared" si="1084"/>
        <v>-7.190598342913985E-5</v>
      </c>
      <c r="ND181" s="10">
        <f t="shared" si="886"/>
        <v>93.838633843209522</v>
      </c>
      <c r="NE181" s="9">
        <f t="shared" si="601"/>
        <v>93.298516150403174</v>
      </c>
      <c r="NF181" s="9">
        <f t="shared" si="1258"/>
        <v>94.308446355902021</v>
      </c>
      <c r="NG181" s="120">
        <f t="shared" si="887"/>
        <v>93.803481253152597</v>
      </c>
      <c r="NH181" s="15">
        <f t="shared" si="888"/>
        <v>-9.8486045229916484E-5</v>
      </c>
      <c r="NI181" s="12"/>
      <c r="NJ181" s="11">
        <f t="shared" si="1085"/>
        <v>-8.1772078870593571E-5</v>
      </c>
      <c r="NK181" s="10">
        <f t="shared" si="889"/>
        <v>93.889362128733211</v>
      </c>
      <c r="NL181" s="9">
        <f t="shared" si="603"/>
        <v>93.298782711378237</v>
      </c>
      <c r="NM181" s="9">
        <f t="shared" si="1259"/>
        <v>94.412031782535649</v>
      </c>
      <c r="NN181" s="120">
        <f t="shared" si="890"/>
        <v>93.855407246956943</v>
      </c>
      <c r="NO181" s="15">
        <f t="shared" si="891"/>
        <v>-1.0856146075957381E-4</v>
      </c>
      <c r="NP181" s="12"/>
      <c r="NQ181" s="11">
        <f t="shared" si="1086"/>
        <v>-9.1860263035797724E-5</v>
      </c>
      <c r="NR181" s="10">
        <f t="shared" si="892"/>
        <v>93.941270792528513</v>
      </c>
      <c r="NS181" s="9">
        <f t="shared" si="605"/>
        <v>93.299106602115643</v>
      </c>
      <c r="NT181" s="9">
        <f t="shared" si="1260"/>
        <v>94.51790247644891</v>
      </c>
      <c r="NU181" s="120">
        <f t="shared" si="893"/>
        <v>93.908504539282276</v>
      </c>
      <c r="NV181" s="15">
        <f t="shared" si="894"/>
        <v>-1.1885413957525086E-4</v>
      </c>
      <c r="NW181" s="12"/>
      <c r="NX181" s="11">
        <f t="shared" si="1087"/>
        <v>-1.0216727200876782E-4</v>
      </c>
      <c r="NY181" s="10">
        <f t="shared" si="895"/>
        <v>93.994349569740137</v>
      </c>
      <c r="NZ181" s="9">
        <f t="shared" si="607"/>
        <v>93.299494820230407</v>
      </c>
      <c r="OA181" s="9">
        <f t="shared" si="1261"/>
        <v>94.626029422420345</v>
      </c>
      <c r="OB181" s="120">
        <f t="shared" si="896"/>
        <v>93.962762121325369</v>
      </c>
      <c r="OC181" s="15">
        <f t="shared" si="897"/>
        <v>-1.2936056978887458E-4</v>
      </c>
      <c r="OD181" s="12"/>
      <c r="OE181" s="11">
        <f t="shared" si="1088"/>
        <v>-1.1268964527708379E-4</v>
      </c>
      <c r="OF181" s="10">
        <f t="shared" si="898"/>
        <v>94.048587538614754</v>
      </c>
      <c r="OG181" s="9">
        <f t="shared" si="609"/>
        <v>93.299954707101165</v>
      </c>
      <c r="OH181" s="9">
        <f t="shared" si="1262"/>
        <v>94.736384038521393</v>
      </c>
      <c r="OI181" s="120">
        <f t="shared" si="899"/>
        <v>94.018169372811286</v>
      </c>
      <c r="OJ181" s="15">
        <f t="shared" si="900"/>
        <v>-1.4007724824306606E-4</v>
      </c>
      <c r="OK181" s="12"/>
      <c r="OL181" s="11">
        <f t="shared" si="1089"/>
        <v>-1.2342393038382009E-4</v>
      </c>
      <c r="OM181" s="10">
        <f t="shared" si="901"/>
        <v>94.103974169168794</v>
      </c>
      <c r="ON181" s="9">
        <f t="shared" si="611"/>
        <v>93.300493947442305</v>
      </c>
      <c r="OO181" s="9">
        <f t="shared" si="1263"/>
        <v>94.84893350025115</v>
      </c>
      <c r="OP181" s="120">
        <f t="shared" si="902"/>
        <v>94.074713723846727</v>
      </c>
      <c r="OQ181" s="15">
        <f t="shared" si="903"/>
        <v>-1.5100022457333818E-4</v>
      </c>
      <c r="OR181" s="12"/>
      <c r="OS181" s="11">
        <f t="shared" si="1090"/>
        <v>-1.3436622660363179E-4</v>
      </c>
      <c r="OT181" s="10">
        <f t="shared" si="904"/>
        <v>94.160496983269553</v>
      </c>
      <c r="OU181" s="9">
        <f t="shared" si="613"/>
        <v>93.301120564709024</v>
      </c>
      <c r="OV181" s="9">
        <f t="shared" si="1264"/>
        <v>94.963644390297802</v>
      </c>
      <c r="OW181" s="120">
        <f t="shared" si="905"/>
        <v>94.132382477503413</v>
      </c>
      <c r="OX181" s="15">
        <f t="shared" si="906"/>
        <v>-1.6212545757246101E-4</v>
      </c>
      <c r="OY181" s="12"/>
      <c r="OZ181" s="11">
        <f t="shared" si="1091"/>
        <v>-1.455125413515658E-4</v>
      </c>
      <c r="PA181" s="10">
        <f t="shared" si="907"/>
        <v>94.218143378068874</v>
      </c>
      <c r="PB181" s="9">
        <f t="shared" si="615"/>
        <v>93.301842917909198</v>
      </c>
      <c r="PC181" s="9">
        <f t="shared" si="1265"/>
        <v>95.080482690603176</v>
      </c>
      <c r="PD181" s="120">
        <f t="shared" si="908"/>
        <v>94.19116280425618</v>
      </c>
      <c r="PE181" s="15">
        <f t="shared" si="909"/>
        <v>-1.7344881472749067E-4</v>
      </c>
      <c r="PF181" s="12"/>
      <c r="PG181" s="11">
        <f t="shared" si="1092"/>
        <v>-1.5685878961994816E-4</v>
      </c>
      <c r="PH181" s="10">
        <f t="shared" si="910"/>
        <v>94.276900620221824</v>
      </c>
      <c r="PI181" s="9">
        <f t="shared" si="617"/>
        <v>93.302669697684422</v>
      </c>
      <c r="PJ181" s="9">
        <f t="shared" si="1266"/>
        <v>95.199410757083541</v>
      </c>
      <c r="PK181" s="120">
        <f t="shared" si="911"/>
        <v>94.251040227383982</v>
      </c>
      <c r="PL181" s="15">
        <f t="shared" si="912"/>
        <v>-1.8496577758376055E-4</v>
      </c>
      <c r="PM181" s="12"/>
      <c r="PN181" s="11">
        <f t="shared" si="1093"/>
        <v>-1.6840049897580937E-4</v>
      </c>
      <c r="PO181" s="10">
        <f t="shared" si="913"/>
        <v>94.3367543297</v>
      </c>
      <c r="PP181" s="9">
        <f t="shared" si="619"/>
        <v>93.303609918661948</v>
      </c>
      <c r="PQ181" s="9">
        <f t="shared" si="1267"/>
        <v>95.32038968995316</v>
      </c>
      <c r="PR181" s="120">
        <f t="shared" si="914"/>
        <v>94.311999804307561</v>
      </c>
      <c r="PS181" s="15">
        <f t="shared" si="915"/>
        <v>-1.9667167363912957E-4</v>
      </c>
      <c r="PT181" s="12"/>
      <c r="PU181" s="11">
        <f t="shared" si="1094"/>
        <v>-1.8013304145988329E-4</v>
      </c>
      <c r="PV181" s="10">
        <f t="shared" si="916"/>
        <v>94.397689661707417</v>
      </c>
      <c r="PW181" s="9">
        <f t="shared" si="621"/>
        <v>93.30467291262633</v>
      </c>
      <c r="PX181" s="9">
        <f t="shared" si="1268"/>
        <v>95.443380346564538</v>
      </c>
      <c r="PY181" s="120">
        <f t="shared" si="917"/>
        <v>94.374026629595434</v>
      </c>
      <c r="PZ181" s="15">
        <f t="shared" si="918"/>
        <v>-2.0856177577970009E-4</v>
      </c>
      <c r="QA181" s="12"/>
      <c r="QB181" s="11">
        <f t="shared" si="1095"/>
        <v>-1.9205173299582264E-4</v>
      </c>
      <c r="QC181" s="10">
        <f t="shared" si="919"/>
        <v>94.45969180988719</v>
      </c>
      <c r="QD181" s="9">
        <f t="shared" si="623"/>
        <v>93.305868321852444</v>
      </c>
      <c r="QE181" s="9">
        <f t="shared" si="1269"/>
        <v>95.568340435745185</v>
      </c>
      <c r="QF181" s="120">
        <f t="shared" si="920"/>
        <v>94.437104378798807</v>
      </c>
      <c r="QG181" s="15">
        <f t="shared" si="921"/>
        <v>-2.2063101957644959E-4</v>
      </c>
      <c r="QH181" s="12"/>
      <c r="QI181" s="11">
        <f t="shared" si="1096"/>
        <v>-2.041515502886766E-4</v>
      </c>
      <c r="QJ181" s="10">
        <f t="shared" si="922"/>
        <v>94.522744548355092</v>
      </c>
      <c r="QK181" s="9">
        <f t="shared" si="625"/>
        <v>93.307206088349787</v>
      </c>
      <c r="QL181" s="9">
        <f t="shared" si="1270"/>
        <v>95.695225842319246</v>
      </c>
      <c r="QM181" s="120">
        <f t="shared" si="923"/>
        <v>94.501215965334524</v>
      </c>
      <c r="QN181" s="15">
        <f t="shared" si="924"/>
        <v>-2.3287413349836687E-4</v>
      </c>
      <c r="QO181" s="12"/>
      <c r="QP181" s="11">
        <f t="shared" si="1097"/>
        <v>-2.1642726098386412E-4</v>
      </c>
      <c r="QQ181" s="10">
        <f t="shared" si="925"/>
        <v>94.586830888790871</v>
      </c>
      <c r="QR181" s="9">
        <f t="shared" si="627"/>
        <v>93.308696443166028</v>
      </c>
      <c r="QS181" s="9">
        <f t="shared" si="1271"/>
        <v>95.823991087910301</v>
      </c>
      <c r="QT181" s="120">
        <f t="shared" si="926"/>
        <v>94.566343765538164</v>
      </c>
      <c r="QU181" s="15">
        <f t="shared" si="927"/>
        <v>-2.4528568489194869E-4</v>
      </c>
      <c r="QV181" s="12"/>
      <c r="QW181" s="11">
        <f t="shared" si="1098"/>
        <v>-2.2887346955029292E-4</v>
      </c>
      <c r="QX181" s="10">
        <f t="shared" si="928"/>
        <v>94.651933305354618</v>
      </c>
      <c r="QY181" s="9">
        <f t="shared" si="629"/>
        <v>93.310349895112438</v>
      </c>
      <c r="QZ181" s="9">
        <f t="shared" si="1272"/>
        <v>95.954589875881439</v>
      </c>
      <c r="RA181" s="120">
        <f t="shared" si="929"/>
        <v>94.632469885496931</v>
      </c>
      <c r="RB181" s="15">
        <f t="shared" si="930"/>
        <v>-2.5786013422198336E-4</v>
      </c>
      <c r="RC181" s="12"/>
      <c r="RD181" s="11">
        <f t="shared" si="1099"/>
        <v>-2.4148467145779503E-4</v>
      </c>
      <c r="RE181" s="10">
        <f t="shared" si="931"/>
        <v>94.718034001499376</v>
      </c>
      <c r="RF181" s="9">
        <f t="shared" si="631"/>
        <v>93.312177219205068</v>
      </c>
      <c r="RG181" s="9">
        <f t="shared" si="1273"/>
        <v>96.086973338042696</v>
      </c>
      <c r="RH181" s="120">
        <f t="shared" si="932"/>
        <v>94.699575278623882</v>
      </c>
      <c r="RI181" s="15">
        <f t="shared" si="933"/>
        <v>-2.705916652217125E-4</v>
      </c>
      <c r="RJ181" s="12"/>
      <c r="RK181" s="11">
        <f t="shared" si="1100"/>
        <v>-2.542550829857475E-4</v>
      </c>
      <c r="RL181" s="10">
        <f t="shared" si="934"/>
        <v>94.785114026038158</v>
      </c>
      <c r="RM181" s="9">
        <f t="shared" si="633"/>
        <v>93.314189441711051</v>
      </c>
      <c r="RN181" s="9">
        <f t="shared" si="1274"/>
        <v>96.221090906672728</v>
      </c>
      <c r="RO181" s="120">
        <f t="shared" si="935"/>
        <v>94.767640174191882</v>
      </c>
      <c r="RP181" s="15">
        <f t="shared" si="936"/>
        <v>-2.834742713886001E-4</v>
      </c>
      <c r="RQ181" s="12"/>
      <c r="RR181" s="11">
        <f t="shared" si="1101"/>
        <v>-2.6717872766097821E-4</v>
      </c>
      <c r="RS181" s="10">
        <f t="shared" si="937"/>
        <v>94.853153701761514</v>
      </c>
      <c r="RT181" s="9">
        <f t="shared" si="635"/>
        <v>93.316397825075171</v>
      </c>
      <c r="RU181" s="9">
        <f t="shared" si="1275"/>
        <v>96.356890502888334</v>
      </c>
      <c r="RV181" s="120">
        <f t="shared" si="938"/>
        <v>94.836644163981759</v>
      </c>
      <c r="RW181" s="15">
        <f t="shared" si="939"/>
        <v>-2.9650177582363658E-4</v>
      </c>
      <c r="RX181" s="12"/>
      <c r="RY181" s="11">
        <f t="shared" si="1102"/>
        <v>-2.8024945598271593E-4</v>
      </c>
      <c r="RZ181" s="10">
        <f t="shared" si="940"/>
        <v>94.922132711786247</v>
      </c>
      <c r="SA181" s="9">
        <f t="shared" si="637"/>
        <v>93.318813851995841</v>
      </c>
      <c r="SB181" s="9">
        <f t="shared" si="1276"/>
        <v>96.49431855316854</v>
      </c>
      <c r="SC181" s="120">
        <f t="shared" si="941"/>
        <v>94.906566202582184</v>
      </c>
      <c r="SD181" s="15">
        <f t="shared" si="942"/>
        <v>-3.096678343955744E-4</v>
      </c>
      <c r="SE181" s="12"/>
      <c r="SF181" s="11">
        <f t="shared" si="1103"/>
        <v>-2.9346094845767665E-4</v>
      </c>
      <c r="SG181" s="10">
        <f t="shared" si="943"/>
        <v>94.99203009944506</v>
      </c>
      <c r="SH181" s="9">
        <f t="shared" si="639"/>
        <v>93.321449208449508</v>
      </c>
      <c r="SI181" s="9">
        <f t="shared" si="1277"/>
        <v>96.633320219356733</v>
      </c>
      <c r="SJ181" s="120">
        <f t="shared" si="944"/>
        <v>94.97738471390312</v>
      </c>
      <c r="SK181" s="15">
        <f t="shared" si="945"/>
        <v>-3.2296595982565703E-4</v>
      </c>
      <c r="SL181" s="12"/>
      <c r="SM181" s="11">
        <f t="shared" si="1104"/>
        <v>-3.0680673959342623E-4</v>
      </c>
      <c r="SN181" s="10">
        <f t="shared" si="946"/>
        <v>95.062824374562325</v>
      </c>
      <c r="SO181" s="9">
        <f t="shared" si="641"/>
        <v>93.324315766049992</v>
      </c>
      <c r="SP181" s="9">
        <f t="shared" si="1278"/>
        <v>96.773839148460851</v>
      </c>
      <c r="SQ181" s="120">
        <f t="shared" si="947"/>
        <v>95.049077457255422</v>
      </c>
      <c r="SR181" s="15">
        <f t="shared" si="948"/>
        <v>-3.3638949900895724E-4</v>
      </c>
      <c r="SS181" s="12"/>
      <c r="ST181" s="11">
        <f t="shared" si="1105"/>
        <v>-3.2028019506269797E-4</v>
      </c>
      <c r="SU181" s="10">
        <f t="shared" si="949"/>
        <v>95.134493378918677</v>
      </c>
      <c r="SV181" s="9">
        <f t="shared" si="643"/>
        <v>93.327425562988282</v>
      </c>
      <c r="SW181" s="9">
        <f t="shared" si="1279"/>
        <v>96.915817280912847</v>
      </c>
      <c r="SX181" s="120">
        <f t="shared" si="950"/>
        <v>95.121621421950564</v>
      </c>
      <c r="SY181" s="15">
        <f t="shared" si="951"/>
        <v>-3.4993161617501492E-4</v>
      </c>
      <c r="SZ181" s="12"/>
      <c r="TA181" s="11">
        <f t="shared" si="1106"/>
        <v>-3.3387449470820475E-4</v>
      </c>
      <c r="TB181" s="10">
        <f t="shared" si="952"/>
        <v>95.207014180240975</v>
      </c>
      <c r="TC181" s="9">
        <f t="shared" si="645"/>
        <v>93.330790783572056</v>
      </c>
      <c r="TD181" s="9">
        <f t="shared" si="1280"/>
        <v>97.059195210696728</v>
      </c>
      <c r="TE181" s="120">
        <f t="shared" si="953"/>
        <v>95.194992997134392</v>
      </c>
      <c r="TF181" s="15">
        <f t="shared" si="954"/>
        <v>-3.6358533000193602E-4</v>
      </c>
      <c r="TG181" s="12"/>
      <c r="TH181" s="11">
        <f t="shared" si="1107"/>
        <v>-3.4758266959564578E-4</v>
      </c>
      <c r="TI181" s="10">
        <f t="shared" si="955"/>
        <v>95.280363241903757</v>
      </c>
      <c r="TJ181" s="9">
        <f t="shared" si="647"/>
        <v>93.334423737374905</v>
      </c>
      <c r="TK181" s="9">
        <f t="shared" si="1281"/>
        <v>97.203912231587609</v>
      </c>
      <c r="TL181" s="120">
        <f t="shared" si="956"/>
        <v>95.269167984481257</v>
      </c>
      <c r="TM181" s="15">
        <f t="shared" si="957"/>
        <v>-3.7734352015883813E-4</v>
      </c>
      <c r="TN181" s="12"/>
      <c r="TO181" s="11">
        <f t="shared" si="1108"/>
        <v>-3.6139760845836931E-4</v>
      </c>
      <c r="TP181" s="10">
        <f t="shared" si="958"/>
        <v>95.35451643524766</v>
      </c>
      <c r="TQ181" s="9">
        <f t="shared" si="649"/>
        <v>93.338336837538293</v>
      </c>
      <c r="TR181" s="9">
        <f t="shared" si="1282"/>
        <v>97.349906388172315</v>
      </c>
      <c r="TS181" s="120">
        <f t="shared" si="959"/>
        <v>95.344121612855304</v>
      </c>
      <c r="TT181" s="15">
        <f t="shared" si="960"/>
        <v>-3.9119893439720375E-4</v>
      </c>
      <c r="TU181" s="12"/>
      <c r="TV181" s="11">
        <f t="shared" si="1109"/>
        <v>-3.753120646991558E-4</v>
      </c>
      <c r="TW181" s="10">
        <f t="shared" si="961"/>
        <v>95.429449053877292</v>
      </c>
      <c r="TX181" s="9">
        <f t="shared" si="651"/>
        <v>93.342542578281822</v>
      </c>
      <c r="TY181" s="9">
        <f t="shared" si="1283"/>
        <v>97.497114532080147</v>
      </c>
      <c r="TZ181" s="120">
        <f t="shared" si="962"/>
        <v>95.419828555180985</v>
      </c>
      <c r="UA181" s="15">
        <f t="shared" si="963"/>
        <v>-4.0514419622751977E-4</v>
      </c>
      <c r="UB181" s="12"/>
      <c r="UC181" s="11">
        <f t="shared" si="1110"/>
        <v>-3.893186639862419E-4</v>
      </c>
      <c r="UD181" s="10">
        <f t="shared" si="964"/>
        <v>95.505135830183264</v>
      </c>
      <c r="UE181" s="9">
        <f t="shared" si="653"/>
        <v>93.347053511683924</v>
      </c>
      <c r="UF181" s="9">
        <f t="shared" si="1284"/>
        <v>97.645472383231606</v>
      </c>
      <c r="UG181" s="120">
        <f t="shared" si="965"/>
        <v>95.496262947457765</v>
      </c>
      <c r="UH181" s="15">
        <f t="shared" si="966"/>
        <v>-4.1917181315640417E-4</v>
      </c>
      <c r="UI181" s="12"/>
      <c r="UJ181" s="11">
        <f t="shared" si="1111"/>
        <v>-4.0340991241943539E-4</v>
      </c>
      <c r="UK181" s="10">
        <f t="shared" si="967"/>
        <v>95.581550954025431</v>
      </c>
      <c r="UL181" s="9">
        <f t="shared" si="655"/>
        <v>93.351882223800288</v>
      </c>
      <c r="UM181" s="9">
        <f t="shared" si="1285"/>
        <v>97.794914595878708</v>
      </c>
      <c r="UN181" s="120">
        <f t="shared" si="968"/>
        <v>95.573398409839498</v>
      </c>
      <c r="UO181" s="15">
        <f t="shared" si="969"/>
        <v>-4.3327418545557894E-4</v>
      </c>
      <c r="UP181" s="12"/>
      <c r="UQ181" s="11">
        <f t="shared" si="1112"/>
        <v>-4.1757820523828486E-4</v>
      </c>
      <c r="UR181" s="10">
        <f t="shared" si="970"/>
        <v>95.658668093499827</v>
      </c>
      <c r="US181" s="9">
        <f t="shared" si="657"/>
        <v>93.357041310192187</v>
      </c>
      <c r="UT181" s="9">
        <f t="shared" si="1286"/>
        <v>97.945374829197817</v>
      </c>
      <c r="UU181" s="120">
        <f t="shared" si="971"/>
        <v>95.651208069695002</v>
      </c>
      <c r="UV181" s="15">
        <f t="shared" si="972"/>
        <v>-4.4744361543234008E-4</v>
      </c>
      <c r="UW181" s="12"/>
      <c r="UX181" s="11">
        <f t="shared" si="1113"/>
        <v>-4.3181583604247955E-4</v>
      </c>
      <c r="UY181" s="10">
        <f t="shared" si="973"/>
        <v>95.736460417707747</v>
      </c>
      <c r="UZ181" s="9">
        <f t="shared" si="659"/>
        <v>93.362543350941479</v>
      </c>
      <c r="VA181" s="9">
        <f t="shared" si="1287"/>
        <v>98.096785822157074</v>
      </c>
      <c r="VB181" s="120">
        <f t="shared" si="974"/>
        <v>95.729664586549276</v>
      </c>
      <c r="VC181" s="15">
        <f t="shared" si="975"/>
        <v>-4.6167231716693409E-4</v>
      </c>
      <c r="VD181" s="12"/>
      <c r="VE181" s="11">
        <f t="shared" si="1114"/>
        <v>-4.4611500649041006E-4</v>
      </c>
      <c r="VF181" s="10">
        <f t="shared" si="976"/>
        <v>95.814900621428279</v>
      </c>
      <c r="VG181" s="9">
        <f t="shared" si="661"/>
        <v>93.368400885233243</v>
      </c>
      <c r="VH181" s="9">
        <f t="shared" si="1288"/>
        <v>98.249079472367924</v>
      </c>
      <c r="VI181" s="120">
        <f t="shared" si="977"/>
        <v>95.808740178800576</v>
      </c>
      <c r="VJ181" s="15">
        <f t="shared" si="978"/>
        <v>-4.7595242668061627E-4</v>
      </c>
      <c r="VK181" s="12"/>
      <c r="VL181" s="11">
        <f t="shared" si="1115"/>
        <v>-4.6046783644008115E-4</v>
      </c>
      <c r="VM181" s="10">
        <f t="shared" si="979"/>
        <v>95.893960951591197</v>
      </c>
      <c r="VN181" s="9">
        <f t="shared" si="663"/>
        <v>93.374626385590744</v>
      </c>
      <c r="VO181" s="9">
        <f t="shared" si="1289"/>
        <v>98.402186918603931</v>
      </c>
      <c r="VP181" s="120">
        <f t="shared" si="980"/>
        <v>95.888406652097331</v>
      </c>
      <c r="VQ181" s="15">
        <f t="shared" si="981"/>
        <v>-4.9027601249524517E-4</v>
      </c>
      <c r="VR181" s="12"/>
      <c r="VS181" s="11">
        <f t="shared" si="1116"/>
        <v>-4.7486637449359797E-4</v>
      </c>
      <c r="VT181" s="10">
        <f t="shared" si="982"/>
        <v>95.973613235435693</v>
      </c>
      <c r="VU181" s="9">
        <f t="shared" si="665"/>
        <v>93.38123223185066</v>
      </c>
      <c r="VV181" s="9">
        <f t="shared" si="1290"/>
        <v>98.556038626649965</v>
      </c>
      <c r="VW181" s="120">
        <f t="shared" si="983"/>
        <v>95.968635429250313</v>
      </c>
      <c r="VX181" s="15">
        <f t="shared" si="984"/>
        <v>-5.046350865429652E-4</v>
      </c>
      <c r="VY181" s="12"/>
      <c r="VZ181" s="11">
        <f t="shared" si="1117"/>
        <v>-4.8930260890411327E-4</v>
      </c>
      <c r="WA181" s="10">
        <f t="shared" si="985"/>
        <v>96.053828910231971</v>
      </c>
      <c r="WB181" s="9">
        <f t="shared" si="667"/>
        <v>93.388230684969386</v>
      </c>
      <c r="WC181" s="9">
        <f t="shared" si="1291"/>
        <v>98.710564478127708</v>
      </c>
      <c r="WD181" s="120">
        <f t="shared" si="986"/>
        <v>96.049397581548547</v>
      </c>
      <c r="WE181" s="15">
        <f t="shared" si="987"/>
        <v>-5.1902161538261058E-4</v>
      </c>
      <c r="WF181" s="12"/>
      <c r="WG181" s="11">
        <f t="shared" si="1118"/>
        <v>-5.0376847880207029E-4</v>
      </c>
      <c r="WH181" s="10">
        <f t="shared" si="988"/>
        <v>96.134579054435278</v>
      </c>
      <c r="WI181" s="9">
        <f t="shared" si="669"/>
        <v>93.395633860753236</v>
      </c>
      <c r="WJ181" s="9">
        <f t="shared" si="1292"/>
        <v>98.86569386135632</v>
      </c>
      <c r="WK181" s="120">
        <f t="shared" si="989"/>
        <v>96.130663861054785</v>
      </c>
      <c r="WL181" s="15">
        <f t="shared" si="990"/>
        <v>-5.334275316220045E-4</v>
      </c>
      <c r="WM181" s="12"/>
      <c r="WN181" s="11">
        <f t="shared" si="1119"/>
        <v>-5.1825588563988632E-4</v>
      </c>
      <c r="WO181" s="10">
        <f t="shared" si="991"/>
        <v>96.215834419848505</v>
      </c>
      <c r="WP181" s="9">
        <f t="shared" si="671"/>
        <v>93.403453703605749</v>
      </c>
      <c r="WQ181" s="9">
        <f t="shared" si="1293"/>
        <v>99.021355456694749</v>
      </c>
      <c r="WR181" s="120">
        <f t="shared" si="992"/>
        <v>96.212404580150249</v>
      </c>
      <c r="WS181" s="15">
        <f t="shared" si="993"/>
        <v>-5.478447155451299E-4</v>
      </c>
      <c r="WT181" s="12"/>
      <c r="WU181" s="11">
        <f t="shared" si="1120"/>
        <v>-5.3275667476840457E-4</v>
      </c>
      <c r="WV181" s="10">
        <f t="shared" si="994"/>
        <v>96.297565310624123</v>
      </c>
      <c r="WW181" s="9">
        <f t="shared" si="673"/>
        <v>93.411701959483636</v>
      </c>
      <c r="WX181" s="9">
        <f t="shared" si="1294"/>
        <v>99.177477555639896</v>
      </c>
      <c r="WY181" s="120">
        <f t="shared" si="995"/>
        <v>96.294589757561766</v>
      </c>
      <c r="WZ181" s="15">
        <f t="shared" si="996"/>
        <v>-5.6226502886712836E-4</v>
      </c>
      <c r="XA181" s="12"/>
      <c r="XB181" s="11">
        <f t="shared" si="1121"/>
        <v>-5.472626692904801E-4</v>
      </c>
      <c r="XC181" s="10">
        <f t="shared" si="997"/>
        <v>96.379741729502399</v>
      </c>
      <c r="XD181" s="9">
        <f t="shared" si="675"/>
        <v>93.42039014962053</v>
      </c>
      <c r="XE181" s="9">
        <f t="shared" si="1295"/>
        <v>99.333988426296457</v>
      </c>
      <c r="XF181" s="120">
        <f t="shared" si="998"/>
        <v>96.377189287958487</v>
      </c>
      <c r="XG181" s="15">
        <f t="shared" si="999"/>
        <v>-5.7668035293645349E-4</v>
      </c>
      <c r="XH181" s="12"/>
      <c r="XI181" s="11">
        <f t="shared" si="1122"/>
        <v>-5.6176570839956903E-4</v>
      </c>
      <c r="XJ181" s="10">
        <f t="shared" si="1000"/>
        <v>96.462333547762199</v>
      </c>
      <c r="XK181" s="9">
        <f t="shared" si="677"/>
        <v>93.429529545355877</v>
      </c>
      <c r="XL181" s="9">
        <f t="shared" si="1296"/>
        <v>99.490816210771371</v>
      </c>
      <c r="XM181" s="120">
        <f t="shared" si="1001"/>
        <v>96.460172878063617</v>
      </c>
      <c r="XN181" s="15">
        <f t="shared" si="1002"/>
        <v>-5.9108258118365593E-4</v>
      </c>
      <c r="XO181" s="12"/>
      <c r="XP181" s="11">
        <f t="shared" si="1123"/>
        <v>-5.7625763984972707E-4</v>
      </c>
      <c r="XQ181" s="10">
        <f t="shared" si="1003"/>
        <v>96.545310441044336</v>
      </c>
      <c r="XR181" s="9">
        <f t="shared" si="679"/>
        <v>93.439131142800363</v>
      </c>
      <c r="XS181" s="9">
        <f t="shared" si="1297"/>
        <v>99.647888856831429</v>
      </c>
      <c r="XT181" s="120">
        <f t="shared" si="1004"/>
        <v>96.543509999815896</v>
      </c>
      <c r="XU181" s="15">
        <f t="shared" si="1005"/>
        <v>-6.0546361492735295E-4</v>
      </c>
      <c r="XV181" s="12"/>
      <c r="XW181" s="11">
        <f t="shared" si="1124"/>
        <v>-5.9073031579510516E-4</v>
      </c>
      <c r="XX181" s="10">
        <f t="shared" si="1006"/>
        <v>96.628641842271776</v>
      </c>
      <c r="XY181" s="9">
        <f t="shared" si="681"/>
        <v>93.44920563744995</v>
      </c>
      <c r="XZ181" s="9">
        <f t="shared" si="1298"/>
        <v>99.805133404713857</v>
      </c>
      <c r="YA181" s="120">
        <f t="shared" si="1007"/>
        <v>96.627169521081896</v>
      </c>
      <c r="YB181" s="15">
        <f t="shared" si="1008"/>
        <v>-6.1981529630123378E-4</v>
      </c>
      <c r="YC181" s="12"/>
      <c r="YD181" s="11">
        <f t="shared" si="1125"/>
        <v>-6.0517552554923543E-4</v>
      </c>
      <c r="YE181" s="10">
        <f t="shared" si="1009"/>
        <v>96.712296571070766</v>
      </c>
      <c r="YF181" s="9">
        <f t="shared" si="683"/>
        <v>93.459763396622435</v>
      </c>
      <c r="YG181" s="9">
        <f t="shared" si="1299"/>
        <v>99.962477752246542</v>
      </c>
      <c r="YH181" s="120">
        <f t="shared" si="1010"/>
        <v>96.711120574434489</v>
      </c>
      <c r="YI181" s="15">
        <f t="shared" si="1011"/>
        <v>-6.3412958307241575E-4</v>
      </c>
      <c r="YJ181" s="12"/>
      <c r="YK181" s="11">
        <f t="shared" si="1126"/>
        <v>-6.1958517101136422E-4</v>
      </c>
      <c r="YL181" s="10">
        <f t="shared" si="1012"/>
        <v>96.796243705261674</v>
      </c>
      <c r="YM181" s="9">
        <f t="shared" si="685"/>
        <v>93.470814437866665</v>
      </c>
      <c r="YN181" s="9">
        <f t="shared" si="1300"/>
        <v>100.11984994639481</v>
      </c>
      <c r="YO181" s="120">
        <f t="shared" si="1013"/>
        <v>96.795332192130729</v>
      </c>
      <c r="YP181" s="15">
        <f t="shared" si="1014"/>
        <v>-6.4839848166019589E-4</v>
      </c>
      <c r="YQ181" s="12"/>
      <c r="YR181" s="11">
        <f t="shared" si="1127"/>
        <v>-6.3395119956787861E-4</v>
      </c>
      <c r="YS181" s="10">
        <f t="shared" si="1015"/>
        <v>96.880452214687551</v>
      </c>
      <c r="YT181" s="9">
        <f t="shared" si="687"/>
        <v>93.482368405587991</v>
      </c>
      <c r="YU181" s="9">
        <f t="shared" si="1301"/>
        <v>100.27717687508598</v>
      </c>
      <c r="YV181" s="120">
        <f t="shared" si="1016"/>
        <v>96.879772640336995</v>
      </c>
      <c r="YW181" s="15">
        <f t="shared" si="1017"/>
        <v>-6.6261392184527985E-4</v>
      </c>
      <c r="YX181" s="12"/>
      <c r="YY181" s="11">
        <f t="shared" si="1128"/>
        <v>-6.4826547844982162E-4</v>
      </c>
      <c r="YZ181" s="10">
        <f t="shared" si="1018"/>
        <v>96.964890293120845</v>
      </c>
      <c r="ZA181" s="9">
        <f t="shared" si="689"/>
        <v>93.494434543483834</v>
      </c>
      <c r="ZB181" s="9">
        <f t="shared" si="1302"/>
        <v>100.43438700418436</v>
      </c>
      <c r="ZC181" s="120">
        <f t="shared" si="1019"/>
        <v>96.964410773834089</v>
      </c>
      <c r="ZD181" s="15">
        <f t="shared" si="1020"/>
        <v>-6.7676802636120479E-4</v>
      </c>
      <c r="ZE181" s="12"/>
      <c r="ZF181" s="11">
        <f t="shared" si="1129"/>
        <v>-6.625200653187233E-4</v>
      </c>
      <c r="ZG181" s="10">
        <f t="shared" si="1021"/>
        <v>97.049526717620381</v>
      </c>
      <c r="ZH181" s="9">
        <f t="shared" si="691"/>
        <v>93.507021676926286</v>
      </c>
      <c r="ZI181" s="9">
        <f t="shared" si="1303"/>
        <v>100.59140759632771</v>
      </c>
      <c r="ZJ181" s="120">
        <f t="shared" si="1022"/>
        <v>97.049214636626999</v>
      </c>
      <c r="ZK181" s="15">
        <f t="shared" si="1023"/>
        <v>-6.9085284139979006E-4</v>
      </c>
      <c r="ZL181" s="12"/>
      <c r="ZM181" s="11">
        <f t="shared" si="1130"/>
        <v>-6.7670693795104117E-4</v>
      </c>
      <c r="ZN181" s="10">
        <f t="shared" si="1024"/>
        <v>97.134329444287999</v>
      </c>
      <c r="ZO181" s="9">
        <f t="shared" si="693"/>
        <v>93.520138186113357</v>
      </c>
      <c r="ZP181" s="9">
        <f t="shared" si="1304"/>
        <v>100.74816712876375</v>
      </c>
      <c r="ZQ181" s="120">
        <f t="shared" si="1025"/>
        <v>97.134152657438563</v>
      </c>
      <c r="ZR181" s="15">
        <f t="shared" si="1026"/>
        <v>-7.048605750111179E-4</v>
      </c>
      <c r="ZS181" s="12"/>
      <c r="ZT181" s="11">
        <f t="shared" si="1131"/>
        <v>-6.9081823356751271E-4</v>
      </c>
      <c r="ZU181" s="10">
        <f t="shared" si="1027"/>
        <v>97.219266808052851</v>
      </c>
      <c r="ZV181" s="9">
        <f t="shared" si="695"/>
        <v>93.533791988444278</v>
      </c>
      <c r="ZW181" s="9">
        <f t="shared" si="1305"/>
        <v>100.90459306485296</v>
      </c>
      <c r="ZX181" s="120">
        <f t="shared" si="1028"/>
        <v>97.219192526648612</v>
      </c>
      <c r="ZY181" s="15">
        <f t="shared" si="1029"/>
        <v>-7.1878338150440626E-4</v>
      </c>
      <c r="ZZ181" s="12"/>
      <c r="AAA181" s="11">
        <f t="shared" si="1132"/>
        <v>-7.0484603257049412E-4</v>
      </c>
      <c r="AAB181" s="10">
        <f t="shared" si="1030"/>
        <v>97.304306395565277</v>
      </c>
      <c r="AAC181" s="9">
        <f t="shared" si="697"/>
        <v>93.547990513316719</v>
      </c>
      <c r="AAD181" s="9">
        <f t="shared" si="1306"/>
        <v>101.06061404097734</v>
      </c>
      <c r="AAE181" s="120">
        <f t="shared" si="1031"/>
        <v>97.304302277147031</v>
      </c>
      <c r="AAF181" s="15">
        <f t="shared" si="1032"/>
        <v>-7.3261357716799516E-4</v>
      </c>
      <c r="AAG181" s="12"/>
      <c r="AAH181" s="11">
        <f t="shared" si="1133"/>
        <v>-7.187825751607149E-4</v>
      </c>
      <c r="AAI181" s="10">
        <f t="shared" si="1033"/>
        <v>97.389416130135544</v>
      </c>
      <c r="AAJ181" s="9">
        <f t="shared" si="699"/>
        <v>93.562740685752956</v>
      </c>
      <c r="AAK181" s="9">
        <f t="shared" si="1307"/>
        <v>101.21615788820743</v>
      </c>
      <c r="AAL181" s="120">
        <f t="shared" si="1034"/>
        <v>97.389449286980195</v>
      </c>
      <c r="AAM181" s="15">
        <f t="shared" si="1035"/>
        <v>-7.4634344894362404E-4</v>
      </c>
      <c r="AAN181" s="12"/>
      <c r="AAO181" s="11">
        <f t="shared" si="1134"/>
        <v>-7.3262006941846242E-4</v>
      </c>
      <c r="AAP181" s="10">
        <f t="shared" si="1036"/>
        <v>97.47456327068187</v>
      </c>
      <c r="AAQ181" s="9">
        <f t="shared" si="701"/>
        <v>93.578048903171862</v>
      </c>
      <c r="AAR181" s="9">
        <f t="shared" si="702"/>
        <v>101.37115768715726</v>
      </c>
      <c r="AAS181" s="120">
        <f t="shared" si="1037"/>
        <v>97.47460329516457</v>
      </c>
      <c r="AAT181" s="15">
        <f t="shared" si="1038"/>
        <v>-7.599658471469724E-4</v>
      </c>
      <c r="AAU181" s="12"/>
      <c r="AAV181" s="11">
        <f t="shared" si="1135"/>
        <v>-7.4635128648575463E-4</v>
      </c>
      <c r="AAW181" s="10">
        <f t="shared" si="1039"/>
        <v>97.55971743962256</v>
      </c>
      <c r="AAX181" s="9">
        <f t="shared" si="703"/>
        <v>93.59392103721666</v>
      </c>
      <c r="AAY181" s="9">
        <f t="shared" si="704"/>
        <v>101.52558126228782</v>
      </c>
      <c r="AAZ181" s="120">
        <f t="shared" si="1040"/>
        <v>97.559751149752231</v>
      </c>
      <c r="ABA181" s="15">
        <f t="shared" si="1041"/>
        <v>-7.7347706150529398E-4</v>
      </c>
      <c r="ABB181" s="12"/>
      <c r="ABC181" s="11">
        <f t="shared" si="1227"/>
        <v>-7.5997244870463913E-4</v>
      </c>
      <c r="ABD181" s="10">
        <f t="shared" si="1228"/>
        <v>97.644865432086519</v>
      </c>
      <c r="ABE181" s="9">
        <f t="shared" si="1308"/>
        <v>93.610362560385255</v>
      </c>
      <c r="ABF181" s="9">
        <f t="shared" si="1229"/>
        <v>101.67940870674599</v>
      </c>
      <c r="ABG181" s="120">
        <f t="shared" si="1043"/>
        <v>97.644885633565622</v>
      </c>
      <c r="ABH181" s="15">
        <f t="shared" si="1230"/>
        <v>-7.8687461708330266E-4</v>
      </c>
      <c r="ABI181" s="12"/>
      <c r="ABJ181" s="11">
        <f t="shared" si="1231"/>
        <v>-7.7348101791031962E-4</v>
      </c>
      <c r="ABK181" s="10">
        <f t="shared" si="1232"/>
        <v>97.72999999999999</v>
      </c>
      <c r="ABL181" s="9">
        <f t="shared" si="706"/>
        <v>93.627378590430396</v>
      </c>
      <c r="ABM181" s="9"/>
      <c r="ABN181" s="101">
        <f t="shared" si="1046"/>
        <v>97.72999999999999</v>
      </c>
      <c r="ABO181" s="15">
        <f t="shared" si="1233"/>
        <v>-8.0015619991188783E-4</v>
      </c>
      <c r="ABP181" s="11"/>
      <c r="ABQ181" s="11"/>
    </row>
    <row r="182" spans="1:745" x14ac:dyDescent="0.2">
      <c r="A182" s="1">
        <f t="shared" si="707"/>
        <v>175.2</v>
      </c>
      <c r="B182" s="1">
        <f t="shared" si="1048"/>
        <v>-530.86680486868977</v>
      </c>
      <c r="C182" s="1">
        <f t="shared" si="1049"/>
        <v>-2564065.8939724509</v>
      </c>
      <c r="D182" s="2">
        <f t="shared" si="1050"/>
        <v>119.74</v>
      </c>
      <c r="E182" s="7">
        <f t="shared" si="1051"/>
        <v>2.8300000000000001E-3</v>
      </c>
      <c r="F182" s="1">
        <f t="shared" si="1052"/>
        <v>6.2352202539999999E-2</v>
      </c>
      <c r="G182" s="2">
        <f t="shared" si="1053"/>
        <v>3500</v>
      </c>
      <c r="H182" s="3">
        <f t="shared" si="1164"/>
        <v>58.333333333333336</v>
      </c>
      <c r="I182" s="3">
        <f t="shared" si="1165"/>
        <v>366.52</v>
      </c>
      <c r="J182" s="1">
        <f t="shared" si="1054"/>
        <v>0.77</v>
      </c>
      <c r="K182" s="1">
        <f t="shared" si="1055"/>
        <v>0.65</v>
      </c>
      <c r="L182" s="1">
        <f t="shared" si="1166"/>
        <v>0.50050000000000006</v>
      </c>
      <c r="M182" s="40">
        <f t="shared" si="1167"/>
        <v>9.0273513153513143</v>
      </c>
      <c r="N182" s="40">
        <f t="shared" si="1168"/>
        <v>685.17596483516479</v>
      </c>
      <c r="O182" s="1">
        <f t="shared" si="1056"/>
        <v>22.01</v>
      </c>
      <c r="P182" s="1">
        <f t="shared" si="1057"/>
        <v>101</v>
      </c>
      <c r="Q182" s="2">
        <f t="shared" si="1058"/>
        <v>9568.08</v>
      </c>
      <c r="R182" s="1">
        <f t="shared" si="1169"/>
        <v>95.680800000000005</v>
      </c>
      <c r="S182" s="7">
        <f t="shared" si="1059"/>
        <v>0.1084</v>
      </c>
      <c r="T182" s="7">
        <f t="shared" si="1170"/>
        <v>9.228889823999999E-3</v>
      </c>
      <c r="U182" s="7">
        <f t="shared" si="1171"/>
        <v>5.2029491518009133E-2</v>
      </c>
      <c r="V182" s="40">
        <f t="shared" si="1172"/>
        <v>5127.2756619537149</v>
      </c>
      <c r="W182" s="1">
        <f t="shared" si="1060"/>
        <v>0</v>
      </c>
      <c r="X182" s="1">
        <f t="shared" si="1061"/>
        <v>119.74</v>
      </c>
      <c r="Y182" s="1">
        <f t="shared" si="1062"/>
        <v>97.72999999999999</v>
      </c>
      <c r="Z182" s="6">
        <f t="shared" si="1173"/>
        <v>0.80246106979523479</v>
      </c>
      <c r="AA182" s="2">
        <f t="shared" si="1063"/>
        <v>464.2</v>
      </c>
      <c r="AB182" s="40">
        <f t="shared" si="1174"/>
        <v>27481.926356927921</v>
      </c>
      <c r="AC182" s="1">
        <f t="shared" si="1175"/>
        <v>0.20611977595863853</v>
      </c>
      <c r="AD182" s="2">
        <f t="shared" si="1147"/>
        <v>60</v>
      </c>
      <c r="AE182" s="10">
        <f t="shared" si="1176"/>
        <v>12.367186557518313</v>
      </c>
      <c r="AF182" s="12">
        <f t="shared" si="1177"/>
        <v>9.1540003291735256E-2</v>
      </c>
      <c r="AG182" s="43">
        <f t="shared" si="1178"/>
        <v>-1.392223543317015E-4</v>
      </c>
      <c r="AH182" s="97">
        <f t="shared" si="1179"/>
        <v>3.5824293887646635E-5</v>
      </c>
      <c r="AI182" s="11">
        <f t="shared" si="1180"/>
        <v>0</v>
      </c>
      <c r="AJ182" s="43">
        <f t="shared" si="1181"/>
        <v>2.018618641270566E-3</v>
      </c>
      <c r="AK182" s="43"/>
      <c r="AL182" s="11">
        <f t="shared" si="1182"/>
        <v>0</v>
      </c>
      <c r="AM182" s="10">
        <f t="shared" si="1183"/>
        <v>93.51147314836652</v>
      </c>
      <c r="AN182" s="9"/>
      <c r="AO182" s="9">
        <f t="shared" si="1184"/>
        <v>93.323951182864903</v>
      </c>
      <c r="AP182" s="108">
        <f t="shared" si="715"/>
        <v>93.323951182864903</v>
      </c>
      <c r="AQ182" s="15">
        <f t="shared" si="1185"/>
        <v>0</v>
      </c>
      <c r="AR182" s="49"/>
      <c r="AS182" s="11">
        <f t="shared" si="1186"/>
        <v>1.828760230794972E-5</v>
      </c>
      <c r="AT182" s="10">
        <f t="shared" si="1187"/>
        <v>93.41770757013748</v>
      </c>
      <c r="AU182" s="9">
        <f t="shared" si="1188"/>
        <v>93.323951182864903</v>
      </c>
      <c r="AV182" s="9">
        <f t="shared" si="1189"/>
        <v>93.137284852996103</v>
      </c>
      <c r="AW182" s="101">
        <f t="shared" si="719"/>
        <v>93.23061801793051</v>
      </c>
      <c r="AX182" s="15">
        <f t="shared" si="720"/>
        <v>1.8203266429959941E-5</v>
      </c>
      <c r="AY182" s="49"/>
      <c r="AZ182" s="11">
        <f t="shared" si="1190"/>
        <v>3.6492645132526938E-5</v>
      </c>
      <c r="BA182" s="10">
        <f t="shared" si="1191"/>
        <v>93.324356106181739</v>
      </c>
      <c r="BB182" s="9">
        <f t="shared" si="1192"/>
        <v>93.323942076483775</v>
      </c>
      <c r="BC182" s="9">
        <f t="shared" si="1193"/>
        <v>92.95145715169437</v>
      </c>
      <c r="BD182" s="101">
        <f t="shared" si="723"/>
        <v>93.137699614089072</v>
      </c>
      <c r="BE182" s="15">
        <f t="shared" si="1194"/>
        <v>3.6323863719029225E-5</v>
      </c>
      <c r="BF182" s="49"/>
      <c r="BG182" s="11">
        <f t="shared" si="1195"/>
        <v>5.4614986359033224E-5</v>
      </c>
      <c r="BH182" s="10">
        <f t="shared" si="1196"/>
        <v>93.231401269030769</v>
      </c>
      <c r="BI182" s="9">
        <f t="shared" si="1197"/>
        <v>93.323905816195975</v>
      </c>
      <c r="BJ182" s="9">
        <f t="shared" si="1198"/>
        <v>92.766451079471821</v>
      </c>
      <c r="BK182" s="101">
        <f t="shared" si="728"/>
        <v>93.045178447833905</v>
      </c>
      <c r="BL182" s="15">
        <f t="shared" si="1199"/>
        <v>5.4361689665006707E-5</v>
      </c>
      <c r="BM182" s="49"/>
      <c r="BN182" s="11">
        <f t="shared" si="1200"/>
        <v>7.2654507407185874E-5</v>
      </c>
      <c r="BO182" s="10">
        <f t="shared" si="1201"/>
        <v>93.138825698807068</v>
      </c>
      <c r="BP182" s="9">
        <f t="shared" si="1202"/>
        <v>93.323824601791245</v>
      </c>
      <c r="BQ182" s="9">
        <f t="shared" si="1203"/>
        <v>92.582249653536337</v>
      </c>
      <c r="BR182" s="101">
        <f t="shared" si="733"/>
        <v>92.953037127663791</v>
      </c>
      <c r="BS182" s="15">
        <f t="shared" si="1204"/>
        <v>7.231666455518164E-5</v>
      </c>
      <c r="BT182" s="12"/>
      <c r="BU182" s="11">
        <f t="shared" si="1205"/>
        <v>9.0611112289648788E-5</v>
      </c>
      <c r="BV182" s="10">
        <f t="shared" si="1206"/>
        <v>93.046612167397043</v>
      </c>
      <c r="BW182" s="9">
        <f t="shared" si="1207"/>
        <v>93.323680879561735</v>
      </c>
      <c r="BX182" s="9">
        <f t="shared" si="1208"/>
        <v>92.398835916608178</v>
      </c>
      <c r="BY182" s="101">
        <f t="shared" si="738"/>
        <v>92.861258398084956</v>
      </c>
      <c r="BZ182" s="15">
        <f t="shared" si="1209"/>
        <v>9.0188730227267608E-5</v>
      </c>
      <c r="CA182" s="12"/>
      <c r="CB182" s="11">
        <f t="shared" si="1210"/>
        <v>1.084847266877835E-4</v>
      </c>
      <c r="CC182" s="10">
        <f t="shared" si="1211"/>
        <v>92.954743582417777</v>
      </c>
      <c r="CD182" s="9">
        <f t="shared" si="1212"/>
        <v>93.323457341378727</v>
      </c>
      <c r="CE182" s="9">
        <f t="shared" si="1213"/>
        <v>92.216192945435822</v>
      </c>
      <c r="CF182" s="101">
        <f t="shared" si="743"/>
        <v>92.769825143407274</v>
      </c>
      <c r="CG182" s="15">
        <f t="shared" si="1214"/>
        <v>1.0797784914893673E-4</v>
      </c>
      <c r="CH182" s="12"/>
      <c r="CI182" s="11">
        <f t="shared" si="1215"/>
        <v>1.2627529704522164E-4</v>
      </c>
      <c r="CJ182" s="10">
        <f t="shared" si="1216"/>
        <v>92.863202990981435</v>
      </c>
      <c r="CK182" s="9">
        <f t="shared" si="1217"/>
        <v>93.3231369236658</v>
      </c>
      <c r="CL182" s="9">
        <f t="shared" si="1218"/>
        <v>92.034303859013392</v>
      </c>
      <c r="CM182" s="101">
        <f t="shared" si="748"/>
        <v>92.678720391339596</v>
      </c>
      <c r="CN182" s="15">
        <f t="shared" si="1219"/>
        <v>1.2568400351633394E-4</v>
      </c>
      <c r="CO182" s="12"/>
      <c r="CP182" s="11">
        <f t="shared" si="1220"/>
        <v>1.4398278967977168E-4</v>
      </c>
      <c r="CQ182" s="10">
        <f t="shared" si="1221"/>
        <v>92.771973583261754</v>
      </c>
      <c r="CR182" s="9">
        <f t="shared" si="1222"/>
        <v>93.322702806275188</v>
      </c>
      <c r="CS182" s="9">
        <f t="shared" si="524"/>
        <v>91.853151826500579</v>
      </c>
      <c r="CT182" s="101">
        <f t="shared" si="752"/>
        <v>92.587927316387891</v>
      </c>
      <c r="CU182" s="15">
        <f t="shared" si="1223"/>
        <v>1.4330719437217004E-4</v>
      </c>
      <c r="CV182" s="12"/>
      <c r="CW182" s="11">
        <f t="shared" si="754"/>
        <v>1.6160718991420592E-4</v>
      </c>
      <c r="CX182" s="10">
        <f t="shared" si="755"/>
        <v>92.681038695866278</v>
      </c>
      <c r="CY182" s="9">
        <f t="shared" si="525"/>
        <v>93.322138411273855</v>
      </c>
      <c r="CZ182" s="9">
        <f t="shared" si="526"/>
        <v>91.672720074851199</v>
      </c>
      <c r="DA182" s="101">
        <f t="shared" si="756"/>
        <v>92.497429243062527</v>
      </c>
      <c r="DB182" s="15">
        <f t="shared" si="757"/>
        <v>1.608474407434294E-4</v>
      </c>
      <c r="DC182" s="12"/>
      <c r="DD182" s="11">
        <f t="shared" si="758"/>
        <v>1.7914850122598331E-4</v>
      </c>
      <c r="DE182" s="10">
        <f t="shared" si="759"/>
        <v>92.590381815020507</v>
      </c>
      <c r="DF182" s="9">
        <f t="shared" si="527"/>
        <v>93.321427401645494</v>
      </c>
      <c r="DG182" s="9">
        <f t="shared" si="528"/>
        <v>91.492991896149633</v>
      </c>
      <c r="DH182" s="101">
        <f t="shared" si="760"/>
        <v>92.407209648897563</v>
      </c>
      <c r="DI182" s="15">
        <f t="shared" si="761"/>
        <v>1.7830477879934658E-4</v>
      </c>
      <c r="DJ182" s="12"/>
      <c r="DK182" s="11">
        <f t="shared" si="762"/>
        <v>1.9660674441660065E-4</v>
      </c>
      <c r="DL182" s="10">
        <f t="shared" si="763"/>
        <v>92.499986579566624</v>
      </c>
      <c r="DM182" s="9">
        <f t="shared" si="529"/>
        <v>93.320553679914568</v>
      </c>
      <c r="DN182" s="9">
        <f t="shared" si="530"/>
        <v>91.313950654659664</v>
      </c>
      <c r="DO182" s="101">
        <f t="shared" si="764"/>
        <v>92.317252167287108</v>
      </c>
      <c r="DP182" s="15">
        <f t="shared" si="765"/>
        <v>1.9567926102985413E-4</v>
      </c>
      <c r="DQ182" s="12"/>
      <c r="DR182" s="11">
        <f t="shared" si="766"/>
        <v>2.1398195680075277E-4</v>
      </c>
      <c r="DS182" s="10">
        <f t="shared" si="767"/>
        <v>92.409836783781884</v>
      </c>
      <c r="DT182" s="9">
        <f t="shared" si="531"/>
        <v>93.319501386698178</v>
      </c>
      <c r="DU182" s="9">
        <f t="shared" si="532"/>
        <v>91.135579793591219</v>
      </c>
      <c r="DV182" s="101">
        <f t="shared" si="768"/>
        <v>92.227540590144699</v>
      </c>
      <c r="DW182" s="15">
        <f t="shared" si="769"/>
        <v>2.1297095544447377E-4</v>
      </c>
      <c r="DX182" s="12"/>
      <c r="DY182" s="11">
        <f t="shared" si="770"/>
        <v>2.3127419141533734E-4</v>
      </c>
      <c r="DZ182" s="10">
        <f t="shared" si="771"/>
        <v>92.319916380022221</v>
      </c>
      <c r="EA182" s="9">
        <f t="shared" si="533"/>
        <v>93.318254899191444</v>
      </c>
      <c r="EB182" s="9">
        <f t="shared" si="534"/>
        <v>90.957862841585708</v>
      </c>
      <c r="EC182" s="101">
        <f t="shared" si="772"/>
        <v>92.138058870388576</v>
      </c>
      <c r="ED182" s="15">
        <f t="shared" si="773"/>
        <v>2.3017994479219441E-4</v>
      </c>
      <c r="EE182" s="12"/>
      <c r="EF182" s="11">
        <f t="shared" si="774"/>
        <v>2.4848351624879515E-4</v>
      </c>
      <c r="EG182" s="10">
        <f t="shared" si="775"/>
        <v>92.230209481194095</v>
      </c>
      <c r="EH182" s="9">
        <f t="shared" si="535"/>
        <v>93.316798829591718</v>
      </c>
      <c r="EI182" s="9">
        <f t="shared" si="536"/>
        <v>90.780783418926674</v>
      </c>
      <c r="EJ182" s="101">
        <f t="shared" si="776"/>
        <v>92.048791124259196</v>
      </c>
      <c r="EK182" s="15">
        <f t="shared" si="777"/>
        <v>2.4730632580214268E-4</v>
      </c>
      <c r="EL182" s="12"/>
      <c r="EM182" s="11">
        <f t="shared" si="778"/>
        <v>2.65610013490686E-4</v>
      </c>
      <c r="EN182" s="10">
        <f t="shared" si="779"/>
        <v>92.140700363060489</v>
      </c>
      <c r="EO182" s="9">
        <f t="shared" si="537"/>
        <v>93.315118023466795</v>
      </c>
      <c r="EP182" s="9">
        <f t="shared" si="538"/>
        <v>90.60432524347803</v>
      </c>
      <c r="EQ182" s="101">
        <f t="shared" si="780"/>
        <v>91.959721633472412</v>
      </c>
      <c r="ER182" s="15">
        <f t="shared" si="781"/>
        <v>2.6435020844537885E-4</v>
      </c>
      <c r="ES182" s="12"/>
      <c r="ET182" s="11">
        <f t="shared" si="782"/>
        <v>2.8265377880178544E-4</v>
      </c>
      <c r="EU182" s="10">
        <f t="shared" si="783"/>
        <v>92.051373466384661</v>
      </c>
      <c r="EV182" s="9">
        <f t="shared" si="539"/>
        <v>93.313197558072247</v>
      </c>
      <c r="EW182" s="9">
        <f t="shared" si="540"/>
        <v>90.428472136356632</v>
      </c>
      <c r="EX182" s="101">
        <f t="shared" si="784"/>
        <v>91.870834847214439</v>
      </c>
      <c r="EY182" s="15">
        <f t="shared" si="785"/>
        <v>2.8131171521762971E-4</v>
      </c>
      <c r="EZ182" s="12"/>
      <c r="FA182" s="11">
        <f t="shared" si="786"/>
        <v>2.9961492060455051E-4</v>
      </c>
      <c r="FB182" s="10">
        <f t="shared" si="787"/>
        <v>91.962213398917385</v>
      </c>
      <c r="FC182" s="9">
        <f t="shared" si="541"/>
        <v>93.311022740622377</v>
      </c>
      <c r="FD182" s="9">
        <f t="shared" si="542"/>
        <v>90.253208027340804</v>
      </c>
      <c r="FE182" s="101">
        <f t="shared" si="788"/>
        <v>91.782115383981591</v>
      </c>
      <c r="FF182" s="15">
        <f t="shared" si="789"/>
        <v>2.9819098044324893E-4</v>
      </c>
      <c r="FG182" s="12"/>
      <c r="FH182" s="11">
        <f t="shared" si="790"/>
        <v>3.164935593942836E-4</v>
      </c>
      <c r="FI182" s="10">
        <f t="shared" si="791"/>
        <v>91.873204937230724</v>
      </c>
      <c r="FJ182" s="9">
        <f t="shared" si="543"/>
        <v>93.308579106519574</v>
      </c>
      <c r="FK182" s="9">
        <f t="shared" si="544"/>
        <v>90.078516960023819</v>
      </c>
      <c r="FL182" s="101">
        <f t="shared" si="792"/>
        <v>91.693548033271696</v>
      </c>
      <c r="FM182" s="15">
        <f t="shared" si="793"/>
        <v>3.1498814959999248E-4</v>
      </c>
      <c r="FN182" s="12"/>
      <c r="FO182" s="11">
        <f t="shared" si="794"/>
        <v>3.3328982707055426E-4</v>
      </c>
      <c r="FP182" s="10">
        <f t="shared" si="795"/>
        <v>91.78433302840503</v>
      </c>
      <c r="FQ182" s="9">
        <f t="shared" si="545"/>
        <v>93.305852417546191</v>
      </c>
      <c r="FR182" s="9">
        <f t="shared" si="546"/>
        <v>89.904383096711911</v>
      </c>
      <c r="FS182" s="101">
        <f t="shared" si="796"/>
        <v>91.605117757129051</v>
      </c>
      <c r="FT182" s="15">
        <f t="shared" si="797"/>
        <v>3.3170337866505242E-4</v>
      </c>
      <c r="FU182" s="12"/>
      <c r="FV182" s="11">
        <f t="shared" si="798"/>
        <v>3.50003866289394E-4</v>
      </c>
      <c r="FW182" s="10">
        <f t="shared" si="799"/>
        <v>91.695582791570928</v>
      </c>
      <c r="FX182" s="9">
        <f t="shared" si="547"/>
        <v>93.302828660023309</v>
      </c>
      <c r="FY182" s="9">
        <f t="shared" si="548"/>
        <v>89.73079072307786</v>
      </c>
      <c r="FZ182" s="101">
        <f t="shared" si="800"/>
        <v>91.516809691550577</v>
      </c>
      <c r="GA182" s="15">
        <f t="shared" si="801"/>
        <v>3.4833683348169754E-4</v>
      </c>
      <c r="GB182" s="12"/>
      <c r="GC182" s="11">
        <f t="shared" si="802"/>
        <v>3.6663582983556108E-4</v>
      </c>
      <c r="GD182" s="10">
        <f t="shared" si="803"/>
        <v>91.606939519313869</v>
      </c>
      <c r="GE182" s="9">
        <f t="shared" si="549"/>
        <v>93.29949404294004</v>
      </c>
      <c r="GF182" s="9">
        <f t="shared" si="550"/>
        <v>89.557724252570523</v>
      </c>
      <c r="GG182" s="101">
        <f t="shared" si="804"/>
        <v>91.428609147755282</v>
      </c>
      <c r="GH182" s="15">
        <f t="shared" si="805"/>
        <v>3.6488868914683439E-4</v>
      </c>
      <c r="GI182" s="12"/>
      <c r="GJ182" s="11">
        <f t="shared" si="1224"/>
        <v>3.8318588001528669E-4</v>
      </c>
      <c r="GK182" s="10">
        <f t="shared" si="1225"/>
        <v>91.518388678943182</v>
      </c>
      <c r="GL182" s="9">
        <f t="shared" si="551"/>
        <v>93.295834996057408</v>
      </c>
      <c r="GM182" s="9">
        <f t="shared" si="1234"/>
        <v>89.385168230588306</v>
      </c>
      <c r="GN182" s="120">
        <f t="shared" si="808"/>
        <v>91.340501613322857</v>
      </c>
      <c r="GO182" s="15">
        <f t="shared" si="1226"/>
        <v>3.8135912941912782E-4</v>
      </c>
      <c r="GP182" s="12"/>
      <c r="GQ182" s="11">
        <f t="shared" si="810"/>
        <v>3.9965418806905484E-4</v>
      </c>
      <c r="GR182" s="10">
        <f t="shared" si="811"/>
        <v>91.429915913631504</v>
      </c>
      <c r="GS182" s="9">
        <f t="shared" si="553"/>
        <v>93.291838167990051</v>
      </c>
      <c r="GT182" s="9">
        <f t="shared" si="1235"/>
        <v>89.213107338420727</v>
      </c>
      <c r="GU182" s="120">
        <f t="shared" si="812"/>
        <v>91.252472753205382</v>
      </c>
      <c r="GV182" s="15">
        <f t="shared" si="813"/>
        <v>3.9774834614754884E-4</v>
      </c>
      <c r="GW182" s="12"/>
      <c r="GX182" s="11">
        <f t="shared" si="814"/>
        <v>4.1604093360442967E-4</v>
      </c>
      <c r="GY182" s="10">
        <f t="shared" si="815"/>
        <v>91.341507043428209</v>
      </c>
      <c r="GZ182" s="9">
        <f t="shared" si="555"/>
        <v>93.287490424269365</v>
      </c>
      <c r="HA182" s="9">
        <f t="shared" si="556"/>
        <v>89.041526396964244</v>
      </c>
      <c r="HB182" s="101">
        <f t="shared" si="816"/>
        <v>91.164508410616804</v>
      </c>
      <c r="HC182" s="15">
        <f t="shared" si="817"/>
        <v>4.1405653872013815E-4</v>
      </c>
      <c r="HD182" s="12"/>
      <c r="HE182" s="11">
        <f t="shared" si="818"/>
        <v>4.3234630404860748E-4</v>
      </c>
      <c r="HF182" s="10">
        <f t="shared" si="819"/>
        <v>91.253148066151624</v>
      </c>
      <c r="HG182" s="9">
        <f t="shared" si="557"/>
        <v>93.282778845391093</v>
      </c>
      <c r="HH182" s="9">
        <f t="shared" si="558"/>
        <v>88.87041037021821</v>
      </c>
      <c r="HI182" s="101">
        <f t="shared" si="820"/>
        <v>91.076594607804651</v>
      </c>
      <c r="HJ182" s="15">
        <f t="shared" si="821"/>
        <v>4.3028391353270624E-4</v>
      </c>
      <c r="HK182" s="12"/>
      <c r="HL182" s="11">
        <f t="shared" si="822"/>
        <v>4.4857049412050712E-4</v>
      </c>
      <c r="HM182" s="10">
        <f t="shared" si="823"/>
        <v>91.164825158164376</v>
      </c>
      <c r="HN182" s="9">
        <f t="shared" si="559"/>
        <v>93.277690724850373</v>
      </c>
      <c r="HO182" s="9">
        <f t="shared" si="1236"/>
        <v>88.699744368564851</v>
      </c>
      <c r="HP182" s="120">
        <f t="shared" si="824"/>
        <v>90.988717546707619</v>
      </c>
      <c r="HQ182" s="15">
        <f t="shared" si="825"/>
        <v>4.4643068347734513E-4</v>
      </c>
      <c r="HR182" s="12"/>
      <c r="HS182" s="11">
        <f t="shared" si="1064"/>
        <v>4.6471370532228534E-4</v>
      </c>
      <c r="HT182" s="10">
        <f t="shared" si="826"/>
        <v>91.076524675035259</v>
      </c>
      <c r="HU182" s="9">
        <f t="shared" si="1237"/>
        <v>93.272213567167228</v>
      </c>
      <c r="HV182" s="9">
        <f t="shared" si="562"/>
        <v>88.529513651839537</v>
      </c>
      <c r="HW182" s="120">
        <f t="shared" si="827"/>
        <v>90.900863609503375</v>
      </c>
      <c r="HX182" s="15">
        <f t="shared" si="828"/>
        <v>4.6249706745048799E-4</v>
      </c>
      <c r="HY182" s="12"/>
      <c r="HZ182" s="11">
        <f t="shared" si="1065"/>
        <v>4.8077614544997463E-4</v>
      </c>
      <c r="IA182" s="10">
        <f t="shared" si="829"/>
        <v>90.988233152092093</v>
      </c>
      <c r="IB182" s="9">
        <f t="shared" si="1238"/>
        <v>93.266335085904913</v>
      </c>
      <c r="IC182" s="9">
        <f t="shared" si="564"/>
        <v>88.359703632199711</v>
      </c>
      <c r="ID182" s="120">
        <f t="shared" si="830"/>
        <v>90.813019359052305</v>
      </c>
      <c r="IE182" s="15">
        <f t="shared" si="831"/>
        <v>4.7848328987987128E-4</v>
      </c>
      <c r="IF182" s="12"/>
      <c r="IG182" s="11">
        <f t="shared" si="1066"/>
        <v>4.9675802812270428E-4</v>
      </c>
      <c r="IH182" s="10">
        <f t="shared" si="832"/>
        <v>90.899937304870988</v>
      </c>
      <c r="II182" s="9">
        <f t="shared" si="1239"/>
        <v>93.260043201683786</v>
      </c>
      <c r="IJ182" s="9">
        <f t="shared" si="566"/>
        <v>88.190299876792494</v>
      </c>
      <c r="IK182" s="120">
        <f t="shared" si="833"/>
        <v>90.725171539238147</v>
      </c>
      <c r="IL182" s="15">
        <f t="shared" si="834"/>
        <v>4.9438958027073242E-4</v>
      </c>
      <c r="IM182" s="12"/>
      <c r="IN182" s="11">
        <f t="shared" si="1067"/>
        <v>5.1265957233075435E-4</v>
      </c>
      <c r="IO182" s="10">
        <f t="shared" si="835"/>
        <v>90.811624029463189</v>
      </c>
      <c r="IP182" s="9">
        <f t="shared" si="1240"/>
        <v>93.253326040193031</v>
      </c>
      <c r="IQ182" s="9">
        <f t="shared" si="568"/>
        <v>88.021288110231239</v>
      </c>
      <c r="IR182" s="120">
        <f t="shared" si="836"/>
        <v>90.637307075212135</v>
      </c>
      <c r="IS182" s="15">
        <f t="shared" si="837"/>
        <v>5.1021617277041014E-4</v>
      </c>
      <c r="IT182" s="12"/>
      <c r="IU182" s="11">
        <f t="shared" si="1068"/>
        <v>5.2848100200168118E-4</v>
      </c>
      <c r="IV182" s="10">
        <f t="shared" si="838"/>
        <v>90.723280402765752</v>
      </c>
      <c r="IW182" s="9">
        <f t="shared" si="1241"/>
        <v>93.246171930202308</v>
      </c>
      <c r="IX182" s="9">
        <f t="shared" si="570"/>
        <v>87.852654216886435</v>
      </c>
      <c r="IY182" s="120">
        <f t="shared" si="839"/>
        <v>90.549413073544372</v>
      </c>
      <c r="IZ182" s="15">
        <f t="shared" si="840"/>
        <v>5.2596330575102222E-4</v>
      </c>
      <c r="JA182" s="12"/>
      <c r="JB182" s="11">
        <f t="shared" si="1069"/>
        <v>5.4422254558422528E-4</v>
      </c>
      <c r="JC182" s="10">
        <f t="shared" si="841"/>
        <v>90.63489368263977</v>
      </c>
      <c r="JD182" s="9">
        <f t="shared" si="1242"/>
        <v>93.238569401575518</v>
      </c>
      <c r="JE182" s="9">
        <f t="shared" si="572"/>
        <v>87.684384242991314</v>
      </c>
      <c r="JF182" s="120">
        <f t="shared" si="842"/>
        <v>90.461476822283416</v>
      </c>
      <c r="JG182" s="15">
        <f t="shared" si="843"/>
        <v>5.4163122141045734E-4</v>
      </c>
      <c r="JH182" s="12"/>
      <c r="JI182" s="11">
        <f t="shared" si="1070"/>
        <v>5.598844356501766E-4</v>
      </c>
      <c r="JJ182" s="10">
        <f t="shared" si="844"/>
        <v>90.546451307977264</v>
      </c>
      <c r="JK182" s="9">
        <f t="shared" si="1243"/>
        <v>93.230507183288438</v>
      </c>
      <c r="JL182" s="9">
        <f t="shared" si="574"/>
        <v>87.516464398575678</v>
      </c>
      <c r="JM182" s="120">
        <f t="shared" si="845"/>
        <v>90.373485790932051</v>
      </c>
      <c r="JN182" s="15">
        <f t="shared" si="846"/>
        <v>5.5722016539047126E-4</v>
      </c>
      <c r="JO182" s="12"/>
      <c r="JP182" s="11">
        <f t="shared" si="1071"/>
        <v>5.7546690851307148E-4</v>
      </c>
      <c r="JQ182" s="10">
        <f t="shared" si="847"/>
        <v>90.457940898684399</v>
      </c>
      <c r="JR182" s="9">
        <f t="shared" si="1244"/>
        <v>93.221974201452085</v>
      </c>
      <c r="JS182" s="9">
        <f t="shared" si="576"/>
        <v>87.348881059226542</v>
      </c>
      <c r="JT182" s="120">
        <f t="shared" si="848"/>
        <v>90.285427630339314</v>
      </c>
      <c r="JU182" s="15">
        <f t="shared" si="849"/>
        <v>5.727303864122295E-4</v>
      </c>
      <c r="JV182" s="12"/>
      <c r="JW182" s="11">
        <f t="shared" si="1072"/>
        <v>5.9097020386405488E-4</v>
      </c>
      <c r="JX182" s="10">
        <f t="shared" si="850"/>
        <v>90.369350255581125</v>
      </c>
      <c r="JY182" s="9">
        <f t="shared" si="1245"/>
        <v>93.212959577343412</v>
      </c>
      <c r="JZ182" s="9">
        <f t="shared" si="578"/>
        <v>87.181620767684933</v>
      </c>
      <c r="KA182" s="120">
        <f t="shared" si="851"/>
        <v>90.197290172514172</v>
      </c>
      <c r="KB182" s="15">
        <f t="shared" si="852"/>
        <v>5.8816213592856412E-4</v>
      </c>
      <c r="KC182" s="12"/>
      <c r="KD182" s="11">
        <f t="shared" si="1073"/>
        <v>6.063945644241589E-4</v>
      </c>
      <c r="KE182" s="10">
        <f t="shared" si="853"/>
        <v>90.280667360222694</v>
      </c>
      <c r="KF182" s="9">
        <f t="shared" si="1246"/>
        <v>93.203452625444825</v>
      </c>
      <c r="KG182" s="9">
        <f t="shared" si="580"/>
        <v>87.014670235282338</v>
      </c>
      <c r="KH182" s="120">
        <f t="shared" si="854"/>
        <v>90.109061430363582</v>
      </c>
      <c r="KI182" s="15">
        <f t="shared" si="855"/>
        <v>6.0351566779269787E-4</v>
      </c>
      <c r="KJ182" s="12"/>
      <c r="KK182" s="11">
        <f t="shared" si="1074"/>
        <v>6.2174023561281915E-4</v>
      </c>
      <c r="KL182" s="10">
        <f t="shared" si="856"/>
        <v>90.191880374645478</v>
      </c>
      <c r="KM182" s="9">
        <f t="shared" si="1247"/>
        <v>93.19344285149387</v>
      </c>
      <c r="KN182" s="9">
        <f t="shared" si="582"/>
        <v>86.848016343223762</v>
      </c>
      <c r="KO182" s="120">
        <f t="shared" si="857"/>
        <v>90.020729597358809</v>
      </c>
      <c r="KP182" s="15">
        <f t="shared" si="858"/>
        <v>6.1879123794294296E-4</v>
      </c>
      <c r="KQ182" s="12"/>
      <c r="KR182" s="11">
        <f t="shared" si="1075"/>
        <v>6.3700746523210749E-4</v>
      </c>
      <c r="KS182" s="10">
        <f t="shared" si="859"/>
        <v>90.102977641041207</v>
      </c>
      <c r="KT182" s="9">
        <f t="shared" si="1248"/>
        <v>93.182919950544459</v>
      </c>
      <c r="KU182" s="9">
        <f t="shared" si="584"/>
        <v>86.6816461437204</v>
      </c>
      <c r="KV182" s="120">
        <f t="shared" si="860"/>
        <v>89.932283047132429</v>
      </c>
      <c r="KW182" s="15">
        <f t="shared" si="861"/>
        <v>6.3398910410317124E-4</v>
      </c>
      <c r="KX182" s="12"/>
      <c r="KY182" s="11">
        <f t="shared" si="1076"/>
        <v>6.521965031664991E-4</v>
      </c>
      <c r="KZ182" s="10">
        <f t="shared" si="862"/>
        <v>90.013947681361742</v>
      </c>
      <c r="LA182" s="9">
        <f t="shared" si="1249"/>
        <v>93.17187380504069</v>
      </c>
      <c r="LB182" s="9">
        <f t="shared" si="586"/>
        <v>86.515546860979342</v>
      </c>
      <c r="LC182" s="120">
        <f t="shared" si="863"/>
        <v>89.843710333010023</v>
      </c>
      <c r="LD182" s="15">
        <f t="shared" si="864"/>
        <v>6.4910952549847734E-4</v>
      </c>
      <c r="LE182" s="12"/>
      <c r="LF182" s="11">
        <f t="shared" si="1077"/>
        <v>6.6730760109760931E-4</v>
      </c>
      <c r="LG182" s="10">
        <f t="shared" si="865"/>
        <v>89.924779196858594</v>
      </c>
      <c r="LH182" s="9">
        <f t="shared" si="1250"/>
        <v>93.160294482904305</v>
      </c>
      <c r="LI182" s="9">
        <f t="shared" si="588"/>
        <v>86.349705892054445</v>
      </c>
      <c r="LJ182" s="120">
        <f t="shared" si="866"/>
        <v>89.755000187479368</v>
      </c>
      <c r="LK182" s="15">
        <f t="shared" si="867"/>
        <v>6.6415276258569099E-4</v>
      </c>
      <c r="LL182" s="12"/>
      <c r="LM182" s="11">
        <f t="shared" si="1078"/>
        <v>6.823410122335803E-4</v>
      </c>
      <c r="LN182" s="10">
        <f t="shared" si="868"/>
        <v>89.835461067559748</v>
      </c>
      <c r="LO182" s="9">
        <f t="shared" si="1251"/>
        <v>93.148172235636864</v>
      </c>
      <c r="LP182" s="9">
        <f t="shared" si="590"/>
        <v>86.184110807563371</v>
      </c>
      <c r="LQ182" s="120">
        <f t="shared" si="869"/>
        <v>89.66614152160011</v>
      </c>
      <c r="LR182" s="15">
        <f t="shared" si="870"/>
        <v>6.7911907679836904E-4</v>
      </c>
      <c r="LS182" s="12"/>
      <c r="LT182" s="11">
        <f t="shared" si="1079"/>
        <v>6.9729699105274912E-4</v>
      </c>
      <c r="LU182" s="10">
        <f t="shared" si="871"/>
        <v>89.745982351686735</v>
      </c>
      <c r="LV182" s="9">
        <f t="shared" si="1252"/>
        <v>93.135497496437253</v>
      </c>
      <c r="LW182" s="9">
        <f t="shared" si="592"/>
        <v>87.175949488941257</v>
      </c>
      <c r="LX182" s="120">
        <f t="shared" si="872"/>
        <v>90.155723492689248</v>
      </c>
      <c r="LY182" s="15">
        <f t="shared" si="873"/>
        <v>5.8116126383822748E-4</v>
      </c>
      <c r="LZ182" s="12"/>
      <c r="MA182" s="11">
        <f t="shared" si="1080"/>
        <v>5.9893041290863883E-4</v>
      </c>
      <c r="MB182" s="10">
        <f t="shared" si="874"/>
        <v>90.236972566499745</v>
      </c>
      <c r="MC182" s="9">
        <f t="shared" si="1253"/>
        <v>93.126215519380423</v>
      </c>
      <c r="MD182" s="9">
        <f t="shared" si="594"/>
        <v>94.011529152030477</v>
      </c>
      <c r="ME182" s="120">
        <f t="shared" si="875"/>
        <v>93.56887233570545</v>
      </c>
      <c r="MF182" s="15">
        <f t="shared" si="876"/>
        <v>-8.6333726819040407E-5</v>
      </c>
      <c r="MG182" s="12"/>
      <c r="MH182" s="11">
        <f t="shared" si="1081"/>
        <v>-6.9595108900242014E-5</v>
      </c>
      <c r="MI182" s="10">
        <f t="shared" si="877"/>
        <v>93.654828952113462</v>
      </c>
      <c r="MJ182" s="9">
        <f t="shared" si="1254"/>
        <v>93.126420356258933</v>
      </c>
      <c r="MK182" s="9">
        <f t="shared" si="596"/>
        <v>94.10806554956325</v>
      </c>
      <c r="ML182" s="120">
        <f t="shared" si="878"/>
        <v>93.617242952911084</v>
      </c>
      <c r="MM182" s="15">
        <f t="shared" si="879"/>
        <v>-9.5727756612392977E-5</v>
      </c>
      <c r="MN182" s="12"/>
      <c r="MO182" s="11">
        <f t="shared" si="1082"/>
        <v>-7.899987878106027E-5</v>
      </c>
      <c r="MP182" s="10">
        <f t="shared" si="880"/>
        <v>93.703182907967872</v>
      </c>
      <c r="MQ182" s="9">
        <f t="shared" si="1255"/>
        <v>93.126672195228736</v>
      </c>
      <c r="MR182" s="9">
        <f t="shared" si="598"/>
        <v>94.20695766347572</v>
      </c>
      <c r="MS182" s="120">
        <f t="shared" si="881"/>
        <v>93.666814929352228</v>
      </c>
      <c r="MT182" s="15">
        <f t="shared" si="882"/>
        <v>-1.0534692685465526E-4</v>
      </c>
      <c r="MU182" s="12"/>
      <c r="MV182" s="11">
        <f t="shared" si="1083"/>
        <v>-8.8631208955477432E-5</v>
      </c>
      <c r="MW182" s="10">
        <f t="shared" si="883"/>
        <v>93.752736906939447</v>
      </c>
      <c r="MX182" s="9">
        <f t="shared" si="1256"/>
        <v>93.126977188960339</v>
      </c>
      <c r="MY182" s="9">
        <f t="shared" si="1257"/>
        <v>94.308179794926957</v>
      </c>
      <c r="MZ182" s="120">
        <f t="shared" si="884"/>
        <v>93.717578491943641</v>
      </c>
      <c r="NA182" s="15">
        <f t="shared" si="885"/>
        <v>-1.1518813146049128E-4</v>
      </c>
      <c r="NB182" s="12"/>
      <c r="NC182" s="11">
        <f t="shared" si="1084"/>
        <v>-9.8486045229916484E-5</v>
      </c>
      <c r="ND182" s="10">
        <f t="shared" si="886"/>
        <v>93.803481253152597</v>
      </c>
      <c r="NE182" s="9">
        <f t="shared" si="601"/>
        <v>93.127341827558524</v>
      </c>
      <c r="NF182" s="9">
        <f t="shared" si="1258"/>
        <v>94.411707891798244</v>
      </c>
      <c r="NG182" s="120">
        <f t="shared" si="887"/>
        <v>93.769524859678384</v>
      </c>
      <c r="NH182" s="15">
        <f t="shared" si="888"/>
        <v>-1.2524839202329141E-4</v>
      </c>
      <c r="NI182" s="12"/>
      <c r="NJ182" s="11">
        <f t="shared" si="1085"/>
        <v>-1.0856146075957381E-4</v>
      </c>
      <c r="NK182" s="10">
        <f t="shared" si="889"/>
        <v>93.855407246956943</v>
      </c>
      <c r="NL182" s="9">
        <f t="shared" si="603"/>
        <v>93.127772940926278</v>
      </c>
      <c r="NM182" s="9">
        <f t="shared" si="1259"/>
        <v>94.517514258334145</v>
      </c>
      <c r="NN182" s="120">
        <f t="shared" si="890"/>
        <v>93.822643599630211</v>
      </c>
      <c r="NO182" s="15">
        <f t="shared" si="891"/>
        <v>-1.3552434168112546E-4</v>
      </c>
      <c r="NP182" s="12"/>
      <c r="NQ182" s="11">
        <f t="shared" si="1086"/>
        <v>-1.1885413957525086E-4</v>
      </c>
      <c r="NR182" s="10">
        <f t="shared" si="892"/>
        <v>93.908504539282276</v>
      </c>
      <c r="NS182" s="9">
        <f t="shared" si="605"/>
        <v>93.128277697268103</v>
      </c>
      <c r="NT182" s="9">
        <f t="shared" si="1260"/>
        <v>94.625569535549573</v>
      </c>
      <c r="NU182" s="120">
        <f t="shared" si="893"/>
        <v>93.876923616408845</v>
      </c>
      <c r="NV182" s="15">
        <f t="shared" si="894"/>
        <v>-1.4601241838740444E-4</v>
      </c>
      <c r="NW182" s="12"/>
      <c r="NX182" s="11">
        <f t="shared" si="1087"/>
        <v>-1.2936056978887458E-4</v>
      </c>
      <c r="NY182" s="10">
        <f t="shared" si="895"/>
        <v>93.962762121325369</v>
      </c>
      <c r="NZ182" s="9">
        <f t="shared" si="607"/>
        <v>93.128863601668684</v>
      </c>
      <c r="OA182" s="9">
        <f t="shared" si="1261"/>
        <v>94.735844798180267</v>
      </c>
      <c r="OB182" s="120">
        <f t="shared" si="896"/>
        <v>93.932354199924475</v>
      </c>
      <c r="OC182" s="15">
        <f t="shared" si="897"/>
        <v>-1.5670906953920764E-4</v>
      </c>
      <c r="OD182" s="12"/>
      <c r="OE182" s="11">
        <f t="shared" si="1088"/>
        <v>-1.4007724824306606E-4</v>
      </c>
      <c r="OF182" s="10">
        <f t="shared" si="898"/>
        <v>94.018169372811286</v>
      </c>
      <c r="OG182" s="9">
        <f t="shared" si="609"/>
        <v>93.129538495464075</v>
      </c>
      <c r="OH182" s="9">
        <f t="shared" si="1262"/>
        <v>94.848306882984431</v>
      </c>
      <c r="OI182" s="120">
        <f t="shared" si="899"/>
        <v>93.988922689224253</v>
      </c>
      <c r="OJ182" s="15">
        <f t="shared" si="900"/>
        <v>-1.6761029646545576E-4</v>
      </c>
      <c r="OK182" s="12"/>
      <c r="OL182" s="11">
        <f t="shared" si="1089"/>
        <v>-1.5100022457333818E-4</v>
      </c>
      <c r="OM182" s="10">
        <f t="shared" si="901"/>
        <v>94.074713723846727</v>
      </c>
      <c r="ON182" s="9">
        <f t="shared" si="611"/>
        <v>93.130310551033133</v>
      </c>
      <c r="OO182" s="9">
        <f t="shared" si="1263"/>
        <v>94.962922037097627</v>
      </c>
      <c r="OP182" s="120">
        <f t="shared" si="902"/>
        <v>94.046616294065387</v>
      </c>
      <c r="OQ182" s="15">
        <f t="shared" si="903"/>
        <v>-1.7871201071391227E-4</v>
      </c>
      <c r="OR182" s="12"/>
      <c r="OS182" s="11">
        <f t="shared" si="1090"/>
        <v>-1.6212545757246101E-4</v>
      </c>
      <c r="OT182" s="10">
        <f t="shared" si="904"/>
        <v>94.132382477503413</v>
      </c>
      <c r="OU182" s="9">
        <f t="shared" si="613"/>
        <v>93.131188268323697</v>
      </c>
      <c r="OV182" s="9">
        <f t="shared" si="1264"/>
        <v>95.079655910827938</v>
      </c>
      <c r="OW182" s="120">
        <f t="shared" si="905"/>
        <v>94.105422089575825</v>
      </c>
      <c r="OX182" s="15">
        <f t="shared" si="906"/>
        <v>-1.9001003368734461E-4</v>
      </c>
      <c r="OY182" s="12"/>
      <c r="OZ182" s="11">
        <f t="shared" si="1091"/>
        <v>-1.7344881472749067E-4</v>
      </c>
      <c r="PA182" s="10">
        <f t="shared" si="907"/>
        <v>94.19116280425618</v>
      </c>
      <c r="PB182" s="9">
        <f t="shared" si="615"/>
        <v>93.132180470651065</v>
      </c>
      <c r="PC182" s="9">
        <f t="shared" si="1265"/>
        <v>95.198470536106015</v>
      </c>
      <c r="PD182" s="120">
        <f t="shared" si="908"/>
        <v>94.16532550337854</v>
      </c>
      <c r="PE182" s="15">
        <f t="shared" si="909"/>
        <v>-2.0149980239872689E-4</v>
      </c>
      <c r="PF182" s="12"/>
      <c r="PG182" s="11">
        <f t="shared" si="1092"/>
        <v>-1.8496577758376055E-4</v>
      </c>
      <c r="PH182" s="10">
        <f t="shared" si="910"/>
        <v>94.251040227383982</v>
      </c>
      <c r="PI182" s="9">
        <f t="shared" si="617"/>
        <v>93.133296296507012</v>
      </c>
      <c r="PJ182" s="9">
        <f t="shared" si="1266"/>
        <v>95.319326695988792</v>
      </c>
      <c r="PK182" s="120">
        <f t="shared" si="911"/>
        <v>94.226311496247902</v>
      </c>
      <c r="PL182" s="15">
        <f t="shared" si="912"/>
        <v>-2.1317660133849788E-4</v>
      </c>
      <c r="PM182" s="12"/>
      <c r="PN182" s="11">
        <f t="shared" si="1093"/>
        <v>-1.9667167363912957E-4</v>
      </c>
      <c r="PO182" s="10">
        <f t="shared" si="913"/>
        <v>94.311999804307561</v>
      </c>
      <c r="PP182" s="9">
        <f t="shared" si="619"/>
        <v>93.134545192405966</v>
      </c>
      <c r="PQ182" s="9">
        <f t="shared" si="1267"/>
        <v>95.442184937338425</v>
      </c>
      <c r="PR182" s="120">
        <f t="shared" si="914"/>
        <v>94.288365064872195</v>
      </c>
      <c r="PS182" s="15">
        <f t="shared" si="915"/>
        <v>-2.250356619262741E-4</v>
      </c>
      <c r="PT182" s="12"/>
      <c r="PU182" s="11">
        <f t="shared" si="1094"/>
        <v>-2.0856177577970009E-4</v>
      </c>
      <c r="PV182" s="10">
        <f t="shared" si="916"/>
        <v>94.374026629595434</v>
      </c>
      <c r="PW182" s="9">
        <f t="shared" si="621"/>
        <v>93.135936905989027</v>
      </c>
      <c r="PX182" s="9">
        <f t="shared" si="1268"/>
        <v>95.567002669247827</v>
      </c>
      <c r="PY182" s="120">
        <f t="shared" si="917"/>
        <v>94.351469787618427</v>
      </c>
      <c r="PZ182" s="15">
        <f t="shared" si="918"/>
        <v>-2.370718802285402E-4</v>
      </c>
      <c r="QA182" s="12"/>
      <c r="QB182" s="11">
        <f t="shared" si="1095"/>
        <v>-2.2063101957644959E-4</v>
      </c>
      <c r="QC182" s="10">
        <f t="shared" si="919"/>
        <v>94.437104378798807</v>
      </c>
      <c r="QD182" s="9">
        <f t="shared" si="623"/>
        <v>93.13748147479555</v>
      </c>
      <c r="QE182" s="9">
        <f t="shared" si="1269"/>
        <v>95.693735487503019</v>
      </c>
      <c r="QF182" s="120">
        <f t="shared" si="920"/>
        <v>94.415608481149292</v>
      </c>
      <c r="QG182" s="15">
        <f t="shared" si="921"/>
        <v>-2.492799472121068E-4</v>
      </c>
      <c r="QH182" s="12"/>
      <c r="QI182" s="11">
        <f t="shared" si="1096"/>
        <v>-2.3287413349836687E-4</v>
      </c>
      <c r="QJ182" s="10">
        <f t="shared" si="922"/>
        <v>94.501215965334524</v>
      </c>
      <c r="QK182" s="9">
        <f t="shared" si="625"/>
        <v>93.139189215222729</v>
      </c>
      <c r="QL182" s="9">
        <f t="shared" si="1270"/>
        <v>95.822337635963891</v>
      </c>
      <c r="QM182" s="120">
        <f t="shared" si="923"/>
        <v>94.48076342559331</v>
      </c>
      <c r="QN182" s="15">
        <f t="shared" si="924"/>
        <v>-2.6165439481351836E-4</v>
      </c>
      <c r="QO182" s="12"/>
      <c r="QP182" s="11">
        <f t="shared" si="1097"/>
        <v>-2.4528568489194869E-4</v>
      </c>
      <c r="QQ182" s="10">
        <f t="shared" si="925"/>
        <v>94.566343765538164</v>
      </c>
      <c r="QR182" s="9">
        <f t="shared" si="627"/>
        <v>93.141070710960449</v>
      </c>
      <c r="QS182" s="9">
        <f t="shared" si="1271"/>
        <v>95.952762551788794</v>
      </c>
      <c r="QT182" s="120">
        <f t="shared" si="926"/>
        <v>94.546916631374614</v>
      </c>
      <c r="QU182" s="15">
        <f t="shared" si="927"/>
        <v>-2.7418965023590661E-4</v>
      </c>
      <c r="QV182" s="12"/>
      <c r="QW182" s="11">
        <f t="shared" si="1098"/>
        <v>-2.5786013422198336E-4</v>
      </c>
      <c r="QX182" s="10">
        <f t="shared" si="928"/>
        <v>94.632469885496931</v>
      </c>
      <c r="QY182" s="9">
        <f t="shared" si="629"/>
        <v>93.143136801202758</v>
      </c>
      <c r="QZ182" s="9">
        <f t="shared" si="1272"/>
        <v>96.084961115536714</v>
      </c>
      <c r="RA182" s="120">
        <f t="shared" si="929"/>
        <v>94.614048958369736</v>
      </c>
      <c r="RB182" s="15">
        <f t="shared" si="930"/>
        <v>-2.8687986645260593E-4</v>
      </c>
      <c r="RC182" s="12"/>
      <c r="RD182" s="11">
        <f t="shared" si="1099"/>
        <v>-2.705916652217125E-4</v>
      </c>
      <c r="RE182" s="10">
        <f t="shared" si="931"/>
        <v>94.699575278623882</v>
      </c>
      <c r="RF182" s="9">
        <f t="shared" si="631"/>
        <v>93.145398565329728</v>
      </c>
      <c r="RG182" s="9">
        <f t="shared" si="1273"/>
        <v>96.218882523308594</v>
      </c>
      <c r="RH182" s="120">
        <f t="shared" si="932"/>
        <v>94.682140544319168</v>
      </c>
      <c r="RI182" s="15">
        <f t="shared" si="933"/>
        <v>-2.9971900875013115E-4</v>
      </c>
      <c r="RJ182" s="12"/>
      <c r="RK182" s="11">
        <f t="shared" si="1100"/>
        <v>-2.834742713886001E-4</v>
      </c>
      <c r="RL182" s="10">
        <f t="shared" si="934"/>
        <v>94.767640174191882</v>
      </c>
      <c r="RM182" s="9">
        <f t="shared" si="633"/>
        <v>93.147867307563217</v>
      </c>
      <c r="RN182" s="9">
        <f t="shared" si="1274"/>
        <v>96.354474475967677</v>
      </c>
      <c r="RO182" s="120">
        <f t="shared" si="935"/>
        <v>94.75117089176544</v>
      </c>
      <c r="RP182" s="15">
        <f t="shared" si="936"/>
        <v>-3.1270087467684437E-4</v>
      </c>
      <c r="RQ182" s="12"/>
      <c r="RR182" s="11">
        <f t="shared" si="1101"/>
        <v>-2.9650177582363658E-4</v>
      </c>
      <c r="RS182" s="10">
        <f t="shared" si="937"/>
        <v>94.836644163981759</v>
      </c>
      <c r="RT182" s="9">
        <f t="shared" si="635"/>
        <v>93.150554540807349</v>
      </c>
      <c r="RU182" s="9">
        <f t="shared" si="1275"/>
        <v>96.49168319671486</v>
      </c>
      <c r="RV182" s="120">
        <f t="shared" si="938"/>
        <v>94.821118868761104</v>
      </c>
      <c r="RW182" s="15">
        <f t="shared" si="939"/>
        <v>-3.2581909733271446E-4</v>
      </c>
      <c r="RX182" s="12"/>
      <c r="RY182" s="11">
        <f t="shared" si="1102"/>
        <v>-3.096678343955744E-4</v>
      </c>
      <c r="RZ182" s="10">
        <f t="shared" si="940"/>
        <v>94.906566202582184</v>
      </c>
      <c r="SA182" s="9">
        <f t="shared" si="637"/>
        <v>93.153471969459162</v>
      </c>
      <c r="SB182" s="9">
        <f t="shared" si="1276"/>
        <v>96.630453661756249</v>
      </c>
      <c r="SC182" s="120">
        <f t="shared" si="941"/>
        <v>94.891962815607712</v>
      </c>
      <c r="SD182" s="15">
        <f t="shared" si="942"/>
        <v>-3.3906716953972208E-4</v>
      </c>
      <c r="SE182" s="12"/>
      <c r="SF182" s="11">
        <f t="shared" si="1103"/>
        <v>-3.2296595982565703E-4</v>
      </c>
      <c r="SG182" s="10">
        <f t="shared" si="943"/>
        <v>94.97738471390312</v>
      </c>
      <c r="SH182" s="9">
        <f t="shared" si="639"/>
        <v>93.156631471594991</v>
      </c>
      <c r="SI182" s="9">
        <f t="shared" si="1277"/>
        <v>96.770729351522562</v>
      </c>
      <c r="SJ182" s="120">
        <f t="shared" si="944"/>
        <v>94.963680411558784</v>
      </c>
      <c r="SK182" s="15">
        <f t="shared" si="945"/>
        <v>-3.5243842131851128E-4</v>
      </c>
      <c r="SL182" s="12"/>
      <c r="SM182" s="11">
        <f t="shared" si="1104"/>
        <v>-3.3638949900895724E-4</v>
      </c>
      <c r="SN182" s="10">
        <f t="shared" si="946"/>
        <v>95.049077457255422</v>
      </c>
      <c r="SO182" s="9">
        <f t="shared" si="641"/>
        <v>93.160045079739035</v>
      </c>
      <c r="SP182" s="9">
        <f t="shared" si="1278"/>
        <v>96.912452060329073</v>
      </c>
      <c r="SQ182" s="120">
        <f t="shared" si="947"/>
        <v>95.036248570034047</v>
      </c>
      <c r="SR182" s="15">
        <f t="shared" si="948"/>
        <v>-3.6592600320227312E-4</v>
      </c>
      <c r="SS182" s="12"/>
      <c r="ST182" s="11">
        <f t="shared" si="1105"/>
        <v>-3.4993161617501492E-4</v>
      </c>
      <c r="SU182" s="10">
        <f t="shared" si="949"/>
        <v>95.121621421950564</v>
      </c>
      <c r="SV182" s="9">
        <f t="shared" si="643"/>
        <v>93.163724960240017</v>
      </c>
      <c r="SW182" s="9">
        <f t="shared" si="1279"/>
        <v>97.055562256893879</v>
      </c>
      <c r="SX182" s="120">
        <f t="shared" si="950"/>
        <v>95.109643608566955</v>
      </c>
      <c r="SY182" s="15">
        <f t="shared" si="951"/>
        <v>-3.7952292340479661E-4</v>
      </c>
      <c r="SZ182" s="12"/>
      <c r="TA182" s="11">
        <f t="shared" si="1106"/>
        <v>-3.6358533000193602E-4</v>
      </c>
      <c r="TB182" s="10">
        <f t="shared" si="952"/>
        <v>95.194992997134392</v>
      </c>
      <c r="TC182" s="9">
        <f t="shared" si="645"/>
        <v>93.167683392313165</v>
      </c>
      <c r="TD182" s="9">
        <f t="shared" si="1280"/>
        <v>97.199999131424221</v>
      </c>
      <c r="TE182" s="120">
        <f t="shared" si="953"/>
        <v>95.183841261868693</v>
      </c>
      <c r="TF182" s="15">
        <f t="shared" si="954"/>
        <v>-3.9322205445596891E-4</v>
      </c>
      <c r="TG182" s="12"/>
      <c r="TH182" s="11">
        <f t="shared" si="1107"/>
        <v>-3.7734352015883813E-4</v>
      </c>
      <c r="TI182" s="10">
        <f t="shared" si="955"/>
        <v>95.269167984481257</v>
      </c>
      <c r="TJ182" s="9">
        <f t="shared" si="647"/>
        <v>93.17193274626473</v>
      </c>
      <c r="TK182" s="9">
        <f t="shared" si="1281"/>
        <v>97.345700647428785</v>
      </c>
      <c r="TL182" s="120">
        <f t="shared" si="956"/>
        <v>95.258816696846765</v>
      </c>
      <c r="TM182" s="15">
        <f t="shared" si="957"/>
        <v>-4.0701614037791779E-4</v>
      </c>
      <c r="TN182" s="12"/>
      <c r="TO182" s="11">
        <f t="shared" si="1108"/>
        <v>-3.9119893439720375E-4</v>
      </c>
      <c r="TP182" s="10">
        <f t="shared" si="958"/>
        <v>95.344121612855304</v>
      </c>
      <c r="TQ182" s="9">
        <f t="shared" si="649"/>
        <v>93.176485460955888</v>
      </c>
      <c r="TR182" s="9">
        <f t="shared" si="1282"/>
        <v>97.492603598678045</v>
      </c>
      <c r="TS182" s="120">
        <f t="shared" si="959"/>
        <v>95.334544529816966</v>
      </c>
      <c r="TT182" s="15">
        <f t="shared" si="960"/>
        <v>-4.2089780443729135E-4</v>
      </c>
      <c r="TU182" s="12"/>
      <c r="TV182" s="11">
        <f t="shared" si="1109"/>
        <v>-4.0514419622751977E-4</v>
      </c>
      <c r="TW182" s="10">
        <f t="shared" si="961"/>
        <v>95.419828555180985</v>
      </c>
      <c r="TX182" s="9">
        <f t="shared" si="651"/>
        <v>93.181354020569287</v>
      </c>
      <c r="TY182" s="9">
        <f t="shared" si="1283"/>
        <v>97.640643671115242</v>
      </c>
      <c r="TZ182" s="120">
        <f t="shared" si="962"/>
        <v>95.410998845842272</v>
      </c>
      <c r="UA182" s="15">
        <f t="shared" si="963"/>
        <v>-4.3485955744836877E-4</v>
      </c>
      <c r="UB182" s="12"/>
      <c r="UC182" s="11">
        <f t="shared" si="1110"/>
        <v>-4.1917181315640417E-4</v>
      </c>
      <c r="UD182" s="10">
        <f t="shared" si="964"/>
        <v>95.496262947457765</v>
      </c>
      <c r="UE182" s="9">
        <f t="shared" si="653"/>
        <v>93.18655093074652</v>
      </c>
      <c r="UF182" s="9">
        <f t="shared" si="1284"/>
        <v>97.78975550948681</v>
      </c>
      <c r="UG182" s="120">
        <f t="shared" si="965"/>
        <v>95.488153220116658</v>
      </c>
      <c r="UH182" s="15">
        <f t="shared" si="966"/>
        <v>-4.4889380659769853E-4</v>
      </c>
      <c r="UI182" s="12"/>
      <c r="UJ182" s="11">
        <f t="shared" si="1111"/>
        <v>-4.3327418545557894E-4</v>
      </c>
      <c r="UK182" s="10">
        <f t="shared" si="967"/>
        <v>95.573398409839498</v>
      </c>
      <c r="UL182" s="9">
        <f t="shared" si="655"/>
        <v>93.192088694169385</v>
      </c>
      <c r="UM182" s="9">
        <f t="shared" si="1285"/>
        <v>97.939872788448525</v>
      </c>
      <c r="UN182" s="120">
        <f t="shared" si="968"/>
        <v>95.565980741308948</v>
      </c>
      <c r="UO182" s="15">
        <f t="shared" si="969"/>
        <v>-4.6299286475949043E-4</v>
      </c>
      <c r="UP182" s="12"/>
      <c r="UQ182" s="11">
        <f t="shared" si="1112"/>
        <v>-4.4744361543234008E-4</v>
      </c>
      <c r="UR182" s="10">
        <f t="shared" si="970"/>
        <v>95.651208069695002</v>
      </c>
      <c r="US182" s="9">
        <f t="shared" si="657"/>
        <v>93.197979785662511</v>
      </c>
      <c r="UT182" s="9">
        <f t="shared" si="1286"/>
        <v>98.09092828786531</v>
      </c>
      <c r="UU182" s="120">
        <f t="shared" si="971"/>
        <v>95.644454036763904</v>
      </c>
      <c r="UV182" s="15">
        <f t="shared" si="972"/>
        <v>-4.7714896026658716E-4</v>
      </c>
      <c r="UW182" s="12"/>
      <c r="UX182" s="11">
        <f t="shared" si="1113"/>
        <v>-4.6167231716693409E-4</v>
      </c>
      <c r="UY182" s="10">
        <f t="shared" si="973"/>
        <v>95.729664586549276</v>
      </c>
      <c r="UZ182" s="9">
        <f t="shared" si="659"/>
        <v>93.204236626898563</v>
      </c>
      <c r="VA182" s="9">
        <f t="shared" si="1287"/>
        <v>98.242853972010408</v>
      </c>
      <c r="VB182" s="120">
        <f t="shared" si="974"/>
        <v>95.723545299454486</v>
      </c>
      <c r="VC182" s="15">
        <f t="shared" si="975"/>
        <v>-4.913542471004878E-4</v>
      </c>
      <c r="VD182" s="12"/>
      <c r="VE182" s="11">
        <f t="shared" si="1114"/>
        <v>-4.7595242668061627E-4</v>
      </c>
      <c r="VF182" s="10">
        <f t="shared" si="976"/>
        <v>95.808740178800576</v>
      </c>
      <c r="VG182" s="9">
        <f t="shared" si="661"/>
        <v>93.210871560791006</v>
      </c>
      <c r="VH182" s="9">
        <f t="shared" si="1288"/>
        <v>98.395581072344001</v>
      </c>
      <c r="VI182" s="120">
        <f t="shared" si="977"/>
        <v>95.803226316567503</v>
      </c>
      <c r="VJ182" s="15">
        <f t="shared" si="978"/>
        <v>-5.056008154608753E-4</v>
      </c>
      <c r="VK182" s="12"/>
      <c r="VL182" s="11">
        <f t="shared" si="1115"/>
        <v>-4.9027601249524517E-4</v>
      </c>
      <c r="VM182" s="10">
        <f t="shared" si="979"/>
        <v>95.888406652097331</v>
      </c>
      <c r="VN182" s="9">
        <f t="shared" si="663"/>
        <v>93.217896825662493</v>
      </c>
      <c r="VO182" s="9">
        <f t="shared" si="1289"/>
        <v>98.549040173531239</v>
      </c>
      <c r="VP182" s="120">
        <f t="shared" si="980"/>
        <v>95.883468499596859</v>
      </c>
      <c r="VQ182" s="15">
        <f t="shared" si="981"/>
        <v>-5.1988070267294101E-4</v>
      </c>
      <c r="VR182" s="12"/>
      <c r="VS182" s="11">
        <f t="shared" si="1116"/>
        <v>-5.046350865429652E-4</v>
      </c>
      <c r="VT182" s="10">
        <f t="shared" si="982"/>
        <v>95.968635429250313</v>
      </c>
      <c r="VU182" s="9">
        <f t="shared" si="665"/>
        <v>93.225324529279348</v>
      </c>
      <c r="VV182" s="9">
        <f t="shared" si="1290"/>
        <v>98.703161302343858</v>
      </c>
      <c r="VW182" s="120">
        <f t="shared" si="983"/>
        <v>95.96424291581161</v>
      </c>
      <c r="VX182" s="15">
        <f t="shared" si="984"/>
        <v>-5.3418590438896265E-4</v>
      </c>
      <c r="VY182" s="12"/>
      <c r="VZ182" s="11">
        <f t="shared" si="1117"/>
        <v>-5.1902161538261058E-4</v>
      </c>
      <c r="WA182" s="10">
        <f t="shared" si="985"/>
        <v>96.049397581548547</v>
      </c>
      <c r="WB182" s="9">
        <f t="shared" si="667"/>
        <v>93.233166622844834</v>
      </c>
      <c r="WC182" s="9">
        <f t="shared" si="1291"/>
        <v>98.857874018503821</v>
      </c>
      <c r="WD182" s="120">
        <f t="shared" si="986"/>
        <v>96.045520320674328</v>
      </c>
      <c r="WE182" s="15">
        <f t="shared" si="987"/>
        <v>-5.4850838598326202E-4</v>
      </c>
      <c r="WF182" s="12"/>
      <c r="WG182" s="11">
        <f t="shared" si="1118"/>
        <v>-5.334275316220045E-4</v>
      </c>
      <c r="WH182" s="10">
        <f t="shared" si="988"/>
        <v>96.130663861054785</v>
      </c>
      <c r="WI182" s="9">
        <f t="shared" si="669"/>
        <v>93.241434875043467</v>
      </c>
      <c r="WJ182" s="9">
        <f t="shared" si="1292"/>
        <v>99.013107200816862</v>
      </c>
      <c r="WK182" s="120">
        <f t="shared" si="989"/>
        <v>96.127271037930171</v>
      </c>
      <c r="WL182" s="15">
        <f t="shared" si="990"/>
        <v>-5.628400642276127E-4</v>
      </c>
      <c r="WM182" s="12"/>
      <c r="WN182" s="11">
        <f t="shared" si="1119"/>
        <v>-5.478447155451299E-4</v>
      </c>
      <c r="WO182" s="10">
        <f t="shared" si="991"/>
        <v>96.212404580150249</v>
      </c>
      <c r="WP182" s="9">
        <f t="shared" si="671"/>
        <v>93.250140845305523</v>
      </c>
      <c r="WQ182" s="9">
        <f t="shared" si="1293"/>
        <v>99.168789365503002</v>
      </c>
      <c r="WR182" s="120">
        <f t="shared" si="992"/>
        <v>96.209465105404263</v>
      </c>
      <c r="WS182" s="15">
        <f t="shared" si="993"/>
        <v>-5.7717284094124723E-4</v>
      </c>
      <c r="WT182" s="12"/>
      <c r="WU182" s="11">
        <f t="shared" si="1120"/>
        <v>-5.6226502886712836E-4</v>
      </c>
      <c r="WV182" s="10">
        <f t="shared" si="994"/>
        <v>96.294589757561766</v>
      </c>
      <c r="WW182" s="9">
        <f t="shared" si="673"/>
        <v>93.25929585788893</v>
      </c>
      <c r="WX182" s="9">
        <f t="shared" si="1294"/>
        <v>99.324849030561097</v>
      </c>
      <c r="WY182" s="120">
        <f t="shared" si="995"/>
        <v>96.292072444225013</v>
      </c>
      <c r="WZ182" s="15">
        <f t="shared" si="996"/>
        <v>-5.9149864105033595E-4</v>
      </c>
      <c r="XA182" s="12"/>
      <c r="XB182" s="11">
        <f t="shared" si="1121"/>
        <v>-5.7668035293645349E-4</v>
      </c>
      <c r="XC182" s="10">
        <f t="shared" si="997"/>
        <v>96.377189287958487</v>
      </c>
      <c r="XD182" s="9">
        <f t="shared" si="675"/>
        <v>93.268910977116832</v>
      </c>
      <c r="XE182" s="9">
        <f t="shared" si="1295"/>
        <v>99.48121461332687</v>
      </c>
      <c r="XF182" s="120">
        <f t="shared" si="998"/>
        <v>96.375062795221851</v>
      </c>
      <c r="XG182" s="15">
        <f t="shared" si="999"/>
        <v>-6.0580940501284456E-4</v>
      </c>
      <c r="XH182" s="12"/>
      <c r="XI182" s="11">
        <f t="shared" si="1122"/>
        <v>-5.9108258118365593E-4</v>
      </c>
      <c r="XJ182" s="10">
        <f t="shared" si="1000"/>
        <v>96.460172878063617</v>
      </c>
      <c r="XK182" s="9">
        <f t="shared" si="677"/>
        <v>93.278996982466879</v>
      </c>
      <c r="XL182" s="9">
        <f t="shared" si="1296"/>
        <v>99.637814362181842</v>
      </c>
      <c r="XM182" s="120">
        <f t="shared" si="1001"/>
        <v>96.458405672324361</v>
      </c>
      <c r="XN182" s="15">
        <f t="shared" si="1002"/>
        <v>-6.2009708458819019E-4</v>
      </c>
      <c r="XO182" s="12"/>
      <c r="XP182" s="11">
        <f t="shared" si="1123"/>
        <v>-6.0546361492735295E-4</v>
      </c>
      <c r="XQ182" s="10">
        <f t="shared" si="1003"/>
        <v>96.543509999815896</v>
      </c>
      <c r="XR182" s="9">
        <f t="shared" si="679"/>
        <v>93.289564343626168</v>
      </c>
      <c r="XS182" s="9">
        <f t="shared" si="1297"/>
        <v>99.794575645541357</v>
      </c>
      <c r="XT182" s="120">
        <f t="shared" si="1004"/>
        <v>96.542069994583755</v>
      </c>
      <c r="XU182" s="15">
        <f t="shared" si="1005"/>
        <v>-6.3435357593358678E-4</v>
      </c>
      <c r="XV182" s="12"/>
      <c r="XW182" s="11">
        <f t="shared" si="1124"/>
        <v>-6.1981529630123378E-4</v>
      </c>
      <c r="XX182" s="10">
        <f t="shared" si="1006"/>
        <v>96.627169521081896</v>
      </c>
      <c r="XY182" s="9">
        <f t="shared" si="681"/>
        <v>93.300623193342346</v>
      </c>
      <c r="XZ182" s="9">
        <f t="shared" si="1298"/>
        <v>99.951426711002313</v>
      </c>
      <c r="YA182" s="120">
        <f t="shared" si="1007"/>
        <v>96.62602495217233</v>
      </c>
      <c r="YB182" s="15">
        <f t="shared" si="1008"/>
        <v>-6.4857089379954664E-4</v>
      </c>
      <c r="YC182" s="12"/>
      <c r="YD182" s="11">
        <f t="shared" si="1125"/>
        <v>-6.3412958307241575E-4</v>
      </c>
      <c r="YE182" s="10">
        <f t="shared" si="1009"/>
        <v>96.711120574434489</v>
      </c>
      <c r="YF182" s="9">
        <f t="shared" si="683"/>
        <v>93.312183306386942</v>
      </c>
      <c r="YG182" s="9">
        <f t="shared" si="1299"/>
        <v>100.10829597867347</v>
      </c>
      <c r="YH182" s="120">
        <f t="shared" si="1010"/>
        <v>96.710239642530212</v>
      </c>
      <c r="YI182" s="15">
        <f t="shared" si="1011"/>
        <v>-6.6274110466852938E-4</v>
      </c>
      <c r="YJ182" s="12"/>
      <c r="YK182" s="11">
        <f t="shared" si="1126"/>
        <v>-6.4839848166019589E-4</v>
      </c>
      <c r="YL182" s="10">
        <f t="shared" si="1012"/>
        <v>96.795332192130729</v>
      </c>
      <c r="YM182" s="9">
        <f t="shared" si="685"/>
        <v>93.32425407670209</v>
      </c>
      <c r="YN182" s="9">
        <f t="shared" si="1300"/>
        <v>100.26511073719016</v>
      </c>
      <c r="YO182" s="120">
        <f t="shared" si="1013"/>
        <v>96.794682406946123</v>
      </c>
      <c r="YP182" s="15">
        <f t="shared" si="1014"/>
        <v>-6.7685620182193383E-4</v>
      </c>
      <c r="YQ182" s="12"/>
      <c r="YR182" s="11">
        <f t="shared" si="1127"/>
        <v>-6.6261392184527985E-4</v>
      </c>
      <c r="YS182" s="10">
        <f t="shared" si="1015"/>
        <v>96.879772640336995</v>
      </c>
      <c r="YT182" s="9">
        <f t="shared" si="687"/>
        <v>93.336844490289437</v>
      </c>
      <c r="YU182" s="9">
        <f t="shared" si="1301"/>
        <v>100.42179987074189</v>
      </c>
      <c r="YV182" s="120">
        <f t="shared" si="1016"/>
        <v>96.879322180515658</v>
      </c>
      <c r="YW182" s="15">
        <f t="shared" si="1017"/>
        <v>-6.9090837391730625E-4</v>
      </c>
      <c r="YX182" s="12"/>
      <c r="YY182" s="11">
        <f t="shared" si="1128"/>
        <v>-6.7676802636120479E-4</v>
      </c>
      <c r="YZ182" s="10">
        <f t="shared" si="1018"/>
        <v>96.964410773834089</v>
      </c>
      <c r="ZA182" s="9">
        <f t="shared" si="689"/>
        <v>93.349963108238327</v>
      </c>
      <c r="ZB182" s="9">
        <f t="shared" si="1302"/>
        <v>100.57829108714064</v>
      </c>
      <c r="ZC182" s="120">
        <f t="shared" si="1019"/>
        <v>96.964127097689484</v>
      </c>
      <c r="ZD182" s="15">
        <f t="shared" si="1020"/>
        <v>-7.0488973633104864E-4</v>
      </c>
      <c r="ZE182" s="12"/>
      <c r="ZF182" s="11">
        <f t="shared" si="1129"/>
        <v>-6.9085284139979006E-4</v>
      </c>
      <c r="ZG182" s="10">
        <f t="shared" si="1021"/>
        <v>97.049214636626999</v>
      </c>
      <c r="ZH182" s="9">
        <f t="shared" si="691"/>
        <v>93.363618040356187</v>
      </c>
      <c r="ZI182" s="9">
        <f t="shared" si="1303"/>
        <v>100.73451332643285</v>
      </c>
      <c r="ZJ182" s="120">
        <f t="shared" si="1022"/>
        <v>97.049065683394517</v>
      </c>
      <c r="ZK182" s="15">
        <f t="shared" si="1023"/>
        <v>-7.1879256861216126E-4</v>
      </c>
      <c r="ZL182" s="12"/>
      <c r="ZM182" s="11">
        <f t="shared" si="1130"/>
        <v>-7.048605750111179E-4</v>
      </c>
      <c r="ZN182" s="10">
        <f t="shared" si="1024"/>
        <v>97.134152657438563</v>
      </c>
      <c r="ZO182" s="9">
        <f t="shared" si="693"/>
        <v>93.377816928186959</v>
      </c>
      <c r="ZP182" s="9">
        <f t="shared" si="1304"/>
        <v>100.89039453998051</v>
      </c>
      <c r="ZQ182" s="120">
        <f t="shared" si="1025"/>
        <v>97.134105734083732</v>
      </c>
      <c r="ZR182" s="15">
        <f t="shared" si="1026"/>
        <v>-7.3260909955940689E-4</v>
      </c>
      <c r="ZS182" s="12"/>
      <c r="ZT182" s="11">
        <f t="shared" si="1131"/>
        <v>-7.1878338150440626E-4</v>
      </c>
      <c r="ZU182" s="10">
        <f t="shared" si="1027"/>
        <v>97.219192526648612</v>
      </c>
      <c r="ZV182" s="9">
        <f t="shared" si="695"/>
        <v>93.392566920322693</v>
      </c>
      <c r="ZW182" s="9">
        <f t="shared" si="1305"/>
        <v>101.0458638685411</v>
      </c>
      <c r="ZX182" s="120">
        <f t="shared" si="1028"/>
        <v>97.219215394431899</v>
      </c>
      <c r="ZY182" s="15">
        <f t="shared" si="1029"/>
        <v>-7.4633172203015239E-4</v>
      </c>
      <c r="ZZ182" s="12"/>
      <c r="AAA182" s="11">
        <f t="shared" si="1132"/>
        <v>-7.3261357716799516E-4</v>
      </c>
      <c r="AAB182" s="10">
        <f t="shared" si="1030"/>
        <v>97.304302277147031</v>
      </c>
      <c r="AAC182" s="9">
        <f t="shared" si="697"/>
        <v>93.407874656684967</v>
      </c>
      <c r="AAD182" s="9">
        <f t="shared" si="1306"/>
        <v>101.20084967078853</v>
      </c>
      <c r="AAE182" s="120">
        <f t="shared" si="1031"/>
        <v>97.304362163736755</v>
      </c>
      <c r="AAF182" s="15">
        <f t="shared" si="1032"/>
        <v>-7.5995280221915291E-4</v>
      </c>
      <c r="AAG182" s="12"/>
      <c r="AAH182" s="11">
        <f t="shared" si="1133"/>
        <v>-7.4634344894362404E-4</v>
      </c>
      <c r="AAI182" s="10">
        <f t="shared" si="1033"/>
        <v>97.389449286980195</v>
      </c>
      <c r="AAJ182" s="9">
        <f t="shared" si="699"/>
        <v>93.423746245839325</v>
      </c>
      <c r="AAK182" s="9">
        <f t="shared" si="1307"/>
        <v>101.35528555311248</v>
      </c>
      <c r="AAL182" s="120">
        <f t="shared" si="1034"/>
        <v>97.389515899475896</v>
      </c>
      <c r="AAM182" s="15">
        <f t="shared" si="1035"/>
        <v>-7.7346526988280554E-4</v>
      </c>
      <c r="AAN182" s="12"/>
      <c r="AAO182" s="11">
        <f t="shared" si="1134"/>
        <v>-7.599658471469724E-4</v>
      </c>
      <c r="AAP182" s="10">
        <f t="shared" si="1036"/>
        <v>97.47460329516457</v>
      </c>
      <c r="AAQ182" s="9">
        <f t="shared" si="701"/>
        <v>93.440187267711195</v>
      </c>
      <c r="AAR182" s="9">
        <f t="shared" si="702"/>
        <v>101.50913973911921</v>
      </c>
      <c r="AAS182" s="120">
        <f t="shared" si="1037"/>
        <v>97.474663503415201</v>
      </c>
      <c r="AAT182" s="15">
        <f t="shared" si="1038"/>
        <v>-7.8686548211973734E-4</v>
      </c>
      <c r="AAU182" s="12"/>
      <c r="AAV182" s="11">
        <f t="shared" si="1135"/>
        <v>-7.7347706150529398E-4</v>
      </c>
      <c r="AAW182" s="10">
        <f t="shared" si="1039"/>
        <v>97.559751149752231</v>
      </c>
      <c r="AAX182" s="9">
        <f t="shared" si="703"/>
        <v>93.457202902674553</v>
      </c>
      <c r="AAY182" s="9">
        <f t="shared" si="704"/>
        <v>101.66239267670085</v>
      </c>
      <c r="AAZ182" s="120">
        <f t="shared" si="1040"/>
        <v>97.559797789687707</v>
      </c>
      <c r="ABA182" s="15">
        <f t="shared" si="1041"/>
        <v>-8.0015102707582675E-4</v>
      </c>
      <c r="ABB182" s="12"/>
      <c r="ABC182" s="11">
        <f t="shared" si="1227"/>
        <v>-7.8687461708330266E-4</v>
      </c>
      <c r="ABD182" s="10">
        <f t="shared" si="1228"/>
        <v>97.644885633565622</v>
      </c>
      <c r="ABE182" s="9">
        <f t="shared" si="1308"/>
        <v>93.474797976993784</v>
      </c>
      <c r="ABF182" s="9">
        <f t="shared" si="1229"/>
        <v>101.81502610775148</v>
      </c>
      <c r="ABG182" s="120">
        <f t="shared" si="1043"/>
        <v>97.644912042372624</v>
      </c>
      <c r="ABH182" s="15">
        <f t="shared" si="1230"/>
        <v>-8.1331965361695522E-4</v>
      </c>
      <c r="ABI182" s="12"/>
      <c r="ABJ182" s="11">
        <f t="shared" si="1231"/>
        <v>-8.0015619991188783E-4</v>
      </c>
      <c r="ABK182" s="10">
        <f t="shared" si="1232"/>
        <v>97.72999999999999</v>
      </c>
      <c r="ABL182" s="9">
        <f t="shared" si="706"/>
        <v>93.492976965101633</v>
      </c>
      <c r="ABM182" s="9"/>
      <c r="ABN182" s="101">
        <f t="shared" si="1046"/>
        <v>97.72999999999999</v>
      </c>
      <c r="ABO182" s="15">
        <f t="shared" si="1233"/>
        <v>-8.2636926786258788E-4</v>
      </c>
      <c r="ABP182" s="11"/>
      <c r="ABQ182" s="11"/>
    </row>
    <row r="183" spans="1:745" x14ac:dyDescent="0.2">
      <c r="A183" s="1">
        <f t="shared" si="707"/>
        <v>175.2</v>
      </c>
      <c r="B183" s="1">
        <f t="shared" si="1048"/>
        <v>-530.86680486868977</v>
      </c>
      <c r="C183" s="1">
        <f t="shared" si="1049"/>
        <v>-2564065.8939724509</v>
      </c>
      <c r="D183" s="2">
        <f t="shared" si="1050"/>
        <v>119.74</v>
      </c>
      <c r="E183" s="7">
        <f t="shared" si="1051"/>
        <v>2.8300000000000001E-3</v>
      </c>
      <c r="F183" s="1">
        <f t="shared" si="1052"/>
        <v>6.2352202539999999E-2</v>
      </c>
      <c r="G183" s="2">
        <f t="shared" si="1053"/>
        <v>3500</v>
      </c>
      <c r="H183" s="3">
        <f t="shared" si="1164"/>
        <v>58.333333333333336</v>
      </c>
      <c r="I183" s="3">
        <f t="shared" si="1165"/>
        <v>366.52</v>
      </c>
      <c r="J183" s="1">
        <f t="shared" si="1054"/>
        <v>0.77</v>
      </c>
      <c r="K183" s="1">
        <f t="shared" si="1055"/>
        <v>0.65</v>
      </c>
      <c r="L183" s="1">
        <f t="shared" si="1166"/>
        <v>0.50050000000000006</v>
      </c>
      <c r="M183" s="40">
        <f t="shared" si="1167"/>
        <v>9.0273513153513143</v>
      </c>
      <c r="N183" s="40">
        <f t="shared" si="1168"/>
        <v>685.17596483516479</v>
      </c>
      <c r="O183" s="1">
        <f t="shared" si="1056"/>
        <v>22.01</v>
      </c>
      <c r="P183" s="1">
        <f t="shared" si="1057"/>
        <v>101</v>
      </c>
      <c r="Q183" s="2">
        <f t="shared" si="1058"/>
        <v>9568.08</v>
      </c>
      <c r="R183" s="1">
        <f t="shared" si="1169"/>
        <v>95.680800000000005</v>
      </c>
      <c r="S183" s="7">
        <f t="shared" si="1059"/>
        <v>0.1084</v>
      </c>
      <c r="T183" s="7">
        <f t="shared" si="1170"/>
        <v>9.228889823999999E-3</v>
      </c>
      <c r="U183" s="7">
        <f t="shared" si="1171"/>
        <v>5.2029491518009133E-2</v>
      </c>
      <c r="V183" s="40">
        <f t="shared" si="1172"/>
        <v>5127.2756619537149</v>
      </c>
      <c r="W183" s="1">
        <f t="shared" si="1060"/>
        <v>0</v>
      </c>
      <c r="X183" s="1">
        <f t="shared" si="1061"/>
        <v>119.74</v>
      </c>
      <c r="Y183" s="1">
        <f t="shared" si="1062"/>
        <v>97.72999999999999</v>
      </c>
      <c r="Z183" s="6">
        <f t="shared" si="1173"/>
        <v>0.80246106979523479</v>
      </c>
      <c r="AA183" s="2">
        <f t="shared" si="1063"/>
        <v>464.2</v>
      </c>
      <c r="AB183" s="40">
        <f t="shared" si="1174"/>
        <v>27481.926356927921</v>
      </c>
      <c r="AC183" s="1">
        <f t="shared" si="1175"/>
        <v>0.20611977595863853</v>
      </c>
      <c r="AD183" s="2">
        <f t="shared" si="1147"/>
        <v>61</v>
      </c>
      <c r="AE183" s="10">
        <f t="shared" si="1176"/>
        <v>12.573306333476951</v>
      </c>
      <c r="AF183" s="12">
        <f t="shared" si="1177"/>
        <v>9.0174668638822036E-2</v>
      </c>
      <c r="AG183" s="43">
        <f t="shared" si="1178"/>
        <v>-1.3900011610889563E-4</v>
      </c>
      <c r="AH183" s="97">
        <f t="shared" si="1179"/>
        <v>3.5768449040088736E-5</v>
      </c>
      <c r="AI183" s="11">
        <f t="shared" si="1180"/>
        <v>0</v>
      </c>
      <c r="AJ183" s="43">
        <f t="shared" si="1181"/>
        <v>2.0183359609983968E-3</v>
      </c>
      <c r="AK183" s="43"/>
      <c r="AL183" s="11">
        <f t="shared" si="1182"/>
        <v>0</v>
      </c>
      <c r="AM183" s="10">
        <f t="shared" si="1183"/>
        <v>93.323951182864903</v>
      </c>
      <c r="AN183" s="9"/>
      <c r="AO183" s="9">
        <f t="shared" si="1184"/>
        <v>93.137293959377246</v>
      </c>
      <c r="AP183" s="108">
        <f t="shared" si="715"/>
        <v>93.137293959377246</v>
      </c>
      <c r="AQ183" s="15">
        <f t="shared" si="1185"/>
        <v>0</v>
      </c>
      <c r="AR183" s="49"/>
      <c r="AS183" s="11">
        <f t="shared" si="1186"/>
        <v>1.8203266429959941E-5</v>
      </c>
      <c r="AT183" s="10">
        <f t="shared" si="1187"/>
        <v>93.23061801793051</v>
      </c>
      <c r="AU183" s="9">
        <f t="shared" si="1188"/>
        <v>93.137293959377246</v>
      </c>
      <c r="AV183" s="9">
        <f t="shared" si="1189"/>
        <v>92.95149341198217</v>
      </c>
      <c r="AW183" s="101">
        <f t="shared" si="719"/>
        <v>93.044393685679708</v>
      </c>
      <c r="AX183" s="15">
        <f t="shared" si="720"/>
        <v>1.8118837336344557E-5</v>
      </c>
      <c r="AY183" s="49"/>
      <c r="AZ183" s="11">
        <f t="shared" si="1190"/>
        <v>3.6323863719029225E-5</v>
      </c>
      <c r="BA183" s="10">
        <f t="shared" si="1191"/>
        <v>93.137699614089072</v>
      </c>
      <c r="BB183" s="9">
        <f t="shared" si="1192"/>
        <v>93.13728493727335</v>
      </c>
      <c r="BC183" s="9">
        <f t="shared" si="1193"/>
        <v>92.766532293876566</v>
      </c>
      <c r="BD183" s="101">
        <f t="shared" si="723"/>
        <v>92.951908615574951</v>
      </c>
      <c r="BE183" s="15">
        <f t="shared" si="1194"/>
        <v>3.6154935665729899E-5</v>
      </c>
      <c r="BF183" s="49"/>
      <c r="BG183" s="11">
        <f t="shared" si="1195"/>
        <v>5.4361689665006707E-5</v>
      </c>
      <c r="BH183" s="10">
        <f t="shared" si="1196"/>
        <v>93.045178447833905</v>
      </c>
      <c r="BI183" s="9">
        <f t="shared" si="1197"/>
        <v>93.137249013466089</v>
      </c>
      <c r="BJ183" s="9">
        <f t="shared" si="1198"/>
        <v>92.582393375765847</v>
      </c>
      <c r="BK183" s="101">
        <f t="shared" si="728"/>
        <v>92.859821194615961</v>
      </c>
      <c r="BL183" s="15">
        <f t="shared" si="1199"/>
        <v>5.4108231571933156E-5</v>
      </c>
      <c r="BM183" s="49"/>
      <c r="BN183" s="11">
        <f t="shared" si="1200"/>
        <v>7.231666455518164E-5</v>
      </c>
      <c r="BO183" s="10">
        <f t="shared" si="1201"/>
        <v>92.953037127663791</v>
      </c>
      <c r="BP183" s="9">
        <f t="shared" si="1202"/>
        <v>93.137168554610398</v>
      </c>
      <c r="BQ183" s="9">
        <f t="shared" si="1203"/>
        <v>92.399059454791185</v>
      </c>
      <c r="BR183" s="101">
        <f t="shared" si="733"/>
        <v>92.768114004700791</v>
      </c>
      <c r="BS183" s="15">
        <f t="shared" si="1204"/>
        <v>7.1978683074937346E-5</v>
      </c>
      <c r="BT183" s="12"/>
      <c r="BU183" s="11">
        <f t="shared" si="1205"/>
        <v>9.0188730227267608E-5</v>
      </c>
      <c r="BV183" s="10">
        <f t="shared" si="1206"/>
        <v>92.861258398084956</v>
      </c>
      <c r="BW183" s="9">
        <f t="shared" si="1207"/>
        <v>93.137026172651218</v>
      </c>
      <c r="BX183" s="9">
        <f t="shared" si="1208"/>
        <v>92.216513363148749</v>
      </c>
      <c r="BY183" s="101">
        <f t="shared" si="738"/>
        <v>92.676769767899984</v>
      </c>
      <c r="BZ183" s="15">
        <f t="shared" si="1209"/>
        <v>8.9766268696358099E-5</v>
      </c>
      <c r="CA183" s="12"/>
      <c r="CB183" s="11">
        <f t="shared" si="1210"/>
        <v>1.0797784914893673E-4</v>
      </c>
      <c r="CC183" s="10">
        <f t="shared" si="1211"/>
        <v>92.769825143407274</v>
      </c>
      <c r="CD183" s="9">
        <f t="shared" si="1212"/>
        <v>93.136804723755944</v>
      </c>
      <c r="CE183" s="9">
        <f t="shared" si="1213"/>
        <v>92.034737976404003</v>
      </c>
      <c r="CF183" s="101">
        <f t="shared" si="743"/>
        <v>92.585771350079966</v>
      </c>
      <c r="CG183" s="15">
        <f t="shared" si="1214"/>
        <v>1.0747098654454049E-4</v>
      </c>
      <c r="CH183" s="12"/>
      <c r="CI183" s="11">
        <f t="shared" si="1215"/>
        <v>1.2568400351633394E-4</v>
      </c>
      <c r="CJ183" s="10">
        <f t="shared" si="1216"/>
        <v>92.678720391339596</v>
      </c>
      <c r="CK183" s="9">
        <f t="shared" si="1217"/>
        <v>93.136487307150659</v>
      </c>
      <c r="CL183" s="9">
        <f t="shared" si="1218"/>
        <v>91.853716221501926</v>
      </c>
      <c r="CM183" s="101">
        <f t="shared" si="748"/>
        <v>92.495101764326293</v>
      </c>
      <c r="CN183" s="15">
        <f t="shared" si="1219"/>
        <v>1.250928534199331E-4</v>
      </c>
      <c r="CO183" s="12"/>
      <c r="CP183" s="11">
        <f t="shared" si="1220"/>
        <v>1.4330719437217004E-4</v>
      </c>
      <c r="CQ183" s="10">
        <f t="shared" si="1221"/>
        <v>92.587927316387891</v>
      </c>
      <c r="CR183" s="9">
        <f t="shared" si="1222"/>
        <v>93.136057263866675</v>
      </c>
      <c r="CS183" s="9">
        <f t="shared" si="524"/>
        <v>91.67343108447956</v>
      </c>
      <c r="CT183" s="101">
        <f t="shared" si="752"/>
        <v>92.404744174173118</v>
      </c>
      <c r="CU183" s="15">
        <f t="shared" si="1223"/>
        <v>1.4263190394075585E-4</v>
      </c>
      <c r="CV183" s="12"/>
      <c r="CW183" s="11">
        <f t="shared" si="754"/>
        <v>1.608474407434294E-4</v>
      </c>
      <c r="CX183" s="10">
        <f t="shared" si="755"/>
        <v>92.497429243062527</v>
      </c>
      <c r="CY183" s="9">
        <f t="shared" si="525"/>
        <v>93.13549817540374</v>
      </c>
      <c r="CZ183" s="9">
        <f t="shared" si="526"/>
        <v>91.493865617880559</v>
      </c>
      <c r="DA183" s="101">
        <f t="shared" si="756"/>
        <v>92.314681896642156</v>
      </c>
      <c r="DB183" s="15">
        <f t="shared" si="757"/>
        <v>1.6008818968957418E-4</v>
      </c>
      <c r="DC183" s="12"/>
      <c r="DD183" s="11">
        <f t="shared" si="758"/>
        <v>1.7830477879934658E-4</v>
      </c>
      <c r="DE183" s="10">
        <f t="shared" si="759"/>
        <v>92.407209648897563</v>
      </c>
      <c r="DF183" s="9">
        <f t="shared" si="527"/>
        <v>93.134793862316045</v>
      </c>
      <c r="DG183" s="9">
        <f t="shared" si="528"/>
        <v>91.315002947876039</v>
      </c>
      <c r="DH183" s="101">
        <f t="shared" si="760"/>
        <v>92.224898405096042</v>
      </c>
      <c r="DI183" s="15">
        <f t="shared" si="761"/>
        <v>1.7746177838101515E-4</v>
      </c>
      <c r="DJ183" s="12"/>
      <c r="DK183" s="11">
        <f t="shared" si="762"/>
        <v>1.9567926102985413E-4</v>
      </c>
      <c r="DL183" s="10">
        <f t="shared" si="763"/>
        <v>92.317252167287108</v>
      </c>
      <c r="DM183" s="9">
        <f t="shared" si="529"/>
        <v>93.133928382726936</v>
      </c>
      <c r="DN183" s="9">
        <f t="shared" si="530"/>
        <v>91.136826281097953</v>
      </c>
      <c r="DO183" s="101">
        <f t="shared" si="764"/>
        <v>92.135377331912451</v>
      </c>
      <c r="DP183" s="15">
        <f t="shared" si="765"/>
        <v>1.9475275305053382E-4</v>
      </c>
      <c r="DQ183" s="12"/>
      <c r="DR183" s="11">
        <f t="shared" si="766"/>
        <v>2.1297095544447377E-4</v>
      </c>
      <c r="DS183" s="10">
        <f t="shared" si="767"/>
        <v>92.227540590144699</v>
      </c>
      <c r="DT183" s="9">
        <f t="shared" si="531"/>
        <v>93.132886030777968</v>
      </c>
      <c r="DU183" s="9">
        <f t="shared" si="532"/>
        <v>90.959318911185434</v>
      </c>
      <c r="DV183" s="101">
        <f t="shared" si="768"/>
        <v>92.046102470981708</v>
      </c>
      <c r="DW183" s="15">
        <f t="shared" si="769"/>
        <v>2.1196121126480408E-4</v>
      </c>
      <c r="DX183" s="12"/>
      <c r="DY183" s="11">
        <f t="shared" si="770"/>
        <v>2.3017994479219441E-4</v>
      </c>
      <c r="DZ183" s="10">
        <f t="shared" si="771"/>
        <v>92.138058870388576</v>
      </c>
      <c r="EA183" s="9">
        <f t="shared" si="533"/>
        <v>93.131651335017835</v>
      </c>
      <c r="EB183" s="9">
        <f t="shared" si="534"/>
        <v>90.782464225051598</v>
      </c>
      <c r="EC183" s="101">
        <f t="shared" si="772"/>
        <v>91.957057780034717</v>
      </c>
      <c r="ED183" s="15">
        <f t="shared" si="773"/>
        <v>2.2908726435347297E-4</v>
      </c>
      <c r="EE183" s="12"/>
      <c r="EF183" s="11">
        <f t="shared" si="774"/>
        <v>2.4730632580214268E-4</v>
      </c>
      <c r="EG183" s="10">
        <f t="shared" si="775"/>
        <v>92.048791124259196</v>
      </c>
      <c r="EH183" s="9">
        <f t="shared" si="535"/>
        <v>93.130209056736291</v>
      </c>
      <c r="EI183" s="9">
        <f t="shared" si="536"/>
        <v>90.606245708872578</v>
      </c>
      <c r="EJ183" s="101">
        <f t="shared" si="776"/>
        <v>91.868227382804434</v>
      </c>
      <c r="EK183" s="15">
        <f t="shared" si="777"/>
        <v>2.461310366626527E-4</v>
      </c>
      <c r="EL183" s="12"/>
      <c r="EM183" s="11">
        <f t="shared" si="778"/>
        <v>2.6435020844537885E-4</v>
      </c>
      <c r="EN183" s="10">
        <f t="shared" si="779"/>
        <v>91.959721633472412</v>
      </c>
      <c r="EO183" s="9">
        <f t="shared" si="537"/>
        <v>93.128544188248156</v>
      </c>
      <c r="EP183" s="9">
        <f t="shared" si="538"/>
        <v>90.430646953806502</v>
      </c>
      <c r="EQ183" s="101">
        <f t="shared" si="780"/>
        <v>91.779595571027329</v>
      </c>
      <c r="ER183" s="15">
        <f t="shared" si="781"/>
        <v>2.630926648298873E-4</v>
      </c>
      <c r="ES183" s="12"/>
      <c r="ET183" s="11">
        <f t="shared" si="782"/>
        <v>2.8131171521762971E-4</v>
      </c>
      <c r="EU183" s="10">
        <f t="shared" si="783"/>
        <v>91.870834847214439</v>
      </c>
      <c r="EV183" s="9">
        <f t="shared" si="539"/>
        <v>93.126641951132171</v>
      </c>
      <c r="EW183" s="9">
        <f t="shared" si="540"/>
        <v>90.255651661443608</v>
      </c>
      <c r="EX183" s="101">
        <f t="shared" si="784"/>
        <v>91.69114680628789</v>
      </c>
      <c r="EY183" s="15">
        <f t="shared" si="785"/>
        <v>2.7997229708092108E-4</v>
      </c>
      <c r="EZ183" s="12"/>
      <c r="FA183" s="11">
        <f t="shared" si="786"/>
        <v>2.9819098044324893E-4</v>
      </c>
      <c r="FB183" s="10">
        <f t="shared" si="787"/>
        <v>91.782115383981591</v>
      </c>
      <c r="FC183" s="9">
        <f t="shared" si="541"/>
        <v>93.124487794429257</v>
      </c>
      <c r="FD183" s="9">
        <f t="shared" si="542"/>
        <v>90.081243648997201</v>
      </c>
      <c r="FE183" s="101">
        <f t="shared" si="788"/>
        <v>91.602865721713229</v>
      </c>
      <c r="FF183" s="15">
        <f t="shared" si="789"/>
        <v>2.9677009254778852E-4</v>
      </c>
      <c r="FG183" s="12"/>
      <c r="FH183" s="11">
        <f t="shared" si="790"/>
        <v>3.1498814959999248E-4</v>
      </c>
      <c r="FI183" s="10">
        <f t="shared" si="791"/>
        <v>91.693548033271696</v>
      </c>
      <c r="FJ183" s="9">
        <f t="shared" si="543"/>
        <v>93.122067392804624</v>
      </c>
      <c r="FK183" s="9">
        <f t="shared" si="544"/>
        <v>89.907406854234793</v>
      </c>
      <c r="FL183" s="101">
        <f t="shared" si="792"/>
        <v>91.514737123519708</v>
      </c>
      <c r="FM183" s="15">
        <f t="shared" si="793"/>
        <v>3.1348622060871459E-4</v>
      </c>
      <c r="FN183" s="12"/>
      <c r="FO183" s="11">
        <f t="shared" si="794"/>
        <v>3.3170337866505242E-4</v>
      </c>
      <c r="FP183" s="10">
        <f t="shared" si="795"/>
        <v>91.605117757129051</v>
      </c>
      <c r="FQ183" s="9">
        <f t="shared" si="545"/>
        <v>93.119366644677712</v>
      </c>
      <c r="FR183" s="9">
        <f t="shared" si="546"/>
        <v>89.734125340161114</v>
      </c>
      <c r="FS183" s="101">
        <f t="shared" si="796"/>
        <v>91.426745992419413</v>
      </c>
      <c r="FT183" s="15">
        <f t="shared" si="797"/>
        <v>3.3012086024907363E-4</v>
      </c>
      <c r="FU183" s="12"/>
      <c r="FV183" s="11">
        <f t="shared" si="798"/>
        <v>3.4833683348169754E-4</v>
      </c>
      <c r="FW183" s="10">
        <f t="shared" si="799"/>
        <v>91.516809691550577</v>
      </c>
      <c r="FX183" s="9">
        <f t="shared" si="547"/>
        <v>93.116371670324185</v>
      </c>
      <c r="FY183" s="9">
        <f t="shared" si="548"/>
        <v>89.561383299453155</v>
      </c>
      <c r="FZ183" s="101">
        <f t="shared" si="800"/>
        <v>91.33887748488867</v>
      </c>
      <c r="GA183" s="15">
        <f t="shared" si="801"/>
        <v>3.4667419944380603E-4</v>
      </c>
      <c r="GB183" s="12"/>
      <c r="GC183" s="11">
        <f t="shared" si="802"/>
        <v>3.6488868914683439E-4</v>
      </c>
      <c r="GD183" s="10">
        <f t="shared" si="803"/>
        <v>91.428609147755282</v>
      </c>
      <c r="GE183" s="9">
        <f t="shared" si="549"/>
        <v>93.113068809953447</v>
      </c>
      <c r="GF183" s="9">
        <f t="shared" si="550"/>
        <v>89.389165058655664</v>
      </c>
      <c r="GG183" s="101">
        <f t="shared" si="804"/>
        <v>91.251116934304548</v>
      </c>
      <c r="GH183" s="15">
        <f t="shared" si="805"/>
        <v>3.6314643456080808E-4</v>
      </c>
      <c r="GI183" s="12"/>
      <c r="GJ183" s="11">
        <f t="shared" si="1224"/>
        <v>3.8135912941912782E-4</v>
      </c>
      <c r="GK183" s="10">
        <f t="shared" si="1225"/>
        <v>91.340501613322857</v>
      </c>
      <c r="GL183" s="9">
        <f t="shared" si="551"/>
        <v>93.109444621765448</v>
      </c>
      <c r="GM183" s="9">
        <f t="shared" si="1234"/>
        <v>89.217455082141399</v>
      </c>
      <c r="GN183" s="120">
        <f t="shared" si="808"/>
        <v>91.16344985195343</v>
      </c>
      <c r="GO183" s="15">
        <f t="shared" si="1226"/>
        <v>3.7953776978523306E-4</v>
      </c>
      <c r="GP183" s="12"/>
      <c r="GQ183" s="11">
        <f t="shared" si="810"/>
        <v>3.9774834614754884E-4</v>
      </c>
      <c r="GR183" s="10">
        <f t="shared" si="811"/>
        <v>91.252472753205382</v>
      </c>
      <c r="GS183" s="9">
        <f t="shared" si="553"/>
        <v>93.105485879990113</v>
      </c>
      <c r="GT183" s="9">
        <f t="shared" si="1235"/>
        <v>89.046237975842516</v>
      </c>
      <c r="GU183" s="120">
        <f t="shared" si="812"/>
        <v>91.075861927916321</v>
      </c>
      <c r="GV183" s="15">
        <f t="shared" si="813"/>
        <v>3.9584841656444437E-4</v>
      </c>
      <c r="GW183" s="12"/>
      <c r="GX183" s="11">
        <f t="shared" si="814"/>
        <v>4.1405653872013815E-4</v>
      </c>
      <c r="GY183" s="10">
        <f t="shared" si="815"/>
        <v>91.164508410616804</v>
      </c>
      <c r="GZ183" s="9">
        <f t="shared" si="555"/>
        <v>93.101179572912471</v>
      </c>
      <c r="HA183" s="9">
        <f t="shared" si="556"/>
        <v>88.875498490758929</v>
      </c>
      <c r="HB183" s="101">
        <f t="shared" si="816"/>
        <v>90.988339031835693</v>
      </c>
      <c r="HC183" s="15">
        <f t="shared" si="817"/>
        <v>4.1207859307328413E-4</v>
      </c>
      <c r="HD183" s="12"/>
      <c r="HE183" s="11">
        <f t="shared" si="818"/>
        <v>4.3028391353270624E-4</v>
      </c>
      <c r="HF183" s="10">
        <f t="shared" si="819"/>
        <v>91.076594607804651</v>
      </c>
      <c r="HG183" s="9">
        <f t="shared" si="557"/>
        <v>93.096512900886609</v>
      </c>
      <c r="HH183" s="9">
        <f t="shared" si="558"/>
        <v>88.70522152624801</v>
      </c>
      <c r="HI183" s="101">
        <f t="shared" si="820"/>
        <v>90.900867213567309</v>
      </c>
      <c r="HJ183" s="15">
        <f t="shared" si="821"/>
        <v>4.2822852369959422E-4</v>
      </c>
      <c r="HK183" s="12"/>
      <c r="HL183" s="11">
        <f t="shared" si="822"/>
        <v>4.4643068347734513E-4</v>
      </c>
      <c r="HM183" s="10">
        <f t="shared" si="823"/>
        <v>90.988717546707619</v>
      </c>
      <c r="HN183" s="9">
        <f t="shared" si="559"/>
        <v>93.091473274341254</v>
      </c>
      <c r="HO183" s="9">
        <f t="shared" si="1236"/>
        <v>88.535392133101837</v>
      </c>
      <c r="HP183" s="120">
        <f t="shared" si="824"/>
        <v>90.813432703721546</v>
      </c>
      <c r="HQ183" s="15">
        <f t="shared" si="825"/>
        <v>4.4429843854965978E-4</v>
      </c>
      <c r="HR183" s="12"/>
      <c r="HS183" s="11">
        <f t="shared" si="1064"/>
        <v>4.6249706745048799E-4</v>
      </c>
      <c r="HT183" s="10">
        <f t="shared" si="826"/>
        <v>90.900863609503375</v>
      </c>
      <c r="HU183" s="9">
        <f t="shared" si="1237"/>
        <v>93.086048311779635</v>
      </c>
      <c r="HV183" s="9">
        <f t="shared" si="562"/>
        <v>88.365995516420824</v>
      </c>
      <c r="HW183" s="120">
        <f t="shared" si="827"/>
        <v>90.72602191410023</v>
      </c>
      <c r="HX183" s="15">
        <f t="shared" si="828"/>
        <v>4.6028857297290951E-4</v>
      </c>
      <c r="HY183" s="12"/>
      <c r="HZ183" s="11">
        <f t="shared" si="1065"/>
        <v>4.7848328987987128E-4</v>
      </c>
      <c r="IA183" s="10">
        <f t="shared" si="829"/>
        <v>90.813019359052305</v>
      </c>
      <c r="IB183" s="9">
        <f t="shared" si="1238"/>
        <v>93.080225837776069</v>
      </c>
      <c r="IC183" s="9">
        <f t="shared" si="564"/>
        <v>88.197017038283263</v>
      </c>
      <c r="ID183" s="120">
        <f t="shared" si="830"/>
        <v>90.638621438029674</v>
      </c>
      <c r="IE183" s="15">
        <f t="shared" si="831"/>
        <v>4.7619916710622861E-4</v>
      </c>
      <c r="IF183" s="12"/>
      <c r="IG183" s="11">
        <f t="shared" si="1066"/>
        <v>4.9438958027073242E-4</v>
      </c>
      <c r="IH183" s="10">
        <f t="shared" si="832"/>
        <v>90.725171539238147</v>
      </c>
      <c r="II183" s="9">
        <f t="shared" si="1239"/>
        <v>93.073993880971727</v>
      </c>
      <c r="IJ183" s="9">
        <f t="shared" si="566"/>
        <v>88.028442220221962</v>
      </c>
      <c r="IK183" s="120">
        <f t="shared" si="833"/>
        <v>90.551218050596844</v>
      </c>
      <c r="IL183" s="15">
        <f t="shared" si="834"/>
        <v>4.9203046543699891E-4</v>
      </c>
      <c r="IM183" s="12"/>
      <c r="IN183" s="11">
        <f t="shared" si="1067"/>
        <v>5.1021617277041014E-4</v>
      </c>
      <c r="IO183" s="10">
        <f t="shared" si="835"/>
        <v>90.637307075212135</v>
      </c>
      <c r="IP183" s="9">
        <f t="shared" si="1240"/>
        <v>93.067340672071637</v>
      </c>
      <c r="IQ183" s="9">
        <f t="shared" si="568"/>
        <v>87.860256745513226</v>
      </c>
      <c r="IR183" s="120">
        <f t="shared" si="836"/>
        <v>90.463798708792439</v>
      </c>
      <c r="IS183" s="15">
        <f t="shared" si="837"/>
        <v>5.0778271638454015E-4</v>
      </c>
      <c r="IT183" s="12"/>
      <c r="IU183" s="11">
        <f t="shared" si="1068"/>
        <v>5.2596330575102222E-4</v>
      </c>
      <c r="IV183" s="10">
        <f t="shared" si="838"/>
        <v>90.549413073544372</v>
      </c>
      <c r="IW183" s="9">
        <f t="shared" si="1241"/>
        <v>93.060254641845063</v>
      </c>
      <c r="IX183" s="9">
        <f t="shared" si="570"/>
        <v>87.692446461278394</v>
      </c>
      <c r="IY183" s="120">
        <f t="shared" si="839"/>
        <v>90.376350551561728</v>
      </c>
      <c r="IZ183" s="15">
        <f t="shared" si="840"/>
        <v>5.2345617190019595E-4</v>
      </c>
      <c r="JA183" s="12"/>
      <c r="JB183" s="11">
        <f t="shared" si="1069"/>
        <v>5.4163122141045734E-4</v>
      </c>
      <c r="JC183" s="10">
        <f t="shared" si="841"/>
        <v>90.461476822283416</v>
      </c>
      <c r="JD183" s="9">
        <f t="shared" si="1242"/>
        <v>93.052724419131025</v>
      </c>
      <c r="JE183" s="9">
        <f t="shared" si="572"/>
        <v>87.524997380412017</v>
      </c>
      <c r="JF183" s="120">
        <f t="shared" si="842"/>
        <v>90.288860899771521</v>
      </c>
      <c r="JG183" s="15">
        <f t="shared" si="843"/>
        <v>5.3905108708478364E-4</v>
      </c>
      <c r="JH183" s="12"/>
      <c r="JI183" s="11">
        <f t="shared" si="1070"/>
        <v>5.5722016539047126E-4</v>
      </c>
      <c r="JJ183" s="10">
        <f t="shared" si="844"/>
        <v>90.373485790932051</v>
      </c>
      <c r="JK183" s="9">
        <f t="shared" si="1243"/>
        <v>93.044738828850882</v>
      </c>
      <c r="JL183" s="9">
        <f t="shared" si="574"/>
        <v>87.357895683335215</v>
      </c>
      <c r="JM183" s="120">
        <f t="shared" si="845"/>
        <v>90.201317256093049</v>
      </c>
      <c r="JN183" s="15">
        <f t="shared" si="846"/>
        <v>5.5456771982381888E-4</v>
      </c>
      <c r="JO183" s="12"/>
      <c r="JP183" s="11">
        <f t="shared" si="1071"/>
        <v>5.727303864122295E-4</v>
      </c>
      <c r="JQ183" s="10">
        <f t="shared" si="847"/>
        <v>90.285427630339314</v>
      </c>
      <c r="JR183" s="9">
        <f t="shared" si="1244"/>
        <v>93.03628689002943</v>
      </c>
      <c r="JS183" s="9">
        <f t="shared" si="576"/>
        <v>87.19112771958352</v>
      </c>
      <c r="JT183" s="120">
        <f t="shared" si="848"/>
        <v>90.113707304806468</v>
      </c>
      <c r="JU183" s="15">
        <f t="shared" si="849"/>
        <v>5.700063304396886E-4</v>
      </c>
      <c r="JV183" s="12"/>
      <c r="JW183" s="11">
        <f t="shared" si="1072"/>
        <v>5.8816213592856412E-4</v>
      </c>
      <c r="JX183" s="10">
        <f t="shared" si="850"/>
        <v>90.197290172514172</v>
      </c>
      <c r="JY183" s="9">
        <f t="shared" si="1245"/>
        <v>93.027357813826114</v>
      </c>
      <c r="JZ183" s="9">
        <f t="shared" si="578"/>
        <v>87.024680009233293</v>
      </c>
      <c r="KA183" s="120">
        <f t="shared" si="851"/>
        <v>90.026018911529704</v>
      </c>
      <c r="KB183" s="15">
        <f t="shared" si="852"/>
        <v>5.8536718136055314E-4</v>
      </c>
      <c r="KC183" s="12"/>
      <c r="KD183" s="11">
        <f t="shared" si="1073"/>
        <v>6.0351566779269787E-4</v>
      </c>
      <c r="KE183" s="10">
        <f t="shared" si="853"/>
        <v>90.109061430363582</v>
      </c>
      <c r="KF183" s="9">
        <f t="shared" si="1246"/>
        <v>93.01794100157764</v>
      </c>
      <c r="KG183" s="9">
        <f t="shared" si="580"/>
        <v>86.858539244173159</v>
      </c>
      <c r="KH183" s="120">
        <f t="shared" si="854"/>
        <v>89.938240122875399</v>
      </c>
      <c r="KI183" s="15">
        <f t="shared" si="855"/>
        <v>6.0065053680549349E-4</v>
      </c>
      <c r="KJ183" s="12"/>
      <c r="KK183" s="11">
        <f t="shared" si="1074"/>
        <v>6.1879123794294296E-4</v>
      </c>
      <c r="KL183" s="10">
        <f t="shared" si="856"/>
        <v>90.020729597358809</v>
      </c>
      <c r="KM183" s="9">
        <f t="shared" si="1247"/>
        <v>93.008026042853345</v>
      </c>
      <c r="KN183" s="9">
        <f t="shared" si="582"/>
        <v>86.692692289224169</v>
      </c>
      <c r="KO183" s="120">
        <f t="shared" si="857"/>
        <v>89.850359166038757</v>
      </c>
      <c r="KP183" s="15">
        <f t="shared" si="858"/>
        <v>6.1585666248562486E-4</v>
      </c>
      <c r="KQ183" s="12"/>
      <c r="KR183" s="11">
        <f t="shared" si="1075"/>
        <v>6.3398910410317124E-4</v>
      </c>
      <c r="KS183" s="10">
        <f t="shared" si="859"/>
        <v>89.932283047132429</v>
      </c>
      <c r="KT183" s="9">
        <f t="shared" si="1248"/>
        <v>92.997602713524344</v>
      </c>
      <c r="KU183" s="9">
        <f t="shared" si="584"/>
        <v>86.52712618311574</v>
      </c>
      <c r="KV183" s="120">
        <f t="shared" si="860"/>
        <v>89.762364448320042</v>
      </c>
      <c r="KW183" s="15">
        <f t="shared" si="861"/>
        <v>6.3098582532064129E-4</v>
      </c>
      <c r="KX183" s="12"/>
      <c r="KY183" s="11">
        <f t="shared" si="1076"/>
        <v>6.4910952549847734E-4</v>
      </c>
      <c r="KZ183" s="10">
        <f t="shared" si="862"/>
        <v>89.843710333010023</v>
      </c>
      <c r="LA183" s="9">
        <f t="shared" si="1249"/>
        <v>92.986660973847563</v>
      </c>
      <c r="LB183" s="9">
        <f t="shared" si="586"/>
        <v>86.361828139321872</v>
      </c>
      <c r="LC183" s="120">
        <f t="shared" si="863"/>
        <v>89.674244556584711</v>
      </c>
      <c r="LD183" s="15">
        <f t="shared" si="864"/>
        <v>6.4603829317042764E-4</v>
      </c>
      <c r="LE183" s="12"/>
      <c r="LF183" s="11">
        <f t="shared" si="1077"/>
        <v>6.6415276258569099E-4</v>
      </c>
      <c r="LG183" s="10">
        <f t="shared" si="865"/>
        <v>89.755000187479368</v>
      </c>
      <c r="LH183" s="9">
        <f t="shared" si="1250"/>
        <v>92.975190966565535</v>
      </c>
      <c r="LI183" s="9">
        <f t="shared" si="588"/>
        <v>86.196785546762968</v>
      </c>
      <c r="LJ183" s="120">
        <f t="shared" si="866"/>
        <v>89.585988256664251</v>
      </c>
      <c r="LK183" s="15">
        <f t="shared" si="867"/>
        <v>6.610143345813106E-4</v>
      </c>
      <c r="LL183" s="12"/>
      <c r="LM183" s="11">
        <f t="shared" si="1078"/>
        <v>6.7911907679836904E-4</v>
      </c>
      <c r="LN183" s="10">
        <f t="shared" si="868"/>
        <v>89.66614152160011</v>
      </c>
      <c r="LO183" s="9">
        <f t="shared" si="1251"/>
        <v>92.963183015022892</v>
      </c>
      <c r="LP183" s="9">
        <f t="shared" si="590"/>
        <v>87.185231465998072</v>
      </c>
      <c r="LQ183" s="120">
        <f t="shared" si="869"/>
        <v>90.074207240510475</v>
      </c>
      <c r="LR183" s="15">
        <f t="shared" si="870"/>
        <v>5.6345239947789194E-4</v>
      </c>
      <c r="LS183" s="12"/>
      <c r="LT183" s="11">
        <f t="shared" si="1079"/>
        <v>5.8116126383822748E-4</v>
      </c>
      <c r="LU183" s="10">
        <f t="shared" si="871"/>
        <v>90.155723492689248</v>
      </c>
      <c r="LV183" s="9">
        <f t="shared" si="1252"/>
        <v>92.954458091339774</v>
      </c>
      <c r="LW183" s="9">
        <f t="shared" si="592"/>
        <v>94.011324315151967</v>
      </c>
      <c r="LX183" s="120">
        <f t="shared" si="872"/>
        <v>93.48289120324587</v>
      </c>
      <c r="LY183" s="15">
        <f t="shared" si="873"/>
        <v>-1.0306313659459857E-4</v>
      </c>
      <c r="LZ183" s="12"/>
      <c r="MA183" s="11">
        <f t="shared" si="1080"/>
        <v>-8.6333726819040407E-5</v>
      </c>
      <c r="MB183" s="10">
        <f t="shared" si="874"/>
        <v>93.56887233570545</v>
      </c>
      <c r="MC183" s="9">
        <f t="shared" si="1253"/>
        <v>92.954750004639777</v>
      </c>
      <c r="MD183" s="9">
        <f t="shared" si="594"/>
        <v>94.107813710593433</v>
      </c>
      <c r="ME183" s="120">
        <f t="shared" si="875"/>
        <v>93.531281857616605</v>
      </c>
      <c r="MF183" s="15">
        <f t="shared" si="876"/>
        <v>-1.1244409136315956E-4</v>
      </c>
      <c r="MG183" s="12"/>
      <c r="MH183" s="11">
        <f t="shared" si="1081"/>
        <v>-9.5727756612392977E-5</v>
      </c>
      <c r="MI183" s="10">
        <f t="shared" si="877"/>
        <v>93.617242952911084</v>
      </c>
      <c r="MJ183" s="9">
        <f t="shared" si="1254"/>
        <v>92.955097477148797</v>
      </c>
      <c r="MK183" s="9">
        <f t="shared" si="596"/>
        <v>94.206652669744116</v>
      </c>
      <c r="ML183" s="120">
        <f t="shared" si="878"/>
        <v>93.580875073446464</v>
      </c>
      <c r="MM183" s="15">
        <f t="shared" si="879"/>
        <v>-1.2204875211628823E-4</v>
      </c>
      <c r="MN183" s="12"/>
      <c r="MO183" s="11">
        <f t="shared" si="1082"/>
        <v>-1.0534692685465526E-4</v>
      </c>
      <c r="MP183" s="10">
        <f t="shared" si="880"/>
        <v>93.666814929352228</v>
      </c>
      <c r="MQ183" s="9">
        <f t="shared" si="1255"/>
        <v>92.955506845117711</v>
      </c>
      <c r="MR183" s="9">
        <f t="shared" si="598"/>
        <v>94.307815156328758</v>
      </c>
      <c r="MS183" s="120">
        <f t="shared" si="881"/>
        <v>93.631661000723227</v>
      </c>
      <c r="MT183" s="15">
        <f t="shared" si="882"/>
        <v>-1.3187396196050676E-4</v>
      </c>
      <c r="MU183" s="12"/>
      <c r="MV183" s="11">
        <f t="shared" si="1083"/>
        <v>-1.1518813146049128E-4</v>
      </c>
      <c r="MW183" s="10">
        <f t="shared" si="883"/>
        <v>93.717578491943641</v>
      </c>
      <c r="MX183" s="9">
        <f t="shared" si="1256"/>
        <v>92.955984776204332</v>
      </c>
      <c r="MY183" s="9">
        <f t="shared" si="1257"/>
        <v>94.411276778430491</v>
      </c>
      <c r="MZ183" s="120">
        <f t="shared" si="884"/>
        <v>93.683630777317404</v>
      </c>
      <c r="NA183" s="15">
        <f t="shared" si="885"/>
        <v>-1.4191669203832266E-4</v>
      </c>
      <c r="NB183" s="12"/>
      <c r="NC183" s="11">
        <f t="shared" si="1084"/>
        <v>-1.2524839202329141E-4</v>
      </c>
      <c r="ND183" s="10">
        <f t="shared" si="886"/>
        <v>93.769524859678384</v>
      </c>
      <c r="NE183" s="9">
        <f t="shared" si="601"/>
        <v>92.95653827175056</v>
      </c>
      <c r="NF183" s="9">
        <f t="shared" si="1258"/>
        <v>94.51700950199232</v>
      </c>
      <c r="NG183" s="120">
        <f t="shared" si="887"/>
        <v>93.736773886871447</v>
      </c>
      <c r="NH183" s="15">
        <f t="shared" si="888"/>
        <v>-1.5217352577910414E-4</v>
      </c>
      <c r="NI183" s="12"/>
      <c r="NJ183" s="11">
        <f t="shared" si="1085"/>
        <v>-1.3552434168112546E-4</v>
      </c>
      <c r="NK183" s="10">
        <f t="shared" si="889"/>
        <v>93.822643599630211</v>
      </c>
      <c r="NL183" s="9">
        <f t="shared" si="603"/>
        <v>92.957174664726722</v>
      </c>
      <c r="NM183" s="9">
        <f t="shared" si="1259"/>
        <v>94.624983631149007</v>
      </c>
      <c r="NN183" s="120">
        <f t="shared" si="890"/>
        <v>93.791079147937864</v>
      </c>
      <c r="NO183" s="15">
        <f t="shared" si="891"/>
        <v>-1.6264085221690398E-4</v>
      </c>
      <c r="NP183" s="12"/>
      <c r="NQ183" s="11">
        <f t="shared" si="1086"/>
        <v>-1.4601241838740444E-4</v>
      </c>
      <c r="NR183" s="10">
        <f t="shared" si="892"/>
        <v>93.876923616408845</v>
      </c>
      <c r="NS183" s="9">
        <f t="shared" si="605"/>
        <v>92.957901617929139</v>
      </c>
      <c r="NT183" s="9">
        <f t="shared" si="1260"/>
        <v>94.735169904384875</v>
      </c>
      <c r="NU183" s="120">
        <f t="shared" si="893"/>
        <v>93.846535761157014</v>
      </c>
      <c r="NV183" s="15">
        <f t="shared" si="894"/>
        <v>-1.7331507057868374E-4</v>
      </c>
      <c r="NW183" s="12"/>
      <c r="NX183" s="11">
        <f t="shared" si="1087"/>
        <v>-1.5670906953920764E-4</v>
      </c>
      <c r="NY183" s="10">
        <f t="shared" si="895"/>
        <v>93.932354199924475</v>
      </c>
      <c r="NZ183" s="9">
        <f t="shared" si="607"/>
        <v>92.958727123157459</v>
      </c>
      <c r="OA183" s="9">
        <f t="shared" si="1261"/>
        <v>94.847534827415373</v>
      </c>
      <c r="OB183" s="120">
        <f t="shared" si="896"/>
        <v>93.903130975286416</v>
      </c>
      <c r="OC183" s="15">
        <f t="shared" si="897"/>
        <v>-1.8419213523797513E-4</v>
      </c>
      <c r="OD183" s="12"/>
      <c r="OE183" s="11">
        <f t="shared" si="1088"/>
        <v>-1.6761029646545576E-4</v>
      </c>
      <c r="OF183" s="10">
        <f t="shared" si="898"/>
        <v>93.988922689224253</v>
      </c>
      <c r="OG183" s="9">
        <f t="shared" si="609"/>
        <v>92.959659495401425</v>
      </c>
      <c r="OH183" s="9">
        <f t="shared" si="1262"/>
        <v>94.962044319807077</v>
      </c>
      <c r="OI183" s="120">
        <f t="shared" si="899"/>
        <v>93.960851907604251</v>
      </c>
      <c r="OJ183" s="15">
        <f t="shared" si="900"/>
        <v>-1.9526791189169811E-4</v>
      </c>
      <c r="OK183" s="12"/>
      <c r="OL183" s="11">
        <f t="shared" si="1089"/>
        <v>-1.7871201071391227E-4</v>
      </c>
      <c r="OM183" s="10">
        <f t="shared" si="901"/>
        <v>94.046616294065387</v>
      </c>
      <c r="ON183" s="9">
        <f t="shared" si="611"/>
        <v>92.960707369090315</v>
      </c>
      <c r="OO183" s="9">
        <f t="shared" si="1263"/>
        <v>95.078663708500585</v>
      </c>
      <c r="OP183" s="120">
        <f t="shared" si="902"/>
        <v>94.019685538795443</v>
      </c>
      <c r="OQ183" s="15">
        <f t="shared" si="903"/>
        <v>-2.0653817729425752E-4</v>
      </c>
      <c r="OR183" s="12"/>
      <c r="OS183" s="11">
        <f t="shared" si="1090"/>
        <v>-1.9001003368734461E-4</v>
      </c>
      <c r="OT183" s="10">
        <f t="shared" si="904"/>
        <v>94.105422089575825</v>
      </c>
      <c r="OU183" s="9">
        <f t="shared" si="613"/>
        <v>92.961879693618215</v>
      </c>
      <c r="OV183" s="9">
        <f t="shared" si="1264"/>
        <v>95.197354710250067</v>
      </c>
      <c r="OW183" s="120">
        <f t="shared" si="905"/>
        <v>94.079617201934141</v>
      </c>
      <c r="OX183" s="15">
        <f t="shared" si="906"/>
        <v>-2.1799832542844394E-4</v>
      </c>
      <c r="OY183" s="12"/>
      <c r="OZ183" s="11">
        <f t="shared" si="1091"/>
        <v>-2.0149980239872689E-4</v>
      </c>
      <c r="PA183" s="10">
        <f t="shared" si="907"/>
        <v>94.16532550337854</v>
      </c>
      <c r="PB183" s="9">
        <f t="shared" si="615"/>
        <v>92.963185724621567</v>
      </c>
      <c r="PC183" s="9">
        <f t="shared" si="1265"/>
        <v>95.318077800089839</v>
      </c>
      <c r="PD183" s="120">
        <f t="shared" si="908"/>
        <v>94.140631762355696</v>
      </c>
      <c r="PE183" s="15">
        <f t="shared" si="909"/>
        <v>-2.2964359932336277E-4</v>
      </c>
      <c r="PF183" s="12"/>
      <c r="PG183" s="11">
        <f t="shared" si="1092"/>
        <v>-2.1317660133849788E-4</v>
      </c>
      <c r="PH183" s="10">
        <f t="shared" si="910"/>
        <v>94.226311496247902</v>
      </c>
      <c r="PI183" s="9">
        <f t="shared" si="617"/>
        <v>92.964635016511153</v>
      </c>
      <c r="PJ183" s="9">
        <f t="shared" si="1266"/>
        <v>95.440793223755364</v>
      </c>
      <c r="PK183" s="120">
        <f t="shared" si="911"/>
        <v>94.202714120133265</v>
      </c>
      <c r="PL183" s="15">
        <f t="shared" si="912"/>
        <v>-2.4146919051166261E-4</v>
      </c>
      <c r="PM183" s="12"/>
      <c r="PN183" s="11">
        <f t="shared" si="1093"/>
        <v>-2.250356619262741E-4</v>
      </c>
      <c r="PO183" s="10">
        <f t="shared" si="913"/>
        <v>94.288365064872195</v>
      </c>
      <c r="PP183" s="9">
        <f t="shared" si="619"/>
        <v>92.966237415358634</v>
      </c>
      <c r="PQ183" s="9">
        <f t="shared" si="1267"/>
        <v>95.565458100441305</v>
      </c>
      <c r="PR183" s="120">
        <f t="shared" si="914"/>
        <v>94.265847757899962</v>
      </c>
      <c r="PS183" s="15">
        <f t="shared" si="915"/>
        <v>-2.5346995719089543E-4</v>
      </c>
      <c r="PT183" s="12"/>
      <c r="PU183" s="11">
        <f t="shared" si="1094"/>
        <v>-2.370718802285402E-4</v>
      </c>
      <c r="PV183" s="10">
        <f t="shared" si="916"/>
        <v>94.351469787618427</v>
      </c>
      <c r="PW183" s="9">
        <f t="shared" si="621"/>
        <v>92.968003047208896</v>
      </c>
      <c r="PX183" s="9">
        <f t="shared" si="1268"/>
        <v>95.692027747075855</v>
      </c>
      <c r="PY183" s="120">
        <f t="shared" si="917"/>
        <v>94.330015397142375</v>
      </c>
      <c r="PZ183" s="15">
        <f t="shared" si="918"/>
        <v>-2.6564055450345995E-4</v>
      </c>
      <c r="QA183" s="12"/>
      <c r="QB183" s="11">
        <f t="shared" si="1095"/>
        <v>-2.492799472121068E-4</v>
      </c>
      <c r="QC183" s="10">
        <f t="shared" si="919"/>
        <v>94.415608481149292</v>
      </c>
      <c r="QD183" s="9">
        <f t="shared" si="623"/>
        <v>92.969942306709413</v>
      </c>
      <c r="QE183" s="9">
        <f t="shared" si="1269"/>
        <v>95.82045614022617</v>
      </c>
      <c r="QF183" s="120">
        <f t="shared" si="920"/>
        <v>94.395199223467785</v>
      </c>
      <c r="QG183" s="15">
        <f t="shared" si="921"/>
        <v>-2.7797548068934658E-4</v>
      </c>
      <c r="QH183" s="12"/>
      <c r="QI183" s="11">
        <f t="shared" si="1096"/>
        <v>-2.6165439481351836E-4</v>
      </c>
      <c r="QJ183" s="10">
        <f t="shared" si="922"/>
        <v>94.48076342559331</v>
      </c>
      <c r="QK183" s="9">
        <f t="shared" si="625"/>
        <v>92.972065845268631</v>
      </c>
      <c r="QL183" s="9">
        <f t="shared" si="1270"/>
        <v>95.950696461546471</v>
      </c>
      <c r="QM183" s="120">
        <f t="shared" si="923"/>
        <v>94.461381153407558</v>
      </c>
      <c r="QN183" s="15">
        <f t="shared" si="924"/>
        <v>-2.9046913143176571E-4</v>
      </c>
      <c r="QO183" s="12"/>
      <c r="QP183" s="11">
        <f t="shared" si="1097"/>
        <v>-2.7418965023590661E-4</v>
      </c>
      <c r="QQ183" s="10">
        <f t="shared" si="925"/>
        <v>94.546916631374614</v>
      </c>
      <c r="QR183" s="9">
        <f t="shared" si="627"/>
        <v>92.974384559052154</v>
      </c>
      <c r="QS183" s="9">
        <f t="shared" si="1271"/>
        <v>96.082699351409744</v>
      </c>
      <c r="QT183" s="120">
        <f t="shared" si="926"/>
        <v>94.528541955230949</v>
      </c>
      <c r="QU183" s="15">
        <f t="shared" si="927"/>
        <v>-3.031156307259269E-4</v>
      </c>
      <c r="QV183" s="12"/>
      <c r="QW183" s="11">
        <f t="shared" si="1098"/>
        <v>-2.8687986645260593E-4</v>
      </c>
      <c r="QX183" s="10">
        <f t="shared" si="928"/>
        <v>94.614048958369736</v>
      </c>
      <c r="QY183" s="9">
        <f t="shared" si="629"/>
        <v>92.976909573316092</v>
      </c>
      <c r="QZ183" s="9">
        <f t="shared" si="1272"/>
        <v>96.216413781075119</v>
      </c>
      <c r="RA183" s="120">
        <f t="shared" si="929"/>
        <v>94.596661677195613</v>
      </c>
      <c r="RB183" s="15">
        <f t="shared" si="930"/>
        <v>-3.1590891745857959E-4</v>
      </c>
      <c r="RC183" s="12"/>
      <c r="RD183" s="11">
        <f t="shared" si="1099"/>
        <v>-2.9971900875013115E-4</v>
      </c>
      <c r="RE183" s="10">
        <f t="shared" si="931"/>
        <v>94.682140544319168</v>
      </c>
      <c r="RF183" s="9">
        <f t="shared" si="631"/>
        <v>92.979652226808199</v>
      </c>
      <c r="RG183" s="9">
        <f t="shared" si="1273"/>
        <v>96.351787242723532</v>
      </c>
      <c r="RH183" s="120">
        <f t="shared" si="932"/>
        <v>94.665719734765872</v>
      </c>
      <c r="RI183" s="15">
        <f t="shared" si="933"/>
        <v>-3.2884276546098727E-4</v>
      </c>
      <c r="RJ183" s="12"/>
      <c r="RK183" s="11">
        <f t="shared" si="1100"/>
        <v>-3.1270087467684437E-4</v>
      </c>
      <c r="RL183" s="10">
        <f t="shared" si="934"/>
        <v>94.75117089176544</v>
      </c>
      <c r="RM183" s="9">
        <f t="shared" si="633"/>
        <v>92.982624055389351</v>
      </c>
      <c r="RN183" s="9">
        <f t="shared" si="1274"/>
        <v>96.488765768063047</v>
      </c>
      <c r="RO183" s="120">
        <f t="shared" si="935"/>
        <v>94.735694911726199</v>
      </c>
      <c r="RP183" s="15">
        <f t="shared" si="936"/>
        <v>-3.4191078692048549E-4</v>
      </c>
      <c r="RQ183" s="12"/>
      <c r="RR183" s="11">
        <f t="shared" si="1101"/>
        <v>-3.2581909733271446E-4</v>
      </c>
      <c r="RS183" s="10">
        <f t="shared" si="937"/>
        <v>94.821118868761104</v>
      </c>
      <c r="RT183" s="9">
        <f t="shared" si="635"/>
        <v>92.985836774647353</v>
      </c>
      <c r="RU183" s="9">
        <f t="shared" si="1275"/>
        <v>96.627294159620433</v>
      </c>
      <c r="RV183" s="120">
        <f t="shared" si="938"/>
        <v>94.806565467133893</v>
      </c>
      <c r="RW183" s="15">
        <f t="shared" si="939"/>
        <v>-3.5510645663095928E-4</v>
      </c>
      <c r="RX183" s="12"/>
      <c r="RY183" s="11">
        <f t="shared" si="1102"/>
        <v>-3.3906716953972208E-4</v>
      </c>
      <c r="RZ183" s="10">
        <f t="shared" si="940"/>
        <v>94.891962815607712</v>
      </c>
      <c r="SA183" s="9">
        <f t="shared" si="637"/>
        <v>92.989302261927577</v>
      </c>
      <c r="SB183" s="9">
        <f t="shared" si="1276"/>
        <v>96.767315743378532</v>
      </c>
      <c r="SC183" s="120">
        <f t="shared" si="941"/>
        <v>94.878309002653054</v>
      </c>
      <c r="SD183" s="15">
        <f t="shared" si="942"/>
        <v>-3.684230896229371E-4</v>
      </c>
      <c r="SE183" s="12"/>
      <c r="SF183" s="11">
        <f t="shared" si="1103"/>
        <v>-3.5243842131851128E-4</v>
      </c>
      <c r="SG183" s="10">
        <f t="shared" si="943"/>
        <v>94.963680411558784</v>
      </c>
      <c r="SH183" s="9">
        <f t="shared" si="639"/>
        <v>92.993032536947879</v>
      </c>
      <c r="SI183" s="9">
        <f t="shared" si="1277"/>
        <v>96.908772179828077</v>
      </c>
      <c r="SJ183" s="120">
        <f t="shared" si="944"/>
        <v>94.950902358387978</v>
      </c>
      <c r="SK183" s="15">
        <f t="shared" si="945"/>
        <v>-3.8185382462819741E-4</v>
      </c>
      <c r="SL183" s="12"/>
      <c r="SM183" s="11">
        <f t="shared" si="1104"/>
        <v>-3.6592600320227312E-4</v>
      </c>
      <c r="SN183" s="10">
        <f t="shared" si="946"/>
        <v>95.036248570034047</v>
      </c>
      <c r="SO183" s="9">
        <f t="shared" si="641"/>
        <v>92.997039741030662</v>
      </c>
      <c r="SP183" s="9">
        <f t="shared" si="1278"/>
        <v>97.051603824820745</v>
      </c>
      <c r="SQ183" s="120">
        <f t="shared" si="947"/>
        <v>95.024321782925711</v>
      </c>
      <c r="SR183" s="15">
        <f t="shared" si="948"/>
        <v>-3.9539166129456092E-4</v>
      </c>
      <c r="SS183" s="12"/>
      <c r="ST183" s="11">
        <f t="shared" si="1105"/>
        <v>-3.7952292340479661E-4</v>
      </c>
      <c r="SU183" s="10">
        <f t="shared" si="949"/>
        <v>95.109643608566955</v>
      </c>
      <c r="SV183" s="9">
        <f t="shared" si="643"/>
        <v>93.001336116055597</v>
      </c>
      <c r="SW183" s="9">
        <f t="shared" si="1279"/>
        <v>97.195749777472656</v>
      </c>
      <c r="SX183" s="120">
        <f t="shared" si="950"/>
        <v>95.098542946764127</v>
      </c>
      <c r="SY183" s="15">
        <f t="shared" si="951"/>
        <v>-4.0902946690980183E-4</v>
      </c>
      <c r="SZ183" s="12"/>
      <c r="TA183" s="11">
        <f t="shared" si="1106"/>
        <v>-3.9322205445596891E-4</v>
      </c>
      <c r="TB183" s="10">
        <f t="shared" si="952"/>
        <v>95.183841261868693</v>
      </c>
      <c r="TC183" s="9">
        <f t="shared" si="645"/>
        <v>93.005933982624867</v>
      </c>
      <c r="TD183" s="9">
        <f t="shared" si="1280"/>
        <v>97.341147932737641</v>
      </c>
      <c r="TE183" s="120">
        <f t="shared" si="953"/>
        <v>95.173540957681254</v>
      </c>
      <c r="TF183" s="15">
        <f t="shared" si="954"/>
        <v>-4.2275998365776075E-4</v>
      </c>
      <c r="TG183" s="12"/>
      <c r="TH183" s="11">
        <f t="shared" si="1107"/>
        <v>-4.0701614037791779E-4</v>
      </c>
      <c r="TI183" s="10">
        <f t="shared" si="955"/>
        <v>95.258816696846765</v>
      </c>
      <c r="TJ183" s="9">
        <f t="shared" si="647"/>
        <v>93.010845717498881</v>
      </c>
      <c r="TK183" s="9">
        <f t="shared" si="1281"/>
        <v>97.487735039064646</v>
      </c>
      <c r="TL183" s="120">
        <f t="shared" si="956"/>
        <v>95.249290378281756</v>
      </c>
      <c r="TM183" s="15">
        <f t="shared" si="957"/>
        <v>-4.3657583644136081E-4</v>
      </c>
      <c r="TN183" s="12"/>
      <c r="TO183" s="11">
        <f t="shared" si="1108"/>
        <v>-4.2089780443729135E-4</v>
      </c>
      <c r="TP183" s="10">
        <f t="shared" si="958"/>
        <v>95.334544529816966</v>
      </c>
      <c r="TQ183" s="9">
        <f t="shared" si="649"/>
        <v>93.016083730366844</v>
      </c>
      <c r="TR183" s="9">
        <f t="shared" si="1282"/>
        <v>97.635446760938024</v>
      </c>
      <c r="TS183" s="120">
        <f t="shared" si="959"/>
        <v>95.325765245652434</v>
      </c>
      <c r="TT183" s="15">
        <f t="shared" si="960"/>
        <v>-4.5046954124668625E-4</v>
      </c>
      <c r="TU183" s="12"/>
      <c r="TV183" s="11">
        <f t="shared" si="1109"/>
        <v>-4.3485955744836877E-4</v>
      </c>
      <c r="TW183" s="10">
        <f t="shared" si="961"/>
        <v>95.410998845842272</v>
      </c>
      <c r="TX183" s="9">
        <f t="shared" si="651"/>
        <v>93.021660440021208</v>
      </c>
      <c r="TY183" s="9">
        <f t="shared" si="1283"/>
        <v>97.784217746063931</v>
      </c>
      <c r="TZ183" s="120">
        <f t="shared" si="962"/>
        <v>95.402939093042562</v>
      </c>
      <c r="UA183" s="15">
        <f t="shared" si="963"/>
        <v>-4.6443351401823861E-4</v>
      </c>
      <c r="UB183" s="12"/>
      <c r="UC183" s="11">
        <f t="shared" si="1110"/>
        <v>-4.4889380659769853E-4</v>
      </c>
      <c r="UD183" s="10">
        <f t="shared" si="964"/>
        <v>95.488153220116658</v>
      </c>
      <c r="UE183" s="9">
        <f t="shared" si="653"/>
        <v>93.027588250009643</v>
      </c>
      <c r="UF183" s="9">
        <f t="shared" si="1284"/>
        <v>97.933981696955385</v>
      </c>
      <c r="UG183" s="120">
        <f t="shared" si="965"/>
        <v>95.480784973482514</v>
      </c>
      <c r="UH183" s="15">
        <f t="shared" si="966"/>
        <v>-4.7846008001412911E-4</v>
      </c>
      <c r="UI183" s="12"/>
      <c r="UJ183" s="11">
        <f t="shared" si="1111"/>
        <v>-4.6299286475949043E-4</v>
      </c>
      <c r="UK183" s="10">
        <f t="shared" si="967"/>
        <v>95.565980741308948</v>
      </c>
      <c r="UL183" s="9">
        <f t="shared" si="655"/>
        <v>93.0338795238427</v>
      </c>
      <c r="UM183" s="9">
        <f t="shared" si="1285"/>
        <v>98.084671446629244</v>
      </c>
      <c r="UN183" s="120">
        <f t="shared" si="968"/>
        <v>95.559275485235972</v>
      </c>
      <c r="UO183" s="15">
        <f t="shared" si="969"/>
        <v>-4.9254148360554242E-4</v>
      </c>
      <c r="UP183" s="12"/>
      <c r="UQ183" s="11">
        <f t="shared" si="1112"/>
        <v>-4.7714896026658716E-4</v>
      </c>
      <c r="UR183" s="10">
        <f t="shared" si="970"/>
        <v>95.644454036763904</v>
      </c>
      <c r="US183" s="9">
        <f t="shared" si="657"/>
        <v>93.04054655983856</v>
      </c>
      <c r="UT183" s="9">
        <f t="shared" si="1286"/>
        <v>98.236219038117966</v>
      </c>
      <c r="UU183" s="120">
        <f t="shared" si="971"/>
        <v>95.638382798978256</v>
      </c>
      <c r="UV183" s="15">
        <f t="shared" si="972"/>
        <v>-5.0666989848363391E-4</v>
      </c>
      <c r="UW183" s="12"/>
      <c r="UX183" s="11">
        <f t="shared" si="1113"/>
        <v>-4.913542471004878E-4</v>
      </c>
      <c r="UY183" s="10">
        <f t="shared" si="973"/>
        <v>95.723545299454486</v>
      </c>
      <c r="UZ183" s="9">
        <f t="shared" si="659"/>
        <v>93.047601565690186</v>
      </c>
      <c r="VA183" s="9">
        <f t="shared" si="1287"/>
        <v>98.388555807472514</v>
      </c>
      <c r="VB183" s="120">
        <f t="shared" si="974"/>
        <v>95.71807868658135</v>
      </c>
      <c r="VC183" s="15">
        <f t="shared" si="975"/>
        <v>-5.2083743823393256E-4</v>
      </c>
      <c r="VD183" s="12"/>
      <c r="VE183" s="11">
        <f t="shared" si="1114"/>
        <v>-5.056008154608753E-4</v>
      </c>
      <c r="VF183" s="10">
        <f t="shared" si="976"/>
        <v>95.803226316567503</v>
      </c>
      <c r="VG183" s="9">
        <f t="shared" si="661"/>
        <v>93.055056632842764</v>
      </c>
      <c r="VH183" s="9">
        <f t="shared" si="1288"/>
        <v>98.541612469914369</v>
      </c>
      <c r="VI183" s="120">
        <f t="shared" si="977"/>
        <v>95.798334551378559</v>
      </c>
      <c r="VJ183" s="15">
        <f t="shared" si="978"/>
        <v>-5.350361672363229E-4</v>
      </c>
      <c r="VK183" s="12"/>
      <c r="VL183" s="11">
        <f t="shared" si="1115"/>
        <v>-5.1988070267294101E-4</v>
      </c>
      <c r="VM183" s="10">
        <f t="shared" si="979"/>
        <v>95.883468499596859</v>
      </c>
      <c r="VN183" s="9">
        <f t="shared" si="663"/>
        <v>93.062923710771727</v>
      </c>
      <c r="VO183" s="9">
        <f t="shared" si="1289"/>
        <v>98.695319208778386</v>
      </c>
      <c r="VP183" s="120">
        <f t="shared" si="980"/>
        <v>95.879121459775064</v>
      </c>
      <c r="VQ183" s="15">
        <f t="shared" si="981"/>
        <v>-5.492581118469146E-4</v>
      </c>
      <c r="VR183" s="12"/>
      <c r="VS183" s="11">
        <f t="shared" si="1116"/>
        <v>-5.3418590438896265E-4</v>
      </c>
      <c r="VT183" s="10">
        <f t="shared" si="982"/>
        <v>95.96424291581161</v>
      </c>
      <c r="VU183" s="9">
        <f t="shared" si="665"/>
        <v>93.071214581253543</v>
      </c>
      <c r="VV183" s="9">
        <f t="shared" si="1290"/>
        <v>98.849605766305189</v>
      </c>
      <c r="VW183" s="120">
        <f t="shared" si="983"/>
        <v>95.960410173779366</v>
      </c>
      <c r="VX183" s="15">
        <f t="shared" si="984"/>
        <v>-5.6349527176093235E-4</v>
      </c>
      <c r="VY183" s="12"/>
      <c r="VZ183" s="11">
        <f t="shared" si="1117"/>
        <v>-5.4850838598326202E-4</v>
      </c>
      <c r="WA183" s="10">
        <f t="shared" si="985"/>
        <v>96.045520320674328</v>
      </c>
      <c r="WB183" s="9">
        <f t="shared" si="667"/>
        <v>93.079940832720965</v>
      </c>
      <c r="WC183" s="9">
        <f t="shared" si="1291"/>
        <v>99.004401230554819</v>
      </c>
      <c r="WD183" s="120">
        <f t="shared" si="986"/>
        <v>96.042171031637892</v>
      </c>
      <c r="WE183" s="15">
        <f t="shared" si="987"/>
        <v>-5.7773960173387461E-4</v>
      </c>
      <c r="WF183" s="12"/>
      <c r="WG183" s="11">
        <f t="shared" si="1118"/>
        <v>-5.628400642276127E-4</v>
      </c>
      <c r="WH183" s="10">
        <f t="shared" si="988"/>
        <v>96.127271037930171</v>
      </c>
      <c r="WI183" s="9">
        <f t="shared" si="669"/>
        <v>93.089113833849126</v>
      </c>
      <c r="WJ183" s="9">
        <f t="shared" si="1292"/>
        <v>99.159634352919596</v>
      </c>
      <c r="WK183" s="120">
        <f t="shared" si="989"/>
        <v>96.124374093384361</v>
      </c>
      <c r="WL183" s="15">
        <f t="shared" si="990"/>
        <v>-5.9198304512043129E-4</v>
      </c>
      <c r="WM183" s="12"/>
      <c r="WN183" s="11">
        <f t="shared" si="1119"/>
        <v>-5.7717284094124723E-4</v>
      </c>
      <c r="WO183" s="10">
        <f t="shared" si="991"/>
        <v>96.209465105404263</v>
      </c>
      <c r="WP183" s="9">
        <f t="shared" si="671"/>
        <v>93.098744708007729</v>
      </c>
      <c r="WQ183" s="9">
        <f t="shared" si="1293"/>
        <v>99.315233911333195</v>
      </c>
      <c r="WR183" s="120">
        <f t="shared" si="992"/>
        <v>96.206989309670462</v>
      </c>
      <c r="WS183" s="15">
        <f t="shared" si="993"/>
        <v>-6.062175717851606E-4</v>
      </c>
      <c r="WT183" s="12"/>
      <c r="WU183" s="11">
        <f t="shared" si="1120"/>
        <v>-5.9149864105033595E-4</v>
      </c>
      <c r="WV183" s="10">
        <f t="shared" si="994"/>
        <v>96.292072444225013</v>
      </c>
      <c r="WW183" s="9">
        <f t="shared" si="673"/>
        <v>93.108844308917895</v>
      </c>
      <c r="WX183" s="9">
        <f t="shared" si="1294"/>
        <v>99.471128607976823</v>
      </c>
      <c r="WY183" s="120">
        <f t="shared" si="995"/>
        <v>96.289986458447359</v>
      </c>
      <c r="WZ183" s="15">
        <f t="shared" si="996"/>
        <v>-6.2043517050091863E-4</v>
      </c>
      <c r="XA183" s="12"/>
      <c r="XB183" s="11">
        <f t="shared" si="1121"/>
        <v>-6.0580940501284456E-4</v>
      </c>
      <c r="XC183" s="10">
        <f t="shared" si="997"/>
        <v>96.375062795221851</v>
      </c>
      <c r="XD183" s="9">
        <f t="shared" si="675"/>
        <v>93.119423196175177</v>
      </c>
      <c r="XE183" s="9">
        <f t="shared" si="1295"/>
        <v>99.627247001022553</v>
      </c>
      <c r="XF183" s="120">
        <f t="shared" si="998"/>
        <v>96.373335098598858</v>
      </c>
      <c r="XG183" s="15">
        <f t="shared" si="999"/>
        <v>-6.3462784467956601E-4</v>
      </c>
      <c r="XH183" s="12"/>
      <c r="XI183" s="11">
        <f t="shared" si="1122"/>
        <v>-6.2009708458819019E-4</v>
      </c>
      <c r="XJ183" s="10">
        <f t="shared" si="1000"/>
        <v>96.458405672324361</v>
      </c>
      <c r="XK183" s="9">
        <f t="shared" si="677"/>
        <v>93.13049161075439</v>
      </c>
      <c r="XL183" s="9">
        <f t="shared" si="1296"/>
        <v>99.783516795825165</v>
      </c>
      <c r="XM183" s="120">
        <f t="shared" si="1001"/>
        <v>96.457004203289785</v>
      </c>
      <c r="XN183" s="15">
        <f t="shared" si="1002"/>
        <v>-6.4878754563936361E-4</v>
      </c>
      <c r="XO183" s="12"/>
      <c r="XP183" s="11">
        <f t="shared" si="1123"/>
        <v>-6.3435357593358678E-4</v>
      </c>
      <c r="XQ183" s="10">
        <f t="shared" si="1003"/>
        <v>96.542069994583755</v>
      </c>
      <c r="XR183" s="9">
        <f t="shared" si="679"/>
        <v>93.142059448283987</v>
      </c>
      <c r="XS183" s="9">
        <f t="shared" si="1297"/>
        <v>99.939866597957717</v>
      </c>
      <c r="XT183" s="120">
        <f t="shared" si="1004"/>
        <v>96.540963023120852</v>
      </c>
      <c r="XU183" s="15">
        <f t="shared" si="1005"/>
        <v>-6.6290634616312692E-4</v>
      </c>
      <c r="XV183" s="12"/>
      <c r="XW183" s="11">
        <f t="shared" si="1124"/>
        <v>-6.4857089379954664E-4</v>
      </c>
      <c r="XX183" s="10">
        <f t="shared" si="1006"/>
        <v>96.62602495217233</v>
      </c>
      <c r="XY183" s="9">
        <f t="shared" si="681"/>
        <v>93.154136238569137</v>
      </c>
      <c r="XZ183" s="9">
        <f t="shared" si="1298"/>
        <v>100.09622520835833</v>
      </c>
      <c r="YA183" s="120">
        <f t="shared" si="1007"/>
        <v>96.625180723463728</v>
      </c>
      <c r="YB183" s="15">
        <f t="shared" si="1008"/>
        <v>-6.769763737594659E-4</v>
      </c>
      <c r="YC183" s="12"/>
      <c r="YD183" s="11">
        <f t="shared" si="1125"/>
        <v>-6.6274110466852938E-4</v>
      </c>
      <c r="YE183" s="10">
        <f t="shared" si="1009"/>
        <v>96.710239642530212</v>
      </c>
      <c r="YF183" s="9">
        <f t="shared" si="683"/>
        <v>93.166731123264825</v>
      </c>
      <c r="YG183" s="9">
        <f t="shared" si="1299"/>
        <v>100.25252032360281</v>
      </c>
      <c r="YH183" s="120">
        <f t="shared" si="1010"/>
        <v>96.709625723433817</v>
      </c>
      <c r="YI183" s="15">
        <f t="shared" si="1011"/>
        <v>-6.9098968609364677E-4</v>
      </c>
      <c r="YJ183" s="12"/>
      <c r="YK183" s="11">
        <f t="shared" si="1126"/>
        <v>-6.7685620182193383E-4</v>
      </c>
      <c r="YL183" s="10">
        <f t="shared" si="1012"/>
        <v>96.794682406946123</v>
      </c>
      <c r="YM183" s="9">
        <f t="shared" si="685"/>
        <v>93.179852829224188</v>
      </c>
      <c r="YN183" s="9">
        <f t="shared" si="1300"/>
        <v>100.40868125279299</v>
      </c>
      <c r="YO183" s="120">
        <f t="shared" si="1013"/>
        <v>96.794267041008595</v>
      </c>
      <c r="YP183" s="15">
        <f t="shared" si="1014"/>
        <v>-7.0493853853123198E-4</v>
      </c>
      <c r="YQ183" s="12"/>
      <c r="YR183" s="11">
        <f t="shared" si="1127"/>
        <v>-6.9090837391730625E-4</v>
      </c>
      <c r="YS183" s="10">
        <f t="shared" si="1015"/>
        <v>96.879322180515658</v>
      </c>
      <c r="YT183" s="9">
        <f t="shared" si="687"/>
        <v>93.193509652173375</v>
      </c>
      <c r="YU183" s="9">
        <f t="shared" si="1301"/>
        <v>100.56463615502278</v>
      </c>
      <c r="YV183" s="120">
        <f t="shared" si="1016"/>
        <v>96.879072903598086</v>
      </c>
      <c r="YW183" s="15">
        <f t="shared" si="1017"/>
        <v>-7.1881511633418798E-4</v>
      </c>
      <c r="YX183" s="12"/>
      <c r="YY183" s="11">
        <f t="shared" si="1128"/>
        <v>-7.0488973633104864E-4</v>
      </c>
      <c r="YZ183" s="10">
        <f t="shared" si="1018"/>
        <v>96.964127097689484</v>
      </c>
      <c r="ZA183" s="9">
        <f t="shared" si="689"/>
        <v>93.207709430824707</v>
      </c>
      <c r="ZB183" s="9">
        <f t="shared" si="1302"/>
        <v>100.72031443860207</v>
      </c>
      <c r="ZC183" s="120">
        <f t="shared" si="1019"/>
        <v>96.964011934713398</v>
      </c>
      <c r="ZD183" s="15">
        <f t="shared" si="1020"/>
        <v>-7.3261177115204607E-4</v>
      </c>
      <c r="ZE183" s="12"/>
      <c r="ZF183" s="11">
        <f t="shared" si="1129"/>
        <v>-7.1879256861216126E-4</v>
      </c>
      <c r="ZG183" s="10">
        <f t="shared" si="1021"/>
        <v>97.049065683394517</v>
      </c>
      <c r="ZH183" s="9">
        <f t="shared" si="691"/>
        <v>93.222459530537705</v>
      </c>
      <c r="ZI183" s="9">
        <f t="shared" si="1303"/>
        <v>100.87564454784477</v>
      </c>
      <c r="ZJ183" s="120">
        <f t="shared" si="1022"/>
        <v>97.049052039191238</v>
      </c>
      <c r="ZK183" s="15">
        <f t="shared" si="1023"/>
        <v>-7.4632080678795315E-4</v>
      </c>
      <c r="ZL183" s="12"/>
      <c r="ZM183" s="11">
        <f t="shared" si="1130"/>
        <v>-7.3260909955940689E-4</v>
      </c>
      <c r="ZN183" s="10">
        <f t="shared" si="1024"/>
        <v>97.134105734083732</v>
      </c>
      <c r="ZO183" s="9">
        <f t="shared" si="693"/>
        <v>93.237766819146188</v>
      </c>
      <c r="ZP183" s="9">
        <f t="shared" si="1304"/>
        <v>101.03055613217883</v>
      </c>
      <c r="ZQ183" s="120">
        <f t="shared" si="1025"/>
        <v>97.134161475662509</v>
      </c>
      <c r="ZR183" s="15">
        <f t="shared" si="1026"/>
        <v>-7.5993469308252982E-4</v>
      </c>
      <c r="ZS183" s="12"/>
      <c r="ZT183" s="11">
        <f t="shared" si="1131"/>
        <v>-7.4633172203015239E-4</v>
      </c>
      <c r="ZU183" s="10">
        <f t="shared" si="1027"/>
        <v>97.219215394431899</v>
      </c>
      <c r="ZV183" s="9">
        <f t="shared" si="695"/>
        <v>93.25363765189212</v>
      </c>
      <c r="ZW183" s="9">
        <f t="shared" si="1305"/>
        <v>101.18497808163418</v>
      </c>
      <c r="ZX183" s="120">
        <f t="shared" si="1028"/>
        <v>97.21930786676316</v>
      </c>
      <c r="ZY183" s="15">
        <f t="shared" si="1029"/>
        <v>-7.7344587580843011E-4</v>
      </c>
      <c r="ZZ183" s="12"/>
      <c r="AAA183" s="11">
        <f t="shared" si="1132"/>
        <v>-7.5995280221915291E-4</v>
      </c>
      <c r="AAB183" s="10">
        <f t="shared" si="1030"/>
        <v>97.304362163736755</v>
      </c>
      <c r="AAC183" s="9">
        <f t="shared" si="697"/>
        <v>93.270077849281193</v>
      </c>
      <c r="AAD183" s="9">
        <f t="shared" si="1306"/>
        <v>101.3388445312406</v>
      </c>
      <c r="AAE183" s="120">
        <f t="shared" si="1031"/>
        <v>97.304461190260895</v>
      </c>
      <c r="AAF183" s="15">
        <f t="shared" si="1032"/>
        <v>-7.8684736436472895E-4</v>
      </c>
      <c r="AAG183" s="12"/>
      <c r="AAH183" s="11">
        <f t="shared" si="1133"/>
        <v>-7.7346526988280554E-4</v>
      </c>
      <c r="AAI183" s="10">
        <f t="shared" si="1033"/>
        <v>97.389515899475896</v>
      </c>
      <c r="AAJ183" s="9">
        <f t="shared" si="699"/>
        <v>93.287092700675913</v>
      </c>
      <c r="AAK183" s="9">
        <f t="shared" si="1307"/>
        <v>101.49212410415585</v>
      </c>
      <c r="AAL183" s="120">
        <f t="shared" si="1034"/>
        <v>97.389608402415888</v>
      </c>
      <c r="AAM183" s="15">
        <f t="shared" si="1035"/>
        <v>-8.0013558314840792E-4</v>
      </c>
      <c r="AAN183" s="12"/>
      <c r="AAO183" s="11">
        <f t="shared" si="1134"/>
        <v>-7.8686548211973734E-4</v>
      </c>
      <c r="AAP183" s="10">
        <f t="shared" si="1036"/>
        <v>97.474663503415201</v>
      </c>
      <c r="AAQ183" s="9">
        <f t="shared" si="701"/>
        <v>93.304687095787301</v>
      </c>
      <c r="AAR183" s="9">
        <f t="shared" si="702"/>
        <v>101.64479760238163</v>
      </c>
      <c r="AAS183" s="120">
        <f t="shared" si="1037"/>
        <v>97.474742349084465</v>
      </c>
      <c r="AAT183" s="15">
        <f t="shared" si="1038"/>
        <v>-8.1330818318205893E-4</v>
      </c>
      <c r="AAU183" s="12"/>
      <c r="AAV183" s="11">
        <f t="shared" si="1135"/>
        <v>-8.0015102707582675E-4</v>
      </c>
      <c r="AAW183" s="10">
        <f t="shared" si="1039"/>
        <v>97.559797789687707</v>
      </c>
      <c r="AAX183" s="9">
        <f t="shared" si="703"/>
        <v>93.322865571133832</v>
      </c>
      <c r="AAY183" s="9">
        <f t="shared" si="704"/>
        <v>101.79684711964362</v>
      </c>
      <c r="AAZ183" s="120">
        <f t="shared" si="1040"/>
        <v>97.559856345388724</v>
      </c>
      <c r="ABA183" s="15">
        <f t="shared" si="1041"/>
        <v>-8.2636297589671899E-4</v>
      </c>
      <c r="ABB183" s="12"/>
      <c r="ABC183" s="11">
        <f t="shared" si="1227"/>
        <v>-8.1331965361695522E-4</v>
      </c>
      <c r="ABD183" s="10">
        <f t="shared" si="1228"/>
        <v>97.644912042372624</v>
      </c>
      <c r="ABE183" s="9">
        <f t="shared" si="1308"/>
        <v>93.34163231269909</v>
      </c>
      <c r="ABF183" s="9">
        <f t="shared" si="1229"/>
        <v>101.94825600755033</v>
      </c>
      <c r="ABG183" s="120">
        <f t="shared" si="1043"/>
        <v>97.644944160124709</v>
      </c>
      <c r="ABH183" s="15">
        <f t="shared" si="1230"/>
        <v>-8.3929792957257725E-4</v>
      </c>
      <c r="ABI183" s="12"/>
      <c r="ABJ183" s="11">
        <f t="shared" si="1231"/>
        <v>-8.2636926786258788E-4</v>
      </c>
      <c r="ABK183" s="10">
        <f t="shared" si="1232"/>
        <v>97.72999999999999</v>
      </c>
      <c r="ABL183" s="9">
        <f t="shared" si="706"/>
        <v>93.360991159146181</v>
      </c>
      <c r="ABM183" s="9"/>
      <c r="ABN183" s="101">
        <f t="shared" si="1046"/>
        <v>97.72999999999999</v>
      </c>
      <c r="ABO183" s="15">
        <f t="shared" si="1233"/>
        <v>-8.5211116563782075E-4</v>
      </c>
      <c r="ABP183" s="11"/>
      <c r="ABQ183" s="11"/>
    </row>
    <row r="184" spans="1:745" x14ac:dyDescent="0.2">
      <c r="A184" s="1">
        <f t="shared" si="707"/>
        <v>175.2</v>
      </c>
      <c r="B184" s="1">
        <f t="shared" si="1048"/>
        <v>-530.86680486868977</v>
      </c>
      <c r="C184" s="1">
        <f t="shared" si="1049"/>
        <v>-2564065.8939724509</v>
      </c>
      <c r="D184" s="2">
        <f t="shared" si="1050"/>
        <v>119.74</v>
      </c>
      <c r="E184" s="7">
        <f t="shared" si="1051"/>
        <v>2.8300000000000001E-3</v>
      </c>
      <c r="F184" s="1">
        <f t="shared" si="1052"/>
        <v>6.2352202539999999E-2</v>
      </c>
      <c r="G184" s="2">
        <f t="shared" si="1053"/>
        <v>3500</v>
      </c>
      <c r="H184" s="3">
        <f t="shared" si="1164"/>
        <v>58.333333333333336</v>
      </c>
      <c r="I184" s="3">
        <f t="shared" si="1165"/>
        <v>366.52</v>
      </c>
      <c r="J184" s="1">
        <f t="shared" si="1054"/>
        <v>0.77</v>
      </c>
      <c r="K184" s="1">
        <f t="shared" si="1055"/>
        <v>0.65</v>
      </c>
      <c r="L184" s="1">
        <f t="shared" si="1166"/>
        <v>0.50050000000000006</v>
      </c>
      <c r="M184" s="40">
        <f t="shared" si="1167"/>
        <v>9.0273513153513143</v>
      </c>
      <c r="N184" s="40">
        <f t="shared" si="1168"/>
        <v>685.17596483516479</v>
      </c>
      <c r="O184" s="1">
        <f t="shared" si="1056"/>
        <v>22.01</v>
      </c>
      <c r="P184" s="1">
        <f t="shared" si="1057"/>
        <v>101</v>
      </c>
      <c r="Q184" s="2">
        <f t="shared" si="1058"/>
        <v>9568.08</v>
      </c>
      <c r="R184" s="1">
        <f t="shared" si="1169"/>
        <v>95.680800000000005</v>
      </c>
      <c r="S184" s="7">
        <f t="shared" si="1059"/>
        <v>0.1084</v>
      </c>
      <c r="T184" s="7">
        <f t="shared" si="1170"/>
        <v>9.228889823999999E-3</v>
      </c>
      <c r="U184" s="7">
        <f t="shared" si="1171"/>
        <v>5.2029491518009133E-2</v>
      </c>
      <c r="V184" s="40">
        <f t="shared" si="1172"/>
        <v>5127.2756619537149</v>
      </c>
      <c r="W184" s="1">
        <f t="shared" si="1060"/>
        <v>0</v>
      </c>
      <c r="X184" s="1">
        <f t="shared" si="1061"/>
        <v>119.74</v>
      </c>
      <c r="Y184" s="1">
        <f t="shared" si="1062"/>
        <v>97.72999999999999</v>
      </c>
      <c r="Z184" s="6">
        <f t="shared" si="1173"/>
        <v>0.80246106979523479</v>
      </c>
      <c r="AA184" s="2">
        <f t="shared" si="1063"/>
        <v>464.2</v>
      </c>
      <c r="AB184" s="40">
        <f t="shared" si="1174"/>
        <v>27481.926356927921</v>
      </c>
      <c r="AC184" s="1">
        <f t="shared" si="1175"/>
        <v>0.20611977595863853</v>
      </c>
      <c r="AD184" s="2">
        <f t="shared" si="1147"/>
        <v>62</v>
      </c>
      <c r="AE184" s="10">
        <f t="shared" si="1176"/>
        <v>12.779426109435589</v>
      </c>
      <c r="AF184" s="12">
        <f t="shared" si="1177"/>
        <v>8.8849463837555376E-2</v>
      </c>
      <c r="AG184" s="43">
        <f t="shared" si="1178"/>
        <v>-1.3877622711884377E-4</v>
      </c>
      <c r="AH184" s="97">
        <f t="shared" si="1179"/>
        <v>3.571219992421395E-5</v>
      </c>
      <c r="AI184" s="11">
        <f t="shared" si="1180"/>
        <v>0</v>
      </c>
      <c r="AJ184" s="43">
        <f t="shared" si="1181"/>
        <v>2.0180615892514383E-3</v>
      </c>
      <c r="AK184" s="43"/>
      <c r="AL184" s="11">
        <f t="shared" si="1182"/>
        <v>0</v>
      </c>
      <c r="AM184" s="10">
        <f t="shared" si="1183"/>
        <v>93.137293959377246</v>
      </c>
      <c r="AN184" s="9"/>
      <c r="AO184" s="9">
        <f t="shared" si="1184"/>
        <v>92.951502434086066</v>
      </c>
      <c r="AP184" s="108">
        <f t="shared" si="715"/>
        <v>92.951502434086066</v>
      </c>
      <c r="AQ184" s="15">
        <f t="shared" si="1185"/>
        <v>0</v>
      </c>
      <c r="AR184" s="49"/>
      <c r="AS184" s="11">
        <f t="shared" si="1186"/>
        <v>1.8118837336344557E-5</v>
      </c>
      <c r="AT184" s="10">
        <f t="shared" si="1187"/>
        <v>93.044393685679708</v>
      </c>
      <c r="AU184" s="9">
        <f t="shared" si="1188"/>
        <v>92.951502434086066</v>
      </c>
      <c r="AV184" s="9">
        <f t="shared" si="1189"/>
        <v>92.766568217683812</v>
      </c>
      <c r="AW184" s="101">
        <f t="shared" si="719"/>
        <v>92.859035325884946</v>
      </c>
      <c r="AX184" s="15">
        <f t="shared" si="720"/>
        <v>1.8034354752419562E-5</v>
      </c>
      <c r="AY184" s="49"/>
      <c r="AZ184" s="11">
        <f t="shared" si="1190"/>
        <v>3.6154935665729899E-5</v>
      </c>
      <c r="BA184" s="10">
        <f t="shared" si="1191"/>
        <v>92.951908615574951</v>
      </c>
      <c r="BB184" s="9">
        <f t="shared" si="1192"/>
        <v>92.951493495920644</v>
      </c>
      <c r="BC184" s="9">
        <f t="shared" si="1193"/>
        <v>92.582473834621524</v>
      </c>
      <c r="BD184" s="101">
        <f t="shared" si="723"/>
        <v>92.766983665271084</v>
      </c>
      <c r="BE184" s="15">
        <f t="shared" si="1194"/>
        <v>3.5985939281301252E-5</v>
      </c>
      <c r="BF184" s="49"/>
      <c r="BG184" s="11">
        <f t="shared" si="1195"/>
        <v>5.4108231571933156E-5</v>
      </c>
      <c r="BH184" s="10">
        <f t="shared" si="1196"/>
        <v>92.859821194615961</v>
      </c>
      <c r="BI184" s="9">
        <f t="shared" si="1197"/>
        <v>92.951457907160574</v>
      </c>
      <c r="BJ184" s="9">
        <f t="shared" si="1198"/>
        <v>92.399201836750365</v>
      </c>
      <c r="BK184" s="101">
        <f t="shared" si="728"/>
        <v>92.675329871955469</v>
      </c>
      <c r="BL184" s="15">
        <f t="shared" si="1199"/>
        <v>5.3854727814632018E-5</v>
      </c>
      <c r="BM184" s="49"/>
      <c r="BN184" s="11">
        <f t="shared" si="1200"/>
        <v>7.1978683074937346E-5</v>
      </c>
      <c r="BO184" s="10">
        <f t="shared" si="1201"/>
        <v>92.768114004700791</v>
      </c>
      <c r="BP184" s="9">
        <f t="shared" si="1202"/>
        <v>92.951378200458166</v>
      </c>
      <c r="BQ184" s="9">
        <f t="shared" si="1203"/>
        <v>92.216734812044024</v>
      </c>
      <c r="BR184" s="101">
        <f t="shared" si="733"/>
        <v>92.584056506251102</v>
      </c>
      <c r="BS184" s="15">
        <f t="shared" si="1204"/>
        <v>7.1640714957599592E-5</v>
      </c>
      <c r="BT184" s="12"/>
      <c r="BU184" s="11">
        <f t="shared" si="1205"/>
        <v>8.9766268696358099E-5</v>
      </c>
      <c r="BV184" s="10">
        <f t="shared" si="1206"/>
        <v>92.676769767899984</v>
      </c>
      <c r="BW184" s="9">
        <f t="shared" si="1207"/>
        <v>92.951237152438097</v>
      </c>
      <c r="BX184" s="9">
        <f t="shared" si="1208"/>
        <v>92.035055393009273</v>
      </c>
      <c r="BY184" s="101">
        <f t="shared" si="738"/>
        <v>92.493146272723692</v>
      </c>
      <c r="BZ184" s="15">
        <f t="shared" si="1209"/>
        <v>8.9343914764249715E-5</v>
      </c>
      <c r="CA184" s="12"/>
      <c r="CB184" s="11">
        <f t="shared" si="1210"/>
        <v>1.0747098654454049E-4</v>
      </c>
      <c r="CC184" s="10">
        <f t="shared" si="1211"/>
        <v>92.585771350079966</v>
      </c>
      <c r="CD184" s="9">
        <f t="shared" si="1212"/>
        <v>92.951017782492571</v>
      </c>
      <c r="CE184" s="9">
        <f t="shared" si="1213"/>
        <v>91.854146264785911</v>
      </c>
      <c r="CF184" s="101">
        <f t="shared" si="743"/>
        <v>92.402582023639241</v>
      </c>
      <c r="CG184" s="15">
        <f t="shared" si="1214"/>
        <v>1.0696435983009973E-4</v>
      </c>
      <c r="CH184" s="12"/>
      <c r="CI184" s="11">
        <f t="shared" si="1215"/>
        <v>1.250928534199331E-4</v>
      </c>
      <c r="CJ184" s="10">
        <f t="shared" si="1216"/>
        <v>92.495101764326293</v>
      </c>
      <c r="CK184" s="9">
        <f t="shared" si="1217"/>
        <v>92.950703351487348</v>
      </c>
      <c r="CL184" s="9">
        <f t="shared" si="1218"/>
        <v>91.673990172942496</v>
      </c>
      <c r="CM184" s="101">
        <f t="shared" si="748"/>
        <v>92.312346762214929</v>
      </c>
      <c r="CN184" s="15">
        <f t="shared" si="1219"/>
        <v>1.2450210040573041E-4</v>
      </c>
      <c r="CO184" s="12"/>
      <c r="CP184" s="11">
        <f t="shared" si="1220"/>
        <v>1.4263190394075585E-4</v>
      </c>
      <c r="CQ184" s="10">
        <f t="shared" si="1221"/>
        <v>92.404744174173118</v>
      </c>
      <c r="CR184" s="9">
        <f t="shared" si="1222"/>
        <v>92.950277360385144</v>
      </c>
      <c r="CS184" s="9">
        <f t="shared" si="524"/>
        <v>91.494569930968268</v>
      </c>
      <c r="CT184" s="101">
        <f t="shared" si="752"/>
        <v>92.222423645676713</v>
      </c>
      <c r="CU184" s="15">
        <f t="shared" si="1223"/>
        <v>1.4195720353196045E-4</v>
      </c>
      <c r="CV184" s="12"/>
      <c r="CW184" s="11">
        <f t="shared" si="754"/>
        <v>1.6008818968957418E-4</v>
      </c>
      <c r="CX184" s="10">
        <f t="shared" si="755"/>
        <v>92.314681896642156</v>
      </c>
      <c r="CY184" s="9">
        <f t="shared" si="525"/>
        <v>92.949723548792491</v>
      </c>
      <c r="CZ184" s="9">
        <f t="shared" si="526"/>
        <v>91.315868427465148</v>
      </c>
      <c r="DA184" s="101">
        <f t="shared" si="756"/>
        <v>92.132795988128819</v>
      </c>
      <c r="DB184" s="15">
        <f t="shared" si="757"/>
        <v>1.5932975219678101E-4</v>
      </c>
      <c r="DC184" s="12"/>
      <c r="DD184" s="11">
        <f t="shared" si="758"/>
        <v>1.7746177838101515E-4</v>
      </c>
      <c r="DE184" s="10">
        <f t="shared" si="759"/>
        <v>92.224898405096042</v>
      </c>
      <c r="DF184" s="9">
        <f t="shared" si="527"/>
        <v>92.949025893436229</v>
      </c>
      <c r="DG184" s="9">
        <f t="shared" si="528"/>
        <v>91.137868633046935</v>
      </c>
      <c r="DH184" s="101">
        <f t="shared" si="760"/>
        <v>92.043447263241575</v>
      </c>
      <c r="DI184" s="15">
        <f t="shared" si="761"/>
        <v>1.7661984451399464E-4</v>
      </c>
      <c r="DJ184" s="12"/>
      <c r="DK184" s="11">
        <f t="shared" si="762"/>
        <v>1.9475275305053382E-4</v>
      </c>
      <c r="DL184" s="10">
        <f t="shared" si="763"/>
        <v>92.135377331912451</v>
      </c>
      <c r="DM184" s="9">
        <f t="shared" si="529"/>
        <v>92.948168606575152</v>
      </c>
      <c r="DN184" s="9">
        <f t="shared" si="530"/>
        <v>90.960553606945581</v>
      </c>
      <c r="DO184" s="101">
        <f t="shared" si="764"/>
        <v>91.954361106760359</v>
      </c>
      <c r="DP184" s="15">
        <f t="shared" si="765"/>
        <v>1.9382759292409661E-4</v>
      </c>
      <c r="DQ184" s="12"/>
      <c r="DR184" s="11">
        <f t="shared" si="766"/>
        <v>2.1196121126480408E-4</v>
      </c>
      <c r="DS184" s="10">
        <f t="shared" si="767"/>
        <v>92.046102470981708</v>
      </c>
      <c r="DT184" s="9">
        <f t="shared" si="531"/>
        <v>92.947136134352391</v>
      </c>
      <c r="DU184" s="9">
        <f t="shared" si="532"/>
        <v>90.783906503333142</v>
      </c>
      <c r="DV184" s="101">
        <f t="shared" si="768"/>
        <v>91.865521318842767</v>
      </c>
      <c r="DW184" s="15">
        <f t="shared" si="769"/>
        <v>2.1095312341710181E-4</v>
      </c>
      <c r="DX184" s="12"/>
      <c r="DY184" s="11">
        <f t="shared" si="770"/>
        <v>2.2908726435347297E-4</v>
      </c>
      <c r="DZ184" s="10">
        <f t="shared" si="771"/>
        <v>91.957057780034717</v>
      </c>
      <c r="EA184" s="9">
        <f t="shared" si="533"/>
        <v>92.945913155093876</v>
      </c>
      <c r="EB184" s="9">
        <f t="shared" si="534"/>
        <v>90.607910577360713</v>
      </c>
      <c r="EC184" s="101">
        <f t="shared" si="772"/>
        <v>91.776911866227294</v>
      </c>
      <c r="ED184" s="15">
        <f t="shared" si="773"/>
        <v>2.2799657477771376E-4</v>
      </c>
      <c r="EE184" s="12"/>
      <c r="EF184" s="11">
        <f t="shared" si="774"/>
        <v>2.461310366626527E-4</v>
      </c>
      <c r="EG184" s="10">
        <f t="shared" si="775"/>
        <v>91.868227382804434</v>
      </c>
      <c r="EH184" s="9">
        <f t="shared" si="535"/>
        <v>92.944484577557873</v>
      </c>
      <c r="EI184" s="9">
        <f t="shared" si="536"/>
        <v>90.432549190922487</v>
      </c>
      <c r="EJ184" s="101">
        <f t="shared" si="776"/>
        <v>91.688516884240187</v>
      </c>
      <c r="EK184" s="15">
        <f t="shared" si="777"/>
        <v>2.4495809785251682E-4</v>
      </c>
      <c r="EL184" s="12"/>
      <c r="EM184" s="11">
        <f t="shared" si="778"/>
        <v>2.630926648298873E-4</v>
      </c>
      <c r="EN184" s="10">
        <f t="shared" si="779"/>
        <v>91.779595571027329</v>
      </c>
      <c r="EO184" s="9">
        <f t="shared" si="537"/>
        <v>92.94283553914039</v>
      </c>
      <c r="EP184" s="9">
        <f t="shared" si="538"/>
        <v>90.257805818146522</v>
      </c>
      <c r="EQ184" s="101">
        <f t="shared" si="780"/>
        <v>91.600320678643456</v>
      </c>
      <c r="ER184" s="15">
        <f t="shared" si="781"/>
        <v>2.6183785483953814E-4</v>
      </c>
      <c r="ES184" s="12"/>
      <c r="ET184" s="11">
        <f t="shared" si="782"/>
        <v>2.7997229708092108E-4</v>
      </c>
      <c r="EU184" s="10">
        <f t="shared" si="783"/>
        <v>91.69114680628789</v>
      </c>
      <c r="EV184" s="9">
        <f t="shared" si="539"/>
        <v>92.940951404041172</v>
      </c>
      <c r="EW184" s="9">
        <f t="shared" si="540"/>
        <v>90.083664050621834</v>
      </c>
      <c r="EX184" s="101">
        <f t="shared" si="784"/>
        <v>91.512307727331503</v>
      </c>
      <c r="EY184" s="15">
        <f t="shared" si="785"/>
        <v>2.7863601859965016E-4</v>
      </c>
      <c r="EZ184" s="12"/>
      <c r="FA184" s="11">
        <f t="shared" si="786"/>
        <v>2.9677009254778852E-4</v>
      </c>
      <c r="FB184" s="10">
        <f t="shared" si="787"/>
        <v>91.602865721713229</v>
      </c>
      <c r="FC184" s="9">
        <f t="shared" si="541"/>
        <v>92.938817761394546</v>
      </c>
      <c r="FD184" s="9">
        <f t="shared" si="542"/>
        <v>89.910107602361705</v>
      </c>
      <c r="FE184" s="101">
        <f t="shared" si="788"/>
        <v>91.424462681878126</v>
      </c>
      <c r="FF184" s="15">
        <f t="shared" si="789"/>
        <v>2.953527719902981E-4</v>
      </c>
      <c r="FG184" s="12"/>
      <c r="FH184" s="11">
        <f t="shared" si="790"/>
        <v>3.1348622060871459E-4</v>
      </c>
      <c r="FI184" s="10">
        <f t="shared" si="791"/>
        <v>91.514737123519708</v>
      </c>
      <c r="FJ184" s="9">
        <f t="shared" si="543"/>
        <v>92.936420423369484</v>
      </c>
      <c r="FK184" s="9">
        <f t="shared" si="544"/>
        <v>89.737120314514641</v>
      </c>
      <c r="FL184" s="101">
        <f t="shared" si="792"/>
        <v>91.336770368942069</v>
      </c>
      <c r="FM184" s="15">
        <f t="shared" si="793"/>
        <v>3.1198830722081321E-4</v>
      </c>
      <c r="FN184" s="12"/>
      <c r="FO184" s="11">
        <f t="shared" si="794"/>
        <v>3.3012086024907363E-4</v>
      </c>
      <c r="FP184" s="10">
        <f t="shared" si="795"/>
        <v>91.426745992419413</v>
      </c>
      <c r="FQ184" s="9">
        <f t="shared" si="545"/>
        <v>92.933745423242655</v>
      </c>
      <c r="FR184" s="9">
        <f t="shared" si="546"/>
        <v>89.564686159823893</v>
      </c>
      <c r="FS184" s="101">
        <f t="shared" si="796"/>
        <v>91.249215791533274</v>
      </c>
      <c r="FT184" s="15">
        <f t="shared" si="797"/>
        <v>3.2854282522962734E-4</v>
      </c>
      <c r="FU184" s="12"/>
      <c r="FV184" s="11">
        <f t="shared" si="798"/>
        <v>3.4667419944380603E-4</v>
      </c>
      <c r="FW184" s="10">
        <f t="shared" si="799"/>
        <v>91.33887748488867</v>
      </c>
      <c r="FX184" s="9">
        <f t="shared" si="547"/>
        <v>92.930779013448429</v>
      </c>
      <c r="FY184" s="9">
        <f t="shared" si="548"/>
        <v>89.392789246843648</v>
      </c>
      <c r="FZ184" s="101">
        <f t="shared" si="800"/>
        <v>91.161784130146032</v>
      </c>
      <c r="GA184" s="15">
        <f t="shared" si="801"/>
        <v>3.450165350829477E-4</v>
      </c>
      <c r="GB184" s="12"/>
      <c r="GC184" s="11">
        <f t="shared" si="802"/>
        <v>3.6314643456080808E-4</v>
      </c>
      <c r="GD184" s="10">
        <f t="shared" si="803"/>
        <v>91.251116934304548</v>
      </c>
      <c r="GE184" s="9">
        <f t="shared" si="549"/>
        <v>92.92750766360929</v>
      </c>
      <c r="GF184" s="9">
        <f t="shared" si="550"/>
        <v>89.221413823916748</v>
      </c>
      <c r="GG184" s="101">
        <f t="shared" si="804"/>
        <v>91.074460743763012</v>
      </c>
      <c r="GH184" s="15">
        <f t="shared" si="805"/>
        <v>3.6140965339479853E-4</v>
      </c>
      <c r="GI184" s="12"/>
      <c r="GJ184" s="11">
        <f t="shared" si="1224"/>
        <v>3.7953776978523306E-4</v>
      </c>
      <c r="GK184" s="10">
        <f t="shared" si="1225"/>
        <v>91.16344985195343</v>
      </c>
      <c r="GL184" s="9">
        <f t="shared" si="551"/>
        <v>92.923918058550115</v>
      </c>
      <c r="GM184" s="9">
        <f t="shared" si="1234"/>
        <v>89.050544282920171</v>
      </c>
      <c r="GN184" s="120">
        <f t="shared" si="808"/>
        <v>90.987231170735143</v>
      </c>
      <c r="GO184" s="15">
        <f t="shared" si="1226"/>
        <v>3.7772240376812699E-4</v>
      </c>
      <c r="GP184" s="12"/>
      <c r="GQ184" s="11">
        <f t="shared" si="810"/>
        <v>3.9584841656444437E-4</v>
      </c>
      <c r="GR184" s="10">
        <f t="shared" si="811"/>
        <v>91.075861927916321</v>
      </c>
      <c r="GS184" s="9">
        <f t="shared" si="553"/>
        <v>92.919997096299454</v>
      </c>
      <c r="GT184" s="9">
        <f t="shared" si="1235"/>
        <v>88.880165162784778</v>
      </c>
      <c r="GU184" s="120">
        <f t="shared" si="812"/>
        <v>90.900081129542116</v>
      </c>
      <c r="GV184" s="15">
        <f t="shared" si="813"/>
        <v>3.9395501625665713E-4</v>
      </c>
      <c r="GW184" s="12"/>
      <c r="GX184" s="11">
        <f t="shared" si="814"/>
        <v>4.1207859307328413E-4</v>
      </c>
      <c r="GY184" s="10">
        <f t="shared" si="815"/>
        <v>90.988339031835693</v>
      </c>
      <c r="GZ184" s="9">
        <f t="shared" si="555"/>
        <v>92.915731886080962</v>
      </c>
      <c r="HA184" s="9">
        <f t="shared" si="556"/>
        <v>88.710261152793365</v>
      </c>
      <c r="HB184" s="101">
        <f t="shared" si="816"/>
        <v>90.812996519437164</v>
      </c>
      <c r="HC184" s="15">
        <f t="shared" si="817"/>
        <v>4.1010772684739276E-4</v>
      </c>
      <c r="HD184" s="12"/>
      <c r="HE184" s="11">
        <f t="shared" si="818"/>
        <v>4.2822852369959422E-4</v>
      </c>
      <c r="HF184" s="10">
        <f t="shared" si="819"/>
        <v>90.900867213567309</v>
      </c>
      <c r="HG184" s="9">
        <f t="shared" si="557"/>
        <v>92.911109746297583</v>
      </c>
      <c r="HH184" s="9">
        <f t="shared" si="558"/>
        <v>88.540817095663456</v>
      </c>
      <c r="HI184" s="101">
        <f t="shared" si="820"/>
        <v>90.72596342098052</v>
      </c>
      <c r="HJ184" s="15">
        <f t="shared" si="821"/>
        <v>4.2618077696341918E-4</v>
      </c>
      <c r="HK184" s="12"/>
      <c r="HL184" s="11">
        <f t="shared" si="822"/>
        <v>4.4429843854965978E-4</v>
      </c>
      <c r="HM184" s="10">
        <f t="shared" si="823"/>
        <v>90.813432703721546</v>
      </c>
      <c r="HN184" s="9">
        <f t="shared" si="559"/>
        <v>92.906118202511408</v>
      </c>
      <c r="HO184" s="9">
        <f t="shared" si="1236"/>
        <v>88.37181799042439</v>
      </c>
      <c r="HP184" s="120">
        <f t="shared" si="824"/>
        <v>90.638968096467892</v>
      </c>
      <c r="HQ184" s="15">
        <f t="shared" si="825"/>
        <v>4.4217441298633695E-4</v>
      </c>
      <c r="HR184" s="12"/>
      <c r="HS184" s="11">
        <f t="shared" si="1064"/>
        <v>4.6028857297290951E-4</v>
      </c>
      <c r="HT184" s="10">
        <f t="shared" si="826"/>
        <v>90.72602191410023</v>
      </c>
      <c r="HU184" s="9">
        <f t="shared" si="1237"/>
        <v>92.900744985421525</v>
      </c>
      <c r="HV184" s="9">
        <f t="shared" si="562"/>
        <v>88.20324899508762</v>
      </c>
      <c r="HW184" s="120">
        <f t="shared" si="827"/>
        <v>90.551996990254565</v>
      </c>
      <c r="HX184" s="15">
        <f t="shared" si="828"/>
        <v>4.5808888579865914E-4</v>
      </c>
      <c r="HY184" s="12"/>
      <c r="HZ184" s="11">
        <f t="shared" si="1065"/>
        <v>4.7619916710622861E-4</v>
      </c>
      <c r="IA184" s="10">
        <f t="shared" si="829"/>
        <v>90.638621438029674</v>
      </c>
      <c r="IB184" s="9">
        <f t="shared" si="1238"/>
        <v>92.894978028842345</v>
      </c>
      <c r="IC184" s="9">
        <f t="shared" si="564"/>
        <v>88.035095429122052</v>
      </c>
      <c r="ID184" s="120">
        <f t="shared" si="830"/>
        <v>90.465036728982199</v>
      </c>
      <c r="IE184" s="15">
        <f t="shared" si="831"/>
        <v>4.7392445034528019E-4</v>
      </c>
      <c r="IF184" s="12"/>
      <c r="IG184" s="11">
        <f t="shared" si="1066"/>
        <v>4.9203046543699891E-4</v>
      </c>
      <c r="IH184" s="10">
        <f t="shared" si="832"/>
        <v>90.551218050596844</v>
      </c>
      <c r="II184" s="9">
        <f t="shared" si="1239"/>
        <v>92.888805467684364</v>
      </c>
      <c r="IJ184" s="9">
        <f t="shared" si="566"/>
        <v>87.867342775739814</v>
      </c>
      <c r="IK184" s="120">
        <f t="shared" si="833"/>
        <v>90.378074121712089</v>
      </c>
      <c r="IL184" s="15">
        <f t="shared" si="834"/>
        <v>4.8968136521366145E-4</v>
      </c>
      <c r="IM184" s="12"/>
      <c r="IN184" s="11">
        <f t="shared" si="1067"/>
        <v>5.0778271638454015E-4</v>
      </c>
      <c r="IO184" s="10">
        <f t="shared" si="835"/>
        <v>90.463798708792439</v>
      </c>
      <c r="IP184" s="9">
        <f t="shared" si="1240"/>
        <v>92.882215635939659</v>
      </c>
      <c r="IQ184" s="9">
        <f t="shared" si="568"/>
        <v>87.699976683992432</v>
      </c>
      <c r="IR184" s="120">
        <f t="shared" si="836"/>
        <v>90.291096159966045</v>
      </c>
      <c r="IS184" s="15">
        <f t="shared" si="837"/>
        <v>5.0535989223296105E-4</v>
      </c>
      <c r="IT184" s="12"/>
      <c r="IU184" s="11">
        <f t="shared" si="1068"/>
        <v>5.2345617190019595E-4</v>
      </c>
      <c r="IV184" s="10">
        <f t="shared" si="838"/>
        <v>90.376350551561728</v>
      </c>
      <c r="IW184" s="9">
        <f t="shared" si="1241"/>
        <v>92.875197064673799</v>
      </c>
      <c r="IX184" s="9">
        <f t="shared" si="570"/>
        <v>87.53298297069216</v>
      </c>
      <c r="IY184" s="120">
        <f t="shared" si="839"/>
        <v>90.204090017682972</v>
      </c>
      <c r="IZ184" s="15">
        <f t="shared" si="840"/>
        <v>5.2096029609085203E-4</v>
      </c>
      <c r="JA184" s="12"/>
      <c r="JB184" s="11">
        <f t="shared" si="1069"/>
        <v>5.3905108708478364E-4</v>
      </c>
      <c r="JC184" s="10">
        <f t="shared" si="841"/>
        <v>90.288860899771521</v>
      </c>
      <c r="JD184" s="9">
        <f t="shared" si="1242"/>
        <v>92.867738480026006</v>
      </c>
      <c r="JE184" s="9">
        <f t="shared" si="572"/>
        <v>87.366347622156667</v>
      </c>
      <c r="JF184" s="120">
        <f t="shared" si="842"/>
        <v>90.117043051091343</v>
      </c>
      <c r="JG184" s="15">
        <f t="shared" si="843"/>
        <v>5.3648284396835561E-4</v>
      </c>
      <c r="JH184" s="12"/>
      <c r="JI184" s="11">
        <f t="shared" si="1070"/>
        <v>5.5456771982381888E-4</v>
      </c>
      <c r="JJ184" s="10">
        <f t="shared" si="844"/>
        <v>90.201317256093049</v>
      </c>
      <c r="JK184" s="9">
        <f t="shared" si="1243"/>
        <v>92.859828801219166</v>
      </c>
      <c r="JL184" s="9">
        <f t="shared" si="574"/>
        <v>87.200056795786821</v>
      </c>
      <c r="JM184" s="120">
        <f t="shared" si="845"/>
        <v>90.029942798502987</v>
      </c>
      <c r="JN184" s="15">
        <f t="shared" si="846"/>
        <v>5.5192780519194276E-4</v>
      </c>
      <c r="JO184" s="12"/>
      <c r="JP184" s="11">
        <f t="shared" si="1071"/>
        <v>5.700063304396886E-4</v>
      </c>
      <c r="JQ184" s="10">
        <f t="shared" si="847"/>
        <v>90.113707304806468</v>
      </c>
      <c r="JR184" s="9">
        <f t="shared" si="1244"/>
        <v>92.851457138581111</v>
      </c>
      <c r="JS184" s="9">
        <f t="shared" si="576"/>
        <v>87.034096821481768</v>
      </c>
      <c r="JT184" s="120">
        <f t="shared" si="848"/>
        <v>89.942776980031439</v>
      </c>
      <c r="JU184" s="15">
        <f t="shared" si="849"/>
        <v>5.6729545090254381E-4</v>
      </c>
      <c r="JV184" s="12"/>
      <c r="JW184" s="11">
        <f t="shared" si="1072"/>
        <v>5.8536718136055314E-4</v>
      </c>
      <c r="JX184" s="10">
        <f t="shared" si="850"/>
        <v>90.026018911529704</v>
      </c>
      <c r="JY184" s="9">
        <f t="shared" si="1245"/>
        <v>92.842612791578645</v>
      </c>
      <c r="JZ184" s="9">
        <f t="shared" si="578"/>
        <v>86.868454202897453</v>
      </c>
      <c r="KA184" s="120">
        <f t="shared" si="851"/>
        <v>89.855533497238042</v>
      </c>
      <c r="KB184" s="15">
        <f t="shared" si="852"/>
        <v>5.8258605374113942E-4</v>
      </c>
      <c r="KC184" s="12"/>
      <c r="KD184" s="11">
        <f t="shared" si="1073"/>
        <v>6.0065053680549349E-4</v>
      </c>
      <c r="KE184" s="10">
        <f t="shared" si="853"/>
        <v>89.938240122875399</v>
      </c>
      <c r="KF184" s="9">
        <f t="shared" si="1246"/>
        <v>92.833285246865387</v>
      </c>
      <c r="KG184" s="9">
        <f t="shared" si="580"/>
        <v>86.70311561855317</v>
      </c>
      <c r="KH184" s="120">
        <f t="shared" si="854"/>
        <v>89.768200432709278</v>
      </c>
      <c r="KI184" s="15">
        <f t="shared" si="855"/>
        <v>5.9779988755045358E-4</v>
      </c>
      <c r="KJ184" s="12"/>
      <c r="KK184" s="11">
        <f t="shared" si="1074"/>
        <v>6.1585666248562486E-4</v>
      </c>
      <c r="KL184" s="10">
        <f t="shared" si="856"/>
        <v>89.850359166038757</v>
      </c>
      <c r="KM184" s="9">
        <f t="shared" si="1247"/>
        <v>92.823464176344743</v>
      </c>
      <c r="KN184" s="9">
        <f t="shared" si="582"/>
        <v>86.538067922792521</v>
      </c>
      <c r="KO184" s="120">
        <f t="shared" si="857"/>
        <v>89.680766049568632</v>
      </c>
      <c r="KP184" s="15">
        <f t="shared" si="858"/>
        <v>6.1293722709237098E-4</v>
      </c>
      <c r="KQ184" s="12"/>
      <c r="KR184" s="11">
        <f t="shared" si="1075"/>
        <v>6.3098582532064129E-4</v>
      </c>
      <c r="KS184" s="10">
        <f t="shared" si="859"/>
        <v>89.762364448320042</v>
      </c>
      <c r="KT184" s="9">
        <f t="shared" si="1248"/>
        <v>92.813139435248871</v>
      </c>
      <c r="KU184" s="9">
        <f t="shared" si="584"/>
        <v>86.373298146603886</v>
      </c>
      <c r="KV184" s="120">
        <f t="shared" si="860"/>
        <v>89.593218790926386</v>
      </c>
      <c r="KW184" s="15">
        <f t="shared" si="861"/>
        <v>6.2799834778057468E-4</v>
      </c>
      <c r="KX184" s="12"/>
      <c r="KY184" s="11">
        <f t="shared" si="1076"/>
        <v>6.4603829317042764E-4</v>
      </c>
      <c r="KZ184" s="10">
        <f t="shared" si="862"/>
        <v>89.674244556584711</v>
      </c>
      <c r="LA184" s="9">
        <f t="shared" si="1249"/>
        <v>92.802301060234598</v>
      </c>
      <c r="LB184" s="9">
        <f t="shared" si="586"/>
        <v>86.20879349830561</v>
      </c>
      <c r="LC184" s="120">
        <f t="shared" si="863"/>
        <v>89.505547279270104</v>
      </c>
      <c r="LD184" s="15">
        <f t="shared" si="864"/>
        <v>6.4298352542806084E-4</v>
      </c>
      <c r="LE184" s="12"/>
      <c r="LF184" s="11">
        <f t="shared" si="1077"/>
        <v>6.610143345813106E-4</v>
      </c>
      <c r="LG184" s="10">
        <f t="shared" si="865"/>
        <v>89.585988256664251</v>
      </c>
      <c r="LH184" s="9">
        <f t="shared" si="1250"/>
        <v>92.790939267497123</v>
      </c>
      <c r="LI184" s="9">
        <f t="shared" si="588"/>
        <v>87.193956389681176</v>
      </c>
      <c r="LJ184" s="120">
        <f t="shared" si="866"/>
        <v>89.99244782858915</v>
      </c>
      <c r="LK184" s="15">
        <f t="shared" si="867"/>
        <v>5.4580475547156876E-4</v>
      </c>
      <c r="LL184" s="12"/>
      <c r="LM184" s="11">
        <f t="shared" si="1078"/>
        <v>5.6345239947789194E-4</v>
      </c>
      <c r="LN184" s="10">
        <f t="shared" si="868"/>
        <v>90.074207240510475</v>
      </c>
      <c r="LO184" s="9">
        <f t="shared" si="1251"/>
        <v>92.782752323831446</v>
      </c>
      <c r="LP184" s="9">
        <f t="shared" si="590"/>
        <v>94.011032401851963</v>
      </c>
      <c r="LQ184" s="120">
        <f t="shared" si="869"/>
        <v>93.396892362841697</v>
      </c>
      <c r="LR184" s="15">
        <f t="shared" si="870"/>
        <v>-1.1977901706502704E-4</v>
      </c>
      <c r="LS184" s="12"/>
      <c r="LT184" s="11">
        <f t="shared" si="1079"/>
        <v>-1.0306313659459857E-4</v>
      </c>
      <c r="LU184" s="10">
        <f t="shared" si="871"/>
        <v>93.48289120324587</v>
      </c>
      <c r="LV184" s="9">
        <f t="shared" si="1252"/>
        <v>92.783146607384211</v>
      </c>
      <c r="LW184" s="9">
        <f t="shared" si="592"/>
        <v>94.107466238084413</v>
      </c>
      <c r="LX184" s="120">
        <f t="shared" si="872"/>
        <v>93.445306422734319</v>
      </c>
      <c r="LY184" s="15">
        <f t="shared" si="873"/>
        <v>-1.2914457091971462E-4</v>
      </c>
      <c r="LZ184" s="12"/>
      <c r="MA184" s="11">
        <f t="shared" si="1080"/>
        <v>-1.1244409136315956E-4</v>
      </c>
      <c r="MB184" s="10">
        <f t="shared" si="874"/>
        <v>93.531281857616605</v>
      </c>
      <c r="MC184" s="9">
        <f t="shared" si="1253"/>
        <v>92.783604959751656</v>
      </c>
      <c r="MD184" s="9">
        <f t="shared" si="594"/>
        <v>94.206243301775217</v>
      </c>
      <c r="ME184" s="120">
        <f t="shared" si="875"/>
        <v>93.494924130763437</v>
      </c>
      <c r="MF184" s="15">
        <f t="shared" si="876"/>
        <v>-1.3873238302555723E-4</v>
      </c>
      <c r="MG184" s="12"/>
      <c r="MH184" s="11">
        <f t="shared" si="1081"/>
        <v>-1.2204875211628823E-4</v>
      </c>
      <c r="MI184" s="10">
        <f t="shared" si="877"/>
        <v>93.580875073446464</v>
      </c>
      <c r="MJ184" s="9">
        <f t="shared" si="1254"/>
        <v>92.784133895431893</v>
      </c>
      <c r="MK184" s="9">
        <f t="shared" si="596"/>
        <v>94.307337225242122</v>
      </c>
      <c r="ML184" s="120">
        <f t="shared" si="878"/>
        <v>93.545735560337008</v>
      </c>
      <c r="MM184" s="15">
        <f t="shared" si="879"/>
        <v>-1.4853924678879298E-4</v>
      </c>
      <c r="MN184" s="12"/>
      <c r="MO184" s="11">
        <f t="shared" si="1082"/>
        <v>-1.3187396196050676E-4</v>
      </c>
      <c r="MP184" s="10">
        <f t="shared" si="880"/>
        <v>93.631661000723227</v>
      </c>
      <c r="MQ184" s="9">
        <f t="shared" si="1255"/>
        <v>92.784740254122198</v>
      </c>
      <c r="MR184" s="9">
        <f t="shared" si="598"/>
        <v>94.410723282884248</v>
      </c>
      <c r="MS184" s="120">
        <f t="shared" si="881"/>
        <v>93.597731768503223</v>
      </c>
      <c r="MT184" s="15">
        <f t="shared" si="882"/>
        <v>-1.5856208403494342E-4</v>
      </c>
      <c r="MU184" s="12"/>
      <c r="MV184" s="11">
        <f t="shared" si="1083"/>
        <v>-1.4191669203832266E-4</v>
      </c>
      <c r="MW184" s="10">
        <f t="shared" si="883"/>
        <v>93.683630777317404</v>
      </c>
      <c r="MX184" s="9">
        <f t="shared" si="1256"/>
        <v>92.785431202914424</v>
      </c>
      <c r="MY184" s="9">
        <f t="shared" si="1257"/>
        <v>94.516373109016172</v>
      </c>
      <c r="MZ184" s="120">
        <f t="shared" si="884"/>
        <v>93.650902155965298</v>
      </c>
      <c r="NA184" s="15">
        <f t="shared" si="885"/>
        <v>-1.6879742969019379E-4</v>
      </c>
      <c r="NB184" s="12"/>
      <c r="NC184" s="11">
        <f t="shared" si="1084"/>
        <v>-1.5217352577910414E-4</v>
      </c>
      <c r="ND184" s="10">
        <f t="shared" si="886"/>
        <v>93.736773886871447</v>
      </c>
      <c r="NE184" s="9">
        <f t="shared" si="601"/>
        <v>92.786214233687275</v>
      </c>
      <c r="NF184" s="9">
        <f t="shared" si="1258"/>
        <v>94.62425667794659</v>
      </c>
      <c r="NG184" s="120">
        <f t="shared" si="887"/>
        <v>93.705235455816933</v>
      </c>
      <c r="NH184" s="15">
        <f t="shared" si="888"/>
        <v>-1.7924162512835727E-4</v>
      </c>
      <c r="NI184" s="12"/>
      <c r="NJ184" s="11">
        <f t="shared" si="1085"/>
        <v>-1.6264085221690398E-4</v>
      </c>
      <c r="NK184" s="10">
        <f t="shared" si="889"/>
        <v>93.791079147937864</v>
      </c>
      <c r="NL184" s="9">
        <f t="shared" si="603"/>
        <v>92.787097160930131</v>
      </c>
      <c r="NM184" s="9">
        <f t="shared" si="1259"/>
        <v>94.734344399156569</v>
      </c>
      <c r="NN184" s="120">
        <f t="shared" si="890"/>
        <v>93.760720780043357</v>
      </c>
      <c r="NO184" s="15">
        <f t="shared" si="891"/>
        <v>-1.8989102270000312E-4</v>
      </c>
      <c r="NP184" s="12"/>
      <c r="NQ184" s="11">
        <f t="shared" si="1086"/>
        <v>-1.7331507057868374E-4</v>
      </c>
      <c r="NR184" s="10">
        <f t="shared" si="892"/>
        <v>93.846535761157014</v>
      </c>
      <c r="NS184" s="9">
        <f t="shared" si="605"/>
        <v>92.788088120733661</v>
      </c>
      <c r="NT184" s="9">
        <f t="shared" si="1260"/>
        <v>94.846602455171407</v>
      </c>
      <c r="NU184" s="120">
        <f t="shared" si="893"/>
        <v>93.817345287952534</v>
      </c>
      <c r="NV184" s="15">
        <f t="shared" si="894"/>
        <v>-2.0074153119098751E-4</v>
      </c>
      <c r="NW184" s="12"/>
      <c r="NX184" s="11">
        <f t="shared" si="1087"/>
        <v>-1.8419213523797513E-4</v>
      </c>
      <c r="NY184" s="10">
        <f t="shared" si="895"/>
        <v>93.903130975286416</v>
      </c>
      <c r="NZ184" s="9">
        <f t="shared" si="607"/>
        <v>92.789195564381615</v>
      </c>
      <c r="OA184" s="9">
        <f t="shared" si="1261"/>
        <v>94.960996446118187</v>
      </c>
      <c r="OB184" s="120">
        <f t="shared" si="896"/>
        <v>93.875096005249901</v>
      </c>
      <c r="OC184" s="15">
        <f t="shared" si="897"/>
        <v>-2.117889718561594E-4</v>
      </c>
      <c r="OD184" s="12"/>
      <c r="OE184" s="11">
        <f t="shared" si="1088"/>
        <v>-1.9526791189169811E-4</v>
      </c>
      <c r="OF184" s="10">
        <f t="shared" si="898"/>
        <v>93.960851907604251</v>
      </c>
      <c r="OG184" s="9">
        <f t="shared" si="609"/>
        <v>92.790428254332653</v>
      </c>
      <c r="OH184" s="9">
        <f t="shared" si="1262"/>
        <v>95.077491383972671</v>
      </c>
      <c r="OI184" s="120">
        <f t="shared" si="899"/>
        <v>93.933959819152662</v>
      </c>
      <c r="OJ184" s="15">
        <f t="shared" si="900"/>
        <v>-2.230290782501586E-4</v>
      </c>
      <c r="OK184" s="12"/>
      <c r="OL184" s="11">
        <f t="shared" si="1089"/>
        <v>-2.0653817729425752E-4</v>
      </c>
      <c r="OM184" s="10">
        <f t="shared" si="901"/>
        <v>94.019685538795443</v>
      </c>
      <c r="ON184" s="9">
        <f t="shared" si="611"/>
        <v>92.791795259482043</v>
      </c>
      <c r="OO184" s="9">
        <f t="shared" si="1263"/>
        <v>95.196048679246715</v>
      </c>
      <c r="OP184" s="120">
        <f t="shared" si="902"/>
        <v>93.993921969364379</v>
      </c>
      <c r="OQ184" s="15">
        <f t="shared" si="903"/>
        <v>-2.3445720283825607E-4</v>
      </c>
      <c r="OR184" s="12"/>
      <c r="OS184" s="11">
        <f t="shared" si="1090"/>
        <v>-2.1799832542844394E-4</v>
      </c>
      <c r="OT184" s="10">
        <f t="shared" si="904"/>
        <v>94.079617201934141</v>
      </c>
      <c r="OU184" s="9">
        <f t="shared" si="613"/>
        <v>92.793305945919613</v>
      </c>
      <c r="OV184" s="9">
        <f t="shared" si="1264"/>
        <v>95.316628508200239</v>
      </c>
      <c r="OW184" s="120">
        <f t="shared" si="905"/>
        <v>94.054967227059933</v>
      </c>
      <c r="OX184" s="15">
        <f t="shared" si="906"/>
        <v>-2.4606854874262258E-4</v>
      </c>
      <c r="OY184" s="12"/>
      <c r="OZ184" s="11">
        <f t="shared" si="1091"/>
        <v>-2.2964359932336277E-4</v>
      </c>
      <c r="PA184" s="10">
        <f t="shared" si="907"/>
        <v>94.140631762355696</v>
      </c>
      <c r="PB184" s="9">
        <f t="shared" si="615"/>
        <v>92.794969969159098</v>
      </c>
      <c r="PC184" s="9">
        <f t="shared" si="1265"/>
        <v>95.439190824907897</v>
      </c>
      <c r="PD184" s="120">
        <f t="shared" si="908"/>
        <v>94.117080397033504</v>
      </c>
      <c r="PE184" s="15">
        <f t="shared" si="909"/>
        <v>-2.5785826919448774E-4</v>
      </c>
      <c r="PF184" s="12"/>
      <c r="PG184" s="11">
        <f t="shared" si="1092"/>
        <v>-2.4146919051166261E-4</v>
      </c>
      <c r="PH184" s="10">
        <f t="shared" si="910"/>
        <v>94.202714120133265</v>
      </c>
      <c r="PI184" s="9">
        <f t="shared" si="617"/>
        <v>92.796797266818814</v>
      </c>
      <c r="PJ184" s="9">
        <f t="shared" si="1266"/>
        <v>95.563692468591029</v>
      </c>
      <c r="PK184" s="120">
        <f t="shared" si="911"/>
        <v>94.180244867704914</v>
      </c>
      <c r="PL184" s="15">
        <f t="shared" si="912"/>
        <v>-2.69821186161648E-4</v>
      </c>
      <c r="PM184" s="12"/>
      <c r="PN184" s="11">
        <f t="shared" si="1093"/>
        <v>-2.5346995719089543E-4</v>
      </c>
      <c r="PO184" s="10">
        <f t="shared" si="913"/>
        <v>94.265847757899962</v>
      </c>
      <c r="PP184" s="9">
        <f t="shared" si="619"/>
        <v>92.798798046488628</v>
      </c>
      <c r="PQ184" s="9">
        <f t="shared" si="1267"/>
        <v>95.690088487575338</v>
      </c>
      <c r="PR184" s="120">
        <f t="shared" si="914"/>
        <v>94.244443267031983</v>
      </c>
      <c r="PS184" s="15">
        <f t="shared" si="915"/>
        <v>-2.8195192064093183E-4</v>
      </c>
      <c r="PT184" s="12"/>
      <c r="PU184" s="11">
        <f t="shared" si="1094"/>
        <v>-2.6564055450345995E-4</v>
      </c>
      <c r="PV184" s="10">
        <f t="shared" si="916"/>
        <v>94.330015397142375</v>
      </c>
      <c r="PW184" s="9">
        <f t="shared" si="621"/>
        <v>92.800982774043007</v>
      </c>
      <c r="PX184" s="9">
        <f t="shared" si="1268"/>
        <v>95.818332601666938</v>
      </c>
      <c r="PY184" s="120">
        <f t="shared" si="917"/>
        <v>94.30965768785498</v>
      </c>
      <c r="PZ184" s="15">
        <f t="shared" si="918"/>
        <v>-2.9424493888770205E-4</v>
      </c>
      <c r="QA184" s="12"/>
      <c r="QB184" s="11">
        <f t="shared" si="1095"/>
        <v>-2.7797548068934658E-4</v>
      </c>
      <c r="QC184" s="10">
        <f t="shared" si="919"/>
        <v>94.395199223467785</v>
      </c>
      <c r="QD184" s="9">
        <f t="shared" si="623"/>
        <v>92.803362161537152</v>
      </c>
      <c r="QE184" s="9">
        <f t="shared" si="1269"/>
        <v>95.948377747762962</v>
      </c>
      <c r="QF184" s="120">
        <f t="shared" si="920"/>
        <v>94.375869954650057</v>
      </c>
      <c r="QG184" s="15">
        <f t="shared" si="921"/>
        <v>-3.0669460680288668E-4</v>
      </c>
      <c r="QH184" s="12"/>
      <c r="QI184" s="11">
        <f t="shared" si="1096"/>
        <v>-2.9046913143176571E-4</v>
      </c>
      <c r="QJ184" s="10">
        <f t="shared" si="922"/>
        <v>94.461381153407558</v>
      </c>
      <c r="QK184" s="9">
        <f t="shared" si="625"/>
        <v>92.805947155002343</v>
      </c>
      <c r="QL184" s="9">
        <f t="shared" si="1270"/>
        <v>96.080174337145806</v>
      </c>
      <c r="QM184" s="120">
        <f t="shared" si="923"/>
        <v>94.443060746074082</v>
      </c>
      <c r="QN184" s="15">
        <f t="shared" si="924"/>
        <v>-3.1929502117854279E-4</v>
      </c>
      <c r="QO184" s="12"/>
      <c r="QP184" s="11">
        <f t="shared" si="1097"/>
        <v>-3.031156307259269E-4</v>
      </c>
      <c r="QQ184" s="10">
        <f t="shared" si="925"/>
        <v>94.528541955230949</v>
      </c>
      <c r="QR184" s="9">
        <f t="shared" si="627"/>
        <v>92.808748918447009</v>
      </c>
      <c r="QS184" s="9">
        <f t="shared" si="1271"/>
        <v>96.213671127583027</v>
      </c>
      <c r="QT184" s="120">
        <f t="shared" si="926"/>
        <v>94.511210023015025</v>
      </c>
      <c r="QU184" s="15">
        <f t="shared" si="927"/>
        <v>-3.3204009630317092E-4</v>
      </c>
      <c r="QV184" s="12"/>
      <c r="QW184" s="11">
        <f t="shared" si="1098"/>
        <v>-3.1590891745857959E-4</v>
      </c>
      <c r="QX184" s="10">
        <f t="shared" si="928"/>
        <v>94.596661677195613</v>
      </c>
      <c r="QY184" s="9">
        <f t="shared" si="629"/>
        <v>92.811778818019263</v>
      </c>
      <c r="QZ184" s="9">
        <f t="shared" si="1272"/>
        <v>96.348815414142393</v>
      </c>
      <c r="RA184" s="120">
        <f t="shared" si="929"/>
        <v>94.580297116080828</v>
      </c>
      <c r="RB184" s="15">
        <f t="shared" si="930"/>
        <v>-3.4492358411400154E-4</v>
      </c>
      <c r="RC184" s="12"/>
      <c r="RD184" s="11">
        <f t="shared" si="1099"/>
        <v>-3.2884276546098727E-4</v>
      </c>
      <c r="RE184" s="10">
        <f t="shared" si="931"/>
        <v>94.665719734765872</v>
      </c>
      <c r="RF184" s="9">
        <f t="shared" si="631"/>
        <v>92.815048405425912</v>
      </c>
      <c r="RG184" s="9">
        <f t="shared" si="1273"/>
        <v>96.485553048805045</v>
      </c>
      <c r="RH184" s="120">
        <f t="shared" si="932"/>
        <v>94.650300727115479</v>
      </c>
      <c r="RI184" s="15">
        <f t="shared" si="933"/>
        <v>-3.5793907772656313E-4</v>
      </c>
      <c r="RJ184" s="12"/>
      <c r="RK184" s="11">
        <f t="shared" si="1100"/>
        <v>-3.4191078692048549E-4</v>
      </c>
      <c r="RL184" s="10">
        <f t="shared" si="934"/>
        <v>94.735694911726199</v>
      </c>
      <c r="RM184" s="9">
        <f t="shared" si="633"/>
        <v>92.818569400366343</v>
      </c>
      <c r="RN184" s="9">
        <f t="shared" si="1274"/>
        <v>96.62382867234021</v>
      </c>
      <c r="RO184" s="120">
        <f t="shared" si="935"/>
        <v>94.721199036353283</v>
      </c>
      <c r="RP184" s="15">
        <f t="shared" si="936"/>
        <v>-3.7108003575956673E-4</v>
      </c>
      <c r="RQ184" s="12"/>
      <c r="RR184" s="11">
        <f t="shared" si="1101"/>
        <v>-3.5510645663095928E-4</v>
      </c>
      <c r="RS184" s="10">
        <f t="shared" si="937"/>
        <v>94.806565467133893</v>
      </c>
      <c r="RT184" s="9">
        <f t="shared" si="635"/>
        <v>92.822353672424427</v>
      </c>
      <c r="RU184" s="9">
        <f t="shared" si="1275"/>
        <v>96.763585468358229</v>
      </c>
      <c r="RV184" s="120">
        <f t="shared" si="938"/>
        <v>94.792969570391335</v>
      </c>
      <c r="RW184" s="15">
        <f t="shared" si="939"/>
        <v>-3.8433976011658755E-4</v>
      </c>
      <c r="RX184" s="12"/>
      <c r="RY184" s="11">
        <f t="shared" si="1102"/>
        <v>-3.684230896229371E-4</v>
      </c>
      <c r="RZ184" s="10">
        <f t="shared" si="940"/>
        <v>94.878309002653054</v>
      </c>
      <c r="SA184" s="9">
        <f t="shared" si="637"/>
        <v>92.826413221547341</v>
      </c>
      <c r="SB184" s="9">
        <f t="shared" si="1276"/>
        <v>96.904764975745294</v>
      </c>
      <c r="SC184" s="120">
        <f t="shared" si="941"/>
        <v>94.865589098646325</v>
      </c>
      <c r="SD184" s="15">
        <f t="shared" si="942"/>
        <v>-3.9771137959880419E-4</v>
      </c>
      <c r="SE184" s="12"/>
      <c r="SF184" s="11">
        <f t="shared" si="1103"/>
        <v>-3.8185382462819741E-4</v>
      </c>
      <c r="SG184" s="10">
        <f t="shared" si="943"/>
        <v>94.950902358387978</v>
      </c>
      <c r="SH184" s="9">
        <f t="shared" si="639"/>
        <v>92.830760157150962</v>
      </c>
      <c r="SI184" s="9">
        <f t="shared" si="1277"/>
        <v>97.047307449795824</v>
      </c>
      <c r="SJ184" s="120">
        <f t="shared" si="944"/>
        <v>94.939033803473393</v>
      </c>
      <c r="SK184" s="15">
        <f t="shared" si="945"/>
        <v>-4.1118788715937437E-4</v>
      </c>
      <c r="SL184" s="12"/>
      <c r="SM184" s="11">
        <f t="shared" si="1104"/>
        <v>-3.9539166129456092E-4</v>
      </c>
      <c r="SN184" s="10">
        <f t="shared" si="946"/>
        <v>95.024321782925711</v>
      </c>
      <c r="SO184" s="9">
        <f t="shared" si="641"/>
        <v>92.835406677001146</v>
      </c>
      <c r="SP184" s="9">
        <f t="shared" si="1278"/>
        <v>97.191151910903386</v>
      </c>
      <c r="SQ184" s="120">
        <f t="shared" si="947"/>
        <v>95.013279293952266</v>
      </c>
      <c r="SR184" s="15">
        <f t="shared" si="948"/>
        <v>-4.2476214671111637E-4</v>
      </c>
      <c r="SS184" s="12"/>
      <c r="ST184" s="11">
        <f t="shared" si="1105"/>
        <v>-4.0902946690980183E-4</v>
      </c>
      <c r="SU184" s="10">
        <f t="shared" si="949"/>
        <v>95.098542946764127</v>
      </c>
      <c r="SV184" s="9">
        <f t="shared" si="643"/>
        <v>92.840365045337549</v>
      </c>
      <c r="SW184" s="9">
        <f t="shared" si="1279"/>
        <v>97.336236197863627</v>
      </c>
      <c r="SX184" s="120">
        <f t="shared" si="950"/>
        <v>95.088300621600581</v>
      </c>
      <c r="SY184" s="15">
        <f t="shared" si="951"/>
        <v>-4.3842690045779026E-4</v>
      </c>
      <c r="SZ184" s="12"/>
      <c r="TA184" s="11">
        <f t="shared" si="1106"/>
        <v>-4.2275998365776075E-4</v>
      </c>
      <c r="TB184" s="10">
        <f t="shared" si="952"/>
        <v>95.173540957681254</v>
      </c>
      <c r="TC184" s="9">
        <f t="shared" si="645"/>
        <v>92.845647570299107</v>
      </c>
      <c r="TD184" s="9">
        <f t="shared" si="1280"/>
        <v>97.482497026196668</v>
      </c>
      <c r="TE184" s="120">
        <f t="shared" si="953"/>
        <v>95.164072298247888</v>
      </c>
      <c r="TF184" s="15">
        <f t="shared" si="954"/>
        <v>-4.5217477678299043E-4</v>
      </c>
      <c r="TG184" s="12"/>
      <c r="TH184" s="11">
        <f t="shared" si="1107"/>
        <v>-4.3657583644136081E-4</v>
      </c>
      <c r="TI184" s="10">
        <f t="shared" si="955"/>
        <v>95.249290378281756</v>
      </c>
      <c r="TJ184" s="9">
        <f t="shared" si="647"/>
        <v>92.851266580716242</v>
      </c>
      <c r="TK184" s="9">
        <f t="shared" si="1281"/>
        <v>97.62987005128366</v>
      </c>
      <c r="TL184" s="120">
        <f t="shared" si="956"/>
        <v>95.240568315999951</v>
      </c>
      <c r="TM184" s="15">
        <f t="shared" si="957"/>
        <v>-4.6599829867023011E-4</v>
      </c>
      <c r="TN184" s="12"/>
      <c r="TO184" s="11">
        <f t="shared" si="1108"/>
        <v>-4.5046954124668625E-4</v>
      </c>
      <c r="TP184" s="10">
        <f t="shared" si="958"/>
        <v>95.325765245652434</v>
      </c>
      <c r="TQ184" s="9">
        <f t="shared" si="649"/>
        <v>92.85723440233987</v>
      </c>
      <c r="TR184" s="9">
        <f t="shared" si="1282"/>
        <v>97.778289936075481</v>
      </c>
      <c r="TS184" s="120">
        <f t="shared" si="959"/>
        <v>95.317762169207668</v>
      </c>
      <c r="TT184" s="15">
        <f t="shared" si="960"/>
        <v>-4.798898926238404E-4</v>
      </c>
      <c r="TU184" s="12"/>
      <c r="TV184" s="11">
        <f t="shared" si="1109"/>
        <v>-4.6443351401823861E-4</v>
      </c>
      <c r="TW184" s="10">
        <f t="shared" si="961"/>
        <v>95.402939093042562</v>
      </c>
      <c r="TX184" s="9">
        <f t="shared" si="651"/>
        <v>92.863563333581396</v>
      </c>
      <c r="TY184" s="9">
        <f t="shared" si="1283"/>
        <v>97.927690423122328</v>
      </c>
      <c r="TZ184" s="120">
        <f t="shared" si="962"/>
        <v>95.395626878351862</v>
      </c>
      <c r="UA184" s="15">
        <f t="shared" si="963"/>
        <v>-4.9384189805890791E-4</v>
      </c>
      <c r="UB184" s="12"/>
      <c r="UC184" s="11">
        <f t="shared" si="1110"/>
        <v>-4.7846008001412911E-4</v>
      </c>
      <c r="UD184" s="10">
        <f t="shared" si="964"/>
        <v>95.480784973482514</v>
      </c>
      <c r="UE184" s="9">
        <f t="shared" si="653"/>
        <v>92.870265620842233</v>
      </c>
      <c r="UF184" s="9">
        <f t="shared" si="1284"/>
        <v>98.078004410633383</v>
      </c>
      <c r="UG184" s="120">
        <f t="shared" si="965"/>
        <v>95.474135015737801</v>
      </c>
      <c r="UH184" s="15">
        <f t="shared" si="966"/>
        <v>-5.0784657712423073E-4</v>
      </c>
      <c r="UI184" s="12"/>
      <c r="UJ184" s="11">
        <f t="shared" si="1111"/>
        <v>-4.9254148360554242E-4</v>
      </c>
      <c r="UK184" s="10">
        <f t="shared" si="967"/>
        <v>95.559275485235972</v>
      </c>
      <c r="UL184" s="9">
        <f t="shared" si="655"/>
        <v>92.877353433514614</v>
      </c>
      <c r="UM184" s="9">
        <f t="shared" si="1285"/>
        <v>98.229164032266326</v>
      </c>
      <c r="UN184" s="120">
        <f t="shared" si="968"/>
        <v>95.55325873289047</v>
      </c>
      <c r="UO184" s="15">
        <f t="shared" si="969"/>
        <v>-5.2189612492108909E-4</v>
      </c>
      <c r="UP184" s="12"/>
      <c r="UQ184" s="11">
        <f t="shared" si="1112"/>
        <v>-5.0666989848363391E-4</v>
      </c>
      <c r="UR184" s="10">
        <f t="shared" si="970"/>
        <v>95.638382798978256</v>
      </c>
      <c r="US184" s="9">
        <f t="shared" si="657"/>
        <v>92.884838838739071</v>
      </c>
      <c r="UT184" s="9">
        <f t="shared" si="1286"/>
        <v>98.381100740319937</v>
      </c>
      <c r="UU184" s="120">
        <f t="shared" si="971"/>
        <v>95.632969789529511</v>
      </c>
      <c r="UV184" s="15">
        <f t="shared" si="972"/>
        <v>-5.3598268007756821E-4</v>
      </c>
      <c r="UW184" s="12"/>
      <c r="UX184" s="11">
        <f t="shared" si="1113"/>
        <v>-5.2083743823393256E-4</v>
      </c>
      <c r="UY184" s="10">
        <f t="shared" si="973"/>
        <v>95.71807868658135</v>
      </c>
      <c r="UZ184" s="9">
        <f t="shared" si="659"/>
        <v>92.89273377600621</v>
      </c>
      <c r="VA184" s="9">
        <f t="shared" si="1287"/>
        <v>98.533745391985391</v>
      </c>
      <c r="VB184" s="120">
        <f t="shared" si="974"/>
        <v>95.713239583995801</v>
      </c>
      <c r="VC184" s="15">
        <f t="shared" si="975"/>
        <v>-5.5009833563636706E-4</v>
      </c>
      <c r="VD184" s="12"/>
      <c r="VE184" s="11">
        <f t="shared" si="1114"/>
        <v>-5.350361672363229E-4</v>
      </c>
      <c r="VF184" s="10">
        <f t="shared" si="976"/>
        <v>95.798334551378559</v>
      </c>
      <c r="VG184" s="9">
        <f t="shared" si="661"/>
        <v>92.901050031692918</v>
      </c>
      <c r="VH184" s="9">
        <f t="shared" si="1288"/>
        <v>98.687028338296585</v>
      </c>
      <c r="VI184" s="120">
        <f t="shared" si="977"/>
        <v>95.794039184994745</v>
      </c>
      <c r="VJ184" s="15">
        <f t="shared" si="978"/>
        <v>-5.6423515021220287E-4</v>
      </c>
      <c r="VK184" s="12"/>
      <c r="VL184" s="11">
        <f t="shared" si="1115"/>
        <v>-5.492581118469146E-4</v>
      </c>
      <c r="VM184" s="10">
        <f t="shared" si="979"/>
        <v>95.879121459775064</v>
      </c>
      <c r="VN184" s="9">
        <f t="shared" si="663"/>
        <v>92.909799213624538</v>
      </c>
      <c r="VO184" s="9">
        <f t="shared" si="1289"/>
        <v>98.840879514837766</v>
      </c>
      <c r="VP184" s="120">
        <f t="shared" si="980"/>
        <v>95.875339364231152</v>
      </c>
      <c r="VQ184" s="15">
        <f t="shared" si="981"/>
        <v>-5.7838515931804113E-4</v>
      </c>
      <c r="VR184" s="12"/>
      <c r="VS184" s="11">
        <f t="shared" si="1116"/>
        <v>-5.6349527176093235E-4</v>
      </c>
      <c r="VT184" s="10">
        <f t="shared" si="982"/>
        <v>95.960410173779366</v>
      </c>
      <c r="VU184" s="9">
        <f t="shared" si="665"/>
        <v>92.918992725753981</v>
      </c>
      <c r="VV184" s="9">
        <f t="shared" si="1290"/>
        <v>98.995228229426658</v>
      </c>
      <c r="VW184" s="120">
        <f t="shared" si="983"/>
        <v>95.957110477590319</v>
      </c>
      <c r="VX184" s="15">
        <f t="shared" si="984"/>
        <v>-5.9254035712967372E-4</v>
      </c>
      <c r="VY184" s="12"/>
      <c r="VZ184" s="11">
        <f t="shared" si="1117"/>
        <v>-5.7773960173387461E-4</v>
      </c>
      <c r="WA184" s="10">
        <f t="shared" si="985"/>
        <v>96.042171031637892</v>
      </c>
      <c r="WB184" s="9">
        <f t="shared" si="667"/>
        <v>92.928641742082007</v>
      </c>
      <c r="WC184" s="9">
        <f t="shared" si="1291"/>
        <v>99.150003478760993</v>
      </c>
      <c r="WD184" s="120">
        <f t="shared" si="986"/>
        <v>96.039322610421493</v>
      </c>
      <c r="WE184" s="15">
        <f t="shared" si="987"/>
        <v>-6.0669272990759805E-4</v>
      </c>
      <c r="WF184" s="12"/>
      <c r="WG184" s="11">
        <f t="shared" si="1118"/>
        <v>-5.9198304512043129E-4</v>
      </c>
      <c r="WH184" s="10">
        <f t="shared" si="988"/>
        <v>96.124374093384361</v>
      </c>
      <c r="WI184" s="9">
        <f t="shared" si="669"/>
        <v>92.938757181490899</v>
      </c>
      <c r="WJ184" s="9">
        <f t="shared" si="1292"/>
        <v>99.305134310423028</v>
      </c>
      <c r="WK184" s="120">
        <f t="shared" si="989"/>
        <v>96.121945745956964</v>
      </c>
      <c r="WL184" s="15">
        <f t="shared" si="990"/>
        <v>-6.2083429375301639E-4</v>
      </c>
      <c r="WM184" s="12"/>
      <c r="WN184" s="11">
        <f t="shared" si="1119"/>
        <v>-6.062175717851606E-4</v>
      </c>
      <c r="WO184" s="10">
        <f t="shared" si="991"/>
        <v>96.206989309670462</v>
      </c>
      <c r="WP184" s="9">
        <f t="shared" si="671"/>
        <v>92.949349683830548</v>
      </c>
      <c r="WQ184" s="9">
        <f t="shared" si="1293"/>
        <v>99.460549720719541</v>
      </c>
      <c r="WR184" s="120">
        <f t="shared" si="992"/>
        <v>96.204949702275044</v>
      </c>
      <c r="WS184" s="15">
        <f t="shared" si="993"/>
        <v>-6.3495708697744793E-4</v>
      </c>
      <c r="WT184" s="12"/>
      <c r="WU184" s="11">
        <f t="shared" si="1120"/>
        <v>-6.2043517050091863E-4</v>
      </c>
      <c r="WV184" s="10">
        <f t="shared" si="994"/>
        <v>96.289986458447359</v>
      </c>
      <c r="WW184" s="9">
        <f t="shared" si="673"/>
        <v>92.960429585884114</v>
      </c>
      <c r="WX184" s="9">
        <f t="shared" si="1294"/>
        <v>99.616178586443326</v>
      </c>
      <c r="WY184" s="120">
        <f t="shared" si="995"/>
        <v>96.28830408616372</v>
      </c>
      <c r="WZ184" s="15">
        <f t="shared" si="996"/>
        <v>-6.4905316579205361E-4</v>
      </c>
      <c r="XA184" s="12"/>
      <c r="XB184" s="11">
        <f t="shared" si="1121"/>
        <v>-6.3462784467956601E-4</v>
      </c>
      <c r="XC184" s="10">
        <f t="shared" si="997"/>
        <v>96.373335098598858</v>
      </c>
      <c r="XD184" s="9">
        <f t="shared" si="675"/>
        <v>92.972006897330957</v>
      </c>
      <c r="XE184" s="9">
        <f t="shared" si="1295"/>
        <v>99.771948958295582</v>
      </c>
      <c r="XF184" s="120">
        <f t="shared" si="998"/>
        <v>96.371977927813276</v>
      </c>
      <c r="XG184" s="15">
        <f t="shared" si="999"/>
        <v>-6.6311453774786568E-4</v>
      </c>
      <c r="XH184" s="12"/>
      <c r="XI184" s="11">
        <f t="shared" si="1122"/>
        <v>-6.4878754563936361E-4</v>
      </c>
      <c r="XJ184" s="10">
        <f t="shared" si="1000"/>
        <v>96.457004203289785</v>
      </c>
      <c r="XK184" s="9">
        <f t="shared" si="677"/>
        <v>92.984091274452283</v>
      </c>
      <c r="XL184" s="9">
        <f t="shared" si="1296"/>
        <v>99.927789807672568</v>
      </c>
      <c r="XM184" s="120">
        <f t="shared" si="1001"/>
        <v>96.455940541062432</v>
      </c>
      <c r="XN184" s="15">
        <f t="shared" si="1002"/>
        <v>-6.7713333464251933E-4</v>
      </c>
      <c r="XO184" s="12"/>
      <c r="XP184" s="11">
        <f t="shared" si="1123"/>
        <v>-6.6290634616312692E-4</v>
      </c>
      <c r="XQ184" s="10">
        <f t="shared" si="1003"/>
        <v>96.540963023120852</v>
      </c>
      <c r="XR184" s="9">
        <f t="shared" si="679"/>
        <v>92.996692000218587</v>
      </c>
      <c r="XS184" s="9">
        <f t="shared" si="1297"/>
        <v>100.08363032366263</v>
      </c>
      <c r="XT184" s="120">
        <f t="shared" si="1004"/>
        <v>96.540161161940603</v>
      </c>
      <c r="XU184" s="15">
        <f t="shared" si="1005"/>
        <v>-6.9110174590687008E-4</v>
      </c>
      <c r="XV184" s="12"/>
      <c r="XW184" s="11">
        <f t="shared" si="1124"/>
        <v>-6.769763737594659E-4</v>
      </c>
      <c r="XX184" s="10">
        <f t="shared" si="1006"/>
        <v>96.625180723463728</v>
      </c>
      <c r="XY184" s="9">
        <f t="shared" si="681"/>
        <v>93.009817962493727</v>
      </c>
      <c r="XZ184" s="9">
        <f t="shared" si="1298"/>
        <v>100.23939861764345</v>
      </c>
      <c r="YA184" s="120">
        <f t="shared" si="1007"/>
        <v>96.624608290068579</v>
      </c>
      <c r="YB184" s="15">
        <f t="shared" si="1008"/>
        <v>-7.0501189440582172E-4</v>
      </c>
      <c r="YC184" s="12"/>
      <c r="YD184" s="11">
        <f t="shared" si="1125"/>
        <v>-6.9098968609364677E-4</v>
      </c>
      <c r="YE184" s="10">
        <f t="shared" si="1009"/>
        <v>96.709625723433817</v>
      </c>
      <c r="YF184" s="9">
        <f t="shared" si="683"/>
        <v>93.02347762784764</v>
      </c>
      <c r="YG184" s="9">
        <f t="shared" si="1299"/>
        <v>100.39502442984382</v>
      </c>
      <c r="YH184" s="120">
        <f t="shared" si="1010"/>
        <v>96.709251028845728</v>
      </c>
      <c r="YI184" s="15">
        <f t="shared" si="1011"/>
        <v>-7.1885610292964964E-4</v>
      </c>
      <c r="YJ184" s="12"/>
      <c r="YK184" s="11">
        <f t="shared" si="1126"/>
        <v>-7.0493853853123198E-4</v>
      </c>
      <c r="YL184" s="10">
        <f t="shared" si="1012"/>
        <v>96.794267041008595</v>
      </c>
      <c r="YM184" s="9">
        <f t="shared" si="685"/>
        <v>93.037679025878319</v>
      </c>
      <c r="YN184" s="9">
        <f t="shared" si="1300"/>
        <v>100.55043637637147</v>
      </c>
      <c r="YO184" s="120">
        <f t="shared" si="1013"/>
        <v>96.794057701124899</v>
      </c>
      <c r="YP184" s="15">
        <f t="shared" si="1014"/>
        <v>-7.3262662725944339E-4</v>
      </c>
      <c r="YQ184" s="12"/>
      <c r="YR184" s="11">
        <f t="shared" si="1127"/>
        <v>-7.1881511633418798E-4</v>
      </c>
      <c r="YS184" s="10">
        <f t="shared" si="1015"/>
        <v>96.879072903598086</v>
      </c>
      <c r="YT184" s="9">
        <f t="shared" si="687"/>
        <v>93.052429723810718</v>
      </c>
      <c r="YU184" s="9">
        <f t="shared" si="1301"/>
        <v>100.70556433888909</v>
      </c>
      <c r="YV184" s="120">
        <f t="shared" si="1016"/>
        <v>96.878997031349911</v>
      </c>
      <c r="YW184" s="15">
        <f t="shared" si="1017"/>
        <v>-7.4631589167981354E-4</v>
      </c>
      <c r="YX184" s="12"/>
      <c r="YY184" s="11">
        <f t="shared" si="1128"/>
        <v>-7.3261177115204607E-4</v>
      </c>
      <c r="YZ184" s="10">
        <f t="shared" si="1018"/>
        <v>96.964011934713398</v>
      </c>
      <c r="ZA184" s="9">
        <f t="shared" si="689"/>
        <v>93.067736810798849</v>
      </c>
      <c r="ZB184" s="9">
        <f t="shared" si="1302"/>
        <v>100.86033725923629</v>
      </c>
      <c r="ZC184" s="120">
        <f t="shared" si="1019"/>
        <v>96.964037035017569</v>
      </c>
      <c r="ZD184" s="15">
        <f t="shared" si="1020"/>
        <v>-7.5991627544637623E-4</v>
      </c>
      <c r="ZE184" s="12"/>
      <c r="ZF184" s="11">
        <f t="shared" si="1129"/>
        <v>-7.4632080678795315E-4</v>
      </c>
      <c r="ZG184" s="10">
        <f t="shared" si="1021"/>
        <v>97.049052039191238</v>
      </c>
      <c r="ZH184" s="9">
        <f t="shared" si="691"/>
        <v>93.08360687426898</v>
      </c>
      <c r="ZI184" s="9">
        <f t="shared" si="1303"/>
        <v>101.0146852994329</v>
      </c>
      <c r="ZJ184" s="120">
        <f t="shared" si="1022"/>
        <v>97.049146086850939</v>
      </c>
      <c r="ZK184" s="15">
        <f t="shared" si="1023"/>
        <v>-7.7342032573121222E-4</v>
      </c>
      <c r="ZL184" s="12"/>
      <c r="ZM184" s="11">
        <f t="shared" si="1130"/>
        <v>-7.5993469308252982E-4</v>
      </c>
      <c r="ZN184" s="10">
        <f t="shared" si="1024"/>
        <v>97.134161475662509</v>
      </c>
      <c r="ZO184" s="9">
        <f t="shared" si="693"/>
        <v>93.10004598550222</v>
      </c>
      <c r="ZP184" s="9">
        <f t="shared" si="1304"/>
        <v>101.16853788424513</v>
      </c>
      <c r="ZQ184" s="120">
        <f t="shared" si="1025"/>
        <v>97.134291934873673</v>
      </c>
      <c r="ZR184" s="15">
        <f t="shared" si="1026"/>
        <v>-7.868205681444149E-4</v>
      </c>
      <c r="ZS184" s="12"/>
      <c r="ZT184" s="11">
        <f t="shared" si="1131"/>
        <v>-7.7344587580843011E-4</v>
      </c>
      <c r="ZU184" s="10">
        <f t="shared" si="1027"/>
        <v>97.21930786676316</v>
      </c>
      <c r="ZV184" s="9">
        <f t="shared" si="695"/>
        <v>93.117059678029378</v>
      </c>
      <c r="ZW184" s="9">
        <f t="shared" si="1305"/>
        <v>101.32182967984588</v>
      </c>
      <c r="ZX184" s="120">
        <f t="shared" si="1028"/>
        <v>97.219444678937634</v>
      </c>
      <c r="ZY184" s="15">
        <f t="shared" si="1029"/>
        <v>-8.0011009186603196E-4</v>
      </c>
      <c r="ZZ184" s="12"/>
      <c r="AAA184" s="11">
        <f t="shared" si="1132"/>
        <v>-7.8684736436472895E-4</v>
      </c>
      <c r="AAB184" s="10">
        <f t="shared" si="1030"/>
        <v>97.304461190260895</v>
      </c>
      <c r="AAC184" s="9">
        <f t="shared" si="697"/>
        <v>93.134652952089382</v>
      </c>
      <c r="AAD184" s="9">
        <f t="shared" si="1306"/>
        <v>101.47452970904448</v>
      </c>
      <c r="AAE184" s="120">
        <f t="shared" si="1031"/>
        <v>97.304591330566922</v>
      </c>
      <c r="AAF184" s="15">
        <f t="shared" si="1032"/>
        <v>-8.1328538846078184E-4</v>
      </c>
      <c r="AAG184" s="12"/>
      <c r="AAH184" s="11">
        <f t="shared" si="1133"/>
        <v>-8.0013558314840792E-4</v>
      </c>
      <c r="AAI184" s="10">
        <f t="shared" si="1033"/>
        <v>97.389608402415888</v>
      </c>
      <c r="AAJ184" s="9">
        <f t="shared" si="699"/>
        <v>93.152830408468006</v>
      </c>
      <c r="AAK184" s="9">
        <f t="shared" si="1307"/>
        <v>101.6266191270351</v>
      </c>
      <c r="AAL184" s="120">
        <f t="shared" si="1034"/>
        <v>97.389724767751545</v>
      </c>
      <c r="AAM184" s="15">
        <f t="shared" si="1035"/>
        <v>-8.2634417156909759E-4</v>
      </c>
      <c r="AAN184" s="12"/>
      <c r="AAO184" s="11">
        <f t="shared" si="1134"/>
        <v>-8.1330818318205893E-4</v>
      </c>
      <c r="AAP184" s="10">
        <f t="shared" si="1036"/>
        <v>97.474742349084465</v>
      </c>
      <c r="AAQ184" s="9">
        <f t="shared" si="701"/>
        <v>93.171596295948675</v>
      </c>
      <c r="AAR184" s="9">
        <f t="shared" si="702"/>
        <v>101.77808037807836</v>
      </c>
      <c r="AAS184" s="120">
        <f t="shared" si="1037"/>
        <v>97.474838337013523</v>
      </c>
      <c r="AAT184" s="15">
        <f t="shared" si="1038"/>
        <v>-8.3928431486461684E-4</v>
      </c>
      <c r="AAU184" s="12"/>
      <c r="AAV184" s="11">
        <f t="shared" si="1135"/>
        <v>-8.2636297589671899E-4</v>
      </c>
      <c r="AAW184" s="10">
        <f t="shared" si="1039"/>
        <v>97.559856345388724</v>
      </c>
      <c r="AAX184" s="9">
        <f t="shared" si="703"/>
        <v>93.19095451434012</v>
      </c>
      <c r="AAY184" s="9">
        <f t="shared" si="704"/>
        <v>101.92889716110324</v>
      </c>
      <c r="AAZ184" s="120">
        <f t="shared" si="1040"/>
        <v>97.559925837721678</v>
      </c>
      <c r="ABA184" s="15">
        <f t="shared" si="1041"/>
        <v>-8.521038484045132E-4</v>
      </c>
      <c r="ABB184" s="12"/>
      <c r="ABC184" s="11">
        <f t="shared" si="1227"/>
        <v>-8.3929792957257725E-4</v>
      </c>
      <c r="ABD184" s="10">
        <f t="shared" si="1228"/>
        <v>97.644944160124709</v>
      </c>
      <c r="ABE184" s="9">
        <f t="shared" si="1308"/>
        <v>93.21090861804467</v>
      </c>
      <c r="ABF184" s="9">
        <f t="shared" si="1229"/>
        <v>102.07905439444582</v>
      </c>
      <c r="ABG184" s="120">
        <f t="shared" si="1043"/>
        <v>97.644981506245244</v>
      </c>
      <c r="ABH184" s="15">
        <f t="shared" si="1230"/>
        <v>-8.6480095484294678E-4</v>
      </c>
      <c r="ABI184" s="12"/>
      <c r="ABJ184" s="11">
        <f t="shared" si="1231"/>
        <v>-8.5211116563782075E-4</v>
      </c>
      <c r="ABK184" s="10">
        <f t="shared" si="1232"/>
        <v>97.72999999999999</v>
      </c>
      <c r="ABL184" s="9">
        <f t="shared" si="706"/>
        <v>93.231461820132168</v>
      </c>
      <c r="ABM184" s="9"/>
      <c r="ABN184" s="101">
        <f t="shared" si="1046"/>
        <v>97.72999999999999</v>
      </c>
      <c r="ABO184" s="15">
        <f t="shared" si="1233"/>
        <v>-8.7737396552493591E-4</v>
      </c>
      <c r="ABP184" s="11"/>
      <c r="ABQ184" s="11"/>
    </row>
    <row r="185" spans="1:745" x14ac:dyDescent="0.2">
      <c r="A185" s="1">
        <f t="shared" si="707"/>
        <v>175.2</v>
      </c>
      <c r="B185" s="1">
        <f t="shared" si="1048"/>
        <v>-530.86680486868977</v>
      </c>
      <c r="C185" s="1">
        <f t="shared" si="1049"/>
        <v>-2564065.8939724509</v>
      </c>
      <c r="D185" s="2">
        <f t="shared" si="1050"/>
        <v>119.74</v>
      </c>
      <c r="E185" s="7">
        <f t="shared" si="1051"/>
        <v>2.8300000000000001E-3</v>
      </c>
      <c r="F185" s="1">
        <f t="shared" si="1052"/>
        <v>6.2352202539999999E-2</v>
      </c>
      <c r="G185" s="2">
        <f t="shared" si="1053"/>
        <v>3500</v>
      </c>
      <c r="H185" s="3">
        <f t="shared" si="1164"/>
        <v>58.333333333333336</v>
      </c>
      <c r="I185" s="3">
        <f t="shared" si="1165"/>
        <v>366.52</v>
      </c>
      <c r="J185" s="1">
        <f t="shared" si="1054"/>
        <v>0.77</v>
      </c>
      <c r="K185" s="1">
        <f t="shared" si="1055"/>
        <v>0.65</v>
      </c>
      <c r="L185" s="1">
        <f t="shared" si="1166"/>
        <v>0.50050000000000006</v>
      </c>
      <c r="M185" s="40">
        <f t="shared" si="1167"/>
        <v>9.0273513153513143</v>
      </c>
      <c r="N185" s="40">
        <f t="shared" si="1168"/>
        <v>685.17596483516479</v>
      </c>
      <c r="O185" s="1">
        <f t="shared" si="1056"/>
        <v>22.01</v>
      </c>
      <c r="P185" s="1">
        <f t="shared" si="1057"/>
        <v>101</v>
      </c>
      <c r="Q185" s="2">
        <f t="shared" si="1058"/>
        <v>9568.08</v>
      </c>
      <c r="R185" s="1">
        <f t="shared" si="1169"/>
        <v>95.680800000000005</v>
      </c>
      <c r="S185" s="7">
        <f t="shared" si="1059"/>
        <v>0.1084</v>
      </c>
      <c r="T185" s="7">
        <f t="shared" si="1170"/>
        <v>9.228889823999999E-3</v>
      </c>
      <c r="U185" s="7">
        <f t="shared" si="1171"/>
        <v>5.2029491518009133E-2</v>
      </c>
      <c r="V185" s="40">
        <f t="shared" si="1172"/>
        <v>5127.2756619537149</v>
      </c>
      <c r="W185" s="1">
        <f t="shared" si="1060"/>
        <v>0</v>
      </c>
      <c r="X185" s="1">
        <f t="shared" si="1061"/>
        <v>119.74</v>
      </c>
      <c r="Y185" s="1">
        <f t="shared" si="1062"/>
        <v>97.72999999999999</v>
      </c>
      <c r="Z185" s="6">
        <f t="shared" si="1173"/>
        <v>0.80246106979523479</v>
      </c>
      <c r="AA185" s="2">
        <f t="shared" si="1063"/>
        <v>464.2</v>
      </c>
      <c r="AB185" s="40">
        <f t="shared" si="1174"/>
        <v>27481.926356927921</v>
      </c>
      <c r="AC185" s="1">
        <f t="shared" si="1175"/>
        <v>0.20611977595863853</v>
      </c>
      <c r="AD185" s="2">
        <f t="shared" si="1147"/>
        <v>63</v>
      </c>
      <c r="AE185" s="10">
        <f t="shared" si="1176"/>
        <v>12.985545885394227</v>
      </c>
      <c r="AF185" s="12">
        <f t="shared" si="1177"/>
        <v>8.7562645270045633E-2</v>
      </c>
      <c r="AG185" s="43">
        <f t="shared" si="1178"/>
        <v>-1.3855086035666856E-4</v>
      </c>
      <c r="AH185" s="97">
        <f t="shared" si="1179"/>
        <v>3.565558942117102E-5</v>
      </c>
      <c r="AI185" s="11">
        <f t="shared" si="1180"/>
        <v>0</v>
      </c>
      <c r="AJ185" s="43">
        <f t="shared" si="1181"/>
        <v>2.0177951650292743E-3</v>
      </c>
      <c r="AK185" s="43"/>
      <c r="AL185" s="11">
        <f t="shared" si="1182"/>
        <v>0</v>
      </c>
      <c r="AM185" s="10">
        <f t="shared" si="1183"/>
        <v>92.951502434086066</v>
      </c>
      <c r="AN185" s="9"/>
      <c r="AO185" s="9">
        <f t="shared" si="1184"/>
        <v>92.766577155849248</v>
      </c>
      <c r="AP185" s="108">
        <f t="shared" si="715"/>
        <v>92.766577155849248</v>
      </c>
      <c r="AQ185" s="15">
        <f t="shared" si="1185"/>
        <v>0</v>
      </c>
      <c r="AR185" s="49"/>
      <c r="AS185" s="11">
        <f t="shared" si="1186"/>
        <v>1.8034354752419562E-5</v>
      </c>
      <c r="AT185" s="10">
        <f t="shared" si="1187"/>
        <v>92.859035325884946</v>
      </c>
      <c r="AU185" s="9">
        <f t="shared" si="1188"/>
        <v>92.766577155849248</v>
      </c>
      <c r="AV185" s="9">
        <f t="shared" si="1189"/>
        <v>92.582509423381595</v>
      </c>
      <c r="AW185" s="101">
        <f t="shared" si="719"/>
        <v>92.674543289615428</v>
      </c>
      <c r="AX185" s="15">
        <f t="shared" si="720"/>
        <v>1.7949857253969193E-5</v>
      </c>
      <c r="AY185" s="49"/>
      <c r="AZ185" s="11">
        <f t="shared" si="1190"/>
        <v>3.5985939281301252E-5</v>
      </c>
      <c r="BA185" s="10">
        <f t="shared" si="1191"/>
        <v>92.766983665271084</v>
      </c>
      <c r="BB185" s="9">
        <f t="shared" si="1192"/>
        <v>92.766568301244703</v>
      </c>
      <c r="BC185" s="9">
        <f t="shared" si="1193"/>
        <v>92.399281543452773</v>
      </c>
      <c r="BD185" s="101">
        <f t="shared" si="723"/>
        <v>92.582924922348738</v>
      </c>
      <c r="BE185" s="15">
        <f t="shared" si="1194"/>
        <v>3.581695056083432E-5</v>
      </c>
      <c r="BF185" s="49"/>
      <c r="BG185" s="11">
        <f t="shared" si="1195"/>
        <v>5.3854727814632018E-5</v>
      </c>
      <c r="BH185" s="10">
        <f t="shared" si="1196"/>
        <v>92.675329871955469</v>
      </c>
      <c r="BI185" s="9">
        <f t="shared" si="1197"/>
        <v>92.766533045946986</v>
      </c>
      <c r="BJ185" s="9">
        <f t="shared" si="1198"/>
        <v>92.216875860064107</v>
      </c>
      <c r="BK185" s="101">
        <f t="shared" si="728"/>
        <v>92.491704453005553</v>
      </c>
      <c r="BL185" s="15">
        <f t="shared" si="1199"/>
        <v>5.3601290638762071E-5</v>
      </c>
      <c r="BM185" s="49"/>
      <c r="BN185" s="11">
        <f t="shared" si="1200"/>
        <v>7.1640714957599592E-5</v>
      </c>
      <c r="BO185" s="10">
        <f t="shared" si="1201"/>
        <v>92.584056506251102</v>
      </c>
      <c r="BP185" s="9">
        <f t="shared" si="1202"/>
        <v>92.766454087669487</v>
      </c>
      <c r="BQ185" s="9">
        <f t="shared" si="1203"/>
        <v>92.035274762954813</v>
      </c>
      <c r="BR185" s="101">
        <f t="shared" si="733"/>
        <v>92.40086442531215</v>
      </c>
      <c r="BS185" s="15">
        <f t="shared" si="1204"/>
        <v>7.1302907520683483E-5</v>
      </c>
      <c r="BT185" s="12"/>
      <c r="BU185" s="11">
        <f t="shared" si="1205"/>
        <v>8.9343914764249715E-5</v>
      </c>
      <c r="BV185" s="10">
        <f t="shared" si="1206"/>
        <v>92.493146272723692</v>
      </c>
      <c r="BW185" s="9">
        <f t="shared" si="1207"/>
        <v>92.766314366680703</v>
      </c>
      <c r="BX185" s="9">
        <f t="shared" si="1208"/>
        <v>91.854460695791133</v>
      </c>
      <c r="BY185" s="101">
        <f t="shared" si="738"/>
        <v>92.310387531235918</v>
      </c>
      <c r="BZ185" s="15">
        <f t="shared" si="1209"/>
        <v>8.8921849634091501E-5</v>
      </c>
      <c r="CA185" s="12"/>
      <c r="CB185" s="11">
        <f t="shared" si="1210"/>
        <v>1.0696435983009973E-4</v>
      </c>
      <c r="CC185" s="10">
        <f t="shared" si="1211"/>
        <v>92.402582023639241</v>
      </c>
      <c r="CD185" s="9">
        <f t="shared" si="1212"/>
        <v>92.766097064468809</v>
      </c>
      <c r="CE185" s="9">
        <f t="shared" si="1213"/>
        <v>91.674416164044715</v>
      </c>
      <c r="CF185" s="101">
        <f t="shared" si="743"/>
        <v>92.220256614256755</v>
      </c>
      <c r="CG185" s="15">
        <f t="shared" si="1214"/>
        <v>1.0645818290254858E-4</v>
      </c>
      <c r="CH185" s="12"/>
      <c r="CI185" s="11">
        <f t="shared" si="1215"/>
        <v>1.2450210040573041E-4</v>
      </c>
      <c r="CJ185" s="10">
        <f t="shared" si="1216"/>
        <v>92.312346762214929</v>
      </c>
      <c r="CK185" s="9">
        <f t="shared" si="1217"/>
        <v>92.7657856023242</v>
      </c>
      <c r="CL185" s="9">
        <f t="shared" si="1218"/>
        <v>91.495123742560935</v>
      </c>
      <c r="CM185" s="101">
        <f t="shared" si="748"/>
        <v>92.130454672442568</v>
      </c>
      <c r="CN185" s="15">
        <f t="shared" si="1219"/>
        <v>1.2391198986940054E-4</v>
      </c>
      <c r="CO185" s="12"/>
      <c r="CP185" s="11">
        <f t="shared" si="1220"/>
        <v>1.4195720353196045E-4</v>
      </c>
      <c r="CQ185" s="10">
        <f t="shared" si="1221"/>
        <v>92.222423645676713</v>
      </c>
      <c r="CR185" s="9">
        <f t="shared" si="1222"/>
        <v>92.765363639846271</v>
      </c>
      <c r="CS185" s="9">
        <f t="shared" si="524"/>
        <v>91.31656608282141</v>
      </c>
      <c r="CT185" s="101">
        <f t="shared" si="752"/>
        <v>92.040964861333833</v>
      </c>
      <c r="CU185" s="15">
        <f t="shared" si="1223"/>
        <v>1.4128336884395448E-4</v>
      </c>
      <c r="CV185" s="12"/>
      <c r="CW185" s="11">
        <f t="shared" si="754"/>
        <v>1.5932975219678101E-4</v>
      </c>
      <c r="CX185" s="10">
        <f t="shared" si="755"/>
        <v>92.132795988128819</v>
      </c>
      <c r="CY185" s="9">
        <f t="shared" si="525"/>
        <v>92.764815073380504</v>
      </c>
      <c r="CZ185" s="9">
        <f t="shared" si="526"/>
        <v>91.138725919907998</v>
      </c>
      <c r="DA185" s="101">
        <f t="shared" si="756"/>
        <v>91.951770496644258</v>
      </c>
      <c r="DB185" s="15">
        <f t="shared" si="757"/>
        <v>1.5857243306993186E-4</v>
      </c>
      <c r="DC185" s="12"/>
      <c r="DD185" s="11">
        <f t="shared" si="758"/>
        <v>1.7661984451399464E-4</v>
      </c>
      <c r="DE185" s="10">
        <f t="shared" si="759"/>
        <v>92.043447263241575</v>
      </c>
      <c r="DF185" s="9">
        <f t="shared" si="527"/>
        <v>92.7641240343916</v>
      </c>
      <c r="DG185" s="9">
        <f t="shared" si="528"/>
        <v>90.961586079168328</v>
      </c>
      <c r="DH185" s="101">
        <f t="shared" si="760"/>
        <v>91.862855056779964</v>
      </c>
      <c r="DI185" s="15">
        <f t="shared" si="761"/>
        <v>1.757793099168406E-4</v>
      </c>
      <c r="DJ185" s="12"/>
      <c r="DK185" s="11">
        <f t="shared" si="762"/>
        <v>1.9382759292409661E-4</v>
      </c>
      <c r="DL185" s="10">
        <f t="shared" si="763"/>
        <v>91.954361106760359</v>
      </c>
      <c r="DM185" s="9">
        <f t="shared" si="529"/>
        <v>92.76327488777828</v>
      </c>
      <c r="DN185" s="9">
        <f t="shared" si="530"/>
        <v>90.785129482591657</v>
      </c>
      <c r="DO185" s="101">
        <f t="shared" si="764"/>
        <v>91.774202185184976</v>
      </c>
      <c r="DP185" s="15">
        <f t="shared" si="765"/>
        <v>1.9290414009384956E-4</v>
      </c>
      <c r="DQ185" s="12"/>
      <c r="DR185" s="11">
        <f t="shared" si="766"/>
        <v>2.1095312341710181E-4</v>
      </c>
      <c r="DS185" s="10">
        <f t="shared" si="767"/>
        <v>91.865521318842767</v>
      </c>
      <c r="DT185" s="9">
        <f t="shared" si="531"/>
        <v>92.762252230135019</v>
      </c>
      <c r="DU185" s="9">
        <f t="shared" si="532"/>
        <v>90.609339154896716</v>
      </c>
      <c r="DV185" s="101">
        <f t="shared" si="768"/>
        <v>91.685795692515867</v>
      </c>
      <c r="DW185" s="15">
        <f t="shared" si="769"/>
        <v>2.0994707688663154E-4</v>
      </c>
      <c r="DX185" s="12"/>
      <c r="DY185" s="11">
        <f t="shared" si="770"/>
        <v>2.2799657477771376E-4</v>
      </c>
      <c r="DZ185" s="10">
        <f t="shared" si="771"/>
        <v>91.776911866227294</v>
      </c>
      <c r="EA185" s="9">
        <f t="shared" si="533"/>
        <v>92.761040887965933</v>
      </c>
      <c r="EB185" s="9">
        <f t="shared" si="534"/>
        <v>90.434198229339984</v>
      </c>
      <c r="EC185" s="101">
        <f t="shared" si="772"/>
        <v>91.597619558652951</v>
      </c>
      <c r="ED185" s="15">
        <f t="shared" si="773"/>
        <v>2.2690828541675634E-4</v>
      </c>
      <c r="EE185" s="12"/>
      <c r="EF185" s="11">
        <f t="shared" si="774"/>
        <v>2.4495809785251682E-4</v>
      </c>
      <c r="EG185" s="10">
        <f t="shared" si="775"/>
        <v>91.688516884240187</v>
      </c>
      <c r="EH185" s="9">
        <f t="shared" si="535"/>
        <v>92.759625915855537</v>
      </c>
      <c r="EI185" s="9">
        <f t="shared" si="536"/>
        <v>90.25968995324574</v>
      </c>
      <c r="EJ185" s="101">
        <f t="shared" si="776"/>
        <v>91.509657934550631</v>
      </c>
      <c r="EK185" s="15">
        <f t="shared" si="777"/>
        <v>2.4378794192403798E-4</v>
      </c>
      <c r="EL185" s="12"/>
      <c r="EM185" s="11">
        <f t="shared" si="778"/>
        <v>2.6183785483953814E-4</v>
      </c>
      <c r="EN185" s="10">
        <f t="shared" si="779"/>
        <v>91.600320678643456</v>
      </c>
      <c r="EO185" s="9">
        <f t="shared" si="537"/>
        <v>92.757992594601163</v>
      </c>
      <c r="EP185" s="9">
        <f t="shared" si="538"/>
        <v>90.085797693268461</v>
      </c>
      <c r="EQ185" s="101">
        <f t="shared" si="780"/>
        <v>91.421895143934819</v>
      </c>
      <c r="ER185" s="15">
        <f t="shared" si="781"/>
        <v>2.6058623307123548E-4</v>
      </c>
      <c r="ES185" s="12"/>
      <c r="ET185" s="11">
        <f t="shared" si="782"/>
        <v>2.7863601859965016E-4</v>
      </c>
      <c r="EU185" s="10">
        <f t="shared" si="783"/>
        <v>91.512307727331503</v>
      </c>
      <c r="EV185" s="9">
        <f t="shared" si="539"/>
        <v>92.756126429311408</v>
      </c>
      <c r="EW185" s="9">
        <f t="shared" si="540"/>
        <v>89.912504940386768</v>
      </c>
      <c r="EX185" s="101">
        <f t="shared" si="784"/>
        <v>91.334315684849088</v>
      </c>
      <c r="EY185" s="15">
        <f t="shared" si="785"/>
        <v>2.773033552716275E-4</v>
      </c>
      <c r="EZ185" s="12"/>
      <c r="FA185" s="11">
        <f t="shared" si="786"/>
        <v>2.953527719902981E-4</v>
      </c>
      <c r="FB185" s="10">
        <f t="shared" si="787"/>
        <v>91.424462681878126</v>
      </c>
      <c r="FC185" s="9">
        <f t="shared" si="541"/>
        <v>92.754013147474836</v>
      </c>
      <c r="FD185" s="9">
        <f t="shared" si="542"/>
        <v>89.739795314641484</v>
      </c>
      <c r="FE185" s="101">
        <f t="shared" si="788"/>
        <v>91.246904231058153</v>
      </c>
      <c r="FF185" s="15">
        <f t="shared" si="789"/>
        <v>2.9393951403861317E-4</v>
      </c>
      <c r="FG185" s="12"/>
      <c r="FH185" s="11">
        <f t="shared" si="790"/>
        <v>3.1198830722081321E-4</v>
      </c>
      <c r="FI185" s="10">
        <f t="shared" si="791"/>
        <v>91.336770368942069</v>
      </c>
      <c r="FJ185" s="9">
        <f t="shared" si="543"/>
        <v>92.751638697002903</v>
      </c>
      <c r="FK185" s="9">
        <f t="shared" si="544"/>
        <v>89.567652569618119</v>
      </c>
      <c r="FL185" s="101">
        <f t="shared" si="792"/>
        <v>91.159645633310504</v>
      </c>
      <c r="FM185" s="15">
        <f t="shared" si="793"/>
        <v>3.1049492335775465E-4</v>
      </c>
      <c r="FN185" s="12"/>
      <c r="FO185" s="11">
        <f t="shared" si="794"/>
        <v>3.2854282522962734E-4</v>
      </c>
      <c r="FP185" s="10">
        <f t="shared" si="795"/>
        <v>91.249215791533274</v>
      </c>
      <c r="FQ185" s="9">
        <f t="shared" si="545"/>
        <v>92.748989244251021</v>
      </c>
      <c r="FR185" s="9">
        <f t="shared" si="546"/>
        <v>89.396060596682773</v>
      </c>
      <c r="FS185" s="101">
        <f t="shared" si="796"/>
        <v>91.07252492046689</v>
      </c>
      <c r="FT185" s="15">
        <f t="shared" si="797"/>
        <v>3.2696980508072109E-4</v>
      </c>
      <c r="FU185" s="12"/>
      <c r="FV185" s="11">
        <f t="shared" si="798"/>
        <v>3.450165350829477E-4</v>
      </c>
      <c r="FW185" s="10">
        <f t="shared" si="799"/>
        <v>91.161784130146032</v>
      </c>
      <c r="FX185" s="9">
        <f t="shared" si="547"/>
        <v>92.746051172021254</v>
      </c>
      <c r="FY185" s="9">
        <f t="shared" si="548"/>
        <v>89.22500342897591</v>
      </c>
      <c r="FZ185" s="101">
        <f t="shared" si="800"/>
        <v>90.985527300498575</v>
      </c>
      <c r="GA185" s="15">
        <f t="shared" si="801"/>
        <v>3.4336438834104793E-4</v>
      </c>
      <c r="GB185" s="12"/>
      <c r="GC185" s="11">
        <f t="shared" si="802"/>
        <v>3.6140965339479853E-4</v>
      </c>
      <c r="GD185" s="10">
        <f t="shared" si="803"/>
        <v>91.074460743763012</v>
      </c>
      <c r="GE185" s="9">
        <f t="shared" si="549"/>
        <v>92.742811077550087</v>
      </c>
      <c r="GF185" s="9">
        <f t="shared" si="550"/>
        <v>89.054465245170832</v>
      </c>
      <c r="GG185" s="101">
        <f t="shared" si="804"/>
        <v>90.898638161360452</v>
      </c>
      <c r="GH185" s="15">
        <f t="shared" si="805"/>
        <v>3.5967890899139306E-4</v>
      </c>
      <c r="GI185" s="12"/>
      <c r="GJ185" s="11">
        <f t="shared" si="1224"/>
        <v>3.7772240376812699E-4</v>
      </c>
      <c r="GK185" s="10">
        <f t="shared" si="1225"/>
        <v>90.987231170735143</v>
      </c>
      <c r="GL185" s="9">
        <f t="shared" si="551"/>
        <v>92.739255770484462</v>
      </c>
      <c r="GM185" s="9">
        <f t="shared" si="1234"/>
        <v>88.884430373003269</v>
      </c>
      <c r="GN185" s="120">
        <f t="shared" si="808"/>
        <v>90.811843071743866</v>
      </c>
      <c r="GO185" s="15">
        <f t="shared" si="1226"/>
        <v>3.7591360906196494E-4</v>
      </c>
      <c r="GP185" s="12"/>
      <c r="GQ185" s="11">
        <f t="shared" si="810"/>
        <v>3.9395501625665713E-4</v>
      </c>
      <c r="GR185" s="10">
        <f t="shared" si="811"/>
        <v>90.900081129542116</v>
      </c>
      <c r="GS185" s="9">
        <f t="shared" si="553"/>
        <v>92.73537227084914</v>
      </c>
      <c r="GT185" s="9">
        <f t="shared" si="1235"/>
        <v>88.714883292576744</v>
      </c>
      <c r="GU185" s="120">
        <f t="shared" si="812"/>
        <v>90.725127781712942</v>
      </c>
      <c r="GV185" s="15">
        <f t="shared" si="813"/>
        <v>3.9206873623997971E-4</v>
      </c>
      <c r="GW185" s="12"/>
      <c r="GX185" s="11">
        <f t="shared" si="814"/>
        <v>4.1010772684739276E-4</v>
      </c>
      <c r="GY185" s="10">
        <f t="shared" si="815"/>
        <v>90.812996519437164</v>
      </c>
      <c r="GZ185" s="9">
        <f t="shared" si="555"/>
        <v>92.731147807008227</v>
      </c>
      <c r="HA185" s="9">
        <f t="shared" si="556"/>
        <v>88.545808639449632</v>
      </c>
      <c r="HB185" s="101">
        <f t="shared" si="816"/>
        <v>90.63847822322893</v>
      </c>
      <c r="HC185" s="15">
        <f t="shared" si="817"/>
        <v>4.081445433698214E-4</v>
      </c>
      <c r="HD185" s="12"/>
      <c r="HE185" s="11">
        <f t="shared" si="818"/>
        <v>4.2618077696341918E-4</v>
      </c>
      <c r="HF185" s="10">
        <f t="shared" si="819"/>
        <v>90.72596342098052</v>
      </c>
      <c r="HG185" s="9">
        <f t="shared" si="557"/>
        <v>92.726569813623499</v>
      </c>
      <c r="HH185" s="9">
        <f t="shared" si="558"/>
        <v>88.377191207514258</v>
      </c>
      <c r="HI185" s="101">
        <f t="shared" si="820"/>
        <v>90.551880510568878</v>
      </c>
      <c r="HJ185" s="15">
        <f t="shared" si="821"/>
        <v>4.2414128797318637E-4</v>
      </c>
      <c r="HK185" s="12"/>
      <c r="HL185" s="11">
        <f t="shared" si="822"/>
        <v>4.4217441298633695E-4</v>
      </c>
      <c r="HM185" s="10">
        <f t="shared" si="823"/>
        <v>90.638968096467892</v>
      </c>
      <c r="HN185" s="9">
        <f t="shared" si="559"/>
        <v>92.72162592961206</v>
      </c>
      <c r="HO185" s="9">
        <f t="shared" si="1236"/>
        <v>88.209015951666785</v>
      </c>
      <c r="HP185" s="120">
        <f t="shared" si="824"/>
        <v>90.46532094063943</v>
      </c>
      <c r="HQ185" s="15">
        <f t="shared" si="825"/>
        <v>4.4005923178955426E-4</v>
      </c>
      <c r="HR185" s="12"/>
      <c r="HS185" s="11">
        <f t="shared" si="1064"/>
        <v>4.5808888579865914E-4</v>
      </c>
      <c r="HT185" s="10">
        <f t="shared" si="826"/>
        <v>90.551996990254565</v>
      </c>
      <c r="HU185" s="9">
        <f t="shared" si="1237"/>
        <v>92.716303996105708</v>
      </c>
      <c r="HV185" s="9">
        <f t="shared" si="562"/>
        <v>88.041267990280033</v>
      </c>
      <c r="HW185" s="120">
        <f t="shared" si="827"/>
        <v>90.378785993192878</v>
      </c>
      <c r="HX185" s="15">
        <f t="shared" si="828"/>
        <v>4.5589864033605213E-4</v>
      </c>
      <c r="HY185" s="12"/>
      <c r="HZ185" s="11">
        <f t="shared" si="1065"/>
        <v>4.7392445034528019E-4</v>
      </c>
      <c r="IA185" s="10">
        <f t="shared" si="829"/>
        <v>90.465036728982199</v>
      </c>
      <c r="IB185" s="9">
        <f t="shared" si="1238"/>
        <v>92.71059205441405</v>
      </c>
      <c r="IC185" s="9">
        <f t="shared" si="564"/>
        <v>87.87393260748452</v>
      </c>
      <c r="ID185" s="120">
        <f t="shared" si="830"/>
        <v>90.292262330949285</v>
      </c>
      <c r="IE185" s="15">
        <f t="shared" si="831"/>
        <v>4.7165978248637342E-4</v>
      </c>
      <c r="IF185" s="12"/>
      <c r="IG185" s="11">
        <f t="shared" si="1066"/>
        <v>4.8968136521366145E-4</v>
      </c>
      <c r="IH185" s="10">
        <f t="shared" si="832"/>
        <v>90.378074121712089</v>
      </c>
      <c r="II185" s="9">
        <f t="shared" si="1239"/>
        <v>92.7044783439936</v>
      </c>
      <c r="IJ185" s="9">
        <f t="shared" si="566"/>
        <v>87.706995255258292</v>
      </c>
      <c r="IK185" s="120">
        <f t="shared" si="833"/>
        <v>90.205736799625953</v>
      </c>
      <c r="IL185" s="15">
        <f t="shared" si="834"/>
        <v>4.8734293006893212E-4</v>
      </c>
      <c r="IM185" s="12"/>
      <c r="IN185" s="11">
        <f t="shared" si="1067"/>
        <v>5.0535989223296105E-4</v>
      </c>
      <c r="IO185" s="10">
        <f t="shared" si="835"/>
        <v>90.291096159966045</v>
      </c>
      <c r="IP185" s="9">
        <f t="shared" si="1240"/>
        <v>92.697951300424506</v>
      </c>
      <c r="IQ185" s="9">
        <f t="shared" si="568"/>
        <v>87.540441555339939</v>
      </c>
      <c r="IR185" s="120">
        <f t="shared" si="836"/>
        <v>90.11919642788223</v>
      </c>
      <c r="IS185" s="15">
        <f t="shared" si="837"/>
        <v>5.0294835748301836E-4</v>
      </c>
      <c r="IT185" s="12"/>
      <c r="IU185" s="11">
        <f t="shared" si="1068"/>
        <v>5.2096029609085203E-4</v>
      </c>
      <c r="IV185" s="10">
        <f t="shared" si="838"/>
        <v>90.204090017682972</v>
      </c>
      <c r="IW185" s="9">
        <f t="shared" si="1241"/>
        <v>92.690999553396836</v>
      </c>
      <c r="IX185" s="9">
        <f t="shared" si="570"/>
        <v>87.374257300963521</v>
      </c>
      <c r="IY185" s="120">
        <f t="shared" si="839"/>
        <v>90.032628427180185</v>
      </c>
      <c r="IZ185" s="15">
        <f t="shared" si="840"/>
        <v>5.1847634133322473E-4</v>
      </c>
      <c r="JA185" s="12"/>
      <c r="JB185" s="11">
        <f t="shared" si="1069"/>
        <v>5.3648284396835561E-4</v>
      </c>
      <c r="JC185" s="10">
        <f t="shared" si="841"/>
        <v>90.117043051091343</v>
      </c>
      <c r="JD185" s="9">
        <f t="shared" si="1242"/>
        <v>92.683611924707932</v>
      </c>
      <c r="JE185" s="9">
        <f t="shared" si="572"/>
        <v>87.208428458424862</v>
      </c>
      <c r="JF185" s="120">
        <f t="shared" si="842"/>
        <v>89.94602019156639</v>
      </c>
      <c r="JG185" s="15">
        <f t="shared" si="843"/>
        <v>5.3392716008142241E-4</v>
      </c>
      <c r="JH185" s="12"/>
      <c r="JI185" s="11">
        <f t="shared" si="1070"/>
        <v>5.5192780519194276E-4</v>
      </c>
      <c r="JJ185" s="10">
        <f t="shared" si="844"/>
        <v>90.029942798502987</v>
      </c>
      <c r="JK185" s="9">
        <f t="shared" si="1243"/>
        <v>92.67577742627229</v>
      </c>
      <c r="JL185" s="9">
        <f t="shared" si="574"/>
        <v>87.042941168484234</v>
      </c>
      <c r="JM185" s="120">
        <f t="shared" si="845"/>
        <v>89.859359297378262</v>
      </c>
      <c r="JN185" s="15">
        <f t="shared" si="846"/>
        <v>5.4930109371588789E-4</v>
      </c>
      <c r="JO185" s="12"/>
      <c r="JP185" s="11">
        <f t="shared" si="1071"/>
        <v>5.6729545090254381E-4</v>
      </c>
      <c r="JQ185" s="10">
        <f t="shared" si="847"/>
        <v>89.942776980031439</v>
      </c>
      <c r="JR185" s="9">
        <f t="shared" si="1244"/>
        <v>92.667485258145362</v>
      </c>
      <c r="JS185" s="9">
        <f t="shared" si="576"/>
        <v>86.877781747610697</v>
      </c>
      <c r="JT185" s="120">
        <f t="shared" si="848"/>
        <v>89.772633502878023</v>
      </c>
      <c r="JU185" s="15">
        <f t="shared" si="849"/>
        <v>5.6459842343726749E-4</v>
      </c>
      <c r="JV185" s="12"/>
      <c r="JW185" s="11">
        <f t="shared" si="1072"/>
        <v>5.8258605374113942E-4</v>
      </c>
      <c r="JX185" s="10">
        <f t="shared" si="850"/>
        <v>89.855533497238042</v>
      </c>
      <c r="JY185" s="9">
        <f t="shared" si="1245"/>
        <v>92.658724806562432</v>
      </c>
      <c r="JZ185" s="9">
        <f t="shared" si="578"/>
        <v>86.712936689073814</v>
      </c>
      <c r="KA185" s="120">
        <f t="shared" si="851"/>
        <v>89.68583074781813</v>
      </c>
      <c r="KB185" s="15">
        <f t="shared" si="852"/>
        <v>5.798194313608448E-4</v>
      </c>
      <c r="KC185" s="12"/>
      <c r="KD185" s="11">
        <f t="shared" si="1073"/>
        <v>5.9779988755045358E-4</v>
      </c>
      <c r="KE185" s="10">
        <f t="shared" si="853"/>
        <v>89.768200432709278</v>
      </c>
      <c r="KF185" s="9">
        <f t="shared" si="1246"/>
        <v>92.649485641993806</v>
      </c>
      <c r="KG185" s="9">
        <f t="shared" si="580"/>
        <v>86.548392663888393</v>
      </c>
      <c r="KH185" s="120">
        <f t="shared" si="854"/>
        <v>89.598939152941099</v>
      </c>
      <c r="KI185" s="15">
        <f t="shared" si="855"/>
        <v>5.9496440023478587E-4</v>
      </c>
      <c r="KJ185" s="12"/>
      <c r="KK185" s="11">
        <f t="shared" si="1074"/>
        <v>6.1293722709237098E-4</v>
      </c>
      <c r="KL185" s="10">
        <f t="shared" si="856"/>
        <v>89.680766049568632</v>
      </c>
      <c r="KM185" s="9">
        <f t="shared" si="1247"/>
        <v>92.63975751721712</v>
      </c>
      <c r="KN185" s="9">
        <f t="shared" si="582"/>
        <v>86.384136521618174</v>
      </c>
      <c r="KO185" s="120">
        <f t="shared" si="857"/>
        <v>89.511947019417647</v>
      </c>
      <c r="KP185" s="15">
        <f t="shared" si="858"/>
        <v>6.1003361317375337E-4</v>
      </c>
      <c r="KQ185" s="12"/>
      <c r="KR185" s="11">
        <f t="shared" si="1075"/>
        <v>6.2799834778057468E-4</v>
      </c>
      <c r="KS185" s="10">
        <f t="shared" si="859"/>
        <v>89.593218790926386</v>
      </c>
      <c r="KT185" s="9">
        <f t="shared" si="1248"/>
        <v>92.629530365407845</v>
      </c>
      <c r="KU185" s="9">
        <f t="shared" si="584"/>
        <v>86.220155291043085</v>
      </c>
      <c r="KV185" s="120">
        <f t="shared" si="860"/>
        <v>89.424842828225465</v>
      </c>
      <c r="KW185" s="15">
        <f t="shared" si="861"/>
        <v>6.2502735340764864E-4</v>
      </c>
      <c r="KX185" s="12"/>
      <c r="KY185" s="11">
        <f t="shared" si="1076"/>
        <v>6.4298352542806084E-4</v>
      </c>
      <c r="KZ185" s="10">
        <f t="shared" si="862"/>
        <v>89.505547279270104</v>
      </c>
      <c r="LA185" s="9">
        <f t="shared" si="1249"/>
        <v>92.618794298248687</v>
      </c>
      <c r="LB185" s="9">
        <f t="shared" si="586"/>
        <v>87.202143333346854</v>
      </c>
      <c r="LC185" s="120">
        <f t="shared" si="863"/>
        <v>89.910468815797771</v>
      </c>
      <c r="LD185" s="15">
        <f t="shared" si="864"/>
        <v>5.2821920665348568E-4</v>
      </c>
      <c r="LE185" s="12"/>
      <c r="LF185" s="11">
        <f t="shared" si="1077"/>
        <v>5.4580475547156876E-4</v>
      </c>
      <c r="LG185" s="10">
        <f t="shared" si="865"/>
        <v>89.99244782858915</v>
      </c>
      <c r="LH185" s="9">
        <f t="shared" si="1250"/>
        <v>92.611126413993162</v>
      </c>
      <c r="LI185" s="9">
        <f t="shared" si="588"/>
        <v>94.010638118299184</v>
      </c>
      <c r="LJ185" s="120">
        <f t="shared" si="866"/>
        <v>93.310882266146166</v>
      </c>
      <c r="LK185" s="15">
        <f t="shared" si="867"/>
        <v>-1.3647712709216153E-4</v>
      </c>
      <c r="LL185" s="12"/>
      <c r="LM185" s="11">
        <f t="shared" si="1078"/>
        <v>-1.1977901706502704E-4</v>
      </c>
      <c r="LN185" s="10">
        <f t="shared" si="868"/>
        <v>93.396892362841697</v>
      </c>
      <c r="LO185" s="9">
        <f t="shared" si="1251"/>
        <v>92.611638292524404</v>
      </c>
      <c r="LP185" s="9">
        <f t="shared" si="590"/>
        <v>94.107007885716982</v>
      </c>
      <c r="LQ185" s="120">
        <f t="shared" si="869"/>
        <v>93.359323089120693</v>
      </c>
      <c r="LR185" s="15">
        <f t="shared" si="870"/>
        <v>-1.458249655161682E-4</v>
      </c>
      <c r="LS185" s="12"/>
      <c r="LT185" s="11">
        <f t="shared" si="1079"/>
        <v>-1.2914457091971462E-4</v>
      </c>
      <c r="LU185" s="10">
        <f t="shared" si="871"/>
        <v>93.445306422734319</v>
      </c>
      <c r="LV185" s="9">
        <f t="shared" si="1252"/>
        <v>92.61222269350543</v>
      </c>
      <c r="LW185" s="9">
        <f t="shared" si="592"/>
        <v>94.205714366094981</v>
      </c>
      <c r="LX185" s="120">
        <f t="shared" si="872"/>
        <v>93.408968529800205</v>
      </c>
      <c r="LY185" s="15">
        <f t="shared" si="873"/>
        <v>-1.553936025337831E-4</v>
      </c>
      <c r="LZ185" s="12"/>
      <c r="MA185" s="11">
        <f t="shared" si="1080"/>
        <v>-1.3873238302555723E-4</v>
      </c>
      <c r="MB185" s="10">
        <f t="shared" si="874"/>
        <v>93.494924130763437</v>
      </c>
      <c r="MC185" s="9">
        <f t="shared" si="1253"/>
        <v>92.612886304300048</v>
      </c>
      <c r="MD185" s="9">
        <f t="shared" si="594"/>
        <v>94.306730866551817</v>
      </c>
      <c r="ME185" s="120">
        <f t="shared" si="875"/>
        <v>93.459808585425932</v>
      </c>
      <c r="MF185" s="15">
        <f t="shared" si="876"/>
        <v>-1.6517978298111834E-4</v>
      </c>
      <c r="MG185" s="12"/>
      <c r="MH185" s="11">
        <f t="shared" si="1081"/>
        <v>-1.4853924678879298E-4</v>
      </c>
      <c r="MI185" s="10">
        <f t="shared" si="877"/>
        <v>93.545735560337008</v>
      </c>
      <c r="MJ185" s="9">
        <f t="shared" si="1254"/>
        <v>92.613636131091653</v>
      </c>
      <c r="MK185" s="9">
        <f t="shared" si="596"/>
        <v>94.410032334092023</v>
      </c>
      <c r="ML185" s="120">
        <f t="shared" si="878"/>
        <v>93.511834232591838</v>
      </c>
      <c r="MM185" s="15">
        <f t="shared" si="879"/>
        <v>-1.7518038052159897E-4</v>
      </c>
      <c r="MN185" s="12"/>
      <c r="MO185" s="11">
        <f t="shared" si="1082"/>
        <v>-1.5856208403494342E-4</v>
      </c>
      <c r="MP185" s="10">
        <f t="shared" si="880"/>
        <v>93.597731768503223</v>
      </c>
      <c r="MQ185" s="9">
        <f t="shared" si="1255"/>
        <v>92.614479501001995</v>
      </c>
      <c r="MR185" s="9">
        <f t="shared" si="598"/>
        <v>94.515590078243321</v>
      </c>
      <c r="MS185" s="120">
        <f t="shared" si="881"/>
        <v>93.565034789622658</v>
      </c>
      <c r="MT185" s="15">
        <f t="shared" si="882"/>
        <v>-1.8539188280320784E-4</v>
      </c>
      <c r="MU185" s="12"/>
      <c r="MV185" s="11">
        <f t="shared" si="1083"/>
        <v>-1.6879742969019379E-4</v>
      </c>
      <c r="MW185" s="10">
        <f t="shared" si="883"/>
        <v>93.650902155965298</v>
      </c>
      <c r="MX185" s="9">
        <f t="shared" si="1256"/>
        <v>92.615424058938927</v>
      </c>
      <c r="MY185" s="9">
        <f t="shared" si="1257"/>
        <v>94.623373750703735</v>
      </c>
      <c r="MZ185" s="120">
        <f t="shared" si="884"/>
        <v>93.619398904821338</v>
      </c>
      <c r="NA185" s="15">
        <f t="shared" si="885"/>
        <v>-1.9581058481647008E-4</v>
      </c>
      <c r="NB185" s="12"/>
      <c r="NC185" s="11">
        <f t="shared" si="1084"/>
        <v>-1.7924162512835727E-4</v>
      </c>
      <c r="ND185" s="10">
        <f t="shared" si="886"/>
        <v>93.705235455816933</v>
      </c>
      <c r="NE185" s="9">
        <f t="shared" si="601"/>
        <v>92.616477765054157</v>
      </c>
      <c r="NF185" s="9">
        <f t="shared" si="1258"/>
        <v>94.733353439353053</v>
      </c>
      <c r="NG185" s="120">
        <f t="shared" si="887"/>
        <v>93.674915602203612</v>
      </c>
      <c r="NH185" s="15">
        <f t="shared" si="888"/>
        <v>-2.0643279334549069E-4</v>
      </c>
      <c r="NI185" s="12"/>
      <c r="NJ185" s="11">
        <f t="shared" si="1085"/>
        <v>-1.8989102270000312E-4</v>
      </c>
      <c r="NK185" s="10">
        <f t="shared" si="889"/>
        <v>93.760720780043357</v>
      </c>
      <c r="NL185" s="9">
        <f t="shared" si="603"/>
        <v>92.617648893554559</v>
      </c>
      <c r="NM185" s="9">
        <f t="shared" si="1259"/>
        <v>94.845495011523454</v>
      </c>
      <c r="NN185" s="120">
        <f t="shared" si="890"/>
        <v>93.731571952539014</v>
      </c>
      <c r="NO185" s="15">
        <f t="shared" si="891"/>
        <v>-2.1725437297045997E-4</v>
      </c>
      <c r="NP185" s="12"/>
      <c r="NQ185" s="11">
        <f t="shared" si="1086"/>
        <v>-2.0074153119098751E-4</v>
      </c>
      <c r="NR185" s="10">
        <f t="shared" si="892"/>
        <v>93.817345287952534</v>
      </c>
      <c r="NS185" s="9">
        <f t="shared" si="605"/>
        <v>92.618946025709121</v>
      </c>
      <c r="NT185" s="9">
        <f t="shared" si="1260"/>
        <v>94.959763756167149</v>
      </c>
      <c r="NU185" s="120">
        <f t="shared" si="893"/>
        <v>93.789354890938142</v>
      </c>
      <c r="NV185" s="15">
        <f t="shared" si="894"/>
        <v>-2.2827110192531454E-4</v>
      </c>
      <c r="NW185" s="12"/>
      <c r="NX185" s="11">
        <f t="shared" si="1087"/>
        <v>-2.117889718561594E-4</v>
      </c>
      <c r="NY185" s="10">
        <f t="shared" si="895"/>
        <v>93.875096005249901</v>
      </c>
      <c r="NZ185" s="9">
        <f t="shared" si="607"/>
        <v>92.620378045572508</v>
      </c>
      <c r="OA185" s="9">
        <f t="shared" si="1261"/>
        <v>95.07612437882328</v>
      </c>
      <c r="OB185" s="120">
        <f t="shared" si="896"/>
        <v>93.848251212197894</v>
      </c>
      <c r="OC185" s="15">
        <f t="shared" si="897"/>
        <v>-2.3947867202394832E-4</v>
      </c>
      <c r="OD185" s="12"/>
      <c r="OE185" s="11">
        <f t="shared" si="1088"/>
        <v>-2.230290782501586E-4</v>
      </c>
      <c r="OF185" s="10">
        <f t="shared" si="898"/>
        <v>93.933959819152662</v>
      </c>
      <c r="OG185" s="9">
        <f t="shared" si="609"/>
        <v>92.621954134993203</v>
      </c>
      <c r="OH185" s="9">
        <f t="shared" si="1262"/>
        <v>95.194537992809146</v>
      </c>
      <c r="OI185" s="120">
        <f t="shared" si="899"/>
        <v>93.908246063901174</v>
      </c>
      <c r="OJ185" s="15">
        <f t="shared" si="900"/>
        <v>-2.5087239573497752E-4</v>
      </c>
      <c r="OK185" s="12"/>
      <c r="OL185" s="11">
        <f t="shared" si="1089"/>
        <v>-2.3445720283825607E-4</v>
      </c>
      <c r="OM185" s="10">
        <f t="shared" si="901"/>
        <v>93.993921969364379</v>
      </c>
      <c r="ON185" s="9">
        <f t="shared" si="611"/>
        <v>92.623683763863966</v>
      </c>
      <c r="OO185" s="9">
        <f t="shared" si="1263"/>
        <v>95.314964484960768</v>
      </c>
      <c r="OP185" s="120">
        <f t="shared" si="902"/>
        <v>93.969324124412367</v>
      </c>
      <c r="OQ185" s="15">
        <f t="shared" si="903"/>
        <v>-2.6244743783400437E-4</v>
      </c>
      <c r="OR185" s="12"/>
      <c r="OS185" s="11">
        <f t="shared" si="1090"/>
        <v>-2.4606854874262258E-4</v>
      </c>
      <c r="OT185" s="10">
        <f t="shared" si="904"/>
        <v>94.054967227059933</v>
      </c>
      <c r="OU185" s="9">
        <f t="shared" si="613"/>
        <v>92.625576682060398</v>
      </c>
      <c r="OV185" s="9">
        <f t="shared" si="1264"/>
        <v>95.437363527248195</v>
      </c>
      <c r="OW185" s="120">
        <f t="shared" si="905"/>
        <v>94.031470104654289</v>
      </c>
      <c r="OX185" s="15">
        <f t="shared" si="906"/>
        <v>-2.7419891484012479E-4</v>
      </c>
      <c r="OY185" s="12"/>
      <c r="OZ185" s="11">
        <f t="shared" si="1091"/>
        <v>-2.5785826919448774E-4</v>
      </c>
      <c r="PA185" s="10">
        <f t="shared" si="907"/>
        <v>94.117080397033504</v>
      </c>
      <c r="PB185" s="9">
        <f t="shared" si="615"/>
        <v>92.627642911927467</v>
      </c>
      <c r="PC185" s="9">
        <f t="shared" si="1265"/>
        <v>95.561691688921201</v>
      </c>
      <c r="PD185" s="120">
        <f t="shared" si="908"/>
        <v>94.094667300424334</v>
      </c>
      <c r="PE185" s="15">
        <f t="shared" si="909"/>
        <v>-2.8612161413179546E-4</v>
      </c>
      <c r="PF185" s="12"/>
      <c r="PG185" s="11">
        <f t="shared" si="1092"/>
        <v>-2.69821186161648E-4</v>
      </c>
      <c r="PH185" s="10">
        <f t="shared" si="910"/>
        <v>94.180244867704914</v>
      </c>
      <c r="PI185" s="9">
        <f t="shared" si="617"/>
        <v>92.629892735715245</v>
      </c>
      <c r="PJ185" s="9">
        <f t="shared" si="1266"/>
        <v>95.687903760020959</v>
      </c>
      <c r="PK185" s="120">
        <f t="shared" si="911"/>
        <v>94.158898247868109</v>
      </c>
      <c r="PL185" s="15">
        <f t="shared" si="912"/>
        <v>-2.9821012423783869E-4</v>
      </c>
      <c r="PM185" s="12"/>
      <c r="PN185" s="11">
        <f t="shared" si="1093"/>
        <v>-2.8195192064093183E-4</v>
      </c>
      <c r="PO185" s="10">
        <f t="shared" si="913"/>
        <v>94.244443267031983</v>
      </c>
      <c r="PP185" s="9">
        <f t="shared" si="619"/>
        <v>92.632336683589656</v>
      </c>
      <c r="PQ185" s="9">
        <f t="shared" si="1267"/>
        <v>95.815953214172808</v>
      </c>
      <c r="PR185" s="120">
        <f t="shared" si="914"/>
        <v>94.224144948881232</v>
      </c>
      <c r="PS185" s="15">
        <f t="shared" si="915"/>
        <v>-3.1045888113708859E-4</v>
      </c>
      <c r="PT185" s="12"/>
      <c r="PU185" s="11">
        <f t="shared" si="1094"/>
        <v>-2.9424493888770205E-4</v>
      </c>
      <c r="PV185" s="10">
        <f t="shared" si="916"/>
        <v>94.30965768785498</v>
      </c>
      <c r="PW185" s="9">
        <f t="shared" si="621"/>
        <v>92.634985521280797</v>
      </c>
      <c r="PX185" s="9">
        <f t="shared" si="1268"/>
        <v>95.94579275429777</v>
      </c>
      <c r="PY185" s="120">
        <f t="shared" si="917"/>
        <v>94.290389137789276</v>
      </c>
      <c r="PZ185" s="15">
        <f t="shared" si="918"/>
        <v>-3.2286222267942171E-4</v>
      </c>
      <c r="QA185" s="12"/>
      <c r="QB185" s="11">
        <f t="shared" si="1095"/>
        <v>-3.0669460680288668E-4</v>
      </c>
      <c r="QC185" s="10">
        <f t="shared" si="919"/>
        <v>94.375869954650057</v>
      </c>
      <c r="QD185" s="9">
        <f t="shared" si="623"/>
        <v>92.637850237691893</v>
      </c>
      <c r="QE185" s="9">
        <f t="shared" si="1269"/>
        <v>96.077372573701155</v>
      </c>
      <c r="QF185" s="120">
        <f t="shared" si="920"/>
        <v>94.357611405696531</v>
      </c>
      <c r="QG185" s="15">
        <f t="shared" si="921"/>
        <v>-3.3541422021950233E-4</v>
      </c>
      <c r="QH185" s="12"/>
      <c r="QI185" s="11">
        <f t="shared" si="1096"/>
        <v>-3.1929502117854279E-4</v>
      </c>
      <c r="QJ185" s="10">
        <f t="shared" si="922"/>
        <v>94.443060746074082</v>
      </c>
      <c r="QK185" s="9">
        <f t="shared" si="625"/>
        <v>92.64094202858422</v>
      </c>
      <c r="QL185" s="9">
        <f t="shared" si="1270"/>
        <v>96.210641228010786</v>
      </c>
      <c r="QM185" s="120">
        <f t="shared" si="923"/>
        <v>94.425791628297503</v>
      </c>
      <c r="QN185" s="15">
        <f t="shared" si="924"/>
        <v>-3.4810876523716646E-4</v>
      </c>
      <c r="QO185" s="12"/>
      <c r="QP185" s="11">
        <f t="shared" si="1097"/>
        <v>-3.3204009630317092E-4</v>
      </c>
      <c r="QQ185" s="10">
        <f t="shared" si="925"/>
        <v>94.511210023015025</v>
      </c>
      <c r="QR185" s="9">
        <f t="shared" si="627"/>
        <v>92.644272280517313</v>
      </c>
      <c r="QS185" s="9">
        <f t="shared" si="1271"/>
        <v>96.345545826735744</v>
      </c>
      <c r="QT185" s="120">
        <f t="shared" si="926"/>
        <v>94.494909053626529</v>
      </c>
      <c r="QU185" s="15">
        <f t="shared" si="927"/>
        <v>-3.609395895839239E-4</v>
      </c>
      <c r="QV185" s="12"/>
      <c r="QW185" s="11">
        <f t="shared" si="1098"/>
        <v>-3.4492358411400154E-4</v>
      </c>
      <c r="QX185" s="10">
        <f t="shared" si="928"/>
        <v>94.580297116080828</v>
      </c>
      <c r="QY185" s="9">
        <f t="shared" si="629"/>
        <v>92.647852554081865</v>
      </c>
      <c r="QZ185" s="9">
        <f t="shared" si="1272"/>
        <v>96.482032053864614</v>
      </c>
      <c r="RA185" s="120">
        <f t="shared" si="929"/>
        <v>94.56494230397324</v>
      </c>
      <c r="RB185" s="15">
        <f t="shared" si="930"/>
        <v>-3.7390026912671986E-4</v>
      </c>
      <c r="RC185" s="12"/>
      <c r="RD185" s="11">
        <f t="shared" si="1099"/>
        <v>-3.5793907772656313E-4</v>
      </c>
      <c r="RE185" s="10">
        <f t="shared" si="931"/>
        <v>94.650300727115479</v>
      </c>
      <c r="RF185" s="9">
        <f t="shared" si="631"/>
        <v>92.651694566170519</v>
      </c>
      <c r="RG185" s="9">
        <f t="shared" si="1273"/>
        <v>96.62004440028214</v>
      </c>
      <c r="RH185" s="120">
        <f t="shared" si="932"/>
        <v>94.63586948322633</v>
      </c>
      <c r="RI185" s="15">
        <f t="shared" si="933"/>
        <v>-3.8698424814158583E-4</v>
      </c>
      <c r="RJ185" s="12"/>
      <c r="RK185" s="11">
        <f t="shared" si="1100"/>
        <v>-3.7108003575956673E-4</v>
      </c>
      <c r="RL185" s="10">
        <f t="shared" si="934"/>
        <v>94.721199036353283</v>
      </c>
      <c r="RM185" s="9">
        <f t="shared" si="633"/>
        <v>92.65581017174793</v>
      </c>
      <c r="RN185" s="9">
        <f t="shared" si="1274"/>
        <v>96.75952591923533</v>
      </c>
      <c r="RO185" s="120">
        <f t="shared" si="935"/>
        <v>94.70766804549163</v>
      </c>
      <c r="RP185" s="15">
        <f t="shared" si="936"/>
        <v>-4.0018481724500311E-4</v>
      </c>
      <c r="RQ185" s="12"/>
      <c r="RR185" s="11">
        <f t="shared" si="1101"/>
        <v>-3.8433976011658755E-4</v>
      </c>
      <c r="RS185" s="10">
        <f t="shared" si="937"/>
        <v>94.792969570391335</v>
      </c>
      <c r="RT185" s="9">
        <f t="shared" si="635"/>
        <v>92.660211344210879</v>
      </c>
      <c r="RU185" s="9">
        <f t="shared" si="1275"/>
        <v>96.900418040141687</v>
      </c>
      <c r="RV185" s="120">
        <f t="shared" si="938"/>
        <v>94.78031469217629</v>
      </c>
      <c r="RW185" s="15">
        <f t="shared" si="939"/>
        <v>-4.1349509715215118E-4</v>
      </c>
      <c r="RX185" s="12"/>
      <c r="RY185" s="11">
        <f t="shared" si="1102"/>
        <v>-3.9771137959880419E-4</v>
      </c>
      <c r="RZ185" s="10">
        <f t="shared" si="940"/>
        <v>94.865589098646325</v>
      </c>
      <c r="SA185" s="9">
        <f t="shared" si="637"/>
        <v>92.664910154384643</v>
      </c>
      <c r="SB185" s="9">
        <f t="shared" si="1276"/>
        <v>97.04266092994564</v>
      </c>
      <c r="SC185" s="120">
        <f t="shared" si="941"/>
        <v>94.853785542165141</v>
      </c>
      <c r="SD185" s="15">
        <f t="shared" si="942"/>
        <v>-4.2690807596376478E-4</v>
      </c>
      <c r="SE185" s="12"/>
      <c r="SF185" s="11">
        <f t="shared" si="1103"/>
        <v>-4.1118788715937437E-4</v>
      </c>
      <c r="SG185" s="10">
        <f t="shared" si="943"/>
        <v>94.939033803473393</v>
      </c>
      <c r="SH185" s="9">
        <f t="shared" si="639"/>
        <v>92.669918749350444</v>
      </c>
      <c r="SI185" s="9">
        <f t="shared" si="1277"/>
        <v>97.186193542566983</v>
      </c>
      <c r="SJ185" s="120">
        <f t="shared" si="944"/>
        <v>94.92805614595872</v>
      </c>
      <c r="SK185" s="15">
        <f t="shared" si="945"/>
        <v>-4.4041661605294456E-4</v>
      </c>
      <c r="SL185" s="12"/>
      <c r="SM185" s="11">
        <f t="shared" si="1104"/>
        <v>-4.2476214671111637E-4</v>
      </c>
      <c r="SN185" s="10">
        <f t="shared" si="946"/>
        <v>95.013279293952266</v>
      </c>
      <c r="SO185" s="9">
        <f t="shared" si="641"/>
        <v>92.675249330545441</v>
      </c>
      <c r="SP185" s="9">
        <f t="shared" si="1278"/>
        <v>97.330953672902055</v>
      </c>
      <c r="SQ185" s="120">
        <f t="shared" si="947"/>
        <v>95.003101501723748</v>
      </c>
      <c r="SR185" s="15">
        <f t="shared" si="948"/>
        <v>-4.5401346146684343E-4</v>
      </c>
      <c r="SS185" s="12"/>
      <c r="ST185" s="11">
        <f t="shared" si="1105"/>
        <v>-4.3842690045779026E-4</v>
      </c>
      <c r="SU185" s="10">
        <f t="shared" si="949"/>
        <v>95.088300621600581</v>
      </c>
      <c r="SV185" s="9">
        <f t="shared" si="643"/>
        <v>92.680914131195323</v>
      </c>
      <c r="SW185" s="9">
        <f t="shared" si="1279"/>
        <v>97.476878015779533</v>
      </c>
      <c r="SX185" s="120">
        <f t="shared" si="950"/>
        <v>95.078896073487428</v>
      </c>
      <c r="SY185" s="15">
        <f t="shared" si="951"/>
        <v>-4.6769124587663969E-4</v>
      </c>
      <c r="SZ185" s="12"/>
      <c r="TA185" s="11">
        <f t="shared" si="1106"/>
        <v>-4.5217477678299043E-4</v>
      </c>
      <c r="TB185" s="10">
        <f t="shared" si="952"/>
        <v>95.164072298247888</v>
      </c>
      <c r="TC185" s="9">
        <f t="shared" si="645"/>
        <v>92.686925393145586</v>
      </c>
      <c r="TD185" s="9">
        <f t="shared" si="1280"/>
        <v>97.623902229660033</v>
      </c>
      <c r="TE185" s="120">
        <f t="shared" si="953"/>
        <v>95.155413811402809</v>
      </c>
      <c r="TF185" s="15">
        <f t="shared" si="954"/>
        <v>-4.8144250104871912E-4</v>
      </c>
      <c r="TG185" s="12"/>
      <c r="TH185" s="11">
        <f t="shared" si="1107"/>
        <v>-4.6599829867023011E-4</v>
      </c>
      <c r="TI185" s="10">
        <f t="shared" si="955"/>
        <v>95.240568315999951</v>
      </c>
      <c r="TJ185" s="9">
        <f t="shared" si="647"/>
        <v>92.693295343162163</v>
      </c>
      <c r="TK185" s="9">
        <f t="shared" si="1281"/>
        <v>97.77196100483394</v>
      </c>
      <c r="TL185" s="120">
        <f t="shared" si="956"/>
        <v>95.232628173998052</v>
      </c>
      <c r="TM185" s="15">
        <f t="shared" si="957"/>
        <v>-4.9525966580628365E-4</v>
      </c>
      <c r="TN185" s="12"/>
      <c r="TO185" s="11">
        <f t="shared" si="1108"/>
        <v>-4.798898926238404E-4</v>
      </c>
      <c r="TP185" s="10">
        <f t="shared" si="958"/>
        <v>95.317762169207668</v>
      </c>
      <c r="TQ185" s="9">
        <f t="shared" si="649"/>
        <v>92.70003616877618</v>
      </c>
      <c r="TR185" s="9">
        <f t="shared" si="1282"/>
        <v>97.920988135861492</v>
      </c>
      <c r="TS185" s="120">
        <f t="shared" si="959"/>
        <v>95.310512152318836</v>
      </c>
      <c r="TT185" s="15">
        <f t="shared" si="960"/>
        <v>-5.0913509544910085E-4</v>
      </c>
      <c r="TU185" s="12"/>
      <c r="TV185" s="11">
        <f t="shared" si="1109"/>
        <v>-4.9384189805890791E-4</v>
      </c>
      <c r="TW185" s="10">
        <f t="shared" si="961"/>
        <v>95.395626878351862</v>
      </c>
      <c r="TX185" s="9">
        <f t="shared" si="651"/>
        <v>92.707159993751702</v>
      </c>
      <c r="TY185" s="9">
        <f t="shared" si="1283"/>
        <v>98.070916597960988</v>
      </c>
      <c r="TZ185" s="120">
        <f t="shared" si="962"/>
        <v>95.389038295856352</v>
      </c>
      <c r="UA185" s="15">
        <f t="shared" si="963"/>
        <v>-5.2306107159503449E-4</v>
      </c>
      <c r="UB185" s="12"/>
      <c r="UC185" s="11">
        <f t="shared" si="1110"/>
        <v>-5.0784657712423073E-4</v>
      </c>
      <c r="UD185" s="10">
        <f t="shared" si="964"/>
        <v>95.474135015737801</v>
      </c>
      <c r="UE185" s="9">
        <f t="shared" si="653"/>
        <v>92.714678853258562</v>
      </c>
      <c r="UF185" s="9">
        <f t="shared" si="1284"/>
        <v>98.221678627041868</v>
      </c>
      <c r="UG185" s="120">
        <f t="shared" si="965"/>
        <v>95.468178740150222</v>
      </c>
      <c r="UH185" s="15">
        <f t="shared" si="966"/>
        <v>-5.370298124057674E-4</v>
      </c>
      <c r="UI185" s="12"/>
      <c r="UJ185" s="11">
        <f t="shared" si="1111"/>
        <v>-5.2189612492108909E-4</v>
      </c>
      <c r="UK185" s="10">
        <f t="shared" si="967"/>
        <v>95.55325873289047</v>
      </c>
      <c r="UL185" s="9">
        <f t="shared" si="655"/>
        <v>92.722604668835316</v>
      </c>
      <c r="UM185" s="9">
        <f t="shared" si="1285"/>
        <v>98.373205803052812</v>
      </c>
      <c r="UN185" s="120">
        <f t="shared" si="968"/>
        <v>95.547905235944057</v>
      </c>
      <c r="UO185" s="15">
        <f t="shared" si="969"/>
        <v>-5.5103348315627295E-4</v>
      </c>
      <c r="UP185" s="12"/>
      <c r="UQ185" s="11">
        <f t="shared" si="1112"/>
        <v>-5.3598268007756821E-4</v>
      </c>
      <c r="UR185" s="10">
        <f t="shared" si="970"/>
        <v>95.632969789529511</v>
      </c>
      <c r="US185" s="9">
        <f t="shared" si="657"/>
        <v>92.730949223230184</v>
      </c>
      <c r="UT185" s="9">
        <f t="shared" si="1286"/>
        <v>98.525429136298683</v>
      </c>
      <c r="UU185" s="120">
        <f t="shared" si="971"/>
        <v>95.628189179764433</v>
      </c>
      <c r="UV185" s="15">
        <f t="shared" si="972"/>
        <v>-5.6506420710570411E-4</v>
      </c>
      <c r="UW185" s="12"/>
      <c r="UX185" s="11">
        <f t="shared" si="1113"/>
        <v>-5.5009833563636706E-4</v>
      </c>
      <c r="UY185" s="10">
        <f t="shared" si="973"/>
        <v>95.713239583995801</v>
      </c>
      <c r="UZ185" s="9">
        <f t="shared" si="659"/>
        <v>92.739724135209258</v>
      </c>
      <c r="VA185" s="9">
        <f t="shared" si="1287"/>
        <v>98.678279156364951</v>
      </c>
      <c r="VB185" s="120">
        <f t="shared" si="974"/>
        <v>95.709001645787112</v>
      </c>
      <c r="VC185" s="15">
        <f t="shared" si="975"/>
        <v>-5.7911407662572013E-4</v>
      </c>
      <c r="VD185" s="12"/>
      <c r="VE185" s="11">
        <f t="shared" si="1114"/>
        <v>-5.6423515021220287E-4</v>
      </c>
      <c r="VF185" s="10">
        <f t="shared" si="976"/>
        <v>95.794039184994745</v>
      </c>
      <c r="VG185" s="9">
        <f t="shared" si="661"/>
        <v>92.748940834423323</v>
      </c>
      <c r="VH185" s="9">
        <f t="shared" si="1288"/>
        <v>98.831686002708324</v>
      </c>
      <c r="VI185" s="120">
        <f t="shared" si="977"/>
        <v>95.79031341856583</v>
      </c>
      <c r="VJ185" s="15">
        <f t="shared" si="978"/>
        <v>-5.9317516448561939E-4</v>
      </c>
      <c r="VK185" s="12"/>
      <c r="VL185" s="11">
        <f t="shared" si="1115"/>
        <v>-5.7838515931804113E-4</v>
      </c>
      <c r="VM185" s="10">
        <f t="shared" si="979"/>
        <v>95.875339364231152</v>
      </c>
      <c r="VN185" s="9">
        <f t="shared" si="663"/>
        <v>92.758610536423021</v>
      </c>
      <c r="VO185" s="9">
        <f t="shared" si="1289"/>
        <v>98.985579213098632</v>
      </c>
      <c r="VP185" s="120">
        <f t="shared" si="980"/>
        <v>95.872094874760819</v>
      </c>
      <c r="VQ185" s="15">
        <f t="shared" si="981"/>
        <v>-6.0723950565814229E-4</v>
      </c>
      <c r="VR185" s="12"/>
      <c r="VS185" s="11">
        <f t="shared" si="1116"/>
        <v>-5.9254035712967372E-4</v>
      </c>
      <c r="VT185" s="10">
        <f t="shared" si="982"/>
        <v>95.957110477590319</v>
      </c>
      <c r="VU185" s="9">
        <f t="shared" si="665"/>
        <v>92.768744216925057</v>
      </c>
      <c r="VV185" s="9">
        <f t="shared" si="1290"/>
        <v>99.139888039352087</v>
      </c>
      <c r="VW185" s="120">
        <f t="shared" si="983"/>
        <v>95.954316128138572</v>
      </c>
      <c r="VX185" s="15">
        <f t="shared" si="984"/>
        <v>-6.2129913061855413E-4</v>
      </c>
      <c r="VY185" s="12"/>
      <c r="VZ185" s="11">
        <f t="shared" si="1117"/>
        <v>-6.0669272990759805E-4</v>
      </c>
      <c r="WA185" s="10">
        <f t="shared" si="985"/>
        <v>96.039322610421493</v>
      </c>
      <c r="WB185" s="9">
        <f t="shared" si="667"/>
        <v>92.779352587037877</v>
      </c>
      <c r="WC185" s="9">
        <f t="shared" si="1291"/>
        <v>99.29454180808338</v>
      </c>
      <c r="WD185" s="120">
        <f t="shared" si="986"/>
        <v>96.036947197560636</v>
      </c>
      <c r="WE185" s="15">
        <f t="shared" si="987"/>
        <v>-6.3534610294026467E-4</v>
      </c>
      <c r="WF185" s="12"/>
      <c r="WG185" s="11">
        <f t="shared" si="1118"/>
        <v>-6.2083429375301639E-4</v>
      </c>
      <c r="WH185" s="10">
        <f t="shared" si="988"/>
        <v>96.121945745956964</v>
      </c>
      <c r="WI185" s="9">
        <f t="shared" si="669"/>
        <v>92.790446069786043</v>
      </c>
      <c r="WJ185" s="9">
        <f t="shared" si="1292"/>
        <v>99.449469818665975</v>
      </c>
      <c r="WK185" s="120">
        <f t="shared" si="989"/>
        <v>96.119957944226002</v>
      </c>
      <c r="WL185" s="15">
        <f t="shared" si="990"/>
        <v>-6.4937251163345289E-4</v>
      </c>
      <c r="WM185" s="12"/>
      <c r="WN185" s="11">
        <f t="shared" si="1119"/>
        <v>-6.3495708697744793E-4</v>
      </c>
      <c r="WO185" s="10">
        <f t="shared" si="991"/>
        <v>96.204949702275044</v>
      </c>
      <c r="WP185" s="9">
        <f t="shared" si="671"/>
        <v>92.802034776526824</v>
      </c>
      <c r="WQ185" s="9">
        <f t="shared" si="1293"/>
        <v>99.604601274996483</v>
      </c>
      <c r="WR185" s="120">
        <f t="shared" si="992"/>
        <v>96.203318025761661</v>
      </c>
      <c r="WS185" s="15">
        <f t="shared" si="993"/>
        <v>-6.6337046679070108E-4</v>
      </c>
      <c r="WT185" s="12"/>
      <c r="WU185" s="11">
        <f t="shared" si="1120"/>
        <v>-6.4905316579205361E-4</v>
      </c>
      <c r="WV185" s="10">
        <f t="shared" si="994"/>
        <v>96.28830408616372</v>
      </c>
      <c r="WW185" s="9">
        <f t="shared" si="673"/>
        <v>92.814128483378425</v>
      </c>
      <c r="WX185" s="9">
        <f t="shared" si="1294"/>
        <v>99.75986458117427</v>
      </c>
      <c r="WY185" s="120">
        <f t="shared" si="995"/>
        <v>96.286996532276348</v>
      </c>
      <c r="WZ185" s="15">
        <f t="shared" si="996"/>
        <v>-6.7733203320193794E-4</v>
      </c>
      <c r="XA185" s="12"/>
      <c r="XB185" s="11">
        <f t="shared" si="1121"/>
        <v>-6.6311453774786568E-4</v>
      </c>
      <c r="XC185" s="10">
        <f t="shared" si="997"/>
        <v>96.371977927813276</v>
      </c>
      <c r="XD185" s="9">
        <f t="shared" si="675"/>
        <v>92.826736605364303</v>
      </c>
      <c r="XE185" s="9">
        <f t="shared" si="1295"/>
        <v>99.915189081906277</v>
      </c>
      <c r="XF185" s="120">
        <f t="shared" si="998"/>
        <v>96.370962843635283</v>
      </c>
      <c r="XG185" s="15">
        <f t="shared" si="999"/>
        <v>-6.9124940259609048E-4</v>
      </c>
      <c r="XH185" s="12"/>
      <c r="XI185" s="11">
        <f t="shared" si="1122"/>
        <v>-6.7713333464251933E-4</v>
      </c>
      <c r="XJ185" s="10">
        <f t="shared" si="1000"/>
        <v>96.455940541062432</v>
      </c>
      <c r="XK185" s="9">
        <f t="shared" si="677"/>
        <v>92.839868177068695</v>
      </c>
      <c r="XL185" s="9">
        <f t="shared" si="1296"/>
        <v>100.07050436138748</v>
      </c>
      <c r="XM185" s="120">
        <f t="shared" si="1001"/>
        <v>96.455186269228079</v>
      </c>
      <c r="XN185" s="15">
        <f t="shared" si="1002"/>
        <v>-7.0511482715594645E-4</v>
      </c>
      <c r="XO185" s="12"/>
      <c r="XP185" s="11">
        <f t="shared" si="1123"/>
        <v>-6.9110174590687008E-4</v>
      </c>
      <c r="XQ185" s="10">
        <f t="shared" si="1003"/>
        <v>96.540161161940603</v>
      </c>
      <c r="XR185" s="9">
        <f t="shared" si="679"/>
        <v>92.853531831375335</v>
      </c>
      <c r="XS185" s="9">
        <f t="shared" si="1297"/>
        <v>100.22573895228952</v>
      </c>
      <c r="XT185" s="120">
        <f t="shared" si="1004"/>
        <v>96.539635391832434</v>
      </c>
      <c r="XU185" s="15">
        <f t="shared" si="1005"/>
        <v>-7.1892049569508281E-4</v>
      </c>
      <c r="XV185" s="12"/>
      <c r="XW185" s="11">
        <f t="shared" si="1124"/>
        <v>-7.0501189440582172E-4</v>
      </c>
      <c r="XX185" s="10">
        <f t="shared" si="1006"/>
        <v>96.624608290068579</v>
      </c>
      <c r="XY185" s="9">
        <f t="shared" si="681"/>
        <v>92.867735773749018</v>
      </c>
      <c r="XZ185" s="9">
        <f t="shared" si="1298"/>
        <v>100.38082303181314</v>
      </c>
      <c r="YA185" s="120">
        <f t="shared" si="1007"/>
        <v>96.62427940278107</v>
      </c>
      <c r="YB185" s="15">
        <f t="shared" si="1008"/>
        <v>-7.3265879907862138E-4</v>
      </c>
      <c r="YC185" s="12"/>
      <c r="YD185" s="11">
        <f t="shared" si="1125"/>
        <v>-7.1885610292964964E-4</v>
      </c>
      <c r="YE185" s="10">
        <f t="shared" si="1009"/>
        <v>96.709251028845728</v>
      </c>
      <c r="YF185" s="9">
        <f t="shared" si="683"/>
        <v>92.882487767204097</v>
      </c>
      <c r="YG185" s="9">
        <f t="shared" si="1299"/>
        <v>100.53568567843908</v>
      </c>
      <c r="YH185" s="120">
        <f t="shared" si="1010"/>
        <v>96.709086722821581</v>
      </c>
      <c r="YI185" s="15">
        <f t="shared" si="1011"/>
        <v>-7.4632206417381969E-4</v>
      </c>
      <c r="YJ185" s="12"/>
      <c r="YK185" s="11">
        <f t="shared" si="1126"/>
        <v>-7.3262662725944339E-4</v>
      </c>
      <c r="YL185" s="10">
        <f t="shared" si="1012"/>
        <v>96.794057701124899</v>
      </c>
      <c r="YM185" s="9">
        <f t="shared" si="685"/>
        <v>92.897795107391431</v>
      </c>
      <c r="YN185" s="9">
        <f t="shared" si="1300"/>
        <v>100.69025725190097</v>
      </c>
      <c r="YO185" s="120">
        <f t="shared" si="1013"/>
        <v>96.79402617964621</v>
      </c>
      <c r="YP185" s="15">
        <f t="shared" si="1014"/>
        <v>-7.5990278836892983E-4</v>
      </c>
      <c r="YQ185" s="12"/>
      <c r="YR185" s="11">
        <f t="shared" si="1127"/>
        <v>-7.4631589167981354E-4</v>
      </c>
      <c r="YS185" s="10">
        <f t="shared" si="1015"/>
        <v>96.878997031349911</v>
      </c>
      <c r="YT185" s="9">
        <f t="shared" si="687"/>
        <v>92.913664607539317</v>
      </c>
      <c r="YU185" s="9">
        <f t="shared" si="1301"/>
        <v>100.84446719576616</v>
      </c>
      <c r="YV185" s="120">
        <f t="shared" si="1016"/>
        <v>96.879065901652737</v>
      </c>
      <c r="YW185" s="15">
        <f t="shared" si="1017"/>
        <v>-7.7339342675451729E-4</v>
      </c>
      <c r="YX185" s="12"/>
      <c r="YY185" s="11">
        <f t="shared" si="1128"/>
        <v>-7.5991627544637623E-4</v>
      </c>
      <c r="YZ185" s="10">
        <f t="shared" si="1018"/>
        <v>96.964037035017569</v>
      </c>
      <c r="ZA185" s="9">
        <f t="shared" si="689"/>
        <v>92.930102575312617</v>
      </c>
      <c r="ZB185" s="9">
        <f t="shared" si="1302"/>
        <v>100.99824618819966</v>
      </c>
      <c r="ZC185" s="120">
        <f t="shared" si="1019"/>
        <v>96.964174381756138</v>
      </c>
      <c r="ZD185" s="15">
        <f t="shared" si="1020"/>
        <v>-7.8678660411762684E-4</v>
      </c>
      <c r="ZE185" s="12"/>
      <c r="ZF185" s="11">
        <f t="shared" si="1129"/>
        <v>-7.7342032573121222E-4</v>
      </c>
      <c r="ZG185" s="10">
        <f t="shared" si="1021"/>
        <v>97.049146086850939</v>
      </c>
      <c r="ZH185" s="9">
        <f t="shared" si="691"/>
        <v>92.947114799039753</v>
      </c>
      <c r="ZI185" s="9">
        <f t="shared" si="1303"/>
        <v>101.15152419171797</v>
      </c>
      <c r="ZJ185" s="120">
        <f t="shared" si="1022"/>
        <v>97.049319495378853</v>
      </c>
      <c r="ZK185" s="15">
        <f t="shared" si="1023"/>
        <v>-8.0007492610139523E-4</v>
      </c>
      <c r="ZL185" s="12"/>
      <c r="ZM185" s="11">
        <f t="shared" si="1130"/>
        <v>-7.868205681444149E-4</v>
      </c>
      <c r="ZN185" s="10">
        <f t="shared" si="1024"/>
        <v>97.134291934873673</v>
      </c>
      <c r="ZO185" s="9">
        <f t="shared" si="693"/>
        <v>92.964706526644235</v>
      </c>
      <c r="ZP185" s="9">
        <f t="shared" si="1304"/>
        <v>101.30423640578589</v>
      </c>
      <c r="ZQ185" s="120">
        <f t="shared" si="1025"/>
        <v>97.134471466215061</v>
      </c>
      <c r="ZR185" s="15">
        <f t="shared" si="1026"/>
        <v>-8.1325156174301807E-4</v>
      </c>
      <c r="ZS185" s="12"/>
      <c r="ZT185" s="11">
        <f t="shared" si="1131"/>
        <v>-8.0011009186603196E-4</v>
      </c>
      <c r="ZU185" s="10">
        <f t="shared" si="1027"/>
        <v>97.219444678937634</v>
      </c>
      <c r="ZV185" s="9">
        <f t="shared" si="695"/>
        <v>92.982882470956099</v>
      </c>
      <c r="ZW185" s="9">
        <f t="shared" si="1305"/>
        <v>101.45635225266584</v>
      </c>
      <c r="ZX185" s="120">
        <f t="shared" si="1028"/>
        <v>97.219617361810975</v>
      </c>
      <c r="ZY185" s="15">
        <f t="shared" si="1029"/>
        <v>-8.263130695884013E-4</v>
      </c>
      <c r="ZZ185" s="12"/>
      <c r="AAA185" s="11">
        <f t="shared" si="1132"/>
        <v>-8.1328538846078184E-4</v>
      </c>
      <c r="AAB185" s="10">
        <f t="shared" si="1030"/>
        <v>97.304591330566922</v>
      </c>
      <c r="AAC185" s="9">
        <f t="shared" si="697"/>
        <v>93.001646945840648</v>
      </c>
      <c r="AAD185" s="9">
        <f t="shared" si="1306"/>
        <v>101.60785323955442</v>
      </c>
      <c r="AAE185" s="120">
        <f t="shared" si="1031"/>
        <v>97.304750092697532</v>
      </c>
      <c r="AAF185" s="15">
        <f t="shared" si="1032"/>
        <v>-8.392572255842423E-4</v>
      </c>
      <c r="AAG185" s="12"/>
      <c r="AAH185" s="11">
        <f t="shared" si="1133"/>
        <v>-8.2634417156909759E-4</v>
      </c>
      <c r="AAI185" s="10">
        <f t="shared" si="1033"/>
        <v>97.389724767751545</v>
      </c>
      <c r="AAJ185" s="9">
        <f t="shared" si="699"/>
        <v>93.021003914615648</v>
      </c>
      <c r="AAK185" s="9">
        <f t="shared" si="1307"/>
        <v>101.75872215968693</v>
      </c>
      <c r="AAL185" s="120">
        <f t="shared" si="1034"/>
        <v>97.389863037151287</v>
      </c>
      <c r="AAM185" s="15">
        <f t="shared" si="1035"/>
        <v>-8.5208196527333075E-4</v>
      </c>
      <c r="AAN185" s="12"/>
      <c r="AAO185" s="11">
        <f t="shared" si="1134"/>
        <v>-8.3928431486461684E-4</v>
      </c>
      <c r="AAP185" s="10">
        <f t="shared" si="1036"/>
        <v>97.474838337013523</v>
      </c>
      <c r="AAQ185" s="9">
        <f t="shared" si="701"/>
        <v>93.040956993438868</v>
      </c>
      <c r="AAR185" s="9">
        <f t="shared" si="702"/>
        <v>101.90894305739869</v>
      </c>
      <c r="AAS185" s="120">
        <f t="shared" si="1037"/>
        <v>97.474950025418778</v>
      </c>
      <c r="AAT185" s="15">
        <f t="shared" si="1038"/>
        <v>-8.6478538005705069E-4</v>
      </c>
      <c r="AAU185" s="12"/>
      <c r="AAV185" s="11">
        <f t="shared" si="1135"/>
        <v>-8.521038484045132E-4</v>
      </c>
      <c r="AAW185" s="10">
        <f t="shared" si="1039"/>
        <v>97.559925837721678</v>
      </c>
      <c r="AAX185" s="9">
        <f t="shared" si="703"/>
        <v>93.061509455219962</v>
      </c>
      <c r="AAY185" s="9">
        <f t="shared" si="704"/>
        <v>102.05850119235832</v>
      </c>
      <c r="AAZ185" s="120">
        <f t="shared" si="1040"/>
        <v>97.560005323789142</v>
      </c>
      <c r="ABA185" s="15">
        <f t="shared" si="1041"/>
        <v>-8.7736571332602332E-4</v>
      </c>
      <c r="ABB185" s="12"/>
      <c r="ABC185" s="11">
        <f t="shared" si="1227"/>
        <v>-8.6480095484294678E-4</v>
      </c>
      <c r="ABD185" s="10">
        <f t="shared" si="1228"/>
        <v>97.644981506245244</v>
      </c>
      <c r="ABE185" s="9">
        <f t="shared" si="1308"/>
        <v>93.08266423402128</v>
      </c>
      <c r="ABF185" s="9">
        <f t="shared" si="1229"/>
        <v>102.20738300311552</v>
      </c>
      <c r="ABG185" s="120">
        <f t="shared" si="1043"/>
        <v>97.645023618568402</v>
      </c>
      <c r="ABH185" s="15">
        <f t="shared" si="1230"/>
        <v>-8.8982135647621189E-4</v>
      </c>
      <c r="ABI185" s="12"/>
      <c r="ABJ185" s="11">
        <f t="shared" si="1231"/>
        <v>-8.7737396552493591E-4</v>
      </c>
      <c r="ABK185" s="10">
        <f t="shared" si="1232"/>
        <v>97.72999999999999</v>
      </c>
      <c r="ABL185" s="9">
        <f t="shared" si="706"/>
        <v>93.104423929912315</v>
      </c>
      <c r="ABM185" s="9"/>
      <c r="ABN185" s="101">
        <f t="shared" si="1046"/>
        <v>97.72999999999999</v>
      </c>
      <c r="ABO185" s="15">
        <f t="shared" si="1233"/>
        <v>-9.0215084482606685E-4</v>
      </c>
      <c r="ABP185" s="11"/>
      <c r="ABQ185" s="11"/>
    </row>
    <row r="186" spans="1:745" x14ac:dyDescent="0.2">
      <c r="A186" s="1">
        <f t="shared" si="707"/>
        <v>175.2</v>
      </c>
      <c r="B186" s="1">
        <f t="shared" si="1048"/>
        <v>-530.86680486868977</v>
      </c>
      <c r="C186" s="1">
        <f t="shared" si="1049"/>
        <v>-2564065.8939724509</v>
      </c>
      <c r="D186" s="2">
        <f t="shared" si="1050"/>
        <v>119.74</v>
      </c>
      <c r="E186" s="7">
        <f t="shared" si="1051"/>
        <v>2.8300000000000001E-3</v>
      </c>
      <c r="F186" s="1">
        <f t="shared" si="1052"/>
        <v>6.2352202539999999E-2</v>
      </c>
      <c r="G186" s="2">
        <f t="shared" si="1053"/>
        <v>3500</v>
      </c>
      <c r="H186" s="3">
        <f t="shared" si="1164"/>
        <v>58.333333333333336</v>
      </c>
      <c r="I186" s="3">
        <f t="shared" si="1165"/>
        <v>366.52</v>
      </c>
      <c r="J186" s="1">
        <f t="shared" si="1054"/>
        <v>0.77</v>
      </c>
      <c r="K186" s="1">
        <f t="shared" si="1055"/>
        <v>0.65</v>
      </c>
      <c r="L186" s="1">
        <f t="shared" si="1166"/>
        <v>0.50050000000000006</v>
      </c>
      <c r="M186" s="40">
        <f t="shared" si="1167"/>
        <v>9.0273513153513143</v>
      </c>
      <c r="N186" s="40">
        <f t="shared" si="1168"/>
        <v>685.17596483516479</v>
      </c>
      <c r="O186" s="1">
        <f t="shared" si="1056"/>
        <v>22.01</v>
      </c>
      <c r="P186" s="1">
        <f t="shared" si="1057"/>
        <v>101</v>
      </c>
      <c r="Q186" s="2">
        <f t="shared" si="1058"/>
        <v>9568.08</v>
      </c>
      <c r="R186" s="1">
        <f t="shared" si="1169"/>
        <v>95.680800000000005</v>
      </c>
      <c r="S186" s="7">
        <f t="shared" si="1059"/>
        <v>0.1084</v>
      </c>
      <c r="T186" s="7">
        <f t="shared" si="1170"/>
        <v>9.228889823999999E-3</v>
      </c>
      <c r="U186" s="7">
        <f t="shared" si="1171"/>
        <v>5.2029491518009133E-2</v>
      </c>
      <c r="V186" s="40">
        <f t="shared" si="1172"/>
        <v>5127.2756619537149</v>
      </c>
      <c r="W186" s="1">
        <f t="shared" si="1060"/>
        <v>0</v>
      </c>
      <c r="X186" s="1">
        <f t="shared" si="1061"/>
        <v>119.74</v>
      </c>
      <c r="Y186" s="1">
        <f t="shared" si="1062"/>
        <v>97.72999999999999</v>
      </c>
      <c r="Z186" s="6">
        <f t="shared" si="1173"/>
        <v>0.80246106979523479</v>
      </c>
      <c r="AA186" s="2">
        <f t="shared" si="1063"/>
        <v>464.2</v>
      </c>
      <c r="AB186" s="40">
        <f t="shared" si="1174"/>
        <v>27481.926356927921</v>
      </c>
      <c r="AC186" s="1">
        <f t="shared" si="1175"/>
        <v>0.20611977595863853</v>
      </c>
      <c r="AD186" s="2">
        <f t="shared" si="1147"/>
        <v>64</v>
      </c>
      <c r="AE186" s="10">
        <f t="shared" si="1176"/>
        <v>13.191665661352866</v>
      </c>
      <c r="AF186" s="12">
        <f t="shared" si="1177"/>
        <v>8.6312568888512603E-2</v>
      </c>
      <c r="AG186" s="43">
        <f t="shared" si="1178"/>
        <v>-1.3832417602108562E-4</v>
      </c>
      <c r="AH186" s="97">
        <f t="shared" si="1179"/>
        <v>3.5598657234092813E-5</v>
      </c>
      <c r="AI186" s="11">
        <f t="shared" si="1180"/>
        <v>0</v>
      </c>
      <c r="AJ186" s="43">
        <f t="shared" si="1181"/>
        <v>2.0175363479465825E-3</v>
      </c>
      <c r="AK186" s="43"/>
      <c r="AL186" s="11">
        <f t="shared" si="1182"/>
        <v>0</v>
      </c>
      <c r="AM186" s="10">
        <f t="shared" si="1183"/>
        <v>92.766577155849248</v>
      </c>
      <c r="AN186" s="9"/>
      <c r="AO186" s="9">
        <f t="shared" si="1184"/>
        <v>92.582518277986154</v>
      </c>
      <c r="AP186" s="108">
        <f t="shared" si="715"/>
        <v>92.582518277986154</v>
      </c>
      <c r="AQ186" s="15">
        <f t="shared" si="1185"/>
        <v>0</v>
      </c>
      <c r="AR186" s="49"/>
      <c r="AS186" s="11">
        <f t="shared" si="1186"/>
        <v>1.7949857253969193E-5</v>
      </c>
      <c r="AT186" s="10">
        <f t="shared" si="1187"/>
        <v>92.674543289615428</v>
      </c>
      <c r="AU186" s="9">
        <f t="shared" si="1188"/>
        <v>92.582518277986154</v>
      </c>
      <c r="AV186" s="9">
        <f t="shared" si="1189"/>
        <v>92.39931679875049</v>
      </c>
      <c r="AW186" s="101">
        <f t="shared" si="719"/>
        <v>92.490917538368322</v>
      </c>
      <c r="AX186" s="15">
        <f t="shared" si="720"/>
        <v>1.786538225310236E-5</v>
      </c>
      <c r="AY186" s="49"/>
      <c r="AZ186" s="11">
        <f t="shared" si="1190"/>
        <v>3.581695056083432E-5</v>
      </c>
      <c r="BA186" s="10">
        <f t="shared" si="1191"/>
        <v>92.582924922348738</v>
      </c>
      <c r="BB186" s="9">
        <f t="shared" si="1192"/>
        <v>92.58250950652797</v>
      </c>
      <c r="BC186" s="9">
        <f t="shared" si="1193"/>
        <v>92.21695481834162</v>
      </c>
      <c r="BD186" s="101">
        <f t="shared" si="723"/>
        <v>92.399732162434788</v>
      </c>
      <c r="BE186" s="15">
        <f t="shared" si="1194"/>
        <v>3.5648043160514606E-5</v>
      </c>
      <c r="BF186" s="49"/>
      <c r="BG186" s="11">
        <f t="shared" si="1195"/>
        <v>5.3601290638762071E-5</v>
      </c>
      <c r="BH186" s="10">
        <f t="shared" si="1196"/>
        <v>92.491704453005553</v>
      </c>
      <c r="BI186" s="9">
        <f t="shared" si="1197"/>
        <v>92.58247458296367</v>
      </c>
      <c r="BJ186" s="9">
        <f t="shared" si="1198"/>
        <v>92.035414483943597</v>
      </c>
      <c r="BK186" s="101">
        <f t="shared" si="728"/>
        <v>92.308944533453626</v>
      </c>
      <c r="BL186" s="15">
        <f t="shared" si="1199"/>
        <v>5.3348028766960498E-5</v>
      </c>
      <c r="BM186" s="49"/>
      <c r="BN186" s="11">
        <f t="shared" si="1200"/>
        <v>7.1302907520683483E-5</v>
      </c>
      <c r="BO186" s="10">
        <f t="shared" si="1201"/>
        <v>92.40086442531215</v>
      </c>
      <c r="BP186" s="9">
        <f t="shared" si="1202"/>
        <v>92.582396369066714</v>
      </c>
      <c r="BQ186" s="9">
        <f t="shared" si="1203"/>
        <v>91.854677998003027</v>
      </c>
      <c r="BR186" s="101">
        <f t="shared" si="733"/>
        <v>92.218537183534863</v>
      </c>
      <c r="BS186" s="15">
        <f t="shared" si="1204"/>
        <v>7.0965403368463464E-5</v>
      </c>
      <c r="BT186" s="12"/>
      <c r="BU186" s="11">
        <f t="shared" si="1205"/>
        <v>8.8921849634091501E-5</v>
      </c>
      <c r="BV186" s="10">
        <f t="shared" si="1206"/>
        <v>92.310387531235918</v>
      </c>
      <c r="BW186" s="9">
        <f t="shared" si="1207"/>
        <v>92.582257967654115</v>
      </c>
      <c r="BX186" s="9">
        <f t="shared" si="1208"/>
        <v>91.674727626189309</v>
      </c>
      <c r="BY186" s="101">
        <f t="shared" si="738"/>
        <v>92.128492796921705</v>
      </c>
      <c r="BZ186" s="15">
        <f t="shared" si="1209"/>
        <v>8.850024860171179E-5</v>
      </c>
      <c r="CA186" s="12"/>
      <c r="CB186" s="11">
        <f t="shared" si="1210"/>
        <v>1.0645818290254858E-4</v>
      </c>
      <c r="CC186" s="10">
        <f t="shared" si="1211"/>
        <v>92.220256614256755</v>
      </c>
      <c r="CD186" s="9">
        <f t="shared" si="1212"/>
        <v>92.582042721127138</v>
      </c>
      <c r="CE186" s="9">
        <f t="shared" si="1213"/>
        <v>91.495545705038865</v>
      </c>
      <c r="CF186" s="101">
        <f t="shared" si="743"/>
        <v>92.038794213083008</v>
      </c>
      <c r="CG186" s="15">
        <f t="shared" si="1214"/>
        <v>1.059526625563035E-4</v>
      </c>
      <c r="CH186" s="12"/>
      <c r="CI186" s="11">
        <f t="shared" si="1215"/>
        <v>1.2391198986940054E-4</v>
      </c>
      <c r="CJ186" s="10">
        <f t="shared" si="1216"/>
        <v>92.130454672442568</v>
      </c>
      <c r="CK186" s="9">
        <f t="shared" si="1217"/>
        <v>92.581734209936926</v>
      </c>
      <c r="CL186" s="9">
        <f t="shared" si="1218"/>
        <v>91.317114649287163</v>
      </c>
      <c r="CM186" s="101">
        <f t="shared" si="748"/>
        <v>91.949424429612037</v>
      </c>
      <c r="CN186" s="15">
        <f t="shared" si="1219"/>
        <v>1.2332275891012871E-4</v>
      </c>
      <c r="CO186" s="12"/>
      <c r="CP186" s="11">
        <f t="shared" si="1220"/>
        <v>1.4128336884395448E-4</v>
      </c>
      <c r="CQ186" s="10">
        <f t="shared" si="1221"/>
        <v>92.040964861333833</v>
      </c>
      <c r="CR186" s="9">
        <f t="shared" si="1222"/>
        <v>92.581316250981189</v>
      </c>
      <c r="CS186" s="9">
        <f t="shared" ref="CS186:CS209" si="1309">CX186-CW186*(B-_R*ABS(CW186))</f>
        <v>91.139416958896916</v>
      </c>
      <c r="CT186" s="101">
        <f t="shared" si="752"/>
        <v>91.86036660493906</v>
      </c>
      <c r="CU186" s="15">
        <f t="shared" si="1223"/>
        <v>1.4061066608761505E-4</v>
      </c>
      <c r="CV186" s="12"/>
      <c r="CW186" s="11">
        <f t="shared" si="754"/>
        <v>1.5857243306993186E-4</v>
      </c>
      <c r="CX186" s="10">
        <f t="shared" si="755"/>
        <v>91.951770496644258</v>
      </c>
      <c r="CY186" s="9">
        <f t="shared" ref="CY186:CY209" si="1310">CT186+CU186*(B-_R*ABS(CU186))</f>
        <v>92.580772895937699</v>
      </c>
      <c r="CZ186" s="9">
        <f t="shared" ref="CZ186:CZ209" si="1311">DE186-DD186*(B-_R*ABS(DD186))</f>
        <v>90.962435225781647</v>
      </c>
      <c r="DA186" s="101">
        <f t="shared" si="756"/>
        <v>91.771604060859673</v>
      </c>
      <c r="DB186" s="15">
        <f t="shared" si="757"/>
        <v>1.5781652644158739E-4</v>
      </c>
      <c r="DC186" s="12"/>
      <c r="DD186" s="11">
        <f t="shared" si="758"/>
        <v>1.757793099168406E-4</v>
      </c>
      <c r="DE186" s="10">
        <f t="shared" si="759"/>
        <v>91.862855056779964</v>
      </c>
      <c r="DF186" s="9">
        <f t="shared" ref="DF186:DF209" si="1312">DA186+DB186*(B-_R*ABS(DB186))</f>
        <v>92.580088429540368</v>
      </c>
      <c r="DG186" s="9">
        <f t="shared" ref="DG186:DG209" si="1313">DL186-DK186*(B-_R*ABS(DK186))</f>
        <v>90.786152140234933</v>
      </c>
      <c r="DH186" s="101">
        <f t="shared" si="760"/>
        <v>91.68312028488765</v>
      </c>
      <c r="DI186" s="15">
        <f t="shared" si="761"/>
        <v>1.7494049545815403E-4</v>
      </c>
      <c r="DJ186" s="12"/>
      <c r="DK186" s="11">
        <f t="shared" si="762"/>
        <v>1.9290414009384956E-4</v>
      </c>
      <c r="DL186" s="10">
        <f t="shared" si="763"/>
        <v>91.774202185184976</v>
      </c>
      <c r="DM186" s="9">
        <f t="shared" ref="DM186:DM209" si="1314">DH186+DI186*(B-_R*ABS(DI186))</f>
        <v>92.579247367803177</v>
      </c>
      <c r="DN186" s="9">
        <f t="shared" ref="DN186:DN209" si="1315">DS186-DR186*(B-_R*ABS(DR186))</f>
        <v>90.610550497065802</v>
      </c>
      <c r="DO186" s="101">
        <f t="shared" si="764"/>
        <v>91.594898932434489</v>
      </c>
      <c r="DP186" s="15">
        <f t="shared" si="765"/>
        <v>1.9198274098522098E-4</v>
      </c>
      <c r="DQ186" s="12"/>
      <c r="DR186" s="11">
        <f t="shared" si="766"/>
        <v>2.0994707688663154E-4</v>
      </c>
      <c r="DS186" s="10">
        <f t="shared" si="767"/>
        <v>91.685795692515867</v>
      </c>
      <c r="DT186" s="9">
        <f t="shared" ref="DT186:DT209" si="1316">DO186+DP186*(B-_R*ABS(DP186))</f>
        <v>92.57823445619718</v>
      </c>
      <c r="DU186" s="9">
        <f t="shared" ref="DU186:DU209" si="1317">DZ186-DY186*(B-_R*ABS(DY186))</f>
        <v>90.435613201450366</v>
      </c>
      <c r="DV186" s="101">
        <f t="shared" si="768"/>
        <v>91.506923828823773</v>
      </c>
      <c r="DW186" s="15">
        <f t="shared" si="769"/>
        <v>2.0894344248407177E-4</v>
      </c>
      <c r="DX186" s="12"/>
      <c r="DY186" s="11">
        <f t="shared" si="770"/>
        <v>2.2690828541675634E-4</v>
      </c>
      <c r="DZ186" s="10">
        <f t="shared" si="771"/>
        <v>91.597619558652951</v>
      </c>
      <c r="EA186" s="9">
        <f t="shared" ref="EA186:EA209" si="1318">DV186+DW186*(B-_R*ABS(DW186))</f>
        <v>92.577034667785441</v>
      </c>
      <c r="EB186" s="9">
        <f t="shared" ref="EB186:EB209" si="1319">EG186-EF186*(B-_R*ABS(EF186))</f>
        <v>90.2613232745001</v>
      </c>
      <c r="EC186" s="101">
        <f t="shared" si="772"/>
        <v>91.41917897114277</v>
      </c>
      <c r="ED186" s="15">
        <f t="shared" si="773"/>
        <v>2.2582279030448636E-4</v>
      </c>
      <c r="EE186" s="12"/>
      <c r="EF186" s="11">
        <f t="shared" si="774"/>
        <v>2.4378794192403798E-4</v>
      </c>
      <c r="EG186" s="10">
        <f t="shared" si="775"/>
        <v>91.509657934550631</v>
      </c>
      <c r="EH186" s="9">
        <f t="shared" ref="EH186:EH209" si="1320">EC186+ED186*(B-_R*ABS(ED186))</f>
        <v>92.575633201320656</v>
      </c>
      <c r="EI186" s="9">
        <f t="shared" ref="EI186:EI209" si="1321">EN186-EM186*(B-_R*ABS(EM186))</f>
        <v>90.08766385855823</v>
      </c>
      <c r="EJ186" s="101">
        <f t="shared" si="776"/>
        <v>91.331648529939443</v>
      </c>
      <c r="EK186" s="15">
        <f t="shared" si="777"/>
        <v>2.4262098498273462E-4</v>
      </c>
      <c r="EL186" s="12"/>
      <c r="EM186" s="11">
        <f t="shared" si="778"/>
        <v>2.6058623307123548E-4</v>
      </c>
      <c r="EN186" s="10">
        <f t="shared" si="779"/>
        <v>91.421895143934819</v>
      </c>
      <c r="EO186" s="9">
        <f t="shared" ref="EO186:EO209" si="1322">EJ186+EK186*(B-_R*ABS(EK186))</f>
        <v>92.574015479309878</v>
      </c>
      <c r="EP186" s="9">
        <f t="shared" ref="EP186:EP209" si="1323">EU186-ET186*(B-_R*ABS(ET186))</f>
        <v>89.914618222223339</v>
      </c>
      <c r="EQ186" s="101">
        <f t="shared" si="780"/>
        <v>91.244316850766609</v>
      </c>
      <c r="ER186" s="15">
        <f t="shared" si="781"/>
        <v>2.5933823656296189E-4</v>
      </c>
      <c r="ES186" s="12"/>
      <c r="ET186" s="11">
        <f t="shared" si="782"/>
        <v>2.773033552716275E-4</v>
      </c>
      <c r="EU186" s="10">
        <f t="shared" si="783"/>
        <v>91.334315684849088</v>
      </c>
      <c r="EV186" s="9">
        <f t="shared" ref="EV186:EV209" si="1324">EQ186+ER186*(B-_R*ABS(ER186))</f>
        <v>92.572167146050674</v>
      </c>
      <c r="EW186" s="9">
        <f t="shared" ref="EW186:EW209" si="1325">FB186-FA186*(B-_R*ABS(FA186))</f>
        <v>89.742169765113402</v>
      </c>
      <c r="EX186" s="101">
        <f t="shared" si="784"/>
        <v>91.157168455582038</v>
      </c>
      <c r="EY186" s="15">
        <f t="shared" si="785"/>
        <v>2.7597476394110234E-4</v>
      </c>
      <c r="EZ186" s="12"/>
      <c r="FA186" s="11">
        <f t="shared" si="786"/>
        <v>2.9393951403861317E-4</v>
      </c>
      <c r="FB186" s="10">
        <f t="shared" si="787"/>
        <v>91.246904231058153</v>
      </c>
      <c r="FC186" s="9">
        <f t="shared" ref="FC186:FC209" si="1326">EX186+EY186*(B-_R*ABS(EY186))</f>
        <v>92.570074065642615</v>
      </c>
      <c r="FD186" s="9">
        <f t="shared" ref="FD186:FD209" si="1327">FI186-FH186*(B-_R*ABS(FH186))</f>
        <v>89.570302022369987</v>
      </c>
      <c r="FE186" s="101">
        <f t="shared" si="788"/>
        <v>91.070188044006301</v>
      </c>
      <c r="FF186" s="15">
        <f t="shared" si="789"/>
        <v>2.9253079423172509E-4</v>
      </c>
      <c r="FG186" s="12"/>
      <c r="FH186" s="11">
        <f t="shared" si="790"/>
        <v>3.1049492335775465E-4</v>
      </c>
      <c r="FI186" s="10">
        <f t="shared" si="791"/>
        <v>91.159645633310504</v>
      </c>
      <c r="FJ186" s="9">
        <f t="shared" ref="FJ186:FJ209" si="1328">FE186+FF186*(B-_R*ABS(FF186))</f>
        <v>92.56772231997806</v>
      </c>
      <c r="FK186" s="9">
        <f t="shared" ref="FK186:FK209" si="1329">FP186-FO186*(B-_R*ABS(FO186))</f>
        <v>89.398998668912526</v>
      </c>
      <c r="FL186" s="101">
        <f t="shared" si="792"/>
        <v>90.983360494445293</v>
      </c>
      <c r="FM186" s="15">
        <f t="shared" si="793"/>
        <v>3.0900656215723267E-4</v>
      </c>
      <c r="FN186" s="12"/>
      <c r="FO186" s="11">
        <f t="shared" si="794"/>
        <v>3.2696980508072109E-4</v>
      </c>
      <c r="FP186" s="10">
        <f t="shared" si="795"/>
        <v>91.07252492046689</v>
      </c>
      <c r="FQ186" s="9">
        <f t="shared" ref="FQ186:FQ209" si="1330">FL186+FM186*(B-_R*ABS(FM186))</f>
        <v>92.565098206715831</v>
      </c>
      <c r="FR186" s="9">
        <f t="shared" ref="FR186:FR209" si="1331">FW186-FV186*(B-_R*ABS(FV186))</f>
        <v>89.228243523447063</v>
      </c>
      <c r="FS186" s="101">
        <f t="shared" si="796"/>
        <v>90.896670865081447</v>
      </c>
      <c r="FT186" s="15">
        <f t="shared" si="797"/>
        <v>3.2540230945933595E-4</v>
      </c>
      <c r="FU186" s="12"/>
      <c r="FV186" s="11">
        <f t="shared" si="798"/>
        <v>3.4336438834104793E-4</v>
      </c>
      <c r="FW186" s="10">
        <f t="shared" si="799"/>
        <v>90.985527300498575</v>
      </c>
      <c r="FX186" s="9">
        <f t="shared" ref="FX186:FX209" si="1332">FS186+FT186*(B-_R*ABS(FT186))</f>
        <v>92.562188237241045</v>
      </c>
      <c r="FY186" s="9">
        <f t="shared" ref="FY186:FY209" si="1333">GD186-GC186*(B-_R*ABS(GC186))</f>
        <v>89.058020552236442</v>
      </c>
      <c r="FZ186" s="101">
        <f t="shared" si="800"/>
        <v>90.810104394738744</v>
      </c>
      <c r="GA186" s="15">
        <f t="shared" si="801"/>
        <v>3.4171828433244048E-4</v>
      </c>
      <c r="GB186" s="12"/>
      <c r="GC186" s="11">
        <f t="shared" si="802"/>
        <v>3.5967890899139306E-4</v>
      </c>
      <c r="GD186" s="10">
        <f t="shared" si="803"/>
        <v>90.898638161360452</v>
      </c>
      <c r="GE186" s="9">
        <f t="shared" ref="GE186:GE209" si="1334">FZ186+GA186*(B-_R*ABS(GA186))</f>
        <v>92.558979134614603</v>
      </c>
      <c r="GF186" s="9">
        <f t="shared" ref="GF186:GF209" si="1335">GK186-GJ186*(B-_R*ABS(GJ186))</f>
        <v>88.888313872638591</v>
      </c>
      <c r="GG186" s="101">
        <f t="shared" si="804"/>
        <v>90.723646503626597</v>
      </c>
      <c r="GH186" s="15">
        <f t="shared" si="805"/>
        <v>3.5795474087864127E-4</v>
      </c>
      <c r="GI186" s="12"/>
      <c r="GJ186" s="11">
        <f t="shared" si="1224"/>
        <v>3.7591360906196494E-4</v>
      </c>
      <c r="GK186" s="10">
        <f t="shared" si="1225"/>
        <v>90.811843071743866</v>
      </c>
      <c r="GL186" s="9">
        <f t="shared" ref="GL186:GL209" si="1336">GG186+GH186*(B-_R*ABS(GH186))</f>
        <v>92.555457831515113</v>
      </c>
      <c r="GM186" s="9">
        <f t="shared" ref="GM186:GM220" si="1337">GR186-GQ186*(B-_R*ABS(GQ186))</f>
        <v>88.719107756417657</v>
      </c>
      <c r="GN186" s="120">
        <f t="shared" si="808"/>
        <v>90.637282793966392</v>
      </c>
      <c r="GO186" s="15">
        <f t="shared" si="1226"/>
        <v>3.7411193858412779E-4</v>
      </c>
      <c r="GP186" s="12"/>
      <c r="GQ186" s="11">
        <f t="shared" si="810"/>
        <v>3.9206873623997971E-4</v>
      </c>
      <c r="GR186" s="10">
        <f t="shared" si="811"/>
        <v>90.725127781712942</v>
      </c>
      <c r="GS186" s="9">
        <f t="shared" ref="GS186:GS209" si="1338">GN186+GO186*(B-_R*ABS(GO186))</f>
        <v>92.55161146817629</v>
      </c>
      <c r="GT186" s="9">
        <f t="shared" ref="GT186:GT220" si="1339">GY186-GX186*(B-_R*ABS(GX186))</f>
        <v>88.550386632834361</v>
      </c>
      <c r="GU186" s="120">
        <f t="shared" si="812"/>
        <v>90.550999050505325</v>
      </c>
      <c r="GV186" s="15">
        <f t="shared" si="813"/>
        <v>3.9019014181668644E-4</v>
      </c>
      <c r="GW186" s="12"/>
      <c r="GX186" s="11">
        <f t="shared" si="814"/>
        <v>4.081445433698214E-4</v>
      </c>
      <c r="GY186" s="10">
        <f t="shared" si="815"/>
        <v>90.63847822322893</v>
      </c>
      <c r="GZ186" s="9">
        <f t="shared" ref="GZ186:GZ209" si="1340">GU186+GV186*(B-_R*ABS(GV186))</f>
        <v>92.547427390322369</v>
      </c>
      <c r="HA186" s="9">
        <f t="shared" ref="HA186:HA209" si="1341">HF186-HE186*(B-_R*ABS(HE186))</f>
        <v>88.382135091525697</v>
      </c>
      <c r="HB186" s="101">
        <f t="shared" si="816"/>
        <v>90.464781240924026</v>
      </c>
      <c r="HC186" s="15">
        <f t="shared" si="817"/>
        <v>4.0618961934353349E-4</v>
      </c>
      <c r="HD186" s="12"/>
      <c r="HE186" s="11">
        <f t="shared" si="818"/>
        <v>4.2414128797318637E-4</v>
      </c>
      <c r="HF186" s="10">
        <f t="shared" si="819"/>
        <v>90.551880510568878</v>
      </c>
      <c r="HG186" s="9">
        <f t="shared" ref="HG186:HG209" si="1342">HB186+HC186*(B-_R*ABS(HC186))</f>
        <v>92.542893147104152</v>
      </c>
      <c r="HH186" s="9">
        <f t="shared" ref="HH186:HH209" si="1343">HM186-HL186*(B-_R*ABS(HL186))</f>
        <v>88.214337885173151</v>
      </c>
      <c r="HI186" s="101">
        <f t="shared" si="820"/>
        <v>90.378615516138652</v>
      </c>
      <c r="HJ186" s="15">
        <f t="shared" si="821"/>
        <v>4.2211064386985127E-4</v>
      </c>
      <c r="HK186" s="12"/>
      <c r="HL186" s="11">
        <f t="shared" si="822"/>
        <v>4.4005923178955426E-4</v>
      </c>
      <c r="HM186" s="10">
        <f t="shared" si="823"/>
        <v>90.46532094063943</v>
      </c>
      <c r="HN186" s="9">
        <f t="shared" ref="HN186:HN209" si="1344">HI186+HJ186*(B-_R*ABS(HJ186))</f>
        <v>92.537996489037923</v>
      </c>
      <c r="HO186" s="9">
        <f t="shared" ref="HO186:HO209" si="1345">HT186-HS186*(B-_R*ABS(HS186))</f>
        <v>88.046979931971705</v>
      </c>
      <c r="HP186" s="120">
        <f t="shared" si="824"/>
        <v>90.292488210504814</v>
      </c>
      <c r="HQ186" s="15">
        <f t="shared" si="825"/>
        <v>4.3795349159703113E-4</v>
      </c>
      <c r="HR186" s="12"/>
      <c r="HS186" s="11">
        <f t="shared" si="1064"/>
        <v>4.5589864033605213E-4</v>
      </c>
      <c r="HT186" s="10">
        <f t="shared" si="826"/>
        <v>90.378785993192878</v>
      </c>
      <c r="HU186" s="9">
        <f t="shared" ref="HU186:HU209" si="1346">HP186+HQ186*(B-_R*ABS(HQ186))</f>
        <v>92.532725365949545</v>
      </c>
      <c r="HV186" s="9">
        <f t="shared" ref="HV186:HV209" si="1347">IA186-HZ186*(B-_R*ABS(HZ186))</f>
        <v>87.88004631790497</v>
      </c>
      <c r="HW186" s="120">
        <f t="shared" si="827"/>
        <v>90.206385841927258</v>
      </c>
      <c r="HX186" s="15">
        <f t="shared" si="828"/>
        <v>4.5371844180030905E-4</v>
      </c>
      <c r="HY186" s="12"/>
      <c r="HZ186" s="11">
        <f t="shared" si="1065"/>
        <v>4.7165978248637342E-4</v>
      </c>
      <c r="IA186" s="10">
        <f t="shared" si="829"/>
        <v>90.292262330949285</v>
      </c>
      <c r="IB186" s="9">
        <f t="shared" ref="IB186:IB209" si="1348">HW186+HX186*(B-_R*ABS(HX186))</f>
        <v>92.527067924925561</v>
      </c>
      <c r="IC186" s="9">
        <f t="shared" ref="IC186:IC209" si="1349">IH186-IG186*(B-_R*ABS(IG186))</f>
        <v>87.713522298827399</v>
      </c>
      <c r="ID186" s="120">
        <f t="shared" si="830"/>
        <v>90.120295111876487</v>
      </c>
      <c r="IE186" s="15">
        <f t="shared" si="831"/>
        <v>4.6940577642591358E-4</v>
      </c>
      <c r="IF186" s="12"/>
      <c r="IG186" s="11">
        <f t="shared" si="1066"/>
        <v>4.8734293006893212E-4</v>
      </c>
      <c r="IH186" s="10">
        <f t="shared" si="832"/>
        <v>90.205736799625953</v>
      </c>
      <c r="II186" s="9">
        <f t="shared" ref="II186:II209" si="1350">ID186+IE186*(B-_R*ABS(IE186))</f>
        <v>92.521012508273401</v>
      </c>
      <c r="IJ186" s="9">
        <f t="shared" ref="IJ186:IJ209" si="1351">IO186-IN186*(B-_R*ABS(IN186))</f>
        <v>87.547393302367624</v>
      </c>
      <c r="IK186" s="120">
        <f t="shared" si="833"/>
        <v>90.034202905320512</v>
      </c>
      <c r="IL186" s="15">
        <f t="shared" si="834"/>
        <v>4.8501577970654807E-4</v>
      </c>
      <c r="IM186" s="12"/>
      <c r="IN186" s="11">
        <f t="shared" si="1067"/>
        <v>5.0294835748301836E-4</v>
      </c>
      <c r="IO186" s="10">
        <f t="shared" si="835"/>
        <v>90.11919642788223</v>
      </c>
      <c r="IP186" s="9">
        <f t="shared" ref="IP186:IP209" si="1352">IK186+IL186*(B-_R*ABS(IL186))</f>
        <v>92.514547651492222</v>
      </c>
      <c r="IQ186" s="9">
        <f t="shared" ref="IQ186:IQ209" si="1353">IV186-IU186*(B-_R*ABS(IU186))</f>
        <v>87.381644929652438</v>
      </c>
      <c r="IR186" s="120">
        <f t="shared" si="836"/>
        <v>89.948096290572323</v>
      </c>
      <c r="IS186" s="15">
        <f t="shared" si="837"/>
        <v>5.0054873779537912E-4</v>
      </c>
      <c r="IT186" s="12"/>
      <c r="IU186" s="11">
        <f t="shared" si="1068"/>
        <v>5.1847634133322473E-4</v>
      </c>
      <c r="IV186" s="10">
        <f t="shared" si="838"/>
        <v>90.032628427180185</v>
      </c>
      <c r="IW186" s="9">
        <f t="shared" ref="IW186:IW209" si="1354">IR186+IS186*(B-_R*ABS(IS186))</f>
        <v>92.507662081256143</v>
      </c>
      <c r="IX186" s="9">
        <f t="shared" ref="IX186:IX209" si="1355">JC186-JB186*(B-_R*ABS(JB186))</f>
        <v>87.21626295686049</v>
      </c>
      <c r="IY186" s="120">
        <f t="shared" si="839"/>
        <v>89.861962519058324</v>
      </c>
      <c r="IZ186" s="15">
        <f t="shared" si="840"/>
        <v>5.1600493841786005E-4</v>
      </c>
      <c r="JA186" s="12"/>
      <c r="JB186" s="11">
        <f t="shared" si="1069"/>
        <v>5.3392716008142241E-4</v>
      </c>
      <c r="JC186" s="10">
        <f t="shared" si="841"/>
        <v>89.94602019156639</v>
      </c>
      <c r="JD186" s="9">
        <f t="shared" ref="JD186:JD209" si="1356">IY186+IZ186*(B-_R*ABS(IZ186))</f>
        <v>92.500344713411195</v>
      </c>
      <c r="JE186" s="9">
        <f t="shared" ref="JE186:JE209" si="1357">JJ186-JI186*(B-_R*ABS(JI186))</f>
        <v>87.051233336611162</v>
      </c>
      <c r="JF186" s="120">
        <f t="shared" si="842"/>
        <v>89.775789025011179</v>
      </c>
      <c r="JG186" s="15">
        <f t="shared" si="843"/>
        <v>5.3138467054097158E-4</v>
      </c>
      <c r="JH186" s="12"/>
      <c r="JI186" s="11">
        <f t="shared" si="1070"/>
        <v>5.4930109371588789E-4</v>
      </c>
      <c r="JJ186" s="10">
        <f t="shared" si="844"/>
        <v>89.859359297378262</v>
      </c>
      <c r="JK186" s="9">
        <f t="shared" ref="JK186:JK209" si="1358">JF186+JG186*(B-_R*ABS(JG186))</f>
        <v>92.492584650987425</v>
      </c>
      <c r="JL186" s="9">
        <f t="shared" ref="JL186:JL209" si="1359">JQ186-JP186*(B-_R*ABS(JP186))</f>
        <v>86.886542199193613</v>
      </c>
      <c r="JM186" s="120">
        <f t="shared" si="845"/>
        <v>89.689563425090512</v>
      </c>
      <c r="JN186" s="15">
        <f t="shared" si="846"/>
        <v>5.4668822405948812E-4</v>
      </c>
      <c r="JO186" s="12"/>
      <c r="JP186" s="11">
        <f t="shared" si="1071"/>
        <v>5.6459842343726749E-4</v>
      </c>
      <c r="JQ186" s="10">
        <f t="shared" si="847"/>
        <v>89.772633502878023</v>
      </c>
      <c r="JR186" s="9">
        <f t="shared" ref="JR186:JR209" si="1360">JM186+JN186*(B-_R*ABS(JN186))</f>
        <v>92.484371182227292</v>
      </c>
      <c r="JS186" s="9">
        <f t="shared" ref="JS186:JS209" si="1361">JX186-JW186*(B-_R*ABS(JW186))</f>
        <v>86.722175853642455</v>
      </c>
      <c r="JT186" s="120">
        <f t="shared" si="848"/>
        <v>89.603273517934866</v>
      </c>
      <c r="JU186" s="15">
        <f t="shared" si="849"/>
        <v>5.6191588949883035E-4</v>
      </c>
      <c r="JV186" s="12"/>
      <c r="JW186" s="11">
        <f t="shared" si="1072"/>
        <v>5.798194313608448E-4</v>
      </c>
      <c r="JX186" s="10">
        <f t="shared" si="850"/>
        <v>89.68583074781813</v>
      </c>
      <c r="JY186" s="9">
        <f t="shared" ref="JY186:JY209" si="1362">JT186+JU186*(B-_R*ABS(JU186))</f>
        <v>92.475693778631495</v>
      </c>
      <c r="JZ186" s="9">
        <f t="shared" ref="JZ186:JZ209" si="1363">KE186-KD186*(B-_R*ABS(KD186))</f>
        <v>86.558120788665079</v>
      </c>
      <c r="KA186" s="120">
        <f t="shared" si="851"/>
        <v>89.516907283648294</v>
      </c>
      <c r="KB186" s="15">
        <f t="shared" si="852"/>
        <v>5.7706795773406394E-4</v>
      </c>
      <c r="KC186" s="12"/>
      <c r="KD186" s="11">
        <f t="shared" si="1073"/>
        <v>5.9496440023478587E-4</v>
      </c>
      <c r="KE186" s="10">
        <f t="shared" si="853"/>
        <v>89.598939152941099</v>
      </c>
      <c r="KF186" s="9">
        <f t="shared" ref="KF186:KF209" si="1364">KA186+KB186*(B-_R*ABS(KB186))</f>
        <v>92.466542093023193</v>
      </c>
      <c r="KG186" s="9">
        <f t="shared" ref="KG186:KG209" si="1365">KL186-KK186*(B-_R*ABS(KK186))</f>
        <v>86.394363673427449</v>
      </c>
      <c r="KH186" s="120">
        <f t="shared" si="854"/>
        <v>89.430452883225314</v>
      </c>
      <c r="KI186" s="15">
        <f t="shared" si="855"/>
        <v>5.9214471972450901E-4</v>
      </c>
      <c r="KJ186" s="12"/>
      <c r="KK186" s="11">
        <f t="shared" si="1074"/>
        <v>6.1003361317375337E-4</v>
      </c>
      <c r="KL186" s="10">
        <f t="shared" si="856"/>
        <v>89.511947019417647</v>
      </c>
      <c r="KM186" s="9">
        <f t="shared" ref="KM186:KM209" si="1366">KH186+KI186*(B-_R*ABS(KI186))</f>
        <v>92.45690595763152</v>
      </c>
      <c r="KN186" s="9">
        <f t="shared" ref="KN186:KN209" si="1367">KS186-KR186*(B-_R*ABS(KR186))</f>
        <v>86.230891358202243</v>
      </c>
      <c r="KO186" s="120">
        <f t="shared" si="857"/>
        <v>89.343898657916881</v>
      </c>
      <c r="KP186" s="15">
        <f t="shared" si="858"/>
        <v>6.0714646626361564E-4</v>
      </c>
      <c r="KQ186" s="12"/>
      <c r="KR186" s="11">
        <f t="shared" si="1075"/>
        <v>6.2502735340764864E-4</v>
      </c>
      <c r="KS186" s="10">
        <f t="shared" si="859"/>
        <v>89.424842828225465</v>
      </c>
      <c r="KT186" s="9">
        <f t="shared" ref="KT186:KT209" si="1368">KO186+KP186*(B-_R*ABS(KP186))</f>
        <v>92.446775382195142</v>
      </c>
      <c r="KU186" s="9">
        <f t="shared" ref="KU186:KU209" si="1369">KZ186-KY186*(B-_R*ABS(KY186))</f>
        <v>87.209811217602379</v>
      </c>
      <c r="KV186" s="120">
        <f t="shared" si="860"/>
        <v>89.82829329989876</v>
      </c>
      <c r="KW186" s="15">
        <f t="shared" si="861"/>
        <v>5.1069656771655339E-4</v>
      </c>
      <c r="KX186" s="12"/>
      <c r="KY186" s="11">
        <f t="shared" si="1076"/>
        <v>5.2821920665348568E-4</v>
      </c>
      <c r="KZ186" s="10">
        <f t="shared" si="862"/>
        <v>89.910468815797771</v>
      </c>
      <c r="LA186" s="9">
        <f t="shared" ref="LA186:LA209" si="1370">KV186+KW186*(B-_R*ABS(KW186))</f>
        <v>92.439607793932154</v>
      </c>
      <c r="LB186" s="9">
        <f t="shared" ref="LB186:LB209" si="1371">LG186-LF186*(B-_R*ABS(LF186))</f>
        <v>94.010126239767928</v>
      </c>
      <c r="LC186" s="120">
        <f t="shared" si="863"/>
        <v>93.224867016850041</v>
      </c>
      <c r="LD186" s="15">
        <f t="shared" si="864"/>
        <v>-1.5315330688084534E-4</v>
      </c>
      <c r="LE186" s="12"/>
      <c r="LF186" s="11">
        <f t="shared" si="1077"/>
        <v>-1.3647712709216153E-4</v>
      </c>
      <c r="LG186" s="10">
        <f t="shared" si="865"/>
        <v>93.310882266146166</v>
      </c>
      <c r="LH186" s="9">
        <f t="shared" ref="LH186:LH209" si="1372">LC186+LD186*(B-_R*ABS(LD186))</f>
        <v>92.440252408221681</v>
      </c>
      <c r="LI186" s="9">
        <f t="shared" ref="LI186:LI209" si="1373">LN186-LM186*(B-_R*ABS(LM186))</f>
        <v>94.106423484735956</v>
      </c>
      <c r="LJ186" s="120">
        <f t="shared" si="866"/>
        <v>93.273337946478819</v>
      </c>
      <c r="LK186" s="15">
        <f t="shared" si="867"/>
        <v>-1.6248112900169197E-4</v>
      </c>
      <c r="LL186" s="12"/>
      <c r="LM186" s="11">
        <f t="shared" si="1078"/>
        <v>-1.458249655161682E-4</v>
      </c>
      <c r="LN186" s="10">
        <f t="shared" si="868"/>
        <v>93.359323089120693</v>
      </c>
      <c r="LO186" s="9">
        <f t="shared" ref="LO186:LO209" si="1374">LJ186+LK186*(B-_R*ABS(LK186))</f>
        <v>92.440977934300633</v>
      </c>
      <c r="LP186" s="9">
        <f t="shared" ref="LP186:LP209" si="1375">LU186-LT186*(B-_R*ABS(LT186))</f>
        <v>94.205050755300363</v>
      </c>
      <c r="LQ186" s="120">
        <f t="shared" si="869"/>
        <v>93.323014344800498</v>
      </c>
      <c r="LR186" s="15">
        <f t="shared" si="870"/>
        <v>-1.7202827947108472E-4</v>
      </c>
      <c r="LS186" s="12"/>
      <c r="LT186" s="11">
        <f t="shared" si="1079"/>
        <v>-1.553936025337831E-4</v>
      </c>
      <c r="LU186" s="10">
        <f t="shared" si="871"/>
        <v>93.408968529800205</v>
      </c>
      <c r="LV186" s="9">
        <f t="shared" ref="LV186:LV209" si="1376">LQ186+LR186*(B-_R*ABS(LR186))</f>
        <v>92.44179122697993</v>
      </c>
      <c r="LW186" s="9">
        <f t="shared" ref="LW186:LW209" si="1377">MB186-MA186*(B-_R*ABS(MA186))</f>
        <v>94.305981039760212</v>
      </c>
      <c r="LX186" s="120">
        <f t="shared" si="872"/>
        <v>93.373886133370064</v>
      </c>
      <c r="LY186" s="15">
        <f t="shared" si="873"/>
        <v>-1.8179145570553645E-4</v>
      </c>
      <c r="LZ186" s="12"/>
      <c r="MA186" s="11">
        <f t="shared" si="1080"/>
        <v>-1.6517978298111834E-4</v>
      </c>
      <c r="MB186" s="10">
        <f t="shared" si="874"/>
        <v>93.459808585425932</v>
      </c>
      <c r="MC186" s="9">
        <f t="shared" ref="MC186:MC209" si="1378">LX186+LY186*(B-_R*ABS(LY186))</f>
        <v>92.442699453347373</v>
      </c>
      <c r="MD186" s="9">
        <f t="shared" ref="MD186:MD209" si="1379">MI186-MH186*(B-_R*ABS(MH186))</f>
        <v>94.409188964181681</v>
      </c>
      <c r="ME186" s="120">
        <f t="shared" si="875"/>
        <v>93.42594420876452</v>
      </c>
      <c r="MF186" s="15">
        <f t="shared" si="876"/>
        <v>-1.9176748438028932E-4</v>
      </c>
      <c r="MG186" s="12"/>
      <c r="MH186" s="11">
        <f t="shared" si="1081"/>
        <v>-1.7518038052159897E-4</v>
      </c>
      <c r="MI186" s="10">
        <f t="shared" si="877"/>
        <v>93.511834232591838</v>
      </c>
      <c r="MJ186" s="9">
        <f t="shared" ref="MJ186:MJ209" si="1380">ME186+MF186*(B-_R*ABS(MF186))</f>
        <v>92.443710094815145</v>
      </c>
      <c r="MK186" s="9">
        <f t="shared" ref="MK186:MK209" si="1381">MP186-MO186*(B-_R*ABS(MO186))</f>
        <v>94.514645520306388</v>
      </c>
      <c r="ML186" s="120">
        <f t="shared" si="878"/>
        <v>93.479177807560774</v>
      </c>
      <c r="MM186" s="15">
        <f t="shared" si="879"/>
        <v>-2.0195280710752156E-4</v>
      </c>
      <c r="MN186" s="12"/>
      <c r="MO186" s="11">
        <f t="shared" si="1082"/>
        <v>-1.8539188280320784E-4</v>
      </c>
      <c r="MP186" s="10">
        <f t="shared" si="880"/>
        <v>93.565034789622658</v>
      </c>
      <c r="MQ186" s="9">
        <f t="shared" ref="MQ186:MQ209" si="1382">ML186+MM186*(B-_R*ABS(MM186))</f>
        <v>92.444830943430972</v>
      </c>
      <c r="MR186" s="9">
        <f t="shared" ref="MR186:MR209" si="1383">MW186-MV186*(B-_R*ABS(MV186))</f>
        <v>94.62232004458852</v>
      </c>
      <c r="MS186" s="120">
        <f t="shared" si="881"/>
        <v>93.533575494009739</v>
      </c>
      <c r="MT186" s="15">
        <f t="shared" si="882"/>
        <v>-2.1234367378716434E-4</v>
      </c>
      <c r="MU186" s="12"/>
      <c r="MV186" s="11">
        <f t="shared" si="1083"/>
        <v>-1.9581058481647008E-4</v>
      </c>
      <c r="MW186" s="10">
        <f t="shared" si="883"/>
        <v>93.619398904821338</v>
      </c>
      <c r="MX186" s="9">
        <f t="shared" ref="MX186:MX209" si="1384">MS186+MT186*(B-_R*ABS(MT186))</f>
        <v>92.446070098977799</v>
      </c>
      <c r="MY186" s="9">
        <f t="shared" ref="MY186:MY220" si="1385">ND186-NC186*(B-_R*ABS(NC186))</f>
        <v>94.732182310852664</v>
      </c>
      <c r="MZ186" s="120">
        <f t="shared" si="884"/>
        <v>93.589126204915232</v>
      </c>
      <c r="NA186" s="15">
        <f t="shared" si="885"/>
        <v>-2.2293634696088851E-4</v>
      </c>
      <c r="NB186" s="12"/>
      <c r="NC186" s="11">
        <f t="shared" si="1084"/>
        <v>-2.0643279334549069E-4</v>
      </c>
      <c r="ND186" s="10">
        <f t="shared" si="886"/>
        <v>93.674915602203612</v>
      </c>
      <c r="NE186" s="9">
        <f t="shared" ref="NE186:NE220" si="1386">MZ186+NA186*(B-_R*ABS(NA186))</f>
        <v>92.447435967613529</v>
      </c>
      <c r="NF186" s="9">
        <f t="shared" ref="NF186:NF220" si="1387">NK186-NJ186*(B-_R*ABS(NJ186))</f>
        <v>94.844197879368906</v>
      </c>
      <c r="NG186" s="120">
        <f t="shared" si="887"/>
        <v>93.645816923491225</v>
      </c>
      <c r="NH186" s="15">
        <f t="shared" si="888"/>
        <v>-2.3372664839734015E-4</v>
      </c>
      <c r="NI186" s="12"/>
      <c r="NJ186" s="11">
        <f t="shared" si="1085"/>
        <v>-2.1725437297045997E-4</v>
      </c>
      <c r="NK186" s="10">
        <f t="shared" si="889"/>
        <v>93.731571952539014</v>
      </c>
      <c r="NL186" s="9">
        <f t="shared" ref="NL186:NL220" si="1388">NG186+NH186*(B-_R*ABS(NH186))</f>
        <v>92.448937254303615</v>
      </c>
      <c r="NM186" s="9">
        <f t="shared" ref="NM186:NM220" si="1389">NR186-NQ186*(B-_R*ABS(NQ186))</f>
        <v>94.958331736303776</v>
      </c>
      <c r="NN186" s="120">
        <f t="shared" si="890"/>
        <v>93.703634495303703</v>
      </c>
      <c r="NO186" s="15">
        <f t="shared" si="891"/>
        <v>-2.4471031474090736E-4</v>
      </c>
      <c r="NP186" s="12"/>
      <c r="NQ186" s="11">
        <f t="shared" si="1086"/>
        <v>-2.2827110192531454E-4</v>
      </c>
      <c r="NR186" s="10">
        <f t="shared" si="892"/>
        <v>93.789354890938142</v>
      </c>
      <c r="NS186" s="9">
        <f t="shared" ref="NS186:NS220" si="1390">NN186+NO186*(B-_R*ABS(NO186))</f>
        <v>92.45058295829601</v>
      </c>
      <c r="NT186" s="9">
        <f t="shared" ref="NT186:NT220" si="1391">NY186-NX186*(B-_R*ABS(NX186))</f>
        <v>95.074548289402586</v>
      </c>
      <c r="NU186" s="120">
        <f t="shared" si="893"/>
        <v>93.762565623849298</v>
      </c>
      <c r="NV186" s="15">
        <f t="shared" si="894"/>
        <v>-2.5588299753194179E-4</v>
      </c>
      <c r="NW186" s="12"/>
      <c r="NX186" s="11">
        <f t="shared" si="1087"/>
        <v>-2.3947867202394832E-4</v>
      </c>
      <c r="NY186" s="10">
        <f t="shared" si="895"/>
        <v>93.848251212197894</v>
      </c>
      <c r="NZ186" s="9">
        <f t="shared" ref="NZ186:NZ220" si="1392">NU186+NV186*(B-_R*ABS(NV186))</f>
        <v>92.452382367885903</v>
      </c>
      <c r="OA186" s="9">
        <f t="shared" ref="OA186:OA220" si="1393">OF186-OE186*(B-_R*ABS(OE186))</f>
        <v>95.192808363938383</v>
      </c>
      <c r="OB186" s="120">
        <f t="shared" si="896"/>
        <v>93.82259536591215</v>
      </c>
      <c r="OC186" s="15">
        <f t="shared" si="897"/>
        <v>-2.6723997076922061E-4</v>
      </c>
      <c r="OD186" s="12"/>
      <c r="OE186" s="11">
        <f t="shared" si="1088"/>
        <v>-2.5087239573497752E-4</v>
      </c>
      <c r="OF186" s="10">
        <f t="shared" si="898"/>
        <v>93.908246063901174</v>
      </c>
      <c r="OG186" s="9">
        <f t="shared" ref="OG186:OG220" si="1394">OB186+OC186*(B-_R*ABS(OC186))</f>
        <v>92.454345050171241</v>
      </c>
      <c r="OH186" s="9">
        <f t="shared" ref="OH186:OH220" si="1395">OM186-OL186*(B-_R*ABS(OL186))</f>
        <v>95.313071566764336</v>
      </c>
      <c r="OI186" s="120">
        <f t="shared" si="899"/>
        <v>93.883708308467789</v>
      </c>
      <c r="OJ186" s="15">
        <f t="shared" si="900"/>
        <v>-2.7877636244584081E-4</v>
      </c>
      <c r="OK186" s="12"/>
      <c r="OL186" s="11">
        <f t="shared" si="1089"/>
        <v>-2.6244743783400437E-4</v>
      </c>
      <c r="OM186" s="10">
        <f t="shared" si="901"/>
        <v>93.969324124412367</v>
      </c>
      <c r="ON186" s="9">
        <f t="shared" ref="ON186:ON220" si="1396">OI186+OJ186*(B-_R*ABS(OJ186))</f>
        <v>92.456480842712409</v>
      </c>
      <c r="OO186" s="9">
        <f t="shared" ref="OO186:OO220" si="1397">OT186-OS186*(B-_R*ABS(OS186))</f>
        <v>95.435297297381112</v>
      </c>
      <c r="OP186" s="120">
        <f t="shared" si="902"/>
        <v>93.945889070046761</v>
      </c>
      <c r="OQ186" s="15">
        <f t="shared" si="903"/>
        <v>-2.9048725395950764E-4</v>
      </c>
      <c r="OR186" s="12"/>
      <c r="OS186" s="11">
        <f t="shared" si="1090"/>
        <v>-2.7419891484012479E-4</v>
      </c>
      <c r="OT186" s="10">
        <f t="shared" si="904"/>
        <v>94.031470104654289</v>
      </c>
      <c r="OU186" s="9">
        <f t="shared" ref="OU186:OU220" si="1398">OP186+OQ186*(B-_R*ABS(OQ186))</f>
        <v>92.458799845836594</v>
      </c>
      <c r="OV186" s="9">
        <f t="shared" ref="OV186:OV220" si="1399">PA186-OZ186*(B-_R*ABS(OZ186))</f>
        <v>95.559441865133422</v>
      </c>
      <c r="OW186" s="120">
        <f t="shared" si="905"/>
        <v>94.009120855485008</v>
      </c>
      <c r="OX186" s="15">
        <f t="shared" si="906"/>
        <v>-3.0236739973868974E-4</v>
      </c>
      <c r="OY186" s="12"/>
      <c r="OZ186" s="11">
        <f t="shared" si="1091"/>
        <v>-2.8612161413179546E-4</v>
      </c>
      <c r="PA186" s="10">
        <f t="shared" si="907"/>
        <v>94.094667300424334</v>
      </c>
      <c r="PB186" s="9">
        <f t="shared" ref="PB186:PB220" si="1400">OW186+OX186*(B-_R*ABS(OX186))</f>
        <v>92.461312409656585</v>
      </c>
      <c r="PC186" s="9">
        <f t="shared" ref="PC186:PC220" si="1401">PH186-PG186*(B-_R*ABS(PG186))</f>
        <v>95.685459812146561</v>
      </c>
      <c r="PD186" s="120">
        <f t="shared" si="908"/>
        <v>94.073386110901566</v>
      </c>
      <c r="PE186" s="15">
        <f t="shared" si="909"/>
        <v>-3.1441135751821675E-4</v>
      </c>
      <c r="PF186" s="12"/>
      <c r="PG186" s="11">
        <f t="shared" si="1092"/>
        <v>-2.9821012423783869E-4</v>
      </c>
      <c r="PH186" s="10">
        <f t="shared" si="910"/>
        <v>94.158898247868109</v>
      </c>
      <c r="PI186" s="9">
        <f t="shared" ref="PI186:PI220" si="1402">PD186+PE186*(B-_R*ABS(PE186))</f>
        <v>92.464029121793359</v>
      </c>
      <c r="PJ186" s="9">
        <f t="shared" ref="PJ186:PJ220" si="1403">PO186-PN186*(B-_R*ABS(PN186))</f>
        <v>95.813304376481668</v>
      </c>
      <c r="PK186" s="120">
        <f t="shared" si="911"/>
        <v>94.138666749137514</v>
      </c>
      <c r="PL186" s="15">
        <f t="shared" si="912"/>
        <v>-3.2661353470237337E-4</v>
      </c>
      <c r="PM186" s="12"/>
      <c r="PN186" s="11">
        <f t="shared" si="1093"/>
        <v>-3.1045888113708859E-4</v>
      </c>
      <c r="PO186" s="10">
        <f t="shared" si="913"/>
        <v>94.224144948881232</v>
      </c>
      <c r="PP186" s="9">
        <f t="shared" ref="PP186:PP220" si="1404">PK186+PL186*(B-_R*ABS(PL186))</f>
        <v>92.466960794791063</v>
      </c>
      <c r="PQ186" s="9">
        <f t="shared" ref="PQ186:PQ220" si="1405">PV186-PU186*(B-_R*ABS(PU186))</f>
        <v>95.942928037886659</v>
      </c>
      <c r="PR186" s="120">
        <f t="shared" si="914"/>
        <v>94.204944416338861</v>
      </c>
      <c r="PS186" s="15">
        <f t="shared" si="915"/>
        <v>-3.3896824281250967E-4</v>
      </c>
      <c r="PT186" s="12"/>
      <c r="PU186" s="11">
        <f t="shared" si="1094"/>
        <v>-3.2286222267942171E-4</v>
      </c>
      <c r="PV186" s="10">
        <f t="shared" si="916"/>
        <v>94.290389137789276</v>
      </c>
      <c r="PW186" s="9">
        <f t="shared" ref="PW186:PW220" si="1406">PR186+PS186*(B-_R*ABS(PS186))</f>
        <v>92.470118453554036</v>
      </c>
      <c r="PX186" s="9">
        <f t="shared" ref="PX186:PX220" si="1407">QC186-QB186*(B-_R*ABS(QB186))</f>
        <v>96.074280782808842</v>
      </c>
      <c r="PY186" s="120">
        <f t="shared" si="917"/>
        <v>94.272199618181446</v>
      </c>
      <c r="PZ186" s="15">
        <f t="shared" si="918"/>
        <v>-3.5146952952023227E-4</v>
      </c>
      <c r="QA186" s="12"/>
      <c r="QB186" s="11">
        <f t="shared" si="1095"/>
        <v>-3.3541422021950233E-4</v>
      </c>
      <c r="QC186" s="10">
        <f t="shared" si="919"/>
        <v>94.357611405696531</v>
      </c>
      <c r="QD186" s="9">
        <f t="shared" ref="QD186:QD220" si="1408">PY186+PZ186*(B-_R*ABS(PZ186))</f>
        <v>92.473513318731889</v>
      </c>
      <c r="QE186" s="9">
        <f t="shared" ref="QE186:QE220" si="1409">QJ186-QI186*(B-_R*ABS(QI186))</f>
        <v>96.207310976077693</v>
      </c>
      <c r="QF186" s="120">
        <f t="shared" si="920"/>
        <v>94.340412147404791</v>
      </c>
      <c r="QG186" s="15">
        <f t="shared" si="921"/>
        <v>-3.6411126527211766E-4</v>
      </c>
      <c r="QH186" s="12"/>
      <c r="QI186" s="11">
        <f t="shared" si="1096"/>
        <v>-3.4810876523716646E-4</v>
      </c>
      <c r="QJ186" s="10">
        <f t="shared" si="922"/>
        <v>94.425791628297503</v>
      </c>
      <c r="QK186" s="9">
        <f t="shared" ref="QK186:QK220" si="1410">QF186+QG186*(B-_R*ABS(QG186))</f>
        <v>92.477156790453463</v>
      </c>
      <c r="QL186" s="9">
        <f t="shared" ref="QL186:QL220" si="1411">QQ186-QP186*(B-_R*ABS(QP186))</f>
        <v>96.341965553171192</v>
      </c>
      <c r="QM186" s="120">
        <f t="shared" si="923"/>
        <v>94.409561171812328</v>
      </c>
      <c r="QN186" s="15">
        <f t="shared" si="924"/>
        <v>-3.7688716362531882E-4</v>
      </c>
      <c r="QO186" s="12"/>
      <c r="QP186" s="11">
        <f t="shared" si="1097"/>
        <v>-3.609395895839239E-4</v>
      </c>
      <c r="QQ186" s="10">
        <f t="shared" si="925"/>
        <v>94.494909053626529</v>
      </c>
      <c r="QR186" s="9">
        <f t="shared" ref="QR186:QR220" si="1412">QM186+QN186*(B-_R*ABS(QN186))</f>
        <v>92.481060431390006</v>
      </c>
      <c r="QS186" s="9">
        <f t="shared" ref="QS186:QS220" si="1413">QX186-QW186*(B-_R*ABS(QW186))</f>
        <v>96.47819004177596</v>
      </c>
      <c r="QT186" s="120">
        <f t="shared" si="926"/>
        <v>94.47962523658299</v>
      </c>
      <c r="QU186" s="15">
        <f t="shared" si="927"/>
        <v>-3.8979078500168729E-4</v>
      </c>
      <c r="QV186" s="12"/>
      <c r="QW186" s="11">
        <f t="shared" si="1098"/>
        <v>-3.7390026912671986E-4</v>
      </c>
      <c r="QX186" s="10">
        <f t="shared" si="928"/>
        <v>94.56494230397324</v>
      </c>
      <c r="QY186" s="9">
        <f t="shared" ref="QY186:QY220" si="1414">QT186+QU186*(B-_R*ABS(QU186))</f>
        <v>92.485235948879492</v>
      </c>
      <c r="QZ186" s="9">
        <f t="shared" ref="QZ186:QZ220" si="1415">RE186-RD186*(B-_R*ABS(RD186))</f>
        <v>96.615928794704729</v>
      </c>
      <c r="RA186" s="120">
        <f t="shared" si="929"/>
        <v>94.550582371792103</v>
      </c>
      <c r="RB186" s="15">
        <f t="shared" si="930"/>
        <v>-4.0281556114453671E-4</v>
      </c>
      <c r="RC186" s="12"/>
      <c r="RD186" s="11">
        <f t="shared" si="1099"/>
        <v>-3.8698424814158583E-4</v>
      </c>
      <c r="RE186" s="10">
        <f t="shared" si="931"/>
        <v>94.63586948322633</v>
      </c>
      <c r="RF186" s="9">
        <f t="shared" ref="RF186:RF220" si="1416">RA186+RB186*(B-_R*ABS(RB186))</f>
        <v>92.489695176591624</v>
      </c>
      <c r="RG186" s="9">
        <f t="shared" ref="RG186:RG220" si="1417">RL186-RK186*(B-_R*ABS(RK186))</f>
        <v>96.755124746772381</v>
      </c>
      <c r="RH186" s="120">
        <f t="shared" si="932"/>
        <v>94.622409961681996</v>
      </c>
      <c r="RI186" s="15">
        <f t="shared" si="933"/>
        <v>-4.1595477319776374E-4</v>
      </c>
      <c r="RJ186" s="12"/>
      <c r="RK186" s="11">
        <f t="shared" si="1100"/>
        <v>-4.0018481724500311E-4</v>
      </c>
      <c r="RL186" s="10">
        <f t="shared" si="934"/>
        <v>94.70766804549163</v>
      </c>
      <c r="RM186" s="9">
        <f t="shared" ref="RM186:RM220" si="1418">RH186+RI186*(B-_R*ABS(RI186))</f>
        <v>92.494450054786313</v>
      </c>
      <c r="RN186" s="9">
        <f t="shared" ref="RN186:RN220" si="1419">RS186-RR186*(B-_R*ABS(RR186))</f>
        <v>96.895719229967938</v>
      </c>
      <c r="RO186" s="120">
        <f t="shared" si="935"/>
        <v>94.695084642377125</v>
      </c>
      <c r="RP186" s="15">
        <f t="shared" si="936"/>
        <v>-4.2920153560697672E-4</v>
      </c>
      <c r="RQ186" s="12"/>
      <c r="RR186" s="11">
        <f t="shared" si="1101"/>
        <v>-4.1349509715215118E-4</v>
      </c>
      <c r="RS186" s="10">
        <f t="shared" si="937"/>
        <v>94.78031469217629</v>
      </c>
      <c r="RT186" s="9">
        <f t="shared" ref="RT186:RT220" si="1420">RO186+RP186*(B-_R*ABS(RP186))</f>
        <v>92.499512609218584</v>
      </c>
      <c r="RU186" s="9">
        <f t="shared" ref="RU186:RU220" si="1421">RZ186-RY186*(B-_R*ABS(RY186))</f>
        <v>97.037652334979839</v>
      </c>
      <c r="RV186" s="120">
        <f t="shared" si="938"/>
        <v>94.768582472099212</v>
      </c>
      <c r="RW186" s="15">
        <f t="shared" si="939"/>
        <v>-4.4254883343175137E-4</v>
      </c>
      <c r="RX186" s="12"/>
      <c r="RY186" s="11">
        <f t="shared" si="1102"/>
        <v>-4.2690807596376478E-4</v>
      </c>
      <c r="RZ186" s="10">
        <f t="shared" si="940"/>
        <v>94.853785542165141</v>
      </c>
      <c r="SA186" s="9">
        <f t="shared" ref="SA186:SA220" si="1422">RV186+RW186*(B-_R*ABS(RW186))</f>
        <v>92.504894929929392</v>
      </c>
      <c r="SB186" s="9">
        <f t="shared" ref="SB186:SB220" si="1423">SG186-SF186*(B-_R*ABS(SF186))</f>
        <v>97.180862961372</v>
      </c>
      <c r="SC186" s="120">
        <f t="shared" si="941"/>
        <v>94.842878945650696</v>
      </c>
      <c r="SD186" s="15">
        <f t="shared" si="942"/>
        <v>-4.5598952930695955E-4</v>
      </c>
      <c r="SE186" s="12"/>
      <c r="SF186" s="11">
        <f t="shared" si="1103"/>
        <v>-4.4041661605294456E-4</v>
      </c>
      <c r="SG186" s="10">
        <f t="shared" si="943"/>
        <v>94.92805614595872</v>
      </c>
      <c r="SH186" s="9">
        <f t="shared" ref="SH186:SH220" si="1424">SC186+SD186*(B-_R*ABS(SD186))</f>
        <v>92.510609149338961</v>
      </c>
      <c r="SI186" s="9">
        <f t="shared" ref="SI186:SI220" si="1425">SN186-SM186*(B-_R*ABS(SM186))</f>
        <v>97.325288872252173</v>
      </c>
      <c r="SJ186" s="120">
        <f t="shared" si="944"/>
        <v>94.917949010795567</v>
      </c>
      <c r="SK186" s="15">
        <f t="shared" si="945"/>
        <v>-4.6951637091018132E-4</v>
      </c>
      <c r="SL186" s="12"/>
      <c r="SM186" s="11">
        <f t="shared" si="1104"/>
        <v>-4.5401346146684343E-4</v>
      </c>
      <c r="SN186" s="10">
        <f t="shared" si="946"/>
        <v>95.003101501723748</v>
      </c>
      <c r="SO186" s="9">
        <f t="shared" ref="SO186:SO220" si="1426">SJ186+SK186*(B-_R*ABS(SK186))</f>
        <v>92.516667419703666</v>
      </c>
      <c r="SP186" s="9">
        <f t="shared" ref="SP186:SP220" si="1427">SU186-ST186*(B-_R*ABS(ST186))</f>
        <v>97.47086675382927</v>
      </c>
      <c r="SQ186" s="120">
        <f t="shared" si="947"/>
        <v>94.993767086766468</v>
      </c>
      <c r="SR186" s="15">
        <f t="shared" si="948"/>
        <v>-4.8312199896795088E-4</v>
      </c>
      <c r="SS186" s="12"/>
      <c r="ST186" s="11">
        <f t="shared" si="1105"/>
        <v>-4.6769124587663969E-4</v>
      </c>
      <c r="SU186" s="10">
        <f t="shared" si="949"/>
        <v>95.078896073487428</v>
      </c>
      <c r="SV186" s="9">
        <f t="shared" ref="SV186:SV220" si="1428">SQ186+SR186*(B-_R*ABS(SR186))</f>
        <v>92.523081890003169</v>
      </c>
      <c r="SW186" s="9">
        <f t="shared" ref="SW186:SW220" si="1429">TB186-TA186*(B-_R*ABS(TA186))</f>
        <v>97.617532279643456</v>
      </c>
      <c r="SX186" s="120">
        <f t="shared" si="950"/>
        <v>95.070307084823312</v>
      </c>
      <c r="SY186" s="15">
        <f t="shared" si="951"/>
        <v>-4.9679895577323802E-4</v>
      </c>
      <c r="SZ186" s="12"/>
      <c r="TA186" s="11">
        <f t="shared" si="1106"/>
        <v>-4.8144250104871912E-4</v>
      </c>
      <c r="TB186" s="10">
        <f t="shared" si="952"/>
        <v>95.155413811402809</v>
      </c>
      <c r="TC186" s="9">
        <f t="shared" ref="TC186:TC220" si="1430">SX186+SY186*(B-_R*ABS(SY186))</f>
        <v>92.529864682329318</v>
      </c>
      <c r="TD186" s="9">
        <f t="shared" ref="TD186:TD220" si="1431">TI186-TH186*(B-_R*ABS(TH186))</f>
        <v>97.765220179219924</v>
      </c>
      <c r="TE186" s="120">
        <f t="shared" si="953"/>
        <v>95.147542430774621</v>
      </c>
      <c r="TF186" s="15">
        <f t="shared" si="954"/>
        <v>-5.1053969418290524E-4</v>
      </c>
      <c r="TG186" s="12"/>
      <c r="TH186" s="11">
        <f t="shared" si="1107"/>
        <v>-4.9525966580628365E-4</v>
      </c>
      <c r="TI186" s="10">
        <f t="shared" si="955"/>
        <v>95.232628173998052</v>
      </c>
      <c r="TJ186" s="9">
        <f t="shared" ref="TJ186:TJ220" si="1432">TE186+TF186*(B-_R*ABS(TF186))</f>
        <v>92.537027867851918</v>
      </c>
      <c r="TK186" s="9">
        <f t="shared" ref="TK186:TK220" si="1433">TP186-TO186*(B-_R*ABS(TO186))</f>
        <v>97.91386431088597</v>
      </c>
      <c r="TL186" s="120">
        <f t="shared" si="956"/>
        <v>95.225446089368944</v>
      </c>
      <c r="TM186" s="15">
        <f t="shared" si="957"/>
        <v>-5.2433658706242084E-4</v>
      </c>
      <c r="TN186" s="12"/>
      <c r="TO186" s="11">
        <f t="shared" si="1108"/>
        <v>-5.0913509544910085E-4</v>
      </c>
      <c r="TP186" s="10">
        <f t="shared" si="958"/>
        <v>95.310512152318836</v>
      </c>
      <c r="TQ186" s="9">
        <f t="shared" ref="TQ186:TQ220" si="1434">TL186+TM186*(B-_R*ABS(TM186))</f>
        <v>92.544583442440526</v>
      </c>
      <c r="TR186" s="9">
        <f t="shared" ref="TR186:TR220" si="1435">TW186-TV186*(B-_R*ABS(TV186))</f>
        <v>98.063397738454142</v>
      </c>
      <c r="TS186" s="120">
        <f t="shared" si="959"/>
        <v>95.303990590447341</v>
      </c>
      <c r="TT186" s="15">
        <f t="shared" si="960"/>
        <v>-5.3818193714112912E-4</v>
      </c>
      <c r="TU186" s="12"/>
      <c r="TV186" s="11">
        <f t="shared" si="1109"/>
        <v>-5.2306107159503449E-4</v>
      </c>
      <c r="TW186" s="10">
        <f t="shared" si="961"/>
        <v>95.389038295856352</v>
      </c>
      <c r="TX186" s="9">
        <f t="shared" ref="TX186:TX220" si="1436">TS186+TT186*(B-_R*ABS(TT186))</f>
        <v>92.552543302024489</v>
      </c>
      <c r="TY186" s="9">
        <f t="shared" ref="TY186:TY220" si="1437">UD186-UC186*(B-_R*ABS(UC186))</f>
        <v>98.213752811465127</v>
      </c>
      <c r="TZ186" s="120">
        <f t="shared" si="962"/>
        <v>95.383148056744801</v>
      </c>
      <c r="UA186" s="15">
        <f t="shared" si="963"/>
        <v>-5.520679872401728E-4</v>
      </c>
      <c r="UB186" s="12"/>
      <c r="UC186" s="11">
        <f t="shared" si="1110"/>
        <v>-5.370298124057674E-4</v>
      </c>
      <c r="UD186" s="10">
        <f t="shared" si="964"/>
        <v>95.468178740150222</v>
      </c>
      <c r="UE186" s="9">
        <f t="shared" ref="UE186:UE220" si="1438">TZ186+UA186*(B-_R*ABS(UA186))</f>
        <v>92.560919217776217</v>
      </c>
      <c r="UF186" s="9">
        <f t="shared" ref="UF186:UF220" si="1439">UK186-UJ186*(B-_R*ABS(UJ186))</f>
        <v>98.364861248657931</v>
      </c>
      <c r="UG186" s="120">
        <f t="shared" si="965"/>
        <v>95.462890233217081</v>
      </c>
      <c r="UH186" s="15">
        <f t="shared" si="966"/>
        <v>-5.6598693083240376E-4</v>
      </c>
      <c r="UI186" s="12"/>
      <c r="UJ186" s="11">
        <f t="shared" si="1111"/>
        <v>-5.5103348315627295E-4</v>
      </c>
      <c r="UK186" s="10">
        <f t="shared" si="967"/>
        <v>95.547905235944057</v>
      </c>
      <c r="UL186" s="9">
        <f t="shared" ref="UL186:UL220" si="1440">UG186+UH186*(B-_R*ABS(UH186))</f>
        <v>92.569722811205111</v>
      </c>
      <c r="UM186" s="9">
        <f t="shared" ref="UM186:UM220" si="1441">UR186-UQ186*(B-_R*ABS(UQ186))</f>
        <v>98.516654224319609</v>
      </c>
      <c r="UN186" s="120">
        <f t="shared" si="968"/>
        <v>95.54318851776236</v>
      </c>
      <c r="UO186" s="15">
        <f t="shared" si="969"/>
        <v>-5.7993092289175443E-4</v>
      </c>
      <c r="UP186" s="12"/>
      <c r="UQ186" s="11">
        <f t="shared" si="1112"/>
        <v>-5.6506420710570411E-4</v>
      </c>
      <c r="UR186" s="10">
        <f t="shared" si="970"/>
        <v>95.628189179764433</v>
      </c>
      <c r="US186" s="9">
        <f t="shared" ref="US186:US220" si="1442">UN186+UO186*(B-_R*ABS(UO186))</f>
        <v>92.578965529251192</v>
      </c>
      <c r="UT186" s="9">
        <f t="shared" ref="UT186:UT220" si="1443">UY186-UX186*(B-_R*ABS(UX186))</f>
        <v>98.669062457150901</v>
      </c>
      <c r="UU186" s="120">
        <f t="shared" si="971"/>
        <v>95.624013993201046</v>
      </c>
      <c r="UV186" s="15">
        <f t="shared" si="972"/>
        <v>-5.9389209098805471E-4</v>
      </c>
      <c r="UW186" s="12"/>
      <c r="UX186" s="11">
        <f t="shared" si="1113"/>
        <v>-5.7911407662572013E-4</v>
      </c>
      <c r="UY186" s="10">
        <f t="shared" si="973"/>
        <v>95.709001645787112</v>
      </c>
      <c r="UZ186" s="9">
        <f t="shared" ref="UZ186:UZ220" si="1444">UU186+UV186*(B-_R*ABS(UV186))</f>
        <v>92.588658619468816</v>
      </c>
      <c r="VA186" s="9">
        <f t="shared" ref="VA186:VA220" si="1445">VF186-VE186*(B-_R*ABS(VE186))</f>
        <v>98.82201630070864</v>
      </c>
      <c r="VB186" s="120">
        <f t="shared" si="974"/>
        <v>95.705337460088728</v>
      </c>
      <c r="VC186" s="15">
        <f t="shared" si="975"/>
        <v>-6.0786254652676929E-4</v>
      </c>
      <c r="VD186" s="12"/>
      <c r="VE186" s="11">
        <f t="shared" si="1114"/>
        <v>-5.9317516448561939E-4</v>
      </c>
      <c r="VF186" s="10">
        <f t="shared" si="976"/>
        <v>95.79031341856583</v>
      </c>
      <c r="VG186" s="9">
        <f t="shared" ref="VG186:VG220" si="1446">VB186+VC186*(B-_R*ABS(VC186))</f>
        <v>92.598813105389596</v>
      </c>
      <c r="VH186" s="9">
        <f t="shared" ref="VH186:VH220" si="1447">VM186-VL186*(B-_R*ABS(VL186))</f>
        <v>98.975445532596581</v>
      </c>
      <c r="VI186" s="120">
        <f t="shared" si="977"/>
        <v>95.787129318993095</v>
      </c>
      <c r="VJ186" s="15">
        <f t="shared" si="978"/>
        <v>-6.2183436659393743E-4</v>
      </c>
      <c r="VK186" s="12"/>
      <c r="VL186" s="11">
        <f t="shared" si="1115"/>
        <v>-6.0723950565814229E-4</v>
      </c>
      <c r="VM186" s="10">
        <f t="shared" si="979"/>
        <v>95.872094874760819</v>
      </c>
      <c r="VN186" s="9">
        <f t="shared" ref="VN186:VN220" si="1448">VI186+VJ186*(B-_R*ABS(VJ186))</f>
        <v>92.609439761145438</v>
      </c>
      <c r="VO186" s="9">
        <f t="shared" ref="VO186:VO220" si="1449">VT186-VS186*(B-_R*ABS(VS186))</f>
        <v>99.129279669239267</v>
      </c>
      <c r="VP186" s="120">
        <f t="shared" si="980"/>
        <v>95.86935971519236</v>
      </c>
      <c r="VQ186" s="15">
        <f t="shared" si="981"/>
        <v>-6.3579962712688443E-4</v>
      </c>
      <c r="VR186" s="12"/>
      <c r="VS186" s="11">
        <f t="shared" si="1116"/>
        <v>-6.2129913061855413E-4</v>
      </c>
      <c r="VT186" s="10">
        <f t="shared" si="982"/>
        <v>95.954316128138572</v>
      </c>
      <c r="VU186" s="9">
        <f t="shared" ref="VU186:VU220" si="1450">VP186+VQ186*(B-_R*ABS(VQ186))</f>
        <v>92.620549087095895</v>
      </c>
      <c r="VV186" s="9">
        <f t="shared" ref="VV186:VV220" si="1451">WA186-VZ186*(B-_R*ABS(VZ186))</f>
        <v>99.283448325335229</v>
      </c>
      <c r="VW186" s="120">
        <f t="shared" si="983"/>
        <v>95.951998706215562</v>
      </c>
      <c r="VX186" s="15">
        <f t="shared" si="984"/>
        <v>-6.4975044034403244E-4</v>
      </c>
      <c r="VY186" s="12"/>
      <c r="VZ186" s="11">
        <f t="shared" si="1117"/>
        <v>-6.3534610294026467E-4</v>
      </c>
      <c r="WA186" s="10">
        <f t="shared" si="985"/>
        <v>96.036947197560636</v>
      </c>
      <c r="WB186" s="9">
        <f t="shared" ref="WB186:WB220" si="1452">VW186+VX186*(B-_R*ABS(VX186))</f>
        <v>92.632151286799157</v>
      </c>
      <c r="WC186" s="9">
        <f t="shared" ref="WC186:WC220" si="1453">WH186-WG186*(B-_R*ABS(WG186))</f>
        <v>99.437881111925179</v>
      </c>
      <c r="WD186" s="120">
        <f t="shared" si="986"/>
        <v>96.035016199362161</v>
      </c>
      <c r="WE186" s="15">
        <f t="shared" si="987"/>
        <v>-6.6367894705048188E-4</v>
      </c>
      <c r="WF186" s="12"/>
      <c r="WG186" s="11">
        <f t="shared" si="1118"/>
        <v>-6.4937251163345289E-4</v>
      </c>
      <c r="WH186" s="10">
        <f t="shared" si="988"/>
        <v>96.119957944226002</v>
      </c>
      <c r="WI186" s="9">
        <f t="shared" ref="WI186:WI220" si="1454">WD186+WE186*(B-_R*ABS(WE186))</f>
        <v>92.644256243887057</v>
      </c>
      <c r="WJ186" s="9">
        <f t="shared" ref="WJ186:WJ220" si="1455">WO186-WN186*(B-_R*ABS(WN186))</f>
        <v>99.592507568144896</v>
      </c>
      <c r="WK186" s="120">
        <f t="shared" si="989"/>
        <v>96.118381906015969</v>
      </c>
      <c r="WL186" s="15">
        <f t="shared" si="990"/>
        <v>-6.7757731223780533E-4</v>
      </c>
      <c r="WM186" s="12"/>
      <c r="WN186" s="11">
        <f t="shared" si="1119"/>
        <v>-6.6337046679070108E-4</v>
      </c>
      <c r="WO186" s="10">
        <f t="shared" si="991"/>
        <v>96.203318025761661</v>
      </c>
      <c r="WP186" s="9">
        <f t="shared" ref="WP186:WP220" si="1456">WK186+WL186*(B-_R*ABS(WL186))</f>
        <v>92.656873498965098</v>
      </c>
      <c r="WQ186" s="9">
        <f t="shared" ref="WQ186:WQ220" si="1457">WV186-WU186*(B-_R*ABS(WU186))</f>
        <v>99.747256459188392</v>
      </c>
      <c r="WR186" s="120">
        <f t="shared" si="992"/>
        <v>96.202064979076738</v>
      </c>
      <c r="WS186" s="15">
        <f t="shared" si="993"/>
        <v>-6.9143765887570165E-4</v>
      </c>
      <c r="WT186" s="12"/>
      <c r="WU186" s="11">
        <f t="shared" si="1120"/>
        <v>-6.7733203320193794E-4</v>
      </c>
      <c r="WV186" s="10">
        <f t="shared" si="994"/>
        <v>96.286996532276348</v>
      </c>
      <c r="WW186" s="9">
        <f t="shared" ref="WW186:WW220" si="1458">WR186+WS186*(B-_R*ABS(WS186))</f>
        <v>92.670012224201784</v>
      </c>
      <c r="WX186" s="9">
        <f t="shared" ref="WX186:WX220" si="1459">XC186-XB186*(B-_R*ABS(XB186))</f>
        <v>99.902057510201871</v>
      </c>
      <c r="WY186" s="120">
        <f t="shared" si="995"/>
        <v>96.286034867201835</v>
      </c>
      <c r="WZ186" s="15">
        <f t="shared" si="996"/>
        <v>-7.0525223947529839E-4</v>
      </c>
      <c r="XA186" s="12"/>
      <c r="XB186" s="11">
        <f t="shared" si="1121"/>
        <v>-6.9124940259609048E-4</v>
      </c>
      <c r="XC186" s="10">
        <f t="shared" si="997"/>
        <v>96.370962843635283</v>
      </c>
      <c r="XD186" s="9">
        <f t="shared" ref="XD186:XD220" si="1460">WY186+WZ186*(B-_R*ABS(WZ186))</f>
        <v>92.683681204555498</v>
      </c>
      <c r="XE186" s="9">
        <f t="shared" ref="XE186:XE220" si="1461">XJ186-XI186*(B-_R*ABS(XI186))</f>
        <v>100.05684070708082</v>
      </c>
      <c r="XF186" s="120">
        <f t="shared" si="998"/>
        <v>96.370260955818168</v>
      </c>
      <c r="XG186" s="15">
        <f t="shared" si="999"/>
        <v>-7.1901336973521001E-4</v>
      </c>
      <c r="XH186" s="12"/>
      <c r="XI186" s="11">
        <f t="shared" si="1122"/>
        <v>-7.0511482715594645E-4</v>
      </c>
      <c r="XJ186" s="10">
        <f t="shared" si="1000"/>
        <v>96.455186269228079</v>
      </c>
      <c r="XK186" s="9">
        <f t="shared" ref="XK186:XK220" si="1462">XF186+XG186*(B-_R*ABS(XG186))</f>
        <v>92.697888817050512</v>
      </c>
      <c r="XL186" s="9">
        <f t="shared" ref="XL186:XL220" si="1463">XQ186-XP186*(B-_R*ABS(XP186))</f>
        <v>100.21153500991585</v>
      </c>
      <c r="XM186" s="120">
        <f t="shared" si="1001"/>
        <v>96.45471191348318</v>
      </c>
      <c r="XN186" s="15">
        <f t="shared" si="1002"/>
        <v>-7.3271330510073565E-4</v>
      </c>
      <c r="XO186" s="12"/>
      <c r="XP186" s="11">
        <f t="shared" si="1123"/>
        <v>-7.1892049569508281E-4</v>
      </c>
      <c r="XQ186" s="10">
        <f t="shared" si="1003"/>
        <v>96.539635391832434</v>
      </c>
      <c r="XR186" s="9">
        <f t="shared" ref="XR186:XR220" si="1464">XM186+XN186*(B-_R*ABS(XN186))</f>
        <v>92.712643005531135</v>
      </c>
      <c r="XS186" s="9">
        <f t="shared" ref="XS186:XS220" si="1465">XX186-XW186*(B-_R*ABS(XW186))</f>
        <v>100.36607103835804</v>
      </c>
      <c r="XT186" s="120">
        <f t="shared" si="1004"/>
        <v>96.539357021944596</v>
      </c>
      <c r="XU186" s="15">
        <f t="shared" si="1005"/>
        <v>-7.4634450509636092E-4</v>
      </c>
      <c r="XV186" s="12"/>
      <c r="XW186" s="11">
        <f t="shared" si="1124"/>
        <v>-7.3265879907862138E-4</v>
      </c>
      <c r="XX186" s="10">
        <f t="shared" si="1006"/>
        <v>96.62427940278107</v>
      </c>
      <c r="XY186" s="9">
        <f t="shared" ref="XY186:XY220" si="1466">XT186+XU186*(B-_R*ABS(XU186))</f>
        <v>92.727951266275468</v>
      </c>
      <c r="XZ186" s="9">
        <f t="shared" ref="XZ186:XZ220" si="1467">YE186-YD186*(B-_R*ABS(YD186))</f>
        <v>100.52037833825173</v>
      </c>
      <c r="YA186" s="120">
        <f t="shared" si="1007"/>
        <v>96.624164802263607</v>
      </c>
      <c r="YB186" s="15">
        <f t="shared" si="1008"/>
        <v>-7.5989936817703928E-4</v>
      </c>
      <c r="YC186" s="12"/>
      <c r="YD186" s="11">
        <f t="shared" si="1125"/>
        <v>-7.4632206417381969E-4</v>
      </c>
      <c r="YE186" s="10">
        <f t="shared" si="1009"/>
        <v>96.709086722821581</v>
      </c>
      <c r="YF186" s="9">
        <f t="shared" ref="YF186:YF220" si="1468">YA186+YB186*(B-_R*ABS(YB186))</f>
        <v>92.743820623571878</v>
      </c>
      <c r="YG186" s="9">
        <f t="shared" ref="YG186:YG220" si="1469">YL186-YK186*(B-_R*ABS(YK186))</f>
        <v>100.6743877517531</v>
      </c>
      <c r="YH186" s="120">
        <f t="shared" si="1010"/>
        <v>96.70910418766249</v>
      </c>
      <c r="YI186" s="15">
        <f t="shared" si="1011"/>
        <v>-7.7337046523838872E-4</v>
      </c>
      <c r="YJ186" s="12"/>
      <c r="YK186" s="11">
        <f t="shared" si="1126"/>
        <v>-7.5990278836892983E-4</v>
      </c>
      <c r="YL186" s="10">
        <f t="shared" si="1012"/>
        <v>96.79402617964621</v>
      </c>
      <c r="YM186" s="9">
        <f t="shared" ref="YM186:YM220" si="1470">YH186+YI186*(B-_R*ABS(YI186))</f>
        <v>92.76025761529587</v>
      </c>
      <c r="YN186" s="9">
        <f t="shared" ref="YN186:YN220" si="1471">YS186-YR186*(B-_R*ABS(YR186))</f>
        <v>100.82802922799286</v>
      </c>
      <c r="YO186" s="120">
        <f t="shared" si="1013"/>
        <v>96.794143421644364</v>
      </c>
      <c r="YP186" s="15">
        <f t="shared" si="1014"/>
        <v>-7.8675032752411201E-4</v>
      </c>
      <c r="YQ186" s="12"/>
      <c r="YR186" s="11">
        <f t="shared" si="1127"/>
        <v>-7.7339342675451729E-4</v>
      </c>
      <c r="YS186" s="10">
        <f t="shared" si="1015"/>
        <v>96.879065901652737</v>
      </c>
      <c r="YT186" s="9">
        <f t="shared" ref="YT186:YT220" si="1472">YO186+YP186*(B-_R*ABS(YP186))</f>
        <v>92.777268270284296</v>
      </c>
      <c r="YU186" s="9">
        <f t="shared" ref="YU186:YU220" si="1473">YZ186-YY186*(B-_R*ABS(YY186))</f>
        <v>100.98123396447252</v>
      </c>
      <c r="YV186" s="120">
        <f t="shared" si="1016"/>
        <v>96.879251117378402</v>
      </c>
      <c r="YW186" s="15">
        <f t="shared" si="1017"/>
        <v>-8.0003165765639222E-4</v>
      </c>
      <c r="YX186" s="12"/>
      <c r="YY186" s="11">
        <f t="shared" si="1128"/>
        <v>-7.8678660411762684E-4</v>
      </c>
      <c r="YZ186" s="10">
        <f t="shared" si="1018"/>
        <v>96.964174381756138</v>
      </c>
      <c r="ZA186" s="9">
        <f t="shared" ref="ZA186:ZA220" si="1474">YV186+YW186*(B-_R*ABS(YW186))</f>
        <v>92.794858095201675</v>
      </c>
      <c r="ZB186" s="9">
        <f t="shared" ref="ZB186:ZB220" si="1475">ZG186-ZF186*(B-_R*ABS(ZF186))</f>
        <v>101.13393246411347</v>
      </c>
      <c r="ZC186" s="120">
        <f t="shared" si="1019"/>
        <v>96.964395279657566</v>
      </c>
      <c r="ZD186" s="15">
        <f t="shared" si="1020"/>
        <v>-8.1320714144460802E-4</v>
      </c>
      <c r="ZE186" s="12"/>
      <c r="ZF186" s="11">
        <f t="shared" si="1129"/>
        <v>-8.0007492610139523E-4</v>
      </c>
      <c r="ZG186" s="10">
        <f t="shared" si="1021"/>
        <v>97.049319495378853</v>
      </c>
      <c r="ZH186" s="9">
        <f t="shared" ref="ZH186:ZH220" si="1476">ZC186+ZD186*(B-_R*ABS(ZD186))</f>
        <v>92.813032054005348</v>
      </c>
      <c r="ZI186" s="9">
        <f t="shared" ref="ZI186:ZI220" si="1477">ZN186-ZM186*(B-_R*ABS(ZM186))</f>
        <v>101.28606046147402</v>
      </c>
      <c r="ZJ186" s="120">
        <f t="shared" si="1022"/>
        <v>97.049546257739678</v>
      </c>
      <c r="ZK186" s="15">
        <f t="shared" si="1023"/>
        <v>-8.262700277987461E-4</v>
      </c>
      <c r="ZL186" s="12"/>
      <c r="ZM186" s="11">
        <f t="shared" si="1130"/>
        <v>-8.1325156174301807E-4</v>
      </c>
      <c r="ZN186" s="10">
        <f t="shared" si="1024"/>
        <v>97.134471466215061</v>
      </c>
      <c r="ZO186" s="9">
        <f t="shared" ref="ZO186:ZO220" si="1478">ZJ186+ZK186*(B-_R*ABS(ZK186))</f>
        <v>92.83179457409679</v>
      </c>
      <c r="ZP186" s="9">
        <f t="shared" ref="ZP186:ZP220" si="1479">ZU186-ZT186*(B-_R*ABS(ZT186))</f>
        <v>101.4375877777813</v>
      </c>
      <c r="ZQ186" s="120">
        <f t="shared" si="1025"/>
        <v>97.134691175939054</v>
      </c>
      <c r="ZR186" s="15">
        <f t="shared" si="1026"/>
        <v>-8.3921694200515698E-4</v>
      </c>
      <c r="ZS186" s="12"/>
      <c r="ZT186" s="11">
        <f t="shared" si="1131"/>
        <v>-8.263130695884013E-4</v>
      </c>
      <c r="ZU186" s="10">
        <f t="shared" si="1027"/>
        <v>97.219617361810975</v>
      </c>
      <c r="ZV186" s="9">
        <f t="shared" ref="ZV186:ZV220" si="1480">ZQ186+ZR186*(B-_R*ABS(ZR186))</f>
        <v>92.851149684682795</v>
      </c>
      <c r="ZW186" s="9">
        <f t="shared" ref="ZW186:ZW220" si="1481">AAB186-AAA186*(B-_R*ABS(AAA186))</f>
        <v>101.58849627077942</v>
      </c>
      <c r="ZX186" s="120">
        <f t="shared" si="1028"/>
        <v>97.219822977731098</v>
      </c>
      <c r="ZY186" s="15">
        <f t="shared" si="1029"/>
        <v>-8.5204572195434652E-4</v>
      </c>
      <c r="ZZ186" s="12"/>
      <c r="AAA186" s="11">
        <f t="shared" si="1132"/>
        <v>-8.392572255842423E-4</v>
      </c>
      <c r="AAB186" s="10">
        <f t="shared" si="1030"/>
        <v>97.304750092697532</v>
      </c>
      <c r="AAC186" s="9">
        <f t="shared" ref="AAC186:AAC220" si="1482">ZX186+ZY186*(B-_R*ABS(ZY186))</f>
        <v>92.871101066133107</v>
      </c>
      <c r="AAD186" s="9">
        <f t="shared" ref="AAD186:AAD220" si="1483">AAI186-AAH186*(B-_R*ABS(AAH186))</f>
        <v>101.7387690808637</v>
      </c>
      <c r="AAE186" s="120">
        <f t="shared" si="1031"/>
        <v>97.304935073498399</v>
      </c>
      <c r="AAF186" s="15">
        <f t="shared" si="1032"/>
        <v>-8.6475436463578166E-4</v>
      </c>
      <c r="AAG186" s="12"/>
      <c r="AAH186" s="11">
        <f t="shared" si="1133"/>
        <v>-8.5208196527333075E-4</v>
      </c>
      <c r="AAI186" s="10">
        <f t="shared" si="1033"/>
        <v>97.389863037151287</v>
      </c>
      <c r="AAJ186" s="9">
        <f t="shared" ref="AAJ186:AAJ220" si="1484">AAE186+AAF186*(B-_R*ABS(AAF186))</f>
        <v>92.891652053717621</v>
      </c>
      <c r="AAK186" s="9">
        <f t="shared" ref="AAK186:AAK220" si="1485">AAP186-AAO186*(B-_R*ABS(AAO186))</f>
        <v>101.88839059561759</v>
      </c>
      <c r="AAL186" s="120">
        <f t="shared" si="1034"/>
        <v>97.3900213246676</v>
      </c>
      <c r="AAM186" s="15">
        <f t="shared" si="1035"/>
        <v>-8.7734102231513435E-4</v>
      </c>
      <c r="AAN186" s="12"/>
      <c r="AAO186" s="11">
        <f t="shared" si="1134"/>
        <v>-8.6478538005705069E-4</v>
      </c>
      <c r="AAP186" s="10">
        <f t="shared" si="1036"/>
        <v>97.474950025418778</v>
      </c>
      <c r="AAQ186" s="9">
        <f t="shared" ref="AAQ186:AAQ220" si="1486">AAL186+AAM186*(B-_R*ABS(AAM186))</f>
        <v>92.912805641851207</v>
      </c>
      <c r="AAR186" s="9">
        <f t="shared" ref="AAR186:AAR209" si="1487">AAW186-AAV186*(B-_R*ABS(AAV186))</f>
        <v>102.037346413557</v>
      </c>
      <c r="AAS186" s="120">
        <f t="shared" si="1037"/>
        <v>97.475076027704105</v>
      </c>
      <c r="AAT186" s="15">
        <f t="shared" si="1038"/>
        <v>-8.8980399858479124E-4</v>
      </c>
      <c r="AAU186" s="12"/>
      <c r="AAV186" s="11">
        <f t="shared" si="1135"/>
        <v>-8.7736571332602332E-4</v>
      </c>
      <c r="AAW186" s="10">
        <f t="shared" si="1039"/>
        <v>97.560005323789142</v>
      </c>
      <c r="AAX186" s="9">
        <f t="shared" ref="AAX186:AAX209" si="1488">AAS186+AAT186*(B-_R*ABS(AAT186))</f>
        <v>92.934564488810594</v>
      </c>
      <c r="AAY186" s="9">
        <f t="shared" ref="AAY186:AAY209" si="1489">ABD186-ABC186*(B-_R*ABS(ABC186))</f>
        <v>102.18562330722449</v>
      </c>
      <c r="AAZ186" s="120">
        <f t="shared" si="1040"/>
        <v>97.560093898017541</v>
      </c>
      <c r="ABA186" s="15">
        <f t="shared" si="1041"/>
        <v>-9.0214174430489264E-4</v>
      </c>
      <c r="ABB186" s="12"/>
      <c r="ABC186" s="11">
        <f t="shared" si="1227"/>
        <v>-8.8982135647621189E-4</v>
      </c>
      <c r="ABD186" s="10">
        <f t="shared" si="1228"/>
        <v>97.645023618568402</v>
      </c>
      <c r="ABE186" s="9">
        <f t="shared" ref="ABE186:ABE220" si="1490">AAZ186+ABA186*(B-_R*ABS(ABA186))</f>
        <v>92.95693092188786</v>
      </c>
      <c r="ABF186" s="9">
        <f t="shared" si="1229"/>
        <v>102.33320918575708</v>
      </c>
      <c r="ABG186" s="120">
        <f t="shared" si="1043"/>
        <v>97.645070053822479</v>
      </c>
      <c r="ABH186" s="15">
        <f t="shared" si="1230"/>
        <v>-9.1435285345048802E-4</v>
      </c>
      <c r="ABI186" s="12"/>
      <c r="ABJ186" s="11">
        <f t="shared" si="1231"/>
        <v>-9.0215084482606685E-4</v>
      </c>
      <c r="ABK186" s="10">
        <f t="shared" si="1232"/>
        <v>97.72999999999999</v>
      </c>
      <c r="ABL186" s="9">
        <f t="shared" ref="ABL186:ABL209" si="1491">ABG186+ABH186*(B-_R*ABS(ABH186))</f>
        <v>92.979906942945547</v>
      </c>
      <c r="ABM186" s="9"/>
      <c r="ABN186" s="101">
        <f t="shared" si="1046"/>
        <v>97.72999999999999</v>
      </c>
      <c r="ABO186" s="15">
        <f t="shared" si="1233"/>
        <v>-9.2643605888052653E-4</v>
      </c>
      <c r="ABP186" s="11"/>
      <c r="ABQ186" s="11"/>
    </row>
    <row r="187" spans="1:745" x14ac:dyDescent="0.2">
      <c r="A187" s="1">
        <f t="shared" ref="A187:A220" si="1492">$A$122</f>
        <v>175.2</v>
      </c>
      <c r="B187" s="1">
        <f t="shared" si="1048"/>
        <v>-530.86680486868977</v>
      </c>
      <c r="C187" s="1">
        <f t="shared" si="1049"/>
        <v>-2564065.8939724509</v>
      </c>
      <c r="D187" s="2">
        <f t="shared" si="1050"/>
        <v>119.74</v>
      </c>
      <c r="E187" s="7">
        <f t="shared" si="1051"/>
        <v>2.8300000000000001E-3</v>
      </c>
      <c r="F187" s="1">
        <f t="shared" si="1052"/>
        <v>6.2352202539999999E-2</v>
      </c>
      <c r="G187" s="2">
        <f t="shared" si="1053"/>
        <v>3500</v>
      </c>
      <c r="H187" s="3">
        <f t="shared" si="1164"/>
        <v>58.333333333333336</v>
      </c>
      <c r="I187" s="3">
        <f t="shared" si="1165"/>
        <v>366.52</v>
      </c>
      <c r="J187" s="1">
        <f t="shared" si="1054"/>
        <v>0.77</v>
      </c>
      <c r="K187" s="1">
        <f t="shared" si="1055"/>
        <v>0.65</v>
      </c>
      <c r="L187" s="1">
        <f t="shared" si="1166"/>
        <v>0.50050000000000006</v>
      </c>
      <c r="M187" s="40">
        <f t="shared" si="1167"/>
        <v>9.0273513153513143</v>
      </c>
      <c r="N187" s="40">
        <f t="shared" si="1168"/>
        <v>685.17596483516479</v>
      </c>
      <c r="O187" s="1">
        <f t="shared" si="1056"/>
        <v>22.01</v>
      </c>
      <c r="P187" s="1">
        <f t="shared" si="1057"/>
        <v>101</v>
      </c>
      <c r="Q187" s="2">
        <f t="shared" si="1058"/>
        <v>9568.08</v>
      </c>
      <c r="R187" s="1">
        <f t="shared" si="1169"/>
        <v>95.680800000000005</v>
      </c>
      <c r="S187" s="7">
        <f t="shared" si="1059"/>
        <v>0.1084</v>
      </c>
      <c r="T187" s="7">
        <f t="shared" si="1170"/>
        <v>9.228889823999999E-3</v>
      </c>
      <c r="U187" s="7">
        <f t="shared" si="1171"/>
        <v>5.2029491518009133E-2</v>
      </c>
      <c r="V187" s="40">
        <f t="shared" si="1172"/>
        <v>5127.2756619537149</v>
      </c>
      <c r="W187" s="1">
        <f t="shared" si="1060"/>
        <v>0</v>
      </c>
      <c r="X187" s="1">
        <f t="shared" si="1061"/>
        <v>119.74</v>
      </c>
      <c r="Y187" s="1">
        <f t="shared" si="1062"/>
        <v>97.72999999999999</v>
      </c>
      <c r="Z187" s="6">
        <f t="shared" si="1173"/>
        <v>0.80246106979523479</v>
      </c>
      <c r="AA187" s="2">
        <f t="shared" si="1063"/>
        <v>464.2</v>
      </c>
      <c r="AB187" s="40">
        <f t="shared" si="1174"/>
        <v>27481.926356927921</v>
      </c>
      <c r="AC187" s="1">
        <f t="shared" si="1175"/>
        <v>0.20611977595863853</v>
      </c>
      <c r="AD187" s="2">
        <f t="shared" si="1147"/>
        <v>65</v>
      </c>
      <c r="AE187" s="10">
        <f t="shared" si="1176"/>
        <v>13.397785437311505</v>
      </c>
      <c r="AF187" s="12">
        <f t="shared" si="1177"/>
        <v>8.5097683207829761E-2</v>
      </c>
      <c r="AG187" s="43">
        <f t="shared" si="1178"/>
        <v>-1.3809632255317272E-4</v>
      </c>
      <c r="AH187" s="97">
        <f t="shared" si="1179"/>
        <v>3.5541440146298285E-5</v>
      </c>
      <c r="AI187" s="11">
        <f t="shared" si="1180"/>
        <v>0</v>
      </c>
      <c r="AJ187" s="43">
        <f t="shared" si="1181"/>
        <v>2.0172848167823092E-3</v>
      </c>
      <c r="AK187" s="43"/>
      <c r="AL187" s="11">
        <f t="shared" si="1182"/>
        <v>0</v>
      </c>
      <c r="AM187" s="10">
        <f t="shared" si="1183"/>
        <v>92.582518277986154</v>
      </c>
      <c r="AN187" s="9"/>
      <c r="AO187" s="9">
        <f t="shared" si="1184"/>
        <v>92.399325570208674</v>
      </c>
      <c r="AP187" s="108">
        <f t="shared" ref="AP187:AP209" si="1493">AT187+B*(AQ187-AS187)+_R*AS187*ABS(AS187)</f>
        <v>92.399325570208674</v>
      </c>
      <c r="AQ187" s="15">
        <f t="shared" si="1185"/>
        <v>0</v>
      </c>
      <c r="AR187" s="49"/>
      <c r="AS187" s="11">
        <f t="shared" si="1186"/>
        <v>1.786538225310236E-5</v>
      </c>
      <c r="AT187" s="10">
        <f t="shared" si="1187"/>
        <v>92.490917538368322</v>
      </c>
      <c r="AU187" s="9">
        <f t="shared" si="1188"/>
        <v>92.399325570208674</v>
      </c>
      <c r="AV187" s="9">
        <f t="shared" si="1189"/>
        <v>92.216989741905905</v>
      </c>
      <c r="AW187" s="101">
        <f t="shared" ref="AW187:AW209" si="1494">(AU187+AV187)/2</f>
        <v>92.30815765605729</v>
      </c>
      <c r="AX187" s="15">
        <f t="shared" ref="AX187:AX209" si="1495">(AU187-AW187)/B</f>
        <v>1.7780965987041434E-5</v>
      </c>
      <c r="AY187" s="49"/>
      <c r="AZ187" s="11">
        <f t="shared" si="1190"/>
        <v>3.5648043160514606E-5</v>
      </c>
      <c r="BA187" s="10">
        <f t="shared" si="1191"/>
        <v>92.399732162434788</v>
      </c>
      <c r="BB187" s="9">
        <f t="shared" si="1192"/>
        <v>92.39931688144722</v>
      </c>
      <c r="BC187" s="9">
        <f t="shared" si="1193"/>
        <v>92.035492697840539</v>
      </c>
      <c r="BD187" s="101">
        <f t="shared" ref="BD187:BD209" si="1496">(BB187+BC187)/2</f>
        <v>92.217404789643879</v>
      </c>
      <c r="BE187" s="15">
        <f t="shared" si="1194"/>
        <v>3.5479288377879834E-5</v>
      </c>
      <c r="BF187" s="49"/>
      <c r="BG187" s="11">
        <f t="shared" si="1195"/>
        <v>5.3348028766960498E-5</v>
      </c>
      <c r="BH187" s="10">
        <f t="shared" si="1196"/>
        <v>92.308944533453626</v>
      </c>
      <c r="BI187" s="9">
        <f t="shared" si="1197"/>
        <v>92.399282287750609</v>
      </c>
      <c r="BJ187" s="9">
        <f t="shared" si="1198"/>
        <v>91.854816399415611</v>
      </c>
      <c r="BK187" s="101">
        <f t="shared" ref="BK187:BK209" si="1497">(BI187+BJ187)/2</f>
        <v>92.12704934358311</v>
      </c>
      <c r="BL187" s="15">
        <f t="shared" si="1199"/>
        <v>5.309504737331912E-5</v>
      </c>
      <c r="BM187" s="49"/>
      <c r="BN187" s="11">
        <f t="shared" si="1200"/>
        <v>7.0965403368463464E-5</v>
      </c>
      <c r="BO187" s="10">
        <f t="shared" si="1201"/>
        <v>92.218537183534863</v>
      </c>
      <c r="BP187" s="9">
        <f t="shared" si="1202"/>
        <v>92.399204813890194</v>
      </c>
      <c r="BQ187" s="9">
        <f t="shared" si="1203"/>
        <v>91.674942872716272</v>
      </c>
      <c r="BR187" s="101">
        <f t="shared" ref="BR187:BR209" si="1498">(BP187+BQ187)/2</f>
        <v>92.037073843303233</v>
      </c>
      <c r="BS187" s="15">
        <f t="shared" si="1204"/>
        <v>7.0628340362915656E-5</v>
      </c>
      <c r="BT187" s="12"/>
      <c r="BU187" s="11">
        <f t="shared" si="1205"/>
        <v>8.850024860171179E-5</v>
      </c>
      <c r="BV187" s="10">
        <f t="shared" si="1206"/>
        <v>92.128492796921705</v>
      </c>
      <c r="BW187" s="9">
        <f t="shared" si="1207"/>
        <v>92.399067724080354</v>
      </c>
      <c r="BX187" s="9">
        <f t="shared" si="1208"/>
        <v>91.495854216229091</v>
      </c>
      <c r="BY187" s="101">
        <f t="shared" ref="BY187:BY209" si="1499">(BW187+BX187)/2</f>
        <v>91.947460970154722</v>
      </c>
      <c r="BZ187" s="15">
        <f t="shared" si="1209"/>
        <v>8.8079281025734714E-5</v>
      </c>
      <c r="CA187" s="12"/>
      <c r="CB187" s="11">
        <f t="shared" si="1210"/>
        <v>1.059526625563035E-4</v>
      </c>
      <c r="CC187" s="10">
        <f t="shared" si="1211"/>
        <v>92.038794213083008</v>
      </c>
      <c r="CD187" s="9">
        <f t="shared" si="1212"/>
        <v>92.39885452040194</v>
      </c>
      <c r="CE187" s="9">
        <f t="shared" si="1213"/>
        <v>91.317532608242885</v>
      </c>
      <c r="CF187" s="101">
        <f t="shared" ref="CF187:CF209" si="1500">(CD187+CE187)/2</f>
        <v>91.85819356432242</v>
      </c>
      <c r="CG187" s="15">
        <f t="shared" si="1214"/>
        <v>1.0544799845489584E-4</v>
      </c>
      <c r="CH187" s="12"/>
      <c r="CI187" s="11">
        <f t="shared" si="1215"/>
        <v>1.2332275891012871E-4</v>
      </c>
      <c r="CJ187" s="10">
        <f t="shared" si="1216"/>
        <v>91.949424429612037</v>
      </c>
      <c r="CK187" s="9">
        <f t="shared" si="1217"/>
        <v>92.398548941157443</v>
      </c>
      <c r="CL187" s="9">
        <f t="shared" si="1218"/>
        <v>91.139960313940421</v>
      </c>
      <c r="CM187" s="101">
        <f t="shared" ref="CM187:CM209" si="1501">(CK187+CL187)/2</f>
        <v>91.769254627548932</v>
      </c>
      <c r="CN187" s="15">
        <f t="shared" si="1219"/>
        <v>1.227346363056132E-4</v>
      </c>
      <c r="CO187" s="12"/>
      <c r="CP187" s="11">
        <f t="shared" si="1220"/>
        <v>1.4061066608761505E-4</v>
      </c>
      <c r="CQ187" s="10">
        <f t="shared" si="1221"/>
        <v>91.86036660493906</v>
      </c>
      <c r="CR187" s="9">
        <f t="shared" si="1222"/>
        <v>92.398134959163926</v>
      </c>
      <c r="CS187" s="9">
        <f t="shared" si="1309"/>
        <v>90.963119692178978</v>
      </c>
      <c r="CT187" s="101">
        <f t="shared" ref="CT187:CT209" si="1502">(CR187+CS187)/2</f>
        <v>91.680627325671452</v>
      </c>
      <c r="CU187" s="15">
        <f t="shared" si="1223"/>
        <v>1.399393519674876E-4</v>
      </c>
      <c r="CV187" s="12"/>
      <c r="CW187" s="11">
        <f t="shared" ref="CW187:CW209" si="1503">DB186</f>
        <v>1.5781652644158739E-4</v>
      </c>
      <c r="CX187" s="10">
        <f t="shared" ref="CX187:CX209" si="1504">DA186</f>
        <v>91.771604060859673</v>
      </c>
      <c r="CY187" s="9">
        <f t="shared" si="1310"/>
        <v>92.397596779989186</v>
      </c>
      <c r="CZ187" s="9">
        <f t="shared" si="1311"/>
        <v>90.786993201972123</v>
      </c>
      <c r="DA187" s="101">
        <f t="shared" ref="DA187:DA209" si="1505">(CY187+CZ187)/2</f>
        <v>91.592294990980662</v>
      </c>
      <c r="DB187" s="15">
        <f t="shared" ref="DB187:DB209" si="1506">(CY187-DA187)/B</f>
        <v>1.5706231576042654E-4</v>
      </c>
      <c r="DC187" s="12"/>
      <c r="DD187" s="11">
        <f t="shared" ref="DD187:DD209" si="1507">DI186</f>
        <v>1.7494049545815403E-4</v>
      </c>
      <c r="DE187" s="10">
        <f t="shared" ref="DE187:DE209" si="1508">DH186</f>
        <v>91.68312028488765</v>
      </c>
      <c r="DF187" s="9">
        <f t="shared" si="1312"/>
        <v>92.396918840136749</v>
      </c>
      <c r="DG187" s="9">
        <f t="shared" si="1313"/>
        <v>90.611563408671799</v>
      </c>
      <c r="DH187" s="101">
        <f t="shared" ref="DH187:DH209" si="1509">(DF187+DG187)/2</f>
        <v>91.504241124404274</v>
      </c>
      <c r="DI187" s="15">
        <f t="shared" ref="DI187:DI209" si="1510">(DF187-DH187)/B</f>
        <v>1.741037101547854E-4</v>
      </c>
      <c r="DJ187" s="12"/>
      <c r="DK187" s="11">
        <f t="shared" ref="DK187:DK209" si="1511">DP186</f>
        <v>1.9198274098522098E-4</v>
      </c>
      <c r="DL187" s="10">
        <f t="shared" ref="DL187:DL209" si="1512">DO186</f>
        <v>91.594898932434489</v>
      </c>
      <c r="DM187" s="9">
        <f t="shared" si="1314"/>
        <v>92.396085805184896</v>
      </c>
      <c r="DN187" s="9">
        <f t="shared" si="1315"/>
        <v>90.436812989862105</v>
      </c>
      <c r="DO187" s="101">
        <f t="shared" ref="DO187:DO209" si="1513">(DM187+DN187)/2</f>
        <v>91.416449397523508</v>
      </c>
      <c r="DP187" s="15">
        <f t="shared" ref="DP187:DP209" si="1514">(DM187-DO187)/B</f>
        <v>1.9106372901512853E-4</v>
      </c>
      <c r="DQ187" s="12"/>
      <c r="DR187" s="11">
        <f t="shared" ref="DR187:DR209" si="1515">DW186</f>
        <v>2.0894344248407177E-4</v>
      </c>
      <c r="DS187" s="10">
        <f t="shared" ref="DS187:DS209" si="1516">DV186</f>
        <v>91.506923828823773</v>
      </c>
      <c r="DT187" s="9">
        <f t="shared" si="1316"/>
        <v>92.395082567884543</v>
      </c>
      <c r="DU187" s="9">
        <f t="shared" si="1317"/>
        <v>90.262724740964885</v>
      </c>
      <c r="DV187" s="101">
        <f t="shared" ref="DV187:DV209" si="1517">(DT187+DU187)/2</f>
        <v>91.328903654424721</v>
      </c>
      <c r="DW187" s="15">
        <f t="shared" ref="DW187:DW209" si="1518">(DT187-DV187)/B</f>
        <v>2.0794257686811436E-4</v>
      </c>
      <c r="DX187" s="12"/>
      <c r="DY187" s="11">
        <f t="shared" ref="DY187:DY209" si="1519">ED186</f>
        <v>2.2582279030448636E-4</v>
      </c>
      <c r="DZ187" s="10">
        <f t="shared" ref="DZ187:DZ209" si="1520">EC186</f>
        <v>91.41917897114277</v>
      </c>
      <c r="EA187" s="9">
        <f t="shared" si="1318"/>
        <v>92.39389424622091</v>
      </c>
      <c r="EB187" s="9">
        <f t="shared" si="1319"/>
        <v>90.089281580569008</v>
      </c>
      <c r="EC187" s="101">
        <f t="shared" ref="EC187:EC209" si="1521">(EA187+EB187)/2</f>
        <v>91.241587913394966</v>
      </c>
      <c r="ED187" s="15">
        <f t="shared" ref="ED187:ED209" si="1522">(EA187-EC187)/B</f>
        <v>2.2474046819375909E-4</v>
      </c>
      <c r="EE187" s="12"/>
      <c r="EF187" s="11">
        <f t="shared" ref="EF187:EF209" si="1523">EK186</f>
        <v>2.4262098498273462E-4</v>
      </c>
      <c r="EG187" s="10">
        <f t="shared" ref="EG187:EG209" si="1524">EJ186</f>
        <v>91.331648529939443</v>
      </c>
      <c r="EH187" s="9">
        <f t="shared" si="1320"/>
        <v>92.392506181443295</v>
      </c>
      <c r="EI187" s="9">
        <f t="shared" si="1321"/>
        <v>89.916466555482543</v>
      </c>
      <c r="EJ187" s="101">
        <f t="shared" ref="EJ187:EJ209" si="1525">(EH187+EI187)/2</f>
        <v>91.154486368462926</v>
      </c>
      <c r="EK187" s="15">
        <f t="shared" ref="EK187:EK209" si="1526">(EH187-EJ187)/B</f>
        <v>2.4145762674063627E-4</v>
      </c>
      <c r="EL187" s="12"/>
      <c r="EM187" s="11">
        <f t="shared" ref="EM187:EM209" si="1527">ER186</f>
        <v>2.5933823656296189E-4</v>
      </c>
      <c r="EN187" s="10">
        <f t="shared" ref="EN187:EN209" si="1528">EQ186</f>
        <v>91.244316850766609</v>
      </c>
      <c r="EO187" s="9">
        <f t="shared" si="1322"/>
        <v>92.390903936067403</v>
      </c>
      <c r="EP187" s="9">
        <f t="shared" si="1323"/>
        <v>89.744262845521462</v>
      </c>
      <c r="EQ187" s="101">
        <f t="shared" ref="EQ187:EQ209" si="1529">(EO187+EP187)/2</f>
        <v>91.067583390794425</v>
      </c>
      <c r="ER187" s="15">
        <f t="shared" ref="ER187:ER209" si="1530">(EO187-EQ187)/B</f>
        <v>2.5809428486408609E-4</v>
      </c>
      <c r="ES187" s="12"/>
      <c r="ET187" s="11">
        <f t="shared" ref="ET187:ET209" si="1531">EY186</f>
        <v>2.7597476394110234E-4</v>
      </c>
      <c r="EU187" s="10">
        <f t="shared" ref="EU187:EU209" si="1532">EX186</f>
        <v>91.157168455582038</v>
      </c>
      <c r="EV187" s="9">
        <f t="shared" si="1324"/>
        <v>92.38907329185416</v>
      </c>
      <c r="EW187" s="9">
        <f t="shared" si="1325"/>
        <v>89.572653768034542</v>
      </c>
      <c r="EX187" s="101">
        <f t="shared" ref="EX187:EX209" si="1533">(EV187+EW187)/2</f>
        <v>90.980863529944344</v>
      </c>
      <c r="EY187" s="15">
        <f t="shared" ref="EY187:EY209" si="1534">(EV187-EX187)/B</f>
        <v>2.7465068288784521E-4</v>
      </c>
      <c r="EZ187" s="12"/>
      <c r="FA187" s="11">
        <f t="shared" ref="FA187:FA209" si="1535">FF186</f>
        <v>2.9253079423172509E-4</v>
      </c>
      <c r="FB187" s="10">
        <f t="shared" ref="FB187:FB209" si="1536">FE186</f>
        <v>91.070188044006301</v>
      </c>
      <c r="FC187" s="9">
        <f t="shared" si="1326"/>
        <v>92.387000247768938</v>
      </c>
      <c r="FD187" s="9">
        <f t="shared" si="1327"/>
        <v>89.401622782174755</v>
      </c>
      <c r="FE187" s="101">
        <f t="shared" ref="FE187:FE209" si="1537">(FC187+FD187)/2</f>
        <v>90.894311514971847</v>
      </c>
      <c r="FF187" s="15">
        <f t="shared" ref="FF187:FF209" si="1538">(FC187-FE187)/B</f>
        <v>2.911270684885143E-4</v>
      </c>
      <c r="FG187" s="12"/>
      <c r="FH187" s="11">
        <f t="shared" ref="FH187:FH209" si="1539">FM186</f>
        <v>3.0900656215723267E-4</v>
      </c>
      <c r="FI187" s="10">
        <f t="shared" ref="FI187:FI209" si="1540">FL186</f>
        <v>90.983360494445293</v>
      </c>
      <c r="FJ187" s="9">
        <f t="shared" si="1328"/>
        <v>92.38467101792483</v>
      </c>
      <c r="FK187" s="9">
        <f t="shared" si="1329"/>
        <v>89.231153492921848</v>
      </c>
      <c r="FL187" s="101">
        <f t="shared" ref="FL187:FL209" si="1541">(FJ187+FK187)/2</f>
        <v>90.807912255423332</v>
      </c>
      <c r="FM187" s="15">
        <f t="shared" ref="FM187:FM209" si="1542">(FJ187-FL187)/B</f>
        <v>3.0752369610271445E-4</v>
      </c>
      <c r="FN187" s="12"/>
      <c r="FO187" s="11">
        <f t="shared" ref="FO187:FO209" si="1543">FT186</f>
        <v>3.2540230945933595E-4</v>
      </c>
      <c r="FP187" s="10">
        <f t="shared" ref="FP187:FP209" si="1544">FS186</f>
        <v>90.896670865081447</v>
      </c>
      <c r="FQ187" s="9">
        <f t="shared" si="1330"/>
        <v>92.382072029513367</v>
      </c>
      <c r="FR187" s="9">
        <f t="shared" si="1331"/>
        <v>89.061229654862885</v>
      </c>
      <c r="FS187" s="101">
        <f t="shared" ref="FS187:FS209" si="1545">(FQ187+FR187)/2</f>
        <v>90.721650842188126</v>
      </c>
      <c r="FT187" s="15">
        <f t="shared" ref="FT187:FT209" si="1546">(FQ187-FS187)/B</f>
        <v>3.2384082635661301E-4</v>
      </c>
      <c r="FU187" s="12"/>
      <c r="FV187" s="11">
        <f t="shared" ref="FV187:FV209" si="1547">GA186</f>
        <v>3.4171828433244048E-4</v>
      </c>
      <c r="FW187" s="10">
        <f t="shared" ref="FW187:FW209" si="1548">FZ186</f>
        <v>90.810104394738744</v>
      </c>
      <c r="FX187" s="9">
        <f t="shared" si="1332"/>
        <v>92.379189920725963</v>
      </c>
      <c r="FY187" s="9">
        <f t="shared" si="1333"/>
        <v>88.89183517573808</v>
      </c>
      <c r="FZ187" s="101">
        <f t="shared" ref="FZ187:FZ209" si="1549">(FX187+FY187)/2</f>
        <v>90.635512548232015</v>
      </c>
      <c r="GA187" s="15">
        <f t="shared" ref="GA187:GA209" si="1550">(FX187-FZ187)/B</f>
        <v>3.400787255174674E-4</v>
      </c>
      <c r="GB187" s="12"/>
      <c r="GC187" s="11">
        <f t="shared" ref="GC187:GC209" si="1551">GH186</f>
        <v>3.5795474087864127E-4</v>
      </c>
      <c r="GD187" s="10">
        <f t="shared" ref="GD187:GD209" si="1552">GG186</f>
        <v>90.723646503626597</v>
      </c>
      <c r="GE187" s="9">
        <f t="shared" si="1334"/>
        <v>92.376011538669147</v>
      </c>
      <c r="GF187" s="9">
        <f t="shared" si="1335"/>
        <v>88.722954119756494</v>
      </c>
      <c r="GG187" s="101">
        <f t="shared" ref="GG187:GG209" si="1553">(GE187+GF187)/2</f>
        <v>90.54948282921282</v>
      </c>
      <c r="GH187" s="15">
        <f t="shared" ref="GH187:GH209" si="1554">(GE187-GG187)/B</f>
        <v>3.5623766496696211E-4</v>
      </c>
      <c r="GI187" s="12"/>
      <c r="GJ187" s="11">
        <f t="shared" si="1224"/>
        <v>3.7411193858412779E-4</v>
      </c>
      <c r="GK187" s="10">
        <f t="shared" si="1225"/>
        <v>90.637282793966392</v>
      </c>
      <c r="GL187" s="9">
        <f t="shared" si="1336"/>
        <v>92.372523937276398</v>
      </c>
      <c r="GM187" s="9">
        <f t="shared" si="1337"/>
        <v>88.554570710688282</v>
      </c>
      <c r="GN187" s="120">
        <f t="shared" ref="GN187:GN209" si="1555">(GL187+GM187)/2</f>
        <v>90.46354732398234</v>
      </c>
      <c r="GO187" s="15">
        <f t="shared" si="1226"/>
        <v>3.7231792069604761E-4</v>
      </c>
      <c r="GP187" s="12"/>
      <c r="GQ187" s="11">
        <f t="shared" ref="GQ187:GQ209" si="1556">GV186</f>
        <v>3.9019014181668644E-4</v>
      </c>
      <c r="GR187" s="10">
        <f t="shared" ref="GR187:GR209" si="1557">GU186</f>
        <v>90.550999050505325</v>
      </c>
      <c r="GS187" s="9">
        <f t="shared" si="1338"/>
        <v>92.368714375219298</v>
      </c>
      <c r="GT187" s="9">
        <f t="shared" si="1339"/>
        <v>88.3866693347439</v>
      </c>
      <c r="GU187" s="120">
        <f t="shared" ref="GU187:GU209" si="1558">(GS187+GT187)/2</f>
        <v>90.377691854981606</v>
      </c>
      <c r="GV187" s="15">
        <f t="shared" ref="GV187:GV209" si="1559">(GS187-GU187)/B</f>
        <v>3.8831977282045063E-4</v>
      </c>
      <c r="GW187" s="12"/>
      <c r="GX187" s="11">
        <f t="shared" ref="GX187:GX209" si="1560">HC186</f>
        <v>4.0618961934353349E-4</v>
      </c>
      <c r="GY187" s="10">
        <f t="shared" ref="GY187:GY209" si="1561">HB186</f>
        <v>90.464781240924026</v>
      </c>
      <c r="GZ187" s="9">
        <f t="shared" si="1340"/>
        <v>92.364570313820536</v>
      </c>
      <c r="HA187" s="9">
        <f t="shared" si="1341"/>
        <v>88.219234543239381</v>
      </c>
      <c r="HB187" s="101">
        <f t="shared" ref="HB187:HB209" si="1562">(GZ187+HA187)/2</f>
        <v>90.291902428529966</v>
      </c>
      <c r="HC187" s="15">
        <f t="shared" ref="HC187:HC209" si="1563">(GZ187-HB187)/B</f>
        <v>4.0424350511725638E-4</v>
      </c>
      <c r="HD187" s="12"/>
      <c r="HE187" s="11">
        <f t="shared" ref="HE187:HE209" si="1564">HJ186</f>
        <v>4.2211064386985127E-4</v>
      </c>
      <c r="HF187" s="10">
        <f t="shared" ref="HF187:HF209" si="1565">HI186</f>
        <v>90.378615516138652</v>
      </c>
      <c r="HG187" s="9">
        <f t="shared" si="1342"/>
        <v>92.360079414971054</v>
      </c>
      <c r="HH187" s="9">
        <f t="shared" si="1343"/>
        <v>88.052251055060083</v>
      </c>
      <c r="HI187" s="101">
        <f t="shared" ref="HI187:HI209" si="1566">(HG187+HH187)/2</f>
        <v>90.206165235015561</v>
      </c>
      <c r="HJ187" s="15">
        <f t="shared" ref="HJ187:HJ209" si="1567">(HG187-HI187)/B</f>
        <v>4.2008940458152736E-4</v>
      </c>
      <c r="HK187" s="12"/>
      <c r="HL187" s="11">
        <f t="shared" ref="HL187:HL209" si="1568">HQ186</f>
        <v>4.3795349159703113E-4</v>
      </c>
      <c r="HM187" s="10">
        <f t="shared" ref="HM187:HM209" si="1569">HP186</f>
        <v>90.292488210504814</v>
      </c>
      <c r="HN187" s="9">
        <f t="shared" si="1344"/>
        <v>92.355229539053525</v>
      </c>
      <c r="HO187" s="9">
        <f t="shared" si="1345"/>
        <v>87.885703758928955</v>
      </c>
      <c r="HP187" s="120">
        <f t="shared" ref="HP187:HP209" si="1570">(HN187+HO187)/2</f>
        <v>90.12046664899124</v>
      </c>
      <c r="HQ187" s="15">
        <f t="shared" ref="HQ187:HQ209" si="1571">(HN187-HP187)/B</f>
        <v>4.3585776100260295E-4</v>
      </c>
      <c r="HR187" s="12"/>
      <c r="HS187" s="11">
        <f t="shared" si="1064"/>
        <v>4.5371844180030905E-4</v>
      </c>
      <c r="HT187" s="10">
        <f t="shared" ref="HT187:HT209" si="1572">HW186</f>
        <v>90.206385841927258</v>
      </c>
      <c r="HU187" s="9">
        <f t="shared" si="1346"/>
        <v>92.350008742874209</v>
      </c>
      <c r="HV187" s="9">
        <f t="shared" si="1347"/>
        <v>87.719577715479573</v>
      </c>
      <c r="HW187" s="120">
        <f t="shared" ref="HW187:HW209" si="1573">(HU187+HV187)/2</f>
        <v>90.034793229176898</v>
      </c>
      <c r="HX187" s="15">
        <f t="shared" ref="HX187:HX209" si="1574">(HU187-HW187)/B</f>
        <v>4.5154886656028026E-4</v>
      </c>
      <c r="HY187" s="12"/>
      <c r="HZ187" s="11">
        <f t="shared" si="1065"/>
        <v>4.6940577642591358E-4</v>
      </c>
      <c r="IA187" s="10">
        <f t="shared" ref="IA187:IA209" si="1575">ID186</f>
        <v>90.120295111876487</v>
      </c>
      <c r="IB187" s="9">
        <f t="shared" si="1348"/>
        <v>92.344405277605063</v>
      </c>
      <c r="IC187" s="9">
        <f t="shared" si="1349"/>
        <v>87.553858159148803</v>
      </c>
      <c r="ID187" s="120">
        <f t="shared" ref="ID187:ID209" si="1576">(IB187+IC187)/2</f>
        <v>89.949131718376933</v>
      </c>
      <c r="IE187" s="15">
        <f t="shared" ref="IE187:IE209" si="1577">(IB187-ID187)/B</f>
        <v>4.6716301543955348E-4</v>
      </c>
      <c r="IF187" s="12"/>
      <c r="IG187" s="11">
        <f t="shared" si="1066"/>
        <v>4.8501577970654807E-4</v>
      </c>
      <c r="IH187" s="10">
        <f t="shared" ref="IH187:IH209" si="1578">IK186</f>
        <v>90.034202905320512</v>
      </c>
      <c r="II187" s="9">
        <f t="shared" si="1350"/>
        <v>92.338407586737759</v>
      </c>
      <c r="IJ187" s="9">
        <f t="shared" si="1351"/>
        <v>87.388530499888503</v>
      </c>
      <c r="IK187" s="120">
        <f t="shared" ref="IK187:IK209" si="1579">(II187+IJ187)/2</f>
        <v>89.863469043313131</v>
      </c>
      <c r="IL187" s="15">
        <f t="shared" ref="IL187:IL209" si="1580">(II187-IK187)/B</f>
        <v>4.8270050346416692E-4</v>
      </c>
      <c r="IM187" s="12"/>
      <c r="IN187" s="11">
        <f t="shared" si="1067"/>
        <v>5.0054873779537912E-4</v>
      </c>
      <c r="IO187" s="10">
        <f t="shared" ref="IO187:IO209" si="1581">IR186</f>
        <v>89.948096290572323</v>
      </c>
      <c r="IP187" s="9">
        <f t="shared" si="1352"/>
        <v>92.332004304051324</v>
      </c>
      <c r="IQ187" s="9">
        <f t="shared" si="1353"/>
        <v>87.223580324705452</v>
      </c>
      <c r="IR187" s="120">
        <f t="shared" ref="IR187:IR209" si="1582">(IP187+IQ187)/2</f>
        <v>89.777792314378388</v>
      </c>
      <c r="IS187" s="15">
        <f t="shared" ref="IS187:IS209" si="1583">(IP187-IR187)/B</f>
        <v>4.98161627748267E-4</v>
      </c>
      <c r="IT187" s="12"/>
      <c r="IU187" s="11">
        <f t="shared" si="1068"/>
        <v>5.1600493841786005E-4</v>
      </c>
      <c r="IV187" s="10">
        <f t="shared" ref="IV187:IV209" si="1584">IY186</f>
        <v>89.861962519058324</v>
      </c>
      <c r="IW187" s="9">
        <f t="shared" si="1354"/>
        <v>92.325184251594663</v>
      </c>
      <c r="IX187" s="9">
        <f t="shared" si="1355"/>
        <v>87.058993399034932</v>
      </c>
      <c r="IY187" s="120">
        <f t="shared" ref="IY187:IY209" si="1585">(IW187+IX187)/2</f>
        <v>89.692088825314798</v>
      </c>
      <c r="IZ187" s="15">
        <f t="shared" ref="IZ187:IZ209" si="1586">(IW187-IY187)/B</f>
        <v>5.1354668636570671E-4</v>
      </c>
      <c r="JA187" s="12"/>
      <c r="JB187" s="11">
        <f t="shared" si="1069"/>
        <v>5.3138467054097158E-4</v>
      </c>
      <c r="JC187" s="10">
        <f t="shared" ref="JC187:JC209" si="1587">JF186</f>
        <v>89.775789025011179</v>
      </c>
      <c r="JD187" s="9">
        <f t="shared" si="1356"/>
        <v>92.317936437685532</v>
      </c>
      <c r="JE187" s="9">
        <f t="shared" si="1357"/>
        <v>86.894755667953731</v>
      </c>
      <c r="JF187" s="120">
        <f t="shared" ref="JF187:JF209" si="1588">(JD187+JE187)/2</f>
        <v>89.606346052819632</v>
      </c>
      <c r="JG187" s="15">
        <f t="shared" ref="JG187:JG209" si="1589">(JD187-JF187)/B</f>
        <v>5.2885597803662202E-4</v>
      </c>
      <c r="JH187" s="12"/>
      <c r="JI187" s="11">
        <f t="shared" si="1070"/>
        <v>5.4668822405948812E-4</v>
      </c>
      <c r="JJ187" s="10">
        <f t="shared" ref="JJ187:JJ209" si="1590">JM186</f>
        <v>89.689563425090512</v>
      </c>
      <c r="JK187" s="9">
        <f t="shared" si="1358"/>
        <v>92.310250054926897</v>
      </c>
      <c r="JL187" s="9">
        <f t="shared" si="1359"/>
        <v>86.730853257238238</v>
      </c>
      <c r="JM187" s="120">
        <f t="shared" ref="JM187:JM209" si="1591">(JK187+JL187)/2</f>
        <v>89.520551656082574</v>
      </c>
      <c r="JN187" s="15">
        <f t="shared" ref="JN187:JN209" si="1592">(JK187-JM187)/B</f>
        <v>5.4408980183080812E-4</v>
      </c>
      <c r="JO187" s="12"/>
      <c r="JP187" s="11">
        <f t="shared" si="1071"/>
        <v>5.6191588949883035E-4</v>
      </c>
      <c r="JQ187" s="10">
        <f t="shared" ref="JQ187:JQ209" si="1593">JT186</f>
        <v>89.603273517934866</v>
      </c>
      <c r="JR187" s="9">
        <f t="shared" si="1360"/>
        <v>92.302114478242004</v>
      </c>
      <c r="JS187" s="9">
        <f t="shared" si="1361"/>
        <v>86.567272474273395</v>
      </c>
      <c r="JT187" s="120">
        <f t="shared" ref="JT187:JT209" si="1594">(JR187+JS187)/2</f>
        <v>89.434693476257706</v>
      </c>
      <c r="JU187" s="15">
        <f t="shared" ref="JU187:JU209" si="1595">(JR187-JT187)/B</f>
        <v>5.5924845688747017E-4</v>
      </c>
      <c r="JV187" s="12"/>
      <c r="JW187" s="11">
        <f t="shared" si="1072"/>
        <v>5.7706795773406394E-4</v>
      </c>
      <c r="JX187" s="10">
        <f t="shared" ref="JX187:JX209" si="1596">KA186</f>
        <v>89.516907283648294</v>
      </c>
      <c r="JY187" s="9">
        <f t="shared" si="1362"/>
        <v>92.293519262928982</v>
      </c>
      <c r="JZ187" s="9">
        <f t="shared" si="1363"/>
        <v>86.403999808819108</v>
      </c>
      <c r="KA187" s="120">
        <f t="shared" ref="KA187:KA209" si="1597">(JY187+JZ187)/2</f>
        <v>89.348759535874052</v>
      </c>
      <c r="KB187" s="15">
        <f t="shared" ref="KB187:KB209" si="1598">(JY187-KA187)/B</f>
        <v>5.743322421507659E-4</v>
      </c>
      <c r="KC187" s="12"/>
      <c r="KD187" s="11">
        <f t="shared" si="1073"/>
        <v>5.9214471972450901E-4</v>
      </c>
      <c r="KE187" s="10">
        <f t="shared" ref="KE187:KE209" si="1599">KH186</f>
        <v>89.430452883225314</v>
      </c>
      <c r="KF187" s="9">
        <f t="shared" si="1364"/>
        <v>92.284454142735854</v>
      </c>
      <c r="KG187" s="9">
        <f t="shared" si="1365"/>
        <v>86.241021933638621</v>
      </c>
      <c r="KH187" s="120">
        <f t="shared" ref="KH187:KH209" si="1600">(KF187+KG187)/2</f>
        <v>89.262738038187237</v>
      </c>
      <c r="KI187" s="15">
        <f t="shared" ref="KI187:KI209" si="1601">(KF187-KH187)/B</f>
        <v>5.8934145612081468E-4</v>
      </c>
      <c r="KJ187" s="12"/>
      <c r="KK187" s="11">
        <f t="shared" si="1074"/>
        <v>6.0714646626361564E-4</v>
      </c>
      <c r="KL187" s="10">
        <f t="shared" ref="KL187:KL209" si="1602">KO186</f>
        <v>89.343898657916881</v>
      </c>
      <c r="KM187" s="9">
        <f t="shared" si="1366"/>
        <v>92.274909027956824</v>
      </c>
      <c r="KN187" s="9">
        <f t="shared" si="1367"/>
        <v>87.216978805865367</v>
      </c>
      <c r="KO187" s="120">
        <f t="shared" ref="KO187:KO209" si="1603">(KM187+KN187)/2</f>
        <v>89.745943916911102</v>
      </c>
      <c r="KP187" s="15">
        <f t="shared" ref="KP187:KP209" si="1604">(KM187-KO187)/B</f>
        <v>4.9323759395493005E-4</v>
      </c>
      <c r="KQ187" s="12"/>
      <c r="KR187" s="11">
        <f t="shared" si="1075"/>
        <v>5.1069656771655339E-4</v>
      </c>
      <c r="KS187" s="10">
        <f t="shared" ref="KS187:KS209" si="1605">KV186</f>
        <v>89.82829329989876</v>
      </c>
      <c r="KT187" s="9">
        <f t="shared" si="1368"/>
        <v>92.268223133560298</v>
      </c>
      <c r="KU187" s="9">
        <f t="shared" si="1369"/>
        <v>94.009481625478401</v>
      </c>
      <c r="KV187" s="120">
        <f t="shared" ref="KV187:KV209" si="1606">(KT187+KU187)/2</f>
        <v>93.138852379519349</v>
      </c>
      <c r="KW187" s="15">
        <f t="shared" ref="KW187:KW209" si="1607">(KT187-KV187)/B</f>
        <v>-1.6980347914964726E-4</v>
      </c>
      <c r="KX187" s="12"/>
      <c r="KY187" s="11">
        <f t="shared" si="1076"/>
        <v>-1.5315330688084534E-4</v>
      </c>
      <c r="KZ187" s="10">
        <f t="shared" ref="KZ187:KZ209" si="1608">LC186</f>
        <v>93.224867016850041</v>
      </c>
      <c r="LA187" s="9">
        <f t="shared" si="1370"/>
        <v>92.269015526031055</v>
      </c>
      <c r="LB187" s="9">
        <f t="shared" si="1371"/>
        <v>94.105697958657004</v>
      </c>
      <c r="LC187" s="120">
        <f t="shared" ref="LC187:LC209" si="1609">(LA187+LB187)/2</f>
        <v>93.187356742344036</v>
      </c>
      <c r="LD187" s="15">
        <f t="shared" ref="LD187:LD209" si="1610">(LA187-LC187)/B</f>
        <v>-1.7910899995633424E-4</v>
      </c>
      <c r="LE187" s="12"/>
      <c r="LF187" s="11">
        <f t="shared" si="1077"/>
        <v>-1.6248112900169197E-4</v>
      </c>
      <c r="LG187" s="10">
        <f t="shared" ref="LG187:LG209" si="1611">LJ186</f>
        <v>93.273337946478819</v>
      </c>
      <c r="LH187" s="9">
        <f t="shared" si="1372"/>
        <v>92.26989714715927</v>
      </c>
      <c r="LI187" s="9">
        <f t="shared" si="1373"/>
        <v>94.204237462621066</v>
      </c>
      <c r="LJ187" s="120">
        <f t="shared" ref="LJ187:LJ209" si="1612">(LH187+LI187)/2</f>
        <v>93.237067304890161</v>
      </c>
      <c r="LK187" s="15">
        <f t="shared" ref="LK187:LK209" si="1613">(LH187-LJ187)/B</f>
        <v>-1.8863236960471071E-4</v>
      </c>
      <c r="LL187" s="12"/>
      <c r="LM187" s="11">
        <f t="shared" si="1078"/>
        <v>-1.7202827947108472E-4</v>
      </c>
      <c r="LN187" s="10">
        <f t="shared" ref="LN187:LN209" si="1614">LQ186</f>
        <v>93.323014344800498</v>
      </c>
      <c r="LO187" s="9">
        <f t="shared" si="1374"/>
        <v>92.270875013758541</v>
      </c>
      <c r="LP187" s="9">
        <f t="shared" si="1375"/>
        <v>94.305072813392755</v>
      </c>
      <c r="LQ187" s="120">
        <f t="shared" ref="LQ187:LQ209" si="1615">(LO187+LP187)/2</f>
        <v>93.287973913575655</v>
      </c>
      <c r="LR187" s="15">
        <f t="shared" ref="LR187:LR209" si="1616">(LO187-LQ187)/B</f>
        <v>-1.9837023926065934E-4</v>
      </c>
      <c r="LS187" s="12"/>
      <c r="LT187" s="11">
        <f t="shared" si="1079"/>
        <v>-1.8179145570553645E-4</v>
      </c>
      <c r="LU187" s="10">
        <f t="shared" ref="LU187:LU209" si="1617">LX186</f>
        <v>93.373886133370064</v>
      </c>
      <c r="LV187" s="9">
        <f t="shared" si="1376"/>
        <v>92.271956448222269</v>
      </c>
      <c r="LW187" s="9">
        <f t="shared" si="1377"/>
        <v>94.408178322713894</v>
      </c>
      <c r="LX187" s="120">
        <f t="shared" ref="LX187:LX209" si="1618">(LV187+LW187)/2</f>
        <v>93.340067385468075</v>
      </c>
      <c r="LY187" s="15">
        <f t="shared" ref="LY187:LY209" si="1619">(LV187-LX187)/B</f>
        <v>-2.0831938980218759E-4</v>
      </c>
      <c r="LZ187" s="12"/>
      <c r="MA187" s="11">
        <f t="shared" si="1080"/>
        <v>-1.9176748438028932E-4</v>
      </c>
      <c r="MB187" s="10">
        <f t="shared" ref="MB187:MB209" si="1620">ME186</f>
        <v>93.42594420876452</v>
      </c>
      <c r="MC187" s="9">
        <f t="shared" si="1378"/>
        <v>92.273149080505561</v>
      </c>
      <c r="MD187" s="9">
        <f t="shared" si="1379"/>
        <v>94.513524671690575</v>
      </c>
      <c r="ME187" s="120">
        <f t="shared" ref="ME187:ME209" si="1621">(MC187+MD187)/2</f>
        <v>93.393336876098061</v>
      </c>
      <c r="MF187" s="15">
        <f t="shared" ref="MF187:MF209" si="1622">(MC187-ME187)/B</f>
        <v>-2.1847621806346564E-4</v>
      </c>
      <c r="MG187" s="12"/>
      <c r="MH187" s="11">
        <f t="shared" si="1081"/>
        <v>-2.0195280710752156E-4</v>
      </c>
      <c r="MI187" s="10">
        <f t="shared" ref="MI187:MI209" si="1623">ML186</f>
        <v>93.479177807560774</v>
      </c>
      <c r="MJ187" s="9">
        <f t="shared" si="1380"/>
        <v>92.27446084390813</v>
      </c>
      <c r="MK187" s="9">
        <f t="shared" si="1381"/>
        <v>94.621080889041679</v>
      </c>
      <c r="ML187" s="120">
        <f t="shared" ref="ML187:ML209" si="1624">(MJ187+MK187)/2</f>
        <v>93.447770866474912</v>
      </c>
      <c r="MM187" s="15">
        <f t="shared" ref="MM187:MM209" si="1625">(MJ187-ML187)/B</f>
        <v>-2.2883693016023622E-4</v>
      </c>
      <c r="MN187" s="12"/>
      <c r="MO187" s="11">
        <f t="shared" si="1082"/>
        <v>-2.1234367378716434E-4</v>
      </c>
      <c r="MP187" s="10">
        <f t="shared" ref="MP187:MP209" si="1626">MS186</f>
        <v>93.533575494009739</v>
      </c>
      <c r="MQ187" s="9">
        <f t="shared" si="1382"/>
        <v>92.275899971824217</v>
      </c>
      <c r="MR187" s="9">
        <f t="shared" si="1383"/>
        <v>94.730816442216934</v>
      </c>
      <c r="MS187" s="120">
        <f t="shared" ref="MS187:MS209" si="1627">(MQ187+MR187)/2</f>
        <v>93.503358207020568</v>
      </c>
      <c r="MT187" s="15">
        <f t="shared" ref="MT187:MT209" si="1628">(MQ187-MS187)/B</f>
        <v>-2.3939774572772566E-4</v>
      </c>
      <c r="MU187" s="12"/>
      <c r="MV187" s="11">
        <f t="shared" si="1083"/>
        <v>-2.2293634696088851E-4</v>
      </c>
      <c r="MW187" s="10">
        <f t="shared" ref="MW187:MW209" si="1629">MZ186</f>
        <v>93.589126204915232</v>
      </c>
      <c r="MX187" s="9">
        <f t="shared" si="1384"/>
        <v>92.277474996218729</v>
      </c>
      <c r="MY187" s="9">
        <f t="shared" si="1385"/>
        <v>94.842696592678834</v>
      </c>
      <c r="MZ187" s="120">
        <f t="shared" ref="MZ187:MZ209" si="1630">(MX187+MY187)/2</f>
        <v>93.560085794448781</v>
      </c>
      <c r="NA187" s="15">
        <f t="shared" ref="NA187:NA209" si="1631">(MX187-MZ187)/B</f>
        <v>-2.5015444512716569E-4</v>
      </c>
      <c r="NB187" s="12"/>
      <c r="NC187" s="11">
        <f t="shared" si="1084"/>
        <v>-2.3372664839734015E-4</v>
      </c>
      <c r="ND187" s="10">
        <f t="shared" ref="ND187:ND220" si="1632">NG186</f>
        <v>93.645816923491225</v>
      </c>
      <c r="NE187" s="9">
        <f t="shared" si="1386"/>
        <v>92.279194739496376</v>
      </c>
      <c r="NF187" s="9">
        <f t="shared" si="1387"/>
        <v>94.956686032311396</v>
      </c>
      <c r="NG187" s="120">
        <f t="shared" ref="NG187:NG220" si="1633">(NE187+NF187)/2</f>
        <v>93.617940385903893</v>
      </c>
      <c r="NH187" s="15">
        <f t="shared" ref="NH187:NH220" si="1634">(NE187-NG187)/B</f>
        <v>-2.6110272485279187E-4</v>
      </c>
      <c r="NI187" s="12"/>
      <c r="NJ187" s="11">
        <f t="shared" si="1085"/>
        <v>-2.4471031474090736E-4</v>
      </c>
      <c r="NK187" s="10">
        <f t="shared" ref="NK187:NK220" si="1635">NN186</f>
        <v>93.703634495303703</v>
      </c>
      <c r="NL187" s="9">
        <f t="shared" si="1388"/>
        <v>92.281068309737847</v>
      </c>
      <c r="NM187" s="9">
        <f t="shared" si="1389"/>
        <v>95.072748879812693</v>
      </c>
      <c r="NN187" s="120">
        <f t="shared" ref="NN187:NN220" si="1636">(NL187+NM187)/2</f>
        <v>93.67690859477527</v>
      </c>
      <c r="NO187" s="15">
        <f t="shared" ref="NO187:NO220" si="1637">(NL187-NN187)/B</f>
        <v>-2.7223819764462338E-4</v>
      </c>
      <c r="NP187" s="12"/>
      <c r="NQ187" s="11">
        <f t="shared" si="1086"/>
        <v>-2.5588299753194179E-4</v>
      </c>
      <c r="NR187" s="10">
        <f t="shared" ref="NR187:NR220" si="1638">NU186</f>
        <v>93.762565623849298</v>
      </c>
      <c r="NS187" s="9">
        <f t="shared" si="1390"/>
        <v>92.283105095231505</v>
      </c>
      <c r="NT187" s="9">
        <f t="shared" si="1391"/>
        <v>95.190845681653059</v>
      </c>
      <c r="NU187" s="120">
        <f t="shared" ref="NU187:NU220" si="1639">(NS187+NT187)/2</f>
        <v>93.736975388442289</v>
      </c>
      <c r="NV187" s="15">
        <f t="shared" ref="NV187:NV220" si="1640">(NS187-NU187)/B</f>
        <v>-2.8355610056214457E-4</v>
      </c>
      <c r="NW187" s="12"/>
      <c r="NX187" s="11">
        <f t="shared" si="1087"/>
        <v>-2.6723997076922061E-4</v>
      </c>
      <c r="NY187" s="10">
        <f t="shared" ref="NY187:NY220" si="1641">OB186</f>
        <v>93.82259536591215</v>
      </c>
      <c r="NZ187" s="9">
        <f t="shared" si="1392"/>
        <v>92.285314753746746</v>
      </c>
      <c r="OA187" s="9">
        <f t="shared" si="1393"/>
        <v>95.310935774223168</v>
      </c>
      <c r="OB187" s="120">
        <f t="shared" ref="OB187:OB220" si="1642">(NZ187+OA187)/2</f>
        <v>93.798125263984957</v>
      </c>
      <c r="OC187" s="15">
        <f t="shared" ref="OC187:OC220" si="1643">(NZ187-OB187)/B</f>
        <v>-2.9505152638151E-4</v>
      </c>
      <c r="OD187" s="12"/>
      <c r="OE187" s="11">
        <f t="shared" si="1088"/>
        <v>-2.7877636244584081E-4</v>
      </c>
      <c r="OF187" s="10">
        <f t="shared" ref="OF187:OF220" si="1644">OI186</f>
        <v>93.883708308467789</v>
      </c>
      <c r="OG187" s="9">
        <f t="shared" si="1394"/>
        <v>92.287707203927013</v>
      </c>
      <c r="OH187" s="9">
        <f t="shared" si="1395"/>
        <v>95.432978294256927</v>
      </c>
      <c r="OI187" s="120">
        <f t="shared" ref="OI187:OI220" si="1645">(OG187+OH187)/2</f>
        <v>93.86034274909197</v>
      </c>
      <c r="OJ187" s="15">
        <f t="shared" ref="OJ187:OJ220" si="1646">(OG187-OI187)/B</f>
        <v>-3.0671952296899016E-4</v>
      </c>
      <c r="OK187" s="12"/>
      <c r="OL187" s="11">
        <f t="shared" si="1089"/>
        <v>-2.9048725395950764E-4</v>
      </c>
      <c r="OM187" s="10">
        <f t="shared" ref="OM187:OM220" si="1647">OP186</f>
        <v>93.945889070046761</v>
      </c>
      <c r="ON187" s="9">
        <f t="shared" si="1396"/>
        <v>92.290292617424001</v>
      </c>
      <c r="OO187" s="9">
        <f t="shared" si="1397"/>
        <v>95.556929301313431</v>
      </c>
      <c r="OP187" s="120">
        <f t="shared" ref="OP187:OP220" si="1648">(ON187+OO187)/2</f>
        <v>93.923610959368716</v>
      </c>
      <c r="OQ187" s="15">
        <f t="shared" ref="OQ187:OQ220" si="1649">(ON187-OP187)/B</f>
        <v>-3.1855481343914127E-4</v>
      </c>
      <c r="OR187" s="12"/>
      <c r="OS187" s="11">
        <f t="shared" si="1090"/>
        <v>-3.0236739973868974E-4</v>
      </c>
      <c r="OT187" s="10">
        <f t="shared" ref="OT187:OT220" si="1650">OW186</f>
        <v>94.009120855485008</v>
      </c>
      <c r="OU187" s="9">
        <f t="shared" si="1398"/>
        <v>92.293081405513917</v>
      </c>
      <c r="OV187" s="9">
        <f t="shared" si="1399"/>
        <v>95.682743100009773</v>
      </c>
      <c r="OW187" s="120">
        <f t="shared" ref="OW187:OW220" si="1651">(OU187+OV187)/2</f>
        <v>93.987912252761845</v>
      </c>
      <c r="OX187" s="15">
        <f t="shared" ref="OX187:OX220" si="1652">(OU187-OW187)/B</f>
        <v>-3.3055192640103228E-4</v>
      </c>
      <c r="OY187" s="12"/>
      <c r="OZ187" s="11">
        <f t="shared" si="1091"/>
        <v>-3.1441135751821675E-4</v>
      </c>
      <c r="PA187" s="10">
        <f t="shared" ref="PA187:PA220" si="1653">PD186</f>
        <v>94.073386110901566</v>
      </c>
      <c r="PB187" s="9">
        <f t="shared" si="1400"/>
        <v>92.296084206546269</v>
      </c>
      <c r="PC187" s="9">
        <f t="shared" si="1401"/>
        <v>95.810372703483964</v>
      </c>
      <c r="PD187" s="120">
        <f t="shared" ref="PD187:PD220" si="1654">(PB187+PC187)/2</f>
        <v>94.053228455015116</v>
      </c>
      <c r="PE187" s="15">
        <f t="shared" ref="PE187:PE220" si="1655">(PB187-PD187)/B</f>
        <v>-3.4270524237803497E-4</v>
      </c>
      <c r="PF187" s="12"/>
      <c r="PG187" s="11">
        <f t="shared" si="1092"/>
        <v>-3.2661353470237337E-4</v>
      </c>
      <c r="PH187" s="10">
        <f t="shared" ref="PH187:PH220" si="1656">PK186</f>
        <v>94.138666749137514</v>
      </c>
      <c r="PI187" s="9">
        <f t="shared" si="1402"/>
        <v>92.299311873139942</v>
      </c>
      <c r="PJ187" s="9">
        <f t="shared" si="1403"/>
        <v>95.939770379123686</v>
      </c>
      <c r="PK187" s="120">
        <f t="shared" ref="PK187:PK220" si="1657">(PI187+PJ187)/2</f>
        <v>94.119541126131821</v>
      </c>
      <c r="PL187" s="15">
        <f t="shared" ref="PL187:PL220" si="1658">(PI187-PK187)/B</f>
        <v>-3.5500904827463341E-4</v>
      </c>
      <c r="PM187" s="12"/>
      <c r="PN187" s="11">
        <f t="shared" si="1093"/>
        <v>-3.3896824281250967E-4</v>
      </c>
      <c r="PO187" s="10">
        <f t="shared" ref="PO187:PO220" si="1659">PR186</f>
        <v>94.204944416338861</v>
      </c>
      <c r="PP187" s="9">
        <f t="shared" si="1404"/>
        <v>92.302775459462779</v>
      </c>
      <c r="PQ187" s="9">
        <f t="shared" si="1405"/>
        <v>96.070885917631003</v>
      </c>
      <c r="PR187" s="120">
        <f t="shared" ref="PR187:PR220" si="1660">(PP187+PQ187)/2</f>
        <v>94.186830688546891</v>
      </c>
      <c r="PS187" s="15">
        <f t="shared" ref="PS187:PS220" si="1661">(PP187-PR187)/B</f>
        <v>-3.6745736982009758E-4</v>
      </c>
      <c r="PT187" s="12"/>
      <c r="PU187" s="11">
        <f t="shared" si="1094"/>
        <v>-3.5146952952023227E-4</v>
      </c>
      <c r="PV187" s="10">
        <f t="shared" ref="PV187:PV220" si="1662">PY186</f>
        <v>94.272199618181446</v>
      </c>
      <c r="PW187" s="9">
        <f t="shared" si="1406"/>
        <v>92.306486204333055</v>
      </c>
      <c r="PX187" s="9">
        <f t="shared" si="1407"/>
        <v>96.203667504356119</v>
      </c>
      <c r="PY187" s="120">
        <f t="shared" ref="PY187:PY220" si="1663">(PW187+PX187)/2</f>
        <v>94.255076854344594</v>
      </c>
      <c r="PZ187" s="15">
        <f t="shared" ref="PZ187:PZ220" si="1664">(PW187-PY187)/B</f>
        <v>-3.8004405818684641E-4</v>
      </c>
      <c r="QA187" s="12"/>
      <c r="QB187" s="11">
        <f t="shared" si="1095"/>
        <v>-3.6411126527211766E-4</v>
      </c>
      <c r="QC187" s="10">
        <f t="shared" ref="QC187:QC220" si="1665">QF186</f>
        <v>94.340412147404791</v>
      </c>
      <c r="QD187" s="9">
        <f t="shared" si="1408"/>
        <v>92.310455514763262</v>
      </c>
      <c r="QE187" s="9">
        <f t="shared" si="1409"/>
        <v>96.33806191223465</v>
      </c>
      <c r="QF187" s="120">
        <f t="shared" ref="QF187:QF220" si="1666">(QD187+QE187)/2</f>
        <v>94.324258713498949</v>
      </c>
      <c r="QG187" s="15">
        <f t="shared" ref="QG187:QG220" si="1667">(QD187-QF187)/B</f>
        <v>-3.9276281040999075E-4</v>
      </c>
      <c r="QH187" s="12"/>
      <c r="QI187" s="11">
        <f t="shared" si="1096"/>
        <v>-3.7688716362531882E-4</v>
      </c>
      <c r="QJ187" s="10">
        <f t="shared" ref="QJ187:QJ220" si="1668">QM186</f>
        <v>94.409561171812328</v>
      </c>
      <c r="QK187" s="9">
        <f t="shared" si="1410"/>
        <v>92.314694948869771</v>
      </c>
      <c r="QL187" s="9">
        <f t="shared" si="1411"/>
        <v>96.474014524286488</v>
      </c>
      <c r="QM187" s="120">
        <f t="shared" ref="QM187:QM220" si="1669">(QK187+QL187)/2</f>
        <v>94.394354736578123</v>
      </c>
      <c r="QN187" s="15">
        <f t="shared" ref="QN187:QN220" si="1670">(QK187-QM187)/B</f>
        <v>-4.0560717324800724E-4</v>
      </c>
      <c r="QO187" s="12"/>
      <c r="QP187" s="11">
        <f t="shared" si="1097"/>
        <v>-3.8979078500168729E-4</v>
      </c>
      <c r="QQ187" s="10">
        <f t="shared" ref="QQ187:QQ220" si="1671">QT186</f>
        <v>94.47962523658299</v>
      </c>
      <c r="QR187" s="9">
        <f t="shared" si="1412"/>
        <v>92.319216197867235</v>
      </c>
      <c r="QS187" s="9">
        <f t="shared" si="1413"/>
        <v>96.611469566992582</v>
      </c>
      <c r="QT187" s="120">
        <f t="shared" ref="QT187:QT220" si="1672">(QR187+QS187)/2</f>
        <v>94.465342882429908</v>
      </c>
      <c r="QU187" s="15">
        <f t="shared" ref="QU187:QU220" si="1673">(QR187-QT187)/B</f>
        <v>-4.1857056769694072E-4</v>
      </c>
      <c r="QV187" s="12"/>
      <c r="QW187" s="11">
        <f t="shared" si="1098"/>
        <v>-4.0281556114453671E-4</v>
      </c>
      <c r="QX187" s="10">
        <f t="shared" ref="QX187:QX220" si="1674">RA186</f>
        <v>94.550582371792103</v>
      </c>
      <c r="QY187" s="9">
        <f t="shared" si="1414"/>
        <v>92.324031067645024</v>
      </c>
      <c r="QZ187" s="9">
        <f t="shared" si="1415"/>
        <v>96.750369868577678</v>
      </c>
      <c r="RA187" s="120">
        <f t="shared" ref="RA187:RA220" si="1675">(QY187+QZ187)/2</f>
        <v>94.537200468111351</v>
      </c>
      <c r="RB187" s="15">
        <f t="shared" ref="RB187:RB220" si="1676">(QY187-RA187)/B</f>
        <v>-4.3164626721532923E-4</v>
      </c>
      <c r="RC187" s="12"/>
      <c r="RD187" s="11">
        <f t="shared" si="1099"/>
        <v>-4.1595477319776374E-4</v>
      </c>
      <c r="RE187" s="10">
        <f t="shared" ref="RE187:RE220" si="1677">RH186</f>
        <v>94.622409961681996</v>
      </c>
      <c r="RF187" s="9">
        <f t="shared" si="1416"/>
        <v>92.329151458940984</v>
      </c>
      <c r="RG187" s="9">
        <f t="shared" si="1417"/>
        <v>96.890656675535666</v>
      </c>
      <c r="RH187" s="120">
        <f t="shared" ref="RH187:RH220" si="1678">(RF187+RG187)/2</f>
        <v>94.609904067238318</v>
      </c>
      <c r="RI187" s="15">
        <f t="shared" ref="RI187:RI220" si="1679">(RF187-RH187)/B</f>
        <v>-4.4482738176559599E-4</v>
      </c>
      <c r="RJ187" s="12"/>
      <c r="RK187" s="11">
        <f t="shared" si="1100"/>
        <v>-4.2920153560697672E-4</v>
      </c>
      <c r="RL187" s="10">
        <f t="shared" ref="RL187:RL220" si="1680">RO186</f>
        <v>94.695084642377125</v>
      </c>
      <c r="RM187" s="9">
        <f t="shared" si="1418"/>
        <v>92.334589346172066</v>
      </c>
      <c r="RN187" s="9">
        <f t="shared" si="1419"/>
        <v>97.032270014269031</v>
      </c>
      <c r="RO187" s="120">
        <f t="shared" ref="RO187:RO220" si="1681">(RM187+RN187)/2</f>
        <v>94.683429680220542</v>
      </c>
      <c r="RP187" s="15">
        <f t="shared" ref="RP187:RP220" si="1682">(RM187-RO187)/B</f>
        <v>-4.5810689514467513E-4</v>
      </c>
      <c r="RQ187" s="12"/>
      <c r="RR187" s="11">
        <f t="shared" si="1101"/>
        <v>-4.4254883343175137E-4</v>
      </c>
      <c r="RS187" s="10">
        <f t="shared" ref="RS187:RS220" si="1683">RV186</f>
        <v>94.768582472099212</v>
      </c>
      <c r="RT187" s="9">
        <f t="shared" si="1420"/>
        <v>92.340356756205423</v>
      </c>
      <c r="RU187" s="9">
        <f t="shared" si="1421"/>
        <v>97.175148741962431</v>
      </c>
      <c r="RV187" s="120">
        <f t="shared" ref="RV187:RV220" si="1684">(RT187+RU187)/2</f>
        <v>94.75775274908392</v>
      </c>
      <c r="RW187" s="15">
        <f t="shared" ref="RW187:RW220" si="1685">(RT187-RV187)/B</f>
        <v>-4.7147767201527132E-4</v>
      </c>
      <c r="RX187" s="12"/>
      <c r="RY187" s="11">
        <f t="shared" si="1102"/>
        <v>-4.5598952930695955E-4</v>
      </c>
      <c r="RZ187" s="10">
        <f t="shared" ref="RZ187:RZ220" si="1686">SC186</f>
        <v>94.842878945650696</v>
      </c>
      <c r="SA187" s="9">
        <f t="shared" si="1422"/>
        <v>92.346465746461945</v>
      </c>
      <c r="SB187" s="9">
        <f t="shared" si="1423"/>
        <v>97.319230601887469</v>
      </c>
      <c r="SC187" s="120">
        <f t="shared" ref="SC187:SC220" si="1687">(SA187+SB187)/2</f>
        <v>94.8328481741747</v>
      </c>
      <c r="SD187" s="15">
        <f t="shared" ref="SD187:SD220" si="1688">(SA187-SC187)/B</f>
        <v>-4.8493246543435017E-4</v>
      </c>
      <c r="SE187" s="12"/>
      <c r="SF187" s="11">
        <f t="shared" si="1103"/>
        <v>-4.6951637091018132E-4</v>
      </c>
      <c r="SG187" s="10">
        <f t="shared" ref="SG187:SG220" si="1689">SJ186</f>
        <v>94.917949010795567</v>
      </c>
      <c r="SH187" s="9">
        <f t="shared" si="1424"/>
        <v>92.352928382414035</v>
      </c>
      <c r="SI187" s="9">
        <f t="shared" si="1425"/>
        <v>97.464452283529766</v>
      </c>
      <c r="SJ187" s="120">
        <f t="shared" ref="SJ187:SJ220" si="1690">(SH187+SI187)/2</f>
        <v>94.908690332971901</v>
      </c>
      <c r="SK187" s="15">
        <f t="shared" ref="SK187:SK220" si="1691">(SH187-SJ187)/B</f>
        <v>-4.9846392491095543E-4</v>
      </c>
      <c r="SL187" s="12"/>
      <c r="SM187" s="11">
        <f t="shared" si="1104"/>
        <v>-4.8312199896795088E-4</v>
      </c>
      <c r="SN187" s="10">
        <f t="shared" ref="SN187:SN220" si="1692">SQ186</f>
        <v>94.993767086766468</v>
      </c>
      <c r="SO187" s="9">
        <f t="shared" si="1426"/>
        <v>92.359756714545128</v>
      </c>
      <c r="SP187" s="9">
        <f t="shared" si="1427"/>
        <v>97.610749487317307</v>
      </c>
      <c r="SQ187" s="120">
        <f t="shared" ref="SQ187:SQ220" si="1693">(SO187+SP187)/2</f>
        <v>94.985253100931217</v>
      </c>
      <c r="SR187" s="15">
        <f t="shared" ref="SR187:SR220" si="1694">(SO187-SQ187)/B</f>
        <v>-5.1206460496521487E-4</v>
      </c>
      <c r="SS187" s="12"/>
      <c r="ST187" s="11">
        <f t="shared" si="1105"/>
        <v>-4.9679895577323802E-4</v>
      </c>
      <c r="SU187" s="10">
        <f t="shared" ref="SU187:SU220" si="1695">SX186</f>
        <v>95.070307084823312</v>
      </c>
      <c r="SV187" s="9">
        <f t="shared" si="1428"/>
        <v>92.366962754842888</v>
      </c>
      <c r="SW187" s="9">
        <f t="shared" si="1429"/>
        <v>97.758056993697323</v>
      </c>
      <c r="SX187" s="120">
        <f t="shared" ref="SX187:SX220" si="1696">(SV187+SW187)/2</f>
        <v>95.062509874270106</v>
      </c>
      <c r="SY187" s="15">
        <f t="shared" ref="SY187:SY220" si="1697">(SV187-SX187)/B</f>
        <v>-5.2572697415689503E-4</v>
      </c>
      <c r="SZ187" s="12"/>
      <c r="TA187" s="11">
        <f t="shared" si="1106"/>
        <v>-5.1053969418290524E-4</v>
      </c>
      <c r="TB187" s="10">
        <f t="shared" ref="TB187:TB220" si="1698">TE186</f>
        <v>95.147542430774621</v>
      </c>
      <c r="TC187" s="9">
        <f t="shared" si="1430"/>
        <v>92.374558452901738</v>
      </c>
      <c r="TD187" s="9">
        <f t="shared" si="1431"/>
        <v>97.906308736297362</v>
      </c>
      <c r="TE187" s="120">
        <f t="shared" ref="TE187:TE220" si="1699">(TC187+TD187)/2</f>
        <v>95.140433594599557</v>
      </c>
      <c r="TF187" s="15">
        <f t="shared" ref="TF187:TF220" si="1700">(TC187-TE187)/B</f>
        <v>-5.3944342455031961E-4</v>
      </c>
      <c r="TG187" s="12"/>
      <c r="TH187" s="11">
        <f t="shared" si="1107"/>
        <v>-5.2433658706242084E-4</v>
      </c>
      <c r="TI187" s="10">
        <f t="shared" ref="TI187:TI220" si="1701">TL186</f>
        <v>95.225446089368944</v>
      </c>
      <c r="TJ187" s="9">
        <f t="shared" si="1432"/>
        <v>92.382555671713902</v>
      </c>
      <c r="TK187" s="9">
        <f t="shared" si="1433"/>
        <v>98.055437878870194</v>
      </c>
      <c r="TL187" s="120">
        <f t="shared" ref="TL187:TL220" si="1702">(TJ187+TK187)/2</f>
        <v>95.218996775292055</v>
      </c>
      <c r="TM187" s="15">
        <f t="shared" ref="TM187:TM220" si="1703">(TJ187-TL187)/B</f>
        <v>-5.5320628157865524E-4</v>
      </c>
      <c r="TN187" s="12"/>
      <c r="TO187" s="11">
        <f t="shared" si="1108"/>
        <v>-5.3818193714112912E-4</v>
      </c>
      <c r="TP187" s="10">
        <f t="shared" ref="TP187:TP220" si="1704">TS186</f>
        <v>95.303990590447341</v>
      </c>
      <c r="TQ187" s="9">
        <f t="shared" si="1434"/>
        <v>92.390966163231354</v>
      </c>
      <c r="TR187" s="9">
        <f t="shared" si="1435"/>
        <v>98.205376895713385</v>
      </c>
      <c r="TS187" s="120">
        <f t="shared" ref="TS187:TS220" si="1705">(TQ187+TR187)/2</f>
        <v>95.29817152947237</v>
      </c>
      <c r="TT187" s="15">
        <f t="shared" ref="TT187:TT220" si="1706">(TQ187-TS187)/B</f>
        <v>-5.6700781426938999E-4</v>
      </c>
      <c r="TU187" s="12"/>
      <c r="TV187" s="11">
        <f t="shared" si="1109"/>
        <v>-5.520679872401728E-4</v>
      </c>
      <c r="TW187" s="10">
        <f t="shared" ref="TW187:TW220" si="1707">TZ186</f>
        <v>95.383148056744801</v>
      </c>
      <c r="TX187" s="9">
        <f t="shared" si="1436"/>
        <v>92.399801543783425</v>
      </c>
      <c r="TY187" s="9">
        <f t="shared" si="1437"/>
        <v>98.356057655229051</v>
      </c>
      <c r="TZ187" s="120">
        <f t="shared" ref="TZ187:TZ220" si="1708">(TX187+TY187)/2</f>
        <v>95.377929599506245</v>
      </c>
      <c r="UA187" s="15">
        <f t="shared" ref="UA187:UA220" si="1709">(TX187-TZ187)/B</f>
        <v>-5.8084024579010518E-4</v>
      </c>
      <c r="UB187" s="12"/>
      <c r="UC187" s="11">
        <f t="shared" si="1110"/>
        <v>-5.6598693083240376E-4</v>
      </c>
      <c r="UD187" s="10">
        <f t="shared" ref="UD187:UD220" si="1710">UG186</f>
        <v>95.462890233217081</v>
      </c>
      <c r="UE187" s="9">
        <f t="shared" si="1438"/>
        <v>92.409073269437087</v>
      </c>
      <c r="UF187" s="9">
        <f t="shared" si="1439"/>
        <v>98.507411506273527</v>
      </c>
      <c r="UG187" s="120">
        <f t="shared" ref="UG187:UG220" si="1711">(UE187+UF187)/2</f>
        <v>95.458242387855307</v>
      </c>
      <c r="UH187" s="15">
        <f t="shared" ref="UH187:UH220" si="1712">(UE187-UG187)/B</f>
        <v>-5.9469576427188906E-4</v>
      </c>
      <c r="UI187" s="12"/>
      <c r="UJ187" s="11">
        <f t="shared" si="1111"/>
        <v>-5.7993092289175443E-4</v>
      </c>
      <c r="UK187" s="10">
        <f t="shared" ref="UK187:UK220" si="1713">UN186</f>
        <v>95.54318851776236</v>
      </c>
      <c r="UL187" s="9">
        <f t="shared" si="1440"/>
        <v>92.418792611388497</v>
      </c>
      <c r="UM187" s="9">
        <f t="shared" si="1441"/>
        <v>98.659369366933277</v>
      </c>
      <c r="UN187" s="120">
        <f t="shared" ref="UN187:UN220" si="1714">(UL187+UM187)/2</f>
        <v>95.53908098916088</v>
      </c>
      <c r="UO187" s="15">
        <f t="shared" ref="UO187:UO220" si="1715">(UL187-UN187)/B</f>
        <v>-6.0856653386633347E-4</v>
      </c>
      <c r="UP187" s="12"/>
      <c r="UQ187" s="11">
        <f t="shared" si="1112"/>
        <v>-5.9389209098805471E-4</v>
      </c>
      <c r="UR187" s="10">
        <f t="shared" ref="UR187:UR220" si="1716">UU186</f>
        <v>95.624013993201046</v>
      </c>
      <c r="US187" s="9">
        <f t="shared" si="1442"/>
        <v>92.42897063147538</v>
      </c>
      <c r="UT187" s="9">
        <f t="shared" si="1443"/>
        <v>98.811861814787861</v>
      </c>
      <c r="UU187" s="120">
        <f t="shared" ref="UU187:UU220" si="1717">(US187+UT187)/2</f>
        <v>95.620416223131627</v>
      </c>
      <c r="UV187" s="15">
        <f t="shared" ref="UV187:UV220" si="1718">(US187-UU187)/B</f>
        <v>-6.2244470593573813E-4</v>
      </c>
      <c r="UW187" s="12"/>
      <c r="UX187" s="11">
        <f t="shared" si="1113"/>
        <v>-6.0786254652676929E-4</v>
      </c>
      <c r="UY187" s="10">
        <f t="shared" ref="UY187:UY220" si="1719">VB186</f>
        <v>95.705337460088728</v>
      </c>
      <c r="UZ187" s="9">
        <f t="shared" si="1444"/>
        <v>92.439618157898437</v>
      </c>
      <c r="VA187" s="9">
        <f t="shared" si="1445"/>
        <v>98.964818876840752</v>
      </c>
      <c r="VB187" s="120">
        <f t="shared" ref="VB187:VB220" si="1720">(UZ187+VA187)/2</f>
        <v>95.702218517369602</v>
      </c>
      <c r="VC187" s="15">
        <f t="shared" ref="VC187:VC220" si="1721">(UZ187-VB187)/B</f>
        <v>-6.3632240093523123E-4</v>
      </c>
      <c r="VD187" s="12"/>
      <c r="VE187" s="11">
        <f t="shared" si="1114"/>
        <v>-6.2183436659393743E-4</v>
      </c>
      <c r="VF187" s="10">
        <f t="shared" ref="VF187:VF220" si="1722">VI186</f>
        <v>95.787129318993095</v>
      </c>
      <c r="VG187" s="9">
        <f t="shared" si="1446"/>
        <v>92.450745760211461</v>
      </c>
      <c r="VH187" s="9">
        <f t="shared" si="1447"/>
        <v>99.118170343288824</v>
      </c>
      <c r="VI187" s="120">
        <f t="shared" ref="VI187:VI220" si="1723">(VG187+VH187)/2</f>
        <v>95.784458051750136</v>
      </c>
      <c r="VJ187" s="15">
        <f t="shared" ref="VJ187:VJ220" si="1724">(VG187-VI187)/B</f>
        <v>-6.501917414497634E-4</v>
      </c>
      <c r="VK187" s="12"/>
      <c r="VL187" s="11">
        <f t="shared" si="1115"/>
        <v>-6.3579962712688443E-4</v>
      </c>
      <c r="VM187" s="10">
        <f t="shared" ref="VM187:VM220" si="1725">VP186</f>
        <v>95.86935971519236</v>
      </c>
      <c r="VN187" s="9">
        <f t="shared" si="1448"/>
        <v>92.462363725359353</v>
      </c>
      <c r="VO187" s="9">
        <f t="shared" si="1449"/>
        <v>99.271846125631967</v>
      </c>
      <c r="VP187" s="120">
        <f t="shared" ref="VP187:VP220" si="1726">(VN187+VO187)/2</f>
        <v>95.867104925495653</v>
      </c>
      <c r="VQ187" s="15">
        <f t="shared" ref="VQ187:VQ220" si="1727">(VN187-VP187)/B</f>
        <v>-6.6404488945284159E-4</v>
      </c>
      <c r="VR187" s="12"/>
      <c r="VS187" s="11">
        <f t="shared" si="1116"/>
        <v>-6.4975044034403244E-4</v>
      </c>
      <c r="VT187" s="10">
        <f t="shared" ref="VT187:VT220" si="1728">VW186</f>
        <v>95.951998706215562</v>
      </c>
      <c r="VU187" s="9">
        <f t="shared" si="1450"/>
        <v>92.474482035103179</v>
      </c>
      <c r="VV187" s="9">
        <f t="shared" si="1451"/>
        <v>99.425776154837266</v>
      </c>
      <c r="VW187" s="120">
        <f t="shared" ref="VW187:VW220" si="1729">(VU187+VV187)/2</f>
        <v>95.950129094970222</v>
      </c>
      <c r="VX187" s="15">
        <f t="shared" ref="VX187:VX220" si="1730">(VU187-VW187)/B</f>
        <v>-6.7787403857717896E-4</v>
      </c>
      <c r="VY187" s="12"/>
      <c r="VZ187" s="11">
        <f t="shared" si="1117"/>
        <v>-6.6367894705048188E-4</v>
      </c>
      <c r="WA187" s="10">
        <f t="shared" ref="WA187:WA220" si="1731">WD186</f>
        <v>96.035016199362161</v>
      </c>
      <c r="WB187" s="9">
        <f t="shared" si="1452"/>
        <v>92.487110343360257</v>
      </c>
      <c r="WC187" s="9">
        <f t="shared" si="1453"/>
        <v>99.579890313066841</v>
      </c>
      <c r="WD187" s="120">
        <f t="shared" ref="WD187:WD220" si="1732">(WB187+WC187)/2</f>
        <v>96.033500328213549</v>
      </c>
      <c r="WE187" s="15">
        <f t="shared" ref="WE187:WE220" si="1733">(WB187-WD187)/B</f>
        <v>-6.9167140966670067E-4</v>
      </c>
      <c r="WF187" s="12"/>
      <c r="WG187" s="11">
        <f t="shared" si="1118"/>
        <v>-6.7757731223780533E-4</v>
      </c>
      <c r="WH187" s="10">
        <f t="shared" ref="WH187:WH220" si="1734">WK186</f>
        <v>96.118381906015969</v>
      </c>
      <c r="WI187" s="9">
        <f t="shared" si="1454"/>
        <v>92.500257953581752</v>
      </c>
      <c r="WJ187" s="9">
        <f t="shared" si="1455"/>
        <v>99.734117733951692</v>
      </c>
      <c r="WK187" s="120">
        <f t="shared" ref="WK187:WK220" si="1735">(WI187+WJ187)/2</f>
        <v>96.117187843766715</v>
      </c>
      <c r="WL187" s="15">
        <f t="shared" ref="WL187:WL220" si="1736">(WI187-WK187)/B</f>
        <v>-7.0542918474696473E-4</v>
      </c>
      <c r="WM187" s="12"/>
      <c r="WN187" s="11">
        <f t="shared" si="1119"/>
        <v>-6.9143765887570165E-4</v>
      </c>
      <c r="WO187" s="10">
        <f t="shared" ref="WO187:WO220" si="1737">WR186</f>
        <v>96.202064979076738</v>
      </c>
      <c r="WP187" s="9">
        <f t="shared" si="1456"/>
        <v>92.513933793792745</v>
      </c>
      <c r="WQ187" s="9">
        <f t="shared" si="1457"/>
        <v>99.888388529848172</v>
      </c>
      <c r="WR187" s="120">
        <f t="shared" ref="WR187:WR220" si="1738">(WP187+WQ187)/2</f>
        <v>96.201161161820465</v>
      </c>
      <c r="WS187" s="15">
        <f t="shared" ref="WS187:WS220" si="1739">(WP187-WR187)/B</f>
        <v>-7.1913967789723372E-4</v>
      </c>
      <c r="WT187" s="12"/>
      <c r="WU187" s="11">
        <f t="shared" si="1120"/>
        <v>-7.0525223947529839E-4</v>
      </c>
      <c r="WV187" s="10">
        <f t="shared" ref="WV187:WV220" si="1740">WY186</f>
        <v>96.286034867201835</v>
      </c>
      <c r="WW187" s="9">
        <f t="shared" si="1458"/>
        <v>92.528146398392551</v>
      </c>
      <c r="WX187" s="9">
        <f t="shared" si="1459"/>
        <v>100.04263309458582</v>
      </c>
      <c r="WY187" s="120">
        <f t="shared" ref="WY187:WY220" si="1741">(WW187+WX187)/2</f>
        <v>96.285389746489187</v>
      </c>
      <c r="WZ187" s="15">
        <f t="shared" ref="WZ187:WZ220" si="1742">(WW187-WY187)/B</f>
        <v>-7.3279526903083727E-4</v>
      </c>
      <c r="XA187" s="12"/>
      <c r="XB187" s="11">
        <f t="shared" si="1121"/>
        <v>-7.1901336973521001E-4</v>
      </c>
      <c r="XC187" s="10">
        <f t="shared" ref="XC187:XC220" si="1743">XF186</f>
        <v>96.370260955818168</v>
      </c>
      <c r="XD187" s="9">
        <f t="shared" si="1460"/>
        <v>92.542903887970354</v>
      </c>
      <c r="XE187" s="9">
        <f t="shared" si="1461"/>
        <v>100.19678082143523</v>
      </c>
      <c r="XF187" s="120">
        <f t="shared" ref="XF187:XF220" si="1744">(XD187+XE187)/2</f>
        <v>96.369842354702797</v>
      </c>
      <c r="XG187" s="15">
        <f t="shared" ref="XG187:XG220" si="1745">(XD187-XF187)/B</f>
        <v>-7.4638828084273769E-4</v>
      </c>
      <c r="XH187" s="12"/>
      <c r="XI187" s="11">
        <f t="shared" si="1122"/>
        <v>-7.3271330510073565E-4</v>
      </c>
      <c r="XJ187" s="10">
        <f t="shared" ref="XJ187:XJ220" si="1746">XM186</f>
        <v>96.45471191348318</v>
      </c>
      <c r="XK187" s="9">
        <f t="shared" si="1462"/>
        <v>92.558213944534685</v>
      </c>
      <c r="XL187" s="9">
        <f t="shared" si="1463"/>
        <v>100.35076277761372</v>
      </c>
      <c r="XM187" s="120">
        <f t="shared" ref="XM187:XM220" si="1747">(XK187+XL187)/2</f>
        <v>96.454488361074198</v>
      </c>
      <c r="XN187" s="15">
        <f t="shared" ref="XN187:XN220" si="1748">(XK187-XM187)/B</f>
        <v>-7.5991124203664566E-4</v>
      </c>
      <c r="XO187" s="12"/>
      <c r="XP187" s="11">
        <f t="shared" si="1123"/>
        <v>-7.4634450509636092E-4</v>
      </c>
      <c r="XQ187" s="10">
        <f t="shared" ref="XQ187:XQ220" si="1749">XT186</f>
        <v>96.539357021944596</v>
      </c>
      <c r="XR187" s="9">
        <f t="shared" si="1464"/>
        <v>92.574083797770427</v>
      </c>
      <c r="XS187" s="9">
        <f t="shared" si="1465"/>
        <v>100.50450898095534</v>
      </c>
      <c r="XT187" s="120">
        <f t="shared" ref="XT187:XT220" si="1750">(XR187+XS187)/2</f>
        <v>96.539296389362875</v>
      </c>
      <c r="XU187" s="15">
        <f t="shared" ref="XU187:XU220" si="1751">(XR187-XT187)/B</f>
        <v>-7.7335662309241414E-4</v>
      </c>
      <c r="XV187" s="12"/>
      <c r="XW187" s="11">
        <f t="shared" si="1124"/>
        <v>-7.5989936817703928E-4</v>
      </c>
      <c r="XX187" s="10">
        <f t="shared" ref="XX187:XX220" si="1752">YA186</f>
        <v>96.624164802263607</v>
      </c>
      <c r="XY187" s="9">
        <f t="shared" si="1466"/>
        <v>92.590520201105775</v>
      </c>
      <c r="XZ187" s="9">
        <f t="shared" si="1467"/>
        <v>100.65795076002911</v>
      </c>
      <c r="YA187" s="120">
        <f t="shared" ref="YA187:YA220" si="1753">(XY187+XZ187)/2</f>
        <v>96.624235480567449</v>
      </c>
      <c r="YB187" s="15">
        <f t="shared" ref="YB187:YB220" si="1754">(XY187-YA187)/B</f>
        <v>-7.8671706875316574E-4</v>
      </c>
      <c r="YC187" s="12"/>
      <c r="YD187" s="11">
        <f t="shared" si="1125"/>
        <v>-7.7337046523838872E-4</v>
      </c>
      <c r="YE187" s="10">
        <f t="shared" ref="YE187:YE220" si="1755">YH186</f>
        <v>96.70910418766249</v>
      </c>
      <c r="YF187" s="9">
        <f t="shared" si="1468"/>
        <v>92.607529417921256</v>
      </c>
      <c r="YG187" s="9">
        <f t="shared" si="1469"/>
        <v>100.81101857300443</v>
      </c>
      <c r="YH187" s="120">
        <f t="shared" ref="YH187:YH220" si="1756">(YF187+YG187)/2</f>
        <v>96.709273995462837</v>
      </c>
      <c r="YI187" s="15">
        <f t="shared" ref="YI187:YI220" si="1757">(YF187-YH187)/B</f>
        <v>-7.9998518667097329E-4</v>
      </c>
      <c r="YJ187" s="12"/>
      <c r="YK187" s="11">
        <f t="shared" si="1126"/>
        <v>-7.8675032752411201E-4</v>
      </c>
      <c r="YL187" s="10">
        <f t="shared" ref="YL187:YL220" si="1758">YO186</f>
        <v>96.794143421644364</v>
      </c>
      <c r="YM187" s="9">
        <f t="shared" si="1470"/>
        <v>92.625117199437611</v>
      </c>
      <c r="YN187" s="9">
        <f t="shared" si="1471"/>
        <v>100.96364413955513</v>
      </c>
      <c r="YO187" s="120">
        <f t="shared" ref="YO187:YO220" si="1759">(YM187+YN187)/2</f>
        <v>96.794380669496377</v>
      </c>
      <c r="YP187" s="15">
        <f t="shared" ref="YP187:YP220" si="1760">(YM187-YO187)/B</f>
        <v>-8.1315375746153962E-4</v>
      </c>
      <c r="YQ187" s="12"/>
      <c r="YR187" s="11">
        <f t="shared" si="1127"/>
        <v>-8.0003165765639222E-4</v>
      </c>
      <c r="YS187" s="10">
        <f t="shared" ref="YS187:YS220" si="1761">YV186</f>
        <v>96.879251117378402</v>
      </c>
      <c r="YT187" s="9">
        <f t="shared" si="1472"/>
        <v>92.64328877221584</v>
      </c>
      <c r="YU187" s="9">
        <f t="shared" si="1473"/>
        <v>101.11575850530978</v>
      </c>
      <c r="YV187" s="120">
        <f t="shared" ref="YV187:YV220" si="1762">(YT187+YU187)/2</f>
        <v>96.879523638762805</v>
      </c>
      <c r="YW187" s="15">
        <f t="shared" ref="YW187:YW220" si="1763">(YT187-YV187)/B</f>
        <v>-8.2621554717281882E-4</v>
      </c>
      <c r="YX187" s="12"/>
      <c r="YY187" s="11">
        <f t="shared" si="1128"/>
        <v>-8.1320714144460802E-4</v>
      </c>
      <c r="YZ187" s="10">
        <f t="shared" ref="YZ187:YZ220" si="1764">ZC186</f>
        <v>96.964395279657566</v>
      </c>
      <c r="ZA187" s="9">
        <f t="shared" si="1474"/>
        <v>92.662048818152087</v>
      </c>
      <c r="ZB187" s="9">
        <f t="shared" si="1475"/>
        <v>101.26729794138257</v>
      </c>
      <c r="ZC187" s="120">
        <f t="shared" ref="ZC187:ZC220" si="1765">(ZA187+ZB187)/2</f>
        <v>96.964673379767333</v>
      </c>
      <c r="ZD187" s="15">
        <f t="shared" ref="ZD187:ZD220" si="1766">(ZA187-ZC187)/B</f>
        <v>-8.3916388454444038E-4</v>
      </c>
      <c r="ZE187" s="12"/>
      <c r="ZF187" s="11">
        <f t="shared" si="1129"/>
        <v>-8.262700277987461E-4</v>
      </c>
      <c r="ZG187" s="10">
        <f t="shared" ref="ZG187:ZG220" si="1767">ZJ186</f>
        <v>97.049546257739678</v>
      </c>
      <c r="ZH187" s="9">
        <f t="shared" si="1476"/>
        <v>92.681401481455381</v>
      </c>
      <c r="ZI187" s="9">
        <f t="shared" si="1477"/>
        <v>101.41823266719531</v>
      </c>
      <c r="ZJ187" s="120">
        <f t="shared" ref="ZJ187:ZJ220" si="1768">(ZH187+ZI187)/2</f>
        <v>97.049817074325347</v>
      </c>
      <c r="ZK187" s="15">
        <f t="shared" ref="ZK187:ZK220" si="1769">(ZH187-ZJ187)/B</f>
        <v>-8.5199546131003404E-4</v>
      </c>
      <c r="ZL187" s="12"/>
      <c r="ZM187" s="11">
        <f t="shared" si="1130"/>
        <v>-8.3921694200515698E-4</v>
      </c>
      <c r="ZN187" s="10">
        <f t="shared" ref="ZN187:ZN220" si="1770">ZQ186</f>
        <v>97.134691175939054</v>
      </c>
      <c r="ZO187" s="9">
        <f t="shared" si="1478"/>
        <v>92.701350509182916</v>
      </c>
      <c r="ZP187" s="9">
        <f t="shared" si="1479"/>
        <v>101.56854488932909</v>
      </c>
      <c r="ZQ187" s="120">
        <f t="shared" ref="ZQ187:ZQ220" si="1771">(ZO187+ZP187)/2</f>
        <v>97.134947699256003</v>
      </c>
      <c r="ZR187" s="15">
        <f t="shared" ref="ZR187:ZR220" si="1772">(ZO187-ZQ187)/B</f>
        <v>-8.6470817689246178E-4</v>
      </c>
      <c r="ZS187" s="12"/>
      <c r="ZT187" s="11">
        <f t="shared" si="1131"/>
        <v>-8.5204572195434652E-4</v>
      </c>
      <c r="ZU187" s="10">
        <f t="shared" ref="ZU187:ZU220" si="1773">ZX186</f>
        <v>97.219822977731098</v>
      </c>
      <c r="ZV187" s="9">
        <f t="shared" si="1480"/>
        <v>92.721899301511925</v>
      </c>
      <c r="ZW187" s="9">
        <f t="shared" si="1481"/>
        <v>101.71821809327918</v>
      </c>
      <c r="ZX187" s="120">
        <f t="shared" ref="ZX187:ZX220" si="1774">(ZV187+ZW187)/2</f>
        <v>97.220058697395558</v>
      </c>
      <c r="ZY187" s="15">
        <f t="shared" ref="ZY187:ZY220" si="1775">(ZV187-ZX187)/B</f>
        <v>-8.7730008925824719E-4</v>
      </c>
      <c r="ZZ187" s="12"/>
      <c r="AAA187" s="11">
        <f t="shared" si="1132"/>
        <v>-8.6475436463578166E-4</v>
      </c>
      <c r="AAB187" s="10">
        <f t="shared" ref="AAB187:AAB220" si="1776">AAE186</f>
        <v>97.304935073498399</v>
      </c>
      <c r="AAC187" s="9">
        <f t="shared" si="1482"/>
        <v>92.743050915815942</v>
      </c>
      <c r="AAD187" s="9">
        <f t="shared" si="1483"/>
        <v>101.86723700748399</v>
      </c>
      <c r="AAE187" s="120">
        <f t="shared" ref="AAE187:AAE220" si="1777">(AAC187+AAD187)/2</f>
        <v>97.305143961649975</v>
      </c>
      <c r="AAF187" s="15">
        <f t="shared" ref="AAF187:AAF220" si="1778">(AAC187-AAE187)/B</f>
        <v>-8.8976941101225613E-4</v>
      </c>
      <c r="AAG187" s="12"/>
      <c r="AAH187" s="11">
        <f t="shared" si="1133"/>
        <v>-8.7734102231513435E-4</v>
      </c>
      <c r="AAI187" s="10">
        <f t="shared" ref="AAI187:AAI220" si="1779">AAL186</f>
        <v>97.3900213246676</v>
      </c>
      <c r="AAJ187" s="9">
        <f t="shared" si="1484"/>
        <v>92.764808071231869</v>
      </c>
      <c r="AAK187" s="9">
        <f t="shared" si="1485"/>
        <v>102.01558756659762</v>
      </c>
      <c r="AAL187" s="120">
        <f t="shared" ref="AAL187:AAL220" si="1780">(AAJ187+AAK187)/2</f>
        <v>97.390197818914743</v>
      </c>
      <c r="AAM187" s="15">
        <f t="shared" ref="AAM187:AAM220" si="1781">(AAJ187-AAL187)/B</f>
        <v>-9.0211450537075271E-4</v>
      </c>
      <c r="AAN187" s="12"/>
      <c r="AAO187" s="11">
        <f t="shared" ref="AAO187:AAO209" si="1782">AAT186</f>
        <v>-8.8980399858479124E-4</v>
      </c>
      <c r="AAP187" s="10">
        <f t="shared" ref="AAP187:AAP209" si="1783">AAS186</f>
        <v>97.475076027704105</v>
      </c>
      <c r="AAQ187" s="9">
        <f t="shared" si="1486"/>
        <v>92.787173153681906</v>
      </c>
      <c r="AAR187" s="9">
        <f t="shared" si="1487"/>
        <v>102.16325687414722</v>
      </c>
      <c r="AAS187" s="120">
        <f t="shared" ref="AAS187:AAS209" si="1784">(AAQ187+AAR187)/2</f>
        <v>97.475215013914564</v>
      </c>
      <c r="AAT187" s="15">
        <f t="shared" ref="AAT187:AAT209" si="1785">(AAQ187-AAS187)/B</f>
        <v>-9.1433388203011326E-4</v>
      </c>
      <c r="AAU187" s="12"/>
      <c r="AAV187" s="11">
        <f t="shared" ref="AAV187:AAV209" si="1786">ABA186</f>
        <v>-9.0214174430489264E-4</v>
      </c>
      <c r="AAW187" s="10">
        <f t="shared" ref="AAW187:AAW209" si="1787">AAZ186</f>
        <v>97.560093898017541</v>
      </c>
      <c r="AAX187" s="9">
        <f t="shared" si="1488"/>
        <v>92.810148221315046</v>
      </c>
      <c r="AAY187" s="9">
        <f t="shared" si="1489"/>
        <v>102.31023316469941</v>
      </c>
      <c r="AAZ187" s="120">
        <f t="shared" ref="AAZ187:AAZ209" si="1788">(AAX187+AAY187)/2</f>
        <v>97.560190693007229</v>
      </c>
      <c r="ABA187" s="15">
        <f t="shared" ref="ABA187:ABA209" si="1789">(AAX187-AAZ187)/B</f>
        <v>-9.264261929467256E-4</v>
      </c>
      <c r="ABB187" s="12"/>
      <c r="ABC187" s="11">
        <f t="shared" si="1227"/>
        <v>-9.1435285345048802E-4</v>
      </c>
      <c r="ABD187" s="10">
        <f t="shared" si="1228"/>
        <v>97.645070053822479</v>
      </c>
      <c r="ABE187" s="9">
        <f t="shared" si="1490"/>
        <v>92.833735010332788</v>
      </c>
      <c r="ABF187" s="9">
        <f t="shared" si="1229"/>
        <v>102.45650576566113</v>
      </c>
      <c r="ABG187" s="120">
        <f t="shared" ref="ABG187:ABG209" si="1790">(ABE187+ABF187)/2</f>
        <v>97.645120387996968</v>
      </c>
      <c r="ABH187" s="15">
        <f t="shared" si="1230"/>
        <v>-9.3839022804380161E-4</v>
      </c>
      <c r="ABI187" s="12"/>
      <c r="ABJ187" s="11">
        <f t="shared" si="1231"/>
        <v>-9.2643605888052653E-4</v>
      </c>
      <c r="ABK187" s="10">
        <f t="shared" si="1232"/>
        <v>97.72999999999999</v>
      </c>
      <c r="ABL187" s="9">
        <f t="shared" si="1491"/>
        <v>92.857934941164913</v>
      </c>
      <c r="ABM187" s="9"/>
      <c r="ABN187" s="101">
        <f t="shared" ref="ABN187:ABN220" si="1791">$Y$122</f>
        <v>97.72999999999999</v>
      </c>
      <c r="ABO187" s="15">
        <f t="shared" si="1233"/>
        <v>-9.5022491086008977E-4</v>
      </c>
      <c r="ABP187" s="11"/>
      <c r="ABQ187" s="11"/>
    </row>
    <row r="188" spans="1:745" x14ac:dyDescent="0.2">
      <c r="A188" s="1">
        <f t="shared" si="1492"/>
        <v>175.2</v>
      </c>
      <c r="B188" s="1">
        <f t="shared" ref="B188:B220" si="1792">$B$122</f>
        <v>-530.86680486868977</v>
      </c>
      <c r="C188" s="1">
        <f t="shared" ref="C188:C220" si="1793">$C$122</f>
        <v>-2564065.8939724509</v>
      </c>
      <c r="D188" s="2">
        <f t="shared" ref="D188:D220" si="1794">$D$122</f>
        <v>119.74</v>
      </c>
      <c r="E188" s="7">
        <f t="shared" ref="E188:E220" si="1795">$E$122</f>
        <v>2.8300000000000001E-3</v>
      </c>
      <c r="F188" s="1">
        <f t="shared" ref="F188:F220" si="1796">$F$122</f>
        <v>6.2352202539999999E-2</v>
      </c>
      <c r="G188" s="2">
        <f t="shared" ref="G188:G220" si="1797">$G$122</f>
        <v>3500</v>
      </c>
      <c r="H188" s="3">
        <f t="shared" si="1164"/>
        <v>58.333333333333336</v>
      </c>
      <c r="I188" s="3">
        <f t="shared" si="1165"/>
        <v>366.52</v>
      </c>
      <c r="J188" s="1">
        <f t="shared" ref="J188:J220" si="1798">$J$122</f>
        <v>0.77</v>
      </c>
      <c r="K188" s="1">
        <f t="shared" ref="K188:K220" si="1799">K187</f>
        <v>0.65</v>
      </c>
      <c r="L188" s="1">
        <f t="shared" si="1166"/>
        <v>0.50050000000000006</v>
      </c>
      <c r="M188" s="40">
        <f t="shared" si="1167"/>
        <v>9.0273513153513143</v>
      </c>
      <c r="N188" s="40">
        <f t="shared" si="1168"/>
        <v>685.17596483516479</v>
      </c>
      <c r="O188" s="1">
        <f t="shared" ref="O188:O220" si="1800">$O$122</f>
        <v>22.01</v>
      </c>
      <c r="P188" s="1">
        <f t="shared" ref="P188:P220" si="1801">$P$122</f>
        <v>101</v>
      </c>
      <c r="Q188" s="2">
        <f t="shared" ref="Q188:Q220" si="1802">$Q$122</f>
        <v>9568.08</v>
      </c>
      <c r="R188" s="1">
        <f t="shared" si="1169"/>
        <v>95.680800000000005</v>
      </c>
      <c r="S188" s="7">
        <f t="shared" ref="S188:S220" si="1803">$S$122</f>
        <v>0.1084</v>
      </c>
      <c r="T188" s="7">
        <f t="shared" si="1170"/>
        <v>9.228889823999999E-3</v>
      </c>
      <c r="U188" s="7">
        <f t="shared" si="1171"/>
        <v>5.2029491518009133E-2</v>
      </c>
      <c r="V188" s="40">
        <f t="shared" si="1172"/>
        <v>5127.2756619537149</v>
      </c>
      <c r="W188" s="1">
        <f t="shared" ref="W188:W220" si="1804">$W$122</f>
        <v>0</v>
      </c>
      <c r="X188" s="1">
        <f t="shared" ref="X188:X220" si="1805">X187</f>
        <v>119.74</v>
      </c>
      <c r="Y188" s="1">
        <f t="shared" ref="Y188:Y220" si="1806">$Y$122</f>
        <v>97.72999999999999</v>
      </c>
      <c r="Z188" s="6">
        <f t="shared" si="1173"/>
        <v>0.80246106979523479</v>
      </c>
      <c r="AA188" s="2">
        <f t="shared" ref="AA188:AA220" si="1807">$AA$122</f>
        <v>464.2</v>
      </c>
      <c r="AB188" s="40">
        <f t="shared" si="1174"/>
        <v>27481.926356927921</v>
      </c>
      <c r="AC188" s="1">
        <f t="shared" si="1175"/>
        <v>0.20611977595863853</v>
      </c>
      <c r="AD188" s="2">
        <f t="shared" si="1147"/>
        <v>66</v>
      </c>
      <c r="AE188" s="10">
        <f t="shared" si="1176"/>
        <v>13.603905213270144</v>
      </c>
      <c r="AF188" s="12">
        <f t="shared" si="1177"/>
        <v>8.3916522881651814E-2</v>
      </c>
      <c r="AG188" s="43">
        <f t="shared" si="1178"/>
        <v>-1.378674375769731E-4</v>
      </c>
      <c r="AH188" s="97">
        <f t="shared" si="1179"/>
        <v>3.5483972255077587E-5</v>
      </c>
      <c r="AI188" s="11">
        <f t="shared" si="1180"/>
        <v>0</v>
      </c>
      <c r="AJ188" s="43">
        <f t="shared" si="1181"/>
        <v>2.0170402681496591E-3</v>
      </c>
      <c r="AK188" s="43"/>
      <c r="AL188" s="11">
        <f t="shared" si="1182"/>
        <v>0</v>
      </c>
      <c r="AM188" s="10">
        <f t="shared" si="1183"/>
        <v>92.399325570208674</v>
      </c>
      <c r="AN188" s="9"/>
      <c r="AO188" s="9">
        <f t="shared" si="1184"/>
        <v>92.21699843066736</v>
      </c>
      <c r="AP188" s="108">
        <f t="shared" si="1493"/>
        <v>92.21699843066736</v>
      </c>
      <c r="AQ188" s="15">
        <f t="shared" si="1185"/>
        <v>0</v>
      </c>
      <c r="AR188" s="49"/>
      <c r="AS188" s="11">
        <f t="shared" si="1186"/>
        <v>1.7780965987041434E-5</v>
      </c>
      <c r="AT188" s="10">
        <f t="shared" si="1187"/>
        <v>92.30815765605729</v>
      </c>
      <c r="AU188" s="9">
        <f t="shared" si="1188"/>
        <v>92.21699843066736</v>
      </c>
      <c r="AV188" s="9">
        <f t="shared" si="1189"/>
        <v>92.03552729153715</v>
      </c>
      <c r="AW188" s="101">
        <f t="shared" si="1494"/>
        <v>92.126262861102248</v>
      </c>
      <c r="AX188" s="15">
        <f t="shared" si="1495"/>
        <v>1.7696643509613402E-5</v>
      </c>
      <c r="AY188" s="49"/>
      <c r="AZ188" s="11">
        <f t="shared" si="1190"/>
        <v>3.5479288377879834E-5</v>
      </c>
      <c r="BA188" s="10">
        <f t="shared" si="1191"/>
        <v>92.217404789643879</v>
      </c>
      <c r="BB188" s="9">
        <f t="shared" si="1192"/>
        <v>92.216989824119736</v>
      </c>
      <c r="BC188" s="9">
        <f t="shared" si="1193"/>
        <v>91.854893873276026</v>
      </c>
      <c r="BD188" s="101">
        <f t="shared" si="1496"/>
        <v>92.035941848697888</v>
      </c>
      <c r="BE188" s="15">
        <f t="shared" si="1194"/>
        <v>3.5310755137526686E-5</v>
      </c>
      <c r="BF188" s="49"/>
      <c r="BG188" s="11">
        <f t="shared" si="1195"/>
        <v>5.309504737331912E-5</v>
      </c>
      <c r="BH188" s="10">
        <f t="shared" si="1196"/>
        <v>92.12704934358311</v>
      </c>
      <c r="BI188" s="9">
        <f t="shared" si="1197"/>
        <v>92.216955558295567</v>
      </c>
      <c r="BJ188" s="9">
        <f t="shared" si="1198"/>
        <v>91.675079962526112</v>
      </c>
      <c r="BK188" s="101">
        <f t="shared" si="1497"/>
        <v>91.94601776041084</v>
      </c>
      <c r="BL188" s="15">
        <f t="shared" si="1199"/>
        <v>5.2842448065585008E-5</v>
      </c>
      <c r="BM188" s="49"/>
      <c r="BN188" s="11">
        <f t="shared" si="1200"/>
        <v>7.0628340362915656E-5</v>
      </c>
      <c r="BO188" s="10">
        <f t="shared" si="1201"/>
        <v>92.037073843303233</v>
      </c>
      <c r="BP188" s="9">
        <f t="shared" si="1202"/>
        <v>92.216878819844311</v>
      </c>
      <c r="BQ188" s="9">
        <f t="shared" si="1203"/>
        <v>91.496067419907504</v>
      </c>
      <c r="BR188" s="101">
        <f t="shared" si="1498"/>
        <v>91.856473119875915</v>
      </c>
      <c r="BS188" s="15">
        <f t="shared" si="1204"/>
        <v>7.0291851605081438E-5</v>
      </c>
      <c r="BT188" s="12"/>
      <c r="BU188" s="11">
        <f t="shared" si="1205"/>
        <v>8.8079281025734714E-5</v>
      </c>
      <c r="BV188" s="10">
        <f t="shared" si="1206"/>
        <v>91.947460970154722</v>
      </c>
      <c r="BW188" s="9">
        <f t="shared" si="1207"/>
        <v>92.216743033174126</v>
      </c>
      <c r="BX188" s="9">
        <f t="shared" si="1208"/>
        <v>91.317838187487396</v>
      </c>
      <c r="BY188" s="101">
        <f t="shared" si="1499"/>
        <v>91.767290610330761</v>
      </c>
      <c r="BZ188" s="15">
        <f t="shared" si="1209"/>
        <v>8.7659110310465307E-5</v>
      </c>
      <c r="CA188" s="12"/>
      <c r="CB188" s="11">
        <f t="shared" si="1210"/>
        <v>1.0544799845489584E-4</v>
      </c>
      <c r="CC188" s="10">
        <f t="shared" si="1211"/>
        <v>91.85819356432242</v>
      </c>
      <c r="CD188" s="9">
        <f t="shared" si="1212"/>
        <v>92.216531858764597</v>
      </c>
      <c r="CE188" s="9">
        <f t="shared" si="1213"/>
        <v>91.140374295933938</v>
      </c>
      <c r="CF188" s="101">
        <f t="shared" si="1500"/>
        <v>91.678453077349275</v>
      </c>
      <c r="CG188" s="15">
        <f t="shared" si="1214"/>
        <v>1.0494438311715248E-4</v>
      </c>
      <c r="CH188" s="12"/>
      <c r="CI188" s="11">
        <f t="shared" si="1215"/>
        <v>1.227346363056132E-4</v>
      </c>
      <c r="CJ188" s="10">
        <f t="shared" si="1216"/>
        <v>91.769254627548932</v>
      </c>
      <c r="CK188" s="9">
        <f t="shared" si="1217"/>
        <v>92.216229191417909</v>
      </c>
      <c r="CL188" s="9">
        <f t="shared" si="1218"/>
        <v>90.963657871353718</v>
      </c>
      <c r="CM188" s="101">
        <f t="shared" si="1501"/>
        <v>91.589943531385813</v>
      </c>
      <c r="CN188" s="15">
        <f t="shared" si="1219"/>
        <v>1.2214784250423036E-4</v>
      </c>
      <c r="CO188" s="12"/>
      <c r="CP188" s="11">
        <f t="shared" si="1220"/>
        <v>1.399393519674876E-4</v>
      </c>
      <c r="CQ188" s="10">
        <f t="shared" si="1221"/>
        <v>91.680627325671452</v>
      </c>
      <c r="CR188" s="9">
        <f t="shared" si="1222"/>
        <v>92.21581915845411</v>
      </c>
      <c r="CS188" s="9">
        <f t="shared" si="1309"/>
        <v>90.787671141824575</v>
      </c>
      <c r="CT188" s="101">
        <f t="shared" si="1502"/>
        <v>91.501745150139342</v>
      </c>
      <c r="CU188" s="15">
        <f t="shared" si="1223"/>
        <v>1.3926967368137848E-4</v>
      </c>
      <c r="CV188" s="12"/>
      <c r="CW188" s="11">
        <f t="shared" si="1503"/>
        <v>1.5706231576042654E-4</v>
      </c>
      <c r="CX188" s="10">
        <f t="shared" si="1504"/>
        <v>91.592294990980662</v>
      </c>
      <c r="CY188" s="9">
        <f t="shared" si="1310"/>
        <v>92.215286117856053</v>
      </c>
      <c r="CZ188" s="9">
        <f t="shared" si="1311"/>
        <v>90.612396443623652</v>
      </c>
      <c r="DA188" s="101">
        <f t="shared" si="1505"/>
        <v>91.413841280739859</v>
      </c>
      <c r="DB188" s="15">
        <f t="shared" si="1506"/>
        <v>1.5631007380063664E-4</v>
      </c>
      <c r="DC188" s="12"/>
      <c r="DD188" s="11">
        <f t="shared" si="1507"/>
        <v>1.741037101547854E-4</v>
      </c>
      <c r="DE188" s="10">
        <f t="shared" si="1508"/>
        <v>91.504241124404274</v>
      </c>
      <c r="DF188" s="9">
        <f t="shared" si="1312"/>
        <v>92.21461465636925</v>
      </c>
      <c r="DG188" s="9">
        <f t="shared" si="1313"/>
        <v>90.437816227162472</v>
      </c>
      <c r="DH188" s="101">
        <f t="shared" si="1509"/>
        <v>91.326215441765868</v>
      </c>
      <c r="DI188" s="15">
        <f t="shared" si="1510"/>
        <v>1.732692511923307E-4</v>
      </c>
      <c r="DJ188" s="12"/>
      <c r="DK188" s="11">
        <f t="shared" si="1511"/>
        <v>1.9106372901512853E-4</v>
      </c>
      <c r="DL188" s="10">
        <f t="shared" si="1512"/>
        <v>91.416449397523508</v>
      </c>
      <c r="DM188" s="9">
        <f t="shared" si="1314"/>
        <v>92.213789587561635</v>
      </c>
      <c r="DN188" s="9">
        <f t="shared" si="1315"/>
        <v>90.263913062628532</v>
      </c>
      <c r="DO188" s="101">
        <f t="shared" si="1513"/>
        <v>91.238851325095084</v>
      </c>
      <c r="DP188" s="15">
        <f t="shared" si="1514"/>
        <v>1.9014742462570417E-4</v>
      </c>
      <c r="DQ188" s="12"/>
      <c r="DR188" s="11">
        <f t="shared" si="1515"/>
        <v>2.0794257686811436E-4</v>
      </c>
      <c r="DS188" s="10">
        <f t="shared" si="1516"/>
        <v>91.328903654424721</v>
      </c>
      <c r="DT188" s="9">
        <f t="shared" si="1316"/>
        <v>92.212795949848029</v>
      </c>
      <c r="DU188" s="9">
        <f t="shared" si="1317"/>
        <v>90.090669645346637</v>
      </c>
      <c r="DV188" s="101">
        <f t="shared" si="1517"/>
        <v>91.151732797597333</v>
      </c>
      <c r="DW188" s="15">
        <f t="shared" si="1518"/>
        <v>2.0694482259344432E-4</v>
      </c>
      <c r="DX188" s="12"/>
      <c r="DY188" s="11">
        <f t="shared" si="1519"/>
        <v>2.2474046819375909E-4</v>
      </c>
      <c r="DZ188" s="10">
        <f t="shared" si="1520"/>
        <v>91.241587913394966</v>
      </c>
      <c r="EA188" s="9">
        <f t="shared" si="1318"/>
        <v>92.211619004483794</v>
      </c>
      <c r="EB188" s="9">
        <f t="shared" si="1319"/>
        <v>89.91806880085845</v>
      </c>
      <c r="EC188" s="101">
        <f t="shared" si="1521"/>
        <v>91.064843902671129</v>
      </c>
      <c r="ED188" s="15">
        <f t="shared" si="1522"/>
        <v>2.2366168262068705E-4</v>
      </c>
      <c r="EE188" s="12"/>
      <c r="EF188" s="11">
        <f t="shared" si="1523"/>
        <v>2.4145762674063627E-4</v>
      </c>
      <c r="EG188" s="10">
        <f t="shared" si="1524"/>
        <v>91.154486368462926</v>
      </c>
      <c r="EH188" s="9">
        <f t="shared" si="1320"/>
        <v>92.210244233532123</v>
      </c>
      <c r="EI188" s="9">
        <f t="shared" si="1321"/>
        <v>89.74609348973469</v>
      </c>
      <c r="EJ188" s="101">
        <f t="shared" si="1525"/>
        <v>90.978168861633407</v>
      </c>
      <c r="EK188" s="15">
        <f t="shared" si="1526"/>
        <v>2.4029825059751947E-4</v>
      </c>
      <c r="EL188" s="12"/>
      <c r="EM188" s="11">
        <f t="shared" si="1527"/>
        <v>2.5809428486408609E-4</v>
      </c>
      <c r="EN188" s="10">
        <f t="shared" si="1528"/>
        <v>91.067583390794425</v>
      </c>
      <c r="EO188" s="9">
        <f t="shared" si="1322"/>
        <v>92.208657337808887</v>
      </c>
      <c r="EP188" s="9">
        <f t="shared" si="1323"/>
        <v>89.574726812119749</v>
      </c>
      <c r="EQ188" s="101">
        <f t="shared" si="1529"/>
        <v>90.891692074964311</v>
      </c>
      <c r="ER188" s="15">
        <f t="shared" si="1530"/>
        <v>2.568547801353741E-4</v>
      </c>
      <c r="ES188" s="12"/>
      <c r="ET188" s="11">
        <f t="shared" si="1531"/>
        <v>2.7465068288784521E-4</v>
      </c>
      <c r="EU188" s="10">
        <f t="shared" si="1532"/>
        <v>90.980863529944344</v>
      </c>
      <c r="EV188" s="9">
        <f t="shared" si="1324"/>
        <v>92.206844234809097</v>
      </c>
      <c r="EW188" s="9">
        <f t="shared" si="1325"/>
        <v>89.403952012018863</v>
      </c>
      <c r="EX188" s="101">
        <f t="shared" si="1533"/>
        <v>90.80539812341398</v>
      </c>
      <c r="EY188" s="15">
        <f t="shared" si="1534"/>
        <v>2.733315319467542E-4</v>
      </c>
      <c r="EZ188" s="12"/>
      <c r="FA188" s="11">
        <f t="shared" si="1535"/>
        <v>2.911270684885143E-4</v>
      </c>
      <c r="FB188" s="10">
        <f t="shared" si="1536"/>
        <v>90.894311514971847</v>
      </c>
      <c r="FC188" s="9">
        <f t="shared" si="1326"/>
        <v>92.204791056618461</v>
      </c>
      <c r="FD188" s="9">
        <f t="shared" si="1327"/>
        <v>89.233752481333298</v>
      </c>
      <c r="FE188" s="101">
        <f t="shared" si="1537"/>
        <v>90.719271768975887</v>
      </c>
      <c r="FF188" s="15">
        <f t="shared" si="1538"/>
        <v>2.8972877324807755E-4</v>
      </c>
      <c r="FG188" s="12"/>
      <c r="FH188" s="11">
        <f t="shared" si="1539"/>
        <v>3.0752369610271445E-4</v>
      </c>
      <c r="FI188" s="10">
        <f t="shared" si="1540"/>
        <v>90.807912255423332</v>
      </c>
      <c r="FJ188" s="9">
        <f t="shared" si="1328"/>
        <v>92.202484147813664</v>
      </c>
      <c r="FK188" s="9">
        <f t="shared" si="1329"/>
        <v>89.064111763650288</v>
      </c>
      <c r="FL188" s="101">
        <f t="shared" si="1541"/>
        <v>90.633297955731976</v>
      </c>
      <c r="FM188" s="15">
        <f t="shared" si="1542"/>
        <v>3.0604677718532486E-4</v>
      </c>
      <c r="FN188" s="12"/>
      <c r="FO188" s="11">
        <f t="shared" si="1543"/>
        <v>3.2384082635661301E-4</v>
      </c>
      <c r="FP188" s="10">
        <f t="shared" si="1544"/>
        <v>90.721650842188126</v>
      </c>
      <c r="FQ188" s="9">
        <f t="shared" si="1330"/>
        <v>92.199910063354551</v>
      </c>
      <c r="FR188" s="9">
        <f t="shared" si="1331"/>
        <v>88.895013557794883</v>
      </c>
      <c r="FS188" s="101">
        <f t="shared" si="1545"/>
        <v>90.547461810574717</v>
      </c>
      <c r="FT188" s="15">
        <f t="shared" si="1546"/>
        <v>3.222858222821161E-4</v>
      </c>
      <c r="FU188" s="12"/>
      <c r="FV188" s="11">
        <f t="shared" si="1547"/>
        <v>3.400787255174674E-4</v>
      </c>
      <c r="FW188" s="10">
        <f t="shared" si="1548"/>
        <v>90.635512548232015</v>
      </c>
      <c r="FX188" s="9">
        <f t="shared" si="1332"/>
        <v>92.197055566471235</v>
      </c>
      <c r="FY188" s="9">
        <f t="shared" si="1333"/>
        <v>88.726441721149243</v>
      </c>
      <c r="FZ188" s="101">
        <f t="shared" si="1549"/>
        <v>90.461748643810239</v>
      </c>
      <c r="GA188" s="15">
        <f t="shared" si="1550"/>
        <v>3.3844619190998769E-4</v>
      </c>
      <c r="GB188" s="12"/>
      <c r="GC188" s="11">
        <f t="shared" si="1551"/>
        <v>3.5623766496696211E-4</v>
      </c>
      <c r="GD188" s="10">
        <f t="shared" si="1552"/>
        <v>90.54948282921282</v>
      </c>
      <c r="GE188" s="9">
        <f t="shared" si="1334"/>
        <v>92.193907626549077</v>
      </c>
      <c r="GF188" s="9">
        <f t="shared" si="1335"/>
        <v>88.558380272745381</v>
      </c>
      <c r="GG188" s="101">
        <f t="shared" si="1553"/>
        <v>90.376143949647229</v>
      </c>
      <c r="GH188" s="15">
        <f t="shared" si="1554"/>
        <v>3.545281737805376E-4</v>
      </c>
      <c r="GI188" s="12"/>
      <c r="GJ188" s="11">
        <f t="shared" si="1224"/>
        <v>3.7231792069604761E-4</v>
      </c>
      <c r="GK188" s="10">
        <f t="shared" si="1225"/>
        <v>90.46354732398234</v>
      </c>
      <c r="GL188" s="9">
        <f t="shared" si="1336"/>
        <v>92.19045341701424</v>
      </c>
      <c r="GM188" s="9">
        <f t="shared" si="1337"/>
        <v>88.390813396142676</v>
      </c>
      <c r="GN188" s="120">
        <f t="shared" si="1555"/>
        <v>90.290633406578451</v>
      </c>
      <c r="GO188" s="15">
        <f t="shared" si="1226"/>
        <v>3.7053205945862392E-4</v>
      </c>
      <c r="GP188" s="12"/>
      <c r="GQ188" s="11">
        <f t="shared" si="1556"/>
        <v>3.8831977282045063E-4</v>
      </c>
      <c r="GR188" s="10">
        <f t="shared" si="1557"/>
        <v>90.377691854981606</v>
      </c>
      <c r="GS188" s="9">
        <f t="shared" si="1338"/>
        <v>92.18668031322224</v>
      </c>
      <c r="GT188" s="9">
        <f t="shared" si="1339"/>
        <v>88.223725442088877</v>
      </c>
      <c r="GU188" s="120">
        <f t="shared" si="1558"/>
        <v>90.205202877655552</v>
      </c>
      <c r="GV188" s="15">
        <f t="shared" si="1559"/>
        <v>3.8645814389695978E-4</v>
      </c>
      <c r="GW188" s="12"/>
      <c r="GX188" s="11">
        <f t="shared" si="1560"/>
        <v>4.0424350511725638E-4</v>
      </c>
      <c r="GY188" s="10">
        <f t="shared" si="1561"/>
        <v>90.291902428529966</v>
      </c>
      <c r="GZ188" s="9">
        <f t="shared" si="1340"/>
        <v>92.182575890351899</v>
      </c>
      <c r="HA188" s="9">
        <f t="shared" si="1341"/>
        <v>88.057100930977597</v>
      </c>
      <c r="HB188" s="101">
        <f t="shared" si="1562"/>
        <v>90.119838410664755</v>
      </c>
      <c r="HC188" s="15">
        <f t="shared" si="1563"/>
        <v>4.0230672499109418E-4</v>
      </c>
      <c r="HD188" s="12"/>
      <c r="HE188" s="11">
        <f t="shared" si="1564"/>
        <v>4.2008940458152736E-4</v>
      </c>
      <c r="HF188" s="10">
        <f t="shared" si="1565"/>
        <v>90.206165235015561</v>
      </c>
      <c r="HG188" s="9">
        <f t="shared" si="1342"/>
        <v>92.178127921306938</v>
      </c>
      <c r="HH188" s="9">
        <f t="shared" si="1343"/>
        <v>87.890924555108271</v>
      </c>
      <c r="HI188" s="101">
        <f t="shared" si="1566"/>
        <v>90.034526238207604</v>
      </c>
      <c r="HJ188" s="15">
        <f t="shared" si="1567"/>
        <v>4.1807810315440077E-4</v>
      </c>
      <c r="HK188" s="12"/>
      <c r="HL188" s="11">
        <f t="shared" si="1568"/>
        <v>4.3585776100260295E-4</v>
      </c>
      <c r="HM188" s="10">
        <f t="shared" si="1569"/>
        <v>90.12046664899124</v>
      </c>
      <c r="HN188" s="9">
        <f t="shared" si="1344"/>
        <v>92.1733243746271</v>
      </c>
      <c r="HO188" s="9">
        <f t="shared" si="1345"/>
        <v>87.725181180748734</v>
      </c>
      <c r="HP188" s="120">
        <f t="shared" si="1570"/>
        <v>89.949252777687917</v>
      </c>
      <c r="HQ188" s="15">
        <f t="shared" si="1571"/>
        <v>4.3377258091321637E-4</v>
      </c>
      <c r="HR188" s="12"/>
      <c r="HS188" s="11">
        <f t="shared" ref="HS188:HS209" si="1808">HX187</f>
        <v>4.5154886656028026E-4</v>
      </c>
      <c r="HT188" s="10">
        <f t="shared" si="1572"/>
        <v>90.034793229176898</v>
      </c>
      <c r="HU188" s="9">
        <f t="shared" si="1346"/>
        <v>92.168153412410732</v>
      </c>
      <c r="HV188" s="9">
        <f t="shared" si="1347"/>
        <v>87.559855850016106</v>
      </c>
      <c r="HW188" s="120">
        <f t="shared" si="1573"/>
        <v>89.864004631213419</v>
      </c>
      <c r="HX188" s="15">
        <f t="shared" si="1574"/>
        <v>4.4939046252085688E-4</v>
      </c>
      <c r="HY188" s="12"/>
      <c r="HZ188" s="11">
        <f t="shared" ref="HZ188:HZ209" si="1809">IE187</f>
        <v>4.6716301543955348E-4</v>
      </c>
      <c r="IA188" s="10">
        <f t="shared" si="1575"/>
        <v>89.949131718376933</v>
      </c>
      <c r="IB188" s="9">
        <f t="shared" si="1348"/>
        <v>92.162603388250631</v>
      </c>
      <c r="IC188" s="9">
        <f t="shared" si="1349"/>
        <v>87.394933782574938</v>
      </c>
      <c r="ID188" s="120">
        <f t="shared" si="1576"/>
        <v>89.778768585412791</v>
      </c>
      <c r="IE188" s="15">
        <f t="shared" si="1577"/>
        <v>4.6493205359071611E-4</v>
      </c>
      <c r="IF188" s="12"/>
      <c r="IG188" s="11">
        <f t="shared" ref="IG188:IG209" si="1810">IL187</f>
        <v>4.8270050346416692E-4</v>
      </c>
      <c r="IH188" s="10">
        <f t="shared" si="1578"/>
        <v>89.863469043313131</v>
      </c>
      <c r="II188" s="9">
        <f t="shared" si="1350"/>
        <v>92.15666284518457</v>
      </c>
      <c r="IJ188" s="9">
        <f t="shared" si="1351"/>
        <v>87.230400377162113</v>
      </c>
      <c r="IK188" s="120">
        <f t="shared" si="1579"/>
        <v>89.693531611173341</v>
      </c>
      <c r="IL188" s="15">
        <f t="shared" si="1580"/>
        <v>4.8039766074770956E-4</v>
      </c>
      <c r="IM188" s="12"/>
      <c r="IN188" s="11">
        <f t="shared" ref="IN188:IN209" si="1811">IS187</f>
        <v>4.98161627748267E-4</v>
      </c>
      <c r="IO188" s="10">
        <f t="shared" si="1581"/>
        <v>89.777792314378388</v>
      </c>
      <c r="IP188" s="9">
        <f t="shared" si="1352"/>
        <v>92.150320513662052</v>
      </c>
      <c r="IQ188" s="9">
        <f t="shared" si="1353"/>
        <v>87.066241212944064</v>
      </c>
      <c r="IR188" s="120">
        <f t="shared" si="1582"/>
        <v>89.608280863303065</v>
      </c>
      <c r="IS188" s="15">
        <f t="shared" si="1583"/>
        <v>4.9578759129762873E-4</v>
      </c>
      <c r="IT188" s="12"/>
      <c r="IU188" s="11">
        <f t="shared" ref="IU188:IU209" si="1812">IZ187</f>
        <v>5.1354668636570671E-4</v>
      </c>
      <c r="IV188" s="10">
        <f t="shared" si="1584"/>
        <v>89.692088825314798</v>
      </c>
      <c r="IW188" s="9">
        <f t="shared" si="1354"/>
        <v>92.143565309528626</v>
      </c>
      <c r="IX188" s="9">
        <f t="shared" si="1355"/>
        <v>86.902442050712366</v>
      </c>
      <c r="IY188" s="120">
        <f t="shared" si="1585"/>
        <v>89.523003680120496</v>
      </c>
      <c r="IZ188" s="15">
        <f t="shared" si="1586"/>
        <v>5.1110215291400615E-4</v>
      </c>
      <c r="JA188" s="12"/>
      <c r="JB188" s="11">
        <f t="shared" ref="JB188:JB209" si="1813">JG187</f>
        <v>5.2885597803662202E-4</v>
      </c>
      <c r="JC188" s="10">
        <f t="shared" si="1587"/>
        <v>89.606346052819632</v>
      </c>
      <c r="JD188" s="9">
        <f t="shared" si="1356"/>
        <v>92.136386332028849</v>
      </c>
      <c r="JE188" s="9">
        <f t="shared" si="1357"/>
        <v>86.738988833923145</v>
      </c>
      <c r="JF188" s="120">
        <f t="shared" si="1588"/>
        <v>89.437687582975997</v>
      </c>
      <c r="JG188" s="15">
        <f t="shared" si="1589"/>
        <v>5.2634165334198755E-4</v>
      </c>
      <c r="JH188" s="12"/>
      <c r="JI188" s="11">
        <f t="shared" ref="JI188:JI209" si="1814">JN187</f>
        <v>5.4408980183080812E-4</v>
      </c>
      <c r="JJ188" s="10">
        <f t="shared" si="1590"/>
        <v>89.520551656082574</v>
      </c>
      <c r="JK188" s="9">
        <f t="shared" si="1358"/>
        <v>92.128772861829063</v>
      </c>
      <c r="JL188" s="9">
        <f t="shared" si="1359"/>
        <v>86.575867689586431</v>
      </c>
      <c r="JM188" s="120">
        <f t="shared" si="1591"/>
        <v>89.35232027570774</v>
      </c>
      <c r="JN188" s="15">
        <f t="shared" si="1592"/>
        <v>5.4150640011880579E-4</v>
      </c>
      <c r="JO188" s="12"/>
      <c r="JP188" s="11">
        <f t="shared" ref="JP188:JP209" si="1815">JU187</f>
        <v>5.5924845688747017E-4</v>
      </c>
      <c r="JQ188" s="10">
        <f t="shared" si="1593"/>
        <v>89.434693476257706</v>
      </c>
      <c r="JR188" s="9">
        <f t="shared" si="1360"/>
        <v>92.120714359060955</v>
      </c>
      <c r="JS188" s="9">
        <f t="shared" si="1361"/>
        <v>86.413064929012251</v>
      </c>
      <c r="JT188" s="120">
        <f t="shared" si="1594"/>
        <v>89.26688964403661</v>
      </c>
      <c r="JU188" s="15">
        <f t="shared" si="1595"/>
        <v>5.5659670031022162E-4</v>
      </c>
      <c r="JV188" s="12"/>
      <c r="JW188" s="11">
        <f t="shared" ref="JW188:JW209" si="1816">KB187</f>
        <v>5.743322421507659E-4</v>
      </c>
      <c r="JX188" s="10">
        <f t="shared" si="1596"/>
        <v>89.348759535874052</v>
      </c>
      <c r="JY188" s="9">
        <f t="shared" si="1362"/>
        <v>92.112200461386635</v>
      </c>
      <c r="JZ188" s="9">
        <f t="shared" si="1363"/>
        <v>86.250567048417651</v>
      </c>
      <c r="KA188" s="120">
        <f t="shared" si="1597"/>
        <v>89.181383754902143</v>
      </c>
      <c r="KB188" s="15">
        <f t="shared" si="1598"/>
        <v>5.7161286026266112E-4</v>
      </c>
      <c r="KC188" s="12"/>
      <c r="KD188" s="11">
        <f t="shared" ref="KD188:KD209" si="1817">KI187</f>
        <v>5.8934145612081468E-4</v>
      </c>
      <c r="KE188" s="10">
        <f t="shared" si="1599"/>
        <v>89.262738038187237</v>
      </c>
      <c r="KF188" s="9">
        <f t="shared" si="1364"/>
        <v>92.1032209820861</v>
      </c>
      <c r="KG188" s="9">
        <f t="shared" si="1365"/>
        <v>87.223664700261907</v>
      </c>
      <c r="KH188" s="120">
        <f t="shared" si="1600"/>
        <v>89.663442841174003</v>
      </c>
      <c r="KI188" s="15">
        <f t="shared" si="1601"/>
        <v>4.7584298207645719E-4</v>
      </c>
      <c r="KJ188" s="12"/>
      <c r="KK188" s="11">
        <f t="shared" ref="KK188:KK209" si="1818">KP187</f>
        <v>4.9323759395493005E-4</v>
      </c>
      <c r="KL188" s="10">
        <f t="shared" si="1602"/>
        <v>89.745943916911102</v>
      </c>
      <c r="KM188" s="9">
        <f t="shared" si="1366"/>
        <v>92.096998344489862</v>
      </c>
      <c r="KN188" s="9">
        <f t="shared" si="1367"/>
        <v>94.008689233007644</v>
      </c>
      <c r="KO188" s="120">
        <f t="shared" si="1603"/>
        <v>93.05284378874876</v>
      </c>
      <c r="KP188" s="15">
        <f t="shared" si="1604"/>
        <v>-1.8642365015628584E-4</v>
      </c>
      <c r="KQ188" s="12"/>
      <c r="KR188" s="11">
        <f t="shared" ref="KR188:KR209" si="1819">KW187</f>
        <v>-1.6980347914964726E-4</v>
      </c>
      <c r="KS188" s="10">
        <f t="shared" si="1605"/>
        <v>93.138852379519349</v>
      </c>
      <c r="KT188" s="9">
        <f t="shared" si="1368"/>
        <v>92.097953445239284</v>
      </c>
      <c r="KU188" s="9">
        <f t="shared" si="1369"/>
        <v>94.104816337528803</v>
      </c>
      <c r="KV188" s="120">
        <f t="shared" si="1606"/>
        <v>93.101384891384043</v>
      </c>
      <c r="KW188" s="15">
        <f t="shared" si="1607"/>
        <v>-1.957046026587945E-4</v>
      </c>
      <c r="KX188" s="12"/>
      <c r="KY188" s="11">
        <f t="shared" ref="KY188:KY209" si="1820">LD187</f>
        <v>-1.7910899995633424E-4</v>
      </c>
      <c r="KZ188" s="10">
        <f t="shared" si="1608"/>
        <v>93.187356742344036</v>
      </c>
      <c r="LA188" s="9">
        <f t="shared" si="1370"/>
        <v>92.099006011029786</v>
      </c>
      <c r="LB188" s="9">
        <f t="shared" si="1371"/>
        <v>94.20325959602178</v>
      </c>
      <c r="LC188" s="120">
        <f t="shared" si="1609"/>
        <v>93.151132803525783</v>
      </c>
      <c r="LD188" s="15">
        <f t="shared" si="1610"/>
        <v>-2.0520191654666977E-4</v>
      </c>
      <c r="LE188" s="12"/>
      <c r="LF188" s="11">
        <f t="shared" ref="LF188:LF209" si="1821">LK187</f>
        <v>-1.8863236960471071E-4</v>
      </c>
      <c r="LG188" s="10">
        <f t="shared" si="1611"/>
        <v>93.237067304890161</v>
      </c>
      <c r="LH188" s="9">
        <f t="shared" si="1372"/>
        <v>92.100163215218203</v>
      </c>
      <c r="LI188" s="9">
        <f t="shared" si="1373"/>
        <v>94.303991378929041</v>
      </c>
      <c r="LJ188" s="120">
        <f t="shared" si="1612"/>
        <v>93.202077297073629</v>
      </c>
      <c r="LK188" s="15">
        <f t="shared" si="1613"/>
        <v>-2.1491219792063004E-4</v>
      </c>
      <c r="LL188" s="12"/>
      <c r="LM188" s="11">
        <f t="shared" ref="LM188:LM209" si="1822">LR187</f>
        <v>-1.9837023926065934E-4</v>
      </c>
      <c r="LN188" s="10">
        <f t="shared" si="1614"/>
        <v>93.287973913575655</v>
      </c>
      <c r="LO188" s="9">
        <f t="shared" si="1374"/>
        <v>92.101432529898702</v>
      </c>
      <c r="LP188" s="9">
        <f t="shared" si="1375"/>
        <v>94.406985690430588</v>
      </c>
      <c r="LQ188" s="120">
        <f t="shared" si="1615"/>
        <v>93.254209110164652</v>
      </c>
      <c r="LR188" s="15">
        <f t="shared" si="1616"/>
        <v>-2.2483218306750688E-4</v>
      </c>
      <c r="LS188" s="12"/>
      <c r="LT188" s="11">
        <f t="shared" ref="LT188:LT209" si="1823">LY187</f>
        <v>-2.0831938980218759E-4</v>
      </c>
      <c r="LU188" s="10">
        <f t="shared" si="1617"/>
        <v>93.340067385468075</v>
      </c>
      <c r="LV188" s="9">
        <f t="shared" si="1376"/>
        <v>92.102821727824818</v>
      </c>
      <c r="LW188" s="9">
        <f t="shared" si="1377"/>
        <v>94.512212908287992</v>
      </c>
      <c r="LX188" s="120">
        <f t="shared" si="1618"/>
        <v>93.307517318056398</v>
      </c>
      <c r="LY188" s="15">
        <f t="shared" si="1619"/>
        <v>-2.3495822531463789E-4</v>
      </c>
      <c r="LZ188" s="12"/>
      <c r="MA188" s="11">
        <f t="shared" ref="MA188:MA209" si="1824">MF187</f>
        <v>-2.1847621806346564E-4</v>
      </c>
      <c r="MB188" s="10">
        <f t="shared" si="1620"/>
        <v>93.393336876098061</v>
      </c>
      <c r="MC188" s="9">
        <f t="shared" si="1378"/>
        <v>92.104338877672888</v>
      </c>
      <c r="MD188" s="9">
        <f t="shared" si="1379"/>
        <v>94.619641761125607</v>
      </c>
      <c r="ME188" s="120">
        <f t="shared" si="1621"/>
        <v>93.36199031939924</v>
      </c>
      <c r="MF188" s="15">
        <f t="shared" si="1622"/>
        <v>-2.4528648831163732E-4</v>
      </c>
      <c r="MG188" s="12"/>
      <c r="MH188" s="11">
        <f t="shared" ref="MH188:MH209" si="1825">MM187</f>
        <v>-2.2883693016023622E-4</v>
      </c>
      <c r="MI188" s="10">
        <f t="shared" si="1623"/>
        <v>93.447770866474912</v>
      </c>
      <c r="MJ188" s="9">
        <f t="shared" si="1380"/>
        <v>92.105992340450896</v>
      </c>
      <c r="MK188" s="9">
        <f t="shared" si="1381"/>
        <v>94.729241417822408</v>
      </c>
      <c r="ML188" s="120">
        <f t="shared" si="1624"/>
        <v>93.417616879136659</v>
      </c>
      <c r="MM188" s="15">
        <f t="shared" si="1625"/>
        <v>-2.5581315013321849E-4</v>
      </c>
      <c r="MN188" s="12"/>
      <c r="MO188" s="11">
        <f t="shared" ref="MO188:MO209" si="1826">MT187</f>
        <v>-2.3939774572772566E-4</v>
      </c>
      <c r="MP188" s="10">
        <f t="shared" si="1626"/>
        <v>93.503358207020568</v>
      </c>
      <c r="MQ188" s="9">
        <f t="shared" si="1382"/>
        <v>92.107790767819026</v>
      </c>
      <c r="MR188" s="9">
        <f t="shared" si="1383"/>
        <v>94.840976849401187</v>
      </c>
      <c r="MS188" s="120">
        <f t="shared" si="1627"/>
        <v>93.474383808610099</v>
      </c>
      <c r="MT188" s="15">
        <f t="shared" si="1628"/>
        <v>-2.6653395114518616E-4</v>
      </c>
      <c r="MU188" s="12"/>
      <c r="MV188" s="11">
        <f t="shared" ref="MV188:MV209" si="1827">NA187</f>
        <v>-2.5015444512716569E-4</v>
      </c>
      <c r="MW188" s="10">
        <f t="shared" si="1629"/>
        <v>93.560085794448781</v>
      </c>
      <c r="MX188" s="9">
        <f t="shared" si="1384"/>
        <v>92.109743093406763</v>
      </c>
      <c r="MY188" s="9">
        <f t="shared" si="1385"/>
        <v>94.954812462069938</v>
      </c>
      <c r="MZ188" s="120">
        <f t="shared" si="1630"/>
        <v>93.532277777738358</v>
      </c>
      <c r="NA188" s="15">
        <f t="shared" si="1631"/>
        <v>-2.7744454913694795E-4</v>
      </c>
      <c r="NB188" s="12"/>
      <c r="NC188" s="11">
        <f t="shared" ref="NC188:NC220" si="1828">NH187</f>
        <v>-2.6110272485279187E-4</v>
      </c>
      <c r="ND188" s="10">
        <f t="shared" si="1632"/>
        <v>93.617940385903893</v>
      </c>
      <c r="NE188" s="9">
        <f t="shared" si="1386"/>
        <v>92.111858527820218</v>
      </c>
      <c r="NF188" s="9">
        <f t="shared" si="1387"/>
        <v>95.070712094319035</v>
      </c>
      <c r="NG188" s="120">
        <f t="shared" si="1633"/>
        <v>93.591285311069626</v>
      </c>
      <c r="NH188" s="15">
        <f t="shared" si="1634"/>
        <v>-2.8854051952527214E-4</v>
      </c>
      <c r="NI188" s="12"/>
      <c r="NJ188" s="11">
        <f t="shared" ref="NJ188:NJ220" si="1829">NO187</f>
        <v>-2.7223819764462338E-4</v>
      </c>
      <c r="NK188" s="10">
        <f t="shared" si="1635"/>
        <v>93.67690859477527</v>
      </c>
      <c r="NL188" s="9">
        <f t="shared" si="1388"/>
        <v>92.114146552951368</v>
      </c>
      <c r="NM188" s="9">
        <f t="shared" si="1389"/>
        <v>95.188636023137832</v>
      </c>
      <c r="NN188" s="120">
        <f t="shared" si="1636"/>
        <v>93.651391288044607</v>
      </c>
      <c r="NO188" s="15">
        <f t="shared" si="1637"/>
        <v>-2.9981706396247905E-4</v>
      </c>
      <c r="NP188" s="12"/>
      <c r="NQ188" s="11">
        <f t="shared" ref="NQ188:NQ220" si="1830">NV187</f>
        <v>-2.8355610056214457E-4</v>
      </c>
      <c r="NR188" s="10">
        <f t="shared" si="1638"/>
        <v>93.736975388442289</v>
      </c>
      <c r="NS188" s="9">
        <f t="shared" si="1390"/>
        <v>92.116616910782369</v>
      </c>
      <c r="NT188" s="9">
        <f t="shared" si="1391"/>
        <v>95.308543324042901</v>
      </c>
      <c r="NU188" s="120">
        <f t="shared" si="1639"/>
        <v>93.712580117412642</v>
      </c>
      <c r="NV188" s="15">
        <f t="shared" si="1640"/>
        <v>-3.112692415726565E-4</v>
      </c>
      <c r="NW188" s="12"/>
      <c r="NX188" s="11">
        <f t="shared" ref="NX188:NX220" si="1831">OC187</f>
        <v>-2.9505152638151E-4</v>
      </c>
      <c r="NY188" s="10">
        <f t="shared" si="1641"/>
        <v>93.798125263984957</v>
      </c>
      <c r="NZ188" s="9">
        <f t="shared" si="1392"/>
        <v>92.119279594524073</v>
      </c>
      <c r="OA188" s="9">
        <f t="shared" si="1393"/>
        <v>95.430392880759939</v>
      </c>
      <c r="OB188" s="120">
        <f t="shared" si="1642"/>
        <v>93.774836237642006</v>
      </c>
      <c r="OC188" s="15">
        <f t="shared" si="1643"/>
        <v>-3.2289206827765797E-4</v>
      </c>
      <c r="OD188" s="12"/>
      <c r="OE188" s="11">
        <f t="shared" ref="OE188:OE220" si="1832">OJ187</f>
        <v>-3.0671952296899016E-4</v>
      </c>
      <c r="OF188" s="10">
        <f t="shared" si="1644"/>
        <v>93.86034274909197</v>
      </c>
      <c r="OG188" s="9">
        <f t="shared" si="1394"/>
        <v>92.122144840592227</v>
      </c>
      <c r="OH188" s="9">
        <f t="shared" si="1395"/>
        <v>95.554140513223516</v>
      </c>
      <c r="OI188" s="120">
        <f t="shared" si="1645"/>
        <v>93.838142676907864</v>
      </c>
      <c r="OJ188" s="15">
        <f t="shared" si="1646"/>
        <v>-3.3468023750877617E-4</v>
      </c>
      <c r="OK188" s="12"/>
      <c r="OL188" s="11">
        <f t="shared" ref="OL188:OL220" si="1833">OQ187</f>
        <v>-3.1855481343914127E-4</v>
      </c>
      <c r="OM188" s="10">
        <f t="shared" si="1647"/>
        <v>93.923610959368716</v>
      </c>
      <c r="ON188" s="9">
        <f t="shared" si="1396"/>
        <v>92.125223114835819</v>
      </c>
      <c r="OO188" s="9">
        <f t="shared" si="1397"/>
        <v>95.679740298977421</v>
      </c>
      <c r="OP188" s="120">
        <f t="shared" si="1648"/>
        <v>93.902481706906627</v>
      </c>
      <c r="OQ188" s="15">
        <f t="shared" si="1649"/>
        <v>-3.4662825040961332E-4</v>
      </c>
      <c r="OR188" s="12"/>
      <c r="OS188" s="11">
        <f t="shared" ref="OS188:OS220" si="1834">OX187</f>
        <v>-3.3055192640103228E-4</v>
      </c>
      <c r="OT188" s="10">
        <f t="shared" si="1650"/>
        <v>93.987912252761845</v>
      </c>
      <c r="OU188" s="9">
        <f t="shared" si="1398"/>
        <v>92.128525099726431</v>
      </c>
      <c r="OV188" s="9">
        <f t="shared" si="1399"/>
        <v>95.80714503689029</v>
      </c>
      <c r="OW188" s="120">
        <f t="shared" si="1651"/>
        <v>93.967835068308361</v>
      </c>
      <c r="OX188" s="15">
        <f t="shared" si="1652"/>
        <v>-3.587304623057993E-4</v>
      </c>
      <c r="OY188" s="12"/>
      <c r="OZ188" s="11">
        <f t="shared" ref="OZ188:OZ220" si="1835">PE187</f>
        <v>-3.4270524237803497E-4</v>
      </c>
      <c r="PA188" s="10">
        <f t="shared" si="1653"/>
        <v>94.053228455015116</v>
      </c>
      <c r="PB188" s="9">
        <f t="shared" si="1400"/>
        <v>92.132061681349796</v>
      </c>
      <c r="PC188" s="9">
        <f t="shared" si="1401"/>
        <v>95.936306792800863</v>
      </c>
      <c r="PD188" s="120">
        <f t="shared" si="1654"/>
        <v>94.034184237075323</v>
      </c>
      <c r="PE188" s="15">
        <f t="shared" si="1655"/>
        <v>-3.7098113718362762E-4</v>
      </c>
      <c r="PF188" s="12"/>
      <c r="PG188" s="11">
        <f t="shared" ref="PG188:PG220" si="1836">PL187</f>
        <v>-3.5500904827463341E-4</v>
      </c>
      <c r="PH188" s="10">
        <f t="shared" si="1656"/>
        <v>94.119541126131821</v>
      </c>
      <c r="PI188" s="9">
        <f t="shared" si="1402"/>
        <v>92.135843936542457</v>
      </c>
      <c r="PJ188" s="9">
        <f t="shared" si="1403"/>
        <v>96.067175172760727</v>
      </c>
      <c r="PK188" s="120">
        <f t="shared" si="1657"/>
        <v>94.101509554651585</v>
      </c>
      <c r="PL188" s="15">
        <f t="shared" si="1658"/>
        <v>-3.8337428055508992E-4</v>
      </c>
      <c r="PM188" s="12"/>
      <c r="PN188" s="11">
        <f t="shared" ref="PN188:PN220" si="1837">PS187</f>
        <v>-3.6745736982009758E-4</v>
      </c>
      <c r="PO188" s="10">
        <f t="shared" si="1659"/>
        <v>94.186830688546891</v>
      </c>
      <c r="PP188" s="9">
        <f t="shared" si="1404"/>
        <v>92.139883115725866</v>
      </c>
      <c r="PQ188" s="9">
        <f t="shared" si="1405"/>
        <v>96.199698193925926</v>
      </c>
      <c r="PR188" s="120">
        <f t="shared" si="1660"/>
        <v>94.169790654825903</v>
      </c>
      <c r="PS188" s="15">
        <f t="shared" si="1661"/>
        <v>-3.9590372605918252E-4</v>
      </c>
      <c r="PT188" s="12"/>
      <c r="PU188" s="11">
        <f t="shared" ref="PU188:PU220" si="1838">PZ187</f>
        <v>-3.8004405818684641E-4</v>
      </c>
      <c r="PV188" s="10">
        <f t="shared" si="1662"/>
        <v>94.255076854344594</v>
      </c>
      <c r="PW188" s="9">
        <f t="shared" si="1406"/>
        <v>92.144190626275844</v>
      </c>
      <c r="PX188" s="9">
        <f t="shared" si="1407"/>
        <v>96.333822478128127</v>
      </c>
      <c r="PY188" s="120">
        <f t="shared" si="1663"/>
        <v>94.239006552201985</v>
      </c>
      <c r="PZ188" s="15">
        <f t="shared" si="1664"/>
        <v>-4.0856315596027966E-4</v>
      </c>
      <c r="QA188" s="12"/>
      <c r="QB188" s="11">
        <f t="shared" ref="QB188:QB220" si="1839">QG187</f>
        <v>-3.9276281040999075E-4</v>
      </c>
      <c r="QC188" s="10">
        <f t="shared" si="1665"/>
        <v>94.324258713498949</v>
      </c>
      <c r="QD188" s="9">
        <f t="shared" si="1408"/>
        <v>92.148778015294937</v>
      </c>
      <c r="QE188" s="9">
        <f t="shared" si="1409"/>
        <v>96.469493275289011</v>
      </c>
      <c r="QF188" s="120">
        <f t="shared" si="1666"/>
        <v>94.309135645291974</v>
      </c>
      <c r="QG188" s="15">
        <f t="shared" si="1667"/>
        <v>-4.2134610511147103E-4</v>
      </c>
      <c r="QH188" s="12"/>
      <c r="QI188" s="11">
        <f t="shared" ref="QI188:QI220" si="1840">QN187</f>
        <v>-4.0560717324800724E-4</v>
      </c>
      <c r="QJ188" s="10">
        <f t="shared" si="1668"/>
        <v>94.394354736578123</v>
      </c>
      <c r="QK188" s="9">
        <f t="shared" si="1410"/>
        <v>92.153656951493218</v>
      </c>
      <c r="QL188" s="9">
        <f t="shared" si="1411"/>
        <v>96.606654697214793</v>
      </c>
      <c r="QM188" s="120">
        <f t="shared" si="1669"/>
        <v>94.380155824354006</v>
      </c>
      <c r="QN188" s="15">
        <f t="shared" si="1670"/>
        <v>-4.3424598552058239E-4</v>
      </c>
      <c r="QO188" s="12"/>
      <c r="QP188" s="11">
        <f t="shared" ref="QP188:QP220" si="1841">QU187</f>
        <v>-4.1857056769694072E-4</v>
      </c>
      <c r="QQ188" s="10">
        <f t="shared" si="1671"/>
        <v>94.465342882429908</v>
      </c>
      <c r="QR188" s="9">
        <f t="shared" si="1412"/>
        <v>92.158839206692377</v>
      </c>
      <c r="QS188" s="9">
        <f t="shared" si="1413"/>
        <v>96.745249477281718</v>
      </c>
      <c r="QT188" s="120">
        <f t="shared" si="1672"/>
        <v>94.452044341987047</v>
      </c>
      <c r="QU188" s="15">
        <f t="shared" si="1673"/>
        <v>-4.472560647189504E-4</v>
      </c>
      <c r="QV188" s="12"/>
      <c r="QW188" s="11">
        <f t="shared" ref="QW188:QW220" si="1842">RB187</f>
        <v>-4.3164626721532923E-4</v>
      </c>
      <c r="QX188" s="10">
        <f t="shared" si="1674"/>
        <v>94.537200468111351</v>
      </c>
      <c r="QY188" s="9">
        <f t="shared" si="1414"/>
        <v>92.164336635931463</v>
      </c>
      <c r="QZ188" s="9">
        <f t="shared" si="1415"/>
        <v>96.88521878830457</v>
      </c>
      <c r="RA188" s="120">
        <f t="shared" si="1675"/>
        <v>94.524777712118009</v>
      </c>
      <c r="RB188" s="15">
        <f t="shared" si="1676"/>
        <v>-4.6036944994042235E-4</v>
      </c>
      <c r="RC188" s="12"/>
      <c r="RD188" s="11">
        <f t="shared" ref="RD188:RD220" si="1843">RI187</f>
        <v>-4.4482738176559599E-4</v>
      </c>
      <c r="RE188" s="10">
        <f t="shared" si="1677"/>
        <v>94.609904067238318</v>
      </c>
      <c r="RF188" s="9">
        <f t="shared" si="1416"/>
        <v>92.170161156240056</v>
      </c>
      <c r="RG188" s="9">
        <f t="shared" si="1417"/>
        <v>97.02650260423566</v>
      </c>
      <c r="RH188" s="120">
        <f t="shared" si="1678"/>
        <v>94.598331880237851</v>
      </c>
      <c r="RI188" s="15">
        <f t="shared" si="1679"/>
        <v>-4.7357912546339593E-4</v>
      </c>
      <c r="RJ188" s="12"/>
      <c r="RK188" s="11">
        <f t="shared" ref="RK188:RK220" si="1844">RP187</f>
        <v>-4.5810689514467513E-4</v>
      </c>
      <c r="RL188" s="10">
        <f t="shared" si="1680"/>
        <v>94.683429680220542</v>
      </c>
      <c r="RM188" s="9">
        <f t="shared" si="1418"/>
        <v>92.176324725406261</v>
      </c>
      <c r="RN188" s="9">
        <f t="shared" si="1419"/>
        <v>97.169039751705895</v>
      </c>
      <c r="RO188" s="120">
        <f t="shared" si="1681"/>
        <v>94.672682238556078</v>
      </c>
      <c r="RP188" s="15">
        <f t="shared" si="1682"/>
        <v>-4.8687795970747487E-4</v>
      </c>
      <c r="RQ188" s="12"/>
      <c r="RR188" s="11">
        <f t="shared" ref="RR188:RR220" si="1845">RW187</f>
        <v>-4.7147767201527132E-4</v>
      </c>
      <c r="RS188" s="10">
        <f t="shared" si="1683"/>
        <v>94.75775274908392</v>
      </c>
      <c r="RT188" s="9">
        <f t="shared" si="1420"/>
        <v>92.182839320106851</v>
      </c>
      <c r="RU188" s="9">
        <f t="shared" si="1421"/>
        <v>97.312767965935365</v>
      </c>
      <c r="RV188" s="120">
        <f t="shared" si="1684"/>
        <v>94.747803643021115</v>
      </c>
      <c r="RW188" s="15">
        <f t="shared" si="1685"/>
        <v>-5.0025871281843682E-4</v>
      </c>
      <c r="RX188" s="12"/>
      <c r="RY188" s="11">
        <f t="shared" ref="RY188:RY220" si="1846">SD187</f>
        <v>-4.8493246543435017E-4</v>
      </c>
      <c r="RZ188" s="10">
        <f t="shared" si="1686"/>
        <v>94.8328481741747</v>
      </c>
      <c r="SA188" s="9">
        <f t="shared" si="1422"/>
        <v>92.189716913462135</v>
      </c>
      <c r="SB188" s="9">
        <f t="shared" si="1423"/>
        <v>97.457623951398674</v>
      </c>
      <c r="SC188" s="120">
        <f t="shared" si="1687"/>
        <v>94.823670432430404</v>
      </c>
      <c r="SD188" s="15">
        <f t="shared" si="1688"/>
        <v>-5.1371404477297371E-4</v>
      </c>
      <c r="SE188" s="12"/>
      <c r="SF188" s="11">
        <f t="shared" ref="SF188:SF220" si="1847">SK187</f>
        <v>-4.9846392491095543E-4</v>
      </c>
      <c r="SG188" s="10">
        <f t="shared" si="1689"/>
        <v>94.908690332971901</v>
      </c>
      <c r="SH188" s="9">
        <f t="shared" si="1424"/>
        <v>92.196969452083835</v>
      </c>
      <c r="SI188" s="9">
        <f t="shared" si="1425"/>
        <v>97.603543447019547</v>
      </c>
      <c r="SJ188" s="120">
        <f t="shared" si="1690"/>
        <v>94.900256449551691</v>
      </c>
      <c r="SK188" s="15">
        <f t="shared" si="1691"/>
        <v>-5.2723652397456354E-4</v>
      </c>
      <c r="SL188" s="12"/>
      <c r="SM188" s="11">
        <f t="shared" ref="SM188:SM220" si="1848">SR187</f>
        <v>-5.1206460496521487E-4</v>
      </c>
      <c r="SN188" s="10">
        <f t="shared" si="1692"/>
        <v>94.985253100931217</v>
      </c>
      <c r="SO188" s="9">
        <f t="shared" si="1426"/>
        <v>92.204608832688166</v>
      </c>
      <c r="SP188" s="9">
        <f t="shared" si="1427"/>
        <v>97.750461295638473</v>
      </c>
      <c r="SQ188" s="120">
        <f t="shared" si="1693"/>
        <v>94.97753506416332</v>
      </c>
      <c r="SR188" s="15">
        <f t="shared" si="1694"/>
        <v>-5.4081863630841881E-4</v>
      </c>
      <c r="SS188" s="12"/>
      <c r="ST188" s="11">
        <f t="shared" ref="ST188:ST220" si="1849">SY187</f>
        <v>-5.2572697415689503E-4</v>
      </c>
      <c r="SU188" s="10">
        <f t="shared" si="1695"/>
        <v>95.062509874270106</v>
      </c>
      <c r="SV188" s="9">
        <f t="shared" si="1428"/>
        <v>92.212646878350242</v>
      </c>
      <c r="SW188" s="9">
        <f t="shared" si="1429"/>
        <v>97.898311517485212</v>
      </c>
      <c r="SX188" s="120">
        <f t="shared" si="1696"/>
        <v>95.05547919791772</v>
      </c>
      <c r="SY188" s="15">
        <f t="shared" si="1697"/>
        <v>-5.5445279462197573E-4</v>
      </c>
      <c r="SZ188" s="12"/>
      <c r="TA188" s="11">
        <f t="shared" ref="TA188:TA220" si="1850">TF187</f>
        <v>-5.3944342455031961E-4</v>
      </c>
      <c r="TB188" s="10">
        <f t="shared" si="1698"/>
        <v>95.140433594599557</v>
      </c>
      <c r="TC188" s="9">
        <f t="shared" si="1430"/>
        <v>92.221095314479086</v>
      </c>
      <c r="TD188" s="9">
        <f t="shared" si="1431"/>
        <v>98.047027387352756</v>
      </c>
      <c r="TE188" s="120">
        <f t="shared" si="1699"/>
        <v>95.134061350915914</v>
      </c>
      <c r="TF188" s="15">
        <f t="shared" si="1700"/>
        <v>-5.6813134859358448E-4</v>
      </c>
      <c r="TG188" s="12"/>
      <c r="TH188" s="11">
        <f t="shared" ref="TH188:TH220" si="1851">TM187</f>
        <v>-5.5320628157865524E-4</v>
      </c>
      <c r="TI188" s="10">
        <f t="shared" si="1701"/>
        <v>95.218996775292055</v>
      </c>
      <c r="TJ188" s="9">
        <f t="shared" si="1432"/>
        <v>92.229965744595461</v>
      </c>
      <c r="TK188" s="9">
        <f t="shared" si="1433"/>
        <v>98.196541515161314</v>
      </c>
      <c r="TL188" s="120">
        <f t="shared" si="1702"/>
        <v>95.21325362987838</v>
      </c>
      <c r="TM188" s="15">
        <f t="shared" si="1703"/>
        <v>-5.8184659495100319E-4</v>
      </c>
      <c r="TN188" s="12"/>
      <c r="TO188" s="11">
        <f t="shared" ref="TO188:TO220" si="1852">TT187</f>
        <v>-5.6700781426938999E-4</v>
      </c>
      <c r="TP188" s="10">
        <f t="shared" si="1704"/>
        <v>95.29817152947237</v>
      </c>
      <c r="TQ188" s="9">
        <f t="shared" si="1434"/>
        <v>92.239269625997196</v>
      </c>
      <c r="TR188" s="9">
        <f t="shared" si="1435"/>
        <v>98.346785929575404</v>
      </c>
      <c r="TS188" s="120">
        <f t="shared" si="1705"/>
        <v>95.293027777786307</v>
      </c>
      <c r="TT188" s="15">
        <f t="shared" si="1706"/>
        <v>-5.9559078799861071E-4</v>
      </c>
      <c r="TU188" s="12"/>
      <c r="TV188" s="11">
        <f t="shared" ref="TV188:TV220" si="1853">UA187</f>
        <v>-5.8084024579010518E-4</v>
      </c>
      <c r="TW188" s="10">
        <f t="shared" si="1707"/>
        <v>95.377929599506245</v>
      </c>
      <c r="TX188" s="9">
        <f t="shared" si="1436"/>
        <v>92.249018245398531</v>
      </c>
      <c r="TY188" s="9">
        <f t="shared" si="1437"/>
        <v>98.497692164322117</v>
      </c>
      <c r="TZ188" s="120">
        <f t="shared" si="1708"/>
        <v>95.373355204860331</v>
      </c>
      <c r="UA188" s="15">
        <f t="shared" si="1709"/>
        <v>-6.0935615041054613E-4</v>
      </c>
      <c r="UB188" s="12"/>
      <c r="UC188" s="11">
        <f t="shared" ref="UC188:UC220" si="1854">UH187</f>
        <v>-5.9469576427188906E-4</v>
      </c>
      <c r="UD188" s="10">
        <f t="shared" si="1710"/>
        <v>95.458242387855307</v>
      </c>
      <c r="UE188" s="9">
        <f t="shared" si="1438"/>
        <v>92.259222694631418</v>
      </c>
      <c r="UF188" s="9">
        <f t="shared" si="1439"/>
        <v>98.649191346846379</v>
      </c>
      <c r="UG188" s="120">
        <f t="shared" si="1711"/>
        <v>95.454207020738892</v>
      </c>
      <c r="UH188" s="15">
        <f t="shared" si="1712"/>
        <v>-6.2313488424572928E-4</v>
      </c>
      <c r="UI188" s="12"/>
      <c r="UJ188" s="11">
        <f t="shared" ref="UJ188:UJ220" si="1855">UO187</f>
        <v>-6.0856653386633347E-4</v>
      </c>
      <c r="UK188" s="10">
        <f t="shared" si="1713"/>
        <v>95.53908098916088</v>
      </c>
      <c r="UL188" s="9">
        <f t="shared" si="1440"/>
        <v>92.269893846497524</v>
      </c>
      <c r="UM188" s="9">
        <f t="shared" si="1441"/>
        <v>98.801214288364818</v>
      </c>
      <c r="UN188" s="120">
        <f t="shared" si="1714"/>
        <v>95.535554067431178</v>
      </c>
      <c r="UO188" s="15">
        <f t="shared" si="1715"/>
        <v>-6.3691918208456445E-4</v>
      </c>
      <c r="UP188" s="12"/>
      <c r="UQ188" s="11">
        <f t="shared" ref="UQ188:UQ220" si="1856">UV187</f>
        <v>-6.2244470593573813E-4</v>
      </c>
      <c r="UR188" s="10">
        <f t="shared" si="1716"/>
        <v>95.620416223131627</v>
      </c>
      <c r="US188" s="9">
        <f t="shared" si="1442"/>
        <v>92.281042330858185</v>
      </c>
      <c r="UT188" s="9">
        <f t="shared" si="1443"/>
        <v>98.953691274527742</v>
      </c>
      <c r="UU188" s="120">
        <f t="shared" si="1717"/>
        <v>95.61736680269297</v>
      </c>
      <c r="UV188" s="15">
        <f t="shared" si="1718"/>
        <v>-6.5070120894640982E-4</v>
      </c>
      <c r="UW188" s="12"/>
      <c r="UX188" s="11">
        <f t="shared" ref="UX188:UX220" si="1857">VC187</f>
        <v>-6.3632240093523123E-4</v>
      </c>
      <c r="UY188" s="10">
        <f t="shared" si="1719"/>
        <v>95.702218517369602</v>
      </c>
      <c r="UZ188" s="9">
        <f t="shared" si="1444"/>
        <v>92.292678510001096</v>
      </c>
      <c r="VA188" s="9">
        <f t="shared" si="1445"/>
        <v>99.106552378140918</v>
      </c>
      <c r="VB188" s="120">
        <f t="shared" si="1720"/>
        <v>95.699615444071014</v>
      </c>
      <c r="VC188" s="15">
        <f t="shared" si="1721"/>
        <v>-6.6447313518768901E-4</v>
      </c>
      <c r="VD188" s="12"/>
      <c r="VE188" s="11">
        <f t="shared" ref="VE188:VE220" si="1858">VJ187</f>
        <v>-6.501917414497634E-4</v>
      </c>
      <c r="VF188" s="10">
        <f t="shared" si="1722"/>
        <v>95.784458051750136</v>
      </c>
      <c r="VG188" s="9">
        <f t="shared" si="1446"/>
        <v>92.304812455097135</v>
      </c>
      <c r="VH188" s="9">
        <f t="shared" si="1447"/>
        <v>99.259727815888127</v>
      </c>
      <c r="VI188" s="120">
        <f t="shared" si="1723"/>
        <v>95.782270135492638</v>
      </c>
      <c r="VJ188" s="15">
        <f t="shared" si="1724"/>
        <v>-6.7822717358450755E-4</v>
      </c>
      <c r="VK188" s="12"/>
      <c r="VL188" s="11">
        <f t="shared" ref="VL188:VL220" si="1859">VQ187</f>
        <v>-6.6404488945284159E-4</v>
      </c>
      <c r="VM188" s="10">
        <f t="shared" si="1725"/>
        <v>95.867104925495653</v>
      </c>
      <c r="VN188" s="9">
        <f t="shared" si="1448"/>
        <v>92.317453924086308</v>
      </c>
      <c r="VO188" s="9">
        <f t="shared" si="1449"/>
        <v>99.413147846580188</v>
      </c>
      <c r="VP188" s="120">
        <f t="shared" si="1726"/>
        <v>95.865300885333255</v>
      </c>
      <c r="VQ188" s="15">
        <f t="shared" si="1727"/>
        <v>-6.9195557156664813E-4</v>
      </c>
      <c r="VR188" s="12"/>
      <c r="VS188" s="11">
        <f t="shared" ref="VS188:VS220" si="1860">VX187</f>
        <v>-6.7787403857717896E-4</v>
      </c>
      <c r="VT188" s="10">
        <f t="shared" si="1728"/>
        <v>95.950129094970222</v>
      </c>
      <c r="VU188" s="9">
        <f t="shared" si="1450"/>
        <v>92.330612339488695</v>
      </c>
      <c r="VV188" s="9">
        <f t="shared" si="1451"/>
        <v>99.566742702845346</v>
      </c>
      <c r="VW188" s="120">
        <f t="shared" si="1729"/>
        <v>95.948677521167014</v>
      </c>
      <c r="VX188" s="15">
        <f t="shared" si="1730"/>
        <v>-7.0565060671999797E-4</v>
      </c>
      <c r="VY188" s="12"/>
      <c r="VZ188" s="11">
        <f t="shared" ref="VZ188:VZ220" si="1861">WE187</f>
        <v>-6.9167140966670067E-4</v>
      </c>
      <c r="WA188" s="10">
        <f t="shared" si="1731"/>
        <v>96.033500328213549</v>
      </c>
      <c r="WB188" s="9">
        <f t="shared" si="1452"/>
        <v>92.344296766264662</v>
      </c>
      <c r="WC188" s="9">
        <f t="shared" si="1453"/>
        <v>99.720441893740684</v>
      </c>
      <c r="WD188" s="120">
        <f t="shared" si="1732"/>
        <v>96.032369330002666</v>
      </c>
      <c r="WE188" s="15">
        <f t="shared" si="1733"/>
        <v>-7.1930452093786742E-4</v>
      </c>
      <c r="WF188" s="12"/>
      <c r="WG188" s="11">
        <f t="shared" ref="WG188:WG220" si="1862">WL187</f>
        <v>-7.0542918474696473E-4</v>
      </c>
      <c r="WH188" s="10">
        <f t="shared" si="1734"/>
        <v>96.117187843766715</v>
      </c>
      <c r="WI188" s="9">
        <f t="shared" si="1454"/>
        <v>92.358515887310574</v>
      </c>
      <c r="WJ188" s="9">
        <f t="shared" si="1455"/>
        <v>99.87417592524838</v>
      </c>
      <c r="WK188" s="120">
        <f t="shared" si="1735"/>
        <v>96.116345906279477</v>
      </c>
      <c r="WL188" s="15">
        <f t="shared" si="1736"/>
        <v>-7.3290969058936977E-4</v>
      </c>
      <c r="WM188" s="12"/>
      <c r="WN188" s="11">
        <f t="shared" ref="WN188:WN220" si="1863">WS187</f>
        <v>-7.1913967789723372E-4</v>
      </c>
      <c r="WO188" s="10">
        <f t="shared" si="1737"/>
        <v>96.201161161820465</v>
      </c>
      <c r="WP188" s="9">
        <f t="shared" si="1456"/>
        <v>92.373277985834036</v>
      </c>
      <c r="WQ188" s="9">
        <f t="shared" si="1457"/>
        <v>100.02787560500802</v>
      </c>
      <c r="WR188" s="120">
        <f t="shared" si="1738"/>
        <v>96.200576795421028</v>
      </c>
      <c r="WS188" s="15">
        <f t="shared" si="1739"/>
        <v>-7.4645856043726439E-4</v>
      </c>
      <c r="WT188" s="12"/>
      <c r="WU188" s="11">
        <f t="shared" ref="WU188:WU220" si="1864">WZ187</f>
        <v>-7.3279526903083727E-4</v>
      </c>
      <c r="WV188" s="10">
        <f t="shared" si="1740"/>
        <v>96.285389746489187</v>
      </c>
      <c r="WW188" s="9">
        <f t="shared" si="1458"/>
        <v>92.388590925710588</v>
      </c>
      <c r="WX188" s="9">
        <f t="shared" si="1459"/>
        <v>100.18147076487091</v>
      </c>
      <c r="WY188" s="120">
        <f t="shared" si="1741"/>
        <v>96.285030845290748</v>
      </c>
      <c r="WZ188" s="15">
        <f t="shared" si="1742"/>
        <v>-7.5994352097999885E-4</v>
      </c>
      <c r="XA188" s="12"/>
      <c r="XB188" s="11">
        <f t="shared" ref="XB188:XB220" si="1865">XG187</f>
        <v>-7.4638828084273769E-4</v>
      </c>
      <c r="XC188" s="10">
        <f t="shared" si="1743"/>
        <v>96.369842354702797</v>
      </c>
      <c r="XD188" s="9">
        <f t="shared" si="1460"/>
        <v>92.40446212719057</v>
      </c>
      <c r="XE188" s="9">
        <f t="shared" si="1461"/>
        <v>100.33489292437797</v>
      </c>
      <c r="XF188" s="120">
        <f t="shared" si="1744"/>
        <v>96.369677525784269</v>
      </c>
      <c r="XG188" s="15">
        <f t="shared" si="1745"/>
        <v>-7.7335717055688395E-4</v>
      </c>
      <c r="XH188" s="12"/>
      <c r="XI188" s="11">
        <f t="shared" ref="XI188:XI220" si="1866">XN187</f>
        <v>-7.5991124203664566E-4</v>
      </c>
      <c r="XJ188" s="10">
        <f t="shared" si="1746"/>
        <v>96.454488361074198</v>
      </c>
      <c r="XK188" s="9">
        <f t="shared" si="1462"/>
        <v>92.420898553796803</v>
      </c>
      <c r="XL188" s="9">
        <f t="shared" si="1463"/>
        <v>100.48807257761997</v>
      </c>
      <c r="XM188" s="120">
        <f t="shared" si="1747"/>
        <v>96.454485565708382</v>
      </c>
      <c r="XN188" s="15">
        <f t="shared" si="1748"/>
        <v>-7.8669205204672107E-4</v>
      </c>
      <c r="XO188" s="12"/>
      <c r="XP188" s="11">
        <f t="shared" ref="XP188:XP220" si="1867">XU187</f>
        <v>-7.7335662309241414E-4</v>
      </c>
      <c r="XQ188" s="10">
        <f t="shared" si="1749"/>
        <v>96.539296389362875</v>
      </c>
      <c r="XR188" s="9">
        <f t="shared" si="1464"/>
        <v>92.437906688882052</v>
      </c>
      <c r="XS188" s="9">
        <f t="shared" si="1465"/>
        <v>100.64094154321364</v>
      </c>
      <c r="XT188" s="120">
        <f t="shared" si="1750"/>
        <v>96.539424116047854</v>
      </c>
      <c r="XU188" s="15">
        <f t="shared" si="1751"/>
        <v>-7.9994088431807587E-4</v>
      </c>
      <c r="XV188" s="12"/>
      <c r="XW188" s="11">
        <f t="shared" ref="XW188:XW220" si="1868">YB187</f>
        <v>-7.8671706875316574E-4</v>
      </c>
      <c r="XX188" s="10">
        <f t="shared" si="1752"/>
        <v>96.624235480567449</v>
      </c>
      <c r="XY188" s="9">
        <f t="shared" si="1466"/>
        <v>92.455492522466017</v>
      </c>
      <c r="XZ188" s="9">
        <f t="shared" si="1467"/>
        <v>100.79343079148806</v>
      </c>
      <c r="YA188" s="120">
        <f t="shared" si="1753"/>
        <v>96.624461656977047</v>
      </c>
      <c r="YB188" s="15">
        <f t="shared" si="1754"/>
        <v>-8.1309635162515762E-4</v>
      </c>
      <c r="YC188" s="12"/>
      <c r="YD188" s="11">
        <f t="shared" ref="YD188:YD220" si="1869">YI187</f>
        <v>-7.9998518667097329E-4</v>
      </c>
      <c r="YE188" s="10">
        <f t="shared" si="1755"/>
        <v>96.709273995462837</v>
      </c>
      <c r="YF188" s="9">
        <f t="shared" si="1468"/>
        <v>92.473661529634725</v>
      </c>
      <c r="YG188" s="9">
        <f t="shared" si="1469"/>
        <v>100.94547256677691</v>
      </c>
      <c r="YH188" s="120">
        <f t="shared" si="1756"/>
        <v>96.709567048205827</v>
      </c>
      <c r="YI188" s="15">
        <f t="shared" si="1757"/>
        <v>-8.2615131267528476E-4</v>
      </c>
      <c r="YJ188" s="12"/>
      <c r="YK188" s="11">
        <f t="shared" ref="YK188:YK220" si="1870">YP187</f>
        <v>-8.1315375746153962E-4</v>
      </c>
      <c r="YL188" s="10">
        <f t="shared" si="1758"/>
        <v>96.794380669496377</v>
      </c>
      <c r="YM188" s="9">
        <f t="shared" si="1470"/>
        <v>92.492418658668029</v>
      </c>
      <c r="YN188" s="9">
        <f t="shared" si="1471"/>
        <v>101.09699845937352</v>
      </c>
      <c r="YO188" s="120">
        <f t="shared" si="1759"/>
        <v>96.794708559020776</v>
      </c>
      <c r="YP188" s="15">
        <f t="shared" si="1760"/>
        <v>-8.3909861376819115E-4</v>
      </c>
      <c r="YQ188" s="12"/>
      <c r="YR188" s="11">
        <f t="shared" ref="YR188:YR220" si="1871">YW187</f>
        <v>-8.2621554717281882E-4</v>
      </c>
      <c r="YS188" s="10">
        <f t="shared" si="1761"/>
        <v>96.879523638762805</v>
      </c>
      <c r="YT188" s="9">
        <f t="shared" si="1472"/>
        <v>92.51176831155999</v>
      </c>
      <c r="YU188" s="9">
        <f t="shared" si="1473"/>
        <v>101.24794527807929</v>
      </c>
      <c r="YV188" s="120">
        <f t="shared" si="1762"/>
        <v>96.879856794819631</v>
      </c>
      <c r="YW188" s="15">
        <f t="shared" si="1763"/>
        <v>-8.5193166337290489E-4</v>
      </c>
      <c r="YX188" s="12"/>
      <c r="YY188" s="11">
        <f t="shared" ref="YY188:YY220" si="1872">ZD187</f>
        <v>-8.3916388454444038E-4</v>
      </c>
      <c r="YZ188" s="10">
        <f t="shared" si="1764"/>
        <v>96.964673379767333</v>
      </c>
      <c r="ZA188" s="9">
        <f t="shared" si="1474"/>
        <v>92.531714351808773</v>
      </c>
      <c r="ZB188" s="9">
        <f t="shared" si="1475"/>
        <v>101.39828363946778</v>
      </c>
      <c r="ZC188" s="120">
        <f t="shared" si="1765"/>
        <v>96.964998995638268</v>
      </c>
      <c r="ZD188" s="15">
        <f t="shared" si="1766"/>
        <v>-8.6464721932665131E-4</v>
      </c>
      <c r="ZE188" s="12"/>
      <c r="ZF188" s="11">
        <f t="shared" ref="ZF188:ZF220" si="1873">ZK187</f>
        <v>-8.5199546131003404E-4</v>
      </c>
      <c r="ZG188" s="10">
        <f t="shared" si="1767"/>
        <v>97.049817074325347</v>
      </c>
      <c r="ZH188" s="9">
        <f t="shared" si="1476"/>
        <v>92.552260247067423</v>
      </c>
      <c r="ZI188" s="9">
        <f t="shared" si="1477"/>
        <v>101.54799609700008</v>
      </c>
      <c r="ZJ188" s="120">
        <f t="shared" si="1768"/>
        <v>97.050128172033752</v>
      </c>
      <c r="ZK188" s="15">
        <f t="shared" si="1769"/>
        <v>-8.7724324212606225E-4</v>
      </c>
      <c r="ZL188" s="12"/>
      <c r="ZM188" s="11">
        <f t="shared" ref="ZM188:ZM220" si="1874">ZR187</f>
        <v>-8.6470817689246178E-4</v>
      </c>
      <c r="ZN188" s="10">
        <f t="shared" si="1770"/>
        <v>97.134947699256003</v>
      </c>
      <c r="ZO188" s="9">
        <f t="shared" si="1478"/>
        <v>92.57340912030331</v>
      </c>
      <c r="ZP188" s="9">
        <f t="shared" si="1479"/>
        <v>101.69706647897517</v>
      </c>
      <c r="ZQ188" s="120">
        <f t="shared" si="1771"/>
        <v>97.135237799639242</v>
      </c>
      <c r="ZR188" s="15">
        <f t="shared" si="1772"/>
        <v>-8.8971785019993969E-4</v>
      </c>
      <c r="ZS188" s="12"/>
      <c r="ZT188" s="11">
        <f t="shared" ref="ZT188:ZT220" si="1875">ZY187</f>
        <v>-8.7730008925824719E-4</v>
      </c>
      <c r="ZU188" s="10">
        <f t="shared" si="1773"/>
        <v>97.220058697395558</v>
      </c>
      <c r="ZV188" s="9">
        <f t="shared" si="1480"/>
        <v>92.595163754202787</v>
      </c>
      <c r="ZW188" s="9">
        <f t="shared" si="1481"/>
        <v>101.84547985206808</v>
      </c>
      <c r="ZX188" s="120">
        <f t="shared" si="1774"/>
        <v>97.220321803135434</v>
      </c>
      <c r="ZY188" s="15">
        <f t="shared" si="1775"/>
        <v>-9.0206931592405561E-4</v>
      </c>
      <c r="ZZ188" s="12"/>
      <c r="AAA188" s="11">
        <f t="shared" ref="AAA188:AAA220" si="1876">AAF187</f>
        <v>-8.8976941101225613E-4</v>
      </c>
      <c r="AAB188" s="10">
        <f t="shared" si="1776"/>
        <v>97.305143961649975</v>
      </c>
      <c r="AAC188" s="9">
        <f t="shared" si="1482"/>
        <v>92.617526596049487</v>
      </c>
      <c r="AAD188" s="9">
        <f t="shared" si="1483"/>
        <v>101.99322248414758</v>
      </c>
      <c r="AAE188" s="120">
        <f t="shared" si="1777"/>
        <v>97.305374540098541</v>
      </c>
      <c r="AAF188" s="15">
        <f t="shared" si="1778"/>
        <v>-9.1429606151949706E-4</v>
      </c>
      <c r="AAG188" s="12"/>
      <c r="AAH188" s="11">
        <f t="shared" ref="AAH188:AAH220" si="1877">AAM187</f>
        <v>-9.0211450537075271E-4</v>
      </c>
      <c r="AAI188" s="10">
        <f t="shared" si="1779"/>
        <v>97.390197818914743</v>
      </c>
      <c r="AAJ188" s="9">
        <f t="shared" si="1484"/>
        <v>92.640499763040339</v>
      </c>
      <c r="AAK188" s="9">
        <f t="shared" si="1485"/>
        <v>102.14028180651408</v>
      </c>
      <c r="AAL188" s="120">
        <f t="shared" si="1780"/>
        <v>97.39039078477721</v>
      </c>
      <c r="AAM188" s="15">
        <f t="shared" si="1781"/>
        <v>-9.2639665485178078E-4</v>
      </c>
      <c r="AAN188" s="12"/>
      <c r="AAO188" s="11">
        <f t="shared" si="1782"/>
        <v>-9.1433388203011326E-4</v>
      </c>
      <c r="AAP188" s="10">
        <f t="shared" si="1783"/>
        <v>97.475215013914564</v>
      </c>
      <c r="AAQ188" s="9">
        <f t="shared" si="1486"/>
        <v>92.664085048003656</v>
      </c>
      <c r="AAR188" s="9">
        <f t="shared" si="1487"/>
        <v>102.28664637568167</v>
      </c>
      <c r="AAS188" s="120">
        <f t="shared" si="1784"/>
        <v>97.47536571184267</v>
      </c>
      <c r="AAT188" s="15">
        <f t="shared" si="1785"/>
        <v>-9.3836980514632731E-4</v>
      </c>
      <c r="AAU188" s="12"/>
      <c r="AAV188" s="11">
        <f t="shared" si="1786"/>
        <v>-9.264261929467256E-4</v>
      </c>
      <c r="AAW188" s="10">
        <f t="shared" si="1787"/>
        <v>97.560190693007229</v>
      </c>
      <c r="AAX188" s="9">
        <f t="shared" si="1488"/>
        <v>92.688283925484384</v>
      </c>
      <c r="AAY188" s="9">
        <f t="shared" si="1489"/>
        <v>102.43230583482902</v>
      </c>
      <c r="AAZ188" s="120">
        <f t="shared" si="1788"/>
        <v>97.560294880156704</v>
      </c>
      <c r="ABA188" s="15">
        <f t="shared" si="1789"/>
        <v>-9.5021435863580455E-4</v>
      </c>
      <c r="ABB188" s="12"/>
      <c r="ABC188" s="11">
        <f t="shared" si="1227"/>
        <v>-9.3839022804380161E-4</v>
      </c>
      <c r="ABD188" s="10">
        <f t="shared" si="1228"/>
        <v>97.645120387996968</v>
      </c>
      <c r="ABE188" s="9">
        <f t="shared" si="1490"/>
        <v>92.713097558161962</v>
      </c>
      <c r="ABF188" s="9">
        <f t="shared" si="1229"/>
        <v>102.57725087503874</v>
      </c>
      <c r="ABG188" s="120">
        <f t="shared" si="1790"/>
        <v>97.645174216600353</v>
      </c>
      <c r="ABH188" s="15">
        <f t="shared" si="1230"/>
        <v>-9.6192929415444281E-4</v>
      </c>
      <c r="ABI188" s="12"/>
      <c r="ABJ188" s="11">
        <f t="shared" si="1231"/>
        <v>-9.5022491086008977E-4</v>
      </c>
      <c r="ABK188" s="10">
        <f t="shared" si="1232"/>
        <v>97.72999999999999</v>
      </c>
      <c r="ABL188" s="9">
        <f t="shared" si="1491"/>
        <v>92.738526803567225</v>
      </c>
      <c r="ABM188" s="9"/>
      <c r="ABN188" s="101">
        <f t="shared" si="1791"/>
        <v>97.72999999999999</v>
      </c>
      <c r="ABO188" s="15">
        <f t="shared" si="1233"/>
        <v>-9.735137186930176E-4</v>
      </c>
      <c r="ABP188" s="11"/>
      <c r="ABQ188" s="11"/>
    </row>
    <row r="189" spans="1:745" x14ac:dyDescent="0.2">
      <c r="A189" s="1">
        <f t="shared" si="1492"/>
        <v>175.2</v>
      </c>
      <c r="B189" s="1">
        <f t="shared" si="1792"/>
        <v>-530.86680486868977</v>
      </c>
      <c r="C189" s="1">
        <f t="shared" si="1793"/>
        <v>-2564065.8939724509</v>
      </c>
      <c r="D189" s="2">
        <f t="shared" si="1794"/>
        <v>119.74</v>
      </c>
      <c r="E189" s="7">
        <f t="shared" si="1795"/>
        <v>2.8300000000000001E-3</v>
      </c>
      <c r="F189" s="1">
        <f t="shared" si="1796"/>
        <v>6.2352202539999999E-2</v>
      </c>
      <c r="G189" s="2">
        <f t="shared" si="1797"/>
        <v>3500</v>
      </c>
      <c r="H189" s="3">
        <f t="shared" si="1164"/>
        <v>58.333333333333336</v>
      </c>
      <c r="I189" s="3">
        <f t="shared" si="1165"/>
        <v>366.52</v>
      </c>
      <c r="J189" s="1">
        <f t="shared" si="1798"/>
        <v>0.77</v>
      </c>
      <c r="K189" s="1">
        <f t="shared" si="1799"/>
        <v>0.65</v>
      </c>
      <c r="L189" s="1">
        <f t="shared" si="1166"/>
        <v>0.50050000000000006</v>
      </c>
      <c r="M189" s="40">
        <f t="shared" si="1167"/>
        <v>9.0273513153513143</v>
      </c>
      <c r="N189" s="40">
        <f t="shared" si="1168"/>
        <v>685.17596483516479</v>
      </c>
      <c r="O189" s="1">
        <f t="shared" si="1800"/>
        <v>22.01</v>
      </c>
      <c r="P189" s="1">
        <f t="shared" si="1801"/>
        <v>101</v>
      </c>
      <c r="Q189" s="2">
        <f t="shared" si="1802"/>
        <v>9568.08</v>
      </c>
      <c r="R189" s="1">
        <f t="shared" si="1169"/>
        <v>95.680800000000005</v>
      </c>
      <c r="S189" s="7">
        <f t="shared" si="1803"/>
        <v>0.1084</v>
      </c>
      <c r="T189" s="7">
        <f t="shared" si="1170"/>
        <v>9.228889823999999E-3</v>
      </c>
      <c r="U189" s="7">
        <f t="shared" si="1171"/>
        <v>5.2029491518009133E-2</v>
      </c>
      <c r="V189" s="40">
        <f t="shared" si="1172"/>
        <v>5127.2756619537149</v>
      </c>
      <c r="W189" s="1">
        <f t="shared" si="1804"/>
        <v>0</v>
      </c>
      <c r="X189" s="1">
        <f t="shared" si="1805"/>
        <v>119.74</v>
      </c>
      <c r="Y189" s="1">
        <f t="shared" si="1806"/>
        <v>97.72999999999999</v>
      </c>
      <c r="Z189" s="6">
        <f t="shared" si="1173"/>
        <v>0.80246106979523479</v>
      </c>
      <c r="AA189" s="2">
        <f t="shared" si="1807"/>
        <v>464.2</v>
      </c>
      <c r="AB189" s="40">
        <f t="shared" si="1174"/>
        <v>27481.926356927921</v>
      </c>
      <c r="AC189" s="1">
        <f t="shared" si="1175"/>
        <v>0.20611977595863853</v>
      </c>
      <c r="AD189" s="2">
        <f t="shared" si="1147"/>
        <v>67</v>
      </c>
      <c r="AE189" s="10">
        <f t="shared" si="1176"/>
        <v>13.810024989228781</v>
      </c>
      <c r="AF189" s="12">
        <f t="shared" si="1177"/>
        <v>8.2767702806200286E-2</v>
      </c>
      <c r="AG189" s="43">
        <f t="shared" si="1178"/>
        <v>-1.3763764875257816E-4</v>
      </c>
      <c r="AH189" s="97">
        <f t="shared" si="1179"/>
        <v>3.5426285183709651E-5</v>
      </c>
      <c r="AI189" s="11">
        <f t="shared" si="1180"/>
        <v>0</v>
      </c>
      <c r="AJ189" s="43">
        <f t="shared" si="1181"/>
        <v>2.0168024152753404E-3</v>
      </c>
      <c r="AK189" s="43"/>
      <c r="AL189" s="11">
        <f t="shared" si="1182"/>
        <v>0</v>
      </c>
      <c r="AM189" s="10">
        <f t="shared" si="1183"/>
        <v>92.21699843066736</v>
      </c>
      <c r="AN189" s="9"/>
      <c r="AO189" s="9">
        <f t="shared" si="1184"/>
        <v>92.03553589808476</v>
      </c>
      <c r="AP189" s="108">
        <f t="shared" si="1493"/>
        <v>92.03553589808476</v>
      </c>
      <c r="AQ189" s="15">
        <f t="shared" si="1185"/>
        <v>0</v>
      </c>
      <c r="AR189" s="49"/>
      <c r="AS189" s="11">
        <f t="shared" si="1186"/>
        <v>1.7696643509613402E-5</v>
      </c>
      <c r="AT189" s="10">
        <f t="shared" si="1187"/>
        <v>92.126262861102248</v>
      </c>
      <c r="AU189" s="9">
        <f t="shared" si="1188"/>
        <v>92.03553589808476</v>
      </c>
      <c r="AV189" s="9">
        <f t="shared" si="1189"/>
        <v>91.85492813910021</v>
      </c>
      <c r="AW189" s="101">
        <f t="shared" si="1494"/>
        <v>91.945232018592492</v>
      </c>
      <c r="AX189" s="15">
        <f t="shared" si="1495"/>
        <v>1.761244868544053E-5</v>
      </c>
      <c r="AY189" s="49"/>
      <c r="AZ189" s="11">
        <f t="shared" si="1190"/>
        <v>3.5310755137526686E-5</v>
      </c>
      <c r="BA189" s="10">
        <f t="shared" si="1191"/>
        <v>92.035941848697888</v>
      </c>
      <c r="BB189" s="9">
        <f t="shared" si="1192"/>
        <v>92.03552737323659</v>
      </c>
      <c r="BC189" s="9">
        <f t="shared" si="1193"/>
        <v>91.675156700977368</v>
      </c>
      <c r="BD189" s="101">
        <f t="shared" si="1496"/>
        <v>91.855342037106979</v>
      </c>
      <c r="BE189" s="15">
        <f t="shared" si="1194"/>
        <v>3.5142509981792673E-5</v>
      </c>
      <c r="BF189" s="49"/>
      <c r="BG189" s="11">
        <f t="shared" si="1195"/>
        <v>5.2842448065585008E-5</v>
      </c>
      <c r="BH189" s="10">
        <f t="shared" si="1196"/>
        <v>91.94601776041084</v>
      </c>
      <c r="BI189" s="9">
        <f t="shared" si="1197"/>
        <v>92.035493433167247</v>
      </c>
      <c r="BJ189" s="9">
        <f t="shared" si="1198"/>
        <v>91.496203206577704</v>
      </c>
      <c r="BK189" s="101">
        <f t="shared" si="1497"/>
        <v>91.765848319872475</v>
      </c>
      <c r="BL189" s="15">
        <f t="shared" si="1199"/>
        <v>5.2590328874969239E-5</v>
      </c>
      <c r="BM189" s="49"/>
      <c r="BN189" s="11">
        <f t="shared" si="1200"/>
        <v>7.0291851605081438E-5</v>
      </c>
      <c r="BO189" s="10">
        <f t="shared" si="1201"/>
        <v>91.856473119875915</v>
      </c>
      <c r="BP189" s="9">
        <f t="shared" si="1202"/>
        <v>92.035417425230293</v>
      </c>
      <c r="BQ189" s="9">
        <f t="shared" si="1203"/>
        <v>91.318049361896925</v>
      </c>
      <c r="BR189" s="101">
        <f t="shared" si="1498"/>
        <v>91.676733393563609</v>
      </c>
      <c r="BS189" s="15">
        <f t="shared" si="1204"/>
        <v>6.9956065426372943E-5</v>
      </c>
      <c r="BT189" s="12"/>
      <c r="BU189" s="11">
        <f t="shared" si="1205"/>
        <v>8.7659110310465307E-5</v>
      </c>
      <c r="BV189" s="10">
        <f t="shared" si="1206"/>
        <v>91.767290610330761</v>
      </c>
      <c r="BW189" s="9">
        <f t="shared" si="1207"/>
        <v>92.035282932775033</v>
      </c>
      <c r="BX189" s="9">
        <f t="shared" si="1208"/>
        <v>91.14067696328064</v>
      </c>
      <c r="BY189" s="101">
        <f t="shared" si="1499"/>
        <v>91.587979948027836</v>
      </c>
      <c r="BZ189" s="15">
        <f t="shared" si="1209"/>
        <v>8.7239893900448965E-5</v>
      </c>
      <c r="CA189" s="12"/>
      <c r="CB189" s="11">
        <f t="shared" si="1210"/>
        <v>1.0494438311715248E-4</v>
      </c>
      <c r="CC189" s="10">
        <f t="shared" si="1211"/>
        <v>91.678453077349275</v>
      </c>
      <c r="CD189" s="9">
        <f t="shared" si="1212"/>
        <v>92.035073773354981</v>
      </c>
      <c r="CE189" s="9">
        <f t="shared" si="1213"/>
        <v>90.964067904317517</v>
      </c>
      <c r="CF189" s="101">
        <f t="shared" si="1500"/>
        <v>91.499570838836249</v>
      </c>
      <c r="CG189" s="15">
        <f t="shared" si="1214"/>
        <v>1.0444200191777517E-4</v>
      </c>
      <c r="CH189" s="12"/>
      <c r="CI189" s="11">
        <f t="shared" si="1215"/>
        <v>1.2214784250423036E-4</v>
      </c>
      <c r="CJ189" s="10">
        <f t="shared" si="1216"/>
        <v>91.589943531385813</v>
      </c>
      <c r="CK189" s="9">
        <f t="shared" si="1217"/>
        <v>92.034773996881128</v>
      </c>
      <c r="CL189" s="9">
        <f t="shared" si="1218"/>
        <v>90.788204182422632</v>
      </c>
      <c r="CM189" s="101">
        <f t="shared" si="1501"/>
        <v>91.41148908965188</v>
      </c>
      <c r="CN189" s="15">
        <f t="shared" si="1219"/>
        <v>1.2156258963298054E-4</v>
      </c>
      <c r="CO189" s="12"/>
      <c r="CP189" s="11">
        <f t="shared" si="1220"/>
        <v>1.3926967368137848E-4</v>
      </c>
      <c r="CQ189" s="10">
        <f t="shared" si="1221"/>
        <v>91.501745150139342</v>
      </c>
      <c r="CR189" s="9">
        <f t="shared" si="1222"/>
        <v>92.034367883725764</v>
      </c>
      <c r="CS189" s="9">
        <f t="shared" si="1309"/>
        <v>90.613067905110469</v>
      </c>
      <c r="CT189" s="101">
        <f t="shared" si="1502"/>
        <v>91.32371789441811</v>
      </c>
      <c r="CU189" s="15">
        <f t="shared" si="1223"/>
        <v>1.3860186893810698E-4</v>
      </c>
      <c r="CV189" s="12"/>
      <c r="CW189" s="11">
        <f t="shared" si="1503"/>
        <v>1.5631007380063664E-4</v>
      </c>
      <c r="CX189" s="10">
        <f t="shared" si="1504"/>
        <v>91.413841280739859</v>
      </c>
      <c r="CY189" s="9">
        <f t="shared" si="1310"/>
        <v>92.03383994278208</v>
      </c>
      <c r="CZ189" s="9">
        <f t="shared" si="1311"/>
        <v>90.4386412959701</v>
      </c>
      <c r="DA189" s="101">
        <f t="shared" si="1505"/>
        <v>91.23624061937609</v>
      </c>
      <c r="DB189" s="15">
        <f t="shared" si="1506"/>
        <v>1.5556006269069409E-4</v>
      </c>
      <c r="DC189" s="12"/>
      <c r="DD189" s="11">
        <f t="shared" si="1507"/>
        <v>1.732692511923307E-4</v>
      </c>
      <c r="DE189" s="10">
        <f t="shared" si="1508"/>
        <v>91.326215441765868</v>
      </c>
      <c r="DF189" s="9">
        <f t="shared" si="1312"/>
        <v>92.033174909484586</v>
      </c>
      <c r="DG189" s="9">
        <f t="shared" si="1313"/>
        <v>90.264906700342138</v>
      </c>
      <c r="DH189" s="101">
        <f t="shared" si="1509"/>
        <v>91.149040804913369</v>
      </c>
      <c r="DI189" s="15">
        <f t="shared" si="1510"/>
        <v>1.7243740396714373E-4</v>
      </c>
      <c r="DJ189" s="12"/>
      <c r="DK189" s="11">
        <f t="shared" si="1511"/>
        <v>1.9014742462570417E-4</v>
      </c>
      <c r="DL189" s="10">
        <f t="shared" si="1512"/>
        <v>91.238851325095084</v>
      </c>
      <c r="DM189" s="9">
        <f t="shared" si="1314"/>
        <v>92.032357743795302</v>
      </c>
      <c r="DN189" s="9">
        <f t="shared" si="1315"/>
        <v>90.091846590710873</v>
      </c>
      <c r="DO189" s="101">
        <f t="shared" si="1513"/>
        <v>91.062102167253087</v>
      </c>
      <c r="DP189" s="15">
        <f t="shared" si="1514"/>
        <v>1.8923413534050268E-4</v>
      </c>
      <c r="DQ189" s="12"/>
      <c r="DR189" s="11">
        <f t="shared" si="1515"/>
        <v>2.0694482259344432E-4</v>
      </c>
      <c r="DS189" s="10">
        <f t="shared" si="1516"/>
        <v>91.151732797597333</v>
      </c>
      <c r="DT189" s="9">
        <f t="shared" si="1316"/>
        <v>92.031373628160068</v>
      </c>
      <c r="DU189" s="9">
        <f t="shared" si="1317"/>
        <v>89.919443571810135</v>
      </c>
      <c r="DV189" s="101">
        <f t="shared" si="1517"/>
        <v>90.975408599985101</v>
      </c>
      <c r="DW189" s="15">
        <f t="shared" si="1518"/>
        <v>2.05950508183248E-4</v>
      </c>
      <c r="DX189" s="12"/>
      <c r="DY189" s="11">
        <f t="shared" si="1519"/>
        <v>2.2366168262068705E-4</v>
      </c>
      <c r="DZ189" s="10">
        <f t="shared" si="1520"/>
        <v>91.064843902671129</v>
      </c>
      <c r="EA189" s="9">
        <f t="shared" si="1318"/>
        <v>92.030207965439615</v>
      </c>
      <c r="EB189" s="9">
        <f t="shared" si="1319"/>
        <v>89.747680385457926</v>
      </c>
      <c r="EC189" s="101">
        <f t="shared" si="1521"/>
        <v>90.888944175448771</v>
      </c>
      <c r="ED189" s="15">
        <f t="shared" si="1522"/>
        <v>2.2258678199408018E-4</v>
      </c>
      <c r="EE189" s="12"/>
      <c r="EF189" s="11">
        <f t="shared" si="1523"/>
        <v>2.4029825059751947E-4</v>
      </c>
      <c r="EG189" s="10">
        <f t="shared" si="1524"/>
        <v>90.978168861633407</v>
      </c>
      <c r="EH189" s="9">
        <f t="shared" si="1320"/>
        <v>92.02884637681926</v>
      </c>
      <c r="EI189" s="9">
        <f t="shared" si="1321"/>
        <v>89.576539915119525</v>
      </c>
      <c r="EJ189" s="101">
        <f t="shared" si="1525"/>
        <v>90.802693145969386</v>
      </c>
      <c r="EK189" s="15">
        <f t="shared" si="1526"/>
        <v>2.3914322374909264E-4</v>
      </c>
      <c r="EL189" s="12"/>
      <c r="EM189" s="11">
        <f t="shared" si="1527"/>
        <v>2.568547801353741E-4</v>
      </c>
      <c r="EN189" s="10">
        <f t="shared" si="1528"/>
        <v>90.891692074964311</v>
      </c>
      <c r="EO189" s="9">
        <f t="shared" si="1322"/>
        <v>92.027274699701252</v>
      </c>
      <c r="EP189" s="9">
        <f t="shared" si="1323"/>
        <v>89.406005190209498</v>
      </c>
      <c r="EQ189" s="101">
        <f t="shared" si="1529"/>
        <v>90.716639944955375</v>
      </c>
      <c r="ER189" s="15">
        <f t="shared" si="1530"/>
        <v>2.5562010727671076E-4</v>
      </c>
      <c r="ES189" s="12"/>
      <c r="ET189" s="11">
        <f t="shared" si="1531"/>
        <v>2.733315319467542E-4</v>
      </c>
      <c r="EU189" s="10">
        <f t="shared" si="1532"/>
        <v>90.80539812341398</v>
      </c>
      <c r="EV189" s="9">
        <f t="shared" si="1324"/>
        <v>92.025478985583504</v>
      </c>
      <c r="EW189" s="9">
        <f t="shared" si="1325"/>
        <v>89.236059390138109</v>
      </c>
      <c r="EX189" s="101">
        <f t="shared" si="1533"/>
        <v>90.630769187860807</v>
      </c>
      <c r="EY189" s="15">
        <f t="shared" si="1534"/>
        <v>2.7201771265624759E-4</v>
      </c>
      <c r="EZ189" s="12"/>
      <c r="FA189" s="11">
        <f t="shared" si="1535"/>
        <v>2.8972877324807755E-4</v>
      </c>
      <c r="FB189" s="10">
        <f t="shared" si="1536"/>
        <v>90.719271768975887</v>
      </c>
      <c r="FC189" s="9">
        <f t="shared" si="1326"/>
        <v>92.023445497928108</v>
      </c>
      <c r="FD189" s="9">
        <f t="shared" si="1327"/>
        <v>89.066685848109401</v>
      </c>
      <c r="FE189" s="101">
        <f t="shared" si="1537"/>
        <v>90.545065673018755</v>
      </c>
      <c r="FF189" s="15">
        <f t="shared" si="1538"/>
        <v>2.8833632563965298E-4</v>
      </c>
      <c r="FG189" s="12"/>
      <c r="FH189" s="11">
        <f t="shared" si="1539"/>
        <v>3.0604677718532486E-4</v>
      </c>
      <c r="FI189" s="10">
        <f t="shared" si="1540"/>
        <v>90.633297955731976</v>
      </c>
      <c r="FJ189" s="9">
        <f t="shared" si="1328"/>
        <v>92.021160710022897</v>
      </c>
      <c r="FK189" s="9">
        <f t="shared" si="1329"/>
        <v>88.897868054678199</v>
      </c>
      <c r="FL189" s="101">
        <f t="shared" si="1541"/>
        <v>90.459514382350548</v>
      </c>
      <c r="FM189" s="15">
        <f t="shared" si="1542"/>
        <v>3.0457623709611399E-4</v>
      </c>
      <c r="FN189" s="12"/>
      <c r="FO189" s="11">
        <f t="shared" si="1543"/>
        <v>3.222858222821161E-4</v>
      </c>
      <c r="FP189" s="10">
        <f t="shared" si="1544"/>
        <v>90.547461810574717</v>
      </c>
      <c r="FQ189" s="9">
        <f t="shared" si="1330"/>
        <v>92.018611302839233</v>
      </c>
      <c r="FR189" s="9">
        <f t="shared" si="1331"/>
        <v>88.729589661071401</v>
      </c>
      <c r="FS189" s="101">
        <f t="shared" si="1545"/>
        <v>90.37410048195531</v>
      </c>
      <c r="FT189" s="15">
        <f t="shared" si="1546"/>
        <v>3.2073774247926685E-4</v>
      </c>
      <c r="FU189" s="12"/>
      <c r="FV189" s="11">
        <f t="shared" si="1547"/>
        <v>3.3844619190998769E-4</v>
      </c>
      <c r="FW189" s="10">
        <f t="shared" si="1548"/>
        <v>90.461748643810239</v>
      </c>
      <c r="FX189" s="9">
        <f t="shared" si="1332"/>
        <v>92.015784162888792</v>
      </c>
      <c r="FY189" s="9">
        <f t="shared" si="1333"/>
        <v>88.561834482280219</v>
      </c>
      <c r="FZ189" s="101">
        <f t="shared" si="1549"/>
        <v>90.288809322584513</v>
      </c>
      <c r="GA189" s="15">
        <f t="shared" si="1550"/>
        <v>3.3682114131663971E-4</v>
      </c>
      <c r="GB189" s="12"/>
      <c r="GC189" s="11">
        <f t="shared" si="1551"/>
        <v>3.545281737805376E-4</v>
      </c>
      <c r="GD189" s="10">
        <f t="shared" si="1552"/>
        <v>90.376143949647229</v>
      </c>
      <c r="GE189" s="9">
        <f t="shared" si="1334"/>
        <v>92.012666380082109</v>
      </c>
      <c r="GF189" s="9">
        <f t="shared" si="1335"/>
        <v>88.394586499934661</v>
      </c>
      <c r="GG189" s="101">
        <f t="shared" si="1553"/>
        <v>90.203626440008378</v>
      </c>
      <c r="GH189" s="15">
        <f t="shared" si="1554"/>
        <v>3.528267367205313E-4</v>
      </c>
      <c r="GI189" s="12"/>
      <c r="GJ189" s="11">
        <f t="shared" si="1224"/>
        <v>3.7053205945862392E-4</v>
      </c>
      <c r="GK189" s="10">
        <f t="shared" si="1225"/>
        <v>90.290633406578451</v>
      </c>
      <c r="GL189" s="9">
        <f t="shared" si="1336"/>
        <v>92.009245245591416</v>
      </c>
      <c r="GM189" s="9">
        <f t="shared" si="1337"/>
        <v>88.227829864959205</v>
      </c>
      <c r="GN189" s="120">
        <f t="shared" si="1555"/>
        <v>90.11853755527531</v>
      </c>
      <c r="GO189" s="15">
        <f t="shared" si="1226"/>
        <v>3.6875483492059089E-4</v>
      </c>
      <c r="GP189" s="12"/>
      <c r="GQ189" s="11">
        <f t="shared" si="1556"/>
        <v>3.8645814389695978E-4</v>
      </c>
      <c r="GR189" s="10">
        <f t="shared" si="1557"/>
        <v>90.205202877655552</v>
      </c>
      <c r="GS189" s="9">
        <f t="shared" si="1338"/>
        <v>92.005508249720094</v>
      </c>
      <c r="GT189" s="9">
        <f t="shared" si="1339"/>
        <v>88.061548900022572</v>
      </c>
      <c r="GU189" s="120">
        <f t="shared" si="1558"/>
        <v>90.033528574871326</v>
      </c>
      <c r="GV189" s="15">
        <f t="shared" si="1559"/>
        <v>3.846057448171917E-4</v>
      </c>
      <c r="GW189" s="12"/>
      <c r="GX189" s="11">
        <f t="shared" si="1560"/>
        <v>4.0230672499109418E-4</v>
      </c>
      <c r="GY189" s="10">
        <f t="shared" si="1561"/>
        <v>90.119838410664755</v>
      </c>
      <c r="GZ189" s="9">
        <f t="shared" si="1340"/>
        <v>92.001443079780884</v>
      </c>
      <c r="HA189" s="9">
        <f t="shared" si="1341"/>
        <v>87.895728101788109</v>
      </c>
      <c r="HB189" s="101">
        <f t="shared" si="1562"/>
        <v>89.948585590784489</v>
      </c>
      <c r="HC189" s="15">
        <f t="shared" si="1563"/>
        <v>4.003797775550392E-4</v>
      </c>
      <c r="HD189" s="12"/>
      <c r="HE189" s="11">
        <f t="shared" si="1564"/>
        <v>4.1807810315440077E-4</v>
      </c>
      <c r="HF189" s="10">
        <f t="shared" si="1565"/>
        <v>90.034526238207604</v>
      </c>
      <c r="HG189" s="9">
        <f t="shared" si="1342"/>
        <v>91.997037617984986</v>
      </c>
      <c r="HH189" s="9">
        <f t="shared" si="1343"/>
        <v>87.730352142965103</v>
      </c>
      <c r="HI189" s="101">
        <f t="shared" si="1566"/>
        <v>89.863694880475038</v>
      </c>
      <c r="HJ189" s="15">
        <f t="shared" si="1567"/>
        <v>4.1607724611729819E-4</v>
      </c>
      <c r="HK189" s="12"/>
      <c r="HL189" s="11">
        <f t="shared" si="1568"/>
        <v>4.3377258091321637E-4</v>
      </c>
      <c r="HM189" s="10">
        <f t="shared" si="1569"/>
        <v>89.949252777687917</v>
      </c>
      <c r="HN189" s="9">
        <f t="shared" si="1344"/>
        <v>91.992279939343788</v>
      </c>
      <c r="HO189" s="9">
        <f t="shared" si="1345"/>
        <v>87.565405874176207</v>
      </c>
      <c r="HP189" s="120">
        <f t="shared" si="1570"/>
        <v>89.778842906759991</v>
      </c>
      <c r="HQ189" s="15">
        <f t="shared" si="1571"/>
        <v>4.3169846493886036E-4</v>
      </c>
      <c r="HR189" s="12"/>
      <c r="HS189" s="11">
        <f t="shared" si="1808"/>
        <v>4.4939046252085688E-4</v>
      </c>
      <c r="HT189" s="10">
        <f t="shared" si="1572"/>
        <v>89.864004631213419</v>
      </c>
      <c r="HU189" s="9">
        <f t="shared" si="1346"/>
        <v>91.987158309584999</v>
      </c>
      <c r="HV189" s="9">
        <f t="shared" si="1347"/>
        <v>87.400874325641013</v>
      </c>
      <c r="HW189" s="120">
        <f t="shared" si="1573"/>
        <v>89.694016317613006</v>
      </c>
      <c r="HX189" s="15">
        <f t="shared" si="1574"/>
        <v>4.4724374953895223E-4</v>
      </c>
      <c r="HY189" s="12"/>
      <c r="HZ189" s="11">
        <f t="shared" si="1809"/>
        <v>4.6493205359071611E-4</v>
      </c>
      <c r="IA189" s="10">
        <f t="shared" si="1575"/>
        <v>89.778768585412791</v>
      </c>
      <c r="IB189" s="9">
        <f t="shared" si="1348"/>
        <v>91.981661183084796</v>
      </c>
      <c r="IC189" s="9">
        <f t="shared" si="1349"/>
        <v>87.236742708684631</v>
      </c>
      <c r="ID189" s="120">
        <f t="shared" si="1576"/>
        <v>89.609201945884706</v>
      </c>
      <c r="IE189" s="15">
        <f t="shared" si="1577"/>
        <v>4.6271341617237717E-4</v>
      </c>
      <c r="IF189" s="12"/>
      <c r="IG189" s="11">
        <f t="shared" si="1810"/>
        <v>4.8039766074770956E-4</v>
      </c>
      <c r="IH189" s="10">
        <f t="shared" si="1578"/>
        <v>89.693531611173341</v>
      </c>
      <c r="II189" s="9">
        <f t="shared" si="1350"/>
        <v>91.975777200817333</v>
      </c>
      <c r="IJ189" s="9">
        <f t="shared" si="1351"/>
        <v>87.072996417077505</v>
      </c>
      <c r="IK189" s="120">
        <f t="shared" si="1579"/>
        <v>89.524386808947412</v>
      </c>
      <c r="IL189" s="15">
        <f t="shared" si="1580"/>
        <v>4.781077814988857E-4</v>
      </c>
      <c r="IM189" s="12"/>
      <c r="IN189" s="11">
        <f t="shared" si="1811"/>
        <v>4.9578759129762873E-4</v>
      </c>
      <c r="IO189" s="10">
        <f t="shared" si="1581"/>
        <v>89.608280863303065</v>
      </c>
      <c r="IP189" s="9">
        <f t="shared" si="1352"/>
        <v>91.969495188323023</v>
      </c>
      <c r="IQ189" s="9">
        <f t="shared" si="1353"/>
        <v>86.909621028212143</v>
      </c>
      <c r="IR189" s="120">
        <f t="shared" si="1582"/>
        <v>89.43955810826759</v>
      </c>
      <c r="IS189" s="15">
        <f t="shared" si="1583"/>
        <v>4.9342716227030728E-4</v>
      </c>
      <c r="IT189" s="12"/>
      <c r="IU189" s="11">
        <f t="shared" si="1812"/>
        <v>5.1110215291400615E-4</v>
      </c>
      <c r="IV189" s="10">
        <f t="shared" si="1584"/>
        <v>89.523003680120496</v>
      </c>
      <c r="IW189" s="9">
        <f t="shared" si="1354"/>
        <v>91.962804153696666</v>
      </c>
      <c r="IX189" s="9">
        <f t="shared" si="1355"/>
        <v>86.746602304122931</v>
      </c>
      <c r="IY189" s="120">
        <f t="shared" si="1585"/>
        <v>89.354703228909798</v>
      </c>
      <c r="IZ189" s="15">
        <f t="shared" si="1586"/>
        <v>5.086718750349124E-4</v>
      </c>
      <c r="JA189" s="12"/>
      <c r="JB189" s="11">
        <f t="shared" si="1813"/>
        <v>5.2634165334198755E-4</v>
      </c>
      <c r="JC189" s="10">
        <f t="shared" si="1587"/>
        <v>89.437687582975997</v>
      </c>
      <c r="JD189" s="9">
        <f t="shared" si="1356"/>
        <v>91.955693285596553</v>
      </c>
      <c r="JE189" s="9">
        <f t="shared" si="1357"/>
        <v>86.583926192354525</v>
      </c>
      <c r="JF189" s="120">
        <f t="shared" si="1588"/>
        <v>89.269809738975539</v>
      </c>
      <c r="JG189" s="15">
        <f t="shared" si="1589"/>
        <v>5.2384223585856028E-4</v>
      </c>
      <c r="JH189" s="12"/>
      <c r="JI189" s="11">
        <f t="shared" si="1814"/>
        <v>5.4150640011880579E-4</v>
      </c>
      <c r="JJ189" s="10">
        <f t="shared" si="1590"/>
        <v>89.35232027570774</v>
      </c>
      <c r="JK189" s="9">
        <f t="shared" si="1358"/>
        <v>91.948151951275477</v>
      </c>
      <c r="JL189" s="9">
        <f t="shared" si="1359"/>
        <v>86.421578826686584</v>
      </c>
      <c r="JM189" s="120">
        <f t="shared" si="1591"/>
        <v>89.184865388981024</v>
      </c>
      <c r="JN189" s="15">
        <f t="shared" si="1592"/>
        <v>5.3893856006203525E-4</v>
      </c>
      <c r="JO189" s="12"/>
      <c r="JP189" s="11">
        <f t="shared" si="1815"/>
        <v>5.5659670031022162E-4</v>
      </c>
      <c r="JQ189" s="10">
        <f t="shared" si="1593"/>
        <v>89.26688964403661</v>
      </c>
      <c r="JR189" s="9">
        <f t="shared" si="1360"/>
        <v>91.940169694634506</v>
      </c>
      <c r="JS189" s="9">
        <f t="shared" si="1361"/>
        <v>86.259546527718186</v>
      </c>
      <c r="JT189" s="120">
        <f t="shared" si="1594"/>
        <v>89.099858111176346</v>
      </c>
      <c r="JU189" s="15">
        <f t="shared" si="1595"/>
        <v>5.5396116197424766E-4</v>
      </c>
      <c r="JV189" s="12"/>
      <c r="JW189" s="11">
        <f t="shared" si="1816"/>
        <v>5.7161286026266112E-4</v>
      </c>
      <c r="JX189" s="10">
        <f t="shared" si="1596"/>
        <v>89.181383754902143</v>
      </c>
      <c r="JY189" s="9">
        <f t="shared" si="1362"/>
        <v>91.931736234300175</v>
      </c>
      <c r="JZ189" s="9">
        <f t="shared" si="1363"/>
        <v>87.229887337858145</v>
      </c>
      <c r="KA189" s="120">
        <f t="shared" si="1597"/>
        <v>89.580811786079153</v>
      </c>
      <c r="KB189" s="15">
        <f t="shared" si="1598"/>
        <v>4.5851337108042628E-4</v>
      </c>
      <c r="KC189" s="12"/>
      <c r="KD189" s="11">
        <f t="shared" si="1817"/>
        <v>4.7584298207645719E-4</v>
      </c>
      <c r="KE189" s="10">
        <f t="shared" si="1599"/>
        <v>89.663442841174003</v>
      </c>
      <c r="KF189" s="9">
        <f t="shared" si="1364"/>
        <v>91.925958584938556</v>
      </c>
      <c r="KG189" s="9">
        <f t="shared" si="1365"/>
        <v>94.007734132258236</v>
      </c>
      <c r="KH189" s="120">
        <f t="shared" si="1600"/>
        <v>92.966846358598389</v>
      </c>
      <c r="KI189" s="15">
        <f t="shared" si="1601"/>
        <v>-2.0300991058148202E-4</v>
      </c>
      <c r="KJ189" s="12"/>
      <c r="KK189" s="11">
        <f t="shared" si="1818"/>
        <v>-1.8642365015628584E-4</v>
      </c>
      <c r="KL189" s="10">
        <f t="shared" si="1602"/>
        <v>93.05284378874876</v>
      </c>
      <c r="KM189" s="9">
        <f t="shared" si="1366"/>
        <v>91.927091198223422</v>
      </c>
      <c r="KN189" s="9">
        <f t="shared" si="1367"/>
        <v>94.103763771738301</v>
      </c>
      <c r="KO189" s="120">
        <f t="shared" si="1603"/>
        <v>93.015427484980862</v>
      </c>
      <c r="KP189" s="15">
        <f t="shared" si="1604"/>
        <v>-2.122640479101402E-4</v>
      </c>
      <c r="KQ189" s="12"/>
      <c r="KR189" s="11">
        <f t="shared" si="1819"/>
        <v>-1.957046026587945E-4</v>
      </c>
      <c r="KS189" s="10">
        <f t="shared" si="1605"/>
        <v>93.101384891384043</v>
      </c>
      <c r="KT189" s="9">
        <f t="shared" si="1368"/>
        <v>91.928329424612855</v>
      </c>
      <c r="KU189" s="9">
        <f t="shared" si="1369"/>
        <v>94.202102391833364</v>
      </c>
      <c r="KV189" s="120">
        <f t="shared" si="1606"/>
        <v>93.065215908223109</v>
      </c>
      <c r="KW189" s="15">
        <f t="shared" si="1607"/>
        <v>-2.2173305251488106E-4</v>
      </c>
      <c r="KX189" s="12"/>
      <c r="KY189" s="11">
        <f t="shared" si="1820"/>
        <v>-2.0520191654666977E-4</v>
      </c>
      <c r="KZ189" s="10">
        <f t="shared" si="1608"/>
        <v>93.151132803525783</v>
      </c>
      <c r="LA189" s="9">
        <f t="shared" si="1370"/>
        <v>91.929680588543192</v>
      </c>
      <c r="LB189" s="9">
        <f t="shared" si="1371"/>
        <v>94.302722064248556</v>
      </c>
      <c r="LC189" s="120">
        <f t="shared" si="1609"/>
        <v>93.116201326395867</v>
      </c>
      <c r="LD189" s="15">
        <f t="shared" si="1610"/>
        <v>-2.3141348663133099E-4</v>
      </c>
      <c r="LE189" s="12"/>
      <c r="LF189" s="11">
        <f t="shared" si="1821"/>
        <v>-2.1491219792063004E-4</v>
      </c>
      <c r="LG189" s="10">
        <f t="shared" si="1611"/>
        <v>93.202077297073629</v>
      </c>
      <c r="LH189" s="9">
        <f t="shared" si="1372"/>
        <v>91.931152306209171</v>
      </c>
      <c r="LI189" s="9">
        <f t="shared" si="1373"/>
        <v>94.405596492504486</v>
      </c>
      <c r="LJ189" s="120">
        <f t="shared" si="1612"/>
        <v>93.168374399356821</v>
      </c>
      <c r="LK189" s="15">
        <f t="shared" si="1613"/>
        <v>-2.4130204317436975E-4</v>
      </c>
      <c r="LL189" s="12"/>
      <c r="LM189" s="11">
        <f t="shared" si="1822"/>
        <v>-2.2483218306750688E-4</v>
      </c>
      <c r="LN189" s="10">
        <f t="shared" si="1614"/>
        <v>93.254209110164652</v>
      </c>
      <c r="LO189" s="9">
        <f t="shared" si="1374"/>
        <v>91.932752487432111</v>
      </c>
      <c r="LP189" s="9">
        <f t="shared" si="1375"/>
        <v>94.510695758439908</v>
      </c>
      <c r="LQ189" s="120">
        <f t="shared" si="1615"/>
        <v>93.22172412293601</v>
      </c>
      <c r="LR189" s="15">
        <f t="shared" si="1616"/>
        <v>-2.5139503324709953E-4</v>
      </c>
      <c r="LS189" s="12"/>
      <c r="LT189" s="11">
        <f t="shared" si="1823"/>
        <v>-2.3495822531463789E-4</v>
      </c>
      <c r="LU189" s="10">
        <f t="shared" si="1617"/>
        <v>93.307517318056398</v>
      </c>
      <c r="LV189" s="9">
        <f t="shared" si="1376"/>
        <v>91.934489330412958</v>
      </c>
      <c r="LW189" s="9">
        <f t="shared" si="1377"/>
        <v>94.617988298347584</v>
      </c>
      <c r="LX189" s="120">
        <f t="shared" si="1618"/>
        <v>93.276238814380264</v>
      </c>
      <c r="LY189" s="15">
        <f t="shared" si="1619"/>
        <v>-2.616885793606893E-4</v>
      </c>
      <c r="LZ189" s="12"/>
      <c r="MA189" s="11">
        <f t="shared" si="1824"/>
        <v>-2.4528648831163732E-4</v>
      </c>
      <c r="MB189" s="10">
        <f t="shared" si="1620"/>
        <v>93.36199031939924</v>
      </c>
      <c r="MC189" s="9">
        <f t="shared" si="1378"/>
        <v>91.936371317809005</v>
      </c>
      <c r="MD189" s="9">
        <f t="shared" si="1379"/>
        <v>94.727442990454293</v>
      </c>
      <c r="ME189" s="120">
        <f t="shared" si="1621"/>
        <v>93.331907154131642</v>
      </c>
      <c r="MF189" s="15">
        <f t="shared" si="1622"/>
        <v>-2.7217881938317257E-4</v>
      </c>
      <c r="MG189" s="12"/>
      <c r="MH189" s="11">
        <f t="shared" si="1825"/>
        <v>-2.5581315013321849E-4</v>
      </c>
      <c r="MI189" s="10">
        <f t="shared" si="1623"/>
        <v>93.417616879136659</v>
      </c>
      <c r="MJ189" s="9">
        <f t="shared" si="1380"/>
        <v>91.938407214907173</v>
      </c>
      <c r="MK189" s="9">
        <f t="shared" si="1381"/>
        <v>94.839024523813436</v>
      </c>
      <c r="ML189" s="120">
        <f t="shared" si="1624"/>
        <v>93.388715869360311</v>
      </c>
      <c r="MM189" s="15">
        <f t="shared" si="1625"/>
        <v>-2.8286145510274903E-4</v>
      </c>
      <c r="MN189" s="12"/>
      <c r="MO189" s="11">
        <f t="shared" si="1826"/>
        <v>-2.6653395114518616E-4</v>
      </c>
      <c r="MP189" s="10">
        <f t="shared" si="1626"/>
        <v>93.474383808610099</v>
      </c>
      <c r="MQ189" s="9">
        <f t="shared" si="1382"/>
        <v>91.940606060400626</v>
      </c>
      <c r="MR189" s="9">
        <f t="shared" si="1383"/>
        <v>94.952697027656498</v>
      </c>
      <c r="MS189" s="120">
        <f t="shared" si="1627"/>
        <v>93.446651544028555</v>
      </c>
      <c r="MT189" s="15">
        <f t="shared" si="1628"/>
        <v>-2.9373210705313632E-4</v>
      </c>
      <c r="MU189" s="12"/>
      <c r="MV189" s="11">
        <f t="shared" si="1827"/>
        <v>-2.7744454913694795E-4</v>
      </c>
      <c r="MW189" s="10">
        <f t="shared" si="1629"/>
        <v>93.532277777738358</v>
      </c>
      <c r="MX189" s="9">
        <f t="shared" si="1384"/>
        <v>91.942977161177524</v>
      </c>
      <c r="MY189" s="9">
        <f t="shared" si="1385"/>
        <v>95.068424069187884</v>
      </c>
      <c r="MZ189" s="120">
        <f t="shared" si="1630"/>
        <v>93.505700615182704</v>
      </c>
      <c r="NA189" s="15">
        <f t="shared" si="1631"/>
        <v>-3.0478631480674369E-4</v>
      </c>
      <c r="NB189" s="12"/>
      <c r="NC189" s="11">
        <f t="shared" si="1828"/>
        <v>-2.8854051952527214E-4</v>
      </c>
      <c r="ND189" s="10">
        <f t="shared" si="1632"/>
        <v>93.591285311069626</v>
      </c>
      <c r="NE189" s="9">
        <f t="shared" si="1386"/>
        <v>91.945530086418486</v>
      </c>
      <c r="NF189" s="9">
        <f t="shared" si="1387"/>
        <v>95.186165665306845</v>
      </c>
      <c r="NG189" s="120">
        <f t="shared" si="1633"/>
        <v>93.565847875862659</v>
      </c>
      <c r="NH189" s="15">
        <f t="shared" si="1634"/>
        <v>-3.1601924614031008E-4</v>
      </c>
      <c r="NI189" s="12"/>
      <c r="NJ189" s="11">
        <f t="shared" si="1829"/>
        <v>-2.9981706396247905E-4</v>
      </c>
      <c r="NK189" s="10">
        <f t="shared" si="1635"/>
        <v>93.651391288044607</v>
      </c>
      <c r="NL189" s="9">
        <f t="shared" si="1388"/>
        <v>91.948274655945042</v>
      </c>
      <c r="NM189" s="9">
        <f t="shared" si="1389"/>
        <v>95.305880640301211</v>
      </c>
      <c r="NN189" s="120">
        <f t="shared" si="1636"/>
        <v>93.627077648123134</v>
      </c>
      <c r="NO189" s="15">
        <f t="shared" si="1637"/>
        <v>-3.2742592808797702E-4</v>
      </c>
      <c r="NP189" s="12"/>
      <c r="NQ189" s="11">
        <f t="shared" si="1830"/>
        <v>-3.112692415726565E-4</v>
      </c>
      <c r="NR189" s="10">
        <f t="shared" si="1638"/>
        <v>93.712580117412642</v>
      </c>
      <c r="NS189" s="9">
        <f t="shared" si="1390"/>
        <v>91.951220931116211</v>
      </c>
      <c r="NT189" s="9">
        <f t="shared" si="1391"/>
        <v>95.427527634691785</v>
      </c>
      <c r="NU189" s="120">
        <f t="shared" si="1639"/>
        <v>93.689374282903998</v>
      </c>
      <c r="NV189" s="15">
        <f t="shared" si="1640"/>
        <v>-3.3900134620916302E-4</v>
      </c>
      <c r="NW189" s="12"/>
      <c r="NX189" s="11">
        <f t="shared" si="1831"/>
        <v>-3.2289206827765797E-4</v>
      </c>
      <c r="NY189" s="10">
        <f t="shared" si="1641"/>
        <v>93.774836237642006</v>
      </c>
      <c r="NZ189" s="9">
        <f t="shared" si="1392"/>
        <v>91.9543792066587</v>
      </c>
      <c r="OA189" s="9">
        <f t="shared" si="1393"/>
        <v>95.55106223897991</v>
      </c>
      <c r="OB189" s="120">
        <f t="shared" si="1642"/>
        <v>93.752720722819305</v>
      </c>
      <c r="OC189" s="15">
        <f t="shared" si="1643"/>
        <v>-3.5074016587502112E-4</v>
      </c>
      <c r="OD189" s="12"/>
      <c r="OE189" s="11">
        <f t="shared" si="1832"/>
        <v>-3.3468023750877617E-4</v>
      </c>
      <c r="OF189" s="10">
        <f t="shared" si="1644"/>
        <v>93.838142676907864</v>
      </c>
      <c r="OG189" s="9">
        <f t="shared" si="1394"/>
        <v>91.957759996522128</v>
      </c>
      <c r="OH189" s="9">
        <f t="shared" si="1395"/>
        <v>95.676438314086823</v>
      </c>
      <c r="OI189" s="120">
        <f t="shared" si="1645"/>
        <v>93.817099155304476</v>
      </c>
      <c r="OJ189" s="15">
        <f t="shared" si="1646"/>
        <v>-3.6263686241395855E-4</v>
      </c>
      <c r="OK189" s="12"/>
      <c r="OL189" s="11">
        <f t="shared" si="1833"/>
        <v>-3.4662825040961332E-4</v>
      </c>
      <c r="OM189" s="10">
        <f t="shared" si="1647"/>
        <v>93.902481706906627</v>
      </c>
      <c r="ON189" s="9">
        <f t="shared" si="1396"/>
        <v>91.961374020823257</v>
      </c>
      <c r="OO189" s="9">
        <f t="shared" si="1397"/>
        <v>95.803608455266925</v>
      </c>
      <c r="OP189" s="120">
        <f t="shared" si="1648"/>
        <v>93.882491238045091</v>
      </c>
      <c r="OQ189" s="15">
        <f t="shared" si="1649"/>
        <v>-3.7468576762455657E-4</v>
      </c>
      <c r="OR189" s="12"/>
      <c r="OS189" s="11">
        <f t="shared" si="1834"/>
        <v>-3.587304623057993E-4</v>
      </c>
      <c r="OT189" s="10">
        <f t="shared" si="1650"/>
        <v>93.967835068308361</v>
      </c>
      <c r="OU189" s="9">
        <f t="shared" si="1398"/>
        <v>91.965232192647576</v>
      </c>
      <c r="OV189" s="9">
        <f t="shared" si="1399"/>
        <v>95.932524537608188</v>
      </c>
      <c r="OW189" s="120">
        <f t="shared" si="1651"/>
        <v>93.948878365127882</v>
      </c>
      <c r="OX189" s="15">
        <f t="shared" si="1652"/>
        <v>-3.8688112425857955E-4</v>
      </c>
      <c r="OY189" s="12"/>
      <c r="OZ189" s="11">
        <f t="shared" si="1835"/>
        <v>-3.7098113718362762E-4</v>
      </c>
      <c r="PA189" s="10">
        <f t="shared" si="1653"/>
        <v>94.034184237075323</v>
      </c>
      <c r="PB189" s="9">
        <f t="shared" si="1400"/>
        <v>91.969345605057285</v>
      </c>
      <c r="PC189" s="9">
        <f t="shared" si="1401"/>
        <v>96.063135993577305</v>
      </c>
      <c r="PD189" s="120">
        <f t="shared" si="1654"/>
        <v>94.016240799317302</v>
      </c>
      <c r="PE189" s="15">
        <f t="shared" si="1655"/>
        <v>-3.992169193181357E-4</v>
      </c>
      <c r="PF189" s="12"/>
      <c r="PG189" s="11">
        <f t="shared" si="1836"/>
        <v>-3.8337428055508992E-4</v>
      </c>
      <c r="PH189" s="10">
        <f t="shared" si="1656"/>
        <v>94.101509554651585</v>
      </c>
      <c r="PI189" s="9">
        <f t="shared" si="1402"/>
        <v>91.973725513674225</v>
      </c>
      <c r="PJ189" s="9">
        <f t="shared" si="1403"/>
        <v>96.195390683375962</v>
      </c>
      <c r="PK189" s="120">
        <f t="shared" si="1657"/>
        <v>94.084558098525093</v>
      </c>
      <c r="PL189" s="15">
        <f t="shared" si="1658"/>
        <v>-4.1168697062926189E-4</v>
      </c>
      <c r="PM189" s="12"/>
      <c r="PN189" s="11">
        <f t="shared" si="1837"/>
        <v>-3.9590372605918252E-4</v>
      </c>
      <c r="PO189" s="10">
        <f t="shared" si="1659"/>
        <v>94.169790654825903</v>
      </c>
      <c r="PP189" s="9">
        <f t="shared" si="1404"/>
        <v>91.978383319890938</v>
      </c>
      <c r="PQ189" s="9">
        <f t="shared" si="1405"/>
        <v>96.329235089109034</v>
      </c>
      <c r="PR189" s="120">
        <f t="shared" si="1660"/>
        <v>94.153809204499993</v>
      </c>
      <c r="PS189" s="15">
        <f t="shared" si="1661"/>
        <v>-4.2428494741398849E-4</v>
      </c>
      <c r="PT189" s="12"/>
      <c r="PU189" s="11">
        <f t="shared" si="1838"/>
        <v>-4.0856315596027966E-4</v>
      </c>
      <c r="PV189" s="10">
        <f t="shared" si="1662"/>
        <v>94.239006552201985</v>
      </c>
      <c r="PW189" s="9">
        <f t="shared" si="1406"/>
        <v>91.98333055352154</v>
      </c>
      <c r="PX189" s="9">
        <f t="shared" si="1407"/>
        <v>96.46461433909073</v>
      </c>
      <c r="PY189" s="120">
        <f t="shared" si="1663"/>
        <v>94.223972446306135</v>
      </c>
      <c r="PZ189" s="15">
        <f t="shared" si="1664"/>
        <v>-4.3700437435244369E-4</v>
      </c>
      <c r="QA189" s="12"/>
      <c r="QB189" s="11">
        <f t="shared" si="1839"/>
        <v>-4.2134610511147103E-4</v>
      </c>
      <c r="QC189" s="10">
        <f t="shared" si="1665"/>
        <v>94.309135645291974</v>
      </c>
      <c r="QD189" s="9">
        <f t="shared" si="1408"/>
        <v>91.988578854584986</v>
      </c>
      <c r="QE189" s="9">
        <f t="shared" si="1409"/>
        <v>96.601472442015634</v>
      </c>
      <c r="QF189" s="120">
        <f t="shared" si="1666"/>
        <v>94.29502564830031</v>
      </c>
      <c r="QG189" s="15">
        <f t="shared" si="1667"/>
        <v>-4.4983865619514351E-4</v>
      </c>
      <c r="QH189" s="12"/>
      <c r="QI189" s="11">
        <f t="shared" si="1840"/>
        <v>-4.3424598552058239E-4</v>
      </c>
      <c r="QJ189" s="10">
        <f t="shared" si="1668"/>
        <v>94.380155824354006</v>
      </c>
      <c r="QK189" s="9">
        <f t="shared" si="1410"/>
        <v>91.994139954752967</v>
      </c>
      <c r="QL189" s="9">
        <f t="shared" si="1411"/>
        <v>96.739752048042632</v>
      </c>
      <c r="QM189" s="120">
        <f t="shared" si="1669"/>
        <v>94.366946001397793</v>
      </c>
      <c r="QN189" s="15">
        <f t="shared" si="1670"/>
        <v>-4.6278105627359294E-4</v>
      </c>
      <c r="QO189" s="12"/>
      <c r="QP189" s="11">
        <f t="shared" si="1841"/>
        <v>-4.472560647189504E-4</v>
      </c>
      <c r="QQ189" s="10">
        <f t="shared" si="1671"/>
        <v>94.452044341987047</v>
      </c>
      <c r="QR189" s="9">
        <f t="shared" si="1412"/>
        <v>92.000025657403853</v>
      </c>
      <c r="QS189" s="9">
        <f t="shared" si="1413"/>
        <v>96.879394267995963</v>
      </c>
      <c r="QT189" s="120">
        <f t="shared" si="1672"/>
        <v>94.439709962699908</v>
      </c>
      <c r="QU189" s="15">
        <f t="shared" si="1673"/>
        <v>-4.7582468081429992E-4</v>
      </c>
      <c r="QV189" s="12"/>
      <c r="QW189" s="11">
        <f t="shared" si="1842"/>
        <v>-4.6036944994042235E-4</v>
      </c>
      <c r="QX189" s="10">
        <f t="shared" si="1674"/>
        <v>94.524777712118009</v>
      </c>
      <c r="QY189" s="9">
        <f t="shared" si="1414"/>
        <v>92.006247816355085</v>
      </c>
      <c r="QZ189" s="9">
        <f t="shared" si="1415"/>
        <v>97.020339035069441</v>
      </c>
      <c r="RA189" s="120">
        <f t="shared" si="1675"/>
        <v>94.513293425712263</v>
      </c>
      <c r="RB189" s="15">
        <f t="shared" si="1676"/>
        <v>-4.8896251628528288E-4</v>
      </c>
      <c r="RC189" s="12"/>
      <c r="RD189" s="11">
        <f t="shared" si="1843"/>
        <v>-4.7357912546339593E-4</v>
      </c>
      <c r="RE189" s="10">
        <f t="shared" si="1677"/>
        <v>94.598331880237851</v>
      </c>
      <c r="RF189" s="9">
        <f t="shared" si="1416"/>
        <v>92.01281831464415</v>
      </c>
      <c r="RG189" s="9">
        <f t="shared" si="1417"/>
        <v>97.162525157005305</v>
      </c>
      <c r="RH189" s="120">
        <f t="shared" si="1678"/>
        <v>94.587671735824728</v>
      </c>
      <c r="RI189" s="15">
        <f t="shared" si="1679"/>
        <v>-5.0218743655367393E-4</v>
      </c>
      <c r="RJ189" s="12"/>
      <c r="RK189" s="11">
        <f t="shared" si="1844"/>
        <v>-4.8687795970747487E-4</v>
      </c>
      <c r="RL189" s="10">
        <f t="shared" si="1680"/>
        <v>94.672682238556078</v>
      </c>
      <c r="RM189" s="9">
        <f t="shared" si="1418"/>
        <v>92.019749042701349</v>
      </c>
      <c r="RN189" s="9">
        <f t="shared" si="1419"/>
        <v>97.305890372580095</v>
      </c>
      <c r="RO189" s="120">
        <f t="shared" si="1681"/>
        <v>94.662819707640722</v>
      </c>
      <c r="RP189" s="15">
        <f t="shared" si="1682"/>
        <v>-5.1549221052262439E-4</v>
      </c>
      <c r="RQ189" s="12"/>
      <c r="RR189" s="11">
        <f t="shared" si="1845"/>
        <v>-5.0025871281843682E-4</v>
      </c>
      <c r="RS189" s="10">
        <f t="shared" si="1683"/>
        <v>94.747803643021115</v>
      </c>
      <c r="RT189" s="9">
        <f t="shared" si="1420"/>
        <v>92.027051875977577</v>
      </c>
      <c r="RU189" s="9">
        <f t="shared" si="1421"/>
        <v>97.450371412776974</v>
      </c>
      <c r="RV189" s="120">
        <f t="shared" si="1684"/>
        <v>94.738711644377275</v>
      </c>
      <c r="RW189" s="15">
        <f t="shared" si="1685"/>
        <v>-5.2886951027837626E-4</v>
      </c>
      <c r="RX189" s="12"/>
      <c r="RY189" s="11">
        <f t="shared" si="1846"/>
        <v>-5.1371404477297371E-4</v>
      </c>
      <c r="RZ189" s="10">
        <f t="shared" si="1686"/>
        <v>94.823670432430404</v>
      </c>
      <c r="SA189" s="9">
        <f t="shared" si="1422"/>
        <v>92.034738652095939</v>
      </c>
      <c r="SB189" s="9">
        <f t="shared" si="1423"/>
        <v>97.595904066415216</v>
      </c>
      <c r="SC189" s="120">
        <f t="shared" si="1687"/>
        <v>94.815321359255577</v>
      </c>
      <c r="SD189" s="15">
        <f t="shared" si="1688"/>
        <v>-5.4231191971841738E-4</v>
      </c>
      <c r="SE189" s="12"/>
      <c r="SF189" s="11">
        <f t="shared" si="1847"/>
        <v>-5.2723652397456354E-4</v>
      </c>
      <c r="SG189" s="10">
        <f t="shared" si="1689"/>
        <v>94.900256449551691</v>
      </c>
      <c r="SH189" s="9">
        <f t="shared" si="1424"/>
        <v>92.04282114759981</v>
      </c>
      <c r="SI189" s="9">
        <f t="shared" si="1425"/>
        <v>97.742423249976397</v>
      </c>
      <c r="SJ189" s="120">
        <f t="shared" si="1690"/>
        <v>94.892622198788104</v>
      </c>
      <c r="SK189" s="15">
        <f t="shared" si="1691"/>
        <v>-5.5581194362824555E-4</v>
      </c>
      <c r="SL189" s="12"/>
      <c r="SM189" s="11">
        <f t="shared" si="1848"/>
        <v>-5.4081863630841881E-4</v>
      </c>
      <c r="SN189" s="10">
        <f t="shared" si="1692"/>
        <v>94.97753506416332</v>
      </c>
      <c r="SO189" s="9">
        <f t="shared" si="1426"/>
        <v>92.051311054373684</v>
      </c>
      <c r="SP189" s="9">
        <f t="shared" si="1427"/>
        <v>97.889863081356353</v>
      </c>
      <c r="SQ189" s="120">
        <f t="shared" si="1693"/>
        <v>94.970587067865011</v>
      </c>
      <c r="SR189" s="15">
        <f t="shared" si="1694"/>
        <v>-5.6936201717286959E-4</v>
      </c>
      <c r="SS189" s="12"/>
      <c r="ST189" s="11">
        <f t="shared" si="1849"/>
        <v>-5.5445279462197573E-4</v>
      </c>
      <c r="SU189" s="10">
        <f t="shared" si="1695"/>
        <v>95.05547919791772</v>
      </c>
      <c r="SV189" s="9">
        <f t="shared" si="1428"/>
        <v>92.060219955816137</v>
      </c>
      <c r="SW189" s="9">
        <f t="shared" si="1429"/>
        <v>98.038156957236367</v>
      </c>
      <c r="SX189" s="120">
        <f t="shared" si="1696"/>
        <v>95.049188456526252</v>
      </c>
      <c r="SY189" s="15">
        <f t="shared" si="1697"/>
        <v>-5.8295451576543243E-4</v>
      </c>
      <c r="SZ189" s="12"/>
      <c r="TA189" s="11">
        <f t="shared" si="1850"/>
        <v>-5.6813134859358448E-4</v>
      </c>
      <c r="TB189" s="10">
        <f t="shared" si="1698"/>
        <v>95.134061350915914</v>
      </c>
      <c r="TC189" s="9">
        <f t="shared" si="1430"/>
        <v>92.069559302847068</v>
      </c>
      <c r="TD189" s="9">
        <f t="shared" si="1431"/>
        <v>98.187237633759565</v>
      </c>
      <c r="TE189" s="120">
        <f t="shared" si="1699"/>
        <v>95.128398468303317</v>
      </c>
      <c r="TF189" s="15">
        <f t="shared" si="1700"/>
        <v>-5.9658176527428947E-4</v>
      </c>
      <c r="TG189" s="12"/>
      <c r="TH189" s="11">
        <f t="shared" si="1851"/>
        <v>-5.8184659495100319E-4</v>
      </c>
      <c r="TI189" s="10">
        <f t="shared" si="1701"/>
        <v>95.21325362987838</v>
      </c>
      <c r="TJ189" s="9">
        <f t="shared" si="1432"/>
        <v>92.079340389833419</v>
      </c>
      <c r="TK189" s="9">
        <f t="shared" si="1433"/>
        <v>98.337037310174082</v>
      </c>
      <c r="TL189" s="120">
        <f t="shared" si="1702"/>
        <v>95.208188850003751</v>
      </c>
      <c r="TM189" s="15">
        <f t="shared" si="1703"/>
        <v>-6.1023605252737752E-4</v>
      </c>
      <c r="TN189" s="12"/>
      <c r="TO189" s="11">
        <f t="shared" si="1852"/>
        <v>-5.9559078799861071E-4</v>
      </c>
      <c r="TP189" s="10">
        <f t="shared" si="1704"/>
        <v>95.293027777786307</v>
      </c>
      <c r="TQ189" s="9">
        <f t="shared" si="1434"/>
        <v>92.089574330519525</v>
      </c>
      <c r="TR189" s="9">
        <f t="shared" si="1435"/>
        <v>98.487487715089244</v>
      </c>
      <c r="TS189" s="120">
        <f t="shared" si="1705"/>
        <v>95.288531022804392</v>
      </c>
      <c r="TT189" s="15">
        <f t="shared" si="1706"/>
        <v>-6.2390963607092756E-4</v>
      </c>
      <c r="TU189" s="12"/>
      <c r="TV189" s="11">
        <f t="shared" si="1853"/>
        <v>-6.0935615041054613E-4</v>
      </c>
      <c r="TW189" s="10">
        <f t="shared" si="1707"/>
        <v>95.373355204860331</v>
      </c>
      <c r="TX189" s="9">
        <f t="shared" si="1436"/>
        <v>92.100272034049283</v>
      </c>
      <c r="TY189" s="9">
        <f t="shared" si="1437"/>
        <v>98.638520194980259</v>
      </c>
      <c r="TZ189" s="120">
        <f t="shared" si="1708"/>
        <v>95.369396114514771</v>
      </c>
      <c r="UA189" s="15">
        <f t="shared" si="1709"/>
        <v>-6.3759475713849362E-4</v>
      </c>
      <c r="UB189" s="12"/>
      <c r="UC189" s="11">
        <f t="shared" si="1854"/>
        <v>-6.2313488424572928E-4</v>
      </c>
      <c r="UD189" s="10">
        <f t="shared" si="1710"/>
        <v>95.454207020738892</v>
      </c>
      <c r="UE189" s="9">
        <f t="shared" si="1438"/>
        <v>92.111444181168125</v>
      </c>
      <c r="UF189" s="9">
        <f t="shared" si="1439"/>
        <v>98.790065804004172</v>
      </c>
      <c r="UG189" s="120">
        <f t="shared" si="1711"/>
        <v>95.450754992586155</v>
      </c>
      <c r="UH189" s="15">
        <f t="shared" si="1712"/>
        <v>-6.5128365073033898E-4</v>
      </c>
      <c r="UI189" s="12"/>
      <c r="UJ189" s="11">
        <f t="shared" si="1855"/>
        <v>-6.3691918208456445E-4</v>
      </c>
      <c r="UK189" s="10">
        <f t="shared" si="1713"/>
        <v>95.535554067431178</v>
      </c>
      <c r="UL189" s="9">
        <f t="shared" si="1440"/>
        <v>92.123101200690812</v>
      </c>
      <c r="UM189" s="9">
        <f t="shared" si="1441"/>
        <v>98.942055095384845</v>
      </c>
      <c r="UN189" s="120">
        <f t="shared" si="1714"/>
        <v>95.532578148037828</v>
      </c>
      <c r="UO189" s="15">
        <f t="shared" si="1715"/>
        <v>-6.6496852756456977E-4</v>
      </c>
      <c r="UP189" s="12"/>
      <c r="UQ189" s="11">
        <f t="shared" si="1856"/>
        <v>-6.5070120894640982E-4</v>
      </c>
      <c r="UR189" s="10">
        <f t="shared" si="1716"/>
        <v>95.61736680269297</v>
      </c>
      <c r="US189" s="9">
        <f t="shared" si="1442"/>
        <v>92.135253245253438</v>
      </c>
      <c r="UT189" s="9">
        <f t="shared" si="1443"/>
        <v>99.094418433044893</v>
      </c>
      <c r="UU189" s="120">
        <f t="shared" si="1717"/>
        <v>95.614835839149166</v>
      </c>
      <c r="UV189" s="15">
        <f t="shared" si="1718"/>
        <v>-6.7864160683138615E-4</v>
      </c>
      <c r="UW189" s="12"/>
      <c r="UX189" s="11">
        <f t="shared" si="1857"/>
        <v>-6.6447313518768901E-4</v>
      </c>
      <c r="UY189" s="10">
        <f t="shared" si="1719"/>
        <v>95.699615444071014</v>
      </c>
      <c r="UZ189" s="9">
        <f t="shared" si="1444"/>
        <v>92.147910168196418</v>
      </c>
      <c r="VA189" s="9">
        <f t="shared" si="1445"/>
        <v>99.247086346898968</v>
      </c>
      <c r="VB189" s="120">
        <f t="shared" si="1720"/>
        <v>95.697498257547693</v>
      </c>
      <c r="VC189" s="15">
        <f t="shared" si="1721"/>
        <v>-6.9229515309475822E-4</v>
      </c>
      <c r="VD189" s="12"/>
      <c r="VE189" s="11">
        <f t="shared" si="1858"/>
        <v>-6.7822717358450755E-4</v>
      </c>
      <c r="VF189" s="10">
        <f t="shared" si="1722"/>
        <v>95.782270135492638</v>
      </c>
      <c r="VG189" s="9">
        <f t="shared" si="1446"/>
        <v>92.161081501917351</v>
      </c>
      <c r="VH189" s="9">
        <f t="shared" si="1447"/>
        <v>99.399989431177815</v>
      </c>
      <c r="VI189" s="120">
        <f t="shared" si="1723"/>
        <v>95.780535466547576</v>
      </c>
      <c r="VJ189" s="15">
        <f t="shared" si="1724"/>
        <v>-7.0592146848820979E-4</v>
      </c>
      <c r="VK189" s="12"/>
      <c r="VL189" s="11">
        <f t="shared" si="1859"/>
        <v>-6.9195557156664813E-4</v>
      </c>
      <c r="VM189" s="10">
        <f t="shared" si="1725"/>
        <v>95.865300885333255</v>
      </c>
      <c r="VN189" s="9">
        <f t="shared" si="1448"/>
        <v>92.174776436157998</v>
      </c>
      <c r="VO189" s="9">
        <f t="shared" si="1449"/>
        <v>99.553058276069365</v>
      </c>
      <c r="VP189" s="120">
        <f t="shared" si="1726"/>
        <v>95.863917356113689</v>
      </c>
      <c r="VQ189" s="15">
        <f t="shared" si="1727"/>
        <v>-7.1951288816602603E-4</v>
      </c>
      <c r="VR189" s="12"/>
      <c r="VS189" s="11">
        <f t="shared" si="1860"/>
        <v>-7.0565060671999797E-4</v>
      </c>
      <c r="VT189" s="10">
        <f t="shared" si="1728"/>
        <v>95.948677521167014</v>
      </c>
      <c r="VU189" s="9">
        <f t="shared" si="1450"/>
        <v>92.189003796351258</v>
      </c>
      <c r="VV189" s="9">
        <f t="shared" si="1451"/>
        <v>99.706222772694758</v>
      </c>
      <c r="VW189" s="120">
        <f t="shared" si="1729"/>
        <v>95.947613284523015</v>
      </c>
      <c r="VX189" s="15">
        <f t="shared" si="1730"/>
        <v>-7.330617146376646E-4</v>
      </c>
      <c r="VY189" s="12"/>
      <c r="VZ189" s="11">
        <f t="shared" si="1861"/>
        <v>-7.1930452093786742E-4</v>
      </c>
      <c r="WA189" s="10">
        <f t="shared" si="1731"/>
        <v>96.032369330002666</v>
      </c>
      <c r="WB189" s="9">
        <f t="shared" si="1452"/>
        <v>92.203772019576746</v>
      </c>
      <c r="WC189" s="9">
        <f t="shared" si="1453"/>
        <v>99.859413826724918</v>
      </c>
      <c r="WD189" s="120">
        <f t="shared" si="1732"/>
        <v>96.031592923150839</v>
      </c>
      <c r="WE189" s="15">
        <f t="shared" si="1733"/>
        <v>-7.4656038722043796E-4</v>
      </c>
      <c r="WF189" s="12"/>
      <c r="WG189" s="11">
        <f t="shared" si="1862"/>
        <v>-7.3290969058936977E-4</v>
      </c>
      <c r="WH189" s="10">
        <f t="shared" si="1734"/>
        <v>96.116345906279477</v>
      </c>
      <c r="WI189" s="9">
        <f t="shared" si="1454"/>
        <v>92.219089137511773</v>
      </c>
      <c r="WJ189" s="9">
        <f t="shared" si="1455"/>
        <v>100.01256266513147</v>
      </c>
      <c r="WK189" s="120">
        <f t="shared" si="1735"/>
        <v>96.115825901321614</v>
      </c>
      <c r="WL189" s="15">
        <f t="shared" si="1736"/>
        <v>-7.6000141609804041E-4</v>
      </c>
      <c r="WM189" s="12"/>
      <c r="WN189" s="11">
        <f t="shared" si="1863"/>
        <v>-7.4645856043726439E-4</v>
      </c>
      <c r="WO189" s="10">
        <f t="shared" si="1737"/>
        <v>96.200576795421028</v>
      </c>
      <c r="WP189" s="9">
        <f t="shared" si="1456"/>
        <v>92.234962757329583</v>
      </c>
      <c r="WQ189" s="9">
        <f t="shared" si="1457"/>
        <v>100.16559956339093</v>
      </c>
      <c r="WR189" s="120">
        <f t="shared" si="1738"/>
        <v>96.200281160360248</v>
      </c>
      <c r="WS189" s="15">
        <f t="shared" si="1739"/>
        <v>-7.7337726006323332E-4</v>
      </c>
      <c r="WT189" s="12"/>
      <c r="WU189" s="11">
        <f t="shared" si="1864"/>
        <v>-7.5994352097999885E-4</v>
      </c>
      <c r="WV189" s="10">
        <f t="shared" si="1740"/>
        <v>96.285030845290748</v>
      </c>
      <c r="WW189" s="9">
        <f t="shared" si="1458"/>
        <v>92.251400037885318</v>
      </c>
      <c r="WX189" s="9">
        <f t="shared" si="1459"/>
        <v>100.31845649777173</v>
      </c>
      <c r="WY189" s="120">
        <f t="shared" si="1741"/>
        <v>96.284928267828519</v>
      </c>
      <c r="WZ189" s="15">
        <f t="shared" si="1742"/>
        <v>-7.8668058748498253E-4</v>
      </c>
      <c r="XA189" s="12"/>
      <c r="XB189" s="11">
        <f t="shared" si="1865"/>
        <v>-7.7335717055688395E-4</v>
      </c>
      <c r="XC189" s="10">
        <f t="shared" si="1743"/>
        <v>96.369677525784269</v>
      </c>
      <c r="XD189" s="9">
        <f t="shared" si="1460"/>
        <v>92.268407677250821</v>
      </c>
      <c r="XE189" s="9">
        <f t="shared" si="1461"/>
        <v>100.47106444253471</v>
      </c>
      <c r="XF189" s="120">
        <f t="shared" si="1744"/>
        <v>96.369736059892773</v>
      </c>
      <c r="XG189" s="15">
        <f t="shared" si="1745"/>
        <v>-7.9990401395332194E-4</v>
      </c>
      <c r="XH189" s="12"/>
      <c r="XI189" s="11">
        <f t="shared" si="1866"/>
        <v>-7.8669205204672107E-4</v>
      </c>
      <c r="XJ189" s="10">
        <f t="shared" si="1746"/>
        <v>96.454485565708382</v>
      </c>
      <c r="XK189" s="9">
        <f t="shared" si="1462"/>
        <v>92.285991889762101</v>
      </c>
      <c r="XL189" s="9">
        <f t="shared" si="1463"/>
        <v>100.62335570962969</v>
      </c>
      <c r="XM189" s="120">
        <f t="shared" si="1747"/>
        <v>96.454673799695897</v>
      </c>
      <c r="XN189" s="15">
        <f t="shared" si="1748"/>
        <v>-8.1304033267939142E-4</v>
      </c>
      <c r="XO189" s="12"/>
      <c r="XP189" s="11">
        <f t="shared" si="1867"/>
        <v>-7.9994088431807587E-4</v>
      </c>
      <c r="XQ189" s="10">
        <f t="shared" si="1749"/>
        <v>96.539424116047854</v>
      </c>
      <c r="XR189" s="9">
        <f t="shared" si="1464"/>
        <v>92.304158393479497</v>
      </c>
      <c r="XS189" s="9">
        <f t="shared" si="1465"/>
        <v>100.77526178431937</v>
      </c>
      <c r="XT189" s="120">
        <f t="shared" si="1750"/>
        <v>96.539710088899426</v>
      </c>
      <c r="XU189" s="15">
        <f t="shared" si="1751"/>
        <v>-8.260823046533838E-4</v>
      </c>
      <c r="XV189" s="12"/>
      <c r="XW189" s="11">
        <f t="shared" si="1868"/>
        <v>-8.1309635162515762E-4</v>
      </c>
      <c r="XX189" s="10">
        <f t="shared" si="1752"/>
        <v>96.624461656977047</v>
      </c>
      <c r="XY189" s="9">
        <f t="shared" si="1466"/>
        <v>92.322912389095734</v>
      </c>
      <c r="XZ189" s="9">
        <f t="shared" si="1467"/>
        <v>100.92671543774362</v>
      </c>
      <c r="YA189" s="120">
        <f t="shared" si="1753"/>
        <v>96.624813913419672</v>
      </c>
      <c r="YB189" s="15">
        <f t="shared" si="1754"/>
        <v>-8.3902286671372892E-4</v>
      </c>
      <c r="YC189" s="12"/>
      <c r="YD189" s="11">
        <f t="shared" si="1869"/>
        <v>-8.2615131267528476E-4</v>
      </c>
      <c r="YE189" s="10">
        <f t="shared" si="1755"/>
        <v>96.709567048205827</v>
      </c>
      <c r="YF189" s="9">
        <f t="shared" si="1468"/>
        <v>92.342258548684214</v>
      </c>
      <c r="YG189" s="9">
        <f t="shared" si="1469"/>
        <v>101.07764880648156</v>
      </c>
      <c r="YH189" s="120">
        <f t="shared" si="1756"/>
        <v>96.709953677582888</v>
      </c>
      <c r="YI189" s="15">
        <f t="shared" si="1757"/>
        <v>-8.5185494536769112E-4</v>
      </c>
      <c r="YJ189" s="12"/>
      <c r="YK189" s="11">
        <f t="shared" si="1870"/>
        <v>-8.3909861376819115E-4</v>
      </c>
      <c r="YL189" s="10">
        <f t="shared" si="1758"/>
        <v>96.794708559020776</v>
      </c>
      <c r="YM189" s="9">
        <f t="shared" si="1470"/>
        <v>92.362200996739901</v>
      </c>
      <c r="YN189" s="9">
        <f t="shared" si="1471"/>
        <v>101.22799923783049</v>
      </c>
      <c r="YO189" s="120">
        <f t="shared" si="1759"/>
        <v>96.795100117285187</v>
      </c>
      <c r="YP189" s="15">
        <f t="shared" si="1760"/>
        <v>-8.6457202865822887E-4</v>
      </c>
      <c r="YQ189" s="12"/>
      <c r="YR189" s="11">
        <f t="shared" si="1871"/>
        <v>-8.5193166337290489E-4</v>
      </c>
      <c r="YS189" s="10">
        <f t="shared" si="1761"/>
        <v>96.879856794819631</v>
      </c>
      <c r="YT189" s="9">
        <f t="shared" si="1472"/>
        <v>92.382743318766856</v>
      </c>
      <c r="YU189" s="9">
        <f t="shared" si="1473"/>
        <v>101.37773774420911</v>
      </c>
      <c r="YV189" s="120">
        <f t="shared" si="1762"/>
        <v>96.880240531487985</v>
      </c>
      <c r="YW189" s="15">
        <f t="shared" si="1763"/>
        <v>-8.7717094013380721E-4</v>
      </c>
      <c r="YX189" s="12"/>
      <c r="YY189" s="11">
        <f t="shared" si="1872"/>
        <v>-8.6464721932665131E-4</v>
      </c>
      <c r="YZ189" s="10">
        <f t="shared" si="1764"/>
        <v>96.964998995638268</v>
      </c>
      <c r="ZA189" s="9">
        <f t="shared" si="1474"/>
        <v>92.403888705985224</v>
      </c>
      <c r="ZB189" s="9">
        <f t="shared" si="1475"/>
        <v>101.52684722376419</v>
      </c>
      <c r="ZC189" s="120">
        <f t="shared" si="1765"/>
        <v>96.965367964874702</v>
      </c>
      <c r="ZD189" s="15">
        <f t="shared" si="1766"/>
        <v>-8.8964970086109145E-4</v>
      </c>
      <c r="ZE189" s="12"/>
      <c r="ZF189" s="11">
        <f t="shared" si="1873"/>
        <v>-8.7724324212606225E-4</v>
      </c>
      <c r="ZG189" s="10">
        <f t="shared" si="1767"/>
        <v>97.050128172033752</v>
      </c>
      <c r="ZH189" s="9">
        <f t="shared" si="1476"/>
        <v>92.42564000735149</v>
      </c>
      <c r="ZI189" s="9">
        <f t="shared" si="1477"/>
        <v>101.6753118450757</v>
      </c>
      <c r="ZJ189" s="120">
        <f t="shared" si="1768"/>
        <v>97.050475926213593</v>
      </c>
      <c r="ZK189" s="15">
        <f t="shared" si="1769"/>
        <v>-9.0200648917320748E-4</v>
      </c>
      <c r="ZL189" s="12"/>
      <c r="ZM189" s="11">
        <f t="shared" si="1874"/>
        <v>-8.8971785019993969E-4</v>
      </c>
      <c r="ZN189" s="10">
        <f t="shared" si="1770"/>
        <v>97.135237799639242</v>
      </c>
      <c r="ZO189" s="9">
        <f t="shared" si="1478"/>
        <v>92.447999734280657</v>
      </c>
      <c r="ZP189" s="9">
        <f t="shared" si="1479"/>
        <v>101.82311701022138</v>
      </c>
      <c r="ZQ189" s="120">
        <f t="shared" si="1771"/>
        <v>97.135558372251012</v>
      </c>
      <c r="ZR189" s="15">
        <f t="shared" si="1772"/>
        <v>-9.1423963660736574E-4</v>
      </c>
      <c r="ZS189" s="12"/>
      <c r="ZT189" s="11">
        <f t="shared" si="1875"/>
        <v>-9.0206931592405561E-4</v>
      </c>
      <c r="ZU189" s="10">
        <f t="shared" si="1773"/>
        <v>97.220321803135434</v>
      </c>
      <c r="ZV189" s="9">
        <f t="shared" si="1480"/>
        <v>92.470970065824687</v>
      </c>
      <c r="ZW189" s="9">
        <f t="shared" si="1481"/>
        <v>101.97024931715674</v>
      </c>
      <c r="ZX189" s="120">
        <f t="shared" si="1774"/>
        <v>97.220609691490722</v>
      </c>
      <c r="ZY189" s="15">
        <f t="shared" si="1775"/>
        <v>-9.2634762373127713E-4</v>
      </c>
      <c r="ZZ189" s="12"/>
      <c r="AAA189" s="11">
        <f t="shared" si="1876"/>
        <v>-9.1429606151949706E-4</v>
      </c>
      <c r="AAB189" s="10">
        <f t="shared" si="1776"/>
        <v>97.305374540098541</v>
      </c>
      <c r="AAC189" s="9">
        <f t="shared" si="1482"/>
        <v>92.494552854271333</v>
      </c>
      <c r="AAD189" s="9">
        <f t="shared" si="1483"/>
        <v>102.11669652155076</v>
      </c>
      <c r="AAE189" s="120">
        <f t="shared" si="1777"/>
        <v>97.305624687911049</v>
      </c>
      <c r="AAF189" s="15">
        <f t="shared" si="1778"/>
        <v>-9.3832907587545003E-4</v>
      </c>
      <c r="AAG189" s="12"/>
      <c r="AAH189" s="11">
        <f t="shared" si="1877"/>
        <v>-9.2639665485178078E-4</v>
      </c>
      <c r="AAI189" s="10">
        <f t="shared" si="1779"/>
        <v>97.39039078477721</v>
      </c>
      <c r="AAJ189" s="9">
        <f t="shared" si="1484"/>
        <v>92.518749631127676</v>
      </c>
      <c r="AAK189" s="9">
        <f t="shared" si="1485"/>
        <v>102.26244749820096</v>
      </c>
      <c r="AAL189" s="120">
        <f t="shared" si="1780"/>
        <v>97.390598564664316</v>
      </c>
      <c r="AAM189" s="15">
        <f t="shared" si="1781"/>
        <v>-9.5018275878700344E-4</v>
      </c>
      <c r="AAN189" s="12"/>
      <c r="AAO189" s="11">
        <f t="shared" si="1782"/>
        <v>-9.3836980514632731E-4</v>
      </c>
      <c r="AAP189" s="10">
        <f t="shared" si="1783"/>
        <v>97.47536571184267</v>
      </c>
      <c r="AAQ189" s="9">
        <f t="shared" si="1486"/>
        <v>92.54356161345342</v>
      </c>
      <c r="AAR189" s="9">
        <f t="shared" si="1487"/>
        <v>102.40749220215145</v>
      </c>
      <c r="AAS189" s="120">
        <f t="shared" si="1784"/>
        <v>97.475526907802433</v>
      </c>
      <c r="AAT189" s="15">
        <f t="shared" si="1785"/>
        <v>-9.6190757422036474E-4</v>
      </c>
      <c r="AAU189" s="12"/>
      <c r="AAV189" s="11">
        <f t="shared" si="1786"/>
        <v>-9.5021435863580455E-4</v>
      </c>
      <c r="AAW189" s="10">
        <f t="shared" si="1787"/>
        <v>97.560294880156704</v>
      </c>
      <c r="AAX189" s="9">
        <f t="shared" si="1488"/>
        <v>92.568989710509626</v>
      </c>
      <c r="AAY189" s="9">
        <f t="shared" si="1489"/>
        <v>102.55182162963348</v>
      </c>
      <c r="AAZ189" s="120">
        <f t="shared" si="1788"/>
        <v>97.56040567007156</v>
      </c>
      <c r="ABA189" s="15">
        <f t="shared" si="1789"/>
        <v>-9.7350255547991879E-4</v>
      </c>
      <c r="ABB189" s="12"/>
      <c r="ABC189" s="11">
        <f t="shared" si="1227"/>
        <v>-9.6192929415444281E-4</v>
      </c>
      <c r="ABD189" s="10">
        <f t="shared" si="1228"/>
        <v>97.645174216600353</v>
      </c>
      <c r="ABE189" s="9">
        <f t="shared" si="1490"/>
        <v>92.59503453068946</v>
      </c>
      <c r="ABF189" s="9">
        <f t="shared" si="1229"/>
        <v>102.69542777893442</v>
      </c>
      <c r="ABG189" s="120">
        <f t="shared" si="1790"/>
        <v>97.645231154811938</v>
      </c>
      <c r="ABH189" s="15">
        <f t="shared" si="1230"/>
        <v>-9.8496686292816435E-4</v>
      </c>
      <c r="ABI189" s="12"/>
      <c r="ABJ189" s="11">
        <f t="shared" si="1231"/>
        <v>-9.735137186930176E-4</v>
      </c>
      <c r="ABK189" s="10">
        <f t="shared" si="1232"/>
        <v>97.72999999999999</v>
      </c>
      <c r="ABL189" s="9">
        <f t="shared" si="1491"/>
        <v>92.621696388698268</v>
      </c>
      <c r="ABM189" s="9"/>
      <c r="ABN189" s="101">
        <f t="shared" si="1791"/>
        <v>97.72999999999999</v>
      </c>
      <c r="ABO189" s="15">
        <f t="shared" si="1233"/>
        <v>-9.9629977947299133E-4</v>
      </c>
      <c r="ABP189" s="11"/>
      <c r="ABQ189" s="11"/>
    </row>
    <row r="190" spans="1:745" x14ac:dyDescent="0.2">
      <c r="A190" s="1">
        <f t="shared" si="1492"/>
        <v>175.2</v>
      </c>
      <c r="B190" s="1">
        <f t="shared" si="1792"/>
        <v>-530.86680486868977</v>
      </c>
      <c r="C190" s="1">
        <f t="shared" si="1793"/>
        <v>-2564065.8939724509</v>
      </c>
      <c r="D190" s="2">
        <f t="shared" si="1794"/>
        <v>119.74</v>
      </c>
      <c r="E190" s="7">
        <f t="shared" si="1795"/>
        <v>2.8300000000000001E-3</v>
      </c>
      <c r="F190" s="1">
        <f t="shared" si="1796"/>
        <v>6.2352202539999999E-2</v>
      </c>
      <c r="G190" s="2">
        <f t="shared" si="1797"/>
        <v>3500</v>
      </c>
      <c r="H190" s="3">
        <f t="shared" si="1164"/>
        <v>58.333333333333336</v>
      </c>
      <c r="I190" s="3">
        <f t="shared" si="1165"/>
        <v>366.52</v>
      </c>
      <c r="J190" s="1">
        <f t="shared" si="1798"/>
        <v>0.77</v>
      </c>
      <c r="K190" s="1">
        <f t="shared" si="1799"/>
        <v>0.65</v>
      </c>
      <c r="L190" s="1">
        <f t="shared" si="1166"/>
        <v>0.50050000000000006</v>
      </c>
      <c r="M190" s="40">
        <f t="shared" si="1167"/>
        <v>9.0273513153513143</v>
      </c>
      <c r="N190" s="40">
        <f t="shared" si="1168"/>
        <v>685.17596483516479</v>
      </c>
      <c r="O190" s="1">
        <f t="shared" si="1800"/>
        <v>22.01</v>
      </c>
      <c r="P190" s="1">
        <f t="shared" si="1801"/>
        <v>101</v>
      </c>
      <c r="Q190" s="2">
        <f t="shared" si="1802"/>
        <v>9568.08</v>
      </c>
      <c r="R190" s="1">
        <f t="shared" si="1169"/>
        <v>95.680800000000005</v>
      </c>
      <c r="S190" s="7">
        <f t="shared" si="1803"/>
        <v>0.1084</v>
      </c>
      <c r="T190" s="7">
        <f t="shared" si="1170"/>
        <v>9.228889823999999E-3</v>
      </c>
      <c r="U190" s="7">
        <f t="shared" si="1171"/>
        <v>5.2029491518009133E-2</v>
      </c>
      <c r="V190" s="40">
        <f t="shared" si="1172"/>
        <v>5127.2756619537149</v>
      </c>
      <c r="W190" s="1">
        <f t="shared" si="1804"/>
        <v>0</v>
      </c>
      <c r="X190" s="1">
        <f t="shared" si="1805"/>
        <v>119.74</v>
      </c>
      <c r="Y190" s="1">
        <f t="shared" si="1806"/>
        <v>97.72999999999999</v>
      </c>
      <c r="Z190" s="6">
        <f t="shared" si="1173"/>
        <v>0.80246106979523479</v>
      </c>
      <c r="AA190" s="2">
        <f t="shared" si="1807"/>
        <v>464.2</v>
      </c>
      <c r="AB190" s="40">
        <f t="shared" si="1174"/>
        <v>27481.926356927921</v>
      </c>
      <c r="AC190" s="1">
        <f t="shared" si="1175"/>
        <v>0.20611977595863853</v>
      </c>
      <c r="AD190" s="2">
        <f t="shared" si="1147"/>
        <v>68</v>
      </c>
      <c r="AE190" s="10">
        <f t="shared" si="1176"/>
        <v>14.01614476518742</v>
      </c>
      <c r="AF190" s="12">
        <f t="shared" si="1177"/>
        <v>8.1649912701824645E-2</v>
      </c>
      <c r="AG190" s="43">
        <f t="shared" si="1178"/>
        <v>-1.3740707455104739E-4</v>
      </c>
      <c r="AH190" s="97">
        <f t="shared" si="1179"/>
        <v>3.5368408274041098E-5</v>
      </c>
      <c r="AI190" s="11">
        <f t="shared" si="1180"/>
        <v>0</v>
      </c>
      <c r="AJ190" s="43">
        <f t="shared" si="1181"/>
        <v>2.0165709868777246E-3</v>
      </c>
      <c r="AK190" s="43"/>
      <c r="AL190" s="11">
        <f t="shared" si="1182"/>
        <v>0</v>
      </c>
      <c r="AM190" s="10">
        <f t="shared" si="1183"/>
        <v>92.03553589808476</v>
      </c>
      <c r="AN190" s="9"/>
      <c r="AO190" s="9">
        <f t="shared" si="1184"/>
        <v>91.854936663948394</v>
      </c>
      <c r="AP190" s="108">
        <f t="shared" si="1493"/>
        <v>91.854936663948394</v>
      </c>
      <c r="AQ190" s="15">
        <f t="shared" si="1185"/>
        <v>0</v>
      </c>
      <c r="AR190" s="49"/>
      <c r="AS190" s="11">
        <f t="shared" si="1186"/>
        <v>1.761244868544053E-5</v>
      </c>
      <c r="AT190" s="10">
        <f t="shared" si="1187"/>
        <v>91.945232018592492</v>
      </c>
      <c r="AU190" s="9">
        <f t="shared" si="1188"/>
        <v>91.854936663948394</v>
      </c>
      <c r="AV190" s="9">
        <f t="shared" si="1189"/>
        <v>91.675190641046711</v>
      </c>
      <c r="AW190" s="101">
        <f t="shared" si="1494"/>
        <v>91.76506365249756</v>
      </c>
      <c r="AX190" s="15">
        <f t="shared" si="1495"/>
        <v>1.75284141864509E-5</v>
      </c>
      <c r="AY190" s="49"/>
      <c r="AZ190" s="11">
        <f t="shared" si="1190"/>
        <v>3.5142509981792673E-5</v>
      </c>
      <c r="BA190" s="10">
        <f t="shared" si="1191"/>
        <v>91.855342037106979</v>
      </c>
      <c r="BB190" s="9">
        <f t="shared" si="1192"/>
        <v>91.854928220255573</v>
      </c>
      <c r="BC190" s="9">
        <f t="shared" si="1193"/>
        <v>91.496279214514658</v>
      </c>
      <c r="BD190" s="101">
        <f t="shared" si="1496"/>
        <v>91.675603717385115</v>
      </c>
      <c r="BE190" s="15">
        <f t="shared" si="1194"/>
        <v>3.4974617066351976E-5</v>
      </c>
      <c r="BF190" s="49"/>
      <c r="BG190" s="11">
        <f t="shared" si="1195"/>
        <v>5.2590328874969239E-5</v>
      </c>
      <c r="BH190" s="10">
        <f t="shared" si="1196"/>
        <v>91.765848319872475</v>
      </c>
      <c r="BI190" s="9">
        <f t="shared" si="1197"/>
        <v>91.854894603708118</v>
      </c>
      <c r="BJ190" s="9">
        <f t="shared" si="1198"/>
        <v>91.318183854352185</v>
      </c>
      <c r="BK190" s="101">
        <f t="shared" si="1497"/>
        <v>91.586539229030151</v>
      </c>
      <c r="BL190" s="15">
        <f t="shared" si="1199"/>
        <v>5.233878425325614E-5</v>
      </c>
      <c r="BM190" s="49"/>
      <c r="BN190" s="11">
        <f t="shared" si="1200"/>
        <v>6.9956065426372943E-5</v>
      </c>
      <c r="BO190" s="10">
        <f t="shared" si="1201"/>
        <v>91.676733393563609</v>
      </c>
      <c r="BP190" s="9">
        <f t="shared" si="1202"/>
        <v>91.854819321138848</v>
      </c>
      <c r="BQ190" s="9">
        <f t="shared" si="1203"/>
        <v>91.140886122700692</v>
      </c>
      <c r="BR190" s="101">
        <f t="shared" si="1498"/>
        <v>91.49785272191977</v>
      </c>
      <c r="BS190" s="15">
        <f t="shared" si="1204"/>
        <v>6.9621105388949971E-5</v>
      </c>
      <c r="BT190" s="12"/>
      <c r="BU190" s="11">
        <f t="shared" si="1205"/>
        <v>8.7239893900448965E-5</v>
      </c>
      <c r="BV190" s="10">
        <f t="shared" si="1206"/>
        <v>91.587979948027836</v>
      </c>
      <c r="BW190" s="9">
        <f t="shared" si="1207"/>
        <v>91.854686113539898</v>
      </c>
      <c r="BX190" s="9">
        <f t="shared" si="1208"/>
        <v>90.964367680791369</v>
      </c>
      <c r="BY190" s="101">
        <f t="shared" si="1499"/>
        <v>91.409526897165634</v>
      </c>
      <c r="BZ190" s="15">
        <f t="shared" si="1209"/>
        <v>8.6821783286884872E-5</v>
      </c>
      <c r="CA190" s="12"/>
      <c r="CB190" s="11">
        <f t="shared" si="1210"/>
        <v>1.0444200191777517E-4</v>
      </c>
      <c r="CC190" s="10">
        <f t="shared" si="1211"/>
        <v>91.499570838836249</v>
      </c>
      <c r="CD190" s="9">
        <f t="shared" si="1212"/>
        <v>91.854478954172961</v>
      </c>
      <c r="CE190" s="9">
        <f t="shared" si="1213"/>
        <v>90.788610295577996</v>
      </c>
      <c r="CF190" s="101">
        <f t="shared" si="1500"/>
        <v>91.321544624875486</v>
      </c>
      <c r="CG190" s="15">
        <f t="shared" si="1214"/>
        <v>1.0394103310107661E-4</v>
      </c>
      <c r="CH190" s="12"/>
      <c r="CI190" s="11">
        <f t="shared" si="1215"/>
        <v>1.2156258963298054E-4</v>
      </c>
      <c r="CJ190" s="10">
        <f t="shared" si="1216"/>
        <v>91.41148908965188</v>
      </c>
      <c r="CK190" s="9">
        <f t="shared" si="1217"/>
        <v>91.85418204663091</v>
      </c>
      <c r="CL190" s="9">
        <f t="shared" si="1218"/>
        <v>90.613595846054139</v>
      </c>
      <c r="CM190" s="101">
        <f t="shared" si="1501"/>
        <v>91.233888946342518</v>
      </c>
      <c r="CN190" s="15">
        <f t="shared" si="1219"/>
        <v>1.2097908152104977E-4</v>
      </c>
      <c r="CO190" s="12"/>
      <c r="CP190" s="11">
        <f t="shared" si="1220"/>
        <v>1.3860186893810698E-4</v>
      </c>
      <c r="CQ190" s="10">
        <f t="shared" si="1221"/>
        <v>91.32371789441811</v>
      </c>
      <c r="CR190" s="9">
        <f t="shared" si="1222"/>
        <v>91.853779822856083</v>
      </c>
      <c r="CS190" s="9">
        <f t="shared" si="1309"/>
        <v>90.439306329267595</v>
      </c>
      <c r="CT190" s="101">
        <f t="shared" si="1502"/>
        <v>91.146543076061846</v>
      </c>
      <c r="CU190" s="15">
        <f t="shared" si="1223"/>
        <v>1.3793616599204833E-4</v>
      </c>
      <c r="CV190" s="12"/>
      <c r="CW190" s="11">
        <f t="shared" si="1503"/>
        <v>1.5556006269069409E-4</v>
      </c>
      <c r="CX190" s="10">
        <f t="shared" si="1504"/>
        <v>91.23624061937609</v>
      </c>
      <c r="CY190" s="9">
        <f t="shared" si="1310"/>
        <v>91.85325694112025</v>
      </c>
      <c r="CZ190" s="9">
        <f t="shared" si="1311"/>
        <v>90.265723866031436</v>
      </c>
      <c r="DA190" s="101">
        <f t="shared" si="1505"/>
        <v>91.059490403575836</v>
      </c>
      <c r="DB190" s="15">
        <f t="shared" si="1506"/>
        <v>1.5481253396115521E-4</v>
      </c>
      <c r="DC190" s="12"/>
      <c r="DD190" s="11">
        <f t="shared" si="1507"/>
        <v>1.7243740396714373E-4</v>
      </c>
      <c r="DE190" s="10">
        <f t="shared" si="1508"/>
        <v>91.149040804913369</v>
      </c>
      <c r="DF190" s="9">
        <f t="shared" si="1312"/>
        <v>91.852598283971361</v>
      </c>
      <c r="DG190" s="9">
        <f t="shared" si="1313"/>
        <v>90.092830706346106</v>
      </c>
      <c r="DH190" s="101">
        <f t="shared" si="1509"/>
        <v>90.972714495158726</v>
      </c>
      <c r="DI190" s="15">
        <f t="shared" si="1510"/>
        <v>1.7160844214827341E-4</v>
      </c>
      <c r="DJ190" s="12"/>
      <c r="DK190" s="11">
        <f t="shared" si="1511"/>
        <v>1.8923413534050268E-4</v>
      </c>
      <c r="DL190" s="10">
        <f t="shared" si="1512"/>
        <v>91.062102167253087</v>
      </c>
      <c r="DM190" s="9">
        <f t="shared" si="1314"/>
        <v>91.851788956151381</v>
      </c>
      <c r="DN190" s="9">
        <f t="shared" si="1315"/>
        <v>89.920609234530588</v>
      </c>
      <c r="DO190" s="101">
        <f t="shared" si="1513"/>
        <v>90.886199095340984</v>
      </c>
      <c r="DP190" s="15">
        <f t="shared" si="1514"/>
        <v>1.883241558427278E-4</v>
      </c>
      <c r="DQ190" s="12"/>
      <c r="DR190" s="11">
        <f t="shared" si="1515"/>
        <v>2.05950508183248E-4</v>
      </c>
      <c r="DS190" s="10">
        <f t="shared" si="1516"/>
        <v>90.975408599985101</v>
      </c>
      <c r="DT190" s="9">
        <f t="shared" si="1316"/>
        <v>91.850814282489949</v>
      </c>
      <c r="DU190" s="9">
        <f t="shared" si="1317"/>
        <v>89.749041974078281</v>
      </c>
      <c r="DV190" s="101">
        <f t="shared" si="1517"/>
        <v>90.799928128284108</v>
      </c>
      <c r="DW190" s="15">
        <f t="shared" si="1518"/>
        <v>2.0495994822431837E-4</v>
      </c>
      <c r="DX190" s="12"/>
      <c r="DY190" s="11">
        <f t="shared" si="1519"/>
        <v>2.2258678199408018E-4</v>
      </c>
      <c r="DZ190" s="10">
        <f t="shared" si="1520"/>
        <v>90.888944175448771</v>
      </c>
      <c r="EA190" s="9">
        <f t="shared" si="1318"/>
        <v>91.849659805777691</v>
      </c>
      <c r="EB190" s="9">
        <f t="shared" si="1319"/>
        <v>89.578111592237519</v>
      </c>
      <c r="EC190" s="101">
        <f t="shared" si="1521"/>
        <v>90.713885699007605</v>
      </c>
      <c r="ED190" s="15">
        <f t="shared" si="1522"/>
        <v>2.2151609970923747E-4</v>
      </c>
      <c r="EE190" s="12"/>
      <c r="EF190" s="11">
        <f t="shared" si="1523"/>
        <v>2.3914322374909264E-4</v>
      </c>
      <c r="EG190" s="10">
        <f t="shared" si="1524"/>
        <v>90.802693145969386</v>
      </c>
      <c r="EH190" s="9">
        <f t="shared" si="1320"/>
        <v>91.848311284623364</v>
      </c>
      <c r="EI190" s="9">
        <f t="shared" si="1321"/>
        <v>89.407800904327246</v>
      </c>
      <c r="EJ190" s="101">
        <f t="shared" si="1525"/>
        <v>90.628056094475312</v>
      </c>
      <c r="EK190" s="15">
        <f t="shared" si="1526"/>
        <v>2.3799289732026648E-4</v>
      </c>
      <c r="EL190" s="12"/>
      <c r="EM190" s="11">
        <f t="shared" si="1527"/>
        <v>2.5562010727671076E-4</v>
      </c>
      <c r="EN190" s="10">
        <f t="shared" si="1528"/>
        <v>90.716639944955375</v>
      </c>
      <c r="EO190" s="9">
        <f t="shared" si="1322"/>
        <v>91.846754691298386</v>
      </c>
      <c r="EP190" s="9">
        <f t="shared" si="1323"/>
        <v>89.238092877793505</v>
      </c>
      <c r="EQ190" s="101">
        <f t="shared" si="1529"/>
        <v>90.542423784545946</v>
      </c>
      <c r="ER190" s="15">
        <f t="shared" si="1530"/>
        <v>2.5439063408099139E-4</v>
      </c>
      <c r="ES190" s="12"/>
      <c r="ET190" s="11">
        <f t="shared" si="1531"/>
        <v>2.7201771265624759E-4</v>
      </c>
      <c r="EU190" s="10">
        <f t="shared" si="1532"/>
        <v>90.630769187860807</v>
      </c>
      <c r="EV190" s="9">
        <f t="shared" si="1324"/>
        <v>91.844976209572394</v>
      </c>
      <c r="EW190" s="9">
        <f t="shared" si="1325"/>
        <v>89.068970636014612</v>
      </c>
      <c r="EX190" s="101">
        <f t="shared" si="1533"/>
        <v>90.45697342279351</v>
      </c>
      <c r="EY190" s="15">
        <f t="shared" si="1534"/>
        <v>2.7070960843365198E-4</v>
      </c>
      <c r="EZ190" s="12"/>
      <c r="FA190" s="11">
        <f t="shared" si="1535"/>
        <v>2.8833632563965298E-4</v>
      </c>
      <c r="FB190" s="10">
        <f t="shared" si="1536"/>
        <v>90.545065673018755</v>
      </c>
      <c r="FC190" s="9">
        <f t="shared" si="1326"/>
        <v>91.842962232542988</v>
      </c>
      <c r="FD190" s="9">
        <f t="shared" si="1327"/>
        <v>88.900417461861863</v>
      </c>
      <c r="FE190" s="101">
        <f t="shared" si="1537"/>
        <v>90.371689847202418</v>
      </c>
      <c r="FF190" s="15">
        <f t="shared" si="1538"/>
        <v>2.8695012368029193E-4</v>
      </c>
      <c r="FG190" s="12"/>
      <c r="FH190" s="11">
        <f t="shared" si="1539"/>
        <v>3.0457623709611399E-4</v>
      </c>
      <c r="FI190" s="10">
        <f t="shared" si="1540"/>
        <v>90.459514382350548</v>
      </c>
      <c r="FJ190" s="9">
        <f t="shared" si="1328"/>
        <v>91.840699360462807</v>
      </c>
      <c r="FK190" s="9">
        <f t="shared" si="1329"/>
        <v>88.732416801021827</v>
      </c>
      <c r="FL190" s="101">
        <f t="shared" si="1541"/>
        <v>90.28655808074231</v>
      </c>
      <c r="FM190" s="15">
        <f t="shared" si="1542"/>
        <v>3.0311248744685233E-4</v>
      </c>
      <c r="FN190" s="12"/>
      <c r="FO190" s="11">
        <f t="shared" si="1543"/>
        <v>3.2073774247926685E-4</v>
      </c>
      <c r="FP190" s="10">
        <f t="shared" si="1544"/>
        <v>90.37410048195531</v>
      </c>
      <c r="FQ190" s="9">
        <f t="shared" si="1330"/>
        <v>91.838174398566892</v>
      </c>
      <c r="FR190" s="9">
        <f t="shared" si="1331"/>
        <v>88.564952265086916</v>
      </c>
      <c r="FS190" s="101">
        <f t="shared" si="1545"/>
        <v>90.201563331826904</v>
      </c>
      <c r="FT190" s="15">
        <f t="shared" si="1546"/>
        <v>3.1919701116993738E-4</v>
      </c>
      <c r="FU190" s="12"/>
      <c r="FV190" s="11">
        <f t="shared" si="1547"/>
        <v>3.3682114131663971E-4</v>
      </c>
      <c r="FW190" s="10">
        <f t="shared" si="1548"/>
        <v>90.288809322584513</v>
      </c>
      <c r="FX190" s="9">
        <f t="shared" si="1332"/>
        <v>91.835374354902967</v>
      </c>
      <c r="FY190" s="9">
        <f t="shared" si="1333"/>
        <v>88.39800763442534</v>
      </c>
      <c r="FZ190" s="101">
        <f t="shared" si="1549"/>
        <v>90.116690994664154</v>
      </c>
      <c r="GA190" s="15">
        <f t="shared" si="1550"/>
        <v>3.3520400960535061E-4</v>
      </c>
      <c r="GB190" s="12"/>
      <c r="GC190" s="11">
        <f t="shared" si="1551"/>
        <v>3.528267367205313E-4</v>
      </c>
      <c r="GD190" s="10">
        <f t="shared" si="1552"/>
        <v>90.203626440008378</v>
      </c>
      <c r="GE190" s="9">
        <f t="shared" si="1334"/>
        <v>91.832286438167202</v>
      </c>
      <c r="GF190" s="9">
        <f t="shared" si="1335"/>
        <v>88.231566860830526</v>
      </c>
      <c r="GG190" s="101">
        <f t="shared" si="1553"/>
        <v>90.031926649498871</v>
      </c>
      <c r="GH190" s="15">
        <f t="shared" si="1554"/>
        <v>3.5113380035867148E-4</v>
      </c>
      <c r="GI190" s="12"/>
      <c r="GJ190" s="11">
        <f t="shared" si="1224"/>
        <v>3.6875483492059089E-4</v>
      </c>
      <c r="GK190" s="10">
        <f t="shared" si="1225"/>
        <v>90.11853755527531</v>
      </c>
      <c r="GL190" s="9">
        <f t="shared" si="1336"/>
        <v>91.828898055547796</v>
      </c>
      <c r="GM190" s="9">
        <f t="shared" si="1337"/>
        <v>88.065614069961768</v>
      </c>
      <c r="GN190" s="120">
        <f t="shared" si="1555"/>
        <v>89.947256062754775</v>
      </c>
      <c r="GO190" s="15">
        <f t="shared" si="1226"/>
        <v>3.6698670343697374E-4</v>
      </c>
      <c r="GP190" s="12"/>
      <c r="GQ190" s="11">
        <f t="shared" si="1556"/>
        <v>3.846057448171917E-4</v>
      </c>
      <c r="GR190" s="10">
        <f t="shared" si="1557"/>
        <v>90.033528574871326</v>
      </c>
      <c r="GS190" s="9">
        <f t="shared" si="1338"/>
        <v>91.825196810578575</v>
      </c>
      <c r="GT190" s="9">
        <f t="shared" si="1339"/>
        <v>87.900133563583992</v>
      </c>
      <c r="GU190" s="120">
        <f t="shared" si="1558"/>
        <v>89.862665187081291</v>
      </c>
      <c r="GV190" s="15">
        <f t="shared" si="1559"/>
        <v>3.8276304082107308E-4</v>
      </c>
      <c r="GW190" s="12"/>
      <c r="GX190" s="11">
        <f t="shared" si="1560"/>
        <v>4.003797775550392E-4</v>
      </c>
      <c r="GY190" s="10">
        <f t="shared" si="1561"/>
        <v>89.948585590784489</v>
      </c>
      <c r="GZ190" s="9">
        <f t="shared" si="1340"/>
        <v>91.821170501004644</v>
      </c>
      <c r="HA190" s="9">
        <f t="shared" si="1341"/>
        <v>87.735109821606287</v>
      </c>
      <c r="HB190" s="101">
        <f t="shared" si="1562"/>
        <v>89.778140161305458</v>
      </c>
      <c r="HC190" s="15">
        <f t="shared" si="1563"/>
        <v>3.9846313605863403E-4</v>
      </c>
      <c r="HD190" s="12"/>
      <c r="HE190" s="11">
        <f t="shared" si="1564"/>
        <v>4.1607724611729819E-4</v>
      </c>
      <c r="HF190" s="10">
        <f t="shared" si="1565"/>
        <v>89.863694880475038</v>
      </c>
      <c r="HG190" s="9">
        <f t="shared" si="1342"/>
        <v>91.816807116661906</v>
      </c>
      <c r="HH190" s="9">
        <f t="shared" si="1343"/>
        <v>87.570527503934983</v>
      </c>
      <c r="HI190" s="101">
        <f t="shared" si="1566"/>
        <v>89.693667310298451</v>
      </c>
      <c r="HJ190" s="15">
        <f t="shared" si="1567"/>
        <v>4.1408731387663399E-4</v>
      </c>
      <c r="HK190" s="12"/>
      <c r="HL190" s="11">
        <f t="shared" si="1568"/>
        <v>4.3169846493886036E-4</v>
      </c>
      <c r="HM190" s="10">
        <f t="shared" si="1569"/>
        <v>89.778842906759991</v>
      </c>
      <c r="HN190" s="9">
        <f t="shared" si="1344"/>
        <v>91.8120948373722</v>
      </c>
      <c r="HO190" s="9">
        <f t="shared" si="1345"/>
        <v>87.406371452141215</v>
      </c>
      <c r="HP190" s="120">
        <f t="shared" si="1570"/>
        <v>89.609233144756701</v>
      </c>
      <c r="HQ190" s="15">
        <f t="shared" si="1571"/>
        <v>4.2963589981353053E-4</v>
      </c>
      <c r="HR190" s="12"/>
      <c r="HS190" s="11">
        <f t="shared" si="1808"/>
        <v>4.4724374953895223E-4</v>
      </c>
      <c r="HT190" s="10">
        <f t="shared" si="1572"/>
        <v>89.694016317613006</v>
      </c>
      <c r="HU190" s="9">
        <f t="shared" si="1346"/>
        <v>91.807022030855634</v>
      </c>
      <c r="HV190" s="9">
        <f t="shared" si="1347"/>
        <v>87.242626690952079</v>
      </c>
      <c r="HW190" s="120">
        <f t="shared" si="1573"/>
        <v>89.524824360903864</v>
      </c>
      <c r="HX190" s="15">
        <f t="shared" si="1574"/>
        <v>4.4510921987021742E-4</v>
      </c>
      <c r="HY190" s="12"/>
      <c r="HZ190" s="11">
        <f t="shared" si="1809"/>
        <v>4.6271341617237717E-4</v>
      </c>
      <c r="IA190" s="10">
        <f t="shared" si="1575"/>
        <v>89.609201945884706</v>
      </c>
      <c r="IB190" s="9">
        <f t="shared" si="1348"/>
        <v>91.801577250661509</v>
      </c>
      <c r="IC190" s="9">
        <f t="shared" si="1349"/>
        <v>87.079278429571801</v>
      </c>
      <c r="ID190" s="120">
        <f t="shared" si="1576"/>
        <v>89.440427840116655</v>
      </c>
      <c r="IE190" s="15">
        <f t="shared" si="1577"/>
        <v>4.6050760017945938E-4</v>
      </c>
      <c r="IF190" s="12"/>
      <c r="IG190" s="11">
        <f t="shared" si="1810"/>
        <v>4.781077814988857E-4</v>
      </c>
      <c r="IH190" s="10">
        <f t="shared" si="1578"/>
        <v>89.524386808947412</v>
      </c>
      <c r="II190" s="9">
        <f t="shared" si="1350"/>
        <v>91.795749234119157</v>
      </c>
      <c r="IJ190" s="9">
        <f t="shared" si="1351"/>
        <v>86.916312062838514</v>
      </c>
      <c r="IK190" s="120">
        <f t="shared" si="1579"/>
        <v>89.356030648478836</v>
      </c>
      <c r="IL190" s="15">
        <f t="shared" si="1580"/>
        <v>4.7583136669322013E-4</v>
      </c>
      <c r="IM190" s="12"/>
      <c r="IN190" s="11">
        <f t="shared" si="1811"/>
        <v>4.9342716227030728E-4</v>
      </c>
      <c r="IO190" s="10">
        <f t="shared" si="1581"/>
        <v>89.43955810826759</v>
      </c>
      <c r="IP190" s="9">
        <f t="shared" si="1352"/>
        <v>91.789526900309852</v>
      </c>
      <c r="IQ190" s="9">
        <f t="shared" si="1353"/>
        <v>86.753713172223044</v>
      </c>
      <c r="IR190" s="120">
        <f t="shared" si="1582"/>
        <v>89.271620036266455</v>
      </c>
      <c r="IS190" s="15">
        <f t="shared" si="1583"/>
        <v>4.9108084488750986E-4</v>
      </c>
      <c r="IT190" s="12"/>
      <c r="IU190" s="11">
        <f t="shared" si="1812"/>
        <v>5.086718750349124E-4</v>
      </c>
      <c r="IV190" s="10">
        <f t="shared" si="1584"/>
        <v>89.354703228909798</v>
      </c>
      <c r="IW190" s="9">
        <f t="shared" si="1354"/>
        <v>91.782899348060852</v>
      </c>
      <c r="IX190" s="9">
        <f t="shared" si="1355"/>
        <v>86.591467526675601</v>
      </c>
      <c r="IY190" s="120">
        <f t="shared" si="1585"/>
        <v>89.187183437368219</v>
      </c>
      <c r="IZ190" s="15">
        <f t="shared" si="1586"/>
        <v>5.0625635948420061E-4</v>
      </c>
      <c r="JA190" s="12"/>
      <c r="JB190" s="11">
        <f t="shared" si="1813"/>
        <v>5.2384223585856028E-4</v>
      </c>
      <c r="JC190" s="10">
        <f t="shared" si="1587"/>
        <v>89.269809738975539</v>
      </c>
      <c r="JD190" s="9">
        <f t="shared" si="1356"/>
        <v>91.775855853962511</v>
      </c>
      <c r="JE190" s="9">
        <f t="shared" si="1357"/>
        <v>86.429561083327542</v>
      </c>
      <c r="JF190" s="120">
        <f t="shared" si="1588"/>
        <v>89.102708468645034</v>
      </c>
      <c r="JG190" s="15">
        <f t="shared" si="1589"/>
        <v>5.2135823418920533E-4</v>
      </c>
      <c r="JH190" s="12"/>
      <c r="JI190" s="11">
        <f t="shared" si="1814"/>
        <v>5.3893856006203525E-4</v>
      </c>
      <c r="JJ190" s="10">
        <f t="shared" si="1590"/>
        <v>89.184865388981024</v>
      </c>
      <c r="JK190" s="9">
        <f t="shared" si="1358"/>
        <v>91.76838587040929</v>
      </c>
      <c r="JL190" s="9">
        <f t="shared" si="1359"/>
        <v>86.267979988052517</v>
      </c>
      <c r="JM190" s="120">
        <f t="shared" si="1591"/>
        <v>89.018182929230903</v>
      </c>
      <c r="JN190" s="15">
        <f t="shared" si="1592"/>
        <v>5.3638679144675429E-4</v>
      </c>
      <c r="JO190" s="12"/>
      <c r="JP190" s="11">
        <f t="shared" si="1815"/>
        <v>5.5396116197424766E-4</v>
      </c>
      <c r="JQ190" s="10">
        <f t="shared" si="1593"/>
        <v>89.099858111176346</v>
      </c>
      <c r="JR190" s="9">
        <f t="shared" si="1360"/>
        <v>91.760479023665354</v>
      </c>
      <c r="JS190" s="9">
        <f t="shared" si="1361"/>
        <v>87.235664987219749</v>
      </c>
      <c r="JT190" s="120">
        <f t="shared" si="1594"/>
        <v>89.498072005442552</v>
      </c>
      <c r="JU190" s="15">
        <f t="shared" si="1595"/>
        <v>4.4124934319617352E-4</v>
      </c>
      <c r="JV190" s="12"/>
      <c r="JW190" s="11">
        <f t="shared" si="1816"/>
        <v>4.5851337108042628E-4</v>
      </c>
      <c r="JX190" s="10">
        <f t="shared" si="1596"/>
        <v>89.580811786079153</v>
      </c>
      <c r="JY190" s="9">
        <f t="shared" si="1362"/>
        <v>91.755128265592475</v>
      </c>
      <c r="JZ190" s="9">
        <f t="shared" si="1363"/>
        <v>94.006601518973355</v>
      </c>
      <c r="KA190" s="120">
        <f t="shared" si="1597"/>
        <v>92.880864892282915</v>
      </c>
      <c r="KB190" s="15">
        <f t="shared" si="1598"/>
        <v>-2.195584362751983E-4</v>
      </c>
      <c r="KC190" s="12"/>
      <c r="KD190" s="11">
        <f t="shared" si="1817"/>
        <v>-2.0300991058148202E-4</v>
      </c>
      <c r="KE190" s="10">
        <f t="shared" si="1599"/>
        <v>92.966846358598389</v>
      </c>
      <c r="KF190" s="9">
        <f t="shared" si="1364"/>
        <v>91.756453056776962</v>
      </c>
      <c r="KG190" s="9">
        <f t="shared" si="1365"/>
        <v>94.102525545348868</v>
      </c>
      <c r="KH190" s="120">
        <f t="shared" si="1600"/>
        <v>92.929489301062915</v>
      </c>
      <c r="KI190" s="15">
        <f t="shared" si="1601"/>
        <v>-2.2878353371758739E-4</v>
      </c>
      <c r="KJ190" s="12"/>
      <c r="KK190" s="11">
        <f t="shared" si="1818"/>
        <v>-2.122640479101402E-4</v>
      </c>
      <c r="KL190" s="10">
        <f t="shared" si="1602"/>
        <v>93.015427484980862</v>
      </c>
      <c r="KM190" s="9">
        <f t="shared" si="1366"/>
        <v>91.757891513163813</v>
      </c>
      <c r="KN190" s="9">
        <f t="shared" si="1367"/>
        <v>94.200751227903027</v>
      </c>
      <c r="KO190" s="120">
        <f t="shared" si="1603"/>
        <v>92.979321370533427</v>
      </c>
      <c r="KP190" s="15">
        <f t="shared" si="1604"/>
        <v>-2.3822199895220695E-4</v>
      </c>
      <c r="KQ190" s="12"/>
      <c r="KR190" s="11">
        <f t="shared" si="1819"/>
        <v>-2.2173305251488106E-4</v>
      </c>
      <c r="KS190" s="10">
        <f t="shared" si="1605"/>
        <v>93.065215908223109</v>
      </c>
      <c r="KT190" s="9">
        <f t="shared" si="1368"/>
        <v>91.759451104811191</v>
      </c>
      <c r="KU190" s="9">
        <f t="shared" si="1369"/>
        <v>94.301250346582563</v>
      </c>
      <c r="KV190" s="120">
        <f t="shared" si="1606"/>
        <v>93.030350725696877</v>
      </c>
      <c r="KW190" s="15">
        <f t="shared" si="1607"/>
        <v>-2.4787035156237689E-4</v>
      </c>
      <c r="KX190" s="12"/>
      <c r="KY190" s="11">
        <f t="shared" si="1820"/>
        <v>-2.3141348663133099E-4</v>
      </c>
      <c r="KZ190" s="10">
        <f t="shared" si="1608"/>
        <v>93.116201326395867</v>
      </c>
      <c r="LA190" s="9">
        <f t="shared" si="1370"/>
        <v>91.761139586429337</v>
      </c>
      <c r="LB190" s="9">
        <f t="shared" si="1371"/>
        <v>94.403996311281531</v>
      </c>
      <c r="LC190" s="120">
        <f t="shared" si="1609"/>
        <v>93.082567948855427</v>
      </c>
      <c r="LD190" s="15">
        <f t="shared" si="1610"/>
        <v>-2.5772524232148822E-4</v>
      </c>
      <c r="LE190" s="12"/>
      <c r="LF190" s="11">
        <f t="shared" si="1821"/>
        <v>-2.4130204317436975E-4</v>
      </c>
      <c r="LG190" s="10">
        <f t="shared" si="1611"/>
        <v>93.168374399356821</v>
      </c>
      <c r="LH190" s="9">
        <f t="shared" si="1372"/>
        <v>91.762964999200946</v>
      </c>
      <c r="LI190" s="9">
        <f t="shared" si="1373"/>
        <v>94.508958915459061</v>
      </c>
      <c r="LJ190" s="120">
        <f t="shared" si="1612"/>
        <v>93.135961957330011</v>
      </c>
      <c r="LK190" s="15">
        <f t="shared" si="1613"/>
        <v>-2.6778294140048111E-4</v>
      </c>
      <c r="LL190" s="12"/>
      <c r="LM190" s="11">
        <f t="shared" si="1822"/>
        <v>-2.5139503324709953E-4</v>
      </c>
      <c r="LN190" s="10">
        <f t="shared" si="1614"/>
        <v>93.22172412293601</v>
      </c>
      <c r="LO190" s="9">
        <f t="shared" si="1374"/>
        <v>91.764935665033391</v>
      </c>
      <c r="LP190" s="9">
        <f t="shared" si="1375"/>
        <v>94.616106310951523</v>
      </c>
      <c r="LQ190" s="120">
        <f t="shared" si="1615"/>
        <v>93.190520987992457</v>
      </c>
      <c r="LR190" s="15">
        <f t="shared" si="1616"/>
        <v>-2.7803953150743127E-4</v>
      </c>
      <c r="LS190" s="12"/>
      <c r="LT190" s="11">
        <f t="shared" si="1823"/>
        <v>-2.616885793606893E-4</v>
      </c>
      <c r="LU190" s="10">
        <f t="shared" si="1617"/>
        <v>93.276238814380264</v>
      </c>
      <c r="LV190" s="9">
        <f t="shared" si="1376"/>
        <v>91.767060182312406</v>
      </c>
      <c r="LW190" s="9">
        <f t="shared" si="1377"/>
        <v>94.725407093356111</v>
      </c>
      <c r="LX190" s="120">
        <f t="shared" si="1618"/>
        <v>93.246233637834251</v>
      </c>
      <c r="LY190" s="15">
        <f t="shared" si="1619"/>
        <v>-2.8849111166342399E-4</v>
      </c>
      <c r="LZ190" s="12"/>
      <c r="MA190" s="11">
        <f t="shared" si="1824"/>
        <v>-2.7217881938317257E-4</v>
      </c>
      <c r="MB190" s="10">
        <f t="shared" si="1620"/>
        <v>93.331907154131642</v>
      </c>
      <c r="MC190" s="9">
        <f t="shared" si="1378"/>
        <v>91.769347423936608</v>
      </c>
      <c r="MD190" s="9">
        <f t="shared" si="1379"/>
        <v>94.836825678319997</v>
      </c>
      <c r="ME190" s="120">
        <f t="shared" si="1621"/>
        <v>93.303086551128303</v>
      </c>
      <c r="MF190" s="15">
        <f t="shared" si="1622"/>
        <v>-2.9913334650067807E-4</v>
      </c>
      <c r="MG190" s="12"/>
      <c r="MH190" s="11">
        <f t="shared" si="1825"/>
        <v>-2.8286145510274903E-4</v>
      </c>
      <c r="MI190" s="10">
        <f t="shared" si="1623"/>
        <v>93.388715869360311</v>
      </c>
      <c r="MJ190" s="9">
        <f t="shared" si="1380"/>
        <v>91.771806527565502</v>
      </c>
      <c r="MK190" s="9">
        <f t="shared" si="1381"/>
        <v>94.950325926879586</v>
      </c>
      <c r="ML190" s="120">
        <f t="shared" si="1624"/>
        <v>93.361066227222551</v>
      </c>
      <c r="MM190" s="15">
        <f t="shared" si="1625"/>
        <v>-3.099618207481889E-4</v>
      </c>
      <c r="MN190" s="12"/>
      <c r="MO190" s="11">
        <f t="shared" si="1826"/>
        <v>-2.9373210705313632E-4</v>
      </c>
      <c r="MP190" s="10">
        <f t="shared" si="1626"/>
        <v>93.446651544028555</v>
      </c>
      <c r="MQ190" s="9">
        <f t="shared" si="1382"/>
        <v>91.774446890200039</v>
      </c>
      <c r="MR190" s="9">
        <f t="shared" si="1383"/>
        <v>95.065871143946922</v>
      </c>
      <c r="MS190" s="120">
        <f t="shared" si="1627"/>
        <v>93.420159017073473</v>
      </c>
      <c r="MT190" s="15">
        <f t="shared" si="1628"/>
        <v>-3.2097203961262074E-4</v>
      </c>
      <c r="MU190" s="12"/>
      <c r="MV190" s="11">
        <f t="shared" si="1827"/>
        <v>-3.0478631480674369E-4</v>
      </c>
      <c r="MW190" s="10">
        <f t="shared" si="1629"/>
        <v>93.505700615182704</v>
      </c>
      <c r="MX190" s="9">
        <f t="shared" si="1384"/>
        <v>91.777278162079057</v>
      </c>
      <c r="MY190" s="9">
        <f t="shared" si="1385"/>
        <v>95.183421095780275</v>
      </c>
      <c r="MZ190" s="120">
        <f t="shared" si="1630"/>
        <v>93.480349628929673</v>
      </c>
      <c r="NA190" s="15">
        <f t="shared" si="1631"/>
        <v>-3.3215913852419478E-4</v>
      </c>
      <c r="NB190" s="12"/>
      <c r="NC190" s="11">
        <f t="shared" si="1828"/>
        <v>-3.1601924614031008E-4</v>
      </c>
      <c r="ND190" s="10">
        <f t="shared" si="1632"/>
        <v>93.565847875862659</v>
      </c>
      <c r="NE190" s="9">
        <f t="shared" si="1386"/>
        <v>91.780310234585457</v>
      </c>
      <c r="NF190" s="9">
        <f t="shared" si="1387"/>
        <v>95.302934365130056</v>
      </c>
      <c r="NG190" s="120">
        <f t="shared" si="1633"/>
        <v>93.54162229985775</v>
      </c>
      <c r="NH190" s="15">
        <f t="shared" si="1634"/>
        <v>-3.4351811398436813E-4</v>
      </c>
      <c r="NI190" s="12"/>
      <c r="NJ190" s="11">
        <f t="shared" si="1829"/>
        <v>-3.2742592808797702E-4</v>
      </c>
      <c r="NK190" s="10">
        <f t="shared" si="1635"/>
        <v>93.627077648123134</v>
      </c>
      <c r="NL190" s="9">
        <f t="shared" si="1388"/>
        <v>91.783553230913199</v>
      </c>
      <c r="NM190" s="9">
        <f t="shared" si="1389"/>
        <v>95.424369359149296</v>
      </c>
      <c r="NN190" s="120">
        <f t="shared" si="1636"/>
        <v>93.60396129503124</v>
      </c>
      <c r="NO190" s="15">
        <f t="shared" si="1637"/>
        <v>-3.5504392276509403E-4</v>
      </c>
      <c r="NP190" s="12"/>
      <c r="NQ190" s="11">
        <f t="shared" si="1830"/>
        <v>-3.3900134620916302E-4</v>
      </c>
      <c r="NR190" s="10">
        <f t="shared" si="1638"/>
        <v>93.689374282903998</v>
      </c>
      <c r="NS190" s="9">
        <f t="shared" si="1390"/>
        <v>91.787017497763713</v>
      </c>
      <c r="NT190" s="9">
        <f t="shared" si="1391"/>
        <v>95.547681449116482</v>
      </c>
      <c r="NU190" s="120">
        <f t="shared" si="1639"/>
        <v>93.667349473440098</v>
      </c>
      <c r="NV190" s="15">
        <f t="shared" si="1640"/>
        <v>-3.6673120379096134E-4</v>
      </c>
      <c r="NW190" s="12"/>
      <c r="NX190" s="11">
        <f t="shared" si="1831"/>
        <v>-3.5074016587502112E-4</v>
      </c>
      <c r="NY190" s="10">
        <f t="shared" si="1641"/>
        <v>93.752720722819305</v>
      </c>
      <c r="NZ190" s="9">
        <f t="shared" si="1392"/>
        <v>91.790713590842799</v>
      </c>
      <c r="OA190" s="9">
        <f t="shared" si="1393"/>
        <v>95.672824289785694</v>
      </c>
      <c r="OB190" s="120">
        <f t="shared" si="1642"/>
        <v>93.731768940314254</v>
      </c>
      <c r="OC190" s="15">
        <f t="shared" si="1643"/>
        <v>-3.7857440821346993E-4</v>
      </c>
      <c r="OD190" s="12"/>
      <c r="OE190" s="11">
        <f t="shared" si="1832"/>
        <v>-3.6263686241395855E-4</v>
      </c>
      <c r="OF190" s="10">
        <f t="shared" si="1644"/>
        <v>93.817099155304476</v>
      </c>
      <c r="OG190" s="9">
        <f t="shared" si="1394"/>
        <v>91.794652261574129</v>
      </c>
      <c r="OH190" s="9">
        <f t="shared" si="1395"/>
        <v>95.799750283442606</v>
      </c>
      <c r="OI190" s="120">
        <f t="shared" si="1645"/>
        <v>93.797201272508374</v>
      </c>
      <c r="OJ190" s="15">
        <f t="shared" si="1646"/>
        <v>-3.9056784596036082E-4</v>
      </c>
      <c r="OK190" s="12"/>
      <c r="OL190" s="11">
        <f t="shared" si="1833"/>
        <v>-3.7468576762455657E-4</v>
      </c>
      <c r="OM190" s="10">
        <f t="shared" si="1647"/>
        <v>93.882491238045091</v>
      </c>
      <c r="ON190" s="9">
        <f t="shared" si="1396"/>
        <v>91.798844443725216</v>
      </c>
      <c r="OO190" s="9">
        <f t="shared" si="1397"/>
        <v>95.92841112519848</v>
      </c>
      <c r="OP190" s="120">
        <f t="shared" si="1648"/>
        <v>93.863627784461841</v>
      </c>
      <c r="OQ190" s="15">
        <f t="shared" si="1649"/>
        <v>-4.0270574021562415E-4</v>
      </c>
      <c r="OR190" s="12"/>
      <c r="OS190" s="11">
        <f t="shared" si="1834"/>
        <v>-3.8688112425857955E-4</v>
      </c>
      <c r="OT190" s="10">
        <f t="shared" si="1650"/>
        <v>93.948878365127882</v>
      </c>
      <c r="OU190" s="9">
        <f t="shared" si="1398"/>
        <v>91.80330124030101</v>
      </c>
      <c r="OV190" s="9">
        <f t="shared" si="1399"/>
        <v>96.058756084960379</v>
      </c>
      <c r="OW190" s="120">
        <f t="shared" si="1651"/>
        <v>93.931028662630695</v>
      </c>
      <c r="OX190" s="15">
        <f t="shared" si="1652"/>
        <v>-4.1498206115934239E-4</v>
      </c>
      <c r="OY190" s="12"/>
      <c r="OZ190" s="11">
        <f t="shared" si="1835"/>
        <v>-3.992169193181357E-4</v>
      </c>
      <c r="PA190" s="10">
        <f t="shared" si="1653"/>
        <v>94.016240799317302</v>
      </c>
      <c r="PB190" s="9">
        <f t="shared" si="1400"/>
        <v>91.808033905891747</v>
      </c>
      <c r="PC190" s="9">
        <f t="shared" si="1401"/>
        <v>96.190732877159249</v>
      </c>
      <c r="PD190" s="120">
        <f t="shared" si="1654"/>
        <v>93.999383391525498</v>
      </c>
      <c r="PE190" s="15">
        <f t="shared" si="1655"/>
        <v>-4.2739061250292738E-4</v>
      </c>
      <c r="PF190" s="12"/>
      <c r="PG190" s="11">
        <f t="shared" si="1836"/>
        <v>-4.1168697062926189E-4</v>
      </c>
      <c r="PH190" s="10">
        <f t="shared" si="1656"/>
        <v>94.084558098525093</v>
      </c>
      <c r="PI190" s="9">
        <f t="shared" si="1402"/>
        <v>91.813053829741193</v>
      </c>
      <c r="PJ190" s="9">
        <f t="shared" si="1403"/>
        <v>96.324287855478445</v>
      </c>
      <c r="PK190" s="120">
        <f t="shared" si="1657"/>
        <v>94.068670842609819</v>
      </c>
      <c r="PL190" s="15">
        <f t="shared" si="1658"/>
        <v>-4.3992505212975773E-4</v>
      </c>
      <c r="PM190" s="12"/>
      <c r="PN190" s="11">
        <f t="shared" si="1837"/>
        <v>-4.2428494741398849E-4</v>
      </c>
      <c r="PO190" s="10">
        <f t="shared" si="1659"/>
        <v>94.153809204499993</v>
      </c>
      <c r="PP190" s="9">
        <f t="shared" si="1404"/>
        <v>91.818372518291838</v>
      </c>
      <c r="PQ190" s="9">
        <f t="shared" si="1405"/>
        <v>96.459366038027284</v>
      </c>
      <c r="PR190" s="120">
        <f t="shared" si="1660"/>
        <v>94.138869278159561</v>
      </c>
      <c r="PS190" s="15">
        <f t="shared" si="1661"/>
        <v>-4.5257889625218876E-4</v>
      </c>
      <c r="PT190" s="12"/>
      <c r="PU190" s="11">
        <f t="shared" si="1838"/>
        <v>-4.3700437435244369E-4</v>
      </c>
      <c r="PV190" s="10">
        <f t="shared" si="1662"/>
        <v>94.223972446306135</v>
      </c>
      <c r="PW190" s="9">
        <f t="shared" si="1406"/>
        <v>91.824001576886516</v>
      </c>
      <c r="PX190" s="9">
        <f t="shared" si="1407"/>
        <v>96.595911341847653</v>
      </c>
      <c r="PY190" s="120">
        <f t="shared" si="1663"/>
        <v>94.209956459367078</v>
      </c>
      <c r="PZ190" s="15">
        <f t="shared" si="1664"/>
        <v>-4.6534554406450789E-4</v>
      </c>
      <c r="QA190" s="12"/>
      <c r="QB190" s="11">
        <f t="shared" si="1839"/>
        <v>-4.4983865619514351E-4</v>
      </c>
      <c r="QC190" s="10">
        <f t="shared" si="1665"/>
        <v>94.29502564830031</v>
      </c>
      <c r="QD190" s="9">
        <f t="shared" si="1408"/>
        <v>91.829952691175777</v>
      </c>
      <c r="QE190" s="9">
        <f t="shared" si="1409"/>
        <v>96.733866345391732</v>
      </c>
      <c r="QF190" s="120">
        <f t="shared" si="1666"/>
        <v>94.281909518283754</v>
      </c>
      <c r="QG190" s="15">
        <f t="shared" si="1667"/>
        <v>-4.782182563934305E-4</v>
      </c>
      <c r="QH190" s="12"/>
      <c r="QI190" s="11">
        <f t="shared" si="1840"/>
        <v>-4.6278105627359294E-4</v>
      </c>
      <c r="QJ190" s="10">
        <f t="shared" si="1668"/>
        <v>94.366946001397793</v>
      </c>
      <c r="QK190" s="9">
        <f t="shared" si="1410"/>
        <v>91.836237607136098</v>
      </c>
      <c r="QL190" s="9">
        <f t="shared" si="1411"/>
        <v>96.873172109044731</v>
      </c>
      <c r="QM190" s="120">
        <f t="shared" si="1669"/>
        <v>94.354704858090415</v>
      </c>
      <c r="QN190" s="15">
        <f t="shared" si="1670"/>
        <v>-4.911901401444585E-4</v>
      </c>
      <c r="QO190" s="12"/>
      <c r="QP190" s="11">
        <f t="shared" si="1841"/>
        <v>-4.7582468081429992E-4</v>
      </c>
      <c r="QQ190" s="10">
        <f t="shared" si="1671"/>
        <v>94.439709962699908</v>
      </c>
      <c r="QR190" s="9">
        <f t="shared" si="1412"/>
        <v>91.84286810977764</v>
      </c>
      <c r="QS190" s="9">
        <f t="shared" si="1413"/>
        <v>97.013768536780375</v>
      </c>
      <c r="QT190" s="120">
        <f t="shared" si="1672"/>
        <v>94.428318323279001</v>
      </c>
      <c r="QU190" s="15">
        <f t="shared" si="1673"/>
        <v>-5.0425418564606524E-4</v>
      </c>
      <c r="QV190" s="12"/>
      <c r="QW190" s="11">
        <f t="shared" si="1842"/>
        <v>-4.8896251628528288E-4</v>
      </c>
      <c r="QX190" s="10">
        <f t="shared" si="1674"/>
        <v>94.513293425712263</v>
      </c>
      <c r="QY190" s="9">
        <f t="shared" si="1414"/>
        <v>91.849856001954038</v>
      </c>
      <c r="QZ190" s="9">
        <f t="shared" si="1415"/>
        <v>97.155594428948106</v>
      </c>
      <c r="RA190" s="120">
        <f t="shared" si="1675"/>
        <v>94.502725215451079</v>
      </c>
      <c r="RB190" s="15">
        <f t="shared" si="1676"/>
        <v>-5.1740327386380137E-4</v>
      </c>
      <c r="RC190" s="12"/>
      <c r="RD190" s="11">
        <f t="shared" si="1843"/>
        <v>-5.0218743655367393E-4</v>
      </c>
      <c r="RE190" s="10">
        <f t="shared" si="1677"/>
        <v>94.587671735824728</v>
      </c>
      <c r="RF190" s="9">
        <f t="shared" si="1416"/>
        <v>91.857213082593304</v>
      </c>
      <c r="RG190" s="9">
        <f t="shared" si="1417"/>
        <v>97.298587539303867</v>
      </c>
      <c r="RH190" s="120">
        <f t="shared" si="1678"/>
        <v>94.577900310948593</v>
      </c>
      <c r="RI190" s="15">
        <f t="shared" si="1679"/>
        <v>-5.3063018408465836E-4</v>
      </c>
      <c r="RJ190" s="12"/>
      <c r="RK190" s="11">
        <f t="shared" si="1844"/>
        <v>-5.1549221052262439E-4</v>
      </c>
      <c r="RL190" s="10">
        <f t="shared" si="1680"/>
        <v>94.662819707640722</v>
      </c>
      <c r="RM190" s="9">
        <f t="shared" si="1418"/>
        <v>91.864951124413878</v>
      </c>
      <c r="RN190" s="9">
        <f t="shared" si="1419"/>
        <v>97.442684636658612</v>
      </c>
      <c r="RO190" s="120">
        <f t="shared" si="1681"/>
        <v>94.653817880536252</v>
      </c>
      <c r="RP190" s="15">
        <f t="shared" si="1682"/>
        <v>-5.4392760210198929E-4</v>
      </c>
      <c r="RQ190" s="12"/>
      <c r="RR190" s="11">
        <f t="shared" si="1845"/>
        <v>-5.2886951027837626E-4</v>
      </c>
      <c r="RS190" s="10">
        <f t="shared" si="1683"/>
        <v>94.738711644377275</v>
      </c>
      <c r="RT190" s="9">
        <f t="shared" si="1420"/>
        <v>91.873081851194826</v>
      </c>
      <c r="RU190" s="9">
        <f t="shared" si="1421"/>
        <v>97.587821570911345</v>
      </c>
      <c r="RV190" s="120">
        <f t="shared" si="1684"/>
        <v>94.730451711053092</v>
      </c>
      <c r="RW190" s="15">
        <f t="shared" si="1685"/>
        <v>-5.5728812887144137E-4</v>
      </c>
      <c r="RX190" s="12"/>
      <c r="RY190" s="11">
        <f t="shared" si="1846"/>
        <v>-5.4231191971841738E-4</v>
      </c>
      <c r="RZ190" s="10">
        <f t="shared" si="1686"/>
        <v>94.815321359255577</v>
      </c>
      <c r="SA190" s="9">
        <f t="shared" si="1422"/>
        <v>91.881616914673415</v>
      </c>
      <c r="SB190" s="9">
        <f t="shared" si="1423"/>
        <v>97.733933343202523</v>
      </c>
      <c r="SC190" s="120">
        <f t="shared" si="1687"/>
        <v>94.807775128937976</v>
      </c>
      <c r="SD190" s="15">
        <f t="shared" si="1688"/>
        <v>-5.7070428960505066E-4</v>
      </c>
      <c r="SE190" s="12"/>
      <c r="SF190" s="11">
        <f t="shared" si="1847"/>
        <v>-5.5581194362824555E-4</v>
      </c>
      <c r="SG190" s="10">
        <f t="shared" si="1689"/>
        <v>94.892622198788104</v>
      </c>
      <c r="SH190" s="9">
        <f t="shared" si="1424"/>
        <v>91.890567871146445</v>
      </c>
      <c r="SI190" s="9">
        <f t="shared" si="1425"/>
        <v>97.880954179913886</v>
      </c>
      <c r="SJ190" s="120">
        <f t="shared" si="1690"/>
        <v>94.885761025530172</v>
      </c>
      <c r="SK190" s="15">
        <f t="shared" si="1691"/>
        <v>-5.8416854326931759E-4</v>
      </c>
      <c r="SL190" s="12"/>
      <c r="SM190" s="11">
        <f t="shared" si="1848"/>
        <v>-5.6936201717286959E-4</v>
      </c>
      <c r="SN190" s="10">
        <f t="shared" si="1692"/>
        <v>94.970587067865011</v>
      </c>
      <c r="SO190" s="9">
        <f t="shared" si="1426"/>
        <v>91.899946157854572</v>
      </c>
      <c r="SP190" s="9">
        <f t="shared" si="1427"/>
        <v>98.028817610205436</v>
      </c>
      <c r="SQ190" s="120">
        <f t="shared" si="1693"/>
        <v>94.964381884030004</v>
      </c>
      <c r="SR190" s="15">
        <f t="shared" si="1694"/>
        <v>-5.976732924493763E-4</v>
      </c>
      <c r="SS190" s="12"/>
      <c r="ST190" s="11">
        <f t="shared" si="1849"/>
        <v>-5.8295451576543243E-4</v>
      </c>
      <c r="SU190" s="10">
        <f t="shared" si="1695"/>
        <v>95.049188456526252</v>
      </c>
      <c r="SV190" s="9">
        <f t="shared" si="1428"/>
        <v>91.909763069231673</v>
      </c>
      <c r="SW190" s="9">
        <f t="shared" si="1429"/>
        <v>98.177456546773215</v>
      </c>
      <c r="SX190" s="120">
        <f t="shared" si="1696"/>
        <v>95.043609808002444</v>
      </c>
      <c r="SY190" s="15">
        <f t="shared" si="1697"/>
        <v>-6.1121089354041847E-4</v>
      </c>
      <c r="SZ190" s="12"/>
      <c r="TA190" s="11">
        <f t="shared" si="1850"/>
        <v>-5.9658176527428947E-4</v>
      </c>
      <c r="TB190" s="10">
        <f t="shared" si="1698"/>
        <v>95.128398468303317</v>
      </c>
      <c r="TC190" s="9">
        <f t="shared" si="1430"/>
        <v>91.920029733103092</v>
      </c>
      <c r="TD190" s="9">
        <f t="shared" si="1431"/>
        <v>98.326803369487976</v>
      </c>
      <c r="TE190" s="120">
        <f t="shared" si="1699"/>
        <v>95.123416551295534</v>
      </c>
      <c r="TF190" s="15">
        <f t="shared" si="1700"/>
        <v>-6.2477366722502536E-4</v>
      </c>
      <c r="TG190" s="12"/>
      <c r="TH190" s="11">
        <f t="shared" si="1851"/>
        <v>-6.1023605252737752E-4</v>
      </c>
      <c r="TI190" s="10">
        <f t="shared" si="1701"/>
        <v>95.208188850003751</v>
      </c>
      <c r="TJ190" s="9">
        <f t="shared" si="1432"/>
        <v>91.930757086918248</v>
      </c>
      <c r="TK190" s="9">
        <f t="shared" si="1433"/>
        <v>98.476790011559501</v>
      </c>
      <c r="TL190" s="120">
        <f t="shared" si="1702"/>
        <v>95.203773549238875</v>
      </c>
      <c r="TM190" s="15">
        <f t="shared" si="1703"/>
        <v>-6.3835390919345753E-4</v>
      </c>
      <c r="TN190" s="12"/>
      <c r="TO190" s="11">
        <f t="shared" si="1852"/>
        <v>-6.2390963607092756E-4</v>
      </c>
      <c r="TP190" s="10">
        <f t="shared" si="1704"/>
        <v>95.288531022804392</v>
      </c>
      <c r="TQ190" s="9">
        <f t="shared" si="1434"/>
        <v>91.941955854104194</v>
      </c>
      <c r="TR190" s="9">
        <f t="shared" si="1435"/>
        <v>98.627348047861418</v>
      </c>
      <c r="TS190" s="120">
        <f t="shared" si="1705"/>
        <v>95.284651950982806</v>
      </c>
      <c r="TT190" s="15">
        <f t="shared" si="1706"/>
        <v>-6.5194390106283057E-4</v>
      </c>
      <c r="TU190" s="12"/>
      <c r="TV190" s="11">
        <f t="shared" si="1853"/>
        <v>-6.3759475713849362E-4</v>
      </c>
      <c r="TW190" s="10">
        <f t="shared" si="1707"/>
        <v>95.369396114514771</v>
      </c>
      <c r="TX190" s="9">
        <f t="shared" si="1436"/>
        <v>91.953636520626972</v>
      </c>
      <c r="TY190" s="9">
        <f t="shared" si="1437"/>
        <v>98.778408784481499</v>
      </c>
      <c r="TZ190" s="120">
        <f t="shared" si="1708"/>
        <v>95.366022652554236</v>
      </c>
      <c r="UA190" s="15">
        <f t="shared" si="1709"/>
        <v>-6.6553592139553428E-4</v>
      </c>
      <c r="UB190" s="12"/>
      <c r="UC190" s="11">
        <f t="shared" si="1854"/>
        <v>-6.5128365073033898E-4</v>
      </c>
      <c r="UD190" s="10">
        <f t="shared" si="1710"/>
        <v>95.450754992586155</v>
      </c>
      <c r="UE190" s="9">
        <f t="shared" si="1438"/>
        <v>91.965809311845888</v>
      </c>
      <c r="UF190" s="9">
        <f t="shared" si="1439"/>
        <v>98.929903050822219</v>
      </c>
      <c r="UG190" s="120">
        <f t="shared" si="1711"/>
        <v>95.44785618133406</v>
      </c>
      <c r="UH190" s="15">
        <f t="shared" si="1712"/>
        <v>-6.7912222768248072E-4</v>
      </c>
      <c r="UI190" s="12"/>
      <c r="UJ190" s="11">
        <f t="shared" si="1855"/>
        <v>-6.6496852756456977E-4</v>
      </c>
      <c r="UK190" s="10">
        <f t="shared" si="1713"/>
        <v>95.532578148037828</v>
      </c>
      <c r="UL190" s="9">
        <f t="shared" si="1440"/>
        <v>91.978484168658824</v>
      </c>
      <c r="UM190" s="9">
        <f t="shared" si="1441"/>
        <v>99.081761510101913</v>
      </c>
      <c r="UN190" s="120">
        <f t="shared" si="1714"/>
        <v>95.530122839380368</v>
      </c>
      <c r="UO190" s="15">
        <f t="shared" si="1715"/>
        <v>-6.9269508894870225E-4</v>
      </c>
      <c r="UP190" s="12"/>
      <c r="UQ190" s="11">
        <f t="shared" si="1856"/>
        <v>-6.7864160683138615E-4</v>
      </c>
      <c r="UR190" s="10">
        <f t="shared" si="1716"/>
        <v>95.614835839149166</v>
      </c>
      <c r="US190" s="9">
        <f t="shared" si="1442"/>
        <v>91.99167072481815</v>
      </c>
      <c r="UT190" s="9">
        <f t="shared" si="1443"/>
        <v>99.233915013178034</v>
      </c>
      <c r="UU190" s="120">
        <f t="shared" si="1717"/>
        <v>95.612792868998099</v>
      </c>
      <c r="UV190" s="15">
        <f t="shared" si="1718"/>
        <v>-7.0624682246948748E-4</v>
      </c>
      <c r="UW190" s="12"/>
      <c r="UX190" s="11">
        <f t="shared" si="1857"/>
        <v>-6.9229515309475822E-4</v>
      </c>
      <c r="UY190" s="10">
        <f t="shared" si="1719"/>
        <v>95.697498257547693</v>
      </c>
      <c r="UZ190" s="9">
        <f t="shared" si="1444"/>
        <v>92.005378285755612</v>
      </c>
      <c r="VA190" s="9">
        <f t="shared" si="1445"/>
        <v>99.386294496937154</v>
      </c>
      <c r="VB190" s="120">
        <f t="shared" si="1720"/>
        <v>95.695836391346376</v>
      </c>
      <c r="VC190" s="15">
        <f t="shared" si="1721"/>
        <v>-7.1976978592653608E-4</v>
      </c>
      <c r="VD190" s="12"/>
      <c r="VE190" s="11">
        <f t="shared" si="1858"/>
        <v>-7.0592146848820979E-4</v>
      </c>
      <c r="VF190" s="10">
        <f t="shared" si="1722"/>
        <v>95.780535466547576</v>
      </c>
      <c r="VG190" s="9">
        <f t="shared" si="1446"/>
        <v>92.019615807349794</v>
      </c>
      <c r="VH190" s="9">
        <f t="shared" si="1447"/>
        <v>99.538830915876119</v>
      </c>
      <c r="VI190" s="120">
        <f t="shared" si="1723"/>
        <v>95.779223361612964</v>
      </c>
      <c r="VJ190" s="15">
        <f t="shared" si="1724"/>
        <v>-7.3325637280648875E-4</v>
      </c>
      <c r="VK190" s="12"/>
      <c r="VL190" s="11">
        <f t="shared" si="1859"/>
        <v>-7.1951288816602603E-4</v>
      </c>
      <c r="VM190" s="10">
        <f t="shared" si="1725"/>
        <v>95.863917356113689</v>
      </c>
      <c r="VN190" s="9">
        <f t="shared" si="1448"/>
        <v>92.034391874763344</v>
      </c>
      <c r="VO190" s="9">
        <f t="shared" si="1449"/>
        <v>99.691454549469285</v>
      </c>
      <c r="VP190" s="120">
        <f t="shared" si="1726"/>
        <v>95.862923212116314</v>
      </c>
      <c r="VQ190" s="15">
        <f t="shared" si="1727"/>
        <v>-7.4669894692069925E-4</v>
      </c>
      <c r="VR190" s="12"/>
      <c r="VS190" s="11">
        <f t="shared" si="1860"/>
        <v>-7.330617146376646E-4</v>
      </c>
      <c r="VT190" s="10">
        <f t="shared" si="1728"/>
        <v>95.947613284523015</v>
      </c>
      <c r="VU190" s="9">
        <f t="shared" si="1450"/>
        <v>92.049714678861889</v>
      </c>
      <c r="VV190" s="9">
        <f t="shared" si="1451"/>
        <v>99.844096708789905</v>
      </c>
      <c r="VW190" s="120">
        <f t="shared" si="1729"/>
        <v>95.946905693825897</v>
      </c>
      <c r="VX190" s="15">
        <f t="shared" si="1730"/>
        <v>-7.6009001113059107E-4</v>
      </c>
      <c r="VY190" s="12"/>
      <c r="VZ190" s="11">
        <f t="shared" si="1861"/>
        <v>-7.4656038722043796E-4</v>
      </c>
      <c r="WA190" s="10">
        <f t="shared" si="1731"/>
        <v>96.031592923150839</v>
      </c>
      <c r="WB190" s="9">
        <f t="shared" si="1452"/>
        <v>92.065591999740789</v>
      </c>
      <c r="WC190" s="9">
        <f t="shared" si="1453"/>
        <v>99.996689045313644</v>
      </c>
      <c r="WD190" s="120">
        <f t="shared" si="1732"/>
        <v>96.03114052252721</v>
      </c>
      <c r="WE190" s="15">
        <f t="shared" si="1733"/>
        <v>-7.7342214155019199E-4</v>
      </c>
      <c r="WF190" s="12"/>
      <c r="WG190" s="11">
        <f t="shared" si="1862"/>
        <v>-7.6000141609804041E-4</v>
      </c>
      <c r="WH190" s="10">
        <f t="shared" si="1734"/>
        <v>96.115825901321614</v>
      </c>
      <c r="WI190" s="9">
        <f t="shared" si="1454"/>
        <v>92.082031188164876</v>
      </c>
      <c r="WJ190" s="9">
        <f t="shared" si="1455"/>
        <v>100.14916228283518</v>
      </c>
      <c r="WK190" s="120">
        <f t="shared" si="1735"/>
        <v>96.11559673550002</v>
      </c>
      <c r="WL190" s="15">
        <f t="shared" si="1736"/>
        <v>-7.8668786569555734E-4</v>
      </c>
      <c r="WM190" s="12"/>
      <c r="WN190" s="11">
        <f t="shared" si="1863"/>
        <v>-7.7337726006323332E-4</v>
      </c>
      <c r="WO190" s="10">
        <f t="shared" si="1737"/>
        <v>96.200281160360248</v>
      </c>
      <c r="WP190" s="9">
        <f t="shared" si="1456"/>
        <v>92.099039142234346</v>
      </c>
      <c r="WQ190" s="9">
        <f t="shared" si="1457"/>
        <v>100.30144885840622</v>
      </c>
      <c r="WR190" s="120">
        <f t="shared" si="1738"/>
        <v>96.200244000320282</v>
      </c>
      <c r="WS190" s="15">
        <f t="shared" si="1739"/>
        <v>-7.9987992229838456E-4</v>
      </c>
      <c r="WT190" s="12"/>
      <c r="WU190" s="11">
        <f t="shared" si="1864"/>
        <v>-7.8668058748498253E-4</v>
      </c>
      <c r="WV190" s="10">
        <f t="shared" si="1740"/>
        <v>96.284928267828519</v>
      </c>
      <c r="WW190" s="9">
        <f t="shared" si="1458"/>
        <v>92.116622295552546</v>
      </c>
      <c r="WX190" s="9">
        <f t="shared" si="1459"/>
        <v>100.45348023002344</v>
      </c>
      <c r="WY190" s="120">
        <f t="shared" si="1741"/>
        <v>96.285051262787988</v>
      </c>
      <c r="WZ190" s="15">
        <f t="shared" si="1742"/>
        <v>-8.1299099991184981E-4</v>
      </c>
      <c r="XA190" s="12"/>
      <c r="XB190" s="11">
        <f t="shared" si="1865"/>
        <v>-7.9990401395332194E-4</v>
      </c>
      <c r="XC190" s="10">
        <f t="shared" si="1743"/>
        <v>96.369736059892773</v>
      </c>
      <c r="XD190" s="9">
        <f t="shared" si="1460"/>
        <v>92.134786594762531</v>
      </c>
      <c r="XE190" s="9">
        <f t="shared" si="1461"/>
        <v>100.6051892059123</v>
      </c>
      <c r="XF190" s="120">
        <f t="shared" si="1744"/>
        <v>96.369987900337406</v>
      </c>
      <c r="XG190" s="15">
        <f t="shared" si="1745"/>
        <v>-8.260139662475413E-4</v>
      </c>
      <c r="XH190" s="12"/>
      <c r="XI190" s="11">
        <f t="shared" si="1866"/>
        <v>-8.1304033267939142E-4</v>
      </c>
      <c r="XJ190" s="10">
        <f t="shared" si="1746"/>
        <v>96.454673799695897</v>
      </c>
      <c r="XK190" s="9">
        <f t="shared" si="1462"/>
        <v>92.153537487624618</v>
      </c>
      <c r="XL190" s="9">
        <f t="shared" si="1463"/>
        <v>100.75650778870312</v>
      </c>
      <c r="XM190" s="120">
        <f t="shared" si="1747"/>
        <v>96.455022638163868</v>
      </c>
      <c r="XN190" s="15">
        <f t="shared" si="1748"/>
        <v>-8.3894165910716745E-4</v>
      </c>
      <c r="XO190" s="12"/>
      <c r="XP190" s="11">
        <f t="shared" si="1867"/>
        <v>-8.260823046533838E-4</v>
      </c>
      <c r="XQ190" s="10">
        <f t="shared" si="1749"/>
        <v>96.539710088899426</v>
      </c>
      <c r="XR190" s="9">
        <f t="shared" si="1464"/>
        <v>92.172879902430083</v>
      </c>
      <c r="XS190" s="9">
        <f t="shared" si="1465"/>
        <v>100.90736927815513</v>
      </c>
      <c r="XT190" s="120">
        <f t="shared" si="1750"/>
        <v>96.540124590292606</v>
      </c>
      <c r="XU190" s="15">
        <f t="shared" si="1751"/>
        <v>-8.5176709344283888E-4</v>
      </c>
      <c r="XV190" s="12"/>
      <c r="XW190" s="11">
        <f t="shared" si="1868"/>
        <v>-8.3902286671372892E-4</v>
      </c>
      <c r="XX190" s="10">
        <f t="shared" si="1752"/>
        <v>96.624813913419672</v>
      </c>
      <c r="XY190" s="9">
        <f t="shared" si="1466"/>
        <v>92.192818237362715</v>
      </c>
      <c r="XZ190" s="9">
        <f t="shared" si="1467"/>
        <v>101.05770635842588</v>
      </c>
      <c r="YA190" s="120">
        <f t="shared" si="1753"/>
        <v>96.625262297894295</v>
      </c>
      <c r="YB190" s="15">
        <f t="shared" si="1754"/>
        <v>-8.6448327586947536E-4</v>
      </c>
      <c r="YC190" s="12"/>
      <c r="YD190" s="11">
        <f t="shared" si="1869"/>
        <v>-8.5185494536769112E-4</v>
      </c>
      <c r="YE190" s="10">
        <f t="shared" si="1755"/>
        <v>96.709953677582888</v>
      </c>
      <c r="YF190" s="9">
        <f t="shared" si="1468"/>
        <v>92.213356342055022</v>
      </c>
      <c r="YG190" s="9">
        <f t="shared" si="1469"/>
        <v>101.20745691580352</v>
      </c>
      <c r="YH190" s="120">
        <f t="shared" si="1756"/>
        <v>96.710406628929263</v>
      </c>
      <c r="YI190" s="15">
        <f t="shared" si="1757"/>
        <v>-8.7708377379512104E-4</v>
      </c>
      <c r="YJ190" s="12"/>
      <c r="YK190" s="11">
        <f t="shared" si="1870"/>
        <v>-8.6457202865822887E-4</v>
      </c>
      <c r="YL190" s="10">
        <f t="shared" si="1758"/>
        <v>96.795100117285187</v>
      </c>
      <c r="YM190" s="9">
        <f t="shared" si="1470"/>
        <v>92.234497526958151</v>
      </c>
      <c r="YN190" s="9">
        <f t="shared" si="1471"/>
        <v>101.35659235699075</v>
      </c>
      <c r="YO190" s="120">
        <f t="shared" si="1759"/>
        <v>96.795544941974441</v>
      </c>
      <c r="YP190" s="15">
        <f t="shared" si="1760"/>
        <v>-8.8956547604041492E-4</v>
      </c>
      <c r="YQ190" s="12"/>
      <c r="YR190" s="11">
        <f t="shared" si="1871"/>
        <v>-8.7717094013380721E-4</v>
      </c>
      <c r="YS190" s="10">
        <f t="shared" si="1761"/>
        <v>96.880240531487985</v>
      </c>
      <c r="YT190" s="9">
        <f t="shared" si="1472"/>
        <v>92.25624471004565</v>
      </c>
      <c r="YU190" s="9">
        <f t="shared" si="1473"/>
        <v>101.50509592239791</v>
      </c>
      <c r="YV190" s="120">
        <f t="shared" si="1762"/>
        <v>96.880670316221781</v>
      </c>
      <c r="YW190" s="15">
        <f t="shared" si="1763"/>
        <v>-9.0192646369515166E-4</v>
      </c>
      <c r="YX190" s="12"/>
      <c r="YY190" s="11">
        <f t="shared" si="1872"/>
        <v>-8.8964970086109145E-4</v>
      </c>
      <c r="YZ190" s="10">
        <f t="shared" si="1764"/>
        <v>96.965367964874702</v>
      </c>
      <c r="ZA190" s="9">
        <f t="shared" si="1474"/>
        <v>92.278600469667523</v>
      </c>
      <c r="ZB190" s="9">
        <f t="shared" si="1475"/>
        <v>101.65295211814653</v>
      </c>
      <c r="ZC190" s="120">
        <f t="shared" si="1765"/>
        <v>96.965776293907027</v>
      </c>
      <c r="ZD190" s="15">
        <f t="shared" si="1766"/>
        <v>-9.1416497439762885E-4</v>
      </c>
      <c r="ZE190" s="12"/>
      <c r="ZF190" s="11">
        <f t="shared" si="1873"/>
        <v>-9.0200648917320748E-4</v>
      </c>
      <c r="ZG190" s="10">
        <f t="shared" si="1767"/>
        <v>97.050475926213593</v>
      </c>
      <c r="ZH190" s="9">
        <f t="shared" si="1476"/>
        <v>92.301567049578807</v>
      </c>
      <c r="ZI190" s="9">
        <f t="shared" si="1477"/>
        <v>101.80014667867734</v>
      </c>
      <c r="ZJ190" s="120">
        <f t="shared" si="1768"/>
        <v>97.050856864128065</v>
      </c>
      <c r="ZK190" s="15">
        <f t="shared" si="1769"/>
        <v>-9.2627939819790609E-4</v>
      </c>
      <c r="ZL190" s="12"/>
      <c r="ZM190" s="11">
        <f t="shared" si="1874"/>
        <v>-9.1423963660736574E-4</v>
      </c>
      <c r="ZN190" s="10">
        <f t="shared" si="1770"/>
        <v>97.135558372251012</v>
      </c>
      <c r="ZO190" s="9">
        <f t="shared" si="1478"/>
        <v>92.325146364407061</v>
      </c>
      <c r="ZP190" s="9">
        <f t="shared" si="1479"/>
        <v>101.94666652871011</v>
      </c>
      <c r="ZQ190" s="120">
        <f t="shared" si="1771"/>
        <v>97.135906446558579</v>
      </c>
      <c r="ZR190" s="15">
        <f t="shared" si="1772"/>
        <v>-9.3826827331503545E-4</v>
      </c>
      <c r="ZS190" s="12"/>
      <c r="ZT190" s="11">
        <f t="shared" si="1875"/>
        <v>-9.2634762373127713E-4</v>
      </c>
      <c r="ZU190" s="10">
        <f t="shared" si="1773"/>
        <v>97.220609691490722</v>
      </c>
      <c r="ZV190" s="9">
        <f t="shared" si="1480"/>
        <v>92.349340005522748</v>
      </c>
      <c r="ZW190" s="9">
        <f t="shared" si="1481"/>
        <v>102.09249974469442</v>
      </c>
      <c r="ZX190" s="120">
        <f t="shared" si="1774"/>
        <v>97.220919875108592</v>
      </c>
      <c r="ZY190" s="15">
        <f t="shared" si="1775"/>
        <v>-9.5013028180535941E-4</v>
      </c>
      <c r="ZZ190" s="12"/>
      <c r="AAA190" s="11">
        <f t="shared" si="1876"/>
        <v>-9.3832907587545003E-4</v>
      </c>
      <c r="AAB190" s="10">
        <f t="shared" si="1776"/>
        <v>97.305624687911049</v>
      </c>
      <c r="AAC190" s="9">
        <f t="shared" si="1482"/>
        <v>92.374149247276804</v>
      </c>
      <c r="AAD190" s="9">
        <f t="shared" si="1483"/>
        <v>102.23763551587521</v>
      </c>
      <c r="AAE190" s="120">
        <f t="shared" si="1777"/>
        <v>97.305892381576001</v>
      </c>
      <c r="AAF190" s="15">
        <f t="shared" si="1778"/>
        <v>-9.6186424515743471E-4</v>
      </c>
      <c r="AAG190" s="12"/>
      <c r="AAH190" s="11">
        <f t="shared" si="1877"/>
        <v>-9.5018275878700344E-4</v>
      </c>
      <c r="AAI190" s="10">
        <f t="shared" si="1779"/>
        <v>97.390598564664316</v>
      </c>
      <c r="AAJ190" s="9">
        <f t="shared" si="1484"/>
        <v>92.399575053570715</v>
      </c>
      <c r="AAK190" s="9">
        <f t="shared" si="1485"/>
        <v>102.38206410509524</v>
      </c>
      <c r="AAL190" s="120">
        <f t="shared" si="1780"/>
        <v>97.39081957933297</v>
      </c>
      <c r="AAM190" s="15">
        <f t="shared" si="1781"/>
        <v>-9.7346911982890616E-4</v>
      </c>
      <c r="AAN190" s="12"/>
      <c r="AAO190" s="11">
        <f t="shared" si="1782"/>
        <v>-9.6190757422036474E-4</v>
      </c>
      <c r="AAP190" s="10">
        <f t="shared" si="1783"/>
        <v>97.475526907802433</v>
      </c>
      <c r="AAQ190" s="9">
        <f t="shared" si="1486"/>
        <v>92.425618084724803</v>
      </c>
      <c r="AAR190" s="9">
        <f t="shared" si="1487"/>
        <v>102.52577680945366</v>
      </c>
      <c r="AAS190" s="120">
        <f t="shared" si="1784"/>
        <v>97.475697447089232</v>
      </c>
      <c r="AAT190" s="15">
        <f t="shared" si="1785"/>
        <v>-9.8494399274021648E-4</v>
      </c>
      <c r="AAU190" s="12"/>
      <c r="AAV190" s="11">
        <f t="shared" si="1786"/>
        <v>-9.7350255547991879E-4</v>
      </c>
      <c r="AAW190" s="10">
        <f t="shared" si="1787"/>
        <v>97.56040567007156</v>
      </c>
      <c r="AAX190" s="9">
        <f t="shared" si="1488"/>
        <v>92.452278704611501</v>
      </c>
      <c r="AAY190" s="9">
        <f t="shared" si="1489"/>
        <v>102.66876592092561</v>
      </c>
      <c r="AAZ190" s="120">
        <f t="shared" si="1788"/>
        <v>97.560522312768555</v>
      </c>
      <c r="ABA190" s="15">
        <f t="shared" si="1789"/>
        <v>-9.9628807673870817E-4</v>
      </c>
      <c r="ABB190" s="12"/>
      <c r="ABC190" s="11">
        <f t="shared" si="1227"/>
        <v>-9.8496686292816435E-4</v>
      </c>
      <c r="ABD190" s="10">
        <f t="shared" si="1228"/>
        <v>97.645231154811938</v>
      </c>
      <c r="ABE190" s="9">
        <f t="shared" si="1490"/>
        <v>92.479556988021272</v>
      </c>
      <c r="ABF190" s="9">
        <f t="shared" si="1229"/>
        <v>102.81102468704842</v>
      </c>
      <c r="ABG190" s="120">
        <f t="shared" si="1790"/>
        <v>97.645290837534844</v>
      </c>
      <c r="ABH190" s="15">
        <f t="shared" si="1230"/>
        <v>-1.0075007060465328E-3</v>
      </c>
      <c r="ABI190" s="12"/>
      <c r="ABJ190" s="11">
        <f t="shared" si="1231"/>
        <v>-9.9629977947299133E-4</v>
      </c>
      <c r="ABK190" s="10">
        <f t="shared" si="1232"/>
        <v>97.72999999999999</v>
      </c>
      <c r="ABL190" s="9">
        <f t="shared" si="1491"/>
        <v>92.507452728230021</v>
      </c>
      <c r="ABM190" s="9"/>
      <c r="ABN190" s="101">
        <f t="shared" si="1791"/>
        <v>97.72999999999999</v>
      </c>
      <c r="ABO190" s="15">
        <f t="shared" si="1233"/>
        <v>-1.018581331704711E-3</v>
      </c>
      <c r="ABP190" s="11"/>
      <c r="ABQ190" s="11"/>
    </row>
    <row r="191" spans="1:745" x14ac:dyDescent="0.2">
      <c r="A191" s="1">
        <f t="shared" si="1492"/>
        <v>175.2</v>
      </c>
      <c r="B191" s="1">
        <f t="shared" si="1792"/>
        <v>-530.86680486868977</v>
      </c>
      <c r="C191" s="1">
        <f t="shared" si="1793"/>
        <v>-2564065.8939724509</v>
      </c>
      <c r="D191" s="2">
        <f t="shared" si="1794"/>
        <v>119.74</v>
      </c>
      <c r="E191" s="7">
        <f t="shared" si="1795"/>
        <v>2.8300000000000001E-3</v>
      </c>
      <c r="F191" s="1">
        <f t="shared" si="1796"/>
        <v>6.2352202539999999E-2</v>
      </c>
      <c r="G191" s="2">
        <f t="shared" si="1797"/>
        <v>3500</v>
      </c>
      <c r="H191" s="3">
        <f t="shared" si="1164"/>
        <v>58.333333333333336</v>
      </c>
      <c r="I191" s="3">
        <f t="shared" si="1165"/>
        <v>366.52</v>
      </c>
      <c r="J191" s="1">
        <f t="shared" si="1798"/>
        <v>0.77</v>
      </c>
      <c r="K191" s="1">
        <f t="shared" si="1799"/>
        <v>0.65</v>
      </c>
      <c r="L191" s="1">
        <f t="shared" si="1166"/>
        <v>0.50050000000000006</v>
      </c>
      <c r="M191" s="40">
        <f t="shared" si="1167"/>
        <v>9.0273513153513143</v>
      </c>
      <c r="N191" s="40">
        <f t="shared" si="1168"/>
        <v>685.17596483516479</v>
      </c>
      <c r="O191" s="1">
        <f t="shared" si="1800"/>
        <v>22.01</v>
      </c>
      <c r="P191" s="1">
        <f t="shared" si="1801"/>
        <v>101</v>
      </c>
      <c r="Q191" s="2">
        <f t="shared" si="1802"/>
        <v>9568.08</v>
      </c>
      <c r="R191" s="1">
        <f t="shared" si="1169"/>
        <v>95.680800000000005</v>
      </c>
      <c r="S191" s="7">
        <f t="shared" si="1803"/>
        <v>0.1084</v>
      </c>
      <c r="T191" s="7">
        <f t="shared" si="1170"/>
        <v>9.228889823999999E-3</v>
      </c>
      <c r="U191" s="7">
        <f t="shared" si="1171"/>
        <v>5.2029491518009133E-2</v>
      </c>
      <c r="V191" s="40">
        <f t="shared" si="1172"/>
        <v>5127.2756619537149</v>
      </c>
      <c r="W191" s="1">
        <f t="shared" si="1804"/>
        <v>0</v>
      </c>
      <c r="X191" s="1">
        <f t="shared" si="1805"/>
        <v>119.74</v>
      </c>
      <c r="Y191" s="1">
        <f t="shared" si="1806"/>
        <v>97.72999999999999</v>
      </c>
      <c r="Z191" s="6">
        <f t="shared" si="1173"/>
        <v>0.80246106979523479</v>
      </c>
      <c r="AA191" s="2">
        <f t="shared" si="1807"/>
        <v>464.2</v>
      </c>
      <c r="AB191" s="40">
        <f t="shared" si="1174"/>
        <v>27481.926356927921</v>
      </c>
      <c r="AC191" s="1">
        <f t="shared" si="1175"/>
        <v>0.20611977595863853</v>
      </c>
      <c r="AD191" s="2">
        <f t="shared" si="1147"/>
        <v>69</v>
      </c>
      <c r="AE191" s="10">
        <f t="shared" si="1176"/>
        <v>14.222264541146059</v>
      </c>
      <c r="AF191" s="12">
        <f t="shared" si="1177"/>
        <v>8.0561912127773916E-2</v>
      </c>
      <c r="AG191" s="43">
        <f t="shared" si="1178"/>
        <v>-1.3717582495940885E-4</v>
      </c>
      <c r="AH191" s="97">
        <f t="shared" si="1179"/>
        <v>3.5310368761677633E-5</v>
      </c>
      <c r="AI191" s="11">
        <f t="shared" si="1180"/>
        <v>0</v>
      </c>
      <c r="AJ191" s="43">
        <f t="shared" si="1181"/>
        <v>2.0163457261346994E-3</v>
      </c>
      <c r="AK191" s="43"/>
      <c r="AL191" s="11">
        <f t="shared" si="1182"/>
        <v>0</v>
      </c>
      <c r="AM191" s="10">
        <f t="shared" si="1183"/>
        <v>91.854936663948394</v>
      </c>
      <c r="AN191" s="9"/>
      <c r="AO191" s="9">
        <f t="shared" si="1184"/>
        <v>91.675199084739546</v>
      </c>
      <c r="AP191" s="108">
        <f t="shared" si="1493"/>
        <v>91.675199084739546</v>
      </c>
      <c r="AQ191" s="15">
        <f t="shared" si="1185"/>
        <v>0</v>
      </c>
      <c r="AR191" s="49"/>
      <c r="AS191" s="11">
        <f t="shared" si="1186"/>
        <v>1.75284141864509E-5</v>
      </c>
      <c r="AT191" s="10">
        <f t="shared" si="1187"/>
        <v>91.76506365249756</v>
      </c>
      <c r="AU191" s="9">
        <f t="shared" si="1188"/>
        <v>91.675199084739546</v>
      </c>
      <c r="AV191" s="9">
        <f t="shared" si="1189"/>
        <v>91.496312831062113</v>
      </c>
      <c r="AW191" s="101">
        <f t="shared" si="1494"/>
        <v>91.58575595790083</v>
      </c>
      <c r="AX191" s="15">
        <f t="shared" si="1495"/>
        <v>1.7444571490941617E-5</v>
      </c>
      <c r="AY191" s="49"/>
      <c r="AZ191" s="11">
        <f t="shared" si="1190"/>
        <v>3.4974617066351976E-5</v>
      </c>
      <c r="BA191" s="10">
        <f t="shared" si="1191"/>
        <v>91.675603717385115</v>
      </c>
      <c r="BB191" s="9">
        <f t="shared" si="1192"/>
        <v>91.675190721630045</v>
      </c>
      <c r="BC191" s="9">
        <f t="shared" si="1193"/>
        <v>91.318259136921455</v>
      </c>
      <c r="BD191" s="101">
        <f t="shared" si="1496"/>
        <v>91.496724929275757</v>
      </c>
      <c r="BE191" s="15">
        <f t="shared" si="1194"/>
        <v>3.4807138160830779E-5</v>
      </c>
      <c r="BF191" s="49"/>
      <c r="BG191" s="11">
        <f t="shared" si="1195"/>
        <v>5.233878425325614E-5</v>
      </c>
      <c r="BH191" s="10">
        <f t="shared" si="1196"/>
        <v>91.586539229030151</v>
      </c>
      <c r="BI191" s="9">
        <f t="shared" si="1197"/>
        <v>91.675157426263084</v>
      </c>
      <c r="BJ191" s="9">
        <f t="shared" si="1198"/>
        <v>91.141019330299642</v>
      </c>
      <c r="BK191" s="101">
        <f t="shared" si="1497"/>
        <v>91.408088378281363</v>
      </c>
      <c r="BL191" s="15">
        <f t="shared" si="1199"/>
        <v>5.208790507666134E-5</v>
      </c>
      <c r="BM191" s="49"/>
      <c r="BN191" s="11">
        <f t="shared" si="1200"/>
        <v>6.9621105388949971E-5</v>
      </c>
      <c r="BO191" s="10">
        <f t="shared" si="1201"/>
        <v>91.49785272191977</v>
      </c>
      <c r="BP191" s="9">
        <f t="shared" si="1202"/>
        <v>91.675082863678568</v>
      </c>
      <c r="BQ191" s="9">
        <f t="shared" si="1203"/>
        <v>90.964574840158306</v>
      </c>
      <c r="BR191" s="101">
        <f t="shared" si="1498"/>
        <v>91.31982885191843</v>
      </c>
      <c r="BS191" s="15">
        <f t="shared" si="1204"/>
        <v>6.9287090295584177E-5</v>
      </c>
      <c r="BT191" s="12"/>
      <c r="BU191" s="11">
        <f t="shared" si="1205"/>
        <v>8.6821783286884872E-5</v>
      </c>
      <c r="BV191" s="10">
        <f t="shared" si="1206"/>
        <v>91.409526897165634</v>
      </c>
      <c r="BW191" s="9">
        <f t="shared" si="1207"/>
        <v>91.674950931170471</v>
      </c>
      <c r="BX191" s="9">
        <f t="shared" si="1208"/>
        <v>90.788907203120061</v>
      </c>
      <c r="BY191" s="101">
        <f t="shared" si="1499"/>
        <v>91.231929067145273</v>
      </c>
      <c r="BZ191" s="15">
        <f t="shared" si="1209"/>
        <v>8.64049240247768E-5</v>
      </c>
      <c r="CA191" s="12"/>
      <c r="CB191" s="11">
        <f t="shared" si="1210"/>
        <v>1.0394103310107661E-4</v>
      </c>
      <c r="CC191" s="10">
        <f t="shared" si="1211"/>
        <v>91.321544624875486</v>
      </c>
      <c r="CD191" s="9">
        <f t="shared" si="1212"/>
        <v>91.674745756305242</v>
      </c>
      <c r="CE191" s="9">
        <f t="shared" si="1213"/>
        <v>90.613998069828952</v>
      </c>
      <c r="CF191" s="101">
        <f t="shared" si="1500"/>
        <v>91.14437191306709</v>
      </c>
      <c r="CG191" s="15">
        <f t="shared" si="1214"/>
        <v>1.0344164780796215E-4</v>
      </c>
      <c r="CH191" s="12"/>
      <c r="CI191" s="11">
        <f t="shared" si="1215"/>
        <v>1.2097908152104977E-4</v>
      </c>
      <c r="CJ191" s="10">
        <f t="shared" si="1216"/>
        <v>91.233888946342518</v>
      </c>
      <c r="CK191" s="9">
        <f t="shared" si="1217"/>
        <v>91.674451694897598</v>
      </c>
      <c r="CL191" s="9">
        <f t="shared" si="1218"/>
        <v>90.439829211003442</v>
      </c>
      <c r="CM191" s="101">
        <f t="shared" si="1501"/>
        <v>91.05714045295052</v>
      </c>
      <c r="CN191" s="15">
        <f t="shared" si="1219"/>
        <v>1.2039751373770606E-4</v>
      </c>
      <c r="CO191" s="12"/>
      <c r="CP191" s="11">
        <f t="shared" si="1220"/>
        <v>1.3793616599204833E-4</v>
      </c>
      <c r="CQ191" s="10">
        <f t="shared" si="1221"/>
        <v>91.146543076061846</v>
      </c>
      <c r="CR191" s="9">
        <f t="shared" si="1222"/>
        <v>91.674053328949057</v>
      </c>
      <c r="CS191" s="9">
        <f t="shared" si="1309"/>
        <v>90.266382523180312</v>
      </c>
      <c r="CT191" s="101">
        <f t="shared" si="1502"/>
        <v>90.970217926064691</v>
      </c>
      <c r="CU191" s="15">
        <f t="shared" si="1223"/>
        <v>1.3727278369428917E-4</v>
      </c>
      <c r="CV191" s="12"/>
      <c r="CW191" s="11">
        <f t="shared" si="1503"/>
        <v>1.5481253396115521E-4</v>
      </c>
      <c r="CX191" s="10">
        <f t="shared" si="1504"/>
        <v>91.059490403575836</v>
      </c>
      <c r="CY191" s="9">
        <f t="shared" si="1310"/>
        <v>91.67353546455405</v>
      </c>
      <c r="CZ191" s="9">
        <f t="shared" si="1311"/>
        <v>90.093640034166071</v>
      </c>
      <c r="DA191" s="101">
        <f t="shared" si="1505"/>
        <v>90.883587749360061</v>
      </c>
      <c r="DB191" s="15">
        <f t="shared" si="1506"/>
        <v>1.5406772860989196E-4</v>
      </c>
      <c r="DC191" s="12"/>
      <c r="DD191" s="11">
        <f t="shared" si="1507"/>
        <v>1.7160844214827341E-4</v>
      </c>
      <c r="DE191" s="10">
        <f t="shared" si="1508"/>
        <v>90.972714495158726</v>
      </c>
      <c r="DF191" s="9">
        <f t="shared" si="1312"/>
        <v>91.672883129778199</v>
      </c>
      <c r="DG191" s="9">
        <f t="shared" si="1313"/>
        <v>89.921583908192019</v>
      </c>
      <c r="DH191" s="101">
        <f t="shared" si="1509"/>
        <v>90.797233518985109</v>
      </c>
      <c r="DI191" s="15">
        <f t="shared" si="1510"/>
        <v>1.7078262775897433E-4</v>
      </c>
      <c r="DJ191" s="12"/>
      <c r="DK191" s="11">
        <f t="shared" si="1511"/>
        <v>1.883241558427278E-4</v>
      </c>
      <c r="DL191" s="10">
        <f t="shared" si="1512"/>
        <v>90.886199095340984</v>
      </c>
      <c r="DM191" s="9">
        <f t="shared" si="1314"/>
        <v>91.672081572513363</v>
      </c>
      <c r="DN191" s="9">
        <f t="shared" si="1315"/>
        <v>89.750196450790526</v>
      </c>
      <c r="DO191" s="101">
        <f t="shared" si="1513"/>
        <v>90.711139011651937</v>
      </c>
      <c r="DP191" s="15">
        <f t="shared" si="1514"/>
        <v>1.8741776807359428E-4</v>
      </c>
      <c r="DQ191" s="12"/>
      <c r="DR191" s="11">
        <f t="shared" si="1515"/>
        <v>2.0495994822431837E-4</v>
      </c>
      <c r="DS191" s="10">
        <f t="shared" si="1516"/>
        <v>90.799928128284108</v>
      </c>
      <c r="DT191" s="9">
        <f t="shared" si="1316"/>
        <v>91.671116258313447</v>
      </c>
      <c r="DU191" s="9">
        <f t="shared" si="1317"/>
        <v>89.579460113391846</v>
      </c>
      <c r="DV191" s="101">
        <f t="shared" si="1517"/>
        <v>90.625288185852639</v>
      </c>
      <c r="DW191" s="15">
        <f t="shared" si="1518"/>
        <v>2.0397344348407851E-4</v>
      </c>
      <c r="DX191" s="12"/>
      <c r="DY191" s="11">
        <f t="shared" si="1519"/>
        <v>2.2151609970923747E-4</v>
      </c>
      <c r="DZ191" s="10">
        <f t="shared" si="1520"/>
        <v>90.713885699007605</v>
      </c>
      <c r="EA191" s="9">
        <f t="shared" si="1318"/>
        <v>91.669972868215069</v>
      </c>
      <c r="EB191" s="9">
        <f t="shared" si="1319"/>
        <v>89.409357497652238</v>
      </c>
      <c r="EC191" s="101">
        <f t="shared" si="1521"/>
        <v>90.539665182933646</v>
      </c>
      <c r="ED191" s="15">
        <f t="shared" si="1522"/>
        <v>2.2044995428444089E-4</v>
      </c>
      <c r="EE191" s="12"/>
      <c r="EF191" s="11">
        <f t="shared" si="1523"/>
        <v>2.3799289732026648E-4</v>
      </c>
      <c r="EG191" s="10">
        <f t="shared" si="1524"/>
        <v>90.628056094475312</v>
      </c>
      <c r="EH191" s="9">
        <f t="shared" si="1320"/>
        <v>91.668637296546805</v>
      </c>
      <c r="EI191" s="9">
        <f t="shared" si="1321"/>
        <v>89.239871359519498</v>
      </c>
      <c r="EJ191" s="101">
        <f t="shared" si="1525"/>
        <v>90.454254328033159</v>
      </c>
      <c r="EK191" s="15">
        <f t="shared" si="1526"/>
        <v>2.3684760652227424E-4</v>
      </c>
      <c r="EL191" s="12"/>
      <c r="EM191" s="11">
        <f t="shared" si="1527"/>
        <v>2.5439063408099139E-4</v>
      </c>
      <c r="EN191" s="10">
        <f t="shared" si="1528"/>
        <v>90.542423784545946</v>
      </c>
      <c r="EO191" s="9">
        <f t="shared" si="1322"/>
        <v>91.667095648730466</v>
      </c>
      <c r="EP191" s="9">
        <f t="shared" si="1323"/>
        <v>89.070984613044033</v>
      </c>
      <c r="EQ191" s="101">
        <f t="shared" si="1529"/>
        <v>90.369040130887242</v>
      </c>
      <c r="ER191" s="15">
        <f t="shared" si="1530"/>
        <v>2.5316671141270537E-4</v>
      </c>
      <c r="ES191" s="12"/>
      <c r="ET191" s="11">
        <f t="shared" si="1531"/>
        <v>2.7070960843365198E-4</v>
      </c>
      <c r="EU191" s="10">
        <f t="shared" si="1532"/>
        <v>90.45697342279351</v>
      </c>
      <c r="EV191" s="9">
        <f t="shared" si="1324"/>
        <v>91.665334239077808</v>
      </c>
      <c r="EW191" s="9">
        <f t="shared" si="1325"/>
        <v>88.90268033394203</v>
      </c>
      <c r="EX191" s="101">
        <f t="shared" si="1533"/>
        <v>90.284007286509919</v>
      </c>
      <c r="EY191" s="15">
        <f t="shared" si="1534"/>
        <v>2.6940758477603358E-4</v>
      </c>
      <c r="EZ191" s="12"/>
      <c r="FA191" s="11">
        <f t="shared" si="1535"/>
        <v>2.8695012368029193E-4</v>
      </c>
      <c r="FB191" s="10">
        <f t="shared" si="1536"/>
        <v>90.371689847202418</v>
      </c>
      <c r="FC191" s="9">
        <f t="shared" si="1326"/>
        <v>91.663339588585686</v>
      </c>
      <c r="FD191" s="9">
        <f t="shared" si="1327"/>
        <v>88.734941762917728</v>
      </c>
      <c r="FE191" s="101">
        <f t="shared" si="1537"/>
        <v>90.199140675751707</v>
      </c>
      <c r="FF191" s="15">
        <f t="shared" si="1538"/>
        <v>2.8557054649877269E-4</v>
      </c>
      <c r="FG191" s="12"/>
      <c r="FH191" s="11">
        <f t="shared" si="1539"/>
        <v>3.0311248744685233E-4</v>
      </c>
      <c r="FI191" s="10">
        <f t="shared" si="1540"/>
        <v>90.28655808074231</v>
      </c>
      <c r="FJ191" s="9">
        <f t="shared" si="1328"/>
        <v>91.661098422732721</v>
      </c>
      <c r="FK191" s="9">
        <f t="shared" si="1329"/>
        <v>88.56775230875084</v>
      </c>
      <c r="FL191" s="101">
        <f t="shared" si="1541"/>
        <v>90.114425365741781</v>
      </c>
      <c r="FM191" s="15">
        <f t="shared" si="1542"/>
        <v>3.0165592001768645E-4</v>
      </c>
      <c r="FN191" s="12"/>
      <c r="FO191" s="11">
        <f t="shared" si="1543"/>
        <v>3.1919701116993738E-4</v>
      </c>
      <c r="FP191" s="10">
        <f t="shared" si="1544"/>
        <v>90.201563331826904</v>
      </c>
      <c r="FQ191" s="9">
        <f t="shared" si="1330"/>
        <v>91.658597669280013</v>
      </c>
      <c r="FR191" s="9">
        <f t="shared" si="1331"/>
        <v>88.401095551161106</v>
      </c>
      <c r="FS191" s="101">
        <f t="shared" si="1545"/>
        <v>90.029846610220559</v>
      </c>
      <c r="FT191" s="15">
        <f t="shared" si="1546"/>
        <v>3.1766403182598315E-4</v>
      </c>
      <c r="FU191" s="12"/>
      <c r="FV191" s="11">
        <f t="shared" si="1547"/>
        <v>3.3520400960535061E-4</v>
      </c>
      <c r="FW191" s="10">
        <f t="shared" si="1548"/>
        <v>90.116690994664154</v>
      </c>
      <c r="FX191" s="9">
        <f t="shared" si="1332"/>
        <v>91.655824456078548</v>
      </c>
      <c r="FY191" s="9">
        <f t="shared" si="1333"/>
        <v>88.234955243449946</v>
      </c>
      <c r="FZ191" s="101">
        <f t="shared" si="1549"/>
        <v>89.94538984976424</v>
      </c>
      <c r="GA191" s="15">
        <f t="shared" si="1550"/>
        <v>3.3359521100189072E-4</v>
      </c>
      <c r="GB191" s="12"/>
      <c r="GC191" s="11">
        <f t="shared" si="1551"/>
        <v>3.5113380035867148E-4</v>
      </c>
      <c r="GD191" s="10">
        <f t="shared" si="1552"/>
        <v>90.031926649498871</v>
      </c>
      <c r="GE191" s="9">
        <f t="shared" si="1334"/>
        <v>91.652766108885643</v>
      </c>
      <c r="GF191" s="9">
        <f t="shared" si="1335"/>
        <v>88.069315314930975</v>
      </c>
      <c r="GG191" s="101">
        <f t="shared" si="1553"/>
        <v>89.861040711908316</v>
      </c>
      <c r="GH191" s="15">
        <f t="shared" si="1554"/>
        <v>3.4944978875869561E-4</v>
      </c>
      <c r="GI191" s="12"/>
      <c r="GJ191" s="11">
        <f t="shared" si="1224"/>
        <v>3.6698670343697374E-4</v>
      </c>
      <c r="GK191" s="10">
        <f t="shared" si="1225"/>
        <v>89.947256062754775</v>
      </c>
      <c r="GL191" s="9">
        <f t="shared" si="1336"/>
        <v>91.649410149192619</v>
      </c>
      <c r="GM191" s="9">
        <f t="shared" si="1337"/>
        <v>87.904159873157937</v>
      </c>
      <c r="GN191" s="120">
        <f t="shared" si="1555"/>
        <v>89.776785011175278</v>
      </c>
      <c r="GO191" s="15">
        <f t="shared" si="1226"/>
        <v>3.6522809801566031E-4</v>
      </c>
      <c r="GP191" s="12"/>
      <c r="GQ191" s="11">
        <f t="shared" si="1556"/>
        <v>3.8276304082107308E-4</v>
      </c>
      <c r="GR191" s="10">
        <f t="shared" si="1557"/>
        <v>89.862665187081291</v>
      </c>
      <c r="GS191" s="9">
        <f t="shared" si="1338"/>
        <v>91.645744292065672</v>
      </c>
      <c r="GT191" s="9">
        <f t="shared" si="1339"/>
        <v>87.739473205949011</v>
      </c>
      <c r="GU191" s="120">
        <f t="shared" si="1558"/>
        <v>89.692608749007348</v>
      </c>
      <c r="GV191" s="15">
        <f t="shared" si="1559"/>
        <v>3.8093047299003497E-4</v>
      </c>
      <c r="GW191" s="12"/>
      <c r="GX191" s="11">
        <f t="shared" si="1560"/>
        <v>3.9846313605863403E-4</v>
      </c>
      <c r="GY191" s="10">
        <f t="shared" si="1561"/>
        <v>89.778140161305458</v>
      </c>
      <c r="GZ191" s="9">
        <f t="shared" si="1340"/>
        <v>91.641756444001885</v>
      </c>
      <c r="HA191" s="9">
        <f t="shared" si="1341"/>
        <v>87.575239783224703</v>
      </c>
      <c r="HB191" s="101">
        <f t="shared" si="1562"/>
        <v>89.608498113613294</v>
      </c>
      <c r="HC191" s="15">
        <f t="shared" si="1563"/>
        <v>3.9655724880878186E-4</v>
      </c>
      <c r="HD191" s="12"/>
      <c r="HE191" s="11">
        <f t="shared" si="1564"/>
        <v>4.1408731387663399E-4</v>
      </c>
      <c r="HF191" s="10">
        <f t="shared" si="1565"/>
        <v>89.693667310298451</v>
      </c>
      <c r="HG191" s="9">
        <f t="shared" si="1342"/>
        <v>91.637434700802018</v>
      </c>
      <c r="HH191" s="9">
        <f t="shared" si="1343"/>
        <v>87.411444258657767</v>
      </c>
      <c r="HI191" s="101">
        <f t="shared" si="1566"/>
        <v>89.524439479729892</v>
      </c>
      <c r="HJ191" s="15">
        <f t="shared" si="1567"/>
        <v>4.1210876114021586E-4</v>
      </c>
      <c r="HK191" s="12"/>
      <c r="HL191" s="11">
        <f t="shared" si="1568"/>
        <v>4.2963589981353053E-4</v>
      </c>
      <c r="HM191" s="10">
        <f t="shared" si="1569"/>
        <v>89.609233144756701</v>
      </c>
      <c r="HN191" s="9">
        <f t="shared" si="1344"/>
        <v>91.632767345461716</v>
      </c>
      <c r="HO191" s="9">
        <f t="shared" si="1345"/>
        <v>87.248071471146218</v>
      </c>
      <c r="HP191" s="120">
        <f t="shared" si="1570"/>
        <v>89.440419408303967</v>
      </c>
      <c r="HQ191" s="15">
        <f t="shared" si="1571"/>
        <v>4.2758534584473048E-4</v>
      </c>
      <c r="HR191" s="12"/>
      <c r="HS191" s="11">
        <f t="shared" si="1808"/>
        <v>4.4510921987021742E-4</v>
      </c>
      <c r="HT191" s="10">
        <f t="shared" si="1572"/>
        <v>89.524824360903864</v>
      </c>
      <c r="HU191" s="9">
        <f t="shared" si="1346"/>
        <v>91.627742846082441</v>
      </c>
      <c r="HV191" s="9">
        <f t="shared" si="1347"/>
        <v>87.085106446114153</v>
      </c>
      <c r="HW191" s="120">
        <f t="shared" si="1573"/>
        <v>89.356424646098304</v>
      </c>
      <c r="HX191" s="15">
        <f t="shared" si="1574"/>
        <v>4.4298733864421596E-4</v>
      </c>
      <c r="HY191" s="12"/>
      <c r="HZ191" s="11">
        <f t="shared" si="1809"/>
        <v>4.6050760017945938E-4</v>
      </c>
      <c r="IA191" s="10">
        <f t="shared" si="1575"/>
        <v>89.440427840116655</v>
      </c>
      <c r="IB191" s="9">
        <f t="shared" si="1348"/>
        <v>91.622349853803598</v>
      </c>
      <c r="IC191" s="9">
        <f t="shared" si="1349"/>
        <v>86.922534396647819</v>
      </c>
      <c r="ID191" s="120">
        <f t="shared" si="1576"/>
        <v>89.272442125225709</v>
      </c>
      <c r="IE191" s="15">
        <f t="shared" si="1577"/>
        <v>4.5831507480962561E-4</v>
      </c>
      <c r="IF191" s="12"/>
      <c r="IG191" s="11">
        <f t="shared" si="1810"/>
        <v>4.7583136669322013E-4</v>
      </c>
      <c r="IH191" s="10">
        <f t="shared" si="1578"/>
        <v>89.356030648478836</v>
      </c>
      <c r="II191" s="9">
        <f t="shared" si="1350"/>
        <v>91.616577200756822</v>
      </c>
      <c r="IJ191" s="9">
        <f t="shared" si="1351"/>
        <v>86.760340724472059</v>
      </c>
      <c r="IK191" s="120">
        <f t="shared" si="1579"/>
        <v>89.188458962614448</v>
      </c>
      <c r="IL191" s="15">
        <f t="shared" si="1580"/>
        <v>4.7356888886624754E-4</v>
      </c>
      <c r="IM191" s="12"/>
      <c r="IN191" s="11">
        <f t="shared" si="1811"/>
        <v>4.9108084488750986E-4</v>
      </c>
      <c r="IO191" s="10">
        <f t="shared" si="1581"/>
        <v>89.271620036266455</v>
      </c>
      <c r="IP191" s="9">
        <f t="shared" si="1352"/>
        <v>91.610413898043632</v>
      </c>
      <c r="IQ191" s="9">
        <f t="shared" si="1353"/>
        <v>86.598511020773927</v>
      </c>
      <c r="IR191" s="120">
        <f t="shared" si="1582"/>
        <v>89.104462459408779</v>
      </c>
      <c r="IS191" s="15">
        <f t="shared" si="1583"/>
        <v>4.8874911431619347E-4</v>
      </c>
      <c r="IT191" s="12"/>
      <c r="IU191" s="11">
        <f t="shared" si="1812"/>
        <v>5.0625635948420061E-4</v>
      </c>
      <c r="IV191" s="10">
        <f t="shared" si="1584"/>
        <v>89.187183437368219</v>
      </c>
      <c r="IW191" s="9">
        <f t="shared" si="1354"/>
        <v>91.603849133737228</v>
      </c>
      <c r="IX191" s="9">
        <f t="shared" si="1355"/>
        <v>86.437031066880778</v>
      </c>
      <c r="IY191" s="120">
        <f t="shared" si="1585"/>
        <v>89.020440100309003</v>
      </c>
      <c r="IZ191" s="15">
        <f t="shared" si="1586"/>
        <v>5.0385608337739224E-4</v>
      </c>
      <c r="JA191" s="12"/>
      <c r="JB191" s="11">
        <f t="shared" si="1813"/>
        <v>5.2135823418920533E-4</v>
      </c>
      <c r="JC191" s="10">
        <f t="shared" si="1587"/>
        <v>89.102708468645034</v>
      </c>
      <c r="JD191" s="9">
        <f t="shared" si="1356"/>
        <v>91.596872270909415</v>
      </c>
      <c r="JE191" s="9">
        <f t="shared" si="1357"/>
        <v>86.275886834796452</v>
      </c>
      <c r="JF191" s="120">
        <f t="shared" si="1588"/>
        <v>88.936379552852941</v>
      </c>
      <c r="JG191" s="15">
        <f t="shared" si="1589"/>
        <v>5.1889012673890663E-4</v>
      </c>
      <c r="JH191" s="12"/>
      <c r="JI191" s="11">
        <f t="shared" si="1814"/>
        <v>5.3638679144675429E-4</v>
      </c>
      <c r="JJ191" s="10">
        <f t="shared" si="1590"/>
        <v>89.018182929230903</v>
      </c>
      <c r="JK191" s="9">
        <f t="shared" si="1358"/>
        <v>91.58947284568319</v>
      </c>
      <c r="JL191" s="9">
        <f t="shared" si="1359"/>
        <v>87.241015745292628</v>
      </c>
      <c r="JM191" s="120">
        <f t="shared" si="1591"/>
        <v>89.415244295487909</v>
      </c>
      <c r="JN191" s="15">
        <f t="shared" si="1592"/>
        <v>4.240514248782959E-4</v>
      </c>
      <c r="JO191" s="12"/>
      <c r="JP191" s="11">
        <f t="shared" si="1815"/>
        <v>4.4124934319617352E-4</v>
      </c>
      <c r="JQ191" s="10">
        <f t="shared" si="1593"/>
        <v>89.498072005442552</v>
      </c>
      <c r="JR191" s="9">
        <f t="shared" si="1360"/>
        <v>91.58453105637777</v>
      </c>
      <c r="JS191" s="9">
        <f t="shared" si="1361"/>
        <v>94.005276727788868</v>
      </c>
      <c r="JT191" s="120">
        <f t="shared" si="1594"/>
        <v>92.794903892083312</v>
      </c>
      <c r="JU191" s="15">
        <f t="shared" si="1595"/>
        <v>-2.3606548886906091E-4</v>
      </c>
      <c r="JV191" s="12"/>
      <c r="JW191" s="11">
        <f t="shared" si="1816"/>
        <v>-2.195584362751983E-4</v>
      </c>
      <c r="JX191" s="10">
        <f t="shared" si="1596"/>
        <v>92.880864892282915</v>
      </c>
      <c r="JY191" s="9">
        <f t="shared" si="1362"/>
        <v>91.586062539352866</v>
      </c>
      <c r="JZ191" s="9">
        <f t="shared" si="1363"/>
        <v>94.101087088962018</v>
      </c>
      <c r="KA191" s="120">
        <f t="shared" si="1597"/>
        <v>92.843574814157449</v>
      </c>
      <c r="KB191" s="15">
        <f t="shared" si="1598"/>
        <v>-2.4525934584243049E-4</v>
      </c>
      <c r="KC191" s="12"/>
      <c r="KD191" s="11">
        <f t="shared" si="1817"/>
        <v>-2.2878353371758739E-4</v>
      </c>
      <c r="KE191" s="10">
        <f t="shared" si="1599"/>
        <v>92.929489301062915</v>
      </c>
      <c r="KF191" s="9">
        <f t="shared" si="1364"/>
        <v>91.587715636219315</v>
      </c>
      <c r="KG191" s="9">
        <f t="shared" si="1365"/>
        <v>94.199191636255662</v>
      </c>
      <c r="KH191" s="120">
        <f t="shared" si="1600"/>
        <v>92.893453636237496</v>
      </c>
      <c r="KI191" s="15">
        <f t="shared" si="1601"/>
        <v>-2.5466506700765881E-4</v>
      </c>
      <c r="KJ191" s="12"/>
      <c r="KK191" s="11">
        <f t="shared" si="1818"/>
        <v>-2.3822199895220695E-4</v>
      </c>
      <c r="KL191" s="10">
        <f t="shared" si="1602"/>
        <v>92.979321370533427</v>
      </c>
      <c r="KM191" s="9">
        <f t="shared" si="1366"/>
        <v>91.589497957215642</v>
      </c>
      <c r="KN191" s="9">
        <f t="shared" si="1367"/>
        <v>94.299561864964417</v>
      </c>
      <c r="KO191" s="120">
        <f t="shared" si="1603"/>
        <v>92.944529911090029</v>
      </c>
      <c r="KP191" s="15">
        <f t="shared" si="1604"/>
        <v>-2.6427913051939588E-4</v>
      </c>
      <c r="KQ191" s="12"/>
      <c r="KR191" s="11">
        <f t="shared" si="1819"/>
        <v>-2.4787035156237689E-4</v>
      </c>
      <c r="KS191" s="10">
        <f t="shared" si="1605"/>
        <v>93.030350725696877</v>
      </c>
      <c r="KT191" s="9">
        <f t="shared" si="1368"/>
        <v>91.591417390007663</v>
      </c>
      <c r="KU191" s="9">
        <f t="shared" si="1369"/>
        <v>94.402170898509908</v>
      </c>
      <c r="KV191" s="120">
        <f t="shared" si="1606"/>
        <v>92.996794144258786</v>
      </c>
      <c r="KW191" s="15">
        <f t="shared" si="1607"/>
        <v>-2.7409814624938903E-4</v>
      </c>
      <c r="KX191" s="12"/>
      <c r="KY191" s="11">
        <f t="shared" si="1820"/>
        <v>-2.5772524232148822E-4</v>
      </c>
      <c r="KZ191" s="10">
        <f t="shared" si="1608"/>
        <v>93.082567948855427</v>
      </c>
      <c r="LA191" s="9">
        <f t="shared" si="1370"/>
        <v>91.593482101467458</v>
      </c>
      <c r="LB191" s="9">
        <f t="shared" si="1371"/>
        <v>94.50698824962663</v>
      </c>
      <c r="LC191" s="120">
        <f t="shared" si="1609"/>
        <v>93.050235175547044</v>
      </c>
      <c r="LD191" s="15">
        <f t="shared" si="1610"/>
        <v>-2.8411834473602296E-4</v>
      </c>
      <c r="LE191" s="12"/>
      <c r="LF191" s="11">
        <f t="shared" si="1821"/>
        <v>-2.6778294140048111E-4</v>
      </c>
      <c r="LG191" s="10">
        <f t="shared" si="1611"/>
        <v>93.135961957330011</v>
      </c>
      <c r="LH191" s="9">
        <f t="shared" si="1372"/>
        <v>91.595700531434474</v>
      </c>
      <c r="LI191" s="9">
        <f t="shared" si="1373"/>
        <v>94.613981793672508</v>
      </c>
      <c r="LJ191" s="120">
        <f t="shared" si="1612"/>
        <v>93.104841162553498</v>
      </c>
      <c r="LK191" s="15">
        <f t="shared" si="1613"/>
        <v>-2.943357702253863E-4</v>
      </c>
      <c r="LL191" s="12"/>
      <c r="LM191" s="11">
        <f t="shared" si="1822"/>
        <v>-2.7803953150743127E-4</v>
      </c>
      <c r="LN191" s="10">
        <f t="shared" si="1614"/>
        <v>93.190520987992457</v>
      </c>
      <c r="LO191" s="9">
        <f t="shared" si="1374"/>
        <v>91.598081388155634</v>
      </c>
      <c r="LP191" s="9">
        <f t="shared" si="1375"/>
        <v>94.723119851731894</v>
      </c>
      <c r="LQ191" s="120">
        <f t="shared" si="1615"/>
        <v>93.160600619943764</v>
      </c>
      <c r="LR191" s="15">
        <f t="shared" si="1616"/>
        <v>-3.0474648425529401E-4</v>
      </c>
      <c r="LS191" s="12"/>
      <c r="LT191" s="11">
        <f t="shared" si="1823"/>
        <v>-2.8849111166342399E-4</v>
      </c>
      <c r="LU191" s="10">
        <f t="shared" si="1617"/>
        <v>93.246233637834251</v>
      </c>
      <c r="LV191" s="9">
        <f t="shared" si="1376"/>
        <v>91.600633646189635</v>
      </c>
      <c r="LW191" s="9">
        <f t="shared" si="1377"/>
        <v>94.834366574691103</v>
      </c>
      <c r="LX191" s="120">
        <f t="shared" si="1618"/>
        <v>93.217500110440369</v>
      </c>
      <c r="LY191" s="15">
        <f t="shared" si="1619"/>
        <v>-3.153461157254489E-4</v>
      </c>
      <c r="LZ191" s="12"/>
      <c r="MA191" s="11">
        <f t="shared" si="1824"/>
        <v>-2.9913334650067807E-4</v>
      </c>
      <c r="MB191" s="10">
        <f t="shared" si="1620"/>
        <v>93.303086551128303</v>
      </c>
      <c r="MC191" s="9">
        <f t="shared" si="1378"/>
        <v>91.603366536138566</v>
      </c>
      <c r="MD191" s="9">
        <f t="shared" si="1379"/>
        <v>94.947685564245063</v>
      </c>
      <c r="ME191" s="120">
        <f t="shared" si="1621"/>
        <v>93.275526050191814</v>
      </c>
      <c r="MF191" s="15">
        <f t="shared" si="1622"/>
        <v>-3.2613021501092513E-4</v>
      </c>
      <c r="MG191" s="12"/>
      <c r="MH191" s="11">
        <f t="shared" si="1825"/>
        <v>-3.099618207481889E-4</v>
      </c>
      <c r="MI191" s="10">
        <f t="shared" si="1623"/>
        <v>93.361066227222551</v>
      </c>
      <c r="MJ191" s="9">
        <f t="shared" si="1380"/>
        <v>91.60628953903074</v>
      </c>
      <c r="MK191" s="9">
        <f t="shared" si="1381"/>
        <v>95.06303987206789</v>
      </c>
      <c r="ML191" s="120">
        <f t="shared" si="1624"/>
        <v>93.334664705549315</v>
      </c>
      <c r="MM191" s="15">
        <f t="shared" si="1625"/>
        <v>-3.3709425442906432E-4</v>
      </c>
      <c r="MN191" s="12"/>
      <c r="MO191" s="11">
        <f t="shared" si="1826"/>
        <v>-3.2097203961262074E-4</v>
      </c>
      <c r="MP191" s="10">
        <f t="shared" si="1626"/>
        <v>93.420159017073473</v>
      </c>
      <c r="MQ191" s="9">
        <f t="shared" si="1382"/>
        <v>91.609412380026981</v>
      </c>
      <c r="MR191" s="9">
        <f t="shared" si="1383"/>
        <v>95.180389023273889</v>
      </c>
      <c r="MS191" s="120">
        <f t="shared" si="1627"/>
        <v>93.394900701650442</v>
      </c>
      <c r="MT191" s="15">
        <f t="shared" si="1628"/>
        <v>-3.4823333858806268E-4</v>
      </c>
      <c r="MU191" s="12"/>
      <c r="MV191" s="11">
        <f t="shared" si="1827"/>
        <v>-3.3215913852419478E-4</v>
      </c>
      <c r="MW191" s="10">
        <f t="shared" si="1629"/>
        <v>93.480349628929673</v>
      </c>
      <c r="MX191" s="9">
        <f t="shared" si="1384"/>
        <v>91.61274501589817</v>
      </c>
      <c r="MY191" s="9">
        <f t="shared" si="1385"/>
        <v>95.2996913688023</v>
      </c>
      <c r="MZ191" s="120">
        <f t="shared" si="1630"/>
        <v>93.456218192350235</v>
      </c>
      <c r="NA191" s="15">
        <f t="shared" si="1631"/>
        <v>-3.5954243500721424E-4</v>
      </c>
      <c r="NB191" s="12"/>
      <c r="NC191" s="11">
        <f t="shared" si="1828"/>
        <v>-3.4351811398436813E-4</v>
      </c>
      <c r="ND191" s="10">
        <f t="shared" si="1632"/>
        <v>93.54162229985775</v>
      </c>
      <c r="NE191" s="9">
        <f t="shared" si="1386"/>
        <v>91.616297625475255</v>
      </c>
      <c r="NF191" s="9">
        <f t="shared" si="1387"/>
        <v>95.420905092298767</v>
      </c>
      <c r="NG191" s="120">
        <f t="shared" si="1633"/>
        <v>93.518601358887011</v>
      </c>
      <c r="NH191" s="15">
        <f t="shared" si="1634"/>
        <v>-3.7101647323695792E-4</v>
      </c>
      <c r="NI191" s="12"/>
      <c r="NJ191" s="11">
        <f t="shared" si="1829"/>
        <v>-3.5504392276509403E-4</v>
      </c>
      <c r="NK191" s="10">
        <f t="shared" si="1635"/>
        <v>93.60396129503124</v>
      </c>
      <c r="NL191" s="9">
        <f t="shared" si="1388"/>
        <v>91.62008060122389</v>
      </c>
      <c r="NM191" s="9">
        <f t="shared" si="1389"/>
        <v>95.543985356037396</v>
      </c>
      <c r="NN191" s="120">
        <f t="shared" si="1636"/>
        <v>93.58203297863065</v>
      </c>
      <c r="NO191" s="15">
        <f t="shared" si="1637"/>
        <v>-3.8265006735744162E-4</v>
      </c>
      <c r="NP191" s="12"/>
      <c r="NQ191" s="11">
        <f t="shared" si="1830"/>
        <v>-3.6673120379096134E-4</v>
      </c>
      <c r="NR191" s="10">
        <f t="shared" si="1638"/>
        <v>93.667349473440098</v>
      </c>
      <c r="NS191" s="9">
        <f t="shared" si="1390"/>
        <v>91.624104534398001</v>
      </c>
      <c r="NT191" s="9">
        <f t="shared" si="1391"/>
        <v>95.668885619054379</v>
      </c>
      <c r="NU191" s="120">
        <f t="shared" si="1639"/>
        <v>93.646495076726183</v>
      </c>
      <c r="NV191" s="15">
        <f t="shared" si="1640"/>
        <v>-3.9443764596763721E-4</v>
      </c>
      <c r="NW191" s="12"/>
      <c r="NX191" s="11">
        <f t="shared" si="1831"/>
        <v>-3.7857440821346993E-4</v>
      </c>
      <c r="NY191" s="10">
        <f t="shared" si="1641"/>
        <v>93.731768940314254</v>
      </c>
      <c r="NZ191" s="9">
        <f t="shared" si="1392"/>
        <v>91.628380201536814</v>
      </c>
      <c r="OA191" s="9">
        <f t="shared" si="1393"/>
        <v>95.795558101291533</v>
      </c>
      <c r="OB191" s="120">
        <f t="shared" si="1642"/>
        <v>93.711969151414166</v>
      </c>
      <c r="OC191" s="15">
        <f t="shared" si="1643"/>
        <v>-4.0637349876433492E-4</v>
      </c>
      <c r="OD191" s="12"/>
      <c r="OE191" s="11">
        <f t="shared" si="1832"/>
        <v>-3.9056784596036082E-4</v>
      </c>
      <c r="OF191" s="10">
        <f t="shared" si="1644"/>
        <v>93.797201272508374</v>
      </c>
      <c r="OG191" s="9">
        <f t="shared" si="1394"/>
        <v>91.63291855092956</v>
      </c>
      <c r="OH191" s="9">
        <f t="shared" si="1395"/>
        <v>95.923954328622671</v>
      </c>
      <c r="OI191" s="120">
        <f t="shared" si="1645"/>
        <v>93.778436439776115</v>
      </c>
      <c r="OJ191" s="15">
        <f t="shared" si="1646"/>
        <v>-4.1845183101175796E-4</v>
      </c>
      <c r="OK191" s="12"/>
      <c r="OL191" s="11">
        <f t="shared" si="1833"/>
        <v>-4.0270574021562415E-4</v>
      </c>
      <c r="OM191" s="10">
        <f t="shared" si="1647"/>
        <v>93.863627784461841</v>
      </c>
      <c r="ON191" s="9">
        <f t="shared" si="1396"/>
        <v>91.637730689408812</v>
      </c>
      <c r="OO191" s="9">
        <f t="shared" si="1397"/>
        <v>96.054023419369642</v>
      </c>
      <c r="OP191" s="120">
        <f t="shared" si="1648"/>
        <v>93.845877054389234</v>
      </c>
      <c r="OQ191" s="15">
        <f t="shared" si="1649"/>
        <v>-4.3066659773448231E-4</v>
      </c>
      <c r="OR191" s="12"/>
      <c r="OS191" s="11">
        <f t="shared" si="1834"/>
        <v>-4.1498206115934239E-4</v>
      </c>
      <c r="OT191" s="10">
        <f t="shared" si="1650"/>
        <v>93.931028662630695</v>
      </c>
      <c r="OU191" s="9">
        <f t="shared" si="1398"/>
        <v>91.642827864479145</v>
      </c>
      <c r="OV191" s="9">
        <f t="shared" si="1399"/>
        <v>96.185712953309803</v>
      </c>
      <c r="OW191" s="120">
        <f t="shared" si="1651"/>
        <v>93.914270408894481</v>
      </c>
      <c r="OX191" s="15">
        <f t="shared" si="1652"/>
        <v>-4.4301159020379604E-4</v>
      </c>
      <c r="OY191" s="12"/>
      <c r="OZ191" s="11">
        <f t="shared" si="1835"/>
        <v>-4.2739061250292738E-4</v>
      </c>
      <c r="PA191" s="10">
        <f t="shared" si="1653"/>
        <v>93.999383391525498</v>
      </c>
      <c r="PB191" s="9">
        <f t="shared" si="1400"/>
        <v>91.64822144725818</v>
      </c>
      <c r="PC191" s="9">
        <f t="shared" si="1401"/>
        <v>96.318969166927801</v>
      </c>
      <c r="PD191" s="120">
        <f t="shared" si="1654"/>
        <v>93.983595307092997</v>
      </c>
      <c r="PE191" s="15">
        <f t="shared" si="1655"/>
        <v>-4.5548045664175162E-4</v>
      </c>
      <c r="PF191" s="12"/>
      <c r="PG191" s="11">
        <f t="shared" si="1836"/>
        <v>-4.3992505212975773E-4</v>
      </c>
      <c r="PH191" s="10">
        <f t="shared" si="1656"/>
        <v>94.068670842609819</v>
      </c>
      <c r="PI191" s="9">
        <f t="shared" si="1402"/>
        <v>91.653922914931499</v>
      </c>
      <c r="PJ191" s="9">
        <f t="shared" si="1403"/>
        <v>96.453736979432605</v>
      </c>
      <c r="PK191" s="120">
        <f t="shared" si="1657"/>
        <v>94.053829947182052</v>
      </c>
      <c r="PL191" s="15">
        <f t="shared" si="1658"/>
        <v>-4.6806670646923717E-4</v>
      </c>
      <c r="PM191" s="12"/>
      <c r="PN191" s="11">
        <f t="shared" si="1837"/>
        <v>-4.5257889625218876E-4</v>
      </c>
      <c r="PO191" s="10">
        <f t="shared" si="1659"/>
        <v>94.138869278159561</v>
      </c>
      <c r="PP191" s="9">
        <f t="shared" si="1404"/>
        <v>91.659943832388237</v>
      </c>
      <c r="PQ191" s="9">
        <f t="shared" si="1405"/>
        <v>96.589960227558379</v>
      </c>
      <c r="PR191" s="120">
        <f t="shared" si="1660"/>
        <v>94.124952029973315</v>
      </c>
      <c r="PS191" s="15">
        <f t="shared" si="1661"/>
        <v>-4.8076373499407341E-4</v>
      </c>
      <c r="PT191" s="12"/>
      <c r="PU191" s="11">
        <f t="shared" si="1838"/>
        <v>-4.6534554406450789E-4</v>
      </c>
      <c r="PV191" s="10">
        <f t="shared" si="1662"/>
        <v>94.209956459367078</v>
      </c>
      <c r="PW191" s="9">
        <f t="shared" si="1406"/>
        <v>91.666295833603343</v>
      </c>
      <c r="PX191" s="9">
        <f t="shared" si="1407"/>
        <v>96.72758142943141</v>
      </c>
      <c r="PY191" s="120">
        <f t="shared" si="1663"/>
        <v>94.196938631517384</v>
      </c>
      <c r="PZ191" s="15">
        <f t="shared" si="1664"/>
        <v>-4.9356480219941133E-4</v>
      </c>
      <c r="QA191" s="12"/>
      <c r="QB191" s="11">
        <f t="shared" si="1839"/>
        <v>-4.782182563934305E-4</v>
      </c>
      <c r="QC191" s="10">
        <f t="shared" si="1665"/>
        <v>94.281909518283754</v>
      </c>
      <c r="QD191" s="9">
        <f t="shared" si="1408"/>
        <v>91.67299060163576</v>
      </c>
      <c r="QE191" s="9">
        <f t="shared" si="1409"/>
        <v>96.866541606403189</v>
      </c>
      <c r="QF191" s="120">
        <f t="shared" si="1666"/>
        <v>94.269766104019482</v>
      </c>
      <c r="QG191" s="15">
        <f t="shared" si="1667"/>
        <v>-5.0646301731985222E-4</v>
      </c>
      <c r="QH191" s="12"/>
      <c r="QI191" s="11">
        <f t="shared" si="1840"/>
        <v>-4.911901401444585E-4</v>
      </c>
      <c r="QJ191" s="10">
        <f t="shared" si="1668"/>
        <v>94.354704858090415</v>
      </c>
      <c r="QK191" s="9">
        <f t="shared" si="1410"/>
        <v>91.680039847327379</v>
      </c>
      <c r="QL191" s="9">
        <f t="shared" si="1411"/>
        <v>97.006780644603964</v>
      </c>
      <c r="QM191" s="120">
        <f t="shared" si="1669"/>
        <v>94.343410245965671</v>
      </c>
      <c r="QN191" s="15">
        <f t="shared" si="1670"/>
        <v>-5.1945137617653131E-4</v>
      </c>
      <c r="QO191" s="12"/>
      <c r="QP191" s="11">
        <f t="shared" si="1841"/>
        <v>-5.0425418564606524E-4</v>
      </c>
      <c r="QQ191" s="10">
        <f t="shared" si="1671"/>
        <v>94.428318323279001</v>
      </c>
      <c r="QR191" s="9">
        <f t="shared" si="1412"/>
        <v>91.687455288156926</v>
      </c>
      <c r="QS191" s="9">
        <f t="shared" si="1413"/>
        <v>97.148237348308854</v>
      </c>
      <c r="QT191" s="120">
        <f t="shared" si="1672"/>
        <v>94.41784631823289</v>
      </c>
      <c r="QU191" s="15">
        <f t="shared" si="1673"/>
        <v>-5.3252276844338153E-4</v>
      </c>
      <c r="QV191" s="12"/>
      <c r="QW191" s="11">
        <f t="shared" si="1842"/>
        <v>-5.1740327386380137E-4</v>
      </c>
      <c r="QX191" s="10">
        <f t="shared" si="1674"/>
        <v>94.502725215451079</v>
      </c>
      <c r="QY191" s="9">
        <f t="shared" si="1414"/>
        <v>91.695248626544242</v>
      </c>
      <c r="QZ191" s="9">
        <f t="shared" si="1415"/>
        <v>97.290849497483308</v>
      </c>
      <c r="RA191" s="120">
        <f t="shared" si="1675"/>
        <v>94.493049062013768</v>
      </c>
      <c r="RB191" s="15">
        <f t="shared" si="1676"/>
        <v>-5.4566998537454144E-4</v>
      </c>
      <c r="RC191" s="12"/>
      <c r="RD191" s="11">
        <f t="shared" si="1843"/>
        <v>-5.3063018408465836E-4</v>
      </c>
      <c r="RE191" s="10">
        <f t="shared" si="1677"/>
        <v>94.577900310948593</v>
      </c>
      <c r="RF191" s="9">
        <f t="shared" si="1416"/>
        <v>91.70343152766921</v>
      </c>
      <c r="RG191" s="9">
        <f t="shared" si="1417"/>
        <v>97.434553909877678</v>
      </c>
      <c r="RH191" s="120">
        <f t="shared" si="1678"/>
        <v>94.568992718773444</v>
      </c>
      <c r="RI191" s="15">
        <f t="shared" si="1679"/>
        <v>-5.5888572802273147E-4</v>
      </c>
      <c r="RJ191" s="12"/>
      <c r="RK191" s="11">
        <f t="shared" si="1844"/>
        <v>-5.4392760210198929E-4</v>
      </c>
      <c r="RL191" s="10">
        <f t="shared" si="1680"/>
        <v>94.653817880536252</v>
      </c>
      <c r="RM191" s="9">
        <f t="shared" si="1418"/>
        <v>91.712015596875091</v>
      </c>
      <c r="RN191" s="9">
        <f t="shared" si="1419"/>
        <v>97.579286507432769</v>
      </c>
      <c r="RO191" s="120">
        <f t="shared" si="1681"/>
        <v>94.645651052153937</v>
      </c>
      <c r="RP191" s="15">
        <f t="shared" si="1682"/>
        <v>-5.7216261591852926E-4</v>
      </c>
      <c r="RQ191" s="12"/>
      <c r="RR191" s="11">
        <f t="shared" si="1845"/>
        <v>-5.5728812887144137E-4</v>
      </c>
      <c r="RS191" s="10">
        <f t="shared" si="1683"/>
        <v>94.730451711053092</v>
      </c>
      <c r="RT191" s="9">
        <f t="shared" si="1420"/>
        <v>91.721012356729503</v>
      </c>
      <c r="RU191" s="9">
        <f t="shared" si="1421"/>
        <v>97.724982386729508</v>
      </c>
      <c r="RV191" s="120">
        <f t="shared" si="1684"/>
        <v>94.722997371729505</v>
      </c>
      <c r="RW191" s="15">
        <f t="shared" si="1685"/>
        <v>-5.8549319617742486E-4</v>
      </c>
      <c r="RX191" s="12"/>
      <c r="RY191" s="11">
        <f t="shared" si="1846"/>
        <v>-5.7070428960505066E-4</v>
      </c>
      <c r="RZ191" s="10">
        <f t="shared" si="1686"/>
        <v>94.807775128937976</v>
      </c>
      <c r="SA191" s="9">
        <f t="shared" si="1422"/>
        <v>91.730433223819574</v>
      </c>
      <c r="SB191" s="9">
        <f t="shared" si="1423"/>
        <v>97.871575893205772</v>
      </c>
      <c r="SC191" s="120">
        <f t="shared" si="1687"/>
        <v>94.801004558512673</v>
      </c>
      <c r="SD191" s="15">
        <f t="shared" si="1688"/>
        <v>-5.9886995300016265E-4</v>
      </c>
      <c r="SE191" s="12"/>
      <c r="SF191" s="11">
        <f t="shared" si="1847"/>
        <v>-5.8416854326931759E-4</v>
      </c>
      <c r="SG191" s="10">
        <f t="shared" si="1689"/>
        <v>94.885761025530172</v>
      </c>
      <c r="SH191" s="9">
        <f t="shared" si="1424"/>
        <v>91.740289485360549</v>
      </c>
      <c r="SI191" s="9">
        <f t="shared" si="1425"/>
        <v>98.019000698828336</v>
      </c>
      <c r="SJ191" s="120">
        <f t="shared" si="1690"/>
        <v>94.879645092094449</v>
      </c>
      <c r="SK191" s="15">
        <f t="shared" si="1691"/>
        <v>-6.1228531752819185E-4</v>
      </c>
      <c r="SL191" s="12"/>
      <c r="SM191" s="11">
        <f t="shared" si="1848"/>
        <v>-5.976732924493763E-4</v>
      </c>
      <c r="SN191" s="10">
        <f t="shared" si="1692"/>
        <v>94.964381884030004</v>
      </c>
      <c r="SO191" s="9">
        <f t="shared" si="1426"/>
        <v>91.750592275699333</v>
      </c>
      <c r="SP191" s="9">
        <f t="shared" si="1427"/>
        <v>98.167189882901795</v>
      </c>
      <c r="SQ191" s="120">
        <f t="shared" si="1693"/>
        <v>94.958891079300571</v>
      </c>
      <c r="SR191" s="15">
        <f t="shared" si="1694"/>
        <v>-6.2573167801528674E-4</v>
      </c>
      <c r="SS191" s="12"/>
      <c r="ST191" s="11">
        <f t="shared" si="1849"/>
        <v>-6.1121089354041847E-4</v>
      </c>
      <c r="SU191" s="10">
        <f t="shared" si="1695"/>
        <v>95.043609808002444</v>
      </c>
      <c r="SV191" s="9">
        <f t="shared" si="1428"/>
        <v>91.761352552796694</v>
      </c>
      <c r="SW191" s="9">
        <f t="shared" si="1429"/>
        <v>98.31607601567282</v>
      </c>
      <c r="SX191" s="120">
        <f t="shared" si="1696"/>
        <v>95.038714284234757</v>
      </c>
      <c r="SY191" s="15">
        <f t="shared" si="1697"/>
        <v>-6.3920139027384487E-4</v>
      </c>
      <c r="SZ191" s="12"/>
      <c r="TA191" s="11">
        <f t="shared" si="1850"/>
        <v>-6.2477366722502536E-4</v>
      </c>
      <c r="TB191" s="10">
        <f t="shared" si="1698"/>
        <v>95.123416551295534</v>
      </c>
      <c r="TC191" s="9">
        <f t="shared" si="1430"/>
        <v>91.772581074772731</v>
      </c>
      <c r="TD191" s="9">
        <f t="shared" si="1431"/>
        <v>98.465591244373556</v>
      </c>
      <c r="TE191" s="120">
        <f t="shared" si="1699"/>
        <v>95.119086159573143</v>
      </c>
      <c r="TF191" s="15">
        <f t="shared" si="1700"/>
        <v>-6.5268678835287135E-4</v>
      </c>
      <c r="TG191" s="12"/>
      <c r="TH191" s="11">
        <f t="shared" si="1851"/>
        <v>-6.3835390919345753E-4</v>
      </c>
      <c r="TI191" s="10">
        <f t="shared" si="1701"/>
        <v>95.203773549238875</v>
      </c>
      <c r="TJ191" s="9">
        <f t="shared" si="1432"/>
        <v>91.784288376601481</v>
      </c>
      <c r="TK191" s="9">
        <f t="shared" si="1433"/>
        <v>98.615667381338639</v>
      </c>
      <c r="TL191" s="120">
        <f t="shared" si="1702"/>
        <v>95.19997787897006</v>
      </c>
      <c r="TM191" s="15">
        <f t="shared" si="1703"/>
        <v>-6.6618019540362551E-4</v>
      </c>
      <c r="TN191" s="12"/>
      <c r="TO191" s="11">
        <f t="shared" si="1852"/>
        <v>-6.5194390106283057E-4</v>
      </c>
      <c r="TP191" s="10">
        <f t="shared" si="1704"/>
        <v>95.284651950982806</v>
      </c>
      <c r="TQ191" s="9">
        <f t="shared" si="1434"/>
        <v>91.796484747040594</v>
      </c>
      <c r="TR191" s="9">
        <f t="shared" si="1435"/>
        <v>98.766235993262583</v>
      </c>
      <c r="TS191" s="120">
        <f t="shared" si="1705"/>
        <v>95.281360370151589</v>
      </c>
      <c r="TT191" s="15">
        <f t="shared" si="1706"/>
        <v>-6.7967393463356433E-4</v>
      </c>
      <c r="TU191" s="12"/>
      <c r="TV191" s="11">
        <f t="shared" si="1853"/>
        <v>-6.6553592139553428E-4</v>
      </c>
      <c r="TW191" s="10">
        <f t="shared" si="1707"/>
        <v>95.366022652554236</v>
      </c>
      <c r="TX191" s="9">
        <f t="shared" si="1436"/>
        <v>91.809180205879912</v>
      </c>
      <c r="TY191" s="9">
        <f t="shared" si="1437"/>
        <v>98.917228194009297</v>
      </c>
      <c r="TZ191" s="120">
        <f t="shared" si="1708"/>
        <v>95.363204199944605</v>
      </c>
      <c r="UA191" s="15">
        <f t="shared" si="1709"/>
        <v>-6.9316031132027236E-4</v>
      </c>
      <c r="UB191" s="12"/>
      <c r="UC191" s="11">
        <f t="shared" si="1854"/>
        <v>-6.7912222768248072E-4</v>
      </c>
      <c r="UD191" s="10">
        <f t="shared" si="1710"/>
        <v>95.44785618133406</v>
      </c>
      <c r="UE191" s="9">
        <f t="shared" si="1438"/>
        <v>91.822384480487344</v>
      </c>
      <c r="UF191" s="9">
        <f t="shared" si="1439"/>
        <v>99.068574953942587</v>
      </c>
      <c r="UG191" s="120">
        <f t="shared" si="1711"/>
        <v>95.445479717214965</v>
      </c>
      <c r="UH191" s="15">
        <f t="shared" si="1712"/>
        <v>-7.0663164526384463E-4</v>
      </c>
      <c r="UI191" s="12"/>
      <c r="UJ191" s="11">
        <f t="shared" si="1855"/>
        <v>-6.9269508894870225E-4</v>
      </c>
      <c r="UK191" s="10">
        <f t="shared" si="1713"/>
        <v>95.530122839380368</v>
      </c>
      <c r="UL191" s="9">
        <f t="shared" si="1440"/>
        <v>91.836106983563624</v>
      </c>
      <c r="UM191" s="9">
        <f t="shared" si="1441"/>
        <v>99.220207452240587</v>
      </c>
      <c r="UN191" s="120">
        <f t="shared" si="1714"/>
        <v>95.528157217902105</v>
      </c>
      <c r="UO191" s="15">
        <f t="shared" si="1715"/>
        <v>-7.2008030731307506E-4</v>
      </c>
      <c r="UP191" s="12"/>
      <c r="UQ191" s="11">
        <f t="shared" si="1856"/>
        <v>-7.0624682246948748E-4</v>
      </c>
      <c r="UR191" s="10">
        <f t="shared" si="1716"/>
        <v>95.612792868998099</v>
      </c>
      <c r="US191" s="9">
        <f t="shared" si="1442"/>
        <v>91.850356792443804</v>
      </c>
      <c r="UT191" s="9">
        <f t="shared" si="1443"/>
        <v>99.372056975342957</v>
      </c>
      <c r="UU191" s="120">
        <f t="shared" si="1717"/>
        <v>95.611206883893374</v>
      </c>
      <c r="UV191" s="15">
        <f t="shared" si="1718"/>
        <v>-7.3349871148073247E-4</v>
      </c>
      <c r="UW191" s="12"/>
      <c r="UX191" s="11">
        <f t="shared" si="1857"/>
        <v>-7.1976978592653608E-4</v>
      </c>
      <c r="UY191" s="10">
        <f t="shared" si="1719"/>
        <v>95.695836391346376</v>
      </c>
      <c r="UZ191" s="9">
        <f t="shared" si="1444"/>
        <v>91.865142628348821</v>
      </c>
      <c r="VA191" s="9">
        <f t="shared" si="1445"/>
        <v>99.524054848462583</v>
      </c>
      <c r="VB191" s="120">
        <f t="shared" si="1720"/>
        <v>95.694598738405702</v>
      </c>
      <c r="VC191" s="15">
        <f t="shared" si="1721"/>
        <v>-7.4687931028808623E-4</v>
      </c>
      <c r="VD191" s="12"/>
      <c r="VE191" s="11">
        <f t="shared" si="1858"/>
        <v>-7.3325637280648875E-4</v>
      </c>
      <c r="VF191" s="10">
        <f t="shared" si="1722"/>
        <v>95.779223361612964</v>
      </c>
      <c r="VG191" s="9">
        <f t="shared" si="1446"/>
        <v>91.880472835715679</v>
      </c>
      <c r="VH191" s="9">
        <f t="shared" si="1447"/>
        <v>99.676131745370739</v>
      </c>
      <c r="VI191" s="120">
        <f t="shared" si="1723"/>
        <v>95.778302290543209</v>
      </c>
      <c r="VJ191" s="15">
        <f t="shared" si="1724"/>
        <v>-7.6021452947241919E-4</v>
      </c>
      <c r="VK191" s="12"/>
      <c r="VL191" s="11">
        <f t="shared" si="1859"/>
        <v>-7.4669894692069925E-4</v>
      </c>
      <c r="VM191" s="10">
        <f t="shared" si="1725"/>
        <v>95.862923212116314</v>
      </c>
      <c r="VN191" s="9">
        <f t="shared" si="1448"/>
        <v>91.896355359082648</v>
      </c>
      <c r="VO191" s="9">
        <f t="shared" si="1449"/>
        <v>99.828219387911005</v>
      </c>
      <c r="VP191" s="120">
        <f t="shared" si="1726"/>
        <v>95.862287373496827</v>
      </c>
      <c r="VQ191" s="15">
        <f t="shared" si="1727"/>
        <v>-7.7349693597378885E-4</v>
      </c>
      <c r="VR191" s="12"/>
      <c r="VS191" s="11">
        <f t="shared" si="1860"/>
        <v>-7.6009001113059107E-4</v>
      </c>
      <c r="VT191" s="10">
        <f t="shared" si="1728"/>
        <v>95.946905693825897</v>
      </c>
      <c r="VU191" s="9">
        <f t="shared" si="1450"/>
        <v>91.91279772719092</v>
      </c>
      <c r="VV191" s="9">
        <f t="shared" si="1451"/>
        <v>99.980249856889543</v>
      </c>
      <c r="VW191" s="120">
        <f t="shared" si="1729"/>
        <v>95.946523792040239</v>
      </c>
      <c r="VX191" s="15">
        <f t="shared" si="1730"/>
        <v>-7.8671917228501293E-4</v>
      </c>
      <c r="VY191" s="12"/>
      <c r="VZ191" s="11">
        <f t="shared" si="1861"/>
        <v>-7.7342214155019199E-4</v>
      </c>
      <c r="WA191" s="10">
        <f t="shared" si="1731"/>
        <v>96.03114052252721</v>
      </c>
      <c r="WB191" s="9">
        <f t="shared" si="1452"/>
        <v>91.92980703496535</v>
      </c>
      <c r="WC191" s="9">
        <f t="shared" si="1453"/>
        <v>100.13215432876569</v>
      </c>
      <c r="WD191" s="120">
        <f t="shared" si="1732"/>
        <v>96.030980681865515</v>
      </c>
      <c r="WE191" s="15">
        <f t="shared" si="1733"/>
        <v>-7.9987383501386371E-4</v>
      </c>
      <c r="WF191" s="12"/>
      <c r="WG191" s="11">
        <f t="shared" si="1862"/>
        <v>-7.8668786569555734E-4</v>
      </c>
      <c r="WH191" s="10">
        <f t="shared" si="1734"/>
        <v>96.11559673550002</v>
      </c>
      <c r="WI191" s="9">
        <f t="shared" si="1454"/>
        <v>91.947389920660257</v>
      </c>
      <c r="WJ191" s="9">
        <f t="shared" si="1455"/>
        <v>100.28386570508802</v>
      </c>
      <c r="WK191" s="120">
        <f t="shared" si="1735"/>
        <v>96.115627812874138</v>
      </c>
      <c r="WL191" s="15">
        <f t="shared" si="1736"/>
        <v>-8.1295373352826541E-4</v>
      </c>
      <c r="WM191" s="12"/>
      <c r="WN191" s="11">
        <f t="shared" si="1863"/>
        <v>-7.9987992229838456E-4</v>
      </c>
      <c r="WO191" s="10">
        <f t="shared" si="1737"/>
        <v>96.200244000320282</v>
      </c>
      <c r="WP191" s="9">
        <f t="shared" si="1456"/>
        <v>91.965552554655687</v>
      </c>
      <c r="WQ191" s="9">
        <f t="shared" si="1457"/>
        <v>100.43531593081345</v>
      </c>
      <c r="WR191" s="120">
        <f t="shared" si="1738"/>
        <v>96.200434242734559</v>
      </c>
      <c r="WS191" s="15">
        <f t="shared" si="1739"/>
        <v>-8.2595162953754623E-4</v>
      </c>
      <c r="WT191" s="12"/>
      <c r="WU191" s="11">
        <f t="shared" si="1864"/>
        <v>-8.1299099991184981E-4</v>
      </c>
      <c r="WV191" s="10">
        <f t="shared" si="1740"/>
        <v>96.285051262787988</v>
      </c>
      <c r="WW191" s="9">
        <f t="shared" si="1458"/>
        <v>91.98430061748121</v>
      </c>
      <c r="WX191" s="9">
        <f t="shared" si="1459"/>
        <v>100.58643831305019</v>
      </c>
      <c r="WY191" s="120">
        <f t="shared" si="1741"/>
        <v>96.285369465265703</v>
      </c>
      <c r="WZ191" s="15">
        <f t="shared" si="1742"/>
        <v>-8.3886046535395326E-4</v>
      </c>
      <c r="XA191" s="12"/>
      <c r="XB191" s="11">
        <f t="shared" si="1865"/>
        <v>-8.260139662475413E-4</v>
      </c>
      <c r="XC191" s="10">
        <f t="shared" si="1743"/>
        <v>96.369987900337406</v>
      </c>
      <c r="XD191" s="9">
        <f t="shared" si="1460"/>
        <v>92.003639288504885</v>
      </c>
      <c r="XE191" s="9">
        <f t="shared" si="1461"/>
        <v>100.73716537389765</v>
      </c>
      <c r="XF191" s="120">
        <f t="shared" si="1744"/>
        <v>96.370402331201262</v>
      </c>
      <c r="XG191" s="15">
        <f t="shared" si="1745"/>
        <v>-8.5167315560959135E-4</v>
      </c>
      <c r="XH191" s="12"/>
      <c r="XI191" s="11">
        <f t="shared" si="1866"/>
        <v>-8.3894165910716745E-4</v>
      </c>
      <c r="XJ191" s="10">
        <f t="shared" si="1746"/>
        <v>96.455022638163868</v>
      </c>
      <c r="XK191" s="9">
        <f t="shared" si="1462"/>
        <v>92.02357322584875</v>
      </c>
      <c r="XL191" s="9">
        <f t="shared" si="1463"/>
        <v>100.8874309432225</v>
      </c>
      <c r="XM191" s="120">
        <f t="shared" si="1747"/>
        <v>96.455502084535624</v>
      </c>
      <c r="XN191" s="15">
        <f t="shared" si="1748"/>
        <v>-8.6438279329770153E-4</v>
      </c>
      <c r="XO191" s="12"/>
      <c r="XP191" s="11">
        <f t="shared" si="1867"/>
        <v>-8.5176709344283888E-4</v>
      </c>
      <c r="XQ191" s="10">
        <f t="shared" si="1749"/>
        <v>96.540124590292606</v>
      </c>
      <c r="XR191" s="9">
        <f t="shared" si="1464"/>
        <v>92.044106556355828</v>
      </c>
      <c r="XS191" s="9">
        <f t="shared" si="1465"/>
        <v>101.03716825373357</v>
      </c>
      <c r="XT191" s="120">
        <f t="shared" si="1750"/>
        <v>96.540637405044691</v>
      </c>
      <c r="XU191" s="15">
        <f t="shared" si="1751"/>
        <v>-8.7698246498716422E-4</v>
      </c>
      <c r="XV191" s="12"/>
      <c r="XW191" s="11">
        <f t="shared" si="1868"/>
        <v>-8.6448327586947536E-4</v>
      </c>
      <c r="XX191" s="10">
        <f t="shared" si="1752"/>
        <v>96.625262297894295</v>
      </c>
      <c r="XY191" s="9">
        <f t="shared" si="1466"/>
        <v>92.06524285765579</v>
      </c>
      <c r="XZ191" s="9">
        <f t="shared" si="1467"/>
        <v>101.18631573090038</v>
      </c>
      <c r="YA191" s="120">
        <f t="shared" si="1753"/>
        <v>96.62577929427809</v>
      </c>
      <c r="YB191" s="15">
        <f t="shared" si="1754"/>
        <v>-8.8946581719082714E-4</v>
      </c>
      <c r="YC191" s="12"/>
      <c r="YD191" s="11">
        <f t="shared" si="1869"/>
        <v>-8.7708377379512104E-4</v>
      </c>
      <c r="YE191" s="10">
        <f t="shared" si="1755"/>
        <v>96.710406628929263</v>
      </c>
      <c r="YF191" s="9">
        <f t="shared" si="1468"/>
        <v>92.086985168301851</v>
      </c>
      <c r="YG191" s="9">
        <f t="shared" si="1469"/>
        <v>101.33484517390323</v>
      </c>
      <c r="YH191" s="120">
        <f t="shared" si="1756"/>
        <v>96.710915171102542</v>
      </c>
      <c r="YI191" s="15">
        <f t="shared" si="1757"/>
        <v>-9.01829803517678E-4</v>
      </c>
      <c r="YJ191" s="12"/>
      <c r="YK191" s="11">
        <f t="shared" si="1870"/>
        <v>-8.8956547604041492E-4</v>
      </c>
      <c r="YL191" s="10">
        <f t="shared" si="1758"/>
        <v>96.795544941974441</v>
      </c>
      <c r="YM191" s="9">
        <f t="shared" si="1470"/>
        <v>92.109336136411358</v>
      </c>
      <c r="YN191" s="9">
        <f t="shared" si="1471"/>
        <v>101.48274016277604</v>
      </c>
      <c r="YO191" s="120">
        <f t="shared" si="1759"/>
        <v>96.796038149593699</v>
      </c>
      <c r="YP191" s="15">
        <f t="shared" si="1760"/>
        <v>-9.1407256449256406E-4</v>
      </c>
      <c r="YQ191" s="12"/>
      <c r="YR191" s="11">
        <f t="shared" si="1871"/>
        <v>-9.0192646369515166E-4</v>
      </c>
      <c r="YS191" s="10">
        <f t="shared" si="1761"/>
        <v>96.880670316221781</v>
      </c>
      <c r="YT191" s="9">
        <f t="shared" si="1472"/>
        <v>92.132298073326552</v>
      </c>
      <c r="YU191" s="9">
        <f t="shared" si="1473"/>
        <v>101.62998553823525</v>
      </c>
      <c r="YV191" s="120">
        <f t="shared" si="1762"/>
        <v>96.881141805780899</v>
      </c>
      <c r="YW191" s="15">
        <f t="shared" si="1763"/>
        <v>-9.2619239642068138E-4</v>
      </c>
      <c r="YX191" s="12"/>
      <c r="YY191" s="11">
        <f t="shared" si="1872"/>
        <v>-9.1416497439762885E-4</v>
      </c>
      <c r="YZ191" s="10">
        <f t="shared" si="1764"/>
        <v>96.965776293907027</v>
      </c>
      <c r="ZA191" s="9">
        <f t="shared" si="1474"/>
        <v>92.155872958938403</v>
      </c>
      <c r="ZB191" s="9">
        <f t="shared" si="1475"/>
        <v>101.77656736384907</v>
      </c>
      <c r="ZC191" s="120">
        <f t="shared" si="1765"/>
        <v>96.966220161393736</v>
      </c>
      <c r="ZD191" s="15">
        <f t="shared" si="1766"/>
        <v>-9.3818774717924593E-4</v>
      </c>
      <c r="ZE191" s="12"/>
      <c r="ZF191" s="11">
        <f t="shared" si="1873"/>
        <v>-9.2627939819790609E-4</v>
      </c>
      <c r="ZG191" s="10">
        <f t="shared" si="1767"/>
        <v>97.050856864128065</v>
      </c>
      <c r="ZH191" s="9">
        <f t="shared" si="1476"/>
        <v>92.180062447431894</v>
      </c>
      <c r="ZI191" s="9">
        <f t="shared" si="1477"/>
        <v>101.92247288759441</v>
      </c>
      <c r="ZJ191" s="120">
        <f t="shared" si="1768"/>
        <v>97.051267667513144</v>
      </c>
      <c r="ZK191" s="15">
        <f t="shared" si="1769"/>
        <v>-9.5005721190834311E-4</v>
      </c>
      <c r="ZL191" s="12"/>
      <c r="ZM191" s="11">
        <f t="shared" si="1874"/>
        <v>-9.3826827331503545E-4</v>
      </c>
      <c r="ZN191" s="10">
        <f t="shared" si="1770"/>
        <v>97.135906446558579</v>
      </c>
      <c r="ZO191" s="9">
        <f t="shared" si="1478"/>
        <v>92.204867873416532</v>
      </c>
      <c r="ZP191" s="9">
        <f t="shared" si="1479"/>
        <v>102.06769050294038</v>
      </c>
      <c r="ZQ191" s="120">
        <f t="shared" si="1771"/>
        <v>97.136279188178463</v>
      </c>
      <c r="ZR191" s="15">
        <f t="shared" si="1772"/>
        <v>-9.6179952861805932E-4</v>
      </c>
      <c r="ZS191" s="12"/>
      <c r="ZT191" s="11">
        <f t="shared" si="1875"/>
        <v>-9.5013028180535941E-4</v>
      </c>
      <c r="ZU191" s="10">
        <f t="shared" si="1773"/>
        <v>97.220919875108592</v>
      </c>
      <c r="ZV191" s="9">
        <f t="shared" si="1480"/>
        <v>92.230290258406768</v>
      </c>
      <c r="ZW191" s="9">
        <f t="shared" si="1481"/>
        <v>102.21220970958129</v>
      </c>
      <c r="ZX191" s="120">
        <f t="shared" si="1774"/>
        <v>97.221249983994028</v>
      </c>
      <c r="ZY191" s="15">
        <f t="shared" si="1775"/>
        <v>-9.7341357372727783E-4</v>
      </c>
      <c r="ZZ191" s="12"/>
      <c r="AAA191" s="11">
        <f t="shared" si="1876"/>
        <v>-9.6186424515743471E-4</v>
      </c>
      <c r="AAB191" s="10">
        <f t="shared" si="1776"/>
        <v>97.305892381576001</v>
      </c>
      <c r="AAC191" s="9">
        <f t="shared" si="1482"/>
        <v>92.256330317617426</v>
      </c>
      <c r="AAD191" s="9">
        <f t="shared" si="1483"/>
        <v>102.35602107394114</v>
      </c>
      <c r="AAE191" s="120">
        <f t="shared" si="1777"/>
        <v>97.306175695779274</v>
      </c>
      <c r="AAF191" s="15">
        <f t="shared" si="1778"/>
        <v>-9.8489835754952113E-4</v>
      </c>
      <c r="AAG191" s="12"/>
      <c r="AAH191" s="11">
        <f t="shared" si="1877"/>
        <v>-9.7346911982890616E-4</v>
      </c>
      <c r="AAI191" s="10">
        <f t="shared" si="1779"/>
        <v>97.39081957933297</v>
      </c>
      <c r="AAJ191" s="9">
        <f t="shared" si="1484"/>
        <v>92.282988467040227</v>
      </c>
      <c r="AAK191" s="9">
        <f t="shared" si="1485"/>
        <v>102.49911618956696</v>
      </c>
      <c r="AAL191" s="120">
        <f t="shared" si="1780"/>
        <v>97.391052328303601</v>
      </c>
      <c r="AAM191" s="15">
        <f t="shared" si="1781"/>
        <v>-9.9625301974050296E-4</v>
      </c>
      <c r="AAN191" s="12"/>
      <c r="AAO191" s="11">
        <f t="shared" si="1782"/>
        <v>-9.8494399274021648E-4</v>
      </c>
      <c r="AAP191" s="10">
        <f t="shared" si="1783"/>
        <v>97.475697447089232</v>
      </c>
      <c r="AAQ191" s="9">
        <f t="shared" si="1486"/>
        <v>92.310264830768475</v>
      </c>
      <c r="AAR191" s="9">
        <f t="shared" si="1487"/>
        <v>102.64148763751584</v>
      </c>
      <c r="AAS191" s="120">
        <f t="shared" si="1784"/>
        <v>97.475876234142163</v>
      </c>
      <c r="AAT191" s="15">
        <f t="shared" si="1785"/>
        <v>-1.0074768247208628E-3</v>
      </c>
      <c r="AAU191" s="12"/>
      <c r="AAV191" s="11">
        <f t="shared" si="1786"/>
        <v>-9.9628807673870817E-4</v>
      </c>
      <c r="AAW191" s="10">
        <f t="shared" si="1787"/>
        <v>97.560522312768555</v>
      </c>
      <c r="AAX191" s="9">
        <f t="shared" si="1488"/>
        <v>92.338159248537721</v>
      </c>
      <c r="AAY191" s="9">
        <f t="shared" si="1489"/>
        <v>102.78312894683967</v>
      </c>
      <c r="AAZ191" s="120">
        <f t="shared" si="1788"/>
        <v>97.560644097688694</v>
      </c>
      <c r="ABA191" s="15">
        <f t="shared" si="1789"/>
        <v>-1.0185691570874073E-3</v>
      </c>
      <c r="ABB191" s="12"/>
      <c r="ABC191" s="11">
        <f t="shared" si="1227"/>
        <v>-1.0075007060465328E-3</v>
      </c>
      <c r="ABD191" s="10">
        <f t="shared" si="1228"/>
        <v>97.645290837534844</v>
      </c>
      <c r="ABE191" s="9">
        <f t="shared" si="1490"/>
        <v>92.366671283451637</v>
      </c>
      <c r="ABF191" s="9">
        <f t="shared" si="1229"/>
        <v>102.92403455526228</v>
      </c>
      <c r="ABG191" s="120">
        <f t="shared" si="1790"/>
        <v>97.645352919356952</v>
      </c>
      <c r="ABH191" s="15">
        <f t="shared" si="1230"/>
        <v>-1.0295295170250135E-3</v>
      </c>
      <c r="ABI191" s="12"/>
      <c r="ABJ191" s="11">
        <f t="shared" si="1231"/>
        <v>-1.018581331704711E-3</v>
      </c>
      <c r="ABK191" s="10">
        <f t="shared" si="1232"/>
        <v>97.72999999999999</v>
      </c>
      <c r="ABL191" s="9">
        <f t="shared" si="1491"/>
        <v>92.395800229863298</v>
      </c>
      <c r="ABM191" s="9"/>
      <c r="ABN191" s="101">
        <f t="shared" si="1791"/>
        <v>97.72999999999999</v>
      </c>
      <c r="ABO191" s="15">
        <f t="shared" si="1233"/>
        <v>-1.0403575157307088E-3</v>
      </c>
      <c r="ABP191" s="11"/>
      <c r="ABQ191" s="11"/>
    </row>
    <row r="192" spans="1:745" x14ac:dyDescent="0.2">
      <c r="A192" s="1">
        <f t="shared" si="1492"/>
        <v>175.2</v>
      </c>
      <c r="B192" s="1">
        <f t="shared" si="1792"/>
        <v>-530.86680486868977</v>
      </c>
      <c r="C192" s="1">
        <f t="shared" si="1793"/>
        <v>-2564065.8939724509</v>
      </c>
      <c r="D192" s="2">
        <f t="shared" si="1794"/>
        <v>119.74</v>
      </c>
      <c r="E192" s="7">
        <f t="shared" si="1795"/>
        <v>2.8300000000000001E-3</v>
      </c>
      <c r="F192" s="1">
        <f t="shared" si="1796"/>
        <v>6.2352202539999999E-2</v>
      </c>
      <c r="G192" s="2">
        <f t="shared" si="1797"/>
        <v>3500</v>
      </c>
      <c r="H192" s="3">
        <f t="shared" si="1164"/>
        <v>58.333333333333336</v>
      </c>
      <c r="I192" s="3">
        <f t="shared" si="1165"/>
        <v>366.52</v>
      </c>
      <c r="J192" s="1">
        <f t="shared" si="1798"/>
        <v>0.77</v>
      </c>
      <c r="K192" s="1">
        <f t="shared" si="1799"/>
        <v>0.65</v>
      </c>
      <c r="L192" s="1">
        <f t="shared" si="1166"/>
        <v>0.50050000000000006</v>
      </c>
      <c r="M192" s="40">
        <f t="shared" si="1167"/>
        <v>9.0273513153513143</v>
      </c>
      <c r="N192" s="40">
        <f t="shared" si="1168"/>
        <v>685.17596483516479</v>
      </c>
      <c r="O192" s="1">
        <f t="shared" si="1800"/>
        <v>22.01</v>
      </c>
      <c r="P192" s="1">
        <f t="shared" si="1801"/>
        <v>101</v>
      </c>
      <c r="Q192" s="2">
        <f t="shared" si="1802"/>
        <v>9568.08</v>
      </c>
      <c r="R192" s="1">
        <f t="shared" si="1169"/>
        <v>95.680800000000005</v>
      </c>
      <c r="S192" s="7">
        <f t="shared" si="1803"/>
        <v>0.1084</v>
      </c>
      <c r="T192" s="7">
        <f t="shared" si="1170"/>
        <v>9.228889823999999E-3</v>
      </c>
      <c r="U192" s="7">
        <f t="shared" si="1171"/>
        <v>5.2029491518009133E-2</v>
      </c>
      <c r="V192" s="40">
        <f t="shared" si="1172"/>
        <v>5127.2756619537149</v>
      </c>
      <c r="W192" s="1">
        <f t="shared" si="1804"/>
        <v>0</v>
      </c>
      <c r="X192" s="1">
        <f t="shared" si="1805"/>
        <v>119.74</v>
      </c>
      <c r="Y192" s="1">
        <f t="shared" si="1806"/>
        <v>97.72999999999999</v>
      </c>
      <c r="Z192" s="6">
        <f t="shared" si="1173"/>
        <v>0.80246106979523479</v>
      </c>
      <c r="AA192" s="2">
        <f t="shared" si="1807"/>
        <v>464.2</v>
      </c>
      <c r="AB192" s="40">
        <f t="shared" si="1174"/>
        <v>27481.926356927921</v>
      </c>
      <c r="AC192" s="1">
        <f t="shared" si="1175"/>
        <v>0.20611977595863853</v>
      </c>
      <c r="AD192" s="2">
        <f t="shared" si="1147"/>
        <v>70</v>
      </c>
      <c r="AE192" s="10">
        <f t="shared" si="1176"/>
        <v>14.428384317104697</v>
      </c>
      <c r="AF192" s="12">
        <f t="shared" si="1177"/>
        <v>7.9502525890301587E-2</v>
      </c>
      <c r="AG192" s="43">
        <f t="shared" si="1178"/>
        <v>-1.369440021230071E-4</v>
      </c>
      <c r="AH192" s="97">
        <f t="shared" si="1179"/>
        <v>3.5252191935596188E-5</v>
      </c>
      <c r="AI192" s="11">
        <f t="shared" si="1180"/>
        <v>0</v>
      </c>
      <c r="AJ192" s="43">
        <f t="shared" si="1181"/>
        <v>2.016126389732959E-3</v>
      </c>
      <c r="AK192" s="43"/>
      <c r="AL192" s="11">
        <f t="shared" si="1182"/>
        <v>0</v>
      </c>
      <c r="AM192" s="10">
        <f t="shared" si="1183"/>
        <v>91.675199084739546</v>
      </c>
      <c r="AN192" s="9"/>
      <c r="AO192" s="9">
        <f t="shared" si="1184"/>
        <v>91.496321194171614</v>
      </c>
      <c r="AP192" s="108">
        <f t="shared" si="1493"/>
        <v>91.496321194171614</v>
      </c>
      <c r="AQ192" s="15">
        <f t="shared" si="1185"/>
        <v>0</v>
      </c>
      <c r="AR192" s="49"/>
      <c r="AS192" s="11">
        <f t="shared" si="1186"/>
        <v>1.7444571490941617E-5</v>
      </c>
      <c r="AT192" s="10">
        <f t="shared" si="1187"/>
        <v>91.58575595790083</v>
      </c>
      <c r="AU192" s="9">
        <f t="shared" si="1188"/>
        <v>91.496321194171614</v>
      </c>
      <c r="AV192" s="9">
        <f t="shared" si="1189"/>
        <v>91.31829243228843</v>
      </c>
      <c r="AW192" s="101">
        <f t="shared" si="1494"/>
        <v>91.407306813230022</v>
      </c>
      <c r="AX192" s="15">
        <f t="shared" si="1495"/>
        <v>1.736095088510872E-5</v>
      </c>
      <c r="AY192" s="49"/>
      <c r="AZ192" s="11">
        <f t="shared" si="1190"/>
        <v>3.4807138160830779E-5</v>
      </c>
      <c r="BA192" s="10">
        <f t="shared" si="1191"/>
        <v>91.496724929275757</v>
      </c>
      <c r="BB192" s="9">
        <f t="shared" si="1192"/>
        <v>91.496312911047127</v>
      </c>
      <c r="BC192" s="9">
        <f t="shared" si="1193"/>
        <v>91.141093892884157</v>
      </c>
      <c r="BD192" s="101">
        <f t="shared" si="1496"/>
        <v>91.318703401965649</v>
      </c>
      <c r="BE192" s="15">
        <f t="shared" si="1194"/>
        <v>3.4640132653566131E-5</v>
      </c>
      <c r="BF192" s="49"/>
      <c r="BG192" s="11">
        <f t="shared" si="1195"/>
        <v>5.208790507666134E-5</v>
      </c>
      <c r="BH192" s="10">
        <f t="shared" si="1196"/>
        <v>91.408088378281363</v>
      </c>
      <c r="BI192" s="9">
        <f t="shared" si="1197"/>
        <v>91.496279934417657</v>
      </c>
      <c r="BJ192" s="9">
        <f t="shared" si="1198"/>
        <v>90.964706772666389</v>
      </c>
      <c r="BK192" s="101">
        <f t="shared" si="1497"/>
        <v>91.230493353542016</v>
      </c>
      <c r="BL192" s="15">
        <f t="shared" si="1199"/>
        <v>5.1837778656582895E-5</v>
      </c>
      <c r="BM192" s="49"/>
      <c r="BN192" s="11">
        <f t="shared" si="1200"/>
        <v>6.9287090295584177E-5</v>
      </c>
      <c r="BO192" s="10">
        <f t="shared" si="1201"/>
        <v>91.31982885191843</v>
      </c>
      <c r="BP192" s="9">
        <f t="shared" si="1202"/>
        <v>91.496206086213704</v>
      </c>
      <c r="BQ192" s="9">
        <f t="shared" si="1203"/>
        <v>90.789112377985305</v>
      </c>
      <c r="BR192" s="101">
        <f t="shared" si="1498"/>
        <v>91.142659232099504</v>
      </c>
      <c r="BS192" s="15">
        <f t="shared" si="1204"/>
        <v>6.8954134207693994E-5</v>
      </c>
      <c r="BT192" s="12"/>
      <c r="BU192" s="11">
        <f t="shared" si="1205"/>
        <v>8.64049240247768E-5</v>
      </c>
      <c r="BV192" s="10">
        <f t="shared" si="1206"/>
        <v>91.231929067145273</v>
      </c>
      <c r="BW192" s="9">
        <f t="shared" si="1207"/>
        <v>91.49607541865079</v>
      </c>
      <c r="BX192" s="9">
        <f t="shared" si="1208"/>
        <v>90.614292131236581</v>
      </c>
      <c r="BY192" s="101">
        <f t="shared" si="1499"/>
        <v>91.055183774943686</v>
      </c>
      <c r="BZ192" s="15">
        <f t="shared" si="1209"/>
        <v>8.5989455760821206E-5</v>
      </c>
      <c r="CA192" s="12"/>
      <c r="CB192" s="11">
        <f t="shared" si="1210"/>
        <v>1.0344164780796215E-4</v>
      </c>
      <c r="CC192" s="10">
        <f t="shared" si="1211"/>
        <v>91.14437191306709</v>
      </c>
      <c r="CD192" s="9">
        <f t="shared" si="1212"/>
        <v>91.495872212161871</v>
      </c>
      <c r="CE192" s="9">
        <f t="shared" si="1213"/>
        <v>90.440227576951983</v>
      </c>
      <c r="CF192" s="101">
        <f t="shared" si="1500"/>
        <v>90.968049894556927</v>
      </c>
      <c r="CG192" s="15">
        <f t="shared" si="1214"/>
        <v>1.0294401011468544E-4</v>
      </c>
      <c r="CH192" s="12"/>
      <c r="CI192" s="11">
        <f t="shared" si="1215"/>
        <v>1.2039751373770606E-4</v>
      </c>
      <c r="CJ192" s="10">
        <f t="shared" si="1216"/>
        <v>91.05714045295052</v>
      </c>
      <c r="CK192" s="9">
        <f t="shared" si="1217"/>
        <v>91.495580973293244</v>
      </c>
      <c r="CL192" s="9">
        <f t="shared" si="1218"/>
        <v>90.266900387575333</v>
      </c>
      <c r="CM192" s="101">
        <f t="shared" si="1501"/>
        <v>90.881240680434288</v>
      </c>
      <c r="CN192" s="15">
        <f t="shared" si="1219"/>
        <v>1.1981807364436981E-4</v>
      </c>
      <c r="CO192" s="12"/>
      <c r="CP192" s="11">
        <f t="shared" si="1220"/>
        <v>1.3727278369428917E-4</v>
      </c>
      <c r="CQ192" s="10">
        <f t="shared" si="1221"/>
        <v>90.970217926064691</v>
      </c>
      <c r="CR192" s="9">
        <f t="shared" si="1222"/>
        <v>91.495186432568943</v>
      </c>
      <c r="CS192" s="9">
        <f t="shared" si="1309"/>
        <v>90.094292368941922</v>
      </c>
      <c r="CT192" s="101">
        <f t="shared" si="1502"/>
        <v>90.794739400755432</v>
      </c>
      <c r="CU192" s="15">
        <f t="shared" si="1223"/>
        <v>1.3661193155871978E-4</v>
      </c>
      <c r="CV192" s="12"/>
      <c r="CW192" s="11">
        <f t="shared" si="1503"/>
        <v>1.5406772860989196E-4</v>
      </c>
      <c r="CX192" s="10">
        <f t="shared" si="1504"/>
        <v>90.883587749360061</v>
      </c>
      <c r="CY192" s="9">
        <f t="shared" si="1310"/>
        <v>91.494673542328371</v>
      </c>
      <c r="CZ192" s="9">
        <f t="shared" si="1311"/>
        <v>89.922385465456856</v>
      </c>
      <c r="DA192" s="101">
        <f t="shared" si="1505"/>
        <v>90.708529503892606</v>
      </c>
      <c r="DB192" s="15">
        <f t="shared" si="1506"/>
        <v>1.5332587718449488E-4</v>
      </c>
      <c r="DC192" s="12"/>
      <c r="DD192" s="11">
        <f t="shared" si="1507"/>
        <v>1.7078262775897433E-4</v>
      </c>
      <c r="DE192" s="10">
        <f t="shared" si="1508"/>
        <v>90.797233518985109</v>
      </c>
      <c r="DF192" s="9">
        <f t="shared" si="1312"/>
        <v>91.494027474541582</v>
      </c>
      <c r="DG192" s="9">
        <f t="shared" si="1313"/>
        <v>89.751161764990428</v>
      </c>
      <c r="DH192" s="101">
        <f t="shared" si="1509"/>
        <v>90.622594619766005</v>
      </c>
      <c r="DI192" s="15">
        <f t="shared" si="1510"/>
        <v>1.6996021127592799E-4</v>
      </c>
      <c r="DJ192" s="12"/>
      <c r="DK192" s="11">
        <f t="shared" si="1511"/>
        <v>1.8741776807359428E-4</v>
      </c>
      <c r="DL192" s="10">
        <f t="shared" si="1512"/>
        <v>90.711139011651937</v>
      </c>
      <c r="DM192" s="9">
        <f t="shared" si="1314"/>
        <v>91.493233618606425</v>
      </c>
      <c r="DN192" s="9">
        <f t="shared" si="1315"/>
        <v>89.58060350349021</v>
      </c>
      <c r="DO192" s="101">
        <f t="shared" si="1513"/>
        <v>90.53691856104831</v>
      </c>
      <c r="DP192" s="15">
        <f t="shared" si="1514"/>
        <v>1.8651524135016316E-4</v>
      </c>
      <c r="DQ192" s="12"/>
      <c r="DR192" s="11">
        <f t="shared" si="1515"/>
        <v>2.0397344348407851E-4</v>
      </c>
      <c r="DS192" s="10">
        <f t="shared" si="1516"/>
        <v>90.625288185852639</v>
      </c>
      <c r="DT192" s="9">
        <f t="shared" si="1316"/>
        <v>91.49227757913161</v>
      </c>
      <c r="DU192" s="9">
        <f t="shared" si="1317"/>
        <v>89.410693069320487</v>
      </c>
      <c r="DV192" s="101">
        <f t="shared" si="1517"/>
        <v>90.451485324226041</v>
      </c>
      <c r="DW192" s="15">
        <f t="shared" si="1518"/>
        <v>2.0299128104787353E-4</v>
      </c>
      <c r="DX192" s="12"/>
      <c r="DY192" s="11">
        <f t="shared" si="1519"/>
        <v>2.2044995428444089E-4</v>
      </c>
      <c r="DZ192" s="10">
        <f t="shared" si="1520"/>
        <v>90.539665182933646</v>
      </c>
      <c r="EA192" s="9">
        <f t="shared" si="1318"/>
        <v>91.491145173709398</v>
      </c>
      <c r="EB192" s="9">
        <f t="shared" si="1319"/>
        <v>89.241413007335851</v>
      </c>
      <c r="EC192" s="101">
        <f t="shared" si="1521"/>
        <v>90.366279090522625</v>
      </c>
      <c r="ED192" s="15">
        <f t="shared" si="1522"/>
        <v>2.1938864951882671E-4</v>
      </c>
      <c r="EE192" s="12"/>
      <c r="EF192" s="11">
        <f t="shared" si="1523"/>
        <v>2.3684760652227424E-4</v>
      </c>
      <c r="EG192" s="10">
        <f t="shared" si="1524"/>
        <v>90.454254328033159</v>
      </c>
      <c r="EH192" s="9">
        <f t="shared" si="1320"/>
        <v>91.489822430681485</v>
      </c>
      <c r="EI192" s="9">
        <f t="shared" si="1321"/>
        <v>89.072746022696677</v>
      </c>
      <c r="EJ192" s="101">
        <f t="shared" si="1525"/>
        <v>90.281284226689081</v>
      </c>
      <c r="EK192" s="15">
        <f t="shared" si="1526"/>
        <v>2.3570767083194014E-4</v>
      </c>
      <c r="EL192" s="12"/>
      <c r="EM192" s="11">
        <f t="shared" si="1527"/>
        <v>2.5316671141270537E-4</v>
      </c>
      <c r="EN192" s="10">
        <f t="shared" si="1528"/>
        <v>90.369040130887242</v>
      </c>
      <c r="EO192" s="9">
        <f t="shared" si="1322"/>
        <v>91.488295586901415</v>
      </c>
      <c r="EP192" s="9">
        <f t="shared" si="1323"/>
        <v>88.904674984434152</v>
      </c>
      <c r="EQ192" s="101">
        <f t="shared" si="1529"/>
        <v>90.196485285667791</v>
      </c>
      <c r="ER192" s="15">
        <f t="shared" si="1530"/>
        <v>2.5194867340941617E-4</v>
      </c>
      <c r="ES192" s="12"/>
      <c r="ET192" s="11">
        <f t="shared" si="1531"/>
        <v>2.6940758477603358E-4</v>
      </c>
      <c r="EU192" s="10">
        <f t="shared" si="1532"/>
        <v>90.284007286509919</v>
      </c>
      <c r="EV192" s="9">
        <f t="shared" si="1324"/>
        <v>91.486551085496657</v>
      </c>
      <c r="EW192" s="9">
        <f t="shared" si="1325"/>
        <v>88.737182928770693</v>
      </c>
      <c r="EX192" s="101">
        <f t="shared" si="1533"/>
        <v>90.111867007133668</v>
      </c>
      <c r="EY192" s="15">
        <f t="shared" si="1534"/>
        <v>2.6811198948471885E-4</v>
      </c>
      <c r="EZ192" s="12"/>
      <c r="FA192" s="11">
        <f t="shared" si="1535"/>
        <v>2.8557054649877269E-4</v>
      </c>
      <c r="FB192" s="10">
        <f t="shared" si="1536"/>
        <v>90.199140675751707</v>
      </c>
      <c r="FC192" s="9">
        <f t="shared" si="1326"/>
        <v>91.484575573633222</v>
      </c>
      <c r="FD192" s="9">
        <f t="shared" si="1327"/>
        <v>88.570253062203548</v>
      </c>
      <c r="FE192" s="101">
        <f t="shared" si="1537"/>
        <v>90.027414317918385</v>
      </c>
      <c r="FF192" s="15">
        <f t="shared" si="1538"/>
        <v>2.8419795458385698E-4</v>
      </c>
      <c r="FG192" s="12"/>
      <c r="FH192" s="11">
        <f t="shared" si="1539"/>
        <v>3.0165592001768645E-4</v>
      </c>
      <c r="FI192" s="10">
        <f t="shared" si="1540"/>
        <v>90.114425365741781</v>
      </c>
      <c r="FJ192" s="9">
        <f t="shared" si="1328"/>
        <v>91.48235590028564</v>
      </c>
      <c r="FK192" s="9">
        <f t="shared" si="1329"/>
        <v>88.403868764362571</v>
      </c>
      <c r="FL192" s="101">
        <f t="shared" si="1541"/>
        <v>89.943112332324105</v>
      </c>
      <c r="FM192" s="15">
        <f t="shared" si="1542"/>
        <v>3.0020690702926161E-4</v>
      </c>
      <c r="FN192" s="12"/>
      <c r="FO192" s="11">
        <f t="shared" si="1543"/>
        <v>3.1766403182598315E-4</v>
      </c>
      <c r="FP192" s="10">
        <f t="shared" si="1544"/>
        <v>90.029846610220559</v>
      </c>
      <c r="FQ192" s="9">
        <f t="shared" si="1330"/>
        <v>91.47987911401475</v>
      </c>
      <c r="FR192" s="9">
        <f t="shared" si="1331"/>
        <v>88.238013590642836</v>
      </c>
      <c r="FS192" s="101">
        <f t="shared" si="1545"/>
        <v>89.858946352328786</v>
      </c>
      <c r="FT192" s="15">
        <f t="shared" si="1546"/>
        <v>3.1613918746633532E-4</v>
      </c>
      <c r="FU192" s="12"/>
      <c r="FV192" s="11">
        <f t="shared" si="1547"/>
        <v>3.3359521100189072E-4</v>
      </c>
      <c r="FW192" s="10">
        <f t="shared" si="1548"/>
        <v>89.94538984976424</v>
      </c>
      <c r="FX192" s="9">
        <f t="shared" si="1332"/>
        <v>91.477132460755755</v>
      </c>
      <c r="FY192" s="9">
        <f t="shared" si="1333"/>
        <v>88.072671274624014</v>
      </c>
      <c r="FZ192" s="101">
        <f t="shared" si="1549"/>
        <v>89.774901867689891</v>
      </c>
      <c r="GA192" s="15">
        <f t="shared" si="1550"/>
        <v>3.3199513841181681E-4</v>
      </c>
      <c r="GB192" s="12"/>
      <c r="GC192" s="11">
        <f t="shared" si="1551"/>
        <v>3.4944978875869561E-4</v>
      </c>
      <c r="GD192" s="10">
        <f t="shared" si="1552"/>
        <v>89.861040711908316</v>
      </c>
      <c r="GE192" s="9">
        <f t="shared" si="1334"/>
        <v>91.47410338161859</v>
      </c>
      <c r="GF192" s="9">
        <f t="shared" si="1335"/>
        <v>87.907825730284884</v>
      </c>
      <c r="GG192" s="101">
        <f t="shared" si="1553"/>
        <v>89.690964555951737</v>
      </c>
      <c r="GH192" s="15">
        <f t="shared" si="1554"/>
        <v>3.4777510382334308E-4</v>
      </c>
      <c r="GI192" s="12"/>
      <c r="GJ192" s="11">
        <f t="shared" si="1224"/>
        <v>3.6522809801566031E-4</v>
      </c>
      <c r="GK192" s="10">
        <f t="shared" si="1225"/>
        <v>89.776785011175278</v>
      </c>
      <c r="GL192" s="9">
        <f t="shared" si="1336"/>
        <v>91.470779510702869</v>
      </c>
      <c r="GM192" s="9">
        <f t="shared" si="1337"/>
        <v>87.743461054012812</v>
      </c>
      <c r="GN192" s="120">
        <f t="shared" si="1555"/>
        <v>89.60712028235784</v>
      </c>
      <c r="GO192" s="15">
        <f t="shared" si="1226"/>
        <v>3.6347942869038044E-4</v>
      </c>
      <c r="GP192" s="12"/>
      <c r="GQ192" s="11">
        <f t="shared" si="1556"/>
        <v>3.8093047299003497E-4</v>
      </c>
      <c r="GR192" s="10">
        <f t="shared" si="1557"/>
        <v>89.692608749007348</v>
      </c>
      <c r="GS192" s="9">
        <f t="shared" si="1338"/>
        <v>91.467148672928971</v>
      </c>
      <c r="GT192" s="9">
        <f t="shared" si="1339"/>
        <v>87.57956152642457</v>
      </c>
      <c r="GU192" s="120">
        <f t="shared" si="1558"/>
        <v>89.523355099676763</v>
      </c>
      <c r="GV192" s="15">
        <f t="shared" si="1559"/>
        <v>3.7910845864517806E-4</v>
      </c>
      <c r="GW192" s="12"/>
      <c r="GX192" s="11">
        <f t="shared" si="1560"/>
        <v>3.9655724880878186E-4</v>
      </c>
      <c r="GY192" s="10">
        <f t="shared" si="1561"/>
        <v>89.608498113613294</v>
      </c>
      <c r="GZ192" s="9">
        <f t="shared" si="1340"/>
        <v>91.463198881887266</v>
      </c>
      <c r="HA192" s="9">
        <f t="shared" si="1341"/>
        <v>87.416111613998069</v>
      </c>
      <c r="HB192" s="101">
        <f t="shared" si="1562"/>
        <v>89.439655247942667</v>
      </c>
      <c r="HC192" s="15">
        <f t="shared" si="1563"/>
        <v>3.9466253959389035E-4</v>
      </c>
      <c r="HD192" s="12"/>
      <c r="HE192" s="11">
        <f t="shared" si="1564"/>
        <v>4.1210876114021586E-4</v>
      </c>
      <c r="HF192" s="10">
        <f t="shared" si="1565"/>
        <v>89.524439479729892</v>
      </c>
      <c r="HG192" s="9">
        <f t="shared" si="1342"/>
        <v>91.458918337706805</v>
      </c>
      <c r="HH192" s="9">
        <f t="shared" si="1343"/>
        <v>87.253095970525493</v>
      </c>
      <c r="HI192" s="101">
        <f t="shared" si="1566"/>
        <v>89.356007154116156</v>
      </c>
      <c r="HJ192" s="15">
        <f t="shared" si="1567"/>
        <v>4.1014201736704525E-4</v>
      </c>
      <c r="HK192" s="12"/>
      <c r="HL192" s="11">
        <f t="shared" si="1568"/>
        <v>4.2758534584473048E-4</v>
      </c>
      <c r="HM192" s="10">
        <f t="shared" si="1569"/>
        <v>89.440419408303967</v>
      </c>
      <c r="HN192" s="9">
        <f t="shared" si="1344"/>
        <v>91.454295424945045</v>
      </c>
      <c r="HO192" s="9">
        <f t="shared" si="1345"/>
        <v>87.09049943839301</v>
      </c>
      <c r="HP192" s="120">
        <f t="shared" si="1570"/>
        <v>89.27239743166902</v>
      </c>
      <c r="HQ192" s="15">
        <f t="shared" si="1571"/>
        <v>4.2554723738895411E-4</v>
      </c>
      <c r="HR192" s="12"/>
      <c r="HS192" s="11">
        <f t="shared" si="1808"/>
        <v>4.4298733864421596E-4</v>
      </c>
      <c r="HT192" s="10">
        <f t="shared" si="1572"/>
        <v>89.356424646098304</v>
      </c>
      <c r="HU192" s="9">
        <f t="shared" si="1346"/>
        <v>91.449318710499867</v>
      </c>
      <c r="HV192" s="9">
        <f t="shared" si="1347"/>
        <v>86.928307049694595</v>
      </c>
      <c r="HW192" s="120">
        <f t="shared" si="1573"/>
        <v>89.188812880097231</v>
      </c>
      <c r="HX192" s="15">
        <f t="shared" si="1574"/>
        <v>4.4087854436546613E-4</v>
      </c>
      <c r="HY192" s="12"/>
      <c r="HZ192" s="11">
        <f t="shared" si="1809"/>
        <v>4.5831507480962561E-4</v>
      </c>
      <c r="IA192" s="10">
        <f t="shared" si="1575"/>
        <v>89.272442125225709</v>
      </c>
      <c r="IB192" s="9">
        <f t="shared" si="1348"/>
        <v>91.443976941544946</v>
      </c>
      <c r="IC192" s="9">
        <f t="shared" si="1349"/>
        <v>86.766504027185263</v>
      </c>
      <c r="ID192" s="120">
        <f t="shared" si="1576"/>
        <v>89.105240484365112</v>
      </c>
      <c r="IE192" s="15">
        <f t="shared" si="1577"/>
        <v>4.5613628198969787E-4</v>
      </c>
      <c r="IF192" s="12"/>
      <c r="IG192" s="11">
        <f t="shared" si="1810"/>
        <v>4.7356888886624754E-4</v>
      </c>
      <c r="IH192" s="10">
        <f t="shared" si="1578"/>
        <v>89.188458962614448</v>
      </c>
      <c r="II192" s="9">
        <f t="shared" si="1350"/>
        <v>91.438259043489637</v>
      </c>
      <c r="IJ192" s="9">
        <f t="shared" si="1351"/>
        <v>86.605075785080331</v>
      </c>
      <c r="IK192" s="120">
        <f t="shared" si="1579"/>
        <v>89.021667414284991</v>
      </c>
      <c r="IL192" s="15">
        <f t="shared" si="1580"/>
        <v>4.7132079266512847E-4</v>
      </c>
      <c r="IM192" s="12"/>
      <c r="IN192" s="11">
        <f t="shared" si="1811"/>
        <v>4.8874911431619347E-4</v>
      </c>
      <c r="IO192" s="10">
        <f t="shared" si="1581"/>
        <v>89.104462459408779</v>
      </c>
      <c r="IP192" s="9">
        <f t="shared" si="1352"/>
        <v>91.432154117964203</v>
      </c>
      <c r="IQ192" s="9">
        <f t="shared" si="1353"/>
        <v>86.44400792970859</v>
      </c>
      <c r="IR192" s="120">
        <f t="shared" si="1582"/>
        <v>88.938081023836389</v>
      </c>
      <c r="IS192" s="15">
        <f t="shared" si="1583"/>
        <v>4.864324172454311E-4</v>
      </c>
      <c r="IT192" s="12"/>
      <c r="IU192" s="11">
        <f t="shared" si="1812"/>
        <v>5.0385608337739224E-4</v>
      </c>
      <c r="IV192" s="10">
        <f t="shared" si="1584"/>
        <v>89.020440100309003</v>
      </c>
      <c r="IW192" s="9">
        <f t="shared" si="1354"/>
        <v>91.42565144083126</v>
      </c>
      <c r="IX192" s="9">
        <f t="shared" si="1355"/>
        <v>86.283286260022692</v>
      </c>
      <c r="IY192" s="120">
        <f t="shared" si="1585"/>
        <v>88.854468850426969</v>
      </c>
      <c r="IZ192" s="15">
        <f t="shared" si="1586"/>
        <v>5.0147149479077527E-4</v>
      </c>
      <c r="JA192" s="12"/>
      <c r="JB192" s="11">
        <f t="shared" si="1813"/>
        <v>5.1889012673890663E-4</v>
      </c>
      <c r="JC192" s="10">
        <f t="shared" si="1587"/>
        <v>88.936379552852941</v>
      </c>
      <c r="JD192" s="9">
        <f t="shared" si="1356"/>
        <v>91.418740460224029</v>
      </c>
      <c r="JE192" s="9">
        <f t="shared" si="1357"/>
        <v>87.245957534598048</v>
      </c>
      <c r="JF192" s="120">
        <f t="shared" si="1588"/>
        <v>89.332348997411032</v>
      </c>
      <c r="JG192" s="15">
        <f t="shared" si="1589"/>
        <v>4.0692008785382758E-4</v>
      </c>
      <c r="JH192" s="12"/>
      <c r="JI192" s="11">
        <f t="shared" si="1814"/>
        <v>4.240514248782959E-4</v>
      </c>
      <c r="JJ192" s="10">
        <f t="shared" si="1590"/>
        <v>89.415244295487909</v>
      </c>
      <c r="JK192" s="9">
        <f t="shared" si="1358"/>
        <v>91.414189894087158</v>
      </c>
      <c r="JL192" s="9">
        <f t="shared" si="1359"/>
        <v>94.003745244813757</v>
      </c>
      <c r="JM192" s="120">
        <f t="shared" si="1591"/>
        <v>92.708967569450465</v>
      </c>
      <c r="JN192" s="15">
        <f t="shared" si="1592"/>
        <v>-2.5252741625948386E-4</v>
      </c>
      <c r="JO192" s="12"/>
      <c r="JP192" s="11">
        <f t="shared" si="1815"/>
        <v>-2.3606548886906091E-4</v>
      </c>
      <c r="JQ192" s="10">
        <f t="shared" si="1593"/>
        <v>92.794903892083312</v>
      </c>
      <c r="JR192" s="9">
        <f t="shared" si="1360"/>
        <v>91.415942419168175</v>
      </c>
      <c r="JS192" s="9">
        <f t="shared" si="1361"/>
        <v>94.099433992095584</v>
      </c>
      <c r="JT192" s="120">
        <f t="shared" si="1594"/>
        <v>92.757688205631879</v>
      </c>
      <c r="JU192" s="15">
        <f t="shared" si="1595"/>
        <v>-2.6168785821678266E-4</v>
      </c>
      <c r="JV192" s="12"/>
      <c r="JW192" s="11">
        <f t="shared" si="1816"/>
        <v>-2.4525934584243049E-4</v>
      </c>
      <c r="JX192" s="10">
        <f t="shared" si="1596"/>
        <v>92.843574814157449</v>
      </c>
      <c r="JY192" s="9">
        <f t="shared" si="1362"/>
        <v>91.417824396191719</v>
      </c>
      <c r="JZ192" s="9">
        <f t="shared" si="1363"/>
        <v>94.19740931525935</v>
      </c>
      <c r="KA192" s="120">
        <f t="shared" si="1597"/>
        <v>92.807616855725541</v>
      </c>
      <c r="KB192" s="15">
        <f t="shared" si="1598"/>
        <v>-2.7105865788465351E-4</v>
      </c>
      <c r="KC192" s="12"/>
      <c r="KD192" s="11">
        <f t="shared" si="1817"/>
        <v>-2.5466506700765881E-4</v>
      </c>
      <c r="KE192" s="10">
        <f t="shared" si="1599"/>
        <v>92.893453636237496</v>
      </c>
      <c r="KF192" s="9">
        <f t="shared" si="1364"/>
        <v>91.419843570161021</v>
      </c>
      <c r="KG192" s="9">
        <f t="shared" si="1365"/>
        <v>94.297642432172395</v>
      </c>
      <c r="KH192" s="120">
        <f t="shared" si="1600"/>
        <v>92.858743001166715</v>
      </c>
      <c r="KI192" s="15">
        <f t="shared" si="1601"/>
        <v>-2.8063625322173748E-4</v>
      </c>
      <c r="KJ192" s="12"/>
      <c r="KK192" s="11">
        <f t="shared" si="1818"/>
        <v>-2.6427913051939588E-4</v>
      </c>
      <c r="KL192" s="10">
        <f t="shared" si="1602"/>
        <v>92.944529911090029</v>
      </c>
      <c r="KM192" s="9">
        <f t="shared" si="1366"/>
        <v>91.422007956172536</v>
      </c>
      <c r="KN192" s="9">
        <f t="shared" si="1367"/>
        <v>94.400106187050113</v>
      </c>
      <c r="KO192" s="120">
        <f t="shared" si="1603"/>
        <v>92.911057071611324</v>
      </c>
      <c r="KP192" s="15">
        <f t="shared" si="1604"/>
        <v>-2.9041721444549685E-4</v>
      </c>
      <c r="KQ192" s="12"/>
      <c r="KR192" s="11">
        <f t="shared" si="1819"/>
        <v>-2.7409814624938903E-4</v>
      </c>
      <c r="KS192" s="10">
        <f t="shared" si="1605"/>
        <v>92.996794144258786</v>
      </c>
      <c r="KT192" s="9">
        <f t="shared" si="1368"/>
        <v>91.424325841159742</v>
      </c>
      <c r="KU192" s="9">
        <f t="shared" si="1369"/>
        <v>94.504769819659614</v>
      </c>
      <c r="KV192" s="120">
        <f t="shared" si="1606"/>
        <v>92.964547830409686</v>
      </c>
      <c r="KW192" s="15">
        <f t="shared" si="1607"/>
        <v>-3.0039773376706874E-4</v>
      </c>
      <c r="KX192" s="12"/>
      <c r="KY192" s="11">
        <f t="shared" si="1820"/>
        <v>-2.8411834473602296E-4</v>
      </c>
      <c r="KZ192" s="10">
        <f t="shared" si="1608"/>
        <v>93.050235175547044</v>
      </c>
      <c r="LA192" s="9">
        <f t="shared" si="1370"/>
        <v>91.426805777173342</v>
      </c>
      <c r="LB192" s="9">
        <f t="shared" si="1371"/>
        <v>94.611600936951362</v>
      </c>
      <c r="LC192" s="120">
        <f t="shared" si="1609"/>
        <v>93.019203357062352</v>
      </c>
      <c r="LD192" s="15">
        <f t="shared" si="1610"/>
        <v>-3.1057381831548278E-4</v>
      </c>
      <c r="LE192" s="12"/>
      <c r="LF192" s="11">
        <f t="shared" si="1821"/>
        <v>-2.943357702253863E-4</v>
      </c>
      <c r="LG192" s="10">
        <f t="shared" si="1611"/>
        <v>93.104841162553498</v>
      </c>
      <c r="LH192" s="9">
        <f t="shared" si="1372"/>
        <v>91.42945657651741</v>
      </c>
      <c r="LI192" s="9">
        <f t="shared" si="1373"/>
        <v>94.720567593697893</v>
      </c>
      <c r="LJ192" s="120">
        <f t="shared" si="1612"/>
        <v>93.075012085107659</v>
      </c>
      <c r="LK192" s="15">
        <f t="shared" si="1613"/>
        <v>-3.2094149351104338E-4</v>
      </c>
      <c r="LL192" s="12"/>
      <c r="LM192" s="11">
        <f t="shared" si="1822"/>
        <v>-3.0474648425529401E-4</v>
      </c>
      <c r="LN192" s="10">
        <f t="shared" si="1614"/>
        <v>93.160600619943764</v>
      </c>
      <c r="LO192" s="9">
        <f t="shared" si="1374"/>
        <v>91.432287309532029</v>
      </c>
      <c r="LP192" s="9">
        <f t="shared" si="1375"/>
        <v>94.831633684742172</v>
      </c>
      <c r="LQ192" s="120">
        <f t="shared" si="1615"/>
        <v>93.131960497137101</v>
      </c>
      <c r="LR192" s="15">
        <f t="shared" si="1616"/>
        <v>-3.3149635394431323E-4</v>
      </c>
      <c r="LS192" s="12"/>
      <c r="LT192" s="11">
        <f t="shared" si="1823"/>
        <v>-3.153461157254489E-4</v>
      </c>
      <c r="LU192" s="10">
        <f t="shared" si="1617"/>
        <v>93.217500110440369</v>
      </c>
      <c r="LV192" s="9">
        <f t="shared" si="1376"/>
        <v>91.435307293821069</v>
      </c>
      <c r="LW192" s="9">
        <f t="shared" si="1377"/>
        <v>94.944762561352888</v>
      </c>
      <c r="LX192" s="120">
        <f t="shared" si="1618"/>
        <v>93.190034927586979</v>
      </c>
      <c r="LY192" s="15">
        <f t="shared" si="1619"/>
        <v>-3.4223391708517625E-4</v>
      </c>
      <c r="LZ192" s="12"/>
      <c r="MA192" s="11">
        <f t="shared" si="1824"/>
        <v>-3.2613021501092513E-4</v>
      </c>
      <c r="MB192" s="10">
        <f t="shared" si="1620"/>
        <v>93.275526050191814</v>
      </c>
      <c r="MC192" s="9">
        <f t="shared" si="1378"/>
        <v>91.438526088447816</v>
      </c>
      <c r="MD192" s="9">
        <f t="shared" si="1379"/>
        <v>95.059917031071649</v>
      </c>
      <c r="ME192" s="120">
        <f t="shared" si="1621"/>
        <v>93.249221559759732</v>
      </c>
      <c r="MF192" s="15">
        <f t="shared" si="1622"/>
        <v>-3.5314962383394905E-4</v>
      </c>
      <c r="MG192" s="12"/>
      <c r="MH192" s="11">
        <f t="shared" si="1825"/>
        <v>-3.3709425442906432E-4</v>
      </c>
      <c r="MI192" s="10">
        <f t="shared" si="1623"/>
        <v>93.334664705549315</v>
      </c>
      <c r="MJ192" s="9">
        <f t="shared" si="1380"/>
        <v>91.441953487462015</v>
      </c>
      <c r="MK192" s="9">
        <f t="shared" si="1381"/>
        <v>95.177056387402715</v>
      </c>
      <c r="ML192" s="120">
        <f t="shared" si="1624"/>
        <v>93.309504937432365</v>
      </c>
      <c r="MM192" s="15">
        <f t="shared" si="1625"/>
        <v>-3.6423854949486591E-4</v>
      </c>
      <c r="MN192" s="12"/>
      <c r="MO192" s="11">
        <f t="shared" si="1826"/>
        <v>-3.4823333858806268E-4</v>
      </c>
      <c r="MP192" s="10">
        <f t="shared" si="1626"/>
        <v>93.394900701650442</v>
      </c>
      <c r="MQ192" s="9">
        <f t="shared" si="1382"/>
        <v>91.445599506962637</v>
      </c>
      <c r="MR192" s="9">
        <f t="shared" si="1383"/>
        <v>95.296138759225215</v>
      </c>
      <c r="MS192" s="120">
        <f t="shared" si="1627"/>
        <v>93.370869133093919</v>
      </c>
      <c r="MT192" s="15">
        <f t="shared" si="1628"/>
        <v>-3.7549563414690106E-4</v>
      </c>
      <c r="MU192" s="12"/>
      <c r="MV192" s="11">
        <f t="shared" si="1827"/>
        <v>-3.5954243500721424E-4</v>
      </c>
      <c r="MW192" s="10">
        <f t="shared" si="1629"/>
        <v>93.456218192350235</v>
      </c>
      <c r="MX192" s="9">
        <f t="shared" si="1384"/>
        <v>91.449474375343442</v>
      </c>
      <c r="MY192" s="9">
        <f t="shared" si="1385"/>
        <v>95.417122116550132</v>
      </c>
      <c r="MZ192" s="120">
        <f t="shared" si="1630"/>
        <v>93.433298245946787</v>
      </c>
      <c r="NA192" s="15">
        <f t="shared" si="1631"/>
        <v>-3.8691578167408732E-4</v>
      </c>
      <c r="NB192" s="12"/>
      <c r="NC192" s="11">
        <f t="shared" si="1828"/>
        <v>-3.7101647323695792E-4</v>
      </c>
      <c r="ND192" s="10">
        <f t="shared" si="1632"/>
        <v>93.518601358887011</v>
      </c>
      <c r="NE192" s="9">
        <f t="shared" si="1386"/>
        <v>91.453588524757976</v>
      </c>
      <c r="NF192" s="9">
        <f t="shared" si="1387"/>
        <v>95.5399614228633</v>
      </c>
      <c r="NG192" s="120">
        <f t="shared" si="1633"/>
        <v>93.496774973810631</v>
      </c>
      <c r="NH192" s="15">
        <f t="shared" si="1634"/>
        <v>-3.984935829009264E-4</v>
      </c>
      <c r="NI192" s="12"/>
      <c r="NJ192" s="11">
        <f t="shared" si="1829"/>
        <v>-3.8265006735744162E-4</v>
      </c>
      <c r="NK192" s="10">
        <f t="shared" si="1635"/>
        <v>93.58203297863065</v>
      </c>
      <c r="NL192" s="9">
        <f t="shared" si="1388"/>
        <v>91.457952575944589</v>
      </c>
      <c r="NM192" s="9">
        <f t="shared" si="1389"/>
        <v>95.664609951915551</v>
      </c>
      <c r="NN192" s="120">
        <f t="shared" si="1636"/>
        <v>93.56128126393007</v>
      </c>
      <c r="NO192" s="15">
        <f t="shared" si="1637"/>
        <v>-4.1022344548255122E-4</v>
      </c>
      <c r="NP192" s="12"/>
      <c r="NQ192" s="11">
        <f t="shared" si="1830"/>
        <v>-3.9443764596763721E-4</v>
      </c>
      <c r="NR192" s="10">
        <f t="shared" si="1638"/>
        <v>93.646495076726183</v>
      </c>
      <c r="NS192" s="9">
        <f t="shared" si="1390"/>
        <v>91.462577324521391</v>
      </c>
      <c r="NT192" s="9">
        <f t="shared" si="1391"/>
        <v>95.791019751898773</v>
      </c>
      <c r="NU192" s="120">
        <f t="shared" si="1639"/>
        <v>93.626798538210082</v>
      </c>
      <c r="NV192" s="15">
        <f t="shared" si="1640"/>
        <v>-4.2209964050655876E-4</v>
      </c>
      <c r="NW192" s="12"/>
      <c r="NX192" s="11">
        <f t="shared" si="1831"/>
        <v>-4.0637349876433492E-4</v>
      </c>
      <c r="NY192" s="10">
        <f t="shared" si="1641"/>
        <v>93.711969151414166</v>
      </c>
      <c r="NZ192" s="9">
        <f t="shared" si="1392"/>
        <v>91.467473727303812</v>
      </c>
      <c r="OA192" s="9">
        <f t="shared" si="1393"/>
        <v>95.919142190143418</v>
      </c>
      <c r="OB192" s="120">
        <f t="shared" si="1642"/>
        <v>93.693307958723608</v>
      </c>
      <c r="OC192" s="15">
        <f t="shared" si="1643"/>
        <v>-4.3411635694493874E-4</v>
      </c>
      <c r="OD192" s="12"/>
      <c r="OE192" s="11">
        <f t="shared" si="1832"/>
        <v>-4.1845183101175796E-4</v>
      </c>
      <c r="OF192" s="10">
        <f t="shared" si="1644"/>
        <v>93.778436439776115</v>
      </c>
      <c r="OG192" s="9">
        <f t="shared" si="1394"/>
        <v>91.472652889011655</v>
      </c>
      <c r="OH192" s="9">
        <f t="shared" si="1395"/>
        <v>96.048926244299324</v>
      </c>
      <c r="OI192" s="120">
        <f t="shared" si="1645"/>
        <v>93.76078956665549</v>
      </c>
      <c r="OJ192" s="15">
        <f t="shared" si="1646"/>
        <v>-4.4626753631029747E-4</v>
      </c>
      <c r="OK192" s="12"/>
      <c r="OL192" s="11">
        <f t="shared" si="1833"/>
        <v>-4.3066659773448231E-4</v>
      </c>
      <c r="OM192" s="10">
        <f t="shared" si="1647"/>
        <v>93.845877054389234</v>
      </c>
      <c r="ON192" s="9">
        <f t="shared" si="1396"/>
        <v>91.478126044194468</v>
      </c>
      <c r="OO192" s="9">
        <f t="shared" si="1397"/>
        <v>96.180319370530782</v>
      </c>
      <c r="OP192" s="120">
        <f t="shared" si="1648"/>
        <v>93.829222707362618</v>
      </c>
      <c r="OQ192" s="15">
        <f t="shared" si="1649"/>
        <v>-4.5854695908280455E-4</v>
      </c>
      <c r="OR192" s="12"/>
      <c r="OS192" s="11">
        <f t="shared" si="1834"/>
        <v>-4.4301159020379604E-4</v>
      </c>
      <c r="OT192" s="10">
        <f t="shared" si="1650"/>
        <v>93.914270408894481</v>
      </c>
      <c r="OU192" s="9">
        <f t="shared" si="1398"/>
        <v>91.48390454006055</v>
      </c>
      <c r="OV192" s="9">
        <f t="shared" si="1399"/>
        <v>96.313267699254496</v>
      </c>
      <c r="OW192" s="120">
        <f t="shared" si="1651"/>
        <v>93.898586119657523</v>
      </c>
      <c r="OX192" s="15">
        <f t="shared" si="1652"/>
        <v>-4.7094826547259882E-4</v>
      </c>
      <c r="OY192" s="12"/>
      <c r="OZ192" s="11">
        <f t="shared" si="1835"/>
        <v>-4.5548045664175162E-4</v>
      </c>
      <c r="PA192" s="10">
        <f t="shared" si="1653"/>
        <v>93.983595307092997</v>
      </c>
      <c r="PB192" s="9">
        <f t="shared" si="1400"/>
        <v>91.489999818856916</v>
      </c>
      <c r="PC192" s="9">
        <f t="shared" si="1401"/>
        <v>96.447716061975868</v>
      </c>
      <c r="PD192" s="120">
        <f t="shared" si="1654"/>
        <v>93.968857940416399</v>
      </c>
      <c r="PE192" s="15">
        <f t="shared" si="1655"/>
        <v>-4.8346495975504667E-4</v>
      </c>
      <c r="PF192" s="12"/>
      <c r="PG192" s="11">
        <f t="shared" si="1836"/>
        <v>-4.6806670646923717E-4</v>
      </c>
      <c r="PH192" s="10">
        <f t="shared" si="1656"/>
        <v>94.053829947182052</v>
      </c>
      <c r="PI192" s="9">
        <f t="shared" si="1402"/>
        <v>91.496423399454144</v>
      </c>
      <c r="PJ192" s="9">
        <f t="shared" si="1403"/>
        <v>96.583608226343287</v>
      </c>
      <c r="PK192" s="120">
        <f t="shared" si="1657"/>
        <v>94.040015812898716</v>
      </c>
      <c r="PL192" s="15">
        <f t="shared" si="1658"/>
        <v>-4.9609043498850065E-4</v>
      </c>
      <c r="PM192" s="12"/>
      <c r="PN192" s="11">
        <f t="shared" si="1837"/>
        <v>-4.8076373499407341E-4</v>
      </c>
      <c r="PO192" s="10">
        <f t="shared" si="1659"/>
        <v>94.124952029973315</v>
      </c>
      <c r="PP192" s="9">
        <f t="shared" si="1404"/>
        <v>91.503186858718607</v>
      </c>
      <c r="PQ192" s="9">
        <f t="shared" si="1405"/>
        <v>96.720886661399007</v>
      </c>
      <c r="PR192" s="120">
        <f t="shared" si="1660"/>
        <v>94.1120367600588</v>
      </c>
      <c r="PS192" s="15">
        <f t="shared" si="1661"/>
        <v>-5.088179519386535E-4</v>
      </c>
      <c r="PT192" s="12"/>
      <c r="PU192" s="11">
        <f t="shared" si="1838"/>
        <v>-4.9356480219941133E-4</v>
      </c>
      <c r="PV192" s="10">
        <f t="shared" si="1662"/>
        <v>94.196938631517384</v>
      </c>
      <c r="PW192" s="9">
        <f t="shared" si="1406"/>
        <v>91.510301811505897</v>
      </c>
      <c r="PX192" s="9">
        <f t="shared" si="1407"/>
        <v>96.859492360711585</v>
      </c>
      <c r="PY192" s="120">
        <f t="shared" si="1663"/>
        <v>94.184897086108748</v>
      </c>
      <c r="PZ192" s="15">
        <f t="shared" si="1664"/>
        <v>-5.2164062378181426E-4</v>
      </c>
      <c r="QA192" s="12"/>
      <c r="QB192" s="11">
        <f t="shared" si="1839"/>
        <v>-5.0646301731985222E-4</v>
      </c>
      <c r="QC192" s="10">
        <f t="shared" si="1665"/>
        <v>94.269766104019482</v>
      </c>
      <c r="QD192" s="9">
        <f t="shared" si="1408"/>
        <v>91.517779889366466</v>
      </c>
      <c r="QE192" s="9">
        <f t="shared" si="1409"/>
        <v>96.999365203774417</v>
      </c>
      <c r="QF192" s="120">
        <f t="shared" si="1666"/>
        <v>94.258572546570434</v>
      </c>
      <c r="QG192" s="15">
        <f t="shared" si="1667"/>
        <v>-5.3455145342421622E-4</v>
      </c>
      <c r="QH192" s="12"/>
      <c r="QI192" s="11">
        <f t="shared" si="1840"/>
        <v>-5.1945137617653131E-4</v>
      </c>
      <c r="QJ192" s="10">
        <f t="shared" si="1668"/>
        <v>94.343410245965671</v>
      </c>
      <c r="QK192" s="9">
        <f t="shared" si="1410"/>
        <v>91.525632719458542</v>
      </c>
      <c r="QL192" s="9">
        <f t="shared" si="1411"/>
        <v>97.140444009921538</v>
      </c>
      <c r="QM192" s="120">
        <f t="shared" si="1669"/>
        <v>94.33303836469004</v>
      </c>
      <c r="QN192" s="15">
        <f t="shared" si="1670"/>
        <v>-5.4754334081615465E-4</v>
      </c>
      <c r="QO192" s="12"/>
      <c r="QP192" s="11">
        <f t="shared" si="1841"/>
        <v>-5.3252276844338153E-4</v>
      </c>
      <c r="QQ192" s="10">
        <f t="shared" si="1671"/>
        <v>94.41784631823289</v>
      </c>
      <c r="QR192" s="9">
        <f t="shared" si="1412"/>
        <v>91.533871902940277</v>
      </c>
      <c r="QS192" s="9">
        <f t="shared" si="1413"/>
        <v>97.282666596358325</v>
      </c>
      <c r="QT192" s="120">
        <f t="shared" si="1672"/>
        <v>94.408269249649294</v>
      </c>
      <c r="QU192" s="15">
        <f t="shared" si="1673"/>
        <v>-5.6060909071811965E-4</v>
      </c>
      <c r="QV192" s="12"/>
      <c r="QW192" s="11">
        <f t="shared" si="1842"/>
        <v>-5.4566998537454144E-4</v>
      </c>
      <c r="QX192" s="10">
        <f t="shared" si="1674"/>
        <v>94.493049062013768</v>
      </c>
      <c r="QY192" s="9">
        <f t="shared" si="1414"/>
        <v>91.542508992905979</v>
      </c>
      <c r="QZ192" s="9">
        <f t="shared" si="1415"/>
        <v>97.425969840671797</v>
      </c>
      <c r="RA192" s="120">
        <f t="shared" si="1675"/>
        <v>94.484239416788881</v>
      </c>
      <c r="RB192" s="15">
        <f t="shared" si="1676"/>
        <v>-5.7374142094828871E-4</v>
      </c>
      <c r="RC192" s="12"/>
      <c r="RD192" s="11">
        <f t="shared" si="1843"/>
        <v>-5.5888572802273147E-4</v>
      </c>
      <c r="RE192" s="10">
        <f t="shared" si="1677"/>
        <v>94.568992718773444</v>
      </c>
      <c r="RF192" s="9">
        <f t="shared" si="1416"/>
        <v>91.551555471936354</v>
      </c>
      <c r="RG192" s="9">
        <f t="shared" si="1417"/>
        <v>97.570289747578371</v>
      </c>
      <c r="RH192" s="120">
        <f t="shared" si="1678"/>
        <v>94.56092260975737</v>
      </c>
      <c r="RI192" s="15">
        <f t="shared" si="1679"/>
        <v>-5.8693297108084808E-4</v>
      </c>
      <c r="RJ192" s="12"/>
      <c r="RK192" s="11">
        <f t="shared" si="1844"/>
        <v>-5.7216261591852926E-4</v>
      </c>
      <c r="RL192" s="10">
        <f t="shared" si="1680"/>
        <v>94.645651052153937</v>
      </c>
      <c r="RM192" s="9">
        <f t="shared" si="1418"/>
        <v>91.561022729336301</v>
      </c>
      <c r="RN192" s="9">
        <f t="shared" si="1419"/>
        <v>97.715561519639436</v>
      </c>
      <c r="RO192" s="120">
        <f t="shared" si="1681"/>
        <v>94.638292124487862</v>
      </c>
      <c r="RP192" s="15">
        <f t="shared" si="1682"/>
        <v>-6.0017631156172077E-4</v>
      </c>
      <c r="RQ192" s="12"/>
      <c r="RR192" s="11">
        <f t="shared" si="1845"/>
        <v>-5.8549319617742486E-4</v>
      </c>
      <c r="RS192" s="10">
        <f t="shared" si="1683"/>
        <v>94.722997371729505</v>
      </c>
      <c r="RT192" s="9">
        <f t="shared" si="1420"/>
        <v>91.570922038136715</v>
      </c>
      <c r="RU192" s="9">
        <f t="shared" si="1421"/>
        <v>97.861719631664798</v>
      </c>
      <c r="RV192" s="120">
        <f t="shared" si="1684"/>
        <v>94.716320834900756</v>
      </c>
      <c r="RW192" s="15">
        <f t="shared" si="1685"/>
        <v>-6.1346395320697621E-4</v>
      </c>
      <c r="RX192" s="12"/>
      <c r="RY192" s="11">
        <f t="shared" si="1846"/>
        <v>-5.9886995300016265E-4</v>
      </c>
      <c r="RZ192" s="10">
        <f t="shared" si="1686"/>
        <v>94.801004558512673</v>
      </c>
      <c r="SA192" s="9">
        <f t="shared" si="1422"/>
        <v>91.581264531939453</v>
      </c>
      <c r="SB192" s="9">
        <f t="shared" si="1423"/>
        <v>98.008697908489566</v>
      </c>
      <c r="SC192" s="120">
        <f t="shared" si="1687"/>
        <v>94.79498122021451</v>
      </c>
      <c r="SD192" s="15">
        <f t="shared" si="1688"/>
        <v>-6.2678835704544321E-4</v>
      </c>
      <c r="SE192" s="12"/>
      <c r="SF192" s="11">
        <f t="shared" si="1847"/>
        <v>-6.1228531752819185E-4</v>
      </c>
      <c r="SG192" s="10">
        <f t="shared" si="1689"/>
        <v>94.879645092094449</v>
      </c>
      <c r="SH192" s="9">
        <f t="shared" si="1424"/>
        <v>91.592061181686674</v>
      </c>
      <c r="SI192" s="9">
        <f t="shared" si="1425"/>
        <v>98.156429605804448</v>
      </c>
      <c r="SJ192" s="120">
        <f t="shared" si="1690"/>
        <v>94.874245393745554</v>
      </c>
      <c r="SK192" s="15">
        <f t="shared" si="1691"/>
        <v>-6.4014194446651324E-4</v>
      </c>
      <c r="SL192" s="12"/>
      <c r="SM192" s="11">
        <f t="shared" si="1848"/>
        <v>-6.2573167801528674E-4</v>
      </c>
      <c r="SN192" s="10">
        <f t="shared" si="1692"/>
        <v>94.958891079300571</v>
      </c>
      <c r="SO192" s="9">
        <f t="shared" si="1426"/>
        <v>91.603322772437622</v>
      </c>
      <c r="SP192" s="9">
        <f t="shared" si="1427"/>
        <v>98.304847493696784</v>
      </c>
      <c r="SQ192" s="120">
        <f t="shared" si="1693"/>
        <v>94.954085133067196</v>
      </c>
      <c r="SR192" s="15">
        <f t="shared" si="1694"/>
        <v>-6.535171076315385E-4</v>
      </c>
      <c r="SS192" s="12"/>
      <c r="ST192" s="11">
        <f t="shared" si="1849"/>
        <v>-6.3920139027384487E-4</v>
      </c>
      <c r="SU192" s="10">
        <f t="shared" si="1695"/>
        <v>95.038714284234757</v>
      </c>
      <c r="SV192" s="9">
        <f t="shared" si="1428"/>
        <v>91.615059880236913</v>
      </c>
      <c r="SW192" s="9">
        <f t="shared" si="1429"/>
        <v>98.453883942544806</v>
      </c>
      <c r="SX192" s="120">
        <f t="shared" si="1696"/>
        <v>95.034471911390852</v>
      </c>
      <c r="SY192" s="15">
        <f t="shared" si="1697"/>
        <v>-6.6690622010578515E-4</v>
      </c>
      <c r="SZ192" s="12"/>
      <c r="TA192" s="11">
        <f t="shared" si="1850"/>
        <v>-6.5268678835287135E-4</v>
      </c>
      <c r="TB192" s="10">
        <f t="shared" si="1698"/>
        <v>95.119086159573143</v>
      </c>
      <c r="TC192" s="9">
        <f t="shared" si="1430"/>
        <v>91.627282849159258</v>
      </c>
      <c r="TD192" s="9">
        <f t="shared" si="1431"/>
        <v>98.603471010899526</v>
      </c>
      <c r="TE192" s="120">
        <f t="shared" si="1699"/>
        <v>95.115376930029385</v>
      </c>
      <c r="TF192" s="15">
        <f t="shared" si="1700"/>
        <v>-6.8030164766702073E-4</v>
      </c>
      <c r="TG192" s="12"/>
      <c r="TH192" s="11">
        <f t="shared" si="1851"/>
        <v>-6.6618019540362551E-4</v>
      </c>
      <c r="TI192" s="10">
        <f t="shared" si="1701"/>
        <v>95.19997787897006</v>
      </c>
      <c r="TJ192" s="9">
        <f t="shared" si="1432"/>
        <v>91.640001768615519</v>
      </c>
      <c r="TK192" s="9">
        <f t="shared" si="1433"/>
        <v>98.753540534423266</v>
      </c>
      <c r="TL192" s="120">
        <f t="shared" si="1702"/>
        <v>95.196771151519386</v>
      </c>
      <c r="TM192" s="15">
        <f t="shared" si="1703"/>
        <v>-6.9369575919165272E-4</v>
      </c>
      <c r="TN192" s="12"/>
      <c r="TO192" s="11">
        <f t="shared" si="1852"/>
        <v>-6.7967393463356433E-4</v>
      </c>
      <c r="TP192" s="10">
        <f t="shared" si="1704"/>
        <v>95.281360370151589</v>
      </c>
      <c r="TQ192" s="9">
        <f t="shared" si="1434"/>
        <v>91.653226451002752</v>
      </c>
      <c r="TR192" s="9">
        <f t="shared" si="1435"/>
        <v>98.904023919401865</v>
      </c>
      <c r="TS192" s="120">
        <f t="shared" si="1705"/>
        <v>95.278625185202316</v>
      </c>
      <c r="TT192" s="15">
        <f t="shared" si="1706"/>
        <v>-7.070809086980374E-4</v>
      </c>
      <c r="TU192" s="12"/>
      <c r="TV192" s="11">
        <f t="shared" si="1853"/>
        <v>-6.9316031132027236E-4</v>
      </c>
      <c r="TW192" s="10">
        <f t="shared" si="1707"/>
        <v>95.363204199944605</v>
      </c>
      <c r="TX192" s="9">
        <f t="shared" si="1436"/>
        <v>91.666966408657245</v>
      </c>
      <c r="TY192" s="9">
        <f t="shared" si="1437"/>
        <v>99.054852450866306</v>
      </c>
      <c r="TZ192" s="120">
        <f t="shared" si="1708"/>
        <v>95.360909429761776</v>
      </c>
      <c r="UA192" s="15">
        <f t="shared" si="1709"/>
        <v>-7.204494676412576E-4</v>
      </c>
      <c r="UB192" s="12"/>
      <c r="UC192" s="11">
        <f t="shared" si="1854"/>
        <v>-7.0663164526384463E-4</v>
      </c>
      <c r="UD192" s="10">
        <f t="shared" si="1710"/>
        <v>95.445479717214965</v>
      </c>
      <c r="UE192" s="9">
        <f t="shared" si="1438"/>
        <v>91.68123083205333</v>
      </c>
      <c r="UF192" s="9">
        <f t="shared" si="1439"/>
        <v>99.205957643360406</v>
      </c>
      <c r="UG192" s="120">
        <f t="shared" si="1711"/>
        <v>95.443594237706861</v>
      </c>
      <c r="UH192" s="15">
        <f t="shared" si="1712"/>
        <v>-7.3379386124519522E-4</v>
      </c>
      <c r="UI192" s="12"/>
      <c r="UJ192" s="11">
        <f t="shared" si="1855"/>
        <v>-7.2008030731307506E-4</v>
      </c>
      <c r="UK192" s="10">
        <f t="shared" si="1713"/>
        <v>95.528157217902105</v>
      </c>
      <c r="UL192" s="9">
        <f t="shared" si="1440"/>
        <v>91.696028569585238</v>
      </c>
      <c r="UM192" s="9">
        <f t="shared" si="1441"/>
        <v>99.357271139437927</v>
      </c>
      <c r="UN192" s="120">
        <f t="shared" si="1714"/>
        <v>95.526649854511589</v>
      </c>
      <c r="UO192" s="15">
        <f t="shared" si="1715"/>
        <v>-7.4710656057582023E-4</v>
      </c>
      <c r="UP192" s="12"/>
      <c r="UQ192" s="11">
        <f t="shared" si="1856"/>
        <v>-7.3349871148073247E-4</v>
      </c>
      <c r="UR192" s="10">
        <f t="shared" si="1716"/>
        <v>95.611206883893374</v>
      </c>
      <c r="US192" s="9">
        <f t="shared" si="1442"/>
        <v>91.711368107305702</v>
      </c>
      <c r="UT192" s="9">
        <f t="shared" si="1443"/>
        <v>99.508724641095725</v>
      </c>
      <c r="UU192" s="120">
        <f t="shared" si="1717"/>
        <v>95.610046374200721</v>
      </c>
      <c r="UV192" s="15">
        <f t="shared" si="1718"/>
        <v>-7.6038007783054372E-4</v>
      </c>
      <c r="UW192" s="12"/>
      <c r="UX192" s="11">
        <f t="shared" si="1857"/>
        <v>-7.4687931028808623E-4</v>
      </c>
      <c r="UY192" s="10">
        <f t="shared" si="1719"/>
        <v>95.694598738405702</v>
      </c>
      <c r="UZ192" s="9">
        <f t="shared" si="1444"/>
        <v>91.727257548751325</v>
      </c>
      <c r="VA192" s="9">
        <f t="shared" si="1445"/>
        <v>99.66024922200377</v>
      </c>
      <c r="VB192" s="120">
        <f t="shared" si="1720"/>
        <v>95.693753385377548</v>
      </c>
      <c r="VC192" s="15">
        <f t="shared" si="1721"/>
        <v>-7.7360690123589248E-4</v>
      </c>
      <c r="VD192" s="12"/>
      <c r="VE192" s="11">
        <f t="shared" si="1858"/>
        <v>-7.6021452947241919E-4</v>
      </c>
      <c r="VF192" s="10">
        <f t="shared" si="1722"/>
        <v>95.778302290543209</v>
      </c>
      <c r="VG192" s="9">
        <f t="shared" si="1446"/>
        <v>91.743704592295941</v>
      </c>
      <c r="VH192" s="9">
        <f t="shared" si="1447"/>
        <v>99.811777019802733</v>
      </c>
      <c r="VI192" s="120">
        <f t="shared" si="1723"/>
        <v>95.777740806049337</v>
      </c>
      <c r="VJ192" s="15">
        <f t="shared" si="1724"/>
        <v>-7.8677966228487368E-4</v>
      </c>
      <c r="VK192" s="12"/>
      <c r="VL192" s="11">
        <f t="shared" si="1859"/>
        <v>-7.7349693597378885E-4</v>
      </c>
      <c r="VM192" s="10">
        <f t="shared" si="1725"/>
        <v>95.862287373496827</v>
      </c>
      <c r="VN192" s="9">
        <f t="shared" si="1448"/>
        <v>91.760716515826061</v>
      </c>
      <c r="VO192" s="9">
        <f t="shared" si="1449"/>
        <v>99.963240549115127</v>
      </c>
      <c r="VP192" s="120">
        <f t="shared" si="1726"/>
        <v>95.861978532470602</v>
      </c>
      <c r="VQ192" s="15">
        <f t="shared" si="1727"/>
        <v>-7.9989107023783091E-4</v>
      </c>
      <c r="VR192" s="12"/>
      <c r="VS192" s="11">
        <f t="shared" si="1860"/>
        <v>-7.8671917228501293E-4</v>
      </c>
      <c r="VT192" s="10">
        <f t="shared" si="1728"/>
        <v>95.946523792040239</v>
      </c>
      <c r="VU192" s="9">
        <f t="shared" si="1450"/>
        <v>91.778300159261065</v>
      </c>
      <c r="VV192" s="9">
        <f t="shared" si="1451"/>
        <v>100.11457144307077</v>
      </c>
      <c r="VW192" s="120">
        <f t="shared" si="1729"/>
        <v>95.946435801165919</v>
      </c>
      <c r="VX192" s="15">
        <f t="shared" si="1730"/>
        <v>-8.1293379110352205E-4</v>
      </c>
      <c r="VY192" s="12"/>
      <c r="VZ192" s="11">
        <f t="shared" si="1861"/>
        <v>-7.9987383501386371E-4</v>
      </c>
      <c r="WA192" s="10">
        <f t="shared" si="1731"/>
        <v>96.030980681865515</v>
      </c>
      <c r="WB192" s="9">
        <f t="shared" si="1452"/>
        <v>91.796461902178677</v>
      </c>
      <c r="WC192" s="9">
        <f t="shared" si="1453"/>
        <v>100.26570307109259</v>
      </c>
      <c r="WD192" s="120">
        <f t="shared" si="1732"/>
        <v>96.031082486635626</v>
      </c>
      <c r="WE192" s="15">
        <f t="shared" si="1733"/>
        <v>-8.2590070510142491E-4</v>
      </c>
      <c r="WF192" s="12"/>
      <c r="WG192" s="11">
        <f t="shared" si="1862"/>
        <v>-8.1295373352826541E-4</v>
      </c>
      <c r="WH192" s="10">
        <f t="shared" si="1734"/>
        <v>96.115627812874138</v>
      </c>
      <c r="WI192" s="9">
        <f t="shared" si="1454"/>
        <v>91.815207653234211</v>
      </c>
      <c r="WJ192" s="9">
        <f t="shared" si="1455"/>
        <v>100.41656786798791</v>
      </c>
      <c r="WK192" s="120">
        <f t="shared" si="1735"/>
        <v>96.115887760611059</v>
      </c>
      <c r="WL192" s="15">
        <f t="shared" si="1736"/>
        <v>-8.3878464723273775E-4</v>
      </c>
      <c r="WM192" s="12"/>
      <c r="WN192" s="11">
        <f t="shared" si="1863"/>
        <v>-8.2595162953754623E-4</v>
      </c>
      <c r="WO192" s="10">
        <f t="shared" si="1737"/>
        <v>96.200434242734559</v>
      </c>
      <c r="WP192" s="9">
        <f t="shared" si="1456"/>
        <v>91.834542828669512</v>
      </c>
      <c r="WQ192" s="9">
        <f t="shared" si="1457"/>
        <v>100.56709964202652</v>
      </c>
      <c r="WR192" s="120">
        <f t="shared" si="1738"/>
        <v>96.200821235348016</v>
      </c>
      <c r="WS192" s="15">
        <f t="shared" si="1739"/>
        <v>-8.515786344545325E-4</v>
      </c>
      <c r="WT192" s="12"/>
      <c r="WU192" s="11">
        <f t="shared" si="1864"/>
        <v>-8.3886046535395326E-4</v>
      </c>
      <c r="WV192" s="10">
        <f t="shared" si="1740"/>
        <v>96.285369465265703</v>
      </c>
      <c r="WW192" s="9">
        <f t="shared" si="1458"/>
        <v>91.854472341606638</v>
      </c>
      <c r="WX192" s="9">
        <f t="shared" si="1459"/>
        <v>100.71723143655377</v>
      </c>
      <c r="WY192" s="120">
        <f t="shared" si="1741"/>
        <v>96.285851889080206</v>
      </c>
      <c r="WZ192" s="15">
        <f t="shared" si="1742"/>
        <v>-8.6427565819330657E-4</v>
      </c>
      <c r="XA192" s="12"/>
      <c r="XB192" s="11">
        <f t="shared" si="1865"/>
        <v>-8.5167315560959135E-4</v>
      </c>
      <c r="XC192" s="10">
        <f t="shared" si="1743"/>
        <v>96.370402331201262</v>
      </c>
      <c r="XD192" s="9">
        <f t="shared" si="1460"/>
        <v>91.875000582460856</v>
      </c>
      <c r="XE192" s="9">
        <f t="shared" si="1461"/>
        <v>100.86689761271542</v>
      </c>
      <c r="XF192" s="120">
        <f t="shared" si="1744"/>
        <v>96.370949097588138</v>
      </c>
      <c r="XG192" s="15">
        <f t="shared" si="1745"/>
        <v>-8.7686888935753645E-4</v>
      </c>
      <c r="XH192" s="12"/>
      <c r="XI192" s="11">
        <f t="shared" si="1866"/>
        <v>-8.6438279329770153E-4</v>
      </c>
      <c r="XJ192" s="10">
        <f t="shared" si="1746"/>
        <v>96.455502084535624</v>
      </c>
      <c r="XK192" s="9">
        <f t="shared" si="1462"/>
        <v>91.896131409504775</v>
      </c>
      <c r="XL192" s="9">
        <f t="shared" si="1463"/>
        <v>101.01603195243359</v>
      </c>
      <c r="XM192" s="120">
        <f t="shared" si="1747"/>
        <v>96.456081680969191</v>
      </c>
      <c r="XN192" s="15">
        <f t="shared" si="1748"/>
        <v>-8.8935149426447584E-4</v>
      </c>
      <c r="XO192" s="12"/>
      <c r="XP192" s="11">
        <f t="shared" si="1867"/>
        <v>-8.7698246498716422E-4</v>
      </c>
      <c r="XQ192" s="10">
        <f t="shared" si="1749"/>
        <v>96.540637405044691</v>
      </c>
      <c r="XR192" s="9">
        <f t="shared" si="1464"/>
        <v>91.917868131437274</v>
      </c>
      <c r="XS192" s="9">
        <f t="shared" si="1465"/>
        <v>101.16457342025433</v>
      </c>
      <c r="XT192" s="120">
        <f t="shared" si="1750"/>
        <v>96.541220775845801</v>
      </c>
      <c r="XU192" s="15">
        <f t="shared" si="1751"/>
        <v>-9.0171719822195568E-4</v>
      </c>
      <c r="XV192" s="12"/>
      <c r="XW192" s="11">
        <f t="shared" si="1868"/>
        <v>-8.8946581719082714E-4</v>
      </c>
      <c r="XX192" s="10">
        <f t="shared" si="1752"/>
        <v>96.62577929427809</v>
      </c>
      <c r="XY192" s="9">
        <f t="shared" si="1466"/>
        <v>91.940213518271392</v>
      </c>
      <c r="XZ192" s="9">
        <f t="shared" si="1467"/>
        <v>101.31249420579373</v>
      </c>
      <c r="YA192" s="120">
        <f t="shared" si="1753"/>
        <v>96.626353862032559</v>
      </c>
      <c r="YB192" s="15">
        <f t="shared" si="1754"/>
        <v>-9.1396301910077994E-4</v>
      </c>
      <c r="YC192" s="12"/>
      <c r="YD192" s="11">
        <f t="shared" si="1869"/>
        <v>-9.01829803517678E-4</v>
      </c>
      <c r="YE192" s="10">
        <f t="shared" si="1755"/>
        <v>96.710915171102542</v>
      </c>
      <c r="YF192" s="9">
        <f t="shared" si="1468"/>
        <v>91.963169951851839</v>
      </c>
      <c r="YG192" s="9">
        <f t="shared" si="1469"/>
        <v>101.45977822586084</v>
      </c>
      <c r="YH192" s="120">
        <f t="shared" si="1756"/>
        <v>96.711474088856335</v>
      </c>
      <c r="YI192" s="15">
        <f t="shared" si="1757"/>
        <v>-9.2608715623360605E-4</v>
      </c>
      <c r="YJ192" s="12"/>
      <c r="YK192" s="11">
        <f t="shared" si="1870"/>
        <v>-9.1407256449256406E-4</v>
      </c>
      <c r="YL192" s="10">
        <f t="shared" si="1758"/>
        <v>96.796038149593699</v>
      </c>
      <c r="YM192" s="9">
        <f t="shared" si="1470"/>
        <v>91.986739480295086</v>
      </c>
      <c r="YN192" s="9">
        <f t="shared" si="1471"/>
        <v>101.6064106526234</v>
      </c>
      <c r="YO192" s="120">
        <f t="shared" si="1759"/>
        <v>96.796575066459241</v>
      </c>
      <c r="YP192" s="15">
        <f t="shared" si="1760"/>
        <v>-9.3808796391715724E-4</v>
      </c>
      <c r="YQ192" s="12"/>
      <c r="YR192" s="11">
        <f t="shared" si="1871"/>
        <v>-9.2619239642068138E-4</v>
      </c>
      <c r="YS192" s="10">
        <f t="shared" si="1761"/>
        <v>96.881141805780899</v>
      </c>
      <c r="YT192" s="9">
        <f t="shared" si="1472"/>
        <v>92.010923823597281</v>
      </c>
      <c r="YU192" s="9">
        <f t="shared" si="1473"/>
        <v>101.75237787535558</v>
      </c>
      <c r="YV192" s="120">
        <f t="shared" si="1762"/>
        <v>96.881650849476429</v>
      </c>
      <c r="YW192" s="15">
        <f t="shared" si="1763"/>
        <v>-9.4996394713507356E-4</v>
      </c>
      <c r="YX192" s="12"/>
      <c r="YY192" s="11">
        <f t="shared" si="1872"/>
        <v>-9.3818774717924593E-4</v>
      </c>
      <c r="YZ192" s="10">
        <f t="shared" si="1764"/>
        <v>96.966220161393736</v>
      </c>
      <c r="ZA192" s="9">
        <f t="shared" si="1474"/>
        <v>92.035724379645984</v>
      </c>
      <c r="ZB192" s="9">
        <f t="shared" si="1475"/>
        <v>101.89766746160976</v>
      </c>
      <c r="ZC192" s="120">
        <f t="shared" si="1765"/>
        <v>96.96669592062787</v>
      </c>
      <c r="ZD192" s="15">
        <f t="shared" si="1766"/>
        <v>-9.6171375718522847E-4</v>
      </c>
      <c r="ZE192" s="12"/>
      <c r="ZF192" s="11">
        <f t="shared" si="1873"/>
        <v>-9.5005721190834311E-4</v>
      </c>
      <c r="ZG192" s="10">
        <f t="shared" si="1767"/>
        <v>97.051267667513144</v>
      </c>
      <c r="ZH192" s="9">
        <f t="shared" si="1476"/>
        <v>92.061142230599557</v>
      </c>
      <c r="ZI192" s="9">
        <f t="shared" si="1477"/>
        <v>102.04226811795016</v>
      </c>
      <c r="ZJ192" s="120">
        <f t="shared" si="1768"/>
        <v>97.051705174274858</v>
      </c>
      <c r="ZK192" s="15">
        <f t="shared" si="1769"/>
        <v>-9.7333618722845864E-4</v>
      </c>
      <c r="ZL192" s="12"/>
      <c r="ZM192" s="11">
        <f t="shared" si="1874"/>
        <v>-9.6179952861805932E-4</v>
      </c>
      <c r="ZN192" s="10">
        <f t="shared" si="1770"/>
        <v>97.136279188178463</v>
      </c>
      <c r="ZO192" s="9">
        <f t="shared" si="1478"/>
        <v>92.087178149598969</v>
      </c>
      <c r="ZP192" s="9">
        <f t="shared" si="1479"/>
        <v>102.18616965037063</v>
      </c>
      <c r="ZQ192" s="120">
        <f t="shared" si="1771"/>
        <v>97.1366738999848</v>
      </c>
      <c r="ZR192" s="15">
        <f t="shared" si="1772"/>
        <v>-9.8483016777407926E-4</v>
      </c>
      <c r="ZS192" s="12"/>
      <c r="ZT192" s="11">
        <f t="shared" si="1875"/>
        <v>-9.7341357372727783E-4</v>
      </c>
      <c r="ZU192" s="10">
        <f t="shared" si="1773"/>
        <v>97.221249983994028</v>
      </c>
      <c r="ZV192" s="9">
        <f t="shared" si="1480"/>
        <v>92.113832607777326</v>
      </c>
      <c r="ZW192" s="9">
        <f t="shared" si="1481"/>
        <v>102.32936292451832</v>
      </c>
      <c r="ZX192" s="120">
        <f t="shared" si="1774"/>
        <v>97.221597766147823</v>
      </c>
      <c r="ZY192" s="15">
        <f t="shared" si="1775"/>
        <v>-9.9619476211743551E-4</v>
      </c>
      <c r="ZZ192" s="12"/>
      <c r="AAA192" s="11">
        <f t="shared" si="1876"/>
        <v>-9.8489835754952113E-4</v>
      </c>
      <c r="AAB192" s="10">
        <f t="shared" si="1776"/>
        <v>97.306175695779274</v>
      </c>
      <c r="AAC192" s="9">
        <f t="shared" si="1482"/>
        <v>92.141105781533497</v>
      </c>
      <c r="AAD192" s="9">
        <f t="shared" si="1483"/>
        <v>102.47183982583873</v>
      </c>
      <c r="AAE192" s="120">
        <f t="shared" si="1777"/>
        <v>97.30647280368612</v>
      </c>
      <c r="AAF192" s="15">
        <f t="shared" si="1778"/>
        <v>-1.0074291617440348E-3</v>
      </c>
      <c r="AAG192" s="12"/>
      <c r="AAH192" s="11">
        <f t="shared" si="1877"/>
        <v>-9.9625301974050296E-4</v>
      </c>
      <c r="AAI192" s="10">
        <f t="shared" si="1779"/>
        <v>97.391052328303601</v>
      </c>
      <c r="AAJ192" s="9">
        <f t="shared" si="1484"/>
        <v>92.168997560036999</v>
      </c>
      <c r="AAK192" s="9">
        <f t="shared" si="1485"/>
        <v>102.6135932197466</v>
      </c>
      <c r="AAL192" s="120">
        <f t="shared" si="1780"/>
        <v>97.391295389891809</v>
      </c>
      <c r="AAM192" s="15">
        <f t="shared" si="1781"/>
        <v>-1.0185326817136427E-3</v>
      </c>
      <c r="AAN192" s="12"/>
      <c r="AAO192" s="11">
        <f t="shared" si="1782"/>
        <v>-1.0074768247208628E-3</v>
      </c>
      <c r="AAP192" s="10">
        <f t="shared" si="1783"/>
        <v>97.475876234142163</v>
      </c>
      <c r="AAQ192" s="9">
        <f t="shared" si="1486"/>
        <v>92.197507552932464</v>
      </c>
      <c r="AAR192" s="9">
        <f t="shared" si="1487"/>
        <v>102.75461691192575</v>
      </c>
      <c r="AAS192" s="120">
        <f t="shared" si="1784"/>
        <v>97.476062232429115</v>
      </c>
      <c r="AAT192" s="15">
        <f t="shared" si="1785"/>
        <v>-1.0295047560374962E-3</v>
      </c>
      <c r="AAU192" s="12"/>
      <c r="AAV192" s="11">
        <f t="shared" si="1786"/>
        <v>-1.0185691570874073E-3</v>
      </c>
      <c r="AAW192" s="10">
        <f t="shared" si="1787"/>
        <v>97.560644097688694</v>
      </c>
      <c r="AAX192" s="9">
        <f t="shared" si="1488"/>
        <v>92.226635098213222</v>
      </c>
      <c r="AAY192" s="9">
        <f t="shared" si="1489"/>
        <v>102.89490560885061</v>
      </c>
      <c r="AAZ192" s="120">
        <f t="shared" si="1788"/>
        <v>97.560770353531922</v>
      </c>
      <c r="ABA192" s="15">
        <f t="shared" si="1789"/>
        <v>-1.0403449330606425E-3</v>
      </c>
      <c r="ABB192" s="12"/>
      <c r="ABC192" s="11">
        <f t="shared" si="1227"/>
        <v>-1.0295295170250135E-3</v>
      </c>
      <c r="ABD192" s="10">
        <f t="shared" si="1228"/>
        <v>97.645352919356952</v>
      </c>
      <c r="ABE192" s="9">
        <f t="shared" si="1490"/>
        <v>92.256379270234589</v>
      </c>
      <c r="ABF192" s="9">
        <f t="shared" si="1229"/>
        <v>103.03445487861671</v>
      </c>
      <c r="ABG192" s="120">
        <f t="shared" si="1790"/>
        <v>97.645417074425652</v>
      </c>
      <c r="ABH192" s="15">
        <f t="shared" si="1230"/>
        <v>-1.0510528708607809E-3</v>
      </c>
      <c r="ABI192" s="12"/>
      <c r="ABJ192" s="11">
        <f t="shared" si="1231"/>
        <v>-1.0403575157307088E-3</v>
      </c>
      <c r="ABK192" s="10">
        <f t="shared" si="1232"/>
        <v>97.72999999999999</v>
      </c>
      <c r="ABL192" s="9">
        <f t="shared" si="1491"/>
        <v>92.286738887838695</v>
      </c>
      <c r="ABM192" s="9"/>
      <c r="ABN192" s="101">
        <f t="shared" si="1791"/>
        <v>97.72999999999999</v>
      </c>
      <c r="ABO192" s="15">
        <f t="shared" si="1233"/>
        <v>-1.0616283326742716E-3</v>
      </c>
      <c r="ABP192" s="11"/>
      <c r="ABQ192" s="11"/>
    </row>
    <row r="193" spans="1:745" x14ac:dyDescent="0.2">
      <c r="A193" s="1">
        <f t="shared" si="1492"/>
        <v>175.2</v>
      </c>
      <c r="B193" s="1">
        <f t="shared" si="1792"/>
        <v>-530.86680486868977</v>
      </c>
      <c r="C193" s="1">
        <f t="shared" si="1793"/>
        <v>-2564065.8939724509</v>
      </c>
      <c r="D193" s="2">
        <f t="shared" si="1794"/>
        <v>119.74</v>
      </c>
      <c r="E193" s="7">
        <f t="shared" si="1795"/>
        <v>2.8300000000000001E-3</v>
      </c>
      <c r="F193" s="1">
        <f t="shared" si="1796"/>
        <v>6.2352202539999999E-2</v>
      </c>
      <c r="G193" s="2">
        <f t="shared" si="1797"/>
        <v>3500</v>
      </c>
      <c r="H193" s="3">
        <f t="shared" si="1164"/>
        <v>58.333333333333336</v>
      </c>
      <c r="I193" s="3">
        <f t="shared" si="1165"/>
        <v>366.52</v>
      </c>
      <c r="J193" s="1">
        <f t="shared" si="1798"/>
        <v>0.77</v>
      </c>
      <c r="K193" s="1">
        <f t="shared" si="1799"/>
        <v>0.65</v>
      </c>
      <c r="L193" s="1">
        <f t="shared" si="1166"/>
        <v>0.50050000000000006</v>
      </c>
      <c r="M193" s="40">
        <f t="shared" si="1167"/>
        <v>9.0273513153513143</v>
      </c>
      <c r="N193" s="40">
        <f t="shared" si="1168"/>
        <v>685.17596483516479</v>
      </c>
      <c r="O193" s="1">
        <f t="shared" si="1800"/>
        <v>22.01</v>
      </c>
      <c r="P193" s="1">
        <f t="shared" si="1801"/>
        <v>101</v>
      </c>
      <c r="Q193" s="2">
        <f t="shared" si="1802"/>
        <v>9568.08</v>
      </c>
      <c r="R193" s="1">
        <f t="shared" si="1169"/>
        <v>95.680800000000005</v>
      </c>
      <c r="S193" s="7">
        <f t="shared" si="1803"/>
        <v>0.1084</v>
      </c>
      <c r="T193" s="7">
        <f t="shared" si="1170"/>
        <v>9.228889823999999E-3</v>
      </c>
      <c r="U193" s="7">
        <f t="shared" si="1171"/>
        <v>5.2029491518009133E-2</v>
      </c>
      <c r="V193" s="40">
        <f t="shared" si="1172"/>
        <v>5127.2756619537149</v>
      </c>
      <c r="W193" s="1">
        <f t="shared" si="1804"/>
        <v>0</v>
      </c>
      <c r="X193" s="1">
        <f t="shared" si="1805"/>
        <v>119.74</v>
      </c>
      <c r="Y193" s="1">
        <f t="shared" si="1806"/>
        <v>97.72999999999999</v>
      </c>
      <c r="Z193" s="6">
        <f t="shared" si="1173"/>
        <v>0.80246106979523479</v>
      </c>
      <c r="AA193" s="2">
        <f t="shared" si="1807"/>
        <v>464.2</v>
      </c>
      <c r="AB193" s="40">
        <f t="shared" si="1174"/>
        <v>27481.926356927921</v>
      </c>
      <c r="AC193" s="1">
        <f t="shared" si="1175"/>
        <v>0.20611977595863853</v>
      </c>
      <c r="AD193" s="2">
        <f t="shared" si="1147"/>
        <v>71</v>
      </c>
      <c r="AE193" s="10">
        <f t="shared" si="1176"/>
        <v>14.634504093063336</v>
      </c>
      <c r="AF193" s="12">
        <f t="shared" si="1177"/>
        <v>7.8470639808367659E-2</v>
      </c>
      <c r="AG193" s="43">
        <f t="shared" si="1178"/>
        <v>-1.3671170093161979E-4</v>
      </c>
      <c r="AH193" s="97">
        <f t="shared" si="1179"/>
        <v>3.5193901283775483E-5</v>
      </c>
      <c r="AI193" s="11">
        <f t="shared" si="1180"/>
        <v>0</v>
      </c>
      <c r="AJ193" s="43">
        <f t="shared" si="1181"/>
        <v>2.0159127469913307E-3</v>
      </c>
      <c r="AK193" s="43"/>
      <c r="AL193" s="11">
        <f t="shared" si="1182"/>
        <v>0</v>
      </c>
      <c r="AM193" s="10">
        <f t="shared" si="1183"/>
        <v>91.496321194171614</v>
      </c>
      <c r="AN193" s="9"/>
      <c r="AO193" s="9">
        <f t="shared" si="1184"/>
        <v>91.318300715412917</v>
      </c>
      <c r="AP193" s="108">
        <f t="shared" si="1493"/>
        <v>91.318300715412917</v>
      </c>
      <c r="AQ193" s="15">
        <f t="shared" si="1185"/>
        <v>0</v>
      </c>
      <c r="AR193" s="49"/>
      <c r="AS193" s="11">
        <f t="shared" si="1186"/>
        <v>1.736095088510872E-5</v>
      </c>
      <c r="AT193" s="10">
        <f t="shared" si="1187"/>
        <v>91.407306813230022</v>
      </c>
      <c r="AU193" s="9">
        <f t="shared" si="1188"/>
        <v>91.318300715412917</v>
      </c>
      <c r="AV193" s="9">
        <f t="shared" si="1189"/>
        <v>91.141126869513641</v>
      </c>
      <c r="AW193" s="101">
        <f t="shared" si="1494"/>
        <v>91.229713792463286</v>
      </c>
      <c r="AX193" s="15">
        <f t="shared" si="1495"/>
        <v>1.7277581466309402E-5</v>
      </c>
      <c r="AY193" s="49"/>
      <c r="AZ193" s="11">
        <f t="shared" si="1190"/>
        <v>3.4640132653566131E-5</v>
      </c>
      <c r="BA193" s="10">
        <f t="shared" si="1191"/>
        <v>91.318703401965649</v>
      </c>
      <c r="BB193" s="9">
        <f t="shared" si="1192"/>
        <v>91.318292511650583</v>
      </c>
      <c r="BC193" s="9">
        <f t="shared" si="1193"/>
        <v>90.964780620870329</v>
      </c>
      <c r="BD193" s="101">
        <f t="shared" si="1496"/>
        <v>91.141536566260456</v>
      </c>
      <c r="BE193" s="15">
        <f t="shared" si="1194"/>
        <v>3.4473657560821562E-5</v>
      </c>
      <c r="BF193" s="49"/>
      <c r="BG193" s="11">
        <f t="shared" si="1195"/>
        <v>5.1837778656582895E-5</v>
      </c>
      <c r="BH193" s="10">
        <f t="shared" si="1196"/>
        <v>91.230493353542016</v>
      </c>
      <c r="BI193" s="9">
        <f t="shared" si="1197"/>
        <v>91.318259851220589</v>
      </c>
      <c r="BJ193" s="9">
        <f t="shared" si="1198"/>
        <v>90.789243045548218</v>
      </c>
      <c r="BK193" s="101">
        <f t="shared" si="1497"/>
        <v>91.053751448384403</v>
      </c>
      <c r="BL193" s="15">
        <f t="shared" si="1199"/>
        <v>5.1588488756111824E-5</v>
      </c>
      <c r="BM193" s="49"/>
      <c r="BN193" s="11">
        <f t="shared" si="1200"/>
        <v>6.8954134207693994E-5</v>
      </c>
      <c r="BO193" s="10">
        <f t="shared" si="1201"/>
        <v>91.142659232099504</v>
      </c>
      <c r="BP193" s="9">
        <f t="shared" si="1202"/>
        <v>91.318186711586549</v>
      </c>
      <c r="BQ193" s="9">
        <f t="shared" si="1203"/>
        <v>90.614495337725501</v>
      </c>
      <c r="BR193" s="101">
        <f t="shared" si="1498"/>
        <v>90.966341024656032</v>
      </c>
      <c r="BS193" s="15">
        <f t="shared" si="1204"/>
        <v>6.8622346471702749E-5</v>
      </c>
      <c r="BT193" s="12"/>
      <c r="BU193" s="11">
        <f t="shared" si="1205"/>
        <v>8.5989455760821206E-5</v>
      </c>
      <c r="BV193" s="10">
        <f t="shared" si="1206"/>
        <v>91.055183774943686</v>
      </c>
      <c r="BW193" s="9">
        <f t="shared" si="1207"/>
        <v>91.318057298468844</v>
      </c>
      <c r="BX193" s="9">
        <f t="shared" si="1208"/>
        <v>90.44051881582061</v>
      </c>
      <c r="BY193" s="101">
        <f t="shared" si="1499"/>
        <v>90.87928805714472</v>
      </c>
      <c r="BZ193" s="15">
        <f t="shared" si="1209"/>
        <v>8.5575512270571739E-5</v>
      </c>
      <c r="CA193" s="12"/>
      <c r="CB193" s="11">
        <f t="shared" si="1210"/>
        <v>1.0294401011468544E-4</v>
      </c>
      <c r="CC193" s="10">
        <f t="shared" si="1211"/>
        <v>90.968049894556927</v>
      </c>
      <c r="CD193" s="9">
        <f t="shared" si="1212"/>
        <v>91.317856043696921</v>
      </c>
      <c r="CE193" s="9">
        <f t="shared" si="1213"/>
        <v>90.267294928299634</v>
      </c>
      <c r="CF193" s="101">
        <f t="shared" si="1500"/>
        <v>90.79257548599827</v>
      </c>
      <c r="CG193" s="15">
        <f t="shared" si="1214"/>
        <v>1.0244827708336938E-4</v>
      </c>
      <c r="CH193" s="12"/>
      <c r="CI193" s="11">
        <f t="shared" si="1215"/>
        <v>1.1981807364436981E-4</v>
      </c>
      <c r="CJ193" s="10">
        <f t="shared" si="1216"/>
        <v>90.881240680434288</v>
      </c>
      <c r="CK193" s="9">
        <f t="shared" si="1217"/>
        <v>91.317567603030909</v>
      </c>
      <c r="CL193" s="9">
        <f t="shared" si="1218"/>
        <v>90.094805259182493</v>
      </c>
      <c r="CM193" s="101">
        <f t="shared" si="1501"/>
        <v>90.706186431106701</v>
      </c>
      <c r="CN193" s="15">
        <f t="shared" si="1219"/>
        <v>1.1924094045905952E-4</v>
      </c>
      <c r="CO193" s="12"/>
      <c r="CP193" s="11">
        <f t="shared" si="1220"/>
        <v>1.3661193155871978E-4</v>
      </c>
      <c r="CQ193" s="10">
        <f t="shared" si="1221"/>
        <v>90.794739400755432</v>
      </c>
      <c r="CR193" s="9">
        <f t="shared" si="1222"/>
        <v>91.317176853957491</v>
      </c>
      <c r="CS193" s="9">
        <f t="shared" si="1309"/>
        <v>89.923031533243631</v>
      </c>
      <c r="CT193" s="101">
        <f t="shared" si="1502"/>
        <v>90.620104193600554</v>
      </c>
      <c r="CU193" s="15">
        <f t="shared" si="1223"/>
        <v>1.3595380984281281E-4</v>
      </c>
      <c r="CV193" s="12"/>
      <c r="CW193" s="11">
        <f t="shared" si="1503"/>
        <v>1.5332587718449488E-4</v>
      </c>
      <c r="CX193" s="10">
        <f t="shared" si="1504"/>
        <v>90.708529503892606</v>
      </c>
      <c r="CY193" s="9">
        <f t="shared" si="1310"/>
        <v>91.316668893464268</v>
      </c>
      <c r="CZ193" s="9">
        <f t="shared" si="1311"/>
        <v>89.751955620925585</v>
      </c>
      <c r="DA193" s="101">
        <f t="shared" si="1505"/>
        <v>90.534312257194927</v>
      </c>
      <c r="DB193" s="15">
        <f t="shared" si="1506"/>
        <v>1.5258719987979531E-4</v>
      </c>
      <c r="DC193" s="12"/>
      <c r="DD193" s="11">
        <f t="shared" si="1507"/>
        <v>1.6996021127592799E-4</v>
      </c>
      <c r="DE193" s="10">
        <f t="shared" si="1508"/>
        <v>90.622594619766005</v>
      </c>
      <c r="DF193" s="9">
        <f t="shared" si="1312"/>
        <v>91.316029035797158</v>
      </c>
      <c r="DG193" s="9">
        <f t="shared" si="1313"/>
        <v>89.58155954296501</v>
      </c>
      <c r="DH193" s="101">
        <f t="shared" si="1509"/>
        <v>90.448794289381084</v>
      </c>
      <c r="DI193" s="15">
        <f t="shared" si="1510"/>
        <v>1.6914143174537636E-4</v>
      </c>
      <c r="DJ193" s="12"/>
      <c r="DK193" s="11">
        <f t="shared" si="1511"/>
        <v>1.8651524135016316E-4</v>
      </c>
      <c r="DL193" s="10">
        <f t="shared" si="1512"/>
        <v>90.53691856104831</v>
      </c>
      <c r="DM193" s="9">
        <f t="shared" si="1314"/>
        <v>91.31524281020468</v>
      </c>
      <c r="DN193" s="9">
        <f t="shared" si="1315"/>
        <v>89.411825474742685</v>
      </c>
      <c r="DO193" s="101">
        <f t="shared" si="1513"/>
        <v>90.363534142473682</v>
      </c>
      <c r="DP193" s="15">
        <f t="shared" si="1514"/>
        <v>1.8561683250093778E-4</v>
      </c>
      <c r="DQ193" s="12"/>
      <c r="DR193" s="11">
        <f t="shared" si="1515"/>
        <v>2.0299128104787353E-4</v>
      </c>
      <c r="DS193" s="10">
        <f t="shared" si="1516"/>
        <v>90.451485324226041</v>
      </c>
      <c r="DT193" s="9">
        <f t="shared" si="1316"/>
        <v>91.314295958672943</v>
      </c>
      <c r="DU193" s="9">
        <f t="shared" si="1317"/>
        <v>89.242735750363764</v>
      </c>
      <c r="DV193" s="101">
        <f t="shared" si="1517"/>
        <v>90.278515854518361</v>
      </c>
      <c r="DW193" s="15">
        <f t="shared" si="1518"/>
        <v>2.0201373447510434E-4</v>
      </c>
      <c r="DX193" s="12"/>
      <c r="DY193" s="11">
        <f t="shared" si="1519"/>
        <v>2.1938864951882671E-4</v>
      </c>
      <c r="DZ193" s="10">
        <f t="shared" si="1520"/>
        <v>90.366279090522625</v>
      </c>
      <c r="EA193" s="9">
        <f t="shared" si="1318"/>
        <v>91.313174433654964</v>
      </c>
      <c r="EB193" s="9">
        <f t="shared" si="1319"/>
        <v>89.074272866476747</v>
      </c>
      <c r="EC193" s="101">
        <f t="shared" si="1521"/>
        <v>90.193723650065863</v>
      </c>
      <c r="ED193" s="15">
        <f t="shared" si="1522"/>
        <v>2.1833247466989951E-4</v>
      </c>
      <c r="EE193" s="12"/>
      <c r="EF193" s="11">
        <f t="shared" si="1523"/>
        <v>2.3570767083194014E-4</v>
      </c>
      <c r="EG193" s="10">
        <f t="shared" si="1524"/>
        <v>90.281284226689081</v>
      </c>
      <c r="EH193" s="9">
        <f t="shared" si="1320"/>
        <v>91.311864395797585</v>
      </c>
      <c r="EI193" s="9">
        <f t="shared" si="1321"/>
        <v>88.906419485838924</v>
      </c>
      <c r="EJ193" s="101">
        <f t="shared" si="1525"/>
        <v>90.109141940818262</v>
      </c>
      <c r="EK193" s="15">
        <f t="shared" si="1526"/>
        <v>2.3457339419137718E-4</v>
      </c>
      <c r="EL193" s="12"/>
      <c r="EM193" s="11">
        <f t="shared" si="1527"/>
        <v>2.5194867340941617E-4</v>
      </c>
      <c r="EN193" s="10">
        <f t="shared" si="1528"/>
        <v>90.196485285667791</v>
      </c>
      <c r="EO193" s="9">
        <f t="shared" si="1322"/>
        <v>91.31035221166924</v>
      </c>
      <c r="EP193" s="9">
        <f t="shared" si="1323"/>
        <v>88.739158440634114</v>
      </c>
      <c r="EQ193" s="101">
        <f t="shared" si="1529"/>
        <v>90.024755326151677</v>
      </c>
      <c r="ER193" s="15">
        <f t="shared" si="1530"/>
        <v>2.5073683770450813E-4</v>
      </c>
      <c r="ES193" s="12"/>
      <c r="ET193" s="11">
        <f t="shared" si="1531"/>
        <v>2.6811198948471885E-4</v>
      </c>
      <c r="EU193" s="10">
        <f t="shared" si="1532"/>
        <v>90.111867007133668</v>
      </c>
      <c r="EV193" s="9">
        <f t="shared" si="1324"/>
        <v>91.308624451491411</v>
      </c>
      <c r="EW193" s="9">
        <f t="shared" si="1325"/>
        <v>88.572472735551131</v>
      </c>
      <c r="EX193" s="101">
        <f t="shared" si="1533"/>
        <v>89.940548593521271</v>
      </c>
      <c r="EY193" s="15">
        <f t="shared" si="1534"/>
        <v>2.6682315291174416E-4</v>
      </c>
      <c r="EZ193" s="12"/>
      <c r="FA193" s="11">
        <f t="shared" si="1535"/>
        <v>2.8419795458385698E-4</v>
      </c>
      <c r="FB193" s="10">
        <f t="shared" si="1536"/>
        <v>90.027414317918385</v>
      </c>
      <c r="FC193" s="9">
        <f t="shared" si="1326"/>
        <v>91.306667886876539</v>
      </c>
      <c r="FD193" s="9">
        <f t="shared" si="1327"/>
        <v>88.406345550633461</v>
      </c>
      <c r="FE193" s="101">
        <f t="shared" si="1537"/>
        <v>89.856506718755</v>
      </c>
      <c r="FF193" s="15">
        <f t="shared" si="1538"/>
        <v>2.8283269005453961E-4</v>
      </c>
      <c r="FG193" s="12"/>
      <c r="FH193" s="11">
        <f t="shared" si="1539"/>
        <v>3.0020690702926161E-4</v>
      </c>
      <c r="FI193" s="10">
        <f t="shared" si="1540"/>
        <v>89.943112332324105</v>
      </c>
      <c r="FJ193" s="9">
        <f t="shared" si="1328"/>
        <v>91.304469488575023</v>
      </c>
      <c r="FK193" s="9">
        <f t="shared" si="1329"/>
        <v>88.240760243901818</v>
      </c>
      <c r="FL193" s="101">
        <f t="shared" si="1541"/>
        <v>89.772614866238428</v>
      </c>
      <c r="FM193" s="15">
        <f t="shared" si="1542"/>
        <v>2.9876580143789119E-4</v>
      </c>
      <c r="FN193" s="12"/>
      <c r="FO193" s="11">
        <f t="shared" si="1543"/>
        <v>3.1613918746633532E-4</v>
      </c>
      <c r="FP193" s="10">
        <f t="shared" si="1544"/>
        <v>89.858946352328786</v>
      </c>
      <c r="FQ193" s="9">
        <f t="shared" si="1330"/>
        <v>91.302016424233557</v>
      </c>
      <c r="FR193" s="9">
        <f t="shared" si="1331"/>
        <v>88.075700353761192</v>
      </c>
      <c r="FS193" s="101">
        <f t="shared" si="1545"/>
        <v>89.688858388997375</v>
      </c>
      <c r="FT193" s="15">
        <f t="shared" si="1546"/>
        <v>3.1462284097701488E-4</v>
      </c>
      <c r="FU193" s="12"/>
      <c r="FV193" s="11">
        <f t="shared" si="1547"/>
        <v>3.3199513841181681E-4</v>
      </c>
      <c r="FW193" s="10">
        <f t="shared" si="1548"/>
        <v>89.774901867689891</v>
      </c>
      <c r="FX193" s="9">
        <f t="shared" si="1332"/>
        <v>91.299296056167108</v>
      </c>
      <c r="FY193" s="9">
        <f t="shared" si="1333"/>
        <v>87.911149601200606</v>
      </c>
      <c r="FZ193" s="101">
        <f t="shared" si="1549"/>
        <v>89.60522282868385</v>
      </c>
      <c r="GA193" s="15">
        <f t="shared" si="1550"/>
        <v>3.3040416376554693E-4</v>
      </c>
      <c r="GB193" s="12"/>
      <c r="GC193" s="11">
        <f t="shared" si="1551"/>
        <v>3.4777510382334308E-4</v>
      </c>
      <c r="GD193" s="10">
        <f t="shared" si="1552"/>
        <v>89.690964555951737</v>
      </c>
      <c r="GE193" s="9">
        <f t="shared" si="1334"/>
        <v>91.296295939146475</v>
      </c>
      <c r="GF193" s="9">
        <f t="shared" si="1335"/>
        <v>87.74709189178671</v>
      </c>
      <c r="GG193" s="101">
        <f t="shared" si="1553"/>
        <v>89.521693915466585</v>
      </c>
      <c r="GH193" s="15">
        <f t="shared" si="1554"/>
        <v>3.461101256653888E-4</v>
      </c>
      <c r="GI193" s="12"/>
      <c r="GJ193" s="11">
        <f t="shared" si="1224"/>
        <v>3.6347942869038044E-4</v>
      </c>
      <c r="GK193" s="10">
        <f t="shared" si="1225"/>
        <v>89.60712028235784</v>
      </c>
      <c r="GL193" s="9">
        <f t="shared" si="1336"/>
        <v>91.29300381820336</v>
      </c>
      <c r="GM193" s="9">
        <f t="shared" si="1337"/>
        <v>87.583511317466261</v>
      </c>
      <c r="GN193" s="120">
        <f t="shared" si="1555"/>
        <v>89.43825756783481</v>
      </c>
      <c r="GO193" s="15">
        <f t="shared" si="1226"/>
        <v>3.6174108291688972E-4</v>
      </c>
      <c r="GP193" s="12"/>
      <c r="GQ193" s="11">
        <f t="shared" si="1556"/>
        <v>3.7910845864517806E-4</v>
      </c>
      <c r="GR193" s="10">
        <f t="shared" si="1557"/>
        <v>89.523355099676763</v>
      </c>
      <c r="GS193" s="9">
        <f t="shared" si="1338"/>
        <v>91.289407626454619</v>
      </c>
      <c r="GT193" s="9">
        <f t="shared" si="1339"/>
        <v>87.420392158178529</v>
      </c>
      <c r="GU193" s="120">
        <f t="shared" si="1558"/>
        <v>89.354899892316581</v>
      </c>
      <c r="GV193" s="15">
        <f t="shared" si="1559"/>
        <v>3.7729739176943451E-4</v>
      </c>
      <c r="GW193" s="12"/>
      <c r="GX193" s="11">
        <f t="shared" si="1560"/>
        <v>3.9466253959389035E-4</v>
      </c>
      <c r="GY193" s="10">
        <f t="shared" si="1561"/>
        <v>89.439655247942667</v>
      </c>
      <c r="GZ193" s="9">
        <f t="shared" si="1340"/>
        <v>91.285495482947255</v>
      </c>
      <c r="HA193" s="9">
        <f t="shared" si="1341"/>
        <v>87.257718883287268</v>
      </c>
      <c r="HB193" s="101">
        <f t="shared" si="1562"/>
        <v>89.271607183117254</v>
      </c>
      <c r="HC193" s="15">
        <f t="shared" si="1563"/>
        <v>3.9277940813165125E-4</v>
      </c>
      <c r="HD193" s="12"/>
      <c r="HE193" s="11">
        <f t="shared" si="1564"/>
        <v>4.1014201736704525E-4</v>
      </c>
      <c r="HF193" s="10">
        <f t="shared" si="1565"/>
        <v>89.356007154116156</v>
      </c>
      <c r="HG193" s="9">
        <f t="shared" si="1342"/>
        <v>91.281255690525597</v>
      </c>
      <c r="HH193" s="9">
        <f t="shared" si="1343"/>
        <v>87.095476152838174</v>
      </c>
      <c r="HI193" s="101">
        <f t="shared" si="1566"/>
        <v>89.188365921681878</v>
      </c>
      <c r="HJ193" s="15">
        <f t="shared" si="1567"/>
        <v>4.081874872407849E-4</v>
      </c>
      <c r="HK193" s="12"/>
      <c r="HL193" s="11">
        <f t="shared" si="1568"/>
        <v>4.2554723738895411E-4</v>
      </c>
      <c r="HM193" s="10">
        <f t="shared" si="1569"/>
        <v>89.27239743166902</v>
      </c>
      <c r="HN193" s="9">
        <f t="shared" si="1344"/>
        <v>91.276676733721885</v>
      </c>
      <c r="HO193" s="9">
        <f t="shared" si="1345"/>
        <v>86.933648818649516</v>
      </c>
      <c r="HP193" s="120">
        <f t="shared" si="1570"/>
        <v>89.105162776185693</v>
      </c>
      <c r="HQ193" s="15">
        <f t="shared" si="1571"/>
        <v>4.235219833506573E-4</v>
      </c>
      <c r="HR193" s="12"/>
      <c r="HS193" s="11">
        <f t="shared" si="1808"/>
        <v>4.4087854436546613E-4</v>
      </c>
      <c r="HT193" s="10">
        <f t="shared" si="1572"/>
        <v>89.188812880097231</v>
      </c>
      <c r="HU193" s="9">
        <f t="shared" si="1346"/>
        <v>91.271747276671491</v>
      </c>
      <c r="HV193" s="9">
        <f t="shared" si="1347"/>
        <v>86.772221925240586</v>
      </c>
      <c r="HW193" s="120">
        <f t="shared" si="1573"/>
        <v>89.021984600956046</v>
      </c>
      <c r="HX193" s="15">
        <f t="shared" si="1574"/>
        <v>4.3878324943780916E-4</v>
      </c>
      <c r="HY193" s="12"/>
      <c r="HZ193" s="11">
        <f t="shared" si="1809"/>
        <v>4.5613628198969787E-4</v>
      </c>
      <c r="IA193" s="10">
        <f t="shared" si="1575"/>
        <v>89.105240484365112</v>
      </c>
      <c r="IB193" s="9">
        <f t="shared" si="1348"/>
        <v>91.266456161053711</v>
      </c>
      <c r="IC193" s="9">
        <f t="shared" si="1349"/>
        <v>86.61118071060578</v>
      </c>
      <c r="ID193" s="120">
        <f t="shared" si="1576"/>
        <v>88.938818435829745</v>
      </c>
      <c r="IE193" s="15">
        <f t="shared" si="1577"/>
        <v>4.5397163692521933E-4</v>
      </c>
      <c r="IF193" s="12"/>
      <c r="IG193" s="11">
        <f t="shared" si="1810"/>
        <v>4.7132079266512847E-4</v>
      </c>
      <c r="IH193" s="10">
        <f t="shared" si="1578"/>
        <v>89.021667414284991</v>
      </c>
      <c r="II193" s="9">
        <f t="shared" si="1350"/>
        <v>91.260792404059131</v>
      </c>
      <c r="IJ193" s="9">
        <f t="shared" si="1351"/>
        <v>86.450510606841519</v>
      </c>
      <c r="IK193" s="120">
        <f t="shared" si="1579"/>
        <v>88.855651505450325</v>
      </c>
      <c r="IL193" s="15">
        <f t="shared" si="1580"/>
        <v>4.6908749542292857E-4</v>
      </c>
      <c r="IM193" s="12"/>
      <c r="IN193" s="11">
        <f t="shared" si="1811"/>
        <v>4.864324172454311E-4</v>
      </c>
      <c r="IO193" s="10">
        <f t="shared" si="1581"/>
        <v>88.938081023836389</v>
      </c>
      <c r="IP193" s="9">
        <f t="shared" si="1352"/>
        <v>91.254745196384235</v>
      </c>
      <c r="IQ193" s="9">
        <f t="shared" si="1353"/>
        <v>86.290197240629908</v>
      </c>
      <c r="IR193" s="120">
        <f t="shared" si="1582"/>
        <v>88.772471218507064</v>
      </c>
      <c r="IS193" s="15">
        <f t="shared" si="1583"/>
        <v>4.8413117248533429E-4</v>
      </c>
      <c r="IT193" s="12"/>
      <c r="IU193" s="11">
        <f t="shared" si="1812"/>
        <v>5.0147149479077527E-4</v>
      </c>
      <c r="IV193" s="10">
        <f t="shared" si="1584"/>
        <v>88.854468850426969</v>
      </c>
      <c r="IW193" s="9">
        <f t="shared" si="1354"/>
        <v>91.248303900254044</v>
      </c>
      <c r="IX193" s="9">
        <f t="shared" si="1355"/>
        <v>87.250508100734905</v>
      </c>
      <c r="IY193" s="120">
        <f t="shared" si="1585"/>
        <v>89.249406000494474</v>
      </c>
      <c r="IZ193" s="15">
        <f t="shared" si="1586"/>
        <v>3.8985575021685152E-4</v>
      </c>
      <c r="JA193" s="12"/>
      <c r="JB193" s="11">
        <f t="shared" si="1813"/>
        <v>4.0692008785382758E-4</v>
      </c>
      <c r="JC193" s="10">
        <f t="shared" si="1587"/>
        <v>89.332348997411032</v>
      </c>
      <c r="JD193" s="9">
        <f t="shared" si="1356"/>
        <v>91.244126990807601</v>
      </c>
      <c r="JE193" s="9">
        <f t="shared" si="1357"/>
        <v>94.001992719732755</v>
      </c>
      <c r="JF193" s="120">
        <f t="shared" si="1588"/>
        <v>92.623059855270185</v>
      </c>
      <c r="JG193" s="15">
        <f t="shared" si="1589"/>
        <v>-2.6894065296601406E-4</v>
      </c>
      <c r="JH193" s="12"/>
      <c r="JI193" s="11">
        <f t="shared" si="1814"/>
        <v>-2.5252741625948386E-4</v>
      </c>
      <c r="JJ193" s="10">
        <f t="shared" si="1590"/>
        <v>92.708967569450465</v>
      </c>
      <c r="JK193" s="9">
        <f t="shared" si="1358"/>
        <v>91.246114733115206</v>
      </c>
      <c r="JL193" s="9">
        <f t="shared" si="1359"/>
        <v>94.09755201507204</v>
      </c>
      <c r="JM193" s="120">
        <f t="shared" si="1591"/>
        <v>92.671833374093623</v>
      </c>
      <c r="JN193" s="15">
        <f t="shared" si="1592"/>
        <v>-2.7806553323391159E-4</v>
      </c>
      <c r="JO193" s="12"/>
      <c r="JP193" s="11">
        <f t="shared" si="1815"/>
        <v>-2.6168785821678266E-4</v>
      </c>
      <c r="JQ193" s="10">
        <f t="shared" si="1593"/>
        <v>92.757688205631879</v>
      </c>
      <c r="JR193" s="9">
        <f t="shared" si="1360"/>
        <v>91.248239647774412</v>
      </c>
      <c r="JS193" s="9">
        <f t="shared" si="1361"/>
        <v>94.195390141290062</v>
      </c>
      <c r="JT193" s="120">
        <f t="shared" si="1594"/>
        <v>92.72181489453223</v>
      </c>
      <c r="JU193" s="15">
        <f t="shared" si="1595"/>
        <v>-2.8739926306133533E-4</v>
      </c>
      <c r="JV193" s="12"/>
      <c r="JW193" s="11">
        <f t="shared" si="1816"/>
        <v>-2.7105865788465351E-4</v>
      </c>
      <c r="JX193" s="10">
        <f t="shared" si="1596"/>
        <v>92.807616855725541</v>
      </c>
      <c r="JY193" s="9">
        <f t="shared" si="1362"/>
        <v>91.250509609172781</v>
      </c>
      <c r="JZ193" s="9">
        <f t="shared" si="1363"/>
        <v>94.295478046160895</v>
      </c>
      <c r="KA193" s="120">
        <f t="shared" si="1597"/>
        <v>92.772993827666838</v>
      </c>
      <c r="KB193" s="15">
        <f t="shared" si="1598"/>
        <v>-2.9693824145080673E-4</v>
      </c>
      <c r="KC193" s="12"/>
      <c r="KD193" s="11">
        <f t="shared" si="1817"/>
        <v>-2.8063625322173748E-4</v>
      </c>
      <c r="KE193" s="10">
        <f t="shared" si="1599"/>
        <v>92.858743001166715</v>
      </c>
      <c r="KF193" s="9">
        <f t="shared" si="1364"/>
        <v>91.252932754356735</v>
      </c>
      <c r="KG193" s="9">
        <f t="shared" si="1365"/>
        <v>94.397788302062906</v>
      </c>
      <c r="KH193" s="120">
        <f t="shared" si="1600"/>
        <v>92.825360528209814</v>
      </c>
      <c r="KI193" s="15">
        <f t="shared" si="1601"/>
        <v>-3.0667900021859085E-4</v>
      </c>
      <c r="KJ193" s="12"/>
      <c r="KK193" s="11">
        <f t="shared" si="1818"/>
        <v>-2.9041721444549685E-4</v>
      </c>
      <c r="KL193" s="10">
        <f t="shared" si="1602"/>
        <v>92.911057071611324</v>
      </c>
      <c r="KM193" s="9">
        <f t="shared" si="1366"/>
        <v>91.255517484746605</v>
      </c>
      <c r="KN193" s="9">
        <f t="shared" si="1367"/>
        <v>94.502289883646029</v>
      </c>
      <c r="KO193" s="120">
        <f t="shared" si="1603"/>
        <v>92.878903684196317</v>
      </c>
      <c r="KP193" s="15">
        <f t="shared" si="1604"/>
        <v>-3.1661769455772367E-4</v>
      </c>
      <c r="KQ193" s="12"/>
      <c r="KR193" s="11">
        <f t="shared" si="1819"/>
        <v>-3.0039773376706874E-4</v>
      </c>
      <c r="KS193" s="10">
        <f t="shared" si="1605"/>
        <v>92.964547830409686</v>
      </c>
      <c r="KT193" s="9">
        <f t="shared" si="1368"/>
        <v>91.258272458946308</v>
      </c>
      <c r="KU193" s="9">
        <f t="shared" si="1369"/>
        <v>94.608950137607295</v>
      </c>
      <c r="KV193" s="120">
        <f t="shared" si="1606"/>
        <v>92.933611298276801</v>
      </c>
      <c r="KW193" s="15">
        <f t="shared" si="1607"/>
        <v>-3.2675029582710522E-4</v>
      </c>
      <c r="KX193" s="12"/>
      <c r="KY193" s="11">
        <f t="shared" si="1820"/>
        <v>-3.1057381831548278E-4</v>
      </c>
      <c r="KZ193" s="10">
        <f t="shared" si="1608"/>
        <v>93.019203357062352</v>
      </c>
      <c r="LA193" s="9">
        <f t="shared" si="1370"/>
        <v>91.261206587585278</v>
      </c>
      <c r="LB193" s="9">
        <f t="shared" si="1371"/>
        <v>94.717736860683289</v>
      </c>
      <c r="LC193" s="120">
        <f t="shared" si="1609"/>
        <v>92.98947172413429</v>
      </c>
      <c r="LD193" s="15">
        <f t="shared" si="1610"/>
        <v>-3.3707279469551057E-4</v>
      </c>
      <c r="LE193" s="12"/>
      <c r="LF193" s="11">
        <f t="shared" si="1821"/>
        <v>-3.2094149351104338E-4</v>
      </c>
      <c r="LG193" s="10">
        <f t="shared" si="1611"/>
        <v>93.075012085107659</v>
      </c>
      <c r="LH193" s="9">
        <f t="shared" si="1372"/>
        <v>91.264329030988264</v>
      </c>
      <c r="LI193" s="9">
        <f t="shared" si="1373"/>
        <v>94.828613700453133</v>
      </c>
      <c r="LJ193" s="120">
        <f t="shared" si="1612"/>
        <v>93.046471365720691</v>
      </c>
      <c r="LK193" s="15">
        <f t="shared" si="1613"/>
        <v>-3.4758075286581201E-4</v>
      </c>
      <c r="LL193" s="12"/>
      <c r="LM193" s="11">
        <f t="shared" si="1822"/>
        <v>-3.3149635394431323E-4</v>
      </c>
      <c r="LN193" s="10">
        <f t="shared" si="1614"/>
        <v>93.131960497137101</v>
      </c>
      <c r="LO193" s="9">
        <f t="shared" si="1374"/>
        <v>91.267649187911914</v>
      </c>
      <c r="LP193" s="9">
        <f t="shared" si="1375"/>
        <v>94.941543766726141</v>
      </c>
      <c r="LQ193" s="120">
        <f t="shared" si="1615"/>
        <v>93.104596477319035</v>
      </c>
      <c r="LR193" s="15">
        <f t="shared" si="1616"/>
        <v>-3.5826965634751224E-4</v>
      </c>
      <c r="LS193" s="12"/>
      <c r="LT193" s="11">
        <f t="shared" si="1823"/>
        <v>-3.4223391708517625E-4</v>
      </c>
      <c r="LU193" s="10">
        <f t="shared" si="1617"/>
        <v>93.190034927586979</v>
      </c>
      <c r="LV193" s="9">
        <f t="shared" si="1376"/>
        <v>91.271176689563788</v>
      </c>
      <c r="LW193" s="9">
        <f t="shared" si="1377"/>
        <v>95.056489632057449</v>
      </c>
      <c r="LX193" s="120">
        <f t="shared" si="1618"/>
        <v>93.163833160810611</v>
      </c>
      <c r="LY193" s="15">
        <f t="shared" si="1619"/>
        <v>-3.6913491609024177E-4</v>
      </c>
      <c r="LZ193" s="12"/>
      <c r="MA193" s="11">
        <f t="shared" si="1824"/>
        <v>-3.5314962383394905E-4</v>
      </c>
      <c r="MB193" s="10">
        <f t="shared" si="1620"/>
        <v>93.249221559759732</v>
      </c>
      <c r="MC193" s="9">
        <f t="shared" si="1378"/>
        <v>91.274921392961204</v>
      </c>
      <c r="MD193" s="9">
        <f t="shared" si="1379"/>
        <v>95.173410367902093</v>
      </c>
      <c r="ME193" s="120">
        <f t="shared" si="1621"/>
        <v>93.224165880431656</v>
      </c>
      <c r="MF193" s="15">
        <f t="shared" si="1622"/>
        <v>-3.8017157960407085E-4</v>
      </c>
      <c r="MG193" s="12"/>
      <c r="MH193" s="11">
        <f t="shared" si="1825"/>
        <v>-3.6423854949486591E-4</v>
      </c>
      <c r="MI193" s="10">
        <f t="shared" si="1623"/>
        <v>93.309504937432365</v>
      </c>
      <c r="MJ193" s="9">
        <f t="shared" si="1380"/>
        <v>91.278893367593113</v>
      </c>
      <c r="MK193" s="9">
        <f t="shared" si="1381"/>
        <v>95.292263890844396</v>
      </c>
      <c r="ML193" s="120">
        <f t="shared" si="1624"/>
        <v>93.285578629218747</v>
      </c>
      <c r="MM193" s="15">
        <f t="shared" si="1625"/>
        <v>-3.9137456105900101E-4</v>
      </c>
      <c r="MN193" s="12"/>
      <c r="MO193" s="11">
        <f t="shared" si="1826"/>
        <v>-3.7549563414690106E-4</v>
      </c>
      <c r="MP193" s="10">
        <f t="shared" si="1626"/>
        <v>93.370869133093919</v>
      </c>
      <c r="MQ193" s="9">
        <f t="shared" si="1382"/>
        <v>91.283102885473767</v>
      </c>
      <c r="MR193" s="9">
        <f t="shared" si="1383"/>
        <v>95.413007967135599</v>
      </c>
      <c r="MS193" s="120">
        <f t="shared" si="1627"/>
        <v>93.348055426304683</v>
      </c>
      <c r="MT193" s="15">
        <f t="shared" si="1628"/>
        <v>-4.027387402151261E-4</v>
      </c>
      <c r="MU193" s="12"/>
      <c r="MV193" s="11">
        <f t="shared" si="1827"/>
        <v>-3.8691578167408732E-4</v>
      </c>
      <c r="MW193" s="10">
        <f t="shared" si="1629"/>
        <v>93.433298245946787</v>
      </c>
      <c r="MX193" s="9">
        <f t="shared" si="1384"/>
        <v>91.287560412510032</v>
      </c>
      <c r="MY193" s="9">
        <f t="shared" si="1385"/>
        <v>95.535597371676673</v>
      </c>
      <c r="MZ193" s="120">
        <f t="shared" si="1630"/>
        <v>93.41157889209336</v>
      </c>
      <c r="NA193" s="15">
        <f t="shared" si="1631"/>
        <v>-4.1425868621504619E-4</v>
      </c>
      <c r="NB193" s="12"/>
      <c r="NC193" s="11">
        <f t="shared" si="1828"/>
        <v>-3.984935829009264E-4</v>
      </c>
      <c r="ND193" s="10">
        <f t="shared" si="1632"/>
        <v>93.496774973810631</v>
      </c>
      <c r="NE193" s="9">
        <f t="shared" si="1386"/>
        <v>91.292276593012843</v>
      </c>
      <c r="NF193" s="9">
        <f t="shared" si="1387"/>
        <v>95.659985203338749</v>
      </c>
      <c r="NG193" s="120">
        <f t="shared" si="1633"/>
        <v>93.476130898175796</v>
      </c>
      <c r="NH193" s="15">
        <f t="shared" si="1634"/>
        <v>-4.2592878736128056E-4</v>
      </c>
      <c r="NI193" s="12"/>
      <c r="NJ193" s="11">
        <f t="shared" si="1829"/>
        <v>-4.1022344548255122E-4</v>
      </c>
      <c r="NK193" s="10">
        <f t="shared" si="1635"/>
        <v>93.56128126393007</v>
      </c>
      <c r="NL193" s="9">
        <f t="shared" si="1388"/>
        <v>91.297262235804226</v>
      </c>
      <c r="NM193" s="9">
        <f t="shared" si="1389"/>
        <v>95.786123349116352</v>
      </c>
      <c r="NN193" s="120">
        <f t="shared" si="1636"/>
        <v>93.541692792460282</v>
      </c>
      <c r="NO193" s="15">
        <f t="shared" si="1637"/>
        <v>-4.3774329773422604E-4</v>
      </c>
      <c r="NP193" s="12"/>
      <c r="NQ193" s="11">
        <f t="shared" si="1830"/>
        <v>-4.2209964050655876E-4</v>
      </c>
      <c r="NR193" s="10">
        <f t="shared" si="1638"/>
        <v>93.626798538210082</v>
      </c>
      <c r="NS193" s="9">
        <f t="shared" si="1390"/>
        <v>91.30252830040186</v>
      </c>
      <c r="NT193" s="9">
        <f t="shared" si="1391"/>
        <v>95.91396302843556</v>
      </c>
      <c r="NU193" s="120">
        <f t="shared" si="1639"/>
        <v>93.608245664418718</v>
      </c>
      <c r="NV193" s="15">
        <f t="shared" si="1640"/>
        <v>-4.4969639161906863E-4</v>
      </c>
      <c r="NW193" s="12"/>
      <c r="NX193" s="11">
        <f t="shared" si="1831"/>
        <v>-4.3411635694493874E-4</v>
      </c>
      <c r="NY193" s="10">
        <f t="shared" si="1641"/>
        <v>93.693307958723608</v>
      </c>
      <c r="NZ193" s="9">
        <f t="shared" si="1392"/>
        <v>91.308085883653519</v>
      </c>
      <c r="OA193" s="9">
        <f t="shared" si="1393"/>
        <v>96.043453089116511</v>
      </c>
      <c r="OB193" s="120">
        <f t="shared" si="1642"/>
        <v>93.675769486385008</v>
      </c>
      <c r="OC193" s="15">
        <f t="shared" si="1643"/>
        <v>-4.617819986353725E-4</v>
      </c>
      <c r="OD193" s="12"/>
      <c r="OE193" s="11">
        <f t="shared" si="1832"/>
        <v>-4.4626753631029747E-4</v>
      </c>
      <c r="OF193" s="10">
        <f t="shared" si="1644"/>
        <v>93.76078956665549</v>
      </c>
      <c r="OG193" s="9">
        <f t="shared" si="1394"/>
        <v>91.313946201474877</v>
      </c>
      <c r="OH193" s="9">
        <f t="shared" si="1395"/>
        <v>96.174540874664686</v>
      </c>
      <c r="OI193" s="120">
        <f t="shared" si="1645"/>
        <v>93.744243538069782</v>
      </c>
      <c r="OJ193" s="15">
        <f t="shared" si="1646"/>
        <v>-4.7399389009422898E-4</v>
      </c>
      <c r="OK193" s="12"/>
      <c r="OL193" s="11">
        <f t="shared" si="1833"/>
        <v>-4.5854695908280455E-4</v>
      </c>
      <c r="OM193" s="10">
        <f t="shared" si="1647"/>
        <v>93.829222707362618</v>
      </c>
      <c r="ON193" s="9">
        <f t="shared" si="1396"/>
        <v>91.320120571581512</v>
      </c>
      <c r="OO193" s="9">
        <f t="shared" si="1397"/>
        <v>96.30717242045813</v>
      </c>
      <c r="OP193" s="120">
        <f t="shared" si="1648"/>
        <v>93.813646496019828</v>
      </c>
      <c r="OQ193" s="15">
        <f t="shared" si="1649"/>
        <v>-4.8632569981388015E-4</v>
      </c>
      <c r="OR193" s="12"/>
      <c r="OS193" s="11">
        <f t="shared" si="1834"/>
        <v>-4.7094826547259882E-4</v>
      </c>
      <c r="OT193" s="10">
        <f t="shared" si="1650"/>
        <v>93.898586119657523</v>
      </c>
      <c r="OU193" s="9">
        <f t="shared" si="1398"/>
        <v>91.326620395808874</v>
      </c>
      <c r="OV193" s="9">
        <f t="shared" si="1399"/>
        <v>96.441292481378653</v>
      </c>
      <c r="OW193" s="120">
        <f t="shared" si="1651"/>
        <v>93.883956438593771</v>
      </c>
      <c r="OX193" s="15">
        <f t="shared" si="1652"/>
        <v>-4.9877092853838111E-4</v>
      </c>
      <c r="OY193" s="12"/>
      <c r="OZ193" s="11">
        <f t="shared" si="1835"/>
        <v>-4.8346495975504667E-4</v>
      </c>
      <c r="PA193" s="10">
        <f t="shared" si="1653"/>
        <v>93.968857940416399</v>
      </c>
      <c r="PB193" s="9">
        <f t="shared" si="1400"/>
        <v>91.33345714166137</v>
      </c>
      <c r="PC193" s="9">
        <f t="shared" si="1401"/>
        <v>96.576844767078825</v>
      </c>
      <c r="PD193" s="120">
        <f t="shared" si="1654"/>
        <v>93.955150954370097</v>
      </c>
      <c r="PE193" s="15">
        <f t="shared" si="1655"/>
        <v>-5.1132296867957908E-4</v>
      </c>
      <c r="PF193" s="12"/>
      <c r="PG193" s="11">
        <f t="shared" si="1836"/>
        <v>-4.9609043498850065E-4</v>
      </c>
      <c r="PH193" s="10">
        <f t="shared" si="1656"/>
        <v>94.040015812898716</v>
      </c>
      <c r="PI193" s="9">
        <f t="shared" si="1402"/>
        <v>91.340642323689323</v>
      </c>
      <c r="PJ193" s="9">
        <f t="shared" si="1403"/>
        <v>96.713771708611702</v>
      </c>
      <c r="PK193" s="120">
        <f t="shared" si="1657"/>
        <v>94.027207016150513</v>
      </c>
      <c r="PL193" s="15">
        <f t="shared" si="1658"/>
        <v>-5.2397508337546483E-4</v>
      </c>
      <c r="PM193" s="12"/>
      <c r="PN193" s="11">
        <f t="shared" si="1837"/>
        <v>-5.088179519386535E-4</v>
      </c>
      <c r="PO193" s="10">
        <f t="shared" si="1659"/>
        <v>94.1120367600588</v>
      </c>
      <c r="PP193" s="9">
        <f t="shared" si="1404"/>
        <v>91.348187483492595</v>
      </c>
      <c r="PQ193" s="9">
        <f t="shared" si="1405"/>
        <v>96.85201428285103</v>
      </c>
      <c r="PR193" s="120">
        <f t="shared" si="1660"/>
        <v>94.10010088317182</v>
      </c>
      <c r="PS193" s="15">
        <f t="shared" si="1661"/>
        <v>-5.3672039131803307E-4</v>
      </c>
      <c r="PT193" s="12"/>
      <c r="PU193" s="11">
        <f t="shared" si="1838"/>
        <v>-5.2164062378181426E-4</v>
      </c>
      <c r="PV193" s="10">
        <f t="shared" si="1662"/>
        <v>94.184897086108748</v>
      </c>
      <c r="PW193" s="9">
        <f t="shared" si="1406"/>
        <v>91.356104168447871</v>
      </c>
      <c r="PX193" s="9">
        <f t="shared" si="1407"/>
        <v>96.991512373682326</v>
      </c>
      <c r="PY193" s="120">
        <f t="shared" si="1663"/>
        <v>94.173808271065099</v>
      </c>
      <c r="PZ193" s="15">
        <f t="shared" si="1664"/>
        <v>-5.495519040502612E-4</v>
      </c>
      <c r="QA193" s="12"/>
      <c r="QB193" s="11">
        <f t="shared" si="1839"/>
        <v>-5.3455145342421622E-4</v>
      </c>
      <c r="QC193" s="10">
        <f t="shared" si="1665"/>
        <v>94.258572546570434</v>
      </c>
      <c r="QD193" s="9">
        <f t="shared" si="1408"/>
        <v>91.36440391069506</v>
      </c>
      <c r="QE193" s="9">
        <f t="shared" si="1409"/>
        <v>97.132204826439803</v>
      </c>
      <c r="QF193" s="120">
        <f t="shared" si="1666"/>
        <v>94.248304368567432</v>
      </c>
      <c r="QG193" s="15">
        <f t="shared" si="1667"/>
        <v>-5.6246253332388225E-4</v>
      </c>
      <c r="QH193" s="12"/>
      <c r="QI193" s="11">
        <f t="shared" si="1840"/>
        <v>-5.4754334081615465E-4</v>
      </c>
      <c r="QJ193" s="10">
        <f t="shared" si="1668"/>
        <v>94.33303836469004</v>
      </c>
      <c r="QK193" s="9">
        <f t="shared" si="1410"/>
        <v>91.373098205631521</v>
      </c>
      <c r="QL193" s="9">
        <f t="shared" si="1411"/>
        <v>97.274029506392608</v>
      </c>
      <c r="QM193" s="120">
        <f t="shared" si="1669"/>
        <v>94.323563856012072</v>
      </c>
      <c r="QN193" s="15">
        <f t="shared" si="1670"/>
        <v>-5.754450989000063E-4</v>
      </c>
      <c r="QO193" s="12"/>
      <c r="QP193" s="11">
        <f t="shared" si="1841"/>
        <v>-5.6060909071811965E-4</v>
      </c>
      <c r="QQ193" s="10">
        <f t="shared" si="1671"/>
        <v>94.408269249649294</v>
      </c>
      <c r="QR193" s="9">
        <f t="shared" si="1412"/>
        <v>91.382198489979274</v>
      </c>
      <c r="QS193" s="9">
        <f t="shared" si="1413"/>
        <v>97.416923361641409</v>
      </c>
      <c r="QT193" s="120">
        <f t="shared" si="1672"/>
        <v>94.399560925810334</v>
      </c>
      <c r="QU193" s="15">
        <f t="shared" si="1673"/>
        <v>-5.8849233682148349E-4</v>
      </c>
      <c r="QV193" s="12"/>
      <c r="QW193" s="11">
        <f t="shared" si="1842"/>
        <v>-5.7374142094828871E-4</v>
      </c>
      <c r="QX193" s="10">
        <f t="shared" si="1674"/>
        <v>94.484239416788881</v>
      </c>
      <c r="QY193" s="9">
        <f t="shared" si="1414"/>
        <v>91.391716119495499</v>
      </c>
      <c r="QZ193" s="9">
        <f t="shared" si="1415"/>
        <v>97.560822490178438</v>
      </c>
      <c r="RA193" s="120">
        <f t="shared" si="1675"/>
        <v>94.476269304836961</v>
      </c>
      <c r="RB193" s="15">
        <f t="shared" si="1676"/>
        <v>-6.0159690812608153E-4</v>
      </c>
      <c r="RC193" s="12"/>
      <c r="RD193" s="11">
        <f t="shared" si="1843"/>
        <v>-5.8693297108084808E-4</v>
      </c>
      <c r="RE193" s="10">
        <f t="shared" si="1677"/>
        <v>94.56092260975737</v>
      </c>
      <c r="RF193" s="9">
        <f t="shared" si="1416"/>
        <v>91.401662346399903</v>
      </c>
      <c r="RG193" s="9">
        <f t="shared" si="1417"/>
        <v>97.705662210839009</v>
      </c>
      <c r="RH193" s="120">
        <f t="shared" si="1678"/>
        <v>94.553662278619456</v>
      </c>
      <c r="RI193" s="15">
        <f t="shared" si="1679"/>
        <v>-6.1475140796672201E-4</v>
      </c>
      <c r="RJ193" s="12"/>
      <c r="RK193" s="11">
        <f t="shared" si="1844"/>
        <v>-6.0017631156172077E-4</v>
      </c>
      <c r="RL193" s="10">
        <f t="shared" si="1680"/>
        <v>94.638292124487862</v>
      </c>
      <c r="RM193" s="9">
        <f t="shared" si="1418"/>
        <v>91.412048296595401</v>
      </c>
      <c r="RN193" s="9">
        <f t="shared" si="1419"/>
        <v>97.851377137862059</v>
      </c>
      <c r="RO193" s="120">
        <f t="shared" si="1681"/>
        <v>94.631712717228737</v>
      </c>
      <c r="RP193" s="15">
        <f t="shared" si="1682"/>
        <v>-6.2794837510384688E-4</v>
      </c>
      <c r="RQ193" s="12"/>
      <c r="RR193" s="11">
        <f t="shared" si="1845"/>
        <v>-6.1346395320697621E-4</v>
      </c>
      <c r="RS193" s="10">
        <f t="shared" si="1683"/>
        <v>94.716320834900756</v>
      </c>
      <c r="RT193" s="9">
        <f t="shared" si="1420"/>
        <v>91.422884946760988</v>
      </c>
      <c r="RU193" s="9">
        <f t="shared" si="1421"/>
        <v>97.997901258742345</v>
      </c>
      <c r="RV193" s="120">
        <f t="shared" si="1684"/>
        <v>94.710393102751667</v>
      </c>
      <c r="RW193" s="15">
        <f t="shared" si="1685"/>
        <v>-6.411803017312308E-4</v>
      </c>
      <c r="RX193" s="12"/>
      <c r="RY193" s="11">
        <f t="shared" si="1846"/>
        <v>-6.2678835704544321E-4</v>
      </c>
      <c r="RZ193" s="10">
        <f t="shared" si="1686"/>
        <v>94.79498122021451</v>
      </c>
      <c r="SA193" s="9">
        <f t="shared" si="1422"/>
        <v>91.434183101397721</v>
      </c>
      <c r="SB193" s="9">
        <f t="shared" si="1423"/>
        <v>98.145168015053486</v>
      </c>
      <c r="SC193" s="120">
        <f t="shared" si="1687"/>
        <v>94.789675558225611</v>
      </c>
      <c r="SD193" s="15">
        <f t="shared" si="1688"/>
        <v>-6.5443964359608879E-4</v>
      </c>
      <c r="SE193" s="12"/>
      <c r="SF193" s="11">
        <f t="shared" si="1847"/>
        <v>-6.4014194446651324E-4</v>
      </c>
      <c r="SG193" s="10">
        <f t="shared" si="1689"/>
        <v>94.874245393745554</v>
      </c>
      <c r="SH193" s="9">
        <f t="shared" si="1424"/>
        <v>91.445953369910114</v>
      </c>
      <c r="SI193" s="9">
        <f t="shared" si="1425"/>
        <v>98.293110385897478</v>
      </c>
      <c r="SJ193" s="120">
        <f t="shared" si="1690"/>
        <v>94.869531877903796</v>
      </c>
      <c r="SK193" s="15">
        <f t="shared" si="1691"/>
        <v>-6.6771883037182944E-4</v>
      </c>
      <c r="SL193" s="12"/>
      <c r="SM193" s="11">
        <f t="shared" si="1848"/>
        <v>-6.535171076315385E-4</v>
      </c>
      <c r="SN193" s="10">
        <f t="shared" si="1692"/>
        <v>94.954085133067196</v>
      </c>
      <c r="SO193" s="9">
        <f t="shared" si="1426"/>
        <v>91.458206143806521</v>
      </c>
      <c r="SP193" s="9">
        <f t="shared" si="1427"/>
        <v>98.441660973622447</v>
      </c>
      <c r="SQ193" s="120">
        <f t="shared" si="1693"/>
        <v>94.949933558714491</v>
      </c>
      <c r="SR193" s="15">
        <f t="shared" si="1694"/>
        <v>-6.8101027624043722E-4</v>
      </c>
      <c r="SS193" s="12"/>
      <c r="ST193" s="11">
        <f t="shared" si="1849"/>
        <v>-6.6690622010578515E-4</v>
      </c>
      <c r="SU193" s="10">
        <f t="shared" si="1695"/>
        <v>95.034471911390852</v>
      </c>
      <c r="SV193" s="9">
        <f t="shared" si="1428"/>
        <v>91.470951574102259</v>
      </c>
      <c r="SW193" s="9">
        <f t="shared" si="1429"/>
        <v>98.59075209144325</v>
      </c>
      <c r="SX193" s="120">
        <f t="shared" si="1696"/>
        <v>95.030851832772754</v>
      </c>
      <c r="SY193" s="15">
        <f t="shared" si="1697"/>
        <v>-6.9430639064060364E-4</v>
      </c>
      <c r="SZ193" s="12"/>
      <c r="TA193" s="11">
        <f t="shared" si="1850"/>
        <v>-6.8030164766702073E-4</v>
      </c>
      <c r="TB193" s="10">
        <f t="shared" si="1698"/>
        <v>95.115376930029385</v>
      </c>
      <c r="TC193" s="9">
        <f t="shared" si="1430"/>
        <v>91.484199549009546</v>
      </c>
      <c r="TD193" s="9">
        <f t="shared" si="1431"/>
        <v>98.740315852036019</v>
      </c>
      <c r="TE193" s="120">
        <f t="shared" si="1699"/>
        <v>95.112257700522775</v>
      </c>
      <c r="TF193" s="15">
        <f t="shared" si="1700"/>
        <v>-7.0759958908290523E-4</v>
      </c>
      <c r="TG193" s="12"/>
      <c r="TH193" s="11">
        <f t="shared" si="1851"/>
        <v>-6.9369575919165272E-4</v>
      </c>
      <c r="TI193" s="10">
        <f t="shared" si="1701"/>
        <v>95.196771151519386</v>
      </c>
      <c r="TJ193" s="9">
        <f t="shared" si="1432"/>
        <v>91.497959671995389</v>
      </c>
      <c r="TK193" s="9">
        <f t="shared" si="1433"/>
        <v>98.890283961747386</v>
      </c>
      <c r="TL193" s="120">
        <f t="shared" si="1702"/>
        <v>95.194121816871387</v>
      </c>
      <c r="TM193" s="15">
        <f t="shared" si="1703"/>
        <v>-7.2088227522130142E-4</v>
      </c>
      <c r="TN193" s="12"/>
      <c r="TO193" s="11">
        <f t="shared" si="1852"/>
        <v>-7.070809086980374E-4</v>
      </c>
      <c r="TP193" s="10">
        <f t="shared" si="1704"/>
        <v>95.278625185202316</v>
      </c>
      <c r="TQ193" s="9">
        <f t="shared" si="1434"/>
        <v>91.512241239147642</v>
      </c>
      <c r="TR193" s="9">
        <f t="shared" si="1435"/>
        <v>99.040588027470221</v>
      </c>
      <c r="TS193" s="120">
        <f t="shared" si="1705"/>
        <v>95.276414633308931</v>
      </c>
      <c r="TT193" s="15">
        <f t="shared" si="1706"/>
        <v>-7.3414687298614569E-4</v>
      </c>
      <c r="TU193" s="12"/>
      <c r="TV193" s="11">
        <f t="shared" si="1853"/>
        <v>-7.204494676412576E-4</v>
      </c>
      <c r="TW193" s="10">
        <f t="shared" si="1707"/>
        <v>95.360909429761776</v>
      </c>
      <c r="TX193" s="9">
        <f t="shared" si="1436"/>
        <v>91.527053217822427</v>
      </c>
      <c r="TY193" s="9">
        <f t="shared" si="1437"/>
        <v>99.191159905828485</v>
      </c>
      <c r="TZ193" s="120">
        <f t="shared" si="1708"/>
        <v>95.359106561825456</v>
      </c>
      <c r="UA193" s="15">
        <f t="shared" si="1709"/>
        <v>-7.4738586271814577E-4</v>
      </c>
      <c r="UB193" s="12"/>
      <c r="UC193" s="11">
        <f t="shared" si="1854"/>
        <v>-7.3379386124519522E-4</v>
      </c>
      <c r="UD193" s="10">
        <f t="shared" si="1710"/>
        <v>95.443594237706861</v>
      </c>
      <c r="UE193" s="9">
        <f t="shared" si="1438"/>
        <v>91.542404226909412</v>
      </c>
      <c r="UF193" s="9">
        <f t="shared" si="1439"/>
        <v>99.341931601717476</v>
      </c>
      <c r="UG193" s="120">
        <f t="shared" si="1711"/>
        <v>95.442167914313444</v>
      </c>
      <c r="UH193" s="15">
        <f t="shared" si="1712"/>
        <v>-7.6059177319872306E-4</v>
      </c>
      <c r="UI193" s="12"/>
      <c r="UJ193" s="11">
        <f t="shared" si="1855"/>
        <v>-7.4710656057582023E-4</v>
      </c>
      <c r="UK193" s="10">
        <f t="shared" si="1713"/>
        <v>95.526649854511589</v>
      </c>
      <c r="UL193" s="9">
        <f t="shared" si="1440"/>
        <v>91.558302517059772</v>
      </c>
      <c r="UM193" s="9">
        <f t="shared" si="1441"/>
        <v>99.492835199650116</v>
      </c>
      <c r="UN193" s="120">
        <f t="shared" si="1714"/>
        <v>95.525568858354944</v>
      </c>
      <c r="UO193" s="15">
        <f t="shared" si="1715"/>
        <v>-7.7375717688318542E-4</v>
      </c>
      <c r="UP193" s="12"/>
      <c r="UQ193" s="11">
        <f t="shared" si="1856"/>
        <v>-7.6038007783054372E-4</v>
      </c>
      <c r="UR193" s="10">
        <f t="shared" si="1716"/>
        <v>95.610046374200721</v>
      </c>
      <c r="US193" s="9">
        <f t="shared" si="1442"/>
        <v>91.574755951008015</v>
      </c>
      <c r="UT193" s="9">
        <f t="shared" si="1443"/>
        <v>99.643802178459154</v>
      </c>
      <c r="UU193" s="120">
        <f t="shared" si="1717"/>
        <v>95.609279064733585</v>
      </c>
      <c r="UV193" s="15">
        <f t="shared" si="1718"/>
        <v>-7.8687462499105046E-4</v>
      </c>
      <c r="UW193" s="12"/>
      <c r="UX193" s="11">
        <f t="shared" si="1857"/>
        <v>-7.7360690123589248E-4</v>
      </c>
      <c r="UY193" s="10">
        <f t="shared" si="1719"/>
        <v>95.693753385377548</v>
      </c>
      <c r="UZ193" s="9">
        <f t="shared" si="1444"/>
        <v>91.591771981395155</v>
      </c>
      <c r="VA193" s="9">
        <f t="shared" si="1445"/>
        <v>99.794765096272613</v>
      </c>
      <c r="VB193" s="120">
        <f t="shared" si="1720"/>
        <v>95.693268538833877</v>
      </c>
      <c r="VC193" s="15">
        <f t="shared" si="1721"/>
        <v>-7.9993681398356361E-4</v>
      </c>
      <c r="VD193" s="12"/>
      <c r="VE193" s="11">
        <f t="shared" si="1858"/>
        <v>-7.8677966228487368E-4</v>
      </c>
      <c r="VF193" s="10">
        <f t="shared" si="1722"/>
        <v>95.777740806049337</v>
      </c>
      <c r="VG193" s="9">
        <f t="shared" si="1446"/>
        <v>91.609357636015787</v>
      </c>
      <c r="VH193" s="9">
        <f t="shared" si="1447"/>
        <v>99.945656905680138</v>
      </c>
      <c r="VI193" s="120">
        <f t="shared" si="1723"/>
        <v>95.777507270847963</v>
      </c>
      <c r="VJ193" s="15">
        <f t="shared" si="1724"/>
        <v>-8.1293652021899082E-4</v>
      </c>
      <c r="VK193" s="12"/>
      <c r="VL193" s="11">
        <f t="shared" si="1859"/>
        <v>-7.9989107023783091E-4</v>
      </c>
      <c r="VM193" s="10">
        <f t="shared" si="1725"/>
        <v>95.861978532470602</v>
      </c>
      <c r="VN193" s="9">
        <f t="shared" si="1448"/>
        <v>91.627519500875863</v>
      </c>
      <c r="VO193" s="9">
        <f t="shared" si="1449"/>
        <v>100.09640970015316</v>
      </c>
      <c r="VP193" s="120">
        <f t="shared" si="1726"/>
        <v>95.861964600514511</v>
      </c>
      <c r="VQ193" s="15">
        <f t="shared" si="1727"/>
        <v>-8.2586647935858025E-4</v>
      </c>
      <c r="VR193" s="12"/>
      <c r="VS193" s="11">
        <f t="shared" si="1860"/>
        <v>-8.1293379110352205E-4</v>
      </c>
      <c r="VT193" s="10">
        <f t="shared" si="1728"/>
        <v>95.946435801165919</v>
      </c>
      <c r="VU193" s="9">
        <f t="shared" si="1450"/>
        <v>91.646263698296778</v>
      </c>
      <c r="VV193" s="9">
        <f t="shared" si="1451"/>
        <v>100.24695732003704</v>
      </c>
      <c r="VW193" s="120">
        <f t="shared" si="1729"/>
        <v>95.946610509166902</v>
      </c>
      <c r="VX193" s="15">
        <f t="shared" si="1730"/>
        <v>-8.3871964263210793E-4</v>
      </c>
      <c r="VY193" s="12"/>
      <c r="VZ193" s="11">
        <f t="shared" si="1861"/>
        <v>-8.2590070510142491E-4</v>
      </c>
      <c r="WA193" s="10">
        <f t="shared" si="1731"/>
        <v>96.031082486635626</v>
      </c>
      <c r="WB193" s="9">
        <f t="shared" si="1452"/>
        <v>91.665595876951784</v>
      </c>
      <c r="WC193" s="9">
        <f t="shared" si="1453"/>
        <v>100.39723269255261</v>
      </c>
      <c r="WD193" s="120">
        <f t="shared" si="1732"/>
        <v>96.031414284752202</v>
      </c>
      <c r="WE193" s="15">
        <f t="shared" si="1733"/>
        <v>-8.5148891841263941E-4</v>
      </c>
      <c r="WF193" s="12"/>
      <c r="WG193" s="11">
        <f t="shared" si="1862"/>
        <v>-8.3878464723273775E-4</v>
      </c>
      <c r="WH193" s="10">
        <f t="shared" si="1734"/>
        <v>96.115887760611059</v>
      </c>
      <c r="WI193" s="9">
        <f t="shared" si="1454"/>
        <v>91.68552119085723</v>
      </c>
      <c r="WJ193" s="9">
        <f t="shared" si="1455"/>
        <v>100.54717012908939</v>
      </c>
      <c r="WK193" s="120">
        <f t="shared" si="1735"/>
        <v>96.116345659973319</v>
      </c>
      <c r="WL193" s="15">
        <f t="shared" si="1736"/>
        <v>-8.6416739829193285E-4</v>
      </c>
      <c r="WM193" s="12"/>
      <c r="WN193" s="11">
        <f t="shared" si="1863"/>
        <v>-8.515786344545325E-4</v>
      </c>
      <c r="WO193" s="10">
        <f t="shared" si="1737"/>
        <v>96.200821235348016</v>
      </c>
      <c r="WP193" s="9">
        <f t="shared" si="1456"/>
        <v>91.706044289263843</v>
      </c>
      <c r="WQ193" s="9">
        <f t="shared" si="1457"/>
        <v>100.69670319569956</v>
      </c>
      <c r="WR193" s="120">
        <f t="shared" si="1738"/>
        <v>96.201373742481707</v>
      </c>
      <c r="WS193" s="15">
        <f t="shared" si="1739"/>
        <v>-8.7674815040175691E-4</v>
      </c>
      <c r="WT193" s="12"/>
      <c r="WU193" s="11">
        <f t="shared" si="1864"/>
        <v>-8.6427565819330657E-4</v>
      </c>
      <c r="WV193" s="10">
        <f t="shared" si="1740"/>
        <v>96.285851889080206</v>
      </c>
      <c r="WW193" s="9">
        <f t="shared" si="1458"/>
        <v>91.727169297562511</v>
      </c>
      <c r="WX193" s="9">
        <f t="shared" si="1459"/>
        <v>100.8457667856715</v>
      </c>
      <c r="WY193" s="120">
        <f t="shared" si="1741"/>
        <v>96.286468041617013</v>
      </c>
      <c r="WZ193" s="15">
        <f t="shared" si="1742"/>
        <v>-8.8922442338846489E-4</v>
      </c>
      <c r="XA193" s="12"/>
      <c r="XB193" s="11">
        <f t="shared" si="1865"/>
        <v>-8.7686888935753645E-4</v>
      </c>
      <c r="XC193" s="10">
        <f t="shared" si="1743"/>
        <v>96.370949097588138</v>
      </c>
      <c r="XD193" s="9">
        <f t="shared" si="1460"/>
        <v>91.748899808436747</v>
      </c>
      <c r="XE193" s="9">
        <f t="shared" si="1461"/>
        <v>100.99429523050111</v>
      </c>
      <c r="XF193" s="120">
        <f t="shared" si="1744"/>
        <v>96.371597519468935</v>
      </c>
      <c r="XG193" s="15">
        <f t="shared" si="1745"/>
        <v>-9.0158946306209318E-4</v>
      </c>
      <c r="XH193" s="12"/>
      <c r="XI193" s="11">
        <f t="shared" si="1866"/>
        <v>-8.8935149426447584E-4</v>
      </c>
      <c r="XJ193" s="10">
        <f t="shared" si="1746"/>
        <v>96.456081680969191</v>
      </c>
      <c r="XK193" s="9">
        <f t="shared" si="1462"/>
        <v>91.771238864928279</v>
      </c>
      <c r="XL193" s="9">
        <f t="shared" si="1463"/>
        <v>101.14222803342021</v>
      </c>
      <c r="XM193" s="120">
        <f t="shared" si="1747"/>
        <v>96.456733449174237</v>
      </c>
      <c r="XN193" s="15">
        <f t="shared" si="1748"/>
        <v>-9.1383707316812794E-4</v>
      </c>
      <c r="XO193" s="12"/>
      <c r="XP193" s="11">
        <f t="shared" si="1867"/>
        <v>-9.0171719822195568E-4</v>
      </c>
      <c r="XQ193" s="10">
        <f t="shared" si="1749"/>
        <v>96.541220775845801</v>
      </c>
      <c r="XR193" s="9">
        <f t="shared" si="1464"/>
        <v>91.7941889720597</v>
      </c>
      <c r="XS193" s="9">
        <f t="shared" si="1465"/>
        <v>101.28953777221328</v>
      </c>
      <c r="XT193" s="120">
        <f t="shared" si="1750"/>
        <v>96.54186337213649</v>
      </c>
      <c r="XU193" s="15">
        <f t="shared" si="1751"/>
        <v>-9.2596433527190522E-4</v>
      </c>
      <c r="XV193" s="12"/>
      <c r="XW193" s="11">
        <f t="shared" si="1868"/>
        <v>-9.1396301910077994E-4</v>
      </c>
      <c r="XX193" s="10">
        <f t="shared" si="1752"/>
        <v>96.626353862032559</v>
      </c>
      <c r="XY193" s="9">
        <f t="shared" si="1466"/>
        <v>91.817752249168677</v>
      </c>
      <c r="XZ193" s="9">
        <f t="shared" si="1467"/>
        <v>101.43620869741758</v>
      </c>
      <c r="YA193" s="120">
        <f t="shared" si="1753"/>
        <v>96.626980473293131</v>
      </c>
      <c r="YB193" s="15">
        <f t="shared" si="1754"/>
        <v>-9.3796950684955536E-4</v>
      </c>
      <c r="YC193" s="12"/>
      <c r="YD193" s="11">
        <f t="shared" si="1869"/>
        <v>-9.2608715623360605E-4</v>
      </c>
      <c r="YE193" s="10">
        <f t="shared" si="1755"/>
        <v>96.711474088856335</v>
      </c>
      <c r="YF193" s="9">
        <f t="shared" si="1468"/>
        <v>91.841930485100093</v>
      </c>
      <c r="YG193" s="9">
        <f t="shared" si="1469"/>
        <v>101.5822263093212</v>
      </c>
      <c r="YH193" s="120">
        <f t="shared" si="1756"/>
        <v>96.712078397210647</v>
      </c>
      <c r="YI193" s="15">
        <f t="shared" si="1757"/>
        <v>-9.4985099947889583E-4</v>
      </c>
      <c r="YJ193" s="12"/>
      <c r="YK193" s="11">
        <f t="shared" si="1870"/>
        <v>-9.3808796391715724E-4</v>
      </c>
      <c r="YL193" s="10">
        <f t="shared" si="1758"/>
        <v>96.796575066459241</v>
      </c>
      <c r="YM193" s="9">
        <f t="shared" si="1470"/>
        <v>91.866725144086786</v>
      </c>
      <c r="YN193" s="9">
        <f t="shared" si="1471"/>
        <v>101.72757731930687</v>
      </c>
      <c r="YO193" s="120">
        <f t="shared" si="1759"/>
        <v>96.79715123169683</v>
      </c>
      <c r="YP193" s="15">
        <f t="shared" si="1760"/>
        <v>-9.6160737449629103E-4</v>
      </c>
      <c r="YQ193" s="12"/>
      <c r="YR193" s="11">
        <f t="shared" si="1871"/>
        <v>-9.4996394713507356E-4</v>
      </c>
      <c r="YS193" s="10">
        <f t="shared" si="1761"/>
        <v>96.881650849476429</v>
      </c>
      <c r="YT193" s="9">
        <f t="shared" si="1472"/>
        <v>91.89213737201635</v>
      </c>
      <c r="YU193" s="9">
        <f t="shared" si="1473"/>
        <v>101.87224961065618</v>
      </c>
      <c r="YV193" s="120">
        <f t="shared" si="1762"/>
        <v>96.882193491336267</v>
      </c>
      <c r="YW193" s="15">
        <f t="shared" si="1763"/>
        <v>-9.7323733856324163E-4</v>
      </c>
      <c r="YX193" s="12"/>
      <c r="YY193" s="11">
        <f t="shared" si="1872"/>
        <v>-9.6171375718522847E-4</v>
      </c>
      <c r="YZ193" s="10">
        <f t="shared" si="1764"/>
        <v>96.96669592062787</v>
      </c>
      <c r="ZA193" s="9">
        <f t="shared" si="1474"/>
        <v>91.918168003048066</v>
      </c>
      <c r="ZB193" s="9">
        <f t="shared" si="1475"/>
        <v>102.01623219895075</v>
      </c>
      <c r="ZC193" s="120">
        <f t="shared" si="1765"/>
        <v>96.967200100999406</v>
      </c>
      <c r="ZD193" s="15">
        <f t="shared" si="1766"/>
        <v>-9.847397391595362E-4</v>
      </c>
      <c r="ZE193" s="12"/>
      <c r="ZF193" s="11">
        <f t="shared" si="1873"/>
        <v>-9.7333618722845864E-4</v>
      </c>
      <c r="ZG193" s="10">
        <f t="shared" si="1767"/>
        <v>97.051705174274858</v>
      </c>
      <c r="ZH193" s="9">
        <f t="shared" si="1476"/>
        <v>91.944817566544799</v>
      </c>
      <c r="ZI193" s="9">
        <f t="shared" si="1477"/>
        <v>102.15951519219227</v>
      </c>
      <c r="ZJ193" s="120">
        <f t="shared" si="1768"/>
        <v>97.052166379368543</v>
      </c>
      <c r="ZK193" s="15">
        <f t="shared" si="1769"/>
        <v>-9.9611356001826946E-4</v>
      </c>
      <c r="ZL193" s="12"/>
      <c r="ZM193" s="11">
        <f t="shared" si="1874"/>
        <v>-9.8483016777407926E-4</v>
      </c>
      <c r="ZN193" s="10">
        <f t="shared" si="1770"/>
        <v>97.1366738999848</v>
      </c>
      <c r="ZO193" s="9">
        <f t="shared" si="1478"/>
        <v>91.972086294285432</v>
      </c>
      <c r="ZP193" s="9">
        <f t="shared" si="1479"/>
        <v>102.30208975076215</v>
      </c>
      <c r="ZQ193" s="120">
        <f t="shared" si="1771"/>
        <v>97.137088022523784</v>
      </c>
      <c r="ZR193" s="15">
        <f t="shared" si="1772"/>
        <v>-1.0073579165178455E-3</v>
      </c>
      <c r="ZS193" s="12"/>
      <c r="ZT193" s="11">
        <f t="shared" si="1875"/>
        <v>-9.9619476211743551E-4</v>
      </c>
      <c r="ZU193" s="10">
        <f t="shared" si="1773"/>
        <v>97.221597766147823</v>
      </c>
      <c r="ZV193" s="9">
        <f t="shared" si="1480"/>
        <v>91.999974127924361</v>
      </c>
      <c r="ZW193" s="9">
        <f t="shared" si="1481"/>
        <v>102.44394804733524</v>
      </c>
      <c r="ZX193" s="120">
        <f t="shared" si="1774"/>
        <v>97.221961087629808</v>
      </c>
      <c r="ZY193" s="15">
        <f t="shared" si="1775"/>
        <v>-1.0184720510454557E-3</v>
      </c>
      <c r="ZZ193" s="12"/>
      <c r="AAA193" s="11">
        <f t="shared" si="1876"/>
        <v>-1.0074291617440348E-3</v>
      </c>
      <c r="AAB193" s="10">
        <f t="shared" si="1776"/>
        <v>97.30647280368612</v>
      </c>
      <c r="AAC193" s="9">
        <f t="shared" si="1482"/>
        <v>92.028480726665663</v>
      </c>
      <c r="AAD193" s="9">
        <f t="shared" si="1483"/>
        <v>102.58508322685115</v>
      </c>
      <c r="AAE193" s="120">
        <f t="shared" si="1777"/>
        <v>97.306781976758401</v>
      </c>
      <c r="AAF193" s="15">
        <f t="shared" si="1778"/>
        <v>-1.0294553283451658E-3</v>
      </c>
      <c r="AAG193" s="12"/>
      <c r="AAH193" s="11">
        <f t="shared" si="1877"/>
        <v>-1.0185326817136427E-3</v>
      </c>
      <c r="AAI193" s="10">
        <f t="shared" si="1779"/>
        <v>97.391295389891809</v>
      </c>
      <c r="AAJ193" s="9">
        <f t="shared" si="1484"/>
        <v>92.057605475120525</v>
      </c>
      <c r="AAK193" s="9">
        <f t="shared" si="1485"/>
        <v>102.72548936664501</v>
      </c>
      <c r="AAL193" s="120">
        <f t="shared" si="1780"/>
        <v>97.391547420882773</v>
      </c>
      <c r="AAM193" s="15">
        <f t="shared" si="1781"/>
        <v>-1.0403072308637653E-3</v>
      </c>
      <c r="AAN193" s="12"/>
      <c r="AAO193" s="11">
        <f t="shared" si="1782"/>
        <v>-1.0295047560374962E-3</v>
      </c>
      <c r="AAP193" s="10">
        <f t="shared" si="1783"/>
        <v>97.476062232429115</v>
      </c>
      <c r="AAQ193" s="9">
        <f t="shared" si="1486"/>
        <v>92.087347491317843</v>
      </c>
      <c r="AAR193" s="9">
        <f t="shared" si="1487"/>
        <v>102.86516143682925</v>
      </c>
      <c r="AAS193" s="120">
        <f t="shared" si="1784"/>
        <v>97.476254464073548</v>
      </c>
      <c r="AAT193" s="15">
        <f t="shared" si="1785"/>
        <v>-1.0510273541060786E-3</v>
      </c>
      <c r="AAU193" s="12"/>
      <c r="AAV193" s="11">
        <f t="shared" si="1786"/>
        <v>-1.0403449330606425E-3</v>
      </c>
      <c r="AAW193" s="10">
        <f t="shared" si="1787"/>
        <v>97.560770353531922</v>
      </c>
      <c r="AAX193" s="9">
        <f t="shared" si="1488"/>
        <v>92.117705634839098</v>
      </c>
      <c r="AAY193" s="9">
        <f t="shared" si="1489"/>
        <v>103.00409526101261</v>
      </c>
      <c r="AAZ193" s="120">
        <f t="shared" si="1788"/>
        <v>97.56090044792586</v>
      </c>
      <c r="ABA193" s="15">
        <f t="shared" si="1789"/>
        <v>-1.0616154020111079E-3</v>
      </c>
      <c r="ABB193" s="12"/>
      <c r="ABC193" s="11">
        <f t="shared" si="1227"/>
        <v>-1.0510528708607809E-3</v>
      </c>
      <c r="ABD193" s="10">
        <f t="shared" si="1228"/>
        <v>97.645417074425652</v>
      </c>
      <c r="ABE193" s="9">
        <f t="shared" si="1490"/>
        <v>92.148678515049781</v>
      </c>
      <c r="ABF193" s="9">
        <f t="shared" si="1229"/>
        <v>103.1422874774357</v>
      </c>
      <c r="ABG193" s="120">
        <f t="shared" si="1790"/>
        <v>97.645482996242748</v>
      </c>
      <c r="ABH193" s="15">
        <f t="shared" si="1230"/>
        <v>-1.0720711823593361E-3</v>
      </c>
      <c r="ABI193" s="12"/>
      <c r="ABJ193" s="11">
        <f t="shared" si="1231"/>
        <v>-1.0616283326742716E-3</v>
      </c>
      <c r="ABK193" s="10">
        <f t="shared" si="1232"/>
        <v>97.72999999999999</v>
      </c>
      <c r="ABL193" s="9">
        <f t="shared" si="1491"/>
        <v>92.18026449940119</v>
      </c>
      <c r="ABM193" s="9"/>
      <c r="ABN193" s="101">
        <f t="shared" si="1791"/>
        <v>97.72999999999999</v>
      </c>
      <c r="ABO193" s="15">
        <f t="shared" si="1233"/>
        <v>-1.0823946022211939E-3</v>
      </c>
      <c r="ABP193" s="11"/>
      <c r="ABQ193" s="11"/>
    </row>
    <row r="194" spans="1:745" x14ac:dyDescent="0.2">
      <c r="A194" s="1">
        <f t="shared" si="1492"/>
        <v>175.2</v>
      </c>
      <c r="B194" s="1">
        <f t="shared" si="1792"/>
        <v>-530.86680486868977</v>
      </c>
      <c r="C194" s="1">
        <f t="shared" si="1793"/>
        <v>-2564065.8939724509</v>
      </c>
      <c r="D194" s="2">
        <f t="shared" si="1794"/>
        <v>119.74</v>
      </c>
      <c r="E194" s="7">
        <f t="shared" si="1795"/>
        <v>2.8300000000000001E-3</v>
      </c>
      <c r="F194" s="1">
        <f t="shared" si="1796"/>
        <v>6.2352202539999999E-2</v>
      </c>
      <c r="G194" s="2">
        <f t="shared" si="1797"/>
        <v>3500</v>
      </c>
      <c r="H194" s="3">
        <f t="shared" si="1164"/>
        <v>58.333333333333336</v>
      </c>
      <c r="I194" s="3">
        <f t="shared" si="1165"/>
        <v>366.52</v>
      </c>
      <c r="J194" s="1">
        <f t="shared" si="1798"/>
        <v>0.77</v>
      </c>
      <c r="K194" s="1">
        <f t="shared" si="1799"/>
        <v>0.65</v>
      </c>
      <c r="L194" s="1">
        <f t="shared" si="1166"/>
        <v>0.50050000000000006</v>
      </c>
      <c r="M194" s="40">
        <f t="shared" si="1167"/>
        <v>9.0273513153513143</v>
      </c>
      <c r="N194" s="40">
        <f t="shared" si="1168"/>
        <v>685.17596483516479</v>
      </c>
      <c r="O194" s="1">
        <f t="shared" si="1800"/>
        <v>22.01</v>
      </c>
      <c r="P194" s="1">
        <f t="shared" si="1801"/>
        <v>101</v>
      </c>
      <c r="Q194" s="2">
        <f t="shared" si="1802"/>
        <v>9568.08</v>
      </c>
      <c r="R194" s="1">
        <f t="shared" si="1169"/>
        <v>95.680800000000005</v>
      </c>
      <c r="S194" s="7">
        <f t="shared" si="1803"/>
        <v>0.1084</v>
      </c>
      <c r="T194" s="7">
        <f t="shared" si="1170"/>
        <v>9.228889823999999E-3</v>
      </c>
      <c r="U194" s="7">
        <f t="shared" si="1171"/>
        <v>5.2029491518009133E-2</v>
      </c>
      <c r="V194" s="40">
        <f t="shared" si="1172"/>
        <v>5127.2756619537149</v>
      </c>
      <c r="W194" s="1">
        <f t="shared" si="1804"/>
        <v>0</v>
      </c>
      <c r="X194" s="1">
        <f t="shared" si="1805"/>
        <v>119.74</v>
      </c>
      <c r="Y194" s="1">
        <f t="shared" si="1806"/>
        <v>97.72999999999999</v>
      </c>
      <c r="Z194" s="6">
        <f t="shared" si="1173"/>
        <v>0.80246106979523479</v>
      </c>
      <c r="AA194" s="2">
        <f t="shared" si="1807"/>
        <v>464.2</v>
      </c>
      <c r="AB194" s="40">
        <f t="shared" si="1174"/>
        <v>27481.926356927921</v>
      </c>
      <c r="AC194" s="1">
        <f t="shared" si="1175"/>
        <v>0.20611977595863853</v>
      </c>
      <c r="AD194" s="2">
        <f t="shared" si="1147"/>
        <v>72</v>
      </c>
      <c r="AE194" s="10">
        <f t="shared" si="1176"/>
        <v>14.840623869021975</v>
      </c>
      <c r="AF194" s="12">
        <f t="shared" si="1177"/>
        <v>7.7465196804864758E-2</v>
      </c>
      <c r="AG194" s="43">
        <f t="shared" si="1178"/>
        <v>-1.3647900955503532E-4</v>
      </c>
      <c r="AH194" s="97">
        <f t="shared" si="1179"/>
        <v>3.513551862626112E-5</v>
      </c>
      <c r="AI194" s="11">
        <f t="shared" si="1180"/>
        <v>0</v>
      </c>
      <c r="AJ194" s="43">
        <f t="shared" si="1181"/>
        <v>2.0157045790514961E-3</v>
      </c>
      <c r="AK194" s="43"/>
      <c r="AL194" s="11">
        <f t="shared" si="1182"/>
        <v>0</v>
      </c>
      <c r="AM194" s="10">
        <f t="shared" si="1183"/>
        <v>91.318300715412917</v>
      </c>
      <c r="AN194" s="9"/>
      <c r="AO194" s="9">
        <f t="shared" si="1184"/>
        <v>91.14113507327599</v>
      </c>
      <c r="AP194" s="108">
        <f t="shared" si="1493"/>
        <v>91.14113507327599</v>
      </c>
      <c r="AQ194" s="15">
        <f t="shared" si="1185"/>
        <v>0</v>
      </c>
      <c r="AR194" s="49"/>
      <c r="AS194" s="11">
        <f t="shared" si="1186"/>
        <v>1.7277581466309402E-5</v>
      </c>
      <c r="AT194" s="10">
        <f t="shared" si="1187"/>
        <v>91.229713792463286</v>
      </c>
      <c r="AU194" s="9">
        <f t="shared" si="1188"/>
        <v>91.14113507327599</v>
      </c>
      <c r="AV194" s="9">
        <f t="shared" si="1189"/>
        <v>90.964813281300323</v>
      </c>
      <c r="AW194" s="101">
        <f t="shared" si="1494"/>
        <v>91.052974177288149</v>
      </c>
      <c r="AX194" s="15">
        <f t="shared" si="1495"/>
        <v>1.7194491148979392E-5</v>
      </c>
      <c r="AY194" s="49"/>
      <c r="AZ194" s="11">
        <f t="shared" si="1190"/>
        <v>3.4473657560821562E-5</v>
      </c>
      <c r="BA194" s="10">
        <f t="shared" si="1191"/>
        <v>91.141536566260456</v>
      </c>
      <c r="BB194" s="9">
        <f t="shared" si="1192"/>
        <v>91.14112694823001</v>
      </c>
      <c r="BC194" s="9">
        <f t="shared" si="1193"/>
        <v>90.789316185182258</v>
      </c>
      <c r="BD194" s="101">
        <f t="shared" si="1496"/>
        <v>90.965221566706134</v>
      </c>
      <c r="BE194" s="15">
        <f t="shared" si="1194"/>
        <v>3.4307767540013286E-5</v>
      </c>
      <c r="BF194" s="49"/>
      <c r="BG194" s="11">
        <f t="shared" si="1195"/>
        <v>5.1588488756111824E-5</v>
      </c>
      <c r="BH194" s="10">
        <f t="shared" si="1196"/>
        <v>91.053751448384403</v>
      </c>
      <c r="BI194" s="9">
        <f t="shared" si="1197"/>
        <v>91.141094601372984</v>
      </c>
      <c r="BJ194" s="9">
        <f t="shared" si="1198"/>
        <v>90.61462475084322</v>
      </c>
      <c r="BK194" s="101">
        <f t="shared" si="1497"/>
        <v>90.877859676108102</v>
      </c>
      <c r="BL194" s="15">
        <f t="shared" si="1199"/>
        <v>5.1340115613089211E-5</v>
      </c>
      <c r="BM194" s="49"/>
      <c r="BN194" s="11">
        <f t="shared" si="1200"/>
        <v>6.8622346471702749E-5</v>
      </c>
      <c r="BO194" s="10">
        <f t="shared" si="1201"/>
        <v>90.966341024656032</v>
      </c>
      <c r="BP194" s="9">
        <f t="shared" si="1202"/>
        <v>91.141022164306165</v>
      </c>
      <c r="BQ194" s="9">
        <f t="shared" si="1203"/>
        <v>90.440720070592519</v>
      </c>
      <c r="BR194" s="101">
        <f t="shared" si="1498"/>
        <v>90.790871117449342</v>
      </c>
      <c r="BS194" s="15">
        <f t="shared" si="1204"/>
        <v>6.8291831752888434E-5</v>
      </c>
      <c r="BT194" s="12"/>
      <c r="BU194" s="11">
        <f t="shared" si="1205"/>
        <v>8.5575512270571739E-5</v>
      </c>
      <c r="BV194" s="10">
        <f t="shared" si="1206"/>
        <v>90.87928805714472</v>
      </c>
      <c r="BW194" s="9">
        <f t="shared" si="1207"/>
        <v>91.140893994804742</v>
      </c>
      <c r="BX194" s="9">
        <f t="shared" si="1208"/>
        <v>90.267583368965632</v>
      </c>
      <c r="BY194" s="101">
        <f t="shared" si="1499"/>
        <v>90.704238681885187</v>
      </c>
      <c r="BZ194" s="15">
        <f t="shared" si="1209"/>
        <v>8.5163221505662226E-5</v>
      </c>
      <c r="CA194" s="12"/>
      <c r="CB194" s="11">
        <f t="shared" si="1210"/>
        <v>1.0244827708336938E-4</v>
      </c>
      <c r="CC194" s="10">
        <f t="shared" si="1211"/>
        <v>90.79257548599827</v>
      </c>
      <c r="CD194" s="9">
        <f t="shared" si="1212"/>
        <v>91.140694674595622</v>
      </c>
      <c r="CE194" s="9">
        <f t="shared" si="1213"/>
        <v>90.095196008255911</v>
      </c>
      <c r="CF194" s="101">
        <f t="shared" si="1500"/>
        <v>90.617945341425767</v>
      </c>
      <c r="CG194" s="15">
        <f t="shared" si="1214"/>
        <v>1.0195459882308437E-4</v>
      </c>
      <c r="CH194" s="12"/>
      <c r="CI194" s="11">
        <f t="shared" si="1215"/>
        <v>1.1924094045905952E-4</v>
      </c>
      <c r="CJ194" s="10">
        <f t="shared" si="1216"/>
        <v>90.706186431106701</v>
      </c>
      <c r="CK194" s="9">
        <f t="shared" si="1217"/>
        <v>91.140409007110364</v>
      </c>
      <c r="CL194" s="9">
        <f t="shared" si="1218"/>
        <v>89.92353949373684</v>
      </c>
      <c r="CM194" s="101">
        <f t="shared" si="1501"/>
        <v>90.531974250423602</v>
      </c>
      <c r="CN194" s="15">
        <f t="shared" si="1219"/>
        <v>1.1866628533386129E-4</v>
      </c>
      <c r="CO194" s="12"/>
      <c r="CP194" s="11">
        <f t="shared" si="1220"/>
        <v>1.3595380984281281E-4</v>
      </c>
      <c r="CQ194" s="10">
        <f t="shared" si="1221"/>
        <v>90.620104193600554</v>
      </c>
      <c r="CR194" s="9">
        <f t="shared" si="1222"/>
        <v>91.140022015217696</v>
      </c>
      <c r="CS194" s="9">
        <f t="shared" si="1309"/>
        <v>89.752595478592696</v>
      </c>
      <c r="CT194" s="101">
        <f t="shared" si="1502"/>
        <v>90.446308746905203</v>
      </c>
      <c r="CU194" s="15">
        <f t="shared" si="1223"/>
        <v>1.3529860964178354E-4</v>
      </c>
      <c r="CV194" s="12"/>
      <c r="CW194" s="11">
        <f t="shared" si="1503"/>
        <v>1.5258719987979531E-4</v>
      </c>
      <c r="CX194" s="10">
        <f t="shared" si="1504"/>
        <v>90.534312257194927</v>
      </c>
      <c r="CY194" s="9">
        <f t="shared" si="1310"/>
        <v>91.139518938939929</v>
      </c>
      <c r="CZ194" s="9">
        <f t="shared" si="1311"/>
        <v>89.582345768557488</v>
      </c>
      <c r="DA194" s="101">
        <f t="shared" si="1505"/>
        <v>90.360932353748709</v>
      </c>
      <c r="DB194" s="15">
        <f t="shared" si="1506"/>
        <v>1.5185190665066469E-4</v>
      </c>
      <c r="DC194" s="12"/>
      <c r="DD194" s="11">
        <f t="shared" si="1507"/>
        <v>1.6914143174537636E-4</v>
      </c>
      <c r="DE194" s="10">
        <f t="shared" si="1508"/>
        <v>90.448794289381084</v>
      </c>
      <c r="DF194" s="9">
        <f t="shared" si="1312"/>
        <v>91.138885233157367</v>
      </c>
      <c r="DG194" s="9">
        <f t="shared" si="1313"/>
        <v>89.412772326274421</v>
      </c>
      <c r="DH194" s="101">
        <f t="shared" si="1509"/>
        <v>90.275828779715894</v>
      </c>
      <c r="DI194" s="15">
        <f t="shared" si="1510"/>
        <v>1.6832651691534194E-4</v>
      </c>
      <c r="DJ194" s="12"/>
      <c r="DK194" s="11">
        <f t="shared" si="1511"/>
        <v>1.8561683250093778E-4</v>
      </c>
      <c r="DL194" s="10">
        <f t="shared" si="1512"/>
        <v>90.363534142473682</v>
      </c>
      <c r="DM194" s="9">
        <f t="shared" si="1314"/>
        <v>91.138106565304483</v>
      </c>
      <c r="DN194" s="9">
        <f t="shared" si="1315"/>
        <v>89.243857275381757</v>
      </c>
      <c r="DO194" s="101">
        <f t="shared" si="1513"/>
        <v>90.19098192034312</v>
      </c>
      <c r="DP194" s="15">
        <f t="shared" si="1514"/>
        <v>1.847227860185827E-4</v>
      </c>
      <c r="DQ194" s="12"/>
      <c r="DR194" s="11">
        <f t="shared" si="1515"/>
        <v>2.0201373447510434E-4</v>
      </c>
      <c r="DS194" s="10">
        <f t="shared" si="1516"/>
        <v>90.278515854518361</v>
      </c>
      <c r="DT194" s="9">
        <f t="shared" si="1316"/>
        <v>91.137168813061464</v>
      </c>
      <c r="DU194" s="9">
        <f t="shared" si="1317"/>
        <v>89.075582904334141</v>
      </c>
      <c r="DV194" s="101">
        <f t="shared" si="1517"/>
        <v>90.106375858697803</v>
      </c>
      <c r="DW194" s="15">
        <f t="shared" si="1518"/>
        <v>2.0104106397331577E-4</v>
      </c>
      <c r="DX194" s="12"/>
      <c r="DY194" s="11">
        <f t="shared" si="1519"/>
        <v>2.1833247466989951E-4</v>
      </c>
      <c r="DZ194" s="10">
        <f t="shared" si="1520"/>
        <v>90.193723650065863</v>
      </c>
      <c r="EA194" s="9">
        <f t="shared" si="1318"/>
        <v>91.136058062044512</v>
      </c>
      <c r="EB194" s="9">
        <f t="shared" si="1319"/>
        <v>88.907931669967283</v>
      </c>
      <c r="EC194" s="101">
        <f t="shared" si="1521"/>
        <v>90.021994866005898</v>
      </c>
      <c r="ED194" s="15">
        <f t="shared" si="1522"/>
        <v>2.1728170464977651E-4</v>
      </c>
      <c r="EE194" s="12"/>
      <c r="EF194" s="11">
        <f t="shared" si="1523"/>
        <v>2.3457339419137718E-4</v>
      </c>
      <c r="EG194" s="10">
        <f t="shared" si="1524"/>
        <v>90.109141940818262</v>
      </c>
      <c r="EH194" s="9">
        <f t="shared" si="1320"/>
        <v>91.13476060349808</v>
      </c>
      <c r="EI194" s="9">
        <f t="shared" si="1321"/>
        <v>88.740886200811943</v>
      </c>
      <c r="EJ194" s="101">
        <f t="shared" si="1525"/>
        <v>89.937823402155004</v>
      </c>
      <c r="EK194" s="15">
        <f t="shared" si="1526"/>
        <v>2.3344506522728886E-4</v>
      </c>
      <c r="EL194" s="12"/>
      <c r="EM194" s="11">
        <f t="shared" si="1527"/>
        <v>2.5073683770450813E-4</v>
      </c>
      <c r="EN194" s="10">
        <f t="shared" si="1528"/>
        <v>90.024755326151677</v>
      </c>
      <c r="EO194" s="9">
        <f t="shared" si="1322"/>
        <v>91.133262931991979</v>
      </c>
      <c r="EP194" s="9">
        <f t="shared" si="1323"/>
        <v>88.574429300166003</v>
      </c>
      <c r="EQ194" s="101">
        <f t="shared" si="1529"/>
        <v>89.853846116078984</v>
      </c>
      <c r="ER194" s="15">
        <f t="shared" si="1530"/>
        <v>2.4953150567010512E-4</v>
      </c>
      <c r="ES194" s="12"/>
      <c r="ET194" s="11">
        <f t="shared" si="1531"/>
        <v>2.6682315291174416E-4</v>
      </c>
      <c r="EU194" s="10">
        <f t="shared" si="1532"/>
        <v>89.940548593521271</v>
      </c>
      <c r="EV194" s="9">
        <f t="shared" si="1324"/>
        <v>91.131551743126082</v>
      </c>
      <c r="EW194" s="9">
        <f t="shared" si="1325"/>
        <v>88.408543948934977</v>
      </c>
      <c r="EX194" s="101">
        <f t="shared" si="1533"/>
        <v>89.770047846030536</v>
      </c>
      <c r="EY194" s="15">
        <f t="shared" si="1534"/>
        <v>2.6554138822657979E-4</v>
      </c>
      <c r="EZ194" s="12"/>
      <c r="FA194" s="11">
        <f t="shared" si="1535"/>
        <v>2.8283269005453961E-4</v>
      </c>
      <c r="FB194" s="10">
        <f t="shared" si="1536"/>
        <v>89.856506718755</v>
      </c>
      <c r="FC194" s="9">
        <f t="shared" si="1326"/>
        <v>91.129613931245245</v>
      </c>
      <c r="FD194" s="9">
        <f t="shared" si="1327"/>
        <v>88.243213308243298</v>
      </c>
      <c r="FE194" s="101">
        <f t="shared" si="1537"/>
        <v>89.686413619744272</v>
      </c>
      <c r="FF194" s="15">
        <f t="shared" si="1538"/>
        <v>2.8147507695169474E-4</v>
      </c>
      <c r="FG194" s="12"/>
      <c r="FH194" s="11">
        <f t="shared" si="1539"/>
        <v>2.9876580143789119E-4</v>
      </c>
      <c r="FI194" s="10">
        <f t="shared" si="1540"/>
        <v>89.772614866238428</v>
      </c>
      <c r="FJ194" s="9">
        <f t="shared" si="1328"/>
        <v>91.127436587166812</v>
      </c>
      <c r="FK194" s="9">
        <f t="shared" si="1329"/>
        <v>88.078420721827641</v>
      </c>
      <c r="FL194" s="101">
        <f t="shared" si="1541"/>
        <v>89.602928654497219</v>
      </c>
      <c r="FM194" s="15">
        <f t="shared" si="1542"/>
        <v>2.9733293725203947E-4</v>
      </c>
      <c r="FN194" s="12"/>
      <c r="FO194" s="11">
        <f t="shared" si="1543"/>
        <v>3.1462284097701488E-4</v>
      </c>
      <c r="FP194" s="10">
        <f t="shared" si="1544"/>
        <v>89.688858388997375</v>
      </c>
      <c r="FQ194" s="9">
        <f t="shared" si="1330"/>
        <v>91.125006995922817</v>
      </c>
      <c r="FR194" s="9">
        <f t="shared" si="1331"/>
        <v>87.914149718221225</v>
      </c>
      <c r="FS194" s="101">
        <f t="shared" si="1545"/>
        <v>89.519578357072021</v>
      </c>
      <c r="FT194" s="15">
        <f t="shared" si="1546"/>
        <v>3.1311533545264037E-4</v>
      </c>
      <c r="FU194" s="12"/>
      <c r="FV194" s="11">
        <f t="shared" si="1547"/>
        <v>3.3040416376554693E-4</v>
      </c>
      <c r="FW194" s="10">
        <f t="shared" si="1548"/>
        <v>89.60522282868385</v>
      </c>
      <c r="FX194" s="9">
        <f t="shared" si="1332"/>
        <v>91.122312634519076</v>
      </c>
      <c r="FY194" s="9">
        <f t="shared" si="1333"/>
        <v>87.75038401272981</v>
      </c>
      <c r="FZ194" s="101">
        <f t="shared" si="1549"/>
        <v>89.436348323624443</v>
      </c>
      <c r="GA194" s="15">
        <f t="shared" si="1550"/>
        <v>3.2882263838574405E-4</v>
      </c>
      <c r="GB194" s="12"/>
      <c r="GC194" s="11">
        <f t="shared" si="1551"/>
        <v>3.461101256653888E-4</v>
      </c>
      <c r="GD194" s="10">
        <f t="shared" si="1552"/>
        <v>89.521693915466585</v>
      </c>
      <c r="GE194" s="9">
        <f t="shared" si="1334"/>
        <v>91.119341169712911</v>
      </c>
      <c r="GF194" s="9">
        <f t="shared" si="1335"/>
        <v>87.587107509215002</v>
      </c>
      <c r="GG194" s="101">
        <f t="shared" si="1553"/>
        <v>89.353224339463964</v>
      </c>
      <c r="GH194" s="15">
        <f t="shared" si="1554"/>
        <v>3.4445521300018809E-4</v>
      </c>
      <c r="GI194" s="12"/>
      <c r="GJ194" s="11">
        <f t="shared" si="1224"/>
        <v>3.6174108291688972E-4</v>
      </c>
      <c r="GK194" s="10">
        <f t="shared" si="1225"/>
        <v>89.43825756783481</v>
      </c>
      <c r="GL194" s="9">
        <f t="shared" si="1336"/>
        <v>91.116080455811215</v>
      </c>
      <c r="GM194" s="9">
        <f t="shared" si="1337"/>
        <v>87.424304301685908</v>
      </c>
      <c r="GN194" s="120">
        <f t="shared" si="1555"/>
        <v>89.270192378748561</v>
      </c>
      <c r="GO194" s="15">
        <f t="shared" si="1226"/>
        <v>3.6001342599147285E-4</v>
      </c>
      <c r="GP194" s="12"/>
      <c r="GQ194" s="11">
        <f t="shared" si="1556"/>
        <v>3.7729739176943451E-4</v>
      </c>
      <c r="GR194" s="10">
        <f t="shared" si="1557"/>
        <v>89.354899892316581</v>
      </c>
      <c r="GS194" s="9">
        <f t="shared" si="1338"/>
        <v>91.112518532490483</v>
      </c>
      <c r="GT194" s="9">
        <f t="shared" si="1339"/>
        <v>87.261958675708911</v>
      </c>
      <c r="GU194" s="120">
        <f t="shared" si="1558"/>
        <v>89.18723860409969</v>
      </c>
      <c r="GV194" s="15">
        <f t="shared" si="1559"/>
        <v>3.7549764345168405E-4</v>
      </c>
      <c r="GW194" s="12"/>
      <c r="GX194" s="11">
        <f t="shared" si="1560"/>
        <v>3.9277940813165125E-4</v>
      </c>
      <c r="GY194" s="10">
        <f t="shared" si="1561"/>
        <v>89.271607183117254</v>
      </c>
      <c r="GZ194" s="9">
        <f t="shared" si="1340"/>
        <v>91.108643622640145</v>
      </c>
      <c r="HA194" s="9">
        <f t="shared" si="1341"/>
        <v>87.100055109641872</v>
      </c>
      <c r="HB194" s="101">
        <f t="shared" si="1562"/>
        <v>89.104349366141008</v>
      </c>
      <c r="HC194" s="15">
        <f t="shared" si="1563"/>
        <v>3.909082305388303E-4</v>
      </c>
      <c r="HD194" s="12"/>
      <c r="HE194" s="11">
        <f t="shared" si="1564"/>
        <v>4.081874872407849E-4</v>
      </c>
      <c r="HF194" s="10">
        <f t="shared" si="1565"/>
        <v>89.188365921681878</v>
      </c>
      <c r="HG194" s="9">
        <f t="shared" si="1342"/>
        <v>91.104444130230561</v>
      </c>
      <c r="HH194" s="9">
        <f t="shared" si="1343"/>
        <v>86.938578275699896</v>
      </c>
      <c r="HI194" s="101">
        <f t="shared" si="1566"/>
        <v>89.021511202965229</v>
      </c>
      <c r="HJ194" s="15">
        <f t="shared" si="1567"/>
        <v>4.0624555116501078E-4</v>
      </c>
      <c r="HK194" s="12"/>
      <c r="HL194" s="11">
        <f t="shared" si="1568"/>
        <v>4.235219833506573E-4</v>
      </c>
      <c r="HM194" s="10">
        <f t="shared" si="1569"/>
        <v>89.105162776185693</v>
      </c>
      <c r="HN194" s="9">
        <f t="shared" si="1344"/>
        <v>91.099908638206699</v>
      </c>
      <c r="HO194" s="9">
        <f t="shared" si="1345"/>
        <v>86.777513040858381</v>
      </c>
      <c r="HP194" s="120">
        <f t="shared" si="1570"/>
        <v>88.938710839532547</v>
      </c>
      <c r="HQ194" s="15">
        <f t="shared" si="1571"/>
        <v>4.2150996770293442E-4</v>
      </c>
      <c r="HR194" s="12"/>
      <c r="HS194" s="11">
        <f t="shared" si="1808"/>
        <v>4.3878324943780916E-4</v>
      </c>
      <c r="HT194" s="10">
        <f t="shared" si="1572"/>
        <v>89.021984600956046</v>
      </c>
      <c r="HU194" s="9">
        <f t="shared" si="1346"/>
        <v>91.095025906408651</v>
      </c>
      <c r="HV194" s="9">
        <f t="shared" si="1347"/>
        <v>86.616844467600359</v>
      </c>
      <c r="HW194" s="120">
        <f t="shared" si="1573"/>
        <v>88.855935187004505</v>
      </c>
      <c r="HX194" s="15">
        <f t="shared" si="1574"/>
        <v>4.3670184071026817E-4</v>
      </c>
      <c r="HY194" s="12"/>
      <c r="HZ194" s="11">
        <f t="shared" si="1809"/>
        <v>4.5397163692521933E-4</v>
      </c>
      <c r="IA194" s="10">
        <f t="shared" si="1575"/>
        <v>88.938818435829745</v>
      </c>
      <c r="IB194" s="9">
        <f t="shared" si="1348"/>
        <v>91.089784869519775</v>
      </c>
      <c r="IC194" s="9">
        <f t="shared" si="1349"/>
        <v>86.456557814516415</v>
      </c>
      <c r="ID194" s="120">
        <f t="shared" si="1576"/>
        <v>88.773171342018088</v>
      </c>
      <c r="IE194" s="15">
        <f t="shared" si="1577"/>
        <v>4.5182152867102849E-4</v>
      </c>
      <c r="IF194" s="12"/>
      <c r="IG194" s="11">
        <f t="shared" si="1810"/>
        <v>4.6908749542292857E-4</v>
      </c>
      <c r="IH194" s="10">
        <f t="shared" si="1578"/>
        <v>88.855651505450325</v>
      </c>
      <c r="II194" s="9">
        <f t="shared" si="1350"/>
        <v>91.084174635043269</v>
      </c>
      <c r="IJ194" s="9">
        <f t="shared" si="1351"/>
        <v>86.296638536760085</v>
      </c>
      <c r="IK194" s="120">
        <f t="shared" si="1579"/>
        <v>88.690406585901684</v>
      </c>
      <c r="IL194" s="15">
        <f t="shared" si="1580"/>
        <v>4.6686938775385736E-4</v>
      </c>
      <c r="IM194" s="12"/>
      <c r="IN194" s="11">
        <f t="shared" si="1811"/>
        <v>4.8413117248533429E-4</v>
      </c>
      <c r="IO194" s="10">
        <f t="shared" si="1581"/>
        <v>88.772471218507064</v>
      </c>
      <c r="IP194" s="9">
        <f t="shared" si="1352"/>
        <v>91.078184481307886</v>
      </c>
      <c r="IQ194" s="9">
        <f t="shared" si="1353"/>
        <v>87.254685010181348</v>
      </c>
      <c r="IR194" s="120">
        <f t="shared" si="1582"/>
        <v>89.166434745744624</v>
      </c>
      <c r="IS194" s="15">
        <f t="shared" si="1583"/>
        <v>3.7285877756664296E-4</v>
      </c>
      <c r="IT194" s="12"/>
      <c r="IU194" s="11">
        <f t="shared" si="1812"/>
        <v>3.8985575021685152E-4</v>
      </c>
      <c r="IV194" s="10">
        <f t="shared" si="1584"/>
        <v>89.249406000494474</v>
      </c>
      <c r="IW194" s="9">
        <f t="shared" si="1354"/>
        <v>91.074363843101807</v>
      </c>
      <c r="IX194" s="9">
        <f t="shared" si="1355"/>
        <v>94.000004977425164</v>
      </c>
      <c r="IY194" s="120">
        <f t="shared" si="1585"/>
        <v>92.537184410263478</v>
      </c>
      <c r="IZ194" s="15">
        <f t="shared" si="1586"/>
        <v>-2.8530172036903375E-4</v>
      </c>
      <c r="JA194" s="12"/>
      <c r="JB194" s="11">
        <f t="shared" si="1813"/>
        <v>-2.6894065296601406E-4</v>
      </c>
      <c r="JC194" s="10">
        <f t="shared" si="1587"/>
        <v>92.623059855270185</v>
      </c>
      <c r="JD194" s="9">
        <f t="shared" si="1356"/>
        <v>91.076600791430437</v>
      </c>
      <c r="JE194" s="9">
        <f t="shared" si="1357"/>
        <v>94.095427100412834</v>
      </c>
      <c r="JF194" s="120">
        <f t="shared" si="1588"/>
        <v>92.586013945921636</v>
      </c>
      <c r="JG194" s="15">
        <f t="shared" si="1589"/>
        <v>-2.9438892191648746E-4</v>
      </c>
      <c r="JH194" s="12"/>
      <c r="JI194" s="11">
        <f t="shared" si="1814"/>
        <v>-2.7806553323391159E-4</v>
      </c>
      <c r="JJ194" s="10">
        <f t="shared" si="1590"/>
        <v>92.671833374093623</v>
      </c>
      <c r="JK194" s="9">
        <f t="shared" si="1358"/>
        <v>91.07898250810814</v>
      </c>
      <c r="JL194" s="9">
        <f t="shared" si="1359"/>
        <v>94.193120179891679</v>
      </c>
      <c r="JM194" s="120">
        <f t="shared" si="1591"/>
        <v>92.63605134399991</v>
      </c>
      <c r="JN194" s="15">
        <f t="shared" si="1592"/>
        <v>-3.0368346438749077E-4</v>
      </c>
      <c r="JO194" s="12"/>
      <c r="JP194" s="11">
        <f t="shared" si="1815"/>
        <v>-2.8739926306133533E-4</v>
      </c>
      <c r="JQ194" s="10">
        <f t="shared" si="1593"/>
        <v>92.72181489453223</v>
      </c>
      <c r="JR194" s="9">
        <f t="shared" si="1360"/>
        <v>91.08151699157078</v>
      </c>
      <c r="JS194" s="9">
        <f t="shared" si="1361"/>
        <v>94.293054900976941</v>
      </c>
      <c r="JT194" s="120">
        <f t="shared" si="1594"/>
        <v>92.68728594627386</v>
      </c>
      <c r="JU194" s="15">
        <f t="shared" si="1595"/>
        <v>-3.1318170907378379E-4</v>
      </c>
      <c r="JV194" s="12"/>
      <c r="JW194" s="11">
        <f t="shared" si="1816"/>
        <v>-2.9693824145080673E-4</v>
      </c>
      <c r="JX194" s="10">
        <f t="shared" si="1596"/>
        <v>92.772993827666838</v>
      </c>
      <c r="JY194" s="9">
        <f t="shared" si="1362"/>
        <v>91.084212495387277</v>
      </c>
      <c r="JZ194" s="9">
        <f t="shared" si="1363"/>
        <v>94.395203571673022</v>
      </c>
      <c r="KA194" s="120">
        <f t="shared" si="1597"/>
        <v>92.73970803353015</v>
      </c>
      <c r="KB194" s="15">
        <f t="shared" si="1598"/>
        <v>-3.2288015064749941E-4</v>
      </c>
      <c r="KC194" s="12"/>
      <c r="KD194" s="11">
        <f t="shared" si="1817"/>
        <v>-3.0667900021859085E-4</v>
      </c>
      <c r="KE194" s="10">
        <f t="shared" si="1599"/>
        <v>92.825360528209814</v>
      </c>
      <c r="KF194" s="9">
        <f t="shared" si="1364"/>
        <v>91.087077529952481</v>
      </c>
      <c r="KG194" s="9">
        <f t="shared" si="1365"/>
        <v>94.499534909446325</v>
      </c>
      <c r="KH194" s="120">
        <f t="shared" si="1600"/>
        <v>92.793306219699403</v>
      </c>
      <c r="KI194" s="15">
        <f t="shared" si="1601"/>
        <v>-3.3277490859478674E-4</v>
      </c>
      <c r="KJ194" s="12"/>
      <c r="KK194" s="11">
        <f t="shared" si="1818"/>
        <v>-3.1661769455772367E-4</v>
      </c>
      <c r="KL194" s="10">
        <f t="shared" si="1602"/>
        <v>92.878903684196317</v>
      </c>
      <c r="KM194" s="9">
        <f t="shared" si="1366"/>
        <v>91.090120854837025</v>
      </c>
      <c r="KN194" s="9">
        <f t="shared" si="1367"/>
        <v>94.606016008968325</v>
      </c>
      <c r="KO194" s="120">
        <f t="shared" si="1603"/>
        <v>92.848068431902675</v>
      </c>
      <c r="KP194" s="15">
        <f t="shared" si="1604"/>
        <v>-3.4286191985156414E-4</v>
      </c>
      <c r="KQ194" s="12"/>
      <c r="KR194" s="11">
        <f t="shared" si="1819"/>
        <v>-3.2675029582710522E-4</v>
      </c>
      <c r="KS194" s="10">
        <f t="shared" si="1605"/>
        <v>92.933611298276801</v>
      </c>
      <c r="KT194" s="9">
        <f t="shared" si="1368"/>
        <v>91.093351473344953</v>
      </c>
      <c r="KU194" s="9">
        <f t="shared" si="1369"/>
        <v>94.714614417280316</v>
      </c>
      <c r="KV194" s="120">
        <f t="shared" si="1606"/>
        <v>92.903982945312634</v>
      </c>
      <c r="KW194" s="15">
        <f t="shared" si="1607"/>
        <v>-3.5313714169948733E-4</v>
      </c>
      <c r="KX194" s="12"/>
      <c r="KY194" s="11">
        <f t="shared" si="1820"/>
        <v>-3.3707279469551057E-4</v>
      </c>
      <c r="KZ194" s="10">
        <f t="shared" si="1608"/>
        <v>92.98947172413429</v>
      </c>
      <c r="LA194" s="9">
        <f t="shared" si="1370"/>
        <v>91.096778630079413</v>
      </c>
      <c r="LB194" s="9">
        <f t="shared" si="1371"/>
        <v>94.825293543529469</v>
      </c>
      <c r="LC194" s="120">
        <f t="shared" si="1609"/>
        <v>92.961036086804441</v>
      </c>
      <c r="LD194" s="15">
        <f t="shared" si="1610"/>
        <v>-3.6359610437147137E-4</v>
      </c>
      <c r="LE194" s="12"/>
      <c r="LF194" s="11">
        <f t="shared" si="1821"/>
        <v>-3.4758075286581201E-4</v>
      </c>
      <c r="LG194" s="10">
        <f t="shared" si="1611"/>
        <v>93.046471365720691</v>
      </c>
      <c r="LH194" s="9">
        <f t="shared" si="1372"/>
        <v>91.100411799200998</v>
      </c>
      <c r="LI194" s="9">
        <f t="shared" si="1373"/>
        <v>94.938016265074282</v>
      </c>
      <c r="LJ194" s="120">
        <f t="shared" si="1612"/>
        <v>93.01921403213764</v>
      </c>
      <c r="LK194" s="15">
        <f t="shared" si="1613"/>
        <v>-3.7423426385572859E-4</v>
      </c>
      <c r="LL194" s="12"/>
      <c r="LM194" s="11">
        <f t="shared" si="1822"/>
        <v>-3.5826965634751224E-4</v>
      </c>
      <c r="LN194" s="10">
        <f t="shared" si="1614"/>
        <v>93.104596477319035</v>
      </c>
      <c r="LO194" s="9">
        <f t="shared" si="1374"/>
        <v>91.104260678280781</v>
      </c>
      <c r="LP194" s="9">
        <f t="shared" si="1375"/>
        <v>95.052744928660019</v>
      </c>
      <c r="LQ194" s="120">
        <f t="shared" si="1615"/>
        <v>93.0785028034704</v>
      </c>
      <c r="LR194" s="15">
        <f t="shared" si="1616"/>
        <v>-3.8504700260983175E-4</v>
      </c>
      <c r="LS194" s="12"/>
      <c r="LT194" s="11">
        <f t="shared" si="1823"/>
        <v>-3.6913491609024177E-4</v>
      </c>
      <c r="LU194" s="10">
        <f t="shared" si="1617"/>
        <v>93.163833160810611</v>
      </c>
      <c r="LV194" s="9">
        <f t="shared" si="1376"/>
        <v>91.108335181501886</v>
      </c>
      <c r="LW194" s="9">
        <f t="shared" si="1377"/>
        <v>95.169438393270198</v>
      </c>
      <c r="LX194" s="120">
        <f t="shared" si="1618"/>
        <v>93.138886787386042</v>
      </c>
      <c r="LY194" s="15">
        <f t="shared" si="1619"/>
        <v>-3.9602934184943504E-4</v>
      </c>
      <c r="LZ194" s="12"/>
      <c r="MA194" s="11">
        <f t="shared" si="1824"/>
        <v>-3.8017157960407085E-4</v>
      </c>
      <c r="MB194" s="10">
        <f t="shared" si="1620"/>
        <v>93.224165880431656</v>
      </c>
      <c r="MC194" s="9">
        <f t="shared" si="1378"/>
        <v>91.112645425934602</v>
      </c>
      <c r="MD194" s="9">
        <f t="shared" si="1379"/>
        <v>95.288054372963728</v>
      </c>
      <c r="ME194" s="120">
        <f t="shared" si="1621"/>
        <v>93.200349899449165</v>
      </c>
      <c r="MF194" s="15">
        <f t="shared" si="1622"/>
        <v>-4.0717617135472233E-4</v>
      </c>
      <c r="MG194" s="12"/>
      <c r="MH194" s="11">
        <f t="shared" si="1825"/>
        <v>-3.9137456105900101E-4</v>
      </c>
      <c r="MI194" s="10">
        <f t="shared" si="1623"/>
        <v>93.285578629218747</v>
      </c>
      <c r="MJ194" s="9">
        <f t="shared" si="1380"/>
        <v>91.117201721410595</v>
      </c>
      <c r="MK194" s="9">
        <f t="shared" si="1381"/>
        <v>95.408550440099333</v>
      </c>
      <c r="ML194" s="120">
        <f t="shared" si="1624"/>
        <v>93.262876080754964</v>
      </c>
      <c r="MM194" s="15">
        <f t="shared" si="1625"/>
        <v>-4.1848234828996373E-4</v>
      </c>
      <c r="MN194" s="12"/>
      <c r="MO194" s="11">
        <f t="shared" si="1826"/>
        <v>-4.027387402151261E-4</v>
      </c>
      <c r="MP194" s="10">
        <f t="shared" si="1626"/>
        <v>93.348055426304683</v>
      </c>
      <c r="MQ194" s="9">
        <f t="shared" si="1382"/>
        <v>91.122014561804434</v>
      </c>
      <c r="MR194" s="9">
        <f t="shared" si="1383"/>
        <v>95.530881191173876</v>
      </c>
      <c r="MS194" s="120">
        <f t="shared" si="1627"/>
        <v>93.326447876489155</v>
      </c>
      <c r="MT194" s="15">
        <f t="shared" si="1628"/>
        <v>-4.2994242167286475E-4</v>
      </c>
      <c r="MU194" s="12"/>
      <c r="MV194" s="11">
        <f t="shared" si="1827"/>
        <v>-4.1425868621504619E-4</v>
      </c>
      <c r="MW194" s="10">
        <f t="shared" si="1629"/>
        <v>93.41157889209336</v>
      </c>
      <c r="MX194" s="9">
        <f t="shared" si="1384"/>
        <v>91.127094609246456</v>
      </c>
      <c r="MY194" s="9">
        <f t="shared" si="1385"/>
        <v>95.654999560547367</v>
      </c>
      <c r="MZ194" s="120">
        <f t="shared" si="1630"/>
        <v>93.391047084896911</v>
      </c>
      <c r="NA194" s="15">
        <f t="shared" si="1631"/>
        <v>-4.4155076202549861E-4</v>
      </c>
      <c r="NB194" s="12"/>
      <c r="NC194" s="11">
        <f t="shared" si="1828"/>
        <v>-4.2592878736128056E-4</v>
      </c>
      <c r="ND194" s="10">
        <f t="shared" si="1632"/>
        <v>93.476130898175796</v>
      </c>
      <c r="NE194" s="9">
        <f t="shared" si="1386"/>
        <v>91.132452680055863</v>
      </c>
      <c r="NF194" s="9">
        <f t="shared" si="1387"/>
        <v>95.780857284518703</v>
      </c>
      <c r="NG194" s="120">
        <f t="shared" si="1633"/>
        <v>93.45665498228729</v>
      </c>
      <c r="NH194" s="15">
        <f t="shared" si="1634"/>
        <v>-4.5330160800166635E-4</v>
      </c>
      <c r="NI194" s="12"/>
      <c r="NJ194" s="11">
        <f t="shared" si="1829"/>
        <v>-4.3774329773422604E-4</v>
      </c>
      <c r="NK194" s="10">
        <f t="shared" si="1635"/>
        <v>93.541692792460282</v>
      </c>
      <c r="NL194" s="9">
        <f t="shared" si="1388"/>
        <v>91.138099730806218</v>
      </c>
      <c r="NM194" s="9">
        <f t="shared" si="1389"/>
        <v>95.908405445183917</v>
      </c>
      <c r="NN194" s="120">
        <f t="shared" si="1636"/>
        <v>93.523252587995074</v>
      </c>
      <c r="NO194" s="15">
        <f t="shared" si="1637"/>
        <v>-4.6518912078154375E-4</v>
      </c>
      <c r="NP194" s="12"/>
      <c r="NQ194" s="11">
        <f t="shared" si="1830"/>
        <v>-4.4969639161906863E-4</v>
      </c>
      <c r="NR194" s="10">
        <f t="shared" si="1638"/>
        <v>93.608245664418718</v>
      </c>
      <c r="NS194" s="9">
        <f t="shared" si="1390"/>
        <v>91.144046844900828</v>
      </c>
      <c r="NT194" s="9">
        <f t="shared" si="1391"/>
        <v>96.037592771295138</v>
      </c>
      <c r="NU194" s="120">
        <f t="shared" si="1639"/>
        <v>93.59081980809799</v>
      </c>
      <c r="NV194" s="15">
        <f t="shared" si="1640"/>
        <v>-4.7720721968454399E-4</v>
      </c>
      <c r="NW194" s="12"/>
      <c r="NX194" s="11">
        <f t="shared" si="1831"/>
        <v>-4.617819986353725E-4</v>
      </c>
      <c r="NY194" s="10">
        <f t="shared" si="1641"/>
        <v>93.675769486385008</v>
      </c>
      <c r="NZ194" s="9">
        <f t="shared" si="1392"/>
        <v>91.150305214138456</v>
      </c>
      <c r="OA194" s="9">
        <f t="shared" si="1393"/>
        <v>96.168366504558051</v>
      </c>
      <c r="OB194" s="120">
        <f t="shared" si="1642"/>
        <v>93.659335859348261</v>
      </c>
      <c r="OC194" s="15">
        <f t="shared" si="1643"/>
        <v>-4.8934966844629434E-4</v>
      </c>
      <c r="OD194" s="12"/>
      <c r="OE194" s="11">
        <f t="shared" si="1832"/>
        <v>-4.7399389009422898E-4</v>
      </c>
      <c r="OF194" s="10">
        <f t="shared" si="1644"/>
        <v>93.744243538069782</v>
      </c>
      <c r="OG194" s="9">
        <f t="shared" si="1394"/>
        <v>91.156886121363129</v>
      </c>
      <c r="OH194" s="9">
        <f t="shared" si="1395"/>
        <v>96.300672596230783</v>
      </c>
      <c r="OI194" s="120">
        <f t="shared" si="1645"/>
        <v>93.728779358796956</v>
      </c>
      <c r="OJ194" s="15">
        <f t="shared" si="1646"/>
        <v>-5.0161009608245318E-4</v>
      </c>
      <c r="OK194" s="12"/>
      <c r="OL194" s="11">
        <f t="shared" si="1833"/>
        <v>-4.8632569981388015E-4</v>
      </c>
      <c r="OM194" s="10">
        <f t="shared" si="1647"/>
        <v>93.813646496019828</v>
      </c>
      <c r="ON194" s="9">
        <f t="shared" si="1396"/>
        <v>91.16380092273873</v>
      </c>
      <c r="OO194" s="9">
        <f t="shared" si="1397"/>
        <v>96.434455735526171</v>
      </c>
      <c r="OP194" s="120">
        <f t="shared" si="1648"/>
        <v>93.799128329132458</v>
      </c>
      <c r="OQ194" s="15">
        <f t="shared" si="1649"/>
        <v>-5.1398200138698088E-4</v>
      </c>
      <c r="OR194" s="12"/>
      <c r="OS194" s="11">
        <f t="shared" si="1834"/>
        <v>-4.9877092853838111E-4</v>
      </c>
      <c r="OT194" s="10">
        <f t="shared" si="1650"/>
        <v>93.883956438593771</v>
      </c>
      <c r="OU194" s="9">
        <f t="shared" si="1398"/>
        <v>91.171061029277041</v>
      </c>
      <c r="OV194" s="9">
        <f t="shared" si="1399"/>
        <v>96.569659585050871</v>
      </c>
      <c r="OW194" s="120">
        <f t="shared" si="1651"/>
        <v>93.870360307163963</v>
      </c>
      <c r="OX194" s="15">
        <f t="shared" si="1652"/>
        <v>-5.2645877769294188E-4</v>
      </c>
      <c r="OY194" s="12"/>
      <c r="OZ194" s="11">
        <f t="shared" si="1835"/>
        <v>-5.1132296867957908E-4</v>
      </c>
      <c r="PA194" s="10">
        <f t="shared" si="1653"/>
        <v>93.955150954370097</v>
      </c>
      <c r="PB194" s="9">
        <f t="shared" si="1400"/>
        <v>91.178677888233779</v>
      </c>
      <c r="PC194" s="9">
        <f t="shared" si="1401"/>
        <v>96.706226548808431</v>
      </c>
      <c r="PD194" s="120">
        <f t="shared" si="1654"/>
        <v>93.942452218521112</v>
      </c>
      <c r="PE194" s="15">
        <f t="shared" si="1655"/>
        <v>-5.3903369206293372E-4</v>
      </c>
      <c r="PF194" s="12"/>
      <c r="PG194" s="11">
        <f t="shared" si="1836"/>
        <v>-5.2397508337546483E-4</v>
      </c>
      <c r="PH194" s="10">
        <f t="shared" si="1656"/>
        <v>94.027207016150513</v>
      </c>
      <c r="PI194" s="9">
        <f t="shared" si="1402"/>
        <v>91.186662963136882</v>
      </c>
      <c r="PJ194" s="9">
        <f t="shared" si="1403"/>
        <v>96.844097597895768</v>
      </c>
      <c r="PK194" s="120">
        <f t="shared" si="1657"/>
        <v>94.015380280516325</v>
      </c>
      <c r="PL194" s="15">
        <f t="shared" si="1658"/>
        <v>-5.5169987023899914E-4</v>
      </c>
      <c r="PM194" s="12"/>
      <c r="PN194" s="11">
        <f t="shared" si="1837"/>
        <v>-5.3672039131803307E-4</v>
      </c>
      <c r="PO194" s="10">
        <f t="shared" si="1659"/>
        <v>94.10010088317182</v>
      </c>
      <c r="PP194" s="9">
        <f t="shared" si="1404"/>
        <v>91.195027712550086</v>
      </c>
      <c r="PQ194" s="9">
        <f t="shared" si="1405"/>
        <v>96.983212631435137</v>
      </c>
      <c r="PR194" s="120">
        <f t="shared" si="1660"/>
        <v>94.089120171992619</v>
      </c>
      <c r="PS194" s="15">
        <f t="shared" si="1661"/>
        <v>-5.6445033391080784E-4</v>
      </c>
      <c r="PT194" s="12"/>
      <c r="PU194" s="11">
        <f t="shared" si="1838"/>
        <v>-5.495519040502612E-4</v>
      </c>
      <c r="PV194" s="10">
        <f t="shared" si="1662"/>
        <v>94.173808271065099</v>
      </c>
      <c r="PW194" s="9">
        <f t="shared" si="1406"/>
        <v>91.203783569146793</v>
      </c>
      <c r="PX194" s="9">
        <f t="shared" si="1407"/>
        <v>97.123510531503342</v>
      </c>
      <c r="PY194" s="120">
        <f t="shared" si="1663"/>
        <v>94.163647050325068</v>
      </c>
      <c r="PZ194" s="15">
        <f t="shared" si="1664"/>
        <v>-5.772780081128772E-4</v>
      </c>
      <c r="QA194" s="12"/>
      <c r="QB194" s="11">
        <f t="shared" si="1839"/>
        <v>-5.6246253332388225E-4</v>
      </c>
      <c r="QC194" s="10">
        <f t="shared" si="1665"/>
        <v>94.248304368567432</v>
      </c>
      <c r="QD194" s="9">
        <f t="shared" si="1408"/>
        <v>91.21294191831997</v>
      </c>
      <c r="QE194" s="9">
        <f t="shared" si="1409"/>
        <v>97.26492922204487</v>
      </c>
      <c r="QF194" s="120">
        <f t="shared" si="1666"/>
        <v>94.23893557018242</v>
      </c>
      <c r="QG194" s="15">
        <f t="shared" si="1667"/>
        <v>-5.9017572905557705E-4</v>
      </c>
      <c r="QH194" s="12"/>
      <c r="QI194" s="11">
        <f t="shared" si="1840"/>
        <v>-5.754450989000063E-4</v>
      </c>
      <c r="QJ194" s="10">
        <f t="shared" si="1668"/>
        <v>94.323563856012072</v>
      </c>
      <c r="QK194" s="9">
        <f t="shared" si="1410"/>
        <v>91.22251407639358</v>
      </c>
      <c r="QL194" s="9">
        <f t="shared" si="1411"/>
        <v>97.40740573212517</v>
      </c>
      <c r="QM194" s="120">
        <f t="shared" si="1669"/>
        <v>94.314959904259382</v>
      </c>
      <c r="QN194" s="15">
        <f t="shared" si="1670"/>
        <v>-6.0313625241819864E-4</v>
      </c>
      <c r="QO194" s="12"/>
      <c r="QP194" s="11">
        <f t="shared" si="1841"/>
        <v>-5.8849233682148349E-4</v>
      </c>
      <c r="QQ194" s="10">
        <f t="shared" si="1671"/>
        <v>94.399560925810334</v>
      </c>
      <c r="QR194" s="9">
        <f t="shared" si="1412"/>
        <v>91.232511268506073</v>
      </c>
      <c r="QS194" s="9">
        <f t="shared" si="1413"/>
        <v>97.55087626327402</v>
      </c>
      <c r="QT194" s="120">
        <f t="shared" si="1672"/>
        <v>94.391693765890039</v>
      </c>
      <c r="QU194" s="15">
        <f t="shared" si="1673"/>
        <v>-6.1615226207287254E-4</v>
      </c>
      <c r="QV194" s="12"/>
      <c r="QW194" s="11">
        <f t="shared" si="1842"/>
        <v>-6.0159690812608153E-4</v>
      </c>
      <c r="QX194" s="10">
        <f t="shared" si="1674"/>
        <v>94.476269304836961</v>
      </c>
      <c r="QY194" s="9">
        <f t="shared" si="1414"/>
        <v>91.242944606239547</v>
      </c>
      <c r="QZ194" s="9">
        <f t="shared" si="1415"/>
        <v>97.69527626064351</v>
      </c>
      <c r="RA194" s="120">
        <f t="shared" si="1675"/>
        <v>94.469110433441529</v>
      </c>
      <c r="RB194" s="15">
        <f t="shared" si="1676"/>
        <v>-6.2921637920530142E-4</v>
      </c>
      <c r="RC194" s="12"/>
      <c r="RD194" s="11">
        <f t="shared" si="1843"/>
        <v>-6.1475140796672201E-4</v>
      </c>
      <c r="RE194" s="10">
        <f t="shared" si="1677"/>
        <v>94.553662278619456</v>
      </c>
      <c r="RF194" s="9">
        <f t="shared" si="1416"/>
        <v>91.253825065070899</v>
      </c>
      <c r="RG194" s="9">
        <f t="shared" si="1417"/>
        <v>97.840540487696487</v>
      </c>
      <c r="RH194" s="120">
        <f t="shared" si="1678"/>
        <v>94.547182776383693</v>
      </c>
      <c r="RI194" s="15">
        <f t="shared" si="1679"/>
        <v>-6.4232117179708682E-4</v>
      </c>
      <c r="RJ194" s="12"/>
      <c r="RK194" s="11">
        <f t="shared" si="1844"/>
        <v>-6.2794837510384688E-4</v>
      </c>
      <c r="RL194" s="10">
        <f t="shared" si="1680"/>
        <v>94.631712717228737</v>
      </c>
      <c r="RM194" s="9">
        <f t="shared" si="1418"/>
        <v>91.265163461723532</v>
      </c>
      <c r="RN194" s="9">
        <f t="shared" si="1419"/>
        <v>97.986603104105612</v>
      </c>
      <c r="RO194" s="120">
        <f t="shared" si="1681"/>
        <v>94.625883282914572</v>
      </c>
      <c r="RP194" s="15">
        <f t="shared" si="1682"/>
        <v>-6.5545916443089387E-4</v>
      </c>
      <c r="RQ194" s="12"/>
      <c r="RR194" s="11">
        <f t="shared" si="1845"/>
        <v>-6.411803017312308E-4</v>
      </c>
      <c r="RS194" s="10">
        <f t="shared" si="1683"/>
        <v>94.710393102751667</v>
      </c>
      <c r="RT194" s="9">
        <f t="shared" si="1420"/>
        <v>91.276970431500104</v>
      </c>
      <c r="RU194" s="9">
        <f t="shared" si="1421"/>
        <v>98.133397746541107</v>
      </c>
      <c r="RV194" s="120">
        <f t="shared" si="1684"/>
        <v>94.705184089020605</v>
      </c>
      <c r="RW194" s="15">
        <f t="shared" si="1685"/>
        <v>-6.6862284837913377E-4</v>
      </c>
      <c r="RX194" s="12"/>
      <c r="RY194" s="11">
        <f t="shared" si="1846"/>
        <v>-6.5443964359608879E-4</v>
      </c>
      <c r="RZ194" s="10">
        <f t="shared" si="1686"/>
        <v>94.789675558225611</v>
      </c>
      <c r="SA194" s="9">
        <f t="shared" si="1422"/>
        <v>91.289256405678046</v>
      </c>
      <c r="SB194" s="9">
        <f t="shared" si="1423"/>
        <v>98.280857612001071</v>
      </c>
      <c r="SC194" s="120">
        <f t="shared" si="1687"/>
        <v>94.785057008839559</v>
      </c>
      <c r="SD194" s="15">
        <f t="shared" si="1688"/>
        <v>-6.8180469193448057E-4</v>
      </c>
      <c r="SE194" s="12"/>
      <c r="SF194" s="11">
        <f t="shared" si="1847"/>
        <v>-6.6771883037182944E-4</v>
      </c>
      <c r="SG194" s="10">
        <f t="shared" si="1689"/>
        <v>94.869531877903796</v>
      </c>
      <c r="SH194" s="9">
        <f t="shared" si="1424"/>
        <v>91.302031589050472</v>
      </c>
      <c r="SI194" s="9">
        <f t="shared" si="1425"/>
        <v>98.428915543326724</v>
      </c>
      <c r="SJ194" s="120">
        <f t="shared" si="1690"/>
        <v>94.865473566188598</v>
      </c>
      <c r="SK194" s="15">
        <f t="shared" si="1691"/>
        <v>-6.9499715093927674E-4</v>
      </c>
      <c r="SL194" s="12"/>
      <c r="SM194" s="11">
        <f t="shared" si="1848"/>
        <v>-6.8101027624043722E-4</v>
      </c>
      <c r="SN194" s="10">
        <f t="shared" si="1692"/>
        <v>94.949933558714491</v>
      </c>
      <c r="SO194" s="9">
        <f t="shared" si="1426"/>
        <v>91.315305937695484</v>
      </c>
      <c r="SP194" s="9">
        <f t="shared" si="1427"/>
        <v>98.577504116535962</v>
      </c>
      <c r="SQ194" s="120">
        <f t="shared" si="1693"/>
        <v>94.94640502711573</v>
      </c>
      <c r="SR194" s="15">
        <f t="shared" si="1694"/>
        <v>-7.0819267946998577E-4</v>
      </c>
      <c r="SS194" s="12"/>
      <c r="ST194" s="11">
        <f t="shared" si="1849"/>
        <v>-6.9430639064060364E-4</v>
      </c>
      <c r="SU194" s="10">
        <f t="shared" si="1695"/>
        <v>95.030851832772754</v>
      </c>
      <c r="SV194" s="9">
        <f t="shared" si="1428"/>
        <v>91.329089137056599</v>
      </c>
      <c r="SW194" s="9">
        <f t="shared" si="1429"/>
        <v>98.726555729050162</v>
      </c>
      <c r="SX194" s="120">
        <f t="shared" si="1696"/>
        <v>95.027822433053387</v>
      </c>
      <c r="SY194" s="15">
        <f t="shared" si="1697"/>
        <v>-7.2138374057840505E-4</v>
      </c>
      <c r="SZ194" s="12"/>
      <c r="TA194" s="11">
        <f t="shared" si="1850"/>
        <v>-7.0759958908290523E-4</v>
      </c>
      <c r="TB194" s="10">
        <f t="shared" si="1698"/>
        <v>95.112257700522775</v>
      </c>
      <c r="TC194" s="9">
        <f t="shared" si="1430"/>
        <v>91.343390580414322</v>
      </c>
      <c r="TD194" s="9">
        <f t="shared" si="1431"/>
        <v>98.876002394595133</v>
      </c>
      <c r="TE194" s="120">
        <f t="shared" si="1699"/>
        <v>95.109696487504721</v>
      </c>
      <c r="TF194" s="15">
        <f t="shared" si="1700"/>
        <v>-7.3456278839029144E-4</v>
      </c>
      <c r="TG194" s="12"/>
      <c r="TH194" s="11">
        <f t="shared" si="1851"/>
        <v>-7.2088227522130142E-4</v>
      </c>
      <c r="TI194" s="10">
        <f t="shared" si="1701"/>
        <v>95.194121816871387</v>
      </c>
      <c r="TJ194" s="9">
        <f t="shared" si="1432"/>
        <v>91.358219346670396</v>
      </c>
      <c r="TK194" s="9">
        <f t="shared" si="1433"/>
        <v>99.025776048795436</v>
      </c>
      <c r="TL194" s="120">
        <f t="shared" si="1702"/>
        <v>95.191997697732916</v>
      </c>
      <c r="TM194" s="15">
        <f t="shared" si="1703"/>
        <v>-7.4772230007264396E-4</v>
      </c>
      <c r="TN194" s="12"/>
      <c r="TO194" s="11">
        <f t="shared" si="1852"/>
        <v>-7.3414687298614569E-4</v>
      </c>
      <c r="TP194" s="10">
        <f t="shared" si="1704"/>
        <v>95.276414633308931</v>
      </c>
      <c r="TQ194" s="9">
        <f t="shared" si="1434"/>
        <v>91.373584179447619</v>
      </c>
      <c r="TR194" s="9">
        <f t="shared" si="1435"/>
        <v>99.175808896741501</v>
      </c>
      <c r="TS194" s="120">
        <f t="shared" si="1705"/>
        <v>95.27469653809456</v>
      </c>
      <c r="TT194" s="15">
        <f t="shared" si="1706"/>
        <v>-7.6085481176575698E-4</v>
      </c>
      <c r="TU194" s="12"/>
      <c r="TV194" s="11">
        <f t="shared" si="1853"/>
        <v>-7.4738586271814577E-4</v>
      </c>
      <c r="TW194" s="10">
        <f t="shared" si="1707"/>
        <v>95.359106561825456</v>
      </c>
      <c r="TX194" s="9">
        <f t="shared" si="1436"/>
        <v>91.389493467840978</v>
      </c>
      <c r="TY194" s="9">
        <f t="shared" si="1437"/>
        <v>99.326033311567116</v>
      </c>
      <c r="TZ194" s="120">
        <f t="shared" si="1708"/>
        <v>95.357763389704047</v>
      </c>
      <c r="UA194" s="15">
        <f t="shared" si="1709"/>
        <v>-7.7395291056985721E-4</v>
      </c>
      <c r="UB194" s="12"/>
      <c r="UC194" s="11">
        <f t="shared" si="1854"/>
        <v>-7.6059177319872306E-4</v>
      </c>
      <c r="UD194" s="10">
        <f t="shared" si="1710"/>
        <v>95.442167914313444</v>
      </c>
      <c r="UE194" s="9">
        <f t="shared" si="1438"/>
        <v>91.405955227136545</v>
      </c>
      <c r="UF194" s="9">
        <f t="shared" si="1439"/>
        <v>99.476381765701873</v>
      </c>
      <c r="UG194" s="120">
        <f t="shared" si="1711"/>
        <v>95.441168496419209</v>
      </c>
      <c r="UH194" s="15">
        <f t="shared" si="1712"/>
        <v>-7.87009229721242E-4</v>
      </c>
      <c r="UI194" s="12"/>
      <c r="UJ194" s="11">
        <f t="shared" si="1855"/>
        <v>-7.7375717688318542E-4</v>
      </c>
      <c r="UK194" s="10">
        <f t="shared" si="1713"/>
        <v>95.525568858354944</v>
      </c>
      <c r="UL194" s="9">
        <f t="shared" si="1440"/>
        <v>91.42297707963057</v>
      </c>
      <c r="UM194" s="9">
        <f t="shared" si="1441"/>
        <v>99.626786148072014</v>
      </c>
      <c r="UN194" s="120">
        <f t="shared" si="1714"/>
        <v>95.524881613851292</v>
      </c>
      <c r="UO194" s="15">
        <f t="shared" si="1715"/>
        <v>-8.0001638387777231E-4</v>
      </c>
      <c r="UP194" s="12"/>
      <c r="UQ194" s="11">
        <f t="shared" si="1856"/>
        <v>-7.8687462499105046E-4</v>
      </c>
      <c r="UR194" s="10">
        <f t="shared" si="1716"/>
        <v>95.609279064733585</v>
      </c>
      <c r="US194" s="9">
        <f t="shared" si="1442"/>
        <v>91.440566232923217</v>
      </c>
      <c r="UT194" s="9">
        <f t="shared" si="1443"/>
        <v>99.777179441651967</v>
      </c>
      <c r="UU194" s="120">
        <f t="shared" si="1717"/>
        <v>95.608872837287592</v>
      </c>
      <c r="UV194" s="15">
        <f t="shared" si="1718"/>
        <v>-8.1296713482654234E-4</v>
      </c>
      <c r="UW194" s="12"/>
      <c r="UX194" s="11">
        <f t="shared" si="1857"/>
        <v>-7.9993681398356361E-4</v>
      </c>
      <c r="UY194" s="10">
        <f t="shared" si="1719"/>
        <v>95.693268538833877</v>
      </c>
      <c r="UZ194" s="9">
        <f t="shared" si="1444"/>
        <v>91.45872946573472</v>
      </c>
      <c r="VA194" s="9">
        <f t="shared" si="1445"/>
        <v>99.927495040820062</v>
      </c>
      <c r="VB194" s="120">
        <f t="shared" si="1720"/>
        <v>95.693112253277391</v>
      </c>
      <c r="VC194" s="15">
        <f t="shared" si="1721"/>
        <v>-8.258543262971719E-4</v>
      </c>
      <c r="VD194" s="12"/>
      <c r="VE194" s="11">
        <f t="shared" si="1858"/>
        <v>-8.1293652021899082E-4</v>
      </c>
      <c r="VF194" s="10">
        <f t="shared" si="1722"/>
        <v>95.777507270847963</v>
      </c>
      <c r="VG194" s="9">
        <f t="shared" si="1446"/>
        <v>91.477473111498171</v>
      </c>
      <c r="VH194" s="9">
        <f t="shared" si="1447"/>
        <v>100.07766550273224</v>
      </c>
      <c r="VI194" s="120">
        <f t="shared" si="1723"/>
        <v>95.777569307115215</v>
      </c>
      <c r="VJ194" s="15">
        <f t="shared" si="1724"/>
        <v>-8.3867076379866821E-4</v>
      </c>
      <c r="VK194" s="12"/>
      <c r="VL194" s="11">
        <f t="shared" si="1859"/>
        <v>-8.2586647935858025E-4</v>
      </c>
      <c r="VM194" s="10">
        <f t="shared" si="1725"/>
        <v>95.861964600514511</v>
      </c>
      <c r="VN194" s="9">
        <f t="shared" si="1448"/>
        <v>91.496803036940634</v>
      </c>
      <c r="VO194" s="9">
        <f t="shared" si="1449"/>
        <v>100.22762514138202</v>
      </c>
      <c r="VP194" s="120">
        <f t="shared" si="1726"/>
        <v>95.862214089161327</v>
      </c>
      <c r="VQ194" s="15">
        <f t="shared" si="1727"/>
        <v>-8.5140946967483355E-4</v>
      </c>
      <c r="VR194" s="12"/>
      <c r="VS194" s="11">
        <f t="shared" si="1860"/>
        <v>-8.3871964263210793E-4</v>
      </c>
      <c r="VT194" s="10">
        <f t="shared" si="1728"/>
        <v>95.946610509166902</v>
      </c>
      <c r="VU194" s="9">
        <f t="shared" si="1450"/>
        <v>91.516724632730316</v>
      </c>
      <c r="VV194" s="9">
        <f t="shared" si="1451"/>
        <v>100.37730737864717</v>
      </c>
      <c r="VW194" s="120">
        <f t="shared" si="1729"/>
        <v>95.947016005688738</v>
      </c>
      <c r="VX194" s="15">
        <f t="shared" si="1730"/>
        <v>-8.640634256965791E-4</v>
      </c>
      <c r="VY194" s="12"/>
      <c r="VZ194" s="11">
        <f t="shared" si="1861"/>
        <v>-8.5148891841263941E-4</v>
      </c>
      <c r="WA194" s="10">
        <f t="shared" si="1731"/>
        <v>96.031414284752202</v>
      </c>
      <c r="WB194" s="9">
        <f t="shared" si="1452"/>
        <v>91.537242792946842</v>
      </c>
      <c r="WC194" s="9">
        <f t="shared" si="1453"/>
        <v>100.5266470306828</v>
      </c>
      <c r="WD194" s="120">
        <f t="shared" si="1732"/>
        <v>96.031944911814819</v>
      </c>
      <c r="WE194" s="15">
        <f t="shared" si="1733"/>
        <v>-8.7662579802766057E-4</v>
      </c>
      <c r="WF194" s="12"/>
      <c r="WG194" s="11">
        <f t="shared" si="1862"/>
        <v>-8.6416739829193285E-4</v>
      </c>
      <c r="WH194" s="10">
        <f t="shared" si="1734"/>
        <v>96.116345659973319</v>
      </c>
      <c r="WI194" s="9">
        <f t="shared" si="1454"/>
        <v>91.558361905562535</v>
      </c>
      <c r="WJ194" s="9">
        <f t="shared" si="1455"/>
        <v>100.6755781874009</v>
      </c>
      <c r="WK194" s="120">
        <f t="shared" si="1735"/>
        <v>96.116970046481725</v>
      </c>
      <c r="WL194" s="15">
        <f t="shared" si="1736"/>
        <v>-8.8908973136469951E-4</v>
      </c>
      <c r="WM194" s="12"/>
      <c r="WN194" s="11">
        <f t="shared" si="1863"/>
        <v>-8.7674815040175691E-4</v>
      </c>
      <c r="WO194" s="10">
        <f t="shared" si="1737"/>
        <v>96.201373742481707</v>
      </c>
      <c r="WP194" s="9">
        <f t="shared" si="1456"/>
        <v>91.58008583383571</v>
      </c>
      <c r="WQ194" s="9">
        <f t="shared" si="1457"/>
        <v>100.82403627479728</v>
      </c>
      <c r="WR194" s="120">
        <f t="shared" si="1738"/>
        <v>96.202061054316488</v>
      </c>
      <c r="WS194" s="15">
        <f t="shared" si="1739"/>
        <v>-9.0144855186498872E-4</v>
      </c>
      <c r="WT194" s="12"/>
      <c r="WU194" s="11">
        <f t="shared" si="1864"/>
        <v>-8.8922442338846489E-4</v>
      </c>
      <c r="WV194" s="10">
        <f t="shared" si="1740"/>
        <v>96.286468041617013</v>
      </c>
      <c r="WW194" s="9">
        <f t="shared" si="1458"/>
        <v>91.60241790804244</v>
      </c>
      <c r="WX194" s="9">
        <f t="shared" si="1459"/>
        <v>100.97195617400959</v>
      </c>
      <c r="WY194" s="120">
        <f t="shared" si="1741"/>
        <v>96.287187041026016</v>
      </c>
      <c r="WZ194" s="15">
        <f t="shared" si="1742"/>
        <v>-9.1369558452772458E-4</v>
      </c>
      <c r="XA194" s="12"/>
      <c r="XB194" s="11">
        <f t="shared" si="1865"/>
        <v>-9.0158946306209318E-4</v>
      </c>
      <c r="XC194" s="10">
        <f t="shared" si="1743"/>
        <v>96.371597519468935</v>
      </c>
      <c r="XD194" s="9">
        <f t="shared" si="1460"/>
        <v>91.625360909031698</v>
      </c>
      <c r="XE194" s="9">
        <f t="shared" si="1461"/>
        <v>101.11927792628877</v>
      </c>
      <c r="XF194" s="120">
        <f t="shared" si="1744"/>
        <v>96.372319417660236</v>
      </c>
      <c r="XG194" s="15">
        <f t="shared" si="1745"/>
        <v>-9.2582471113319075E-4</v>
      </c>
      <c r="XH194" s="12"/>
      <c r="XI194" s="11">
        <f t="shared" si="1866"/>
        <v>-9.1383707316812794E-4</v>
      </c>
      <c r="XJ194" s="10">
        <f t="shared" si="1746"/>
        <v>96.456733449174237</v>
      </c>
      <c r="XK194" s="9">
        <f t="shared" si="1462"/>
        <v>91.648917080566292</v>
      </c>
      <c r="XL194" s="9">
        <f t="shared" si="1463"/>
        <v>101.2659744951043</v>
      </c>
      <c r="XM194" s="120">
        <f t="shared" si="1747"/>
        <v>96.457445787835297</v>
      </c>
      <c r="XN194" s="15">
        <f t="shared" si="1748"/>
        <v>-9.3783307633526895E-4</v>
      </c>
      <c r="XO194" s="12"/>
      <c r="XP194" s="11">
        <f t="shared" si="1867"/>
        <v>-9.2596433527190522E-4</v>
      </c>
      <c r="XQ194" s="10">
        <f t="shared" si="1749"/>
        <v>96.54186337213649</v>
      </c>
      <c r="XR194" s="9">
        <f t="shared" si="1464"/>
        <v>91.673088283413492</v>
      </c>
      <c r="XS194" s="9">
        <f t="shared" si="1465"/>
        <v>101.41203046148617</v>
      </c>
      <c r="XT194" s="120">
        <f t="shared" si="1750"/>
        <v>96.54255937244983</v>
      </c>
      <c r="XU194" s="15">
        <f t="shared" si="1751"/>
        <v>-9.497189950541606E-4</v>
      </c>
      <c r="XV194" s="12"/>
      <c r="XW194" s="11">
        <f t="shared" si="1868"/>
        <v>-9.3796950684955536E-4</v>
      </c>
      <c r="XX194" s="10">
        <f t="shared" si="1752"/>
        <v>96.626980473293131</v>
      </c>
      <c r="XY194" s="9">
        <f t="shared" si="1466"/>
        <v>91.697876051261957</v>
      </c>
      <c r="XZ194" s="9">
        <f t="shared" si="1467"/>
        <v>101.55743165033451</v>
      </c>
      <c r="YA194" s="120">
        <f t="shared" si="1753"/>
        <v>96.627653850798225</v>
      </c>
      <c r="YB194" s="15">
        <f t="shared" si="1754"/>
        <v>-9.6148093540533535E-4</v>
      </c>
      <c r="YC194" s="12"/>
      <c r="YD194" s="11">
        <f t="shared" si="1869"/>
        <v>-9.4985099947889583E-4</v>
      </c>
      <c r="YE194" s="10">
        <f t="shared" si="1755"/>
        <v>96.712078397210647</v>
      </c>
      <c r="YF194" s="9">
        <f t="shared" si="1468"/>
        <v>91.723281596863913</v>
      </c>
      <c r="YG194" s="9">
        <f t="shared" si="1469"/>
        <v>101.70216509137731</v>
      </c>
      <c r="YH194" s="120">
        <f t="shared" si="1756"/>
        <v>96.712723344120604</v>
      </c>
      <c r="YI194" s="15">
        <f t="shared" si="1757"/>
        <v>-9.7311751429325286E-4</v>
      </c>
      <c r="YJ194" s="12"/>
      <c r="YK194" s="11">
        <f t="shared" si="1870"/>
        <v>-9.6160737449629103E-4</v>
      </c>
      <c r="YL194" s="10">
        <f t="shared" si="1758"/>
        <v>96.79715123169683</v>
      </c>
      <c r="YM194" s="9">
        <f t="shared" si="1470"/>
        <v>91.749305818545665</v>
      </c>
      <c r="YN194" s="9">
        <f t="shared" si="1471"/>
        <v>101.84621897962447</v>
      </c>
      <c r="YO194" s="120">
        <f t="shared" si="1759"/>
        <v>96.797762399085059</v>
      </c>
      <c r="YP194" s="15">
        <f t="shared" si="1760"/>
        <v>-9.8462749292003407E-4</v>
      </c>
      <c r="YQ194" s="12"/>
      <c r="YR194" s="11">
        <f t="shared" si="1871"/>
        <v>-9.7323733856324163E-4</v>
      </c>
      <c r="YS194" s="10">
        <f t="shared" si="1761"/>
        <v>96.882193491336267</v>
      </c>
      <c r="YT194" s="9">
        <f t="shared" si="1472"/>
        <v>91.775949307050837</v>
      </c>
      <c r="YU194" s="9">
        <f t="shared" si="1473"/>
        <v>101.98958263545401</v>
      </c>
      <c r="YV194" s="120">
        <f t="shared" si="1762"/>
        <v>96.882765971252425</v>
      </c>
      <c r="YW194" s="15">
        <f t="shared" si="1763"/>
        <v>-9.9600977222583532E-4</v>
      </c>
      <c r="YX194" s="12"/>
      <c r="YY194" s="11">
        <f t="shared" si="1872"/>
        <v>-9.847397391595362E-4</v>
      </c>
      <c r="YZ194" s="10">
        <f t="shared" si="1764"/>
        <v>96.967200100999406</v>
      </c>
      <c r="ZA194" s="9">
        <f t="shared" si="1474"/>
        <v>91.803212352681058</v>
      </c>
      <c r="ZB194" s="9">
        <f t="shared" si="1475"/>
        <v>102.13224646445165</v>
      </c>
      <c r="ZC194" s="120">
        <f t="shared" si="1765"/>
        <v>96.967729408566356</v>
      </c>
      <c r="ZD194" s="15">
        <f t="shared" si="1766"/>
        <v>-1.0072633882761421E-3</v>
      </c>
      <c r="ZE194" s="12"/>
      <c r="ZF194" s="11">
        <f t="shared" si="1873"/>
        <v>-9.9611356001826946E-4</v>
      </c>
      <c r="ZG194" s="10">
        <f t="shared" si="1767"/>
        <v>97.052166379368543</v>
      </c>
      <c r="ZH194" s="9">
        <f t="shared" si="1476"/>
        <v>91.831094952700141</v>
      </c>
      <c r="ZI194" s="9">
        <f t="shared" si="1477"/>
        <v>102.27420191712321</v>
      </c>
      <c r="ZJ194" s="120">
        <f t="shared" si="1768"/>
        <v>97.052648434911674</v>
      </c>
      <c r="ZK194" s="15">
        <f t="shared" si="1769"/>
        <v>-1.0183875076109901E-3</v>
      </c>
      <c r="ZL194" s="12"/>
      <c r="ZM194" s="11">
        <f t="shared" si="1874"/>
        <v>-1.0073579165178455E-3</v>
      </c>
      <c r="ZN194" s="10">
        <f t="shared" si="1770"/>
        <v>97.137088022523784</v>
      </c>
      <c r="ZO194" s="9">
        <f t="shared" si="1478"/>
        <v>91.859596818968456</v>
      </c>
      <c r="ZP194" s="9">
        <f t="shared" si="1479"/>
        <v>102.41544144859395</v>
      </c>
      <c r="ZQ194" s="120">
        <f t="shared" si="1771"/>
        <v>97.137519133781211</v>
      </c>
      <c r="ZR194" s="15">
        <f t="shared" si="1772"/>
        <v>-1.0293814225704489E-3</v>
      </c>
      <c r="ZS194" s="12"/>
      <c r="ZT194" s="11">
        <f t="shared" si="1875"/>
        <v>-1.0184720510454557E-3</v>
      </c>
      <c r="ZU194" s="10">
        <f t="shared" si="1773"/>
        <v>97.221961087629808</v>
      </c>
      <c r="ZV194" s="9">
        <f t="shared" si="1480"/>
        <v>91.888717385775465</v>
      </c>
      <c r="ZW194" s="9">
        <f t="shared" si="1481"/>
        <v>102.55595847839628</v>
      </c>
      <c r="ZX194" s="120">
        <f t="shared" si="1774"/>
        <v>97.222337932085878</v>
      </c>
      <c r="ZY194" s="15">
        <f t="shared" si="1775"/>
        <v>-1.0402445466093921E-3</v>
      </c>
      <c r="ZZ194" s="12"/>
      <c r="AAA194" s="11">
        <f t="shared" si="1876"/>
        <v>-1.0294553283451658E-3</v>
      </c>
      <c r="AAB194" s="10">
        <f t="shared" si="1776"/>
        <v>97.306781976758401</v>
      </c>
      <c r="AAC194" s="9">
        <f t="shared" si="1482"/>
        <v>91.918455817839401</v>
      </c>
      <c r="AAD194" s="9">
        <f t="shared" si="1483"/>
        <v>102.6957473504477</v>
      </c>
      <c r="AAE194" s="120">
        <f t="shared" si="1777"/>
        <v>97.307101584143552</v>
      </c>
      <c r="AAF194" s="15">
        <f t="shared" si="1778"/>
        <v>-1.0509764096145442E-3</v>
      </c>
      <c r="AAG194" s="12"/>
      <c r="AAH194" s="11">
        <f t="shared" si="1877"/>
        <v>-1.0403072308637653E-3</v>
      </c>
      <c r="AAI194" s="10">
        <f t="shared" si="1779"/>
        <v>97.391547420882773</v>
      </c>
      <c r="AAJ194" s="9">
        <f t="shared" si="1484"/>
        <v>91.948811018444474</v>
      </c>
      <c r="AAK194" s="9">
        <f t="shared" si="1485"/>
        <v>102.834803293308</v>
      </c>
      <c r="AAL194" s="120">
        <f t="shared" si="1780"/>
        <v>97.391807155876236</v>
      </c>
      <c r="AAM194" s="15">
        <f t="shared" si="1781"/>
        <v>-1.0615766532353255E-3</v>
      </c>
      <c r="AAN194" s="12"/>
      <c r="AAO194" s="11">
        <f t="shared" si="1782"/>
        <v>-1.0510273541060786E-3</v>
      </c>
      <c r="AAP194" s="10">
        <f t="shared" si="1783"/>
        <v>97.476254464073548</v>
      </c>
      <c r="AAQ194" s="9">
        <f t="shared" si="1486"/>
        <v>91.97978163768704</v>
      </c>
      <c r="AAR194" s="9">
        <f t="shared" si="1487"/>
        <v>102.97312238080194</v>
      </c>
      <c r="AAS194" s="120">
        <f t="shared" si="1784"/>
        <v>97.476452009244497</v>
      </c>
      <c r="AAT194" s="15">
        <f t="shared" si="1785"/>
        <v>-1.0720450262397218E-3</v>
      </c>
      <c r="AAU194" s="12"/>
      <c r="AAV194" s="11">
        <f t="shared" si="1786"/>
        <v>-1.0616154020111079E-3</v>
      </c>
      <c r="AAW194" s="10">
        <f t="shared" si="1787"/>
        <v>97.56090044792586</v>
      </c>
      <c r="AAX194" s="9">
        <f t="shared" si="1488"/>
        <v>92.011366080803654</v>
      </c>
      <c r="AAY194" s="9">
        <f t="shared" si="1489"/>
        <v>103.11070149308431</v>
      </c>
      <c r="AAZ194" s="120">
        <f t="shared" si="1788"/>
        <v>97.56103378694398</v>
      </c>
      <c r="ABA194" s="15">
        <f t="shared" si="1789"/>
        <v>-1.0823813799053007E-3</v>
      </c>
      <c r="ABB194" s="12"/>
      <c r="ABC194" s="11">
        <f t="shared" si="1227"/>
        <v>-1.0720711823593361E-3</v>
      </c>
      <c r="ABD194" s="10">
        <f t="shared" si="1228"/>
        <v>97.645482996242748</v>
      </c>
      <c r="ABE194" s="9">
        <f t="shared" si="1490"/>
        <v>92.043562516555085</v>
      </c>
      <c r="ABF194" s="9">
        <f t="shared" si="1229"/>
        <v>103.24753827822251</v>
      </c>
      <c r="ABG194" s="120">
        <f t="shared" si="1790"/>
        <v>97.645550397388803</v>
      </c>
      <c r="ABH194" s="15">
        <f t="shared" si="1230"/>
        <v>-1.0925856634552622E-3</v>
      </c>
      <c r="ABI194" s="12"/>
      <c r="ABJ194" s="11">
        <f t="shared" si="1231"/>
        <v>-1.0823946022211939E-3</v>
      </c>
      <c r="ABK194" s="10">
        <f t="shared" si="1232"/>
        <v>97.72999999999999</v>
      </c>
      <c r="ABL194" s="9">
        <f t="shared" si="1491"/>
        <v>92.07636888564204</v>
      </c>
      <c r="ABM194" s="9"/>
      <c r="ABN194" s="101">
        <f t="shared" si="1791"/>
        <v>97.72999999999999</v>
      </c>
      <c r="ABO194" s="15">
        <f t="shared" si="1233"/>
        <v>-1.1026579195477994E-3</v>
      </c>
      <c r="ABP194" s="11"/>
      <c r="ABQ194" s="11"/>
    </row>
    <row r="195" spans="1:745" x14ac:dyDescent="0.2">
      <c r="A195" s="1">
        <f t="shared" si="1492"/>
        <v>175.2</v>
      </c>
      <c r="B195" s="1">
        <f t="shared" si="1792"/>
        <v>-530.86680486868977</v>
      </c>
      <c r="C195" s="1">
        <f t="shared" si="1793"/>
        <v>-2564065.8939724509</v>
      </c>
      <c r="D195" s="2">
        <f t="shared" si="1794"/>
        <v>119.74</v>
      </c>
      <c r="E195" s="7">
        <f t="shared" si="1795"/>
        <v>2.8300000000000001E-3</v>
      </c>
      <c r="F195" s="1">
        <f t="shared" si="1796"/>
        <v>6.2352202539999999E-2</v>
      </c>
      <c r="G195" s="2">
        <f t="shared" si="1797"/>
        <v>3500</v>
      </c>
      <c r="H195" s="3">
        <f t="shared" si="1164"/>
        <v>58.333333333333336</v>
      </c>
      <c r="I195" s="3">
        <f t="shared" si="1165"/>
        <v>366.52</v>
      </c>
      <c r="J195" s="1">
        <f t="shared" si="1798"/>
        <v>0.77</v>
      </c>
      <c r="K195" s="1">
        <f t="shared" si="1799"/>
        <v>0.65</v>
      </c>
      <c r="L195" s="1">
        <f t="shared" si="1166"/>
        <v>0.50050000000000006</v>
      </c>
      <c r="M195" s="40">
        <f t="shared" si="1167"/>
        <v>9.0273513153513143</v>
      </c>
      <c r="N195" s="40">
        <f t="shared" si="1168"/>
        <v>685.17596483516479</v>
      </c>
      <c r="O195" s="1">
        <f t="shared" si="1800"/>
        <v>22.01</v>
      </c>
      <c r="P195" s="1">
        <f t="shared" si="1801"/>
        <v>101</v>
      </c>
      <c r="Q195" s="2">
        <f t="shared" si="1802"/>
        <v>9568.08</v>
      </c>
      <c r="R195" s="1">
        <f t="shared" si="1169"/>
        <v>95.680800000000005</v>
      </c>
      <c r="S195" s="7">
        <f t="shared" si="1803"/>
        <v>0.1084</v>
      </c>
      <c r="T195" s="7">
        <f t="shared" si="1170"/>
        <v>9.228889823999999E-3</v>
      </c>
      <c r="U195" s="7">
        <f t="shared" si="1171"/>
        <v>5.2029491518009133E-2</v>
      </c>
      <c r="V195" s="40">
        <f t="shared" si="1172"/>
        <v>5127.2756619537149</v>
      </c>
      <c r="W195" s="1">
        <f t="shared" si="1804"/>
        <v>0</v>
      </c>
      <c r="X195" s="1">
        <f t="shared" si="1805"/>
        <v>119.74</v>
      </c>
      <c r="Y195" s="1">
        <f t="shared" si="1806"/>
        <v>97.72999999999999</v>
      </c>
      <c r="Z195" s="6">
        <f t="shared" si="1173"/>
        <v>0.80246106979523479</v>
      </c>
      <c r="AA195" s="2">
        <f t="shared" si="1807"/>
        <v>464.2</v>
      </c>
      <c r="AB195" s="40">
        <f t="shared" si="1174"/>
        <v>27481.926356927921</v>
      </c>
      <c r="AC195" s="1">
        <f t="shared" si="1175"/>
        <v>0.20611977595863853</v>
      </c>
      <c r="AD195" s="2">
        <f t="shared" si="1147"/>
        <v>73</v>
      </c>
      <c r="AE195" s="10">
        <f t="shared" si="1176"/>
        <v>15.046743644980612</v>
      </c>
      <c r="AF195" s="12">
        <f t="shared" si="1177"/>
        <v>7.6485193294540871E-2</v>
      </c>
      <c r="AG195" s="43">
        <f t="shared" si="1178"/>
        <v>-1.3624600993312235E-4</v>
      </c>
      <c r="AH195" s="97">
        <f t="shared" si="1179"/>
        <v>3.507706423691695E-5</v>
      </c>
      <c r="AI195" s="11">
        <f t="shared" si="1180"/>
        <v>0</v>
      </c>
      <c r="AJ195" s="43">
        <f t="shared" si="1181"/>
        <v>2.0155016781301474E-3</v>
      </c>
      <c r="AK195" s="43"/>
      <c r="AL195" s="11">
        <f t="shared" si="1182"/>
        <v>0</v>
      </c>
      <c r="AM195" s="10">
        <f t="shared" si="1183"/>
        <v>91.14113507327599</v>
      </c>
      <c r="AN195" s="9"/>
      <c r="AO195" s="9">
        <f t="shared" si="1184"/>
        <v>90.964821406346289</v>
      </c>
      <c r="AP195" s="108">
        <f t="shared" si="1493"/>
        <v>90.964821406346289</v>
      </c>
      <c r="AQ195" s="15">
        <f t="shared" si="1185"/>
        <v>0</v>
      </c>
      <c r="AR195" s="49"/>
      <c r="AS195" s="11">
        <f t="shared" si="1186"/>
        <v>1.7194491148979392E-5</v>
      </c>
      <c r="AT195" s="10">
        <f t="shared" si="1187"/>
        <v>91.052974177288149</v>
      </c>
      <c r="AU195" s="9">
        <f t="shared" si="1188"/>
        <v>90.964821406346289</v>
      </c>
      <c r="AV195" s="9">
        <f t="shared" si="1189"/>
        <v>90.789348532039284</v>
      </c>
      <c r="AW195" s="101">
        <f t="shared" si="1494"/>
        <v>90.877084969192794</v>
      </c>
      <c r="AX195" s="15">
        <f t="shared" si="1495"/>
        <v>1.7111706671933419E-5</v>
      </c>
      <c r="AY195" s="49"/>
      <c r="AZ195" s="11">
        <f t="shared" si="1190"/>
        <v>3.4307767540013286E-5</v>
      </c>
      <c r="BA195" s="10">
        <f t="shared" si="1191"/>
        <v>90.965221566706134</v>
      </c>
      <c r="BB195" s="9">
        <f t="shared" si="1192"/>
        <v>90.964813359349549</v>
      </c>
      <c r="BC195" s="9">
        <f t="shared" si="1193"/>
        <v>90.614697187910039</v>
      </c>
      <c r="BD195" s="101">
        <f t="shared" si="1496"/>
        <v>90.789755273629794</v>
      </c>
      <c r="BE195" s="15">
        <f t="shared" si="1194"/>
        <v>3.4142514906844321E-5</v>
      </c>
      <c r="BF195" s="49"/>
      <c r="BG195" s="11">
        <f t="shared" si="1195"/>
        <v>5.1340115613089211E-5</v>
      </c>
      <c r="BH195" s="10">
        <f t="shared" si="1196"/>
        <v>90.877859676108102</v>
      </c>
      <c r="BI195" s="9">
        <f t="shared" si="1197"/>
        <v>90.964781323356789</v>
      </c>
      <c r="BJ195" s="9">
        <f t="shared" si="1198"/>
        <v>90.440848240093942</v>
      </c>
      <c r="BK195" s="101">
        <f t="shared" si="1497"/>
        <v>90.702814781725365</v>
      </c>
      <c r="BL195" s="15">
        <f t="shared" si="1199"/>
        <v>5.1092735968013622E-5</v>
      </c>
      <c r="BM195" s="49"/>
      <c r="BN195" s="11">
        <f t="shared" si="1200"/>
        <v>6.8291831752888434E-5</v>
      </c>
      <c r="BO195" s="10">
        <f t="shared" si="1201"/>
        <v>90.790871117449342</v>
      </c>
      <c r="BP195" s="9">
        <f t="shared" si="1202"/>
        <v>90.964709582676562</v>
      </c>
      <c r="BQ195" s="9">
        <f t="shared" si="1203"/>
        <v>90.267782689174751</v>
      </c>
      <c r="BR195" s="101">
        <f t="shared" si="1498"/>
        <v>90.61624613592565</v>
      </c>
      <c r="BS195" s="15">
        <f t="shared" si="1204"/>
        <v>6.796269007665032E-5</v>
      </c>
      <c r="BT195" s="12"/>
      <c r="BU195" s="11">
        <f t="shared" si="1205"/>
        <v>8.5163221505662226E-5</v>
      </c>
      <c r="BV195" s="10">
        <f t="shared" si="1206"/>
        <v>90.704238681885187</v>
      </c>
      <c r="BW195" s="9">
        <f t="shared" si="1207"/>
        <v>90.96458264565824</v>
      </c>
      <c r="BX195" s="9">
        <f t="shared" si="1208"/>
        <v>90.095481675741169</v>
      </c>
      <c r="BY195" s="101">
        <f t="shared" si="1499"/>
        <v>90.530032160699704</v>
      </c>
      <c r="BZ195" s="15">
        <f t="shared" si="1209"/>
        <v>8.4752705648939635E-5</v>
      </c>
      <c r="CA195" s="12"/>
      <c r="CB195" s="11">
        <f t="shared" si="1210"/>
        <v>1.0195459882308437E-4</v>
      </c>
      <c r="CC195" s="10">
        <f t="shared" si="1211"/>
        <v>90.617945341425767</v>
      </c>
      <c r="CD195" s="9">
        <f t="shared" si="1212"/>
        <v>90.964385242400937</v>
      </c>
      <c r="CE195" s="9">
        <f t="shared" si="1213"/>
        <v>89.923926485629508</v>
      </c>
      <c r="CF195" s="101">
        <f t="shared" si="1500"/>
        <v>90.444155864015215</v>
      </c>
      <c r="CG195" s="15">
        <f t="shared" si="1214"/>
        <v>1.0146311856138655E-4</v>
      </c>
      <c r="CH195" s="12"/>
      <c r="CI195" s="11">
        <f t="shared" si="1215"/>
        <v>1.1866628533386129E-4</v>
      </c>
      <c r="CJ195" s="10">
        <f t="shared" si="1216"/>
        <v>90.531974250423602</v>
      </c>
      <c r="CK195" s="9">
        <f t="shared" si="1217"/>
        <v>90.964102322443054</v>
      </c>
      <c r="CL195" s="9">
        <f t="shared" si="1218"/>
        <v>89.753098554870476</v>
      </c>
      <c r="CM195" s="101">
        <f t="shared" si="1501"/>
        <v>90.358600438656765</v>
      </c>
      <c r="CN195" s="15">
        <f t="shared" si="1219"/>
        <v>1.180942714430857E-4</v>
      </c>
      <c r="CO195" s="12"/>
      <c r="CP195" s="11">
        <f t="shared" si="1220"/>
        <v>1.3529860964178354E-4</v>
      </c>
      <c r="CQ195" s="10">
        <f t="shared" si="1221"/>
        <v>90.446308746905203</v>
      </c>
      <c r="CR195" s="9">
        <f t="shared" si="1222"/>
        <v>90.963719052436659</v>
      </c>
      <c r="CS195" s="9">
        <f t="shared" si="1309"/>
        <v>89.58297947434005</v>
      </c>
      <c r="CT195" s="101">
        <f t="shared" si="1502"/>
        <v>90.273349263388354</v>
      </c>
      <c r="CU195" s="15">
        <f t="shared" si="1223"/>
        <v>1.3464651299541081E-4</v>
      </c>
      <c r="CV195" s="12"/>
      <c r="CW195" s="11">
        <f t="shared" si="1503"/>
        <v>1.5185190665066469E-4</v>
      </c>
      <c r="CX195" s="10">
        <f t="shared" si="1504"/>
        <v>90.360932353748709</v>
      </c>
      <c r="CY195" s="9">
        <f t="shared" si="1310"/>
        <v>90.963220813810892</v>
      </c>
      <c r="CZ195" s="9">
        <f t="shared" si="1311"/>
        <v>89.413550994127306</v>
      </c>
      <c r="DA195" s="101">
        <f t="shared" si="1505"/>
        <v>90.188385903969106</v>
      </c>
      <c r="DB195" s="15">
        <f t="shared" si="1506"/>
        <v>1.5112019733819819E-4</v>
      </c>
      <c r="DC195" s="12"/>
      <c r="DD195" s="11">
        <f t="shared" si="1507"/>
        <v>1.6832651691534194E-4</v>
      </c>
      <c r="DE195" s="10">
        <f t="shared" si="1508"/>
        <v>90.275828779715894</v>
      </c>
      <c r="DF195" s="9">
        <f t="shared" si="1312"/>
        <v>90.962593200428159</v>
      </c>
      <c r="DG195" s="9">
        <f t="shared" si="1313"/>
        <v>89.244795027624775</v>
      </c>
      <c r="DH195" s="101">
        <f t="shared" si="1509"/>
        <v>90.103694114026467</v>
      </c>
      <c r="DI195" s="15">
        <f t="shared" si="1510"/>
        <v>1.6751568338231579E-4</v>
      </c>
      <c r="DJ195" s="12"/>
      <c r="DK195" s="11">
        <f t="shared" si="1511"/>
        <v>1.847227860185827E-4</v>
      </c>
      <c r="DL195" s="10">
        <f t="shared" si="1512"/>
        <v>90.19098192034312</v>
      </c>
      <c r="DM195" s="9">
        <f t="shared" si="1314"/>
        <v>90.961822016236852</v>
      </c>
      <c r="DN195" s="9">
        <f t="shared" si="1315"/>
        <v>89.076693655351093</v>
      </c>
      <c r="DO195" s="101">
        <f t="shared" si="1513"/>
        <v>90.019257835793979</v>
      </c>
      <c r="DP195" s="15">
        <f t="shared" si="1514"/>
        <v>1.8383333422796976E-4</v>
      </c>
      <c r="DQ195" s="12"/>
      <c r="DR195" s="11">
        <f t="shared" si="1515"/>
        <v>2.0104106397331577E-4</v>
      </c>
      <c r="DS195" s="10">
        <f t="shared" si="1516"/>
        <v>90.106375858697803</v>
      </c>
      <c r="DT195" s="9">
        <f t="shared" si="1316"/>
        <v>90.96089327292384</v>
      </c>
      <c r="DU195" s="9">
        <f t="shared" si="1317"/>
        <v>88.909229128513715</v>
      </c>
      <c r="DV195" s="101">
        <f t="shared" si="1517"/>
        <v>89.935061200718778</v>
      </c>
      <c r="DW195" s="15">
        <f t="shared" si="1518"/>
        <v>2.0007351658837396E-4</v>
      </c>
      <c r="DX195" s="12"/>
      <c r="DY195" s="11">
        <f t="shared" si="1519"/>
        <v>2.1728170464977651E-4</v>
      </c>
      <c r="DZ195" s="10">
        <f t="shared" si="1520"/>
        <v>90.021994866005898</v>
      </c>
      <c r="EA195" s="9">
        <f t="shared" si="1318"/>
        <v>90.959793187570043</v>
      </c>
      <c r="EB195" s="9">
        <f t="shared" si="1319"/>
        <v>88.74238387231803</v>
      </c>
      <c r="EC195" s="101">
        <f t="shared" si="1521"/>
        <v>89.851088529944036</v>
      </c>
      <c r="ED195" s="15">
        <f t="shared" si="1522"/>
        <v>2.1623660023840845E-4</v>
      </c>
      <c r="EE195" s="12"/>
      <c r="EF195" s="11">
        <f t="shared" si="1523"/>
        <v>2.3344506522728886E-4</v>
      </c>
      <c r="EG195" s="10">
        <f t="shared" si="1524"/>
        <v>89.937823402155004</v>
      </c>
      <c r="EH195" s="9">
        <f t="shared" si="1320"/>
        <v>90.958508180312009</v>
      </c>
      <c r="EI195" s="9">
        <f t="shared" si="1321"/>
        <v>88.576140489031886</v>
      </c>
      <c r="EJ195" s="101">
        <f t="shared" si="1525"/>
        <v>89.76732433467194</v>
      </c>
      <c r="EK195" s="15">
        <f t="shared" si="1526"/>
        <v>2.3232295748775402E-4</v>
      </c>
      <c r="EL195" s="12"/>
      <c r="EM195" s="11">
        <f t="shared" si="1527"/>
        <v>2.4953150567010512E-4</v>
      </c>
      <c r="EN195" s="10">
        <f t="shared" si="1528"/>
        <v>89.853846116078984</v>
      </c>
      <c r="EO195" s="9">
        <f t="shared" si="1322"/>
        <v>90.957024872012198</v>
      </c>
      <c r="EP195" s="9">
        <f t="shared" si="1323"/>
        <v>88.410481760815827</v>
      </c>
      <c r="EQ195" s="101">
        <f t="shared" si="1529"/>
        <v>89.683753316414013</v>
      </c>
      <c r="ER195" s="15">
        <f t="shared" si="1530"/>
        <v>2.4833296267769102E-4</v>
      </c>
      <c r="ES195" s="12"/>
      <c r="ET195" s="11">
        <f t="shared" si="1531"/>
        <v>2.6554138822657979E-4</v>
      </c>
      <c r="EU195" s="10">
        <f t="shared" si="1532"/>
        <v>89.770047846030536</v>
      </c>
      <c r="EV195" s="9">
        <f t="shared" si="1324"/>
        <v>90.955330081940716</v>
      </c>
      <c r="EW195" s="9">
        <f t="shared" si="1325"/>
        <v>88.245390652321731</v>
      </c>
      <c r="EX195" s="101">
        <f t="shared" si="1533"/>
        <v>89.600360367131231</v>
      </c>
      <c r="EY195" s="15">
        <f t="shared" si="1534"/>
        <v>2.6426699170162867E-4</v>
      </c>
      <c r="EZ195" s="12"/>
      <c r="FA195" s="11">
        <f t="shared" si="1535"/>
        <v>2.8147507695169474E-4</v>
      </c>
      <c r="FB195" s="10">
        <f t="shared" si="1536"/>
        <v>89.686413619744272</v>
      </c>
      <c r="FC195" s="9">
        <f t="shared" si="1326"/>
        <v>90.953410825470669</v>
      </c>
      <c r="FD195" s="9">
        <f t="shared" si="1327"/>
        <v>88.080850313071622</v>
      </c>
      <c r="FE195" s="101">
        <f t="shared" si="1537"/>
        <v>89.517130569271146</v>
      </c>
      <c r="FF195" s="15">
        <f t="shared" si="1538"/>
        <v>2.8012542154837812E-4</v>
      </c>
      <c r="FG195" s="12"/>
      <c r="FH195" s="11">
        <f t="shared" si="1539"/>
        <v>2.9733293725203947E-4</v>
      </c>
      <c r="FI195" s="10">
        <f t="shared" si="1540"/>
        <v>89.602928654497219</v>
      </c>
      <c r="FJ195" s="9">
        <f t="shared" si="1328"/>
        <v>90.951254311789555</v>
      </c>
      <c r="FK195" s="9">
        <f t="shared" si="1329"/>
        <v>87.916844079624966</v>
      </c>
      <c r="FL195" s="101">
        <f t="shared" si="1541"/>
        <v>89.43404919570726</v>
      </c>
      <c r="FM195" s="15">
        <f t="shared" si="1542"/>
        <v>2.9590862986761542E-4</v>
      </c>
      <c r="FN195" s="12"/>
      <c r="FO195" s="11">
        <f t="shared" si="1543"/>
        <v>3.1311533545264037E-4</v>
      </c>
      <c r="FP195" s="10">
        <f t="shared" si="1544"/>
        <v>89.519578357072021</v>
      </c>
      <c r="FQ195" s="9">
        <f t="shared" si="1330"/>
        <v>90.948847941628571</v>
      </c>
      <c r="FR195" s="9">
        <f t="shared" si="1331"/>
        <v>87.753355477535976</v>
      </c>
      <c r="FS195" s="101">
        <f t="shared" si="1545"/>
        <v>89.351101709582281</v>
      </c>
      <c r="FT195" s="15">
        <f t="shared" si="1546"/>
        <v>3.1161699455758924E-4</v>
      </c>
      <c r="FU195" s="12"/>
      <c r="FV195" s="11">
        <f t="shared" si="1547"/>
        <v>3.2882263838574405E-4</v>
      </c>
      <c r="FW195" s="10">
        <f t="shared" si="1548"/>
        <v>89.436348323624443</v>
      </c>
      <c r="FX195" s="9">
        <f t="shared" si="1332"/>
        <v>90.946179305011739</v>
      </c>
      <c r="FY195" s="9">
        <f t="shared" si="1333"/>
        <v>87.590368223116712</v>
      </c>
      <c r="FZ195" s="101">
        <f t="shared" si="1549"/>
        <v>89.268273764064219</v>
      </c>
      <c r="GA195" s="15">
        <f t="shared" si="1550"/>
        <v>3.2725089337368797E-4</v>
      </c>
      <c r="GB195" s="12"/>
      <c r="GC195" s="11">
        <f t="shared" si="1551"/>
        <v>3.4445521300018809E-4</v>
      </c>
      <c r="GD195" s="10">
        <f t="shared" si="1552"/>
        <v>89.353224339463964</v>
      </c>
      <c r="GE195" s="9">
        <f t="shared" si="1334"/>
        <v>90.94323617902667</v>
      </c>
      <c r="GF195" s="9">
        <f t="shared" si="1335"/>
        <v>87.427866225006639</v>
      </c>
      <c r="GG195" s="101">
        <f t="shared" si="1553"/>
        <v>89.185551202016654</v>
      </c>
      <c r="GH195" s="15">
        <f t="shared" si="1554"/>
        <v>3.4281070355797119E-4</v>
      </c>
      <c r="GI195" s="12"/>
      <c r="GJ195" s="11">
        <f t="shared" si="1224"/>
        <v>3.6001342599147285E-4</v>
      </c>
      <c r="GK195" s="10">
        <f t="shared" si="1225"/>
        <v>89.270192378748561</v>
      </c>
      <c r="GL195" s="9">
        <f t="shared" si="1336"/>
        <v>90.94000652561833</v>
      </c>
      <c r="GM195" s="9">
        <f t="shared" si="1337"/>
        <v>87.265833585559236</v>
      </c>
      <c r="GN195" s="120">
        <f t="shared" si="1555"/>
        <v>89.102920055588783</v>
      </c>
      <c r="GO195" s="15">
        <f t="shared" si="1226"/>
        <v>3.5829680148883144E-4</v>
      </c>
      <c r="GP195" s="12"/>
      <c r="GQ195" s="11">
        <f t="shared" si="1556"/>
        <v>3.7549764345168405E-4</v>
      </c>
      <c r="GR195" s="10">
        <f t="shared" si="1557"/>
        <v>89.18723860409969</v>
      </c>
      <c r="GS195" s="9">
        <f t="shared" si="1338"/>
        <v>90.936478489407321</v>
      </c>
      <c r="GT195" s="9">
        <f t="shared" si="1339"/>
        <v>87.104254602051455</v>
      </c>
      <c r="GU195" s="120">
        <f t="shared" si="1558"/>
        <v>89.020366545729388</v>
      </c>
      <c r="GV195" s="15">
        <f t="shared" si="1559"/>
        <v>3.7370956235027378E-4</v>
      </c>
      <c r="GW195" s="12"/>
      <c r="GX195" s="11">
        <f t="shared" si="1560"/>
        <v>3.909082305388303E-4</v>
      </c>
      <c r="GY195" s="10">
        <f t="shared" si="1561"/>
        <v>89.104349366141008</v>
      </c>
      <c r="GZ195" s="9">
        <f t="shared" si="1340"/>
        <v>90.932640395534008</v>
      </c>
      <c r="HA195" s="9">
        <f t="shared" si="1341"/>
        <v>86.943113767723759</v>
      </c>
      <c r="HB195" s="101">
        <f t="shared" si="1562"/>
        <v>88.937877081628884</v>
      </c>
      <c r="HC195" s="15">
        <f t="shared" si="1563"/>
        <v>3.8904935982026628E-4</v>
      </c>
      <c r="HD195" s="12"/>
      <c r="HE195" s="11">
        <f t="shared" si="1564"/>
        <v>4.0624555116501078E-4</v>
      </c>
      <c r="HF195" s="10">
        <f t="shared" si="1565"/>
        <v>89.021511202965229</v>
      </c>
      <c r="HG195" s="9">
        <f t="shared" si="1342"/>
        <v>90.928480747529505</v>
      </c>
      <c r="HH195" s="9">
        <f t="shared" si="1343"/>
        <v>86.782395772656443</v>
      </c>
      <c r="HI195" s="101">
        <f t="shared" si="1566"/>
        <v>88.855438260092967</v>
      </c>
      <c r="HJ195" s="15">
        <f t="shared" si="1567"/>
        <v>4.0431656577766663E-4</v>
      </c>
      <c r="HK195" s="12"/>
      <c r="HL195" s="11">
        <f t="shared" si="1568"/>
        <v>4.2150996770293442E-4</v>
      </c>
      <c r="HM195" s="10">
        <f t="shared" si="1569"/>
        <v>88.938710839532547</v>
      </c>
      <c r="HN195" s="9">
        <f t="shared" si="1344"/>
        <v>90.923988225214558</v>
      </c>
      <c r="HO195" s="9">
        <f t="shared" si="1345"/>
        <v>86.622085504489235</v>
      </c>
      <c r="HP195" s="120">
        <f t="shared" si="1570"/>
        <v>88.773036864851889</v>
      </c>
      <c r="HQ195" s="15">
        <f t="shared" si="1571"/>
        <v>4.1951155002714689E-4</v>
      </c>
      <c r="HR195" s="12"/>
      <c r="HS195" s="11">
        <f t="shared" si="1808"/>
        <v>4.3670184071026817E-4</v>
      </c>
      <c r="HT195" s="10">
        <f t="shared" si="1572"/>
        <v>88.855935187004505</v>
      </c>
      <c r="HU195" s="9">
        <f t="shared" si="1346"/>
        <v>90.919151682627259</v>
      </c>
      <c r="HV195" s="9">
        <f t="shared" si="1347"/>
        <v>86.462168048992908</v>
      </c>
      <c r="HW195" s="120">
        <f t="shared" si="1573"/>
        <v>88.69065986581009</v>
      </c>
      <c r="HX195" s="15">
        <f t="shared" si="1574"/>
        <v>4.3463468004137238E-4</v>
      </c>
      <c r="HY195" s="12"/>
      <c r="HZ195" s="11">
        <f t="shared" si="1809"/>
        <v>4.5182152867102849E-4</v>
      </c>
      <c r="IA195" s="10">
        <f t="shared" si="1575"/>
        <v>88.773171342018088</v>
      </c>
      <c r="IB195" s="9">
        <f t="shared" si="1348"/>
        <v>90.913960145980354</v>
      </c>
      <c r="IC195" s="9">
        <f t="shared" si="1349"/>
        <v>86.302628690495482</v>
      </c>
      <c r="ID195" s="120">
        <f t="shared" si="1576"/>
        <v>88.608294418237918</v>
      </c>
      <c r="IE195" s="15">
        <f t="shared" si="1577"/>
        <v>4.4968632072024727E-4</v>
      </c>
      <c r="IF195" s="12"/>
      <c r="IG195" s="11">
        <f t="shared" si="1810"/>
        <v>4.6686938775385736E-4</v>
      </c>
      <c r="IH195" s="10">
        <f t="shared" si="1578"/>
        <v>88.690406585901684</v>
      </c>
      <c r="II195" s="9">
        <f t="shared" si="1350"/>
        <v>90.908402811648784</v>
      </c>
      <c r="IJ195" s="9">
        <f t="shared" si="1351"/>
        <v>87.258505648387441</v>
      </c>
      <c r="IK195" s="120">
        <f t="shared" si="1579"/>
        <v>89.083454230018106</v>
      </c>
      <c r="IL195" s="15">
        <f t="shared" si="1580"/>
        <v>3.5592948418445165E-4</v>
      </c>
      <c r="IM195" s="12"/>
      <c r="IN195" s="11">
        <f t="shared" si="1811"/>
        <v>3.7285877756664296E-4</v>
      </c>
      <c r="IO195" s="10">
        <f t="shared" si="1581"/>
        <v>89.166434745744624</v>
      </c>
      <c r="IP195" s="9">
        <f t="shared" si="1352"/>
        <v>90.904921241885603</v>
      </c>
      <c r="IQ195" s="9">
        <f t="shared" si="1353"/>
        <v>93.99776802909652</v>
      </c>
      <c r="IR195" s="120">
        <f t="shared" si="1582"/>
        <v>92.451344635491068</v>
      </c>
      <c r="IS195" s="15">
        <f t="shared" si="1583"/>
        <v>-3.0160722683207771E-4</v>
      </c>
      <c r="IT195" s="12"/>
      <c r="IU195" s="11">
        <f t="shared" si="1812"/>
        <v>-2.8530172036903375E-4</v>
      </c>
      <c r="IV195" s="10">
        <f t="shared" si="1584"/>
        <v>92.537184410263478</v>
      </c>
      <c r="IW195" s="9">
        <f t="shared" si="1354"/>
        <v>90.907421188062102</v>
      </c>
      <c r="IX195" s="9">
        <f t="shared" si="1355"/>
        <v>94.093045383735131</v>
      </c>
      <c r="IY195" s="120">
        <f t="shared" si="1585"/>
        <v>92.500233285898616</v>
      </c>
      <c r="IZ195" s="15">
        <f t="shared" si="1586"/>
        <v>-3.1065466396819081E-4</v>
      </c>
      <c r="JA195" s="12"/>
      <c r="JB195" s="11">
        <f t="shared" si="1813"/>
        <v>-2.9438892191648746E-4</v>
      </c>
      <c r="JC195" s="10">
        <f t="shared" si="1587"/>
        <v>92.586013945921636</v>
      </c>
      <c r="JD195" s="9">
        <f t="shared" si="1356"/>
        <v>90.910073367648053</v>
      </c>
      <c r="JE195" s="9">
        <f t="shared" si="1357"/>
        <v>94.190585696429039</v>
      </c>
      <c r="JF195" s="120">
        <f t="shared" si="1588"/>
        <v>92.550329532038546</v>
      </c>
      <c r="JG195" s="15">
        <f t="shared" si="1589"/>
        <v>-3.1990793406365913E-4</v>
      </c>
      <c r="JH195" s="12"/>
      <c r="JI195" s="11">
        <f t="shared" si="1814"/>
        <v>-3.0368346438749077E-4</v>
      </c>
      <c r="JJ195" s="10">
        <f t="shared" si="1590"/>
        <v>92.63605134399991</v>
      </c>
      <c r="JK195" s="9">
        <f t="shared" si="1358"/>
        <v>90.912885897844404</v>
      </c>
      <c r="JL195" s="9">
        <f t="shared" si="1359"/>
        <v>94.290359397160444</v>
      </c>
      <c r="JM195" s="120">
        <f t="shared" si="1591"/>
        <v>92.601622647502424</v>
      </c>
      <c r="JN195" s="15">
        <f t="shared" si="1592"/>
        <v>-3.2936336194854356E-4</v>
      </c>
      <c r="JO195" s="12"/>
      <c r="JP195" s="11">
        <f t="shared" si="1815"/>
        <v>-3.1318170907378379E-4</v>
      </c>
      <c r="JQ195" s="10">
        <f t="shared" si="1593"/>
        <v>92.68728594627386</v>
      </c>
      <c r="JR195" s="9">
        <f t="shared" si="1360"/>
        <v>90.915867143376886</v>
      </c>
      <c r="JS195" s="9">
        <f t="shared" si="1361"/>
        <v>94.392338537107818</v>
      </c>
      <c r="JT195" s="120">
        <f t="shared" si="1594"/>
        <v>92.654102840242359</v>
      </c>
      <c r="JU195" s="15">
        <f t="shared" si="1595"/>
        <v>-3.3901740641015775E-4</v>
      </c>
      <c r="JV195" s="12"/>
      <c r="JW195" s="11">
        <f t="shared" si="1816"/>
        <v>-3.2288015064749941E-4</v>
      </c>
      <c r="JX195" s="10">
        <f t="shared" si="1596"/>
        <v>92.73970803353015</v>
      </c>
      <c r="JY195" s="9">
        <f t="shared" si="1362"/>
        <v>90.919025718173302</v>
      </c>
      <c r="JZ195" s="9">
        <f t="shared" si="1363"/>
        <v>94.496491584561781</v>
      </c>
      <c r="KA195" s="120">
        <f t="shared" si="1597"/>
        <v>92.707758651367541</v>
      </c>
      <c r="KB195" s="15">
        <f t="shared" si="1598"/>
        <v>-3.4886615253931064E-4</v>
      </c>
      <c r="KC195" s="12"/>
      <c r="KD195" s="11">
        <f t="shared" si="1817"/>
        <v>-3.3277490859478674E-4</v>
      </c>
      <c r="KE195" s="10">
        <f t="shared" si="1599"/>
        <v>92.793306219699403</v>
      </c>
      <c r="KF195" s="9">
        <f t="shared" si="1364"/>
        <v>90.92237047726438</v>
      </c>
      <c r="KG195" s="9">
        <f t="shared" si="1365"/>
        <v>94.602785390460397</v>
      </c>
      <c r="KH195" s="120">
        <f t="shared" si="1600"/>
        <v>92.762577933862389</v>
      </c>
      <c r="KI195" s="15">
        <f t="shared" si="1601"/>
        <v>-3.589055041945628E-4</v>
      </c>
      <c r="KJ195" s="12"/>
      <c r="KK195" s="11">
        <f t="shared" si="1818"/>
        <v>-3.4286191985156414E-4</v>
      </c>
      <c r="KL195" s="10">
        <f t="shared" si="1602"/>
        <v>92.848068431902675</v>
      </c>
      <c r="KM195" s="9">
        <f t="shared" si="1366"/>
        <v>90.925910511067173</v>
      </c>
      <c r="KN195" s="9">
        <f t="shared" si="1367"/>
        <v>94.711187260545856</v>
      </c>
      <c r="KO195" s="120">
        <f t="shared" si="1603"/>
        <v>92.818548885806507</v>
      </c>
      <c r="KP195" s="15">
        <f t="shared" si="1604"/>
        <v>-3.6913138663158143E-4</v>
      </c>
      <c r="KQ195" s="12"/>
      <c r="KR195" s="11">
        <f t="shared" si="1819"/>
        <v>-3.5313714169948733E-4</v>
      </c>
      <c r="KS195" s="10">
        <f t="shared" si="1605"/>
        <v>92.903982945312634</v>
      </c>
      <c r="KT195" s="9">
        <f t="shared" si="1368"/>
        <v>90.929655142855466</v>
      </c>
      <c r="KU195" s="9">
        <f t="shared" si="1369"/>
        <v>94.821660374407884</v>
      </c>
      <c r="KV195" s="120">
        <f t="shared" si="1606"/>
        <v>92.875657758631675</v>
      </c>
      <c r="KW195" s="15">
        <f t="shared" si="1607"/>
        <v>-3.7953930002560015E-4</v>
      </c>
      <c r="KX195" s="12"/>
      <c r="KY195" s="11">
        <f t="shared" si="1820"/>
        <v>-3.6359610437147137E-4</v>
      </c>
      <c r="KZ195" s="10">
        <f t="shared" si="1608"/>
        <v>92.961036086804441</v>
      </c>
      <c r="LA195" s="9">
        <f t="shared" si="1370"/>
        <v>90.933613916552986</v>
      </c>
      <c r="LB195" s="9">
        <f t="shared" si="1371"/>
        <v>94.934167385994499</v>
      </c>
      <c r="LC195" s="120">
        <f t="shared" si="1609"/>
        <v>92.933890651273742</v>
      </c>
      <c r="LD195" s="15">
        <f t="shared" si="1610"/>
        <v>-3.9012467177521802E-4</v>
      </c>
      <c r="LE195" s="12"/>
      <c r="LF195" s="11">
        <f t="shared" si="1821"/>
        <v>-3.7423426385572859E-4</v>
      </c>
      <c r="LG195" s="10">
        <f t="shared" si="1611"/>
        <v>93.01921403213764</v>
      </c>
      <c r="LH195" s="9">
        <f t="shared" si="1372"/>
        <v>90.937796590431049</v>
      </c>
      <c r="LI195" s="9">
        <f t="shared" si="1373"/>
        <v>95.048670425438914</v>
      </c>
      <c r="LJ195" s="120">
        <f t="shared" si="1612"/>
        <v>92.993233507934974</v>
      </c>
      <c r="LK195" s="15">
        <f t="shared" si="1613"/>
        <v>-4.0088285729515753E-4</v>
      </c>
      <c r="LL195" s="12"/>
      <c r="LM195" s="11">
        <f t="shared" si="1822"/>
        <v>-3.8504700260983175E-4</v>
      </c>
      <c r="LN195" s="10">
        <f t="shared" si="1614"/>
        <v>93.0785028034704</v>
      </c>
      <c r="LO195" s="9">
        <f t="shared" si="1374"/>
        <v>90.942213130163921</v>
      </c>
      <c r="LP195" s="9">
        <f t="shared" si="1375"/>
        <v>95.165128148837482</v>
      </c>
      <c r="LQ195" s="120">
        <f t="shared" si="1615"/>
        <v>93.053670639500695</v>
      </c>
      <c r="LR195" s="15">
        <f t="shared" si="1616"/>
        <v>-4.1180885299469468E-4</v>
      </c>
      <c r="LS195" s="12"/>
      <c r="LT195" s="11">
        <f t="shared" si="1823"/>
        <v>-3.9602934184943504E-4</v>
      </c>
      <c r="LU195" s="10">
        <f t="shared" si="1617"/>
        <v>93.138886787386042</v>
      </c>
      <c r="LV195" s="9">
        <f t="shared" si="1376"/>
        <v>90.94687369473111</v>
      </c>
      <c r="LW195" s="9">
        <f t="shared" si="1377"/>
        <v>95.283498077487735</v>
      </c>
      <c r="LX195" s="120">
        <f t="shared" si="1618"/>
        <v>93.11518588610943</v>
      </c>
      <c r="LY195" s="15">
        <f t="shared" si="1619"/>
        <v>-4.2289752576948409E-4</v>
      </c>
      <c r="LZ195" s="12"/>
      <c r="MA195" s="11">
        <f t="shared" si="1824"/>
        <v>-4.0717617135472233E-4</v>
      </c>
      <c r="MB195" s="10">
        <f t="shared" si="1620"/>
        <v>93.200349899449165</v>
      </c>
      <c r="MC195" s="9">
        <f t="shared" si="1378"/>
        <v>90.95178862612471</v>
      </c>
      <c r="MD195" s="9">
        <f t="shared" si="1379"/>
        <v>95.403737599705494</v>
      </c>
      <c r="ME195" s="120">
        <f t="shared" si="1621"/>
        <v>93.177763112915102</v>
      </c>
      <c r="MF195" s="15">
        <f t="shared" si="1622"/>
        <v>-4.3414371170014267E-4</v>
      </c>
      <c r="MG195" s="12"/>
      <c r="MH195" s="11">
        <f t="shared" si="1825"/>
        <v>-4.1848234828996373E-4</v>
      </c>
      <c r="MI195" s="10">
        <f t="shared" si="1623"/>
        <v>93.262876080754964</v>
      </c>
      <c r="MJ195" s="9">
        <f t="shared" si="1380"/>
        <v>90.956968440556921</v>
      </c>
      <c r="MK195" s="9">
        <f t="shared" si="1381"/>
        <v>95.525801143731854</v>
      </c>
      <c r="ML195" s="120">
        <f t="shared" si="1624"/>
        <v>93.241384792144387</v>
      </c>
      <c r="MM195" s="15">
        <f t="shared" si="1625"/>
        <v>-4.4554194121815656E-4</v>
      </c>
      <c r="MN195" s="12"/>
      <c r="MO195" s="11">
        <f t="shared" si="1826"/>
        <v>-4.2994242167286475E-4</v>
      </c>
      <c r="MP195" s="10">
        <f t="shared" si="1626"/>
        <v>93.326447876489155</v>
      </c>
      <c r="MQ195" s="9">
        <f t="shared" si="1382"/>
        <v>90.96242381238909</v>
      </c>
      <c r="MR195" s="9">
        <f t="shared" si="1383"/>
        <v>95.649641489737959</v>
      </c>
      <c r="MS195" s="120">
        <f t="shared" si="1627"/>
        <v>93.306032651063532</v>
      </c>
      <c r="MT195" s="15">
        <f t="shared" si="1628"/>
        <v>-4.570865686167193E-4</v>
      </c>
      <c r="MU195" s="12"/>
      <c r="MV195" s="11">
        <f t="shared" si="1827"/>
        <v>-4.4155076202549861E-4</v>
      </c>
      <c r="MW195" s="10">
        <f t="shared" si="1629"/>
        <v>93.391047084896911</v>
      </c>
      <c r="MX195" s="9">
        <f t="shared" si="1384"/>
        <v>90.96816555990489</v>
      </c>
      <c r="MY195" s="9">
        <f t="shared" si="1385"/>
        <v>95.775210233768362</v>
      </c>
      <c r="MZ195" s="120">
        <f t="shared" si="1630"/>
        <v>93.371687896836619</v>
      </c>
      <c r="NA195" s="15">
        <f t="shared" si="1631"/>
        <v>-4.6877181868077729E-4</v>
      </c>
      <c r="NB195" s="12"/>
      <c r="NC195" s="11">
        <f t="shared" si="1828"/>
        <v>-4.5330160800166635E-4</v>
      </c>
      <c r="ND195" s="10">
        <f t="shared" si="1632"/>
        <v>93.45665498228729</v>
      </c>
      <c r="NE195" s="9">
        <f t="shared" si="1386"/>
        <v>90.974204631270425</v>
      </c>
      <c r="NF195" s="9">
        <f t="shared" si="1387"/>
        <v>95.902458331089321</v>
      </c>
      <c r="NG195" s="120">
        <f t="shared" si="1633"/>
        <v>93.438331481179873</v>
      </c>
      <c r="NH195" s="15">
        <f t="shared" si="1634"/>
        <v>-4.8059184104224826E-4</v>
      </c>
      <c r="NI195" s="12"/>
      <c r="NJ195" s="11">
        <f t="shared" si="1829"/>
        <v>-4.6518912078154375E-4</v>
      </c>
      <c r="NK195" s="10">
        <f t="shared" si="1635"/>
        <v>93.523252587995074</v>
      </c>
      <c r="NL195" s="9">
        <f t="shared" si="1388"/>
        <v>90.98055209106397</v>
      </c>
      <c r="NM195" s="9">
        <f t="shared" si="1389"/>
        <v>96.031334402057524</v>
      </c>
      <c r="NN195" s="120">
        <f t="shared" si="1636"/>
        <v>93.505943246560747</v>
      </c>
      <c r="NO195" s="15">
        <f t="shared" si="1637"/>
        <v>-4.9254054628584054E-4</v>
      </c>
      <c r="NP195" s="12"/>
      <c r="NQ195" s="11">
        <f t="shared" si="1830"/>
        <v>-4.7720721968454399E-4</v>
      </c>
      <c r="NR195" s="10">
        <f t="shared" si="1638"/>
        <v>93.59081980809799</v>
      </c>
      <c r="NS195" s="9">
        <f t="shared" si="1390"/>
        <v>90.987219101684758</v>
      </c>
      <c r="NT195" s="9">
        <f t="shared" si="1391"/>
        <v>96.161785597333392</v>
      </c>
      <c r="NU195" s="120">
        <f t="shared" si="1639"/>
        <v>93.574502349509075</v>
      </c>
      <c r="NV195" s="15">
        <f t="shared" si="1640"/>
        <v>-5.0461169213563393E-4</v>
      </c>
      <c r="NW195" s="12"/>
      <c r="NX195" s="11">
        <f t="shared" si="1831"/>
        <v>-4.8934966844629434E-4</v>
      </c>
      <c r="NY195" s="10">
        <f t="shared" si="1641"/>
        <v>93.659335859348261</v>
      </c>
      <c r="NZ195" s="9">
        <f t="shared" si="1392"/>
        <v>90.994216905935133</v>
      </c>
      <c r="OA195" s="9">
        <f t="shared" si="1393"/>
        <v>96.293757794855182</v>
      </c>
      <c r="OB195" s="120">
        <f t="shared" si="1642"/>
        <v>93.64398735039515</v>
      </c>
      <c r="OC195" s="15">
        <f t="shared" si="1643"/>
        <v>-5.1679890436207596E-4</v>
      </c>
      <c r="OD195" s="12"/>
      <c r="OE195" s="11">
        <f t="shared" si="1832"/>
        <v>-5.0161009608245318E-4</v>
      </c>
      <c r="OF195" s="10">
        <f t="shared" si="1644"/>
        <v>93.728779358796956</v>
      </c>
      <c r="OG195" s="9">
        <f t="shared" si="1394"/>
        <v>91.001556809264144</v>
      </c>
      <c r="OH195" s="9">
        <f t="shared" si="1395"/>
        <v>96.427195628987874</v>
      </c>
      <c r="OI195" s="120">
        <f t="shared" si="1645"/>
        <v>93.714376219126009</v>
      </c>
      <c r="OJ195" s="15">
        <f t="shared" si="1646"/>
        <v>-5.2909568135608358E-4</v>
      </c>
      <c r="OK195" s="12"/>
      <c r="OL195" s="11">
        <f t="shared" si="1833"/>
        <v>-5.1398200138698088E-4</v>
      </c>
      <c r="OM195" s="10">
        <f t="shared" si="1647"/>
        <v>93.799128329132458</v>
      </c>
      <c r="ON195" s="9">
        <f t="shared" si="1396"/>
        <v>91.009250161288833</v>
      </c>
      <c r="OO195" s="9">
        <f t="shared" si="1397"/>
        <v>96.562042726094148</v>
      </c>
      <c r="OP195" s="120">
        <f t="shared" si="1648"/>
        <v>93.785646443691491</v>
      </c>
      <c r="OQ195" s="15">
        <f t="shared" si="1649"/>
        <v>-5.4149541890336557E-4</v>
      </c>
      <c r="OR195" s="12"/>
      <c r="OS195" s="11">
        <f t="shared" si="1834"/>
        <v>-5.2645877769294188E-4</v>
      </c>
      <c r="OT195" s="10">
        <f t="shared" si="1650"/>
        <v>93.870360307163963</v>
      </c>
      <c r="OU195" s="9">
        <f t="shared" si="1398"/>
        <v>91.017308337223284</v>
      </c>
      <c r="OV195" s="9">
        <f t="shared" si="1399"/>
        <v>96.698241473905341</v>
      </c>
      <c r="OW195" s="120">
        <f t="shared" si="1651"/>
        <v>93.857774905564312</v>
      </c>
      <c r="OX195" s="15">
        <f t="shared" si="1652"/>
        <v>-5.5399138950502371E-4</v>
      </c>
      <c r="OY195" s="12"/>
      <c r="OZ195" s="11">
        <f t="shared" si="1835"/>
        <v>-5.3903369206293372E-4</v>
      </c>
      <c r="PA195" s="10">
        <f t="shared" si="1653"/>
        <v>93.942452218521112</v>
      </c>
      <c r="PB195" s="9">
        <f t="shared" si="1400"/>
        <v>91.025742717945732</v>
      </c>
      <c r="PC195" s="9">
        <f t="shared" si="1401"/>
        <v>96.835732848482564</v>
      </c>
      <c r="PD195" s="120">
        <f t="shared" si="1654"/>
        <v>93.930737783214141</v>
      </c>
      <c r="PE195" s="15">
        <f t="shared" si="1655"/>
        <v>-5.6657672744700439E-4</v>
      </c>
      <c r="PF195" s="12"/>
      <c r="PG195" s="11">
        <f t="shared" si="1836"/>
        <v>-5.5169987023899914E-4</v>
      </c>
      <c r="PH195" s="10">
        <f t="shared" si="1656"/>
        <v>94.015380280516325</v>
      </c>
      <c r="PI195" s="9">
        <f t="shared" si="1402"/>
        <v>91.034564668812564</v>
      </c>
      <c r="PJ195" s="9">
        <f t="shared" si="1403"/>
        <v>96.974456774838444</v>
      </c>
      <c r="PK195" s="120">
        <f t="shared" si="1657"/>
        <v>94.004510721825511</v>
      </c>
      <c r="PL195" s="15">
        <f t="shared" si="1658"/>
        <v>-5.7924446603311132E-4</v>
      </c>
      <c r="PM195" s="12"/>
      <c r="PN195" s="11">
        <f t="shared" si="1837"/>
        <v>-5.6445033391080784E-4</v>
      </c>
      <c r="PO195" s="10">
        <f t="shared" si="1659"/>
        <v>94.089120171992619</v>
      </c>
      <c r="PP195" s="9">
        <f t="shared" si="1404"/>
        <v>91.043785518833133</v>
      </c>
      <c r="PQ195" s="9">
        <f t="shared" si="1405"/>
        <v>97.114352182330165</v>
      </c>
      <c r="PR195" s="120">
        <f t="shared" si="1660"/>
        <v>94.079068850581649</v>
      </c>
      <c r="PS195" s="15">
        <f t="shared" si="1661"/>
        <v>-5.9198754501760915E-4</v>
      </c>
      <c r="PT195" s="12"/>
      <c r="PU195" s="11">
        <f t="shared" si="1838"/>
        <v>-5.772780081128772E-4</v>
      </c>
      <c r="PV195" s="10">
        <f t="shared" si="1662"/>
        <v>94.163647050325068</v>
      </c>
      <c r="PW195" s="9">
        <f t="shared" si="1406"/>
        <v>91.053416539408445</v>
      </c>
      <c r="PX195" s="9">
        <f t="shared" si="1407"/>
        <v>97.25535706397126</v>
      </c>
      <c r="PY195" s="120">
        <f t="shared" si="1663"/>
        <v>94.154386801689853</v>
      </c>
      <c r="PZ195" s="15">
        <f t="shared" si="1664"/>
        <v>-6.0479881846255232E-4</v>
      </c>
      <c r="QA195" s="12"/>
      <c r="QB195" s="11">
        <f t="shared" si="1839"/>
        <v>-5.9017572905557705E-4</v>
      </c>
      <c r="QC195" s="10">
        <f t="shared" si="1665"/>
        <v>94.23893557018242</v>
      </c>
      <c r="QD195" s="9">
        <f t="shared" si="1408"/>
        <v>91.063468922699542</v>
      </c>
      <c r="QE195" s="9">
        <f t="shared" si="1409"/>
        <v>97.397408540012691</v>
      </c>
      <c r="QF195" s="120">
        <f t="shared" si="1666"/>
        <v>94.230438731356116</v>
      </c>
      <c r="QG195" s="15">
        <f t="shared" si="1667"/>
        <v>-6.1767106304750957E-4</v>
      </c>
      <c r="QH195" s="12"/>
      <c r="QI195" s="11">
        <f t="shared" si="1840"/>
        <v>-6.0313625241819864E-4</v>
      </c>
      <c r="QJ195" s="10">
        <f t="shared" si="1668"/>
        <v>94.314959904259382</v>
      </c>
      <c r="QK195" s="9">
        <f t="shared" si="1410"/>
        <v>91.073953759696138</v>
      </c>
      <c r="QL195" s="9">
        <f t="shared" si="1411"/>
        <v>97.540442925540532</v>
      </c>
      <c r="QM195" s="120">
        <f t="shared" si="1669"/>
        <v>94.307198342618335</v>
      </c>
      <c r="QN195" s="15">
        <f t="shared" si="1670"/>
        <v>-6.305969868002358E-4</v>
      </c>
      <c r="QO195" s="12"/>
      <c r="QP195" s="11">
        <f t="shared" si="1841"/>
        <v>-6.1615226207287254E-4</v>
      </c>
      <c r="QQ195" s="10">
        <f t="shared" si="1671"/>
        <v>94.391693765890039</v>
      </c>
      <c r="QR195" s="9">
        <f t="shared" si="1412"/>
        <v>91.084882018059147</v>
      </c>
      <c r="QS195" s="9">
        <f t="shared" si="1413"/>
        <v>97.684395801812158</v>
      </c>
      <c r="QT195" s="120">
        <f t="shared" si="1672"/>
        <v>94.38463890993566</v>
      </c>
      <c r="QU195" s="15">
        <f t="shared" si="1673"/>
        <v>-6.4356923821395668E-4</v>
      </c>
      <c r="QV195" s="12"/>
      <c r="QW195" s="11">
        <f t="shared" si="1842"/>
        <v>-6.2921637920530142E-4</v>
      </c>
      <c r="QX195" s="10">
        <f t="shared" si="1674"/>
        <v>94.469110433441529</v>
      </c>
      <c r="QY195" s="9">
        <f t="shared" si="1414"/>
        <v>91.096264519813317</v>
      </c>
      <c r="QZ195" s="9">
        <f t="shared" si="1415"/>
        <v>97.829202091043854</v>
      </c>
      <c r="RA195" s="120">
        <f t="shared" si="1675"/>
        <v>94.462733305428586</v>
      </c>
      <c r="RB195" s="15">
        <f t="shared" si="1676"/>
        <v>-6.5658041571583787E-4</v>
      </c>
      <c r="RC195" s="12"/>
      <c r="RD195" s="11">
        <f t="shared" si="1843"/>
        <v>-6.4232117179708682E-4</v>
      </c>
      <c r="RE195" s="10">
        <f t="shared" si="1677"/>
        <v>94.547182776383693</v>
      </c>
      <c r="RF195" s="9">
        <f t="shared" si="1416"/>
        <v>91.108111918968078</v>
      </c>
      <c r="RG195" s="9">
        <f t="shared" si="1417"/>
        <v>97.97479613432904</v>
      </c>
      <c r="RH195" s="120">
        <f t="shared" si="1678"/>
        <v>94.541454026648552</v>
      </c>
      <c r="RI195" s="15">
        <f t="shared" si="1679"/>
        <v>-6.6962307744776516E-4</v>
      </c>
      <c r="RJ195" s="12"/>
      <c r="RK195" s="11">
        <f t="shared" si="1844"/>
        <v>-6.5545916443089387E-4</v>
      </c>
      <c r="RL195" s="10">
        <f t="shared" si="1680"/>
        <v>94.625883282914572</v>
      </c>
      <c r="RM195" s="9">
        <f t="shared" si="1418"/>
        <v>91.120434679146598</v>
      </c>
      <c r="RN195" s="9">
        <f t="shared" si="1419"/>
        <v>98.121111772363165</v>
      </c>
      <c r="RO195" s="120">
        <f t="shared" si="1681"/>
        <v>94.620773225754874</v>
      </c>
      <c r="RP195" s="15">
        <f t="shared" si="1682"/>
        <v>-6.8268975132000122E-4</v>
      </c>
      <c r="RQ195" s="12"/>
      <c r="RR195" s="11">
        <f t="shared" si="1845"/>
        <v>-6.6862284837913377E-4</v>
      </c>
      <c r="RS195" s="10">
        <f t="shared" si="1683"/>
        <v>94.705184089020605</v>
      </c>
      <c r="RT195" s="9">
        <f t="shared" si="1420"/>
        <v>91.133243051304106</v>
      </c>
      <c r="RU195" s="9">
        <f t="shared" si="1421"/>
        <v>98.268082428628645</v>
      </c>
      <c r="RV195" s="120">
        <f t="shared" si="1684"/>
        <v>94.700662739966376</v>
      </c>
      <c r="RW195" s="15">
        <f t="shared" si="1685"/>
        <v>-6.9577294529604586E-4</v>
      </c>
      <c r="RX195" s="12"/>
      <c r="RY195" s="11">
        <f t="shared" si="1846"/>
        <v>-6.8180469193448057E-4</v>
      </c>
      <c r="RZ195" s="10">
        <f t="shared" si="1686"/>
        <v>94.785057008839559</v>
      </c>
      <c r="SA195" s="9">
        <f t="shared" si="1422"/>
        <v>91.146547051617318</v>
      </c>
      <c r="SB195" s="9">
        <f t="shared" si="1423"/>
        <v>98.415641194681712</v>
      </c>
      <c r="SC195" s="120">
        <f t="shared" si="1687"/>
        <v>94.781094123149515</v>
      </c>
      <c r="SD195" s="15">
        <f t="shared" si="1688"/>
        <v>-7.0886515786578092E-4</v>
      </c>
      <c r="SE195" s="12"/>
      <c r="SF195" s="11">
        <f t="shared" si="1847"/>
        <v>-6.9499715093927674E-4</v>
      </c>
      <c r="SG195" s="10">
        <f t="shared" si="1689"/>
        <v>94.865473566188598</v>
      </c>
      <c r="SH195" s="9">
        <f t="shared" si="1424"/>
        <v>91.160356439626796</v>
      </c>
      <c r="SI195" s="9">
        <f t="shared" si="1425"/>
        <v>98.563720917174862</v>
      </c>
      <c r="SJ195" s="120">
        <f t="shared" si="1690"/>
        <v>94.862038678400836</v>
      </c>
      <c r="SK195" s="15">
        <f t="shared" si="1691"/>
        <v>-7.2195888866321233E-4</v>
      </c>
      <c r="SL195" s="12"/>
      <c r="SM195" s="11">
        <f t="shared" si="1848"/>
        <v>-7.0819267946998577E-4</v>
      </c>
      <c r="SN195" s="10">
        <f t="shared" si="1692"/>
        <v>94.94640502711573</v>
      </c>
      <c r="SO195" s="9">
        <f t="shared" si="1426"/>
        <v>91.174680696714049</v>
      </c>
      <c r="SP195" s="9">
        <f t="shared" si="1427"/>
        <v>98.712254285692453</v>
      </c>
      <c r="SQ195" s="120">
        <f t="shared" si="1693"/>
        <v>94.943467491203251</v>
      </c>
      <c r="SR195" s="15">
        <f t="shared" si="1694"/>
        <v>-7.3504664913084277E-4</v>
      </c>
      <c r="SS195" s="12"/>
      <c r="ST195" s="11">
        <f t="shared" si="1849"/>
        <v>-7.2138374057840505E-4</v>
      </c>
      <c r="SU195" s="10">
        <f t="shared" si="1695"/>
        <v>95.027822433053387</v>
      </c>
      <c r="SV195" s="9">
        <f t="shared" si="1428"/>
        <v>91.189529004991755</v>
      </c>
      <c r="SW195" s="9">
        <f t="shared" si="1429"/>
        <v>98.861173628339046</v>
      </c>
      <c r="SX195" s="120">
        <f t="shared" si="1696"/>
        <v>95.025351316665393</v>
      </c>
      <c r="SY195" s="15">
        <f t="shared" si="1697"/>
        <v>-7.4812094464451388E-4</v>
      </c>
      <c r="SZ195" s="12"/>
      <c r="TA195" s="11">
        <f t="shared" si="1850"/>
        <v>-7.3456278839029144E-4</v>
      </c>
      <c r="TB195" s="10">
        <f t="shared" si="1698"/>
        <v>95.109696487504721</v>
      </c>
      <c r="TC195" s="9">
        <f t="shared" si="1430"/>
        <v>91.204910225510716</v>
      </c>
      <c r="TD195" s="9">
        <f t="shared" si="1431"/>
        <v>99.010411216018213</v>
      </c>
      <c r="TE195" s="120">
        <f t="shared" si="1699"/>
        <v>95.107660720764471</v>
      </c>
      <c r="TF195" s="15">
        <f t="shared" si="1700"/>
        <v>-7.6117430631116837E-4</v>
      </c>
      <c r="TG195" s="12"/>
      <c r="TH195" s="11">
        <f t="shared" si="1851"/>
        <v>-7.4772230007264396E-4</v>
      </c>
      <c r="TI195" s="10">
        <f t="shared" si="1701"/>
        <v>95.191997697732916</v>
      </c>
      <c r="TJ195" s="9">
        <f t="shared" si="1432"/>
        <v>91.220832877815269</v>
      </c>
      <c r="TK195" s="9">
        <f t="shared" si="1433"/>
        <v>99.159899608348141</v>
      </c>
      <c r="TL195" s="120">
        <f t="shared" si="1702"/>
        <v>95.190366243081712</v>
      </c>
      <c r="TM195" s="15">
        <f t="shared" si="1703"/>
        <v>-7.7419932669543225E-4</v>
      </c>
      <c r="TN195" s="12"/>
      <c r="TO195" s="11">
        <f t="shared" si="1852"/>
        <v>-7.6085481176575698E-4</v>
      </c>
      <c r="TP195" s="10">
        <f t="shared" si="1704"/>
        <v>95.27469653809456</v>
      </c>
      <c r="TQ195" s="9">
        <f t="shared" si="1434"/>
        <v>91.237305121182018</v>
      </c>
      <c r="TR195" s="9">
        <f t="shared" si="1435"/>
        <v>99.309571552271549</v>
      </c>
      <c r="TS195" s="120">
        <f t="shared" si="1705"/>
        <v>95.273438336726784</v>
      </c>
      <c r="TT195" s="15">
        <f t="shared" si="1706"/>
        <v>-7.8718865176186439E-4</v>
      </c>
      <c r="TU195" s="12"/>
      <c r="TV195" s="11">
        <f t="shared" si="1853"/>
        <v>-7.7395291056985721E-4</v>
      </c>
      <c r="TW195" s="10">
        <f t="shared" si="1707"/>
        <v>95.357763389704047</v>
      </c>
      <c r="TX195" s="9">
        <f t="shared" si="1436"/>
        <v>91.254334735830611</v>
      </c>
      <c r="TY195" s="9">
        <f t="shared" si="1437"/>
        <v>99.459359913207848</v>
      </c>
      <c r="TZ195" s="120">
        <f t="shared" si="1708"/>
        <v>95.356847324519237</v>
      </c>
      <c r="UA195" s="15">
        <f t="shared" si="1709"/>
        <v>-8.0013497599335046E-4</v>
      </c>
      <c r="UB195" s="12"/>
      <c r="UC195" s="11">
        <f t="shared" si="1854"/>
        <v>-7.87009229721242E-4</v>
      </c>
      <c r="UD195" s="10">
        <f t="shared" si="1710"/>
        <v>95.441168496419209</v>
      </c>
      <c r="UE195" s="9">
        <f t="shared" si="1438"/>
        <v>91.271929104240215</v>
      </c>
      <c r="UF195" s="9">
        <f t="shared" si="1439"/>
        <v>99.609196994779367</v>
      </c>
      <c r="UG195" s="120">
        <f t="shared" si="1711"/>
        <v>95.440563049509791</v>
      </c>
      <c r="UH195" s="15">
        <f t="shared" si="1712"/>
        <v>-8.1303097787434851E-4</v>
      </c>
      <c r="UI195" s="12"/>
      <c r="UJ195" s="11">
        <f t="shared" si="1855"/>
        <v>-8.0001638387777231E-4</v>
      </c>
      <c r="UK195" s="10">
        <f t="shared" si="1713"/>
        <v>95.524881613851292</v>
      </c>
      <c r="UL195" s="9">
        <f t="shared" si="1440"/>
        <v>91.290095189914084</v>
      </c>
      <c r="UM195" s="9">
        <f t="shared" si="1441"/>
        <v>99.759016208840464</v>
      </c>
      <c r="UN195" s="120">
        <f t="shared" si="1714"/>
        <v>95.524555699377274</v>
      </c>
      <c r="UO195" s="15">
        <f t="shared" si="1715"/>
        <v>-8.2586948481909331E-4</v>
      </c>
      <c r="UP195" s="12"/>
      <c r="UQ195" s="11">
        <f t="shared" si="1856"/>
        <v>-8.1296713482654234E-4</v>
      </c>
      <c r="UR195" s="10">
        <f t="shared" si="1716"/>
        <v>95.608872837287592</v>
      </c>
      <c r="US195" s="9">
        <f t="shared" si="1442"/>
        <v>91.30883952376152</v>
      </c>
      <c r="UT195" s="9">
        <f t="shared" si="1443"/>
        <v>99.908751395056612</v>
      </c>
      <c r="UU195" s="120">
        <f t="shared" si="1717"/>
        <v>95.608795459409066</v>
      </c>
      <c r="UV195" s="15">
        <f t="shared" si="1718"/>
        <v>-8.3864340814651574E-4</v>
      </c>
      <c r="UW195" s="12"/>
      <c r="UX195" s="11">
        <f t="shared" si="1857"/>
        <v>-8.258543262971719E-4</v>
      </c>
      <c r="UY195" s="10">
        <f t="shared" si="1719"/>
        <v>95.693112253277391</v>
      </c>
      <c r="UZ195" s="9">
        <f t="shared" si="1444"/>
        <v>91.328168188222634</v>
      </c>
      <c r="VA195" s="9">
        <f t="shared" si="1445"/>
        <v>100.0583355772898</v>
      </c>
      <c r="VB195" s="120">
        <f t="shared" si="1720"/>
        <v>95.693251882756215</v>
      </c>
      <c r="VC195" s="15">
        <f t="shared" si="1721"/>
        <v>-8.5134562335396154E-4</v>
      </c>
      <c r="VD195" s="12"/>
      <c r="VE195" s="11">
        <f t="shared" si="1858"/>
        <v>-8.3867076379866821E-4</v>
      </c>
      <c r="VF195" s="10">
        <f t="shared" si="1722"/>
        <v>95.777569307115215</v>
      </c>
      <c r="VG195" s="9">
        <f t="shared" si="1446"/>
        <v>91.348086796324367</v>
      </c>
      <c r="VH195" s="9">
        <f t="shared" si="1447"/>
        <v>100.20770354559234</v>
      </c>
      <c r="VI195" s="120">
        <f t="shared" si="1723"/>
        <v>95.777895170958345</v>
      </c>
      <c r="VJ195" s="15">
        <f t="shared" si="1724"/>
        <v>-8.6396922394963035E-4</v>
      </c>
      <c r="VK195" s="12"/>
      <c r="VL195" s="11">
        <f t="shared" si="1859"/>
        <v>-8.5140946967483355E-4</v>
      </c>
      <c r="VM195" s="10">
        <f t="shared" si="1725"/>
        <v>95.862214089161327</v>
      </c>
      <c r="VN195" s="9">
        <f t="shared" si="1448"/>
        <v>91.368600482931399</v>
      </c>
      <c r="VO195" s="9">
        <f t="shared" si="1449"/>
        <v>100.35678921843063</v>
      </c>
      <c r="VP195" s="120">
        <f t="shared" si="1726"/>
        <v>95.862694850681009</v>
      </c>
      <c r="VQ195" s="15">
        <f t="shared" si="1727"/>
        <v>-8.7650726507596541E-4</v>
      </c>
      <c r="VR195" s="12"/>
      <c r="VS195" s="11">
        <f t="shared" si="1860"/>
        <v>-8.640634256965791E-4</v>
      </c>
      <c r="VT195" s="10">
        <f t="shared" si="1728"/>
        <v>95.947016005688738</v>
      </c>
      <c r="VU195" s="9">
        <f t="shared" si="1450"/>
        <v>91.389713884691858</v>
      </c>
      <c r="VV195" s="9">
        <f t="shared" si="1451"/>
        <v>100.5055279180671</v>
      </c>
      <c r="VW195" s="120">
        <f t="shared" si="1729"/>
        <v>95.94762090137948</v>
      </c>
      <c r="VX195" s="15">
        <f t="shared" si="1730"/>
        <v>-8.8895298735525E-4</v>
      </c>
      <c r="VY195" s="12"/>
      <c r="VZ195" s="11">
        <f t="shared" si="1861"/>
        <v>-8.7662579802766057E-4</v>
      </c>
      <c r="WA195" s="10">
        <f t="shared" si="1731"/>
        <v>96.031944911814819</v>
      </c>
      <c r="WB195" s="9">
        <f t="shared" si="1452"/>
        <v>91.411431131100414</v>
      </c>
      <c r="WC195" s="9">
        <f t="shared" si="1453"/>
        <v>100.65385425912774</v>
      </c>
      <c r="WD195" s="120">
        <f t="shared" si="1732"/>
        <v>96.032642695114077</v>
      </c>
      <c r="WE195" s="15">
        <f t="shared" si="1733"/>
        <v>-9.0129961185913307E-4</v>
      </c>
      <c r="WF195" s="12"/>
      <c r="WG195" s="11">
        <f t="shared" si="1862"/>
        <v>-8.8908973136469951E-4</v>
      </c>
      <c r="WH195" s="10">
        <f t="shared" si="1734"/>
        <v>96.116970046481725</v>
      </c>
      <c r="WI195" s="9">
        <f t="shared" si="1454"/>
        <v>91.433755826373584</v>
      </c>
      <c r="WJ195" s="9">
        <f t="shared" si="1455"/>
        <v>100.80170420059054</v>
      </c>
      <c r="WK195" s="120">
        <f t="shared" si="1735"/>
        <v>96.11773001348206</v>
      </c>
      <c r="WL195" s="15">
        <f t="shared" si="1736"/>
        <v>-9.1354054198125123E-4</v>
      </c>
      <c r="WM195" s="12"/>
      <c r="WN195" s="11">
        <f t="shared" si="1863"/>
        <v>-9.0144855186498872E-4</v>
      </c>
      <c r="WO195" s="10">
        <f t="shared" si="1737"/>
        <v>96.202061054316488</v>
      </c>
      <c r="WP195" s="9">
        <f t="shared" si="1456"/>
        <v>91.456691041751199</v>
      </c>
      <c r="WQ195" s="9">
        <f t="shared" si="1457"/>
        <v>100.94901317302033</v>
      </c>
      <c r="WR195" s="120">
        <f t="shared" si="1738"/>
        <v>96.202852107385766</v>
      </c>
      <c r="WS195" s="15">
        <f t="shared" si="1739"/>
        <v>-9.2566918156026612E-4</v>
      </c>
      <c r="WT195" s="12"/>
      <c r="WU195" s="11">
        <f t="shared" si="1864"/>
        <v>-9.1369558452772458E-4</v>
      </c>
      <c r="WV195" s="10">
        <f t="shared" si="1740"/>
        <v>96.287187041026016</v>
      </c>
      <c r="WW195" s="9">
        <f t="shared" si="1458"/>
        <v>91.480239299533821</v>
      </c>
      <c r="WX195" s="9">
        <f t="shared" si="1459"/>
        <v>101.09572175475418</v>
      </c>
      <c r="WY195" s="120">
        <f t="shared" si="1741"/>
        <v>96.287980527144001</v>
      </c>
      <c r="WZ195" s="15">
        <f t="shared" si="1742"/>
        <v>-9.3767948996489512E-4</v>
      </c>
      <c r="XA195" s="12"/>
      <c r="XB195" s="11">
        <f t="shared" si="1865"/>
        <v>-9.2582471113319075E-4</v>
      </c>
      <c r="XC195" s="10">
        <f t="shared" si="1743"/>
        <v>96.372319417660236</v>
      </c>
      <c r="XD195" s="9">
        <f t="shared" si="1460"/>
        <v>91.504402586125082</v>
      </c>
      <c r="XE195" s="9">
        <f t="shared" si="1461"/>
        <v>101.2418032922571</v>
      </c>
      <c r="XF195" s="120">
        <f t="shared" si="1744"/>
        <v>96.373102939191085</v>
      </c>
      <c r="XG195" s="15">
        <f t="shared" si="1745"/>
        <v>-9.4956867429492114E-4</v>
      </c>
      <c r="XH195" s="12"/>
      <c r="XI195" s="11">
        <f t="shared" si="1866"/>
        <v>-9.3783307633526895E-4</v>
      </c>
      <c r="XJ195" s="10">
        <f t="shared" si="1746"/>
        <v>96.457445787835297</v>
      </c>
      <c r="XK195" s="9">
        <f t="shared" si="1462"/>
        <v>91.529182507818604</v>
      </c>
      <c r="XL195" s="9">
        <f t="shared" si="1463"/>
        <v>101.3872426936377</v>
      </c>
      <c r="XM195" s="120">
        <f t="shared" si="1747"/>
        <v>96.45821260072816</v>
      </c>
      <c r="XN195" s="15">
        <f t="shared" si="1748"/>
        <v>-9.6133510618217504E-4</v>
      </c>
      <c r="XO195" s="12"/>
      <c r="XP195" s="11">
        <f t="shared" si="1867"/>
        <v>-9.497189950541606E-4</v>
      </c>
      <c r="XQ195" s="10">
        <f t="shared" si="1749"/>
        <v>96.54255937244983</v>
      </c>
      <c r="XR195" s="9">
        <f t="shared" si="1464"/>
        <v>91.554580347412283</v>
      </c>
      <c r="XS195" s="9">
        <f t="shared" si="1465"/>
        <v>101.53202610473254</v>
      </c>
      <c r="XT195" s="120">
        <f t="shared" si="1750"/>
        <v>96.54330322607241</v>
      </c>
      <c r="XU195" s="15">
        <f t="shared" si="1751"/>
        <v>-9.7297730950537714E-4</v>
      </c>
      <c r="XV195" s="12"/>
      <c r="XW195" s="11">
        <f t="shared" si="1868"/>
        <v>-9.6148093540533535E-4</v>
      </c>
      <c r="XX195" s="10">
        <f t="shared" si="1752"/>
        <v>96.627653850798225</v>
      </c>
      <c r="XY195" s="9">
        <f t="shared" si="1466"/>
        <v>91.580597070600632</v>
      </c>
      <c r="XZ195" s="9">
        <f t="shared" si="1467"/>
        <v>101.67614086969554</v>
      </c>
      <c r="YA195" s="120">
        <f t="shared" si="1753"/>
        <v>96.628368970148088</v>
      </c>
      <c r="YB195" s="15">
        <f t="shared" si="1754"/>
        <v>-9.8449395592357047E-4</v>
      </c>
      <c r="YC195" s="12"/>
      <c r="YD195" s="11">
        <f t="shared" si="1869"/>
        <v>-9.7311751429325286E-4</v>
      </c>
      <c r="YE195" s="10">
        <f t="shared" si="1755"/>
        <v>96.712723344120604</v>
      </c>
      <c r="YF195" s="9">
        <f t="shared" si="1468"/>
        <v>91.607233332717769</v>
      </c>
      <c r="YG195" s="9">
        <f t="shared" si="1469"/>
        <v>101.81957549111928</v>
      </c>
      <c r="YH195" s="120">
        <f t="shared" si="1756"/>
        <v>96.713404411918532</v>
      </c>
      <c r="YI195" s="15">
        <f t="shared" si="1757"/>
        <v>-9.9588386032965705E-4</v>
      </c>
      <c r="YJ195" s="12"/>
      <c r="YK195" s="11">
        <f t="shared" si="1870"/>
        <v>-9.8462749292003407E-4</v>
      </c>
      <c r="YL195" s="10">
        <f t="shared" si="1758"/>
        <v>96.797762399085059</v>
      </c>
      <c r="YM195" s="9">
        <f t="shared" si="1470"/>
        <v>91.634489485795555</v>
      </c>
      <c r="YN195" s="9">
        <f t="shared" si="1471"/>
        <v>101.96231958982379</v>
      </c>
      <c r="YO195" s="120">
        <f t="shared" si="1759"/>
        <v>96.798404537809674</v>
      </c>
      <c r="YP195" s="15">
        <f t="shared" si="1760"/>
        <v>-1.0071459762408099E-3</v>
      </c>
      <c r="YQ195" s="12"/>
      <c r="YR195" s="11">
        <f t="shared" si="1871"/>
        <v>-9.9600977222583532E-4</v>
      </c>
      <c r="YS195" s="10">
        <f t="shared" si="1761"/>
        <v>96.882765971252425</v>
      </c>
      <c r="YT195" s="9">
        <f t="shared" si="1472"/>
        <v>91.662365585901995</v>
      </c>
      <c r="YU195" s="9">
        <f t="shared" si="1473"/>
        <v>102.10436386443257</v>
      </c>
      <c r="YV195" s="120">
        <f t="shared" si="1762"/>
        <v>96.883364725167283</v>
      </c>
      <c r="YW195" s="15">
        <f t="shared" si="1763"/>
        <v>-1.0182793911408033E-3</v>
      </c>
      <c r="YX195" s="12"/>
      <c r="YY195" s="11">
        <f t="shared" si="1872"/>
        <v>-1.0072633882761421E-3</v>
      </c>
      <c r="YZ195" s="10">
        <f t="shared" si="1764"/>
        <v>96.967729408566356</v>
      </c>
      <c r="ZA195" s="9">
        <f t="shared" si="1474"/>
        <v>91.690861400726092</v>
      </c>
      <c r="ZB195" s="9">
        <f t="shared" si="1475"/>
        <v>102.24570005085489</v>
      </c>
      <c r="ZC195" s="120">
        <f t="shared" si="1765"/>
        <v>96.968280725790493</v>
      </c>
      <c r="ZD195" s="15">
        <f t="shared" si="1766"/>
        <v>-1.0292833217891535E-3</v>
      </c>
      <c r="ZE195" s="12"/>
      <c r="ZF195" s="11">
        <f t="shared" si="1873"/>
        <v>-1.0183875076109901E-3</v>
      </c>
      <c r="ZG195" s="10">
        <f t="shared" si="1767"/>
        <v>97.052648434911674</v>
      </c>
      <c r="ZH195" s="9">
        <f t="shared" si="1476"/>
        <v>91.719976417376145</v>
      </c>
      <c r="ZI195" s="9">
        <f t="shared" si="1477"/>
        <v>102.38632088178696</v>
      </c>
      <c r="ZJ195" s="120">
        <f t="shared" si="1768"/>
        <v>97.053148649581544</v>
      </c>
      <c r="ZK195" s="15">
        <f t="shared" si="1769"/>
        <v>-1.0401571095112973E-3</v>
      </c>
      <c r="ZL195" s="12"/>
      <c r="ZM195" s="11">
        <f t="shared" si="1874"/>
        <v>-1.0293814225704489E-3</v>
      </c>
      <c r="ZN195" s="10">
        <f t="shared" si="1770"/>
        <v>97.137519133781211</v>
      </c>
      <c r="ZO195" s="9">
        <f t="shared" si="1478"/>
        <v>91.749709850359949</v>
      </c>
      <c r="ZP195" s="9">
        <f t="shared" si="1479"/>
        <v>102.52622004633236</v>
      </c>
      <c r="ZQ195" s="120">
        <f t="shared" si="1771"/>
        <v>97.137964948346152</v>
      </c>
      <c r="ZR195" s="15">
        <f t="shared" si="1772"/>
        <v>-1.050900215482669E-3</v>
      </c>
      <c r="ZS195" s="12"/>
      <c r="ZT195" s="11">
        <f t="shared" si="1875"/>
        <v>-1.0402445466093921E-3</v>
      </c>
      <c r="ZU195" s="10">
        <f t="shared" si="1773"/>
        <v>97.222337932085878</v>
      </c>
      <c r="ZV195" s="9">
        <f t="shared" si="1480"/>
        <v>91.780060649716248</v>
      </c>
      <c r="ZW195" s="9">
        <f t="shared" si="1481"/>
        <v>102.66539214984263</v>
      </c>
      <c r="ZX195" s="120">
        <f t="shared" si="1774"/>
        <v>97.222726399779447</v>
      </c>
      <c r="ZY195" s="15">
        <f t="shared" si="1775"/>
        <v>-1.0615122160194731E-3</v>
      </c>
      <c r="ZZ195" s="12"/>
      <c r="AAA195" s="11">
        <f t="shared" si="1876"/>
        <v>-1.0509764096145442E-3</v>
      </c>
      <c r="AAB195" s="10">
        <f t="shared" si="1776"/>
        <v>97.307101584143552</v>
      </c>
      <c r="AAC195" s="9">
        <f t="shared" si="1482"/>
        <v>91.811027509268172</v>
      </c>
      <c r="AAD195" s="9">
        <f t="shared" si="1483"/>
        <v>102.80383267406543</v>
      </c>
      <c r="AAE195" s="120">
        <f t="shared" si="1777"/>
        <v>97.307430091666802</v>
      </c>
      <c r="AAF195" s="15">
        <f t="shared" si="1778"/>
        <v>-1.0719927978875749E-3</v>
      </c>
      <c r="AAG195" s="12"/>
      <c r="AAH195" s="11">
        <f t="shared" si="1877"/>
        <v>-1.0615766532353255E-3</v>
      </c>
      <c r="AAI195" s="10">
        <f t="shared" si="1779"/>
        <v>97.391807155876236</v>
      </c>
      <c r="AAJ195" s="9">
        <f t="shared" si="1484"/>
        <v>91.842608874970693</v>
      </c>
      <c r="AAK195" s="9">
        <f t="shared" si="1485"/>
        <v>102.94153793768534</v>
      </c>
      <c r="AAL195" s="120">
        <f t="shared" si="1780"/>
        <v>97.392073406328024</v>
      </c>
      <c r="AAM195" s="15">
        <f t="shared" si="1781"/>
        <v>-1.0823417536405177E-3</v>
      </c>
      <c r="AAN195" s="12"/>
      <c r="AAO195" s="11">
        <f t="shared" si="1782"/>
        <v>-1.0720450262397218E-3</v>
      </c>
      <c r="AAP195" s="10">
        <f t="shared" si="1783"/>
        <v>97.476452009244497</v>
      </c>
      <c r="AAQ195" s="9">
        <f t="shared" si="1486"/>
        <v>91.874802953325442</v>
      </c>
      <c r="AAR195" s="9">
        <f t="shared" si="1487"/>
        <v>103.07850505733288</v>
      </c>
      <c r="AAS195" s="120">
        <f t="shared" si="1784"/>
        <v>97.476654005329152</v>
      </c>
      <c r="AAT195" s="15">
        <f t="shared" si="1785"/>
        <v>-1.0925589769965988E-3</v>
      </c>
      <c r="AAU195" s="12"/>
      <c r="AAV195" s="11">
        <f t="shared" si="1786"/>
        <v>-1.0823813799053007E-3</v>
      </c>
      <c r="AAW195" s="10">
        <f t="shared" si="1787"/>
        <v>97.56103378694398</v>
      </c>
      <c r="AAX195" s="9">
        <f t="shared" si="1488"/>
        <v>91.907607719837614</v>
      </c>
      <c r="AAY195" s="9">
        <f t="shared" si="1489"/>
        <v>103.21473190913557</v>
      </c>
      <c r="AAZ195" s="120">
        <f t="shared" si="1788"/>
        <v>97.56116981448659</v>
      </c>
      <c r="ABA195" s="15">
        <f t="shared" si="1789"/>
        <v>-1.102644458264747E-3</v>
      </c>
      <c r="ABB195" s="12"/>
      <c r="ABC195" s="11">
        <f t="shared" si="1227"/>
        <v>-1.0925856634552622E-3</v>
      </c>
      <c r="ABD195" s="10">
        <f t="shared" si="1228"/>
        <v>97.645550397388803</v>
      </c>
      <c r="ABE195" s="9">
        <f t="shared" si="1490"/>
        <v>91.941020927491024</v>
      </c>
      <c r="ABF195" s="9">
        <f t="shared" si="1229"/>
        <v>103.35021709087059</v>
      </c>
      <c r="ABG195" s="120">
        <f t="shared" si="1790"/>
        <v>97.645619009180805</v>
      </c>
      <c r="ABH195" s="15">
        <f t="shared" si="1230"/>
        <v>-1.1125982798272408E-3</v>
      </c>
      <c r="ABI195" s="12"/>
      <c r="ABJ195" s="11">
        <f t="shared" si="1231"/>
        <v>-1.1026579195477994E-3</v>
      </c>
      <c r="ABK195" s="10">
        <f t="shared" si="1232"/>
        <v>97.72999999999999</v>
      </c>
      <c r="ABL195" s="9">
        <f t="shared" si="1491"/>
        <v>91.975040115218874</v>
      </c>
      <c r="ABM195" s="9"/>
      <c r="ABN195" s="101">
        <f t="shared" si="1791"/>
        <v>97.72999999999999</v>
      </c>
      <c r="ABO195" s="15">
        <f t="shared" si="1233"/>
        <v>-1.1224206116876162E-3</v>
      </c>
      <c r="ABP195" s="11"/>
      <c r="ABQ195" s="11"/>
    </row>
    <row r="196" spans="1:745" x14ac:dyDescent="0.2">
      <c r="A196" s="1">
        <f t="shared" si="1492"/>
        <v>175.2</v>
      </c>
      <c r="B196" s="1">
        <f t="shared" si="1792"/>
        <v>-530.86680486868977</v>
      </c>
      <c r="C196" s="1">
        <f t="shared" si="1793"/>
        <v>-2564065.8939724509</v>
      </c>
      <c r="D196" s="2">
        <f t="shared" si="1794"/>
        <v>119.74</v>
      </c>
      <c r="E196" s="7">
        <f t="shared" si="1795"/>
        <v>2.8300000000000001E-3</v>
      </c>
      <c r="F196" s="1">
        <f t="shared" si="1796"/>
        <v>6.2352202539999999E-2</v>
      </c>
      <c r="G196" s="2">
        <f t="shared" si="1797"/>
        <v>3500</v>
      </c>
      <c r="H196" s="3">
        <f t="shared" si="1164"/>
        <v>58.333333333333336</v>
      </c>
      <c r="I196" s="3">
        <f t="shared" si="1165"/>
        <v>366.52</v>
      </c>
      <c r="J196" s="1">
        <f t="shared" si="1798"/>
        <v>0.77</v>
      </c>
      <c r="K196" s="1">
        <f t="shared" si="1799"/>
        <v>0.65</v>
      </c>
      <c r="L196" s="1">
        <f t="shared" si="1166"/>
        <v>0.50050000000000006</v>
      </c>
      <c r="M196" s="40">
        <f t="shared" si="1167"/>
        <v>9.0273513153513143</v>
      </c>
      <c r="N196" s="40">
        <f t="shared" si="1168"/>
        <v>685.17596483516479</v>
      </c>
      <c r="O196" s="1">
        <f t="shared" si="1800"/>
        <v>22.01</v>
      </c>
      <c r="P196" s="1">
        <f t="shared" si="1801"/>
        <v>101</v>
      </c>
      <c r="Q196" s="2">
        <f t="shared" si="1802"/>
        <v>9568.08</v>
      </c>
      <c r="R196" s="1">
        <f t="shared" si="1169"/>
        <v>95.680800000000005</v>
      </c>
      <c r="S196" s="7">
        <f t="shared" si="1803"/>
        <v>0.1084</v>
      </c>
      <c r="T196" s="7">
        <f t="shared" si="1170"/>
        <v>9.228889823999999E-3</v>
      </c>
      <c r="U196" s="7">
        <f t="shared" si="1171"/>
        <v>5.2029491518009133E-2</v>
      </c>
      <c r="V196" s="40">
        <f t="shared" si="1172"/>
        <v>5127.2756619537149</v>
      </c>
      <c r="W196" s="1">
        <f t="shared" si="1804"/>
        <v>0</v>
      </c>
      <c r="X196" s="1">
        <f t="shared" si="1805"/>
        <v>119.74</v>
      </c>
      <c r="Y196" s="1">
        <f t="shared" si="1806"/>
        <v>97.72999999999999</v>
      </c>
      <c r="Z196" s="6">
        <f t="shared" si="1173"/>
        <v>0.80246106979523479</v>
      </c>
      <c r="AA196" s="2">
        <f t="shared" si="1807"/>
        <v>464.2</v>
      </c>
      <c r="AB196" s="40">
        <f t="shared" si="1174"/>
        <v>27481.926356927921</v>
      </c>
      <c r="AC196" s="1">
        <f t="shared" si="1175"/>
        <v>0.20611977595863853</v>
      </c>
      <c r="AD196" s="2">
        <f t="shared" si="1147"/>
        <v>74</v>
      </c>
      <c r="AE196" s="10">
        <f t="shared" si="1176"/>
        <v>15.252863420939251</v>
      </c>
      <c r="AF196" s="12">
        <f t="shared" si="1177"/>
        <v>7.5529675842672755E-2</v>
      </c>
      <c r="AG196" s="43">
        <f t="shared" si="1178"/>
        <v>-1.3601277822487747E-4</v>
      </c>
      <c r="AH196" s="97">
        <f t="shared" si="1179"/>
        <v>3.5018556954978484E-5</v>
      </c>
      <c r="AI196" s="11">
        <f t="shared" si="1180"/>
        <v>0</v>
      </c>
      <c r="AJ196" s="43">
        <f t="shared" si="1181"/>
        <v>2.0153038468271917E-3</v>
      </c>
      <c r="AK196" s="43"/>
      <c r="AL196" s="11">
        <f t="shared" si="1182"/>
        <v>0</v>
      </c>
      <c r="AM196" s="10">
        <f t="shared" si="1183"/>
        <v>90.964821406346289</v>
      </c>
      <c r="AN196" s="9"/>
      <c r="AO196" s="9">
        <f t="shared" si="1184"/>
        <v>90.789356579036038</v>
      </c>
      <c r="AP196" s="108">
        <f t="shared" si="1493"/>
        <v>90.789356579036038</v>
      </c>
      <c r="AQ196" s="15">
        <f t="shared" si="1185"/>
        <v>0</v>
      </c>
      <c r="AR196" s="49"/>
      <c r="AS196" s="11">
        <f t="shared" si="1186"/>
        <v>1.7111706671933419E-5</v>
      </c>
      <c r="AT196" s="10">
        <f t="shared" si="1187"/>
        <v>90.877084969192794</v>
      </c>
      <c r="AU196" s="9">
        <f t="shared" si="1188"/>
        <v>90.789356579036038</v>
      </c>
      <c r="AV196" s="9">
        <f t="shared" si="1189"/>
        <v>90.614729223902799</v>
      </c>
      <c r="AW196" s="101">
        <f t="shared" si="1494"/>
        <v>90.702042901469412</v>
      </c>
      <c r="AX196" s="15">
        <f t="shared" si="1495"/>
        <v>1.7029253608212761E-5</v>
      </c>
      <c r="AY196" s="49"/>
      <c r="AZ196" s="11">
        <f t="shared" si="1190"/>
        <v>3.4142514906844321E-5</v>
      </c>
      <c r="BA196" s="10">
        <f t="shared" si="1191"/>
        <v>90.789755273629794</v>
      </c>
      <c r="BB196" s="9">
        <f t="shared" si="1192"/>
        <v>90.789348609401657</v>
      </c>
      <c r="BC196" s="9">
        <f t="shared" si="1193"/>
        <v>90.440919980774169</v>
      </c>
      <c r="BD196" s="101">
        <f t="shared" si="1496"/>
        <v>90.615134295087913</v>
      </c>
      <c r="BE196" s="15">
        <f t="shared" si="1194"/>
        <v>3.3977949655892068E-5</v>
      </c>
      <c r="BF196" s="49"/>
      <c r="BG196" s="11">
        <f t="shared" si="1195"/>
        <v>5.1092735968013622E-5</v>
      </c>
      <c r="BH196" s="10">
        <f t="shared" si="1196"/>
        <v>90.702814781725365</v>
      </c>
      <c r="BI196" s="9">
        <f t="shared" si="1197"/>
        <v>90.789316881488475</v>
      </c>
      <c r="BJ196" s="9">
        <f t="shared" si="1198"/>
        <v>90.26790962619306</v>
      </c>
      <c r="BK196" s="101">
        <f t="shared" si="1497"/>
        <v>90.528613253840774</v>
      </c>
      <c r="BL196" s="15">
        <f t="shared" si="1199"/>
        <v>5.0846423097985135E-5</v>
      </c>
      <c r="BM196" s="49"/>
      <c r="BN196" s="11">
        <f t="shared" si="1200"/>
        <v>6.796269007665032E-5</v>
      </c>
      <c r="BO196" s="10">
        <f t="shared" si="1201"/>
        <v>90.61624613592565</v>
      </c>
      <c r="BP196" s="9">
        <f t="shared" si="1202"/>
        <v>90.789245830849922</v>
      </c>
      <c r="BQ196" s="9">
        <f t="shared" si="1203"/>
        <v>90.095679078998472</v>
      </c>
      <c r="BR196" s="101">
        <f t="shared" si="1498"/>
        <v>90.442462454924197</v>
      </c>
      <c r="BS196" s="15">
        <f t="shared" si="1204"/>
        <v>6.763501687630836E-5</v>
      </c>
      <c r="BT196" s="12"/>
      <c r="BU196" s="11">
        <f t="shared" si="1205"/>
        <v>8.4752705648939635E-5</v>
      </c>
      <c r="BV196" s="10">
        <f t="shared" si="1206"/>
        <v>90.530032160699704</v>
      </c>
      <c r="BW196" s="9">
        <f t="shared" si="1207"/>
        <v>90.789120114901252</v>
      </c>
      <c r="BX196" s="9">
        <f t="shared" si="1208"/>
        <v>89.924209405587376</v>
      </c>
      <c r="BY196" s="101">
        <f t="shared" si="1499"/>
        <v>90.356664760244314</v>
      </c>
      <c r="BZ196" s="15">
        <f t="shared" si="1209"/>
        <v>8.4344081178610428E-5</v>
      </c>
      <c r="CA196" s="12"/>
      <c r="CB196" s="11">
        <f t="shared" si="1210"/>
        <v>1.0146311856138655E-4</v>
      </c>
      <c r="CC196" s="10">
        <f t="shared" si="1211"/>
        <v>90.444155864015215</v>
      </c>
      <c r="CD196" s="9">
        <f t="shared" si="1212"/>
        <v>90.788924610564948</v>
      </c>
      <c r="CE196" s="9">
        <f t="shared" si="1213"/>
        <v>89.753481824876872</v>
      </c>
      <c r="CF196" s="101">
        <f t="shared" si="1500"/>
        <v>90.27120321772091</v>
      </c>
      <c r="CG196" s="15">
        <f t="shared" si="1214"/>
        <v>1.0097397272507164E-4</v>
      </c>
      <c r="CH196" s="12"/>
      <c r="CI196" s="11">
        <f t="shared" si="1215"/>
        <v>1.180942714430857E-4</v>
      </c>
      <c r="CJ196" s="10">
        <f t="shared" si="1216"/>
        <v>90.358600438656765</v>
      </c>
      <c r="CK196" s="9">
        <f t="shared" si="1217"/>
        <v>90.788644411902055</v>
      </c>
      <c r="CL196" s="9">
        <f t="shared" si="1218"/>
        <v>89.583477712965816</v>
      </c>
      <c r="CM196" s="101">
        <f t="shared" si="1501"/>
        <v>90.186061062433936</v>
      </c>
      <c r="CN196" s="15">
        <f t="shared" si="1219"/>
        <v>1.1752505408271904E-4</v>
      </c>
      <c r="CO196" s="12"/>
      <c r="CP196" s="11">
        <f t="shared" si="1220"/>
        <v>1.3464651299541081E-4</v>
      </c>
      <c r="CQ196" s="10">
        <f t="shared" si="1221"/>
        <v>90.273349263388354</v>
      </c>
      <c r="CR196" s="9">
        <f t="shared" si="1222"/>
        <v>90.788264827733443</v>
      </c>
      <c r="CS196" s="9">
        <f t="shared" si="1309"/>
        <v>89.414178607510053</v>
      </c>
      <c r="CT196" s="101">
        <f t="shared" si="1502"/>
        <v>90.10122171762174</v>
      </c>
      <c r="CU196" s="15">
        <f t="shared" si="1223"/>
        <v>1.3399769300679823E-4</v>
      </c>
      <c r="CV196" s="12"/>
      <c r="CW196" s="11">
        <f t="shared" si="1503"/>
        <v>1.5112019733819819E-4</v>
      </c>
      <c r="CX196" s="10">
        <f t="shared" si="1504"/>
        <v>90.188385903969106</v>
      </c>
      <c r="CY196" s="9">
        <f t="shared" si="1310"/>
        <v>90.787771379254991</v>
      </c>
      <c r="CZ196" s="9">
        <f t="shared" si="1311"/>
        <v>89.245566211816083</v>
      </c>
      <c r="DA196" s="101">
        <f t="shared" si="1505"/>
        <v>90.016668795535537</v>
      </c>
      <c r="DB196" s="15">
        <f t="shared" si="1506"/>
        <v>1.5039226180899945E-4</v>
      </c>
      <c r="DC196" s="12"/>
      <c r="DD196" s="11">
        <f t="shared" si="1507"/>
        <v>1.6751568338231579E-4</v>
      </c>
      <c r="DE196" s="10">
        <f t="shared" si="1508"/>
        <v>90.103694114026467</v>
      </c>
      <c r="DF196" s="9">
        <f t="shared" si="1312"/>
        <v>90.787149797650287</v>
      </c>
      <c r="DG196" s="9">
        <f t="shared" si="1313"/>
        <v>89.077622398664118</v>
      </c>
      <c r="DH196" s="101">
        <f t="shared" si="1509"/>
        <v>89.932386098157195</v>
      </c>
      <c r="DI196" s="15">
        <f t="shared" si="1510"/>
        <v>1.6670913675185332E-4</v>
      </c>
      <c r="DJ196" s="12"/>
      <c r="DK196" s="11">
        <f t="shared" si="1511"/>
        <v>1.8383333422796976E-4</v>
      </c>
      <c r="DL196" s="10">
        <f t="shared" si="1512"/>
        <v>90.019257835793979</v>
      </c>
      <c r="DM196" s="9">
        <f t="shared" si="1314"/>
        <v>90.786386021704217</v>
      </c>
      <c r="DN196" s="9">
        <f t="shared" si="1315"/>
        <v>88.910329213867513</v>
      </c>
      <c r="DO196" s="101">
        <f t="shared" si="1513"/>
        <v>89.848357617785865</v>
      </c>
      <c r="DP196" s="15">
        <f t="shared" si="1514"/>
        <v>1.8294869746888595E-4</v>
      </c>
      <c r="DQ196" s="12"/>
      <c r="DR196" s="11">
        <f t="shared" si="1515"/>
        <v>2.0007351658837396E-4</v>
      </c>
      <c r="DS196" s="10">
        <f t="shared" si="1516"/>
        <v>89.935061200718778</v>
      </c>
      <c r="DT196" s="9">
        <f t="shared" si="1316"/>
        <v>90.785466195420724</v>
      </c>
      <c r="DU196" s="9">
        <f t="shared" si="1317"/>
        <v>88.743668879576063</v>
      </c>
      <c r="DV196" s="101">
        <f t="shared" si="1517"/>
        <v>89.764567537498394</v>
      </c>
      <c r="DW196" s="15">
        <f t="shared" si="1518"/>
        <v>1.991113264101981E-4</v>
      </c>
      <c r="DX196" s="12"/>
      <c r="DY196" s="11">
        <f t="shared" si="1519"/>
        <v>2.1623660023840845E-4</v>
      </c>
      <c r="DZ196" s="10">
        <f t="shared" si="1520"/>
        <v>89.851088529944036</v>
      </c>
      <c r="EA196" s="9">
        <f t="shared" si="1318"/>
        <v>90.784376665647713</v>
      </c>
      <c r="EB196" s="9">
        <f t="shared" si="1319"/>
        <v>88.577623797331682</v>
      </c>
      <c r="EC196" s="101">
        <f t="shared" si="1521"/>
        <v>89.681000231489691</v>
      </c>
      <c r="ED196" s="15">
        <f t="shared" si="1522"/>
        <v>2.1519740831285594E-4</v>
      </c>
      <c r="EE196" s="12"/>
      <c r="EF196" s="11">
        <f t="shared" si="1523"/>
        <v>2.3232295748775402E-4</v>
      </c>
      <c r="EG196" s="10">
        <f t="shared" si="1524"/>
        <v>89.76732433467194</v>
      </c>
      <c r="EH196" s="9">
        <f t="shared" si="1320"/>
        <v>90.783103979711782</v>
      </c>
      <c r="EI196" s="9">
        <f t="shared" si="1321"/>
        <v>88.41217655088731</v>
      </c>
      <c r="EJ196" s="101">
        <f t="shared" si="1525"/>
        <v>89.597640265299546</v>
      </c>
      <c r="EK196" s="15">
        <f t="shared" si="1526"/>
        <v>2.3120732969534219E-4</v>
      </c>
      <c r="EL196" s="12"/>
      <c r="EM196" s="11">
        <f t="shared" si="1527"/>
        <v>2.4833296267769102E-4</v>
      </c>
      <c r="EN196" s="10">
        <f t="shared" si="1528"/>
        <v>89.683753316414013</v>
      </c>
      <c r="EO196" s="9">
        <f t="shared" si="1322"/>
        <v>90.78163488306555</v>
      </c>
      <c r="EP196" s="9">
        <f t="shared" si="1323"/>
        <v>88.247309908791792</v>
      </c>
      <c r="EQ196" s="101">
        <f t="shared" si="1529"/>
        <v>89.514472395928664</v>
      </c>
      <c r="ER196" s="15">
        <f t="shared" si="1530"/>
        <v>2.4714147837607046E-4</v>
      </c>
      <c r="ES196" s="12"/>
      <c r="ET196" s="11">
        <f t="shared" si="1531"/>
        <v>2.6426699170162867E-4</v>
      </c>
      <c r="EU196" s="10">
        <f t="shared" si="1532"/>
        <v>89.600360367131231</v>
      </c>
      <c r="EV196" s="9">
        <f t="shared" si="1324"/>
        <v>90.779956316949793</v>
      </c>
      <c r="EW196" s="9">
        <f t="shared" si="1325"/>
        <v>88.083006826752737</v>
      </c>
      <c r="EX196" s="101">
        <f t="shared" si="1533"/>
        <v>89.431481571851265</v>
      </c>
      <c r="EY196" s="15">
        <f t="shared" si="1534"/>
        <v>2.6300024301496221E-4</v>
      </c>
      <c r="EZ196" s="12"/>
      <c r="FA196" s="11">
        <f t="shared" si="1535"/>
        <v>2.8012542154837812E-4</v>
      </c>
      <c r="FB196" s="10">
        <f t="shared" si="1536"/>
        <v>89.517130569271146</v>
      </c>
      <c r="FC196" s="9">
        <f t="shared" si="1326"/>
        <v>90.778055416072704</v>
      </c>
      <c r="FD196" s="9">
        <f t="shared" si="1327"/>
        <v>87.919250449785949</v>
      </c>
      <c r="FE196" s="101">
        <f t="shared" si="1537"/>
        <v>89.348652932929326</v>
      </c>
      <c r="FF196" s="15">
        <f t="shared" si="1538"/>
        <v>2.7878401267754599E-4</v>
      </c>
      <c r="FG196" s="12"/>
      <c r="FH196" s="11">
        <f t="shared" si="1539"/>
        <v>2.9590862986761542E-4</v>
      </c>
      <c r="FI196" s="10">
        <f t="shared" si="1540"/>
        <v>89.43404919570726</v>
      </c>
      <c r="FJ196" s="9">
        <f t="shared" si="1328"/>
        <v>90.775919506308313</v>
      </c>
      <c r="FK196" s="9">
        <f t="shared" si="1329"/>
        <v>87.756024114152822</v>
      </c>
      <c r="FL196" s="101">
        <f t="shared" si="1541"/>
        <v>89.265971810230567</v>
      </c>
      <c r="FM196" s="15">
        <f t="shared" si="1542"/>
        <v>2.9449317642156762E-4</v>
      </c>
      <c r="FN196" s="12"/>
      <c r="FO196" s="11">
        <f t="shared" si="1543"/>
        <v>3.1161699455758924E-4</v>
      </c>
      <c r="FP196" s="10">
        <f t="shared" si="1544"/>
        <v>89.351101709582281</v>
      </c>
      <c r="FQ196" s="9">
        <f t="shared" si="1330"/>
        <v>90.773536102415889</v>
      </c>
      <c r="FR196" s="9">
        <f t="shared" si="1331"/>
        <v>87.593311349101768</v>
      </c>
      <c r="FS196" s="101">
        <f t="shared" si="1545"/>
        <v>89.183423725758828</v>
      </c>
      <c r="FT196" s="15">
        <f t="shared" si="1546"/>
        <v>3.1012812290477838E-4</v>
      </c>
      <c r="FU196" s="12"/>
      <c r="FV196" s="11">
        <f t="shared" si="1547"/>
        <v>3.2725089337368797E-4</v>
      </c>
      <c r="FW196" s="10">
        <f t="shared" si="1548"/>
        <v>89.268273764064219</v>
      </c>
      <c r="FX196" s="9">
        <f t="shared" si="1332"/>
        <v>90.770892905782034</v>
      </c>
      <c r="FY196" s="9">
        <f t="shared" si="1333"/>
        <v>87.431095878414979</v>
      </c>
      <c r="FZ196" s="101">
        <f t="shared" si="1549"/>
        <v>89.100994392098499</v>
      </c>
      <c r="GA196" s="15">
        <f t="shared" si="1550"/>
        <v>3.2568924001391233E-4</v>
      </c>
      <c r="GB196" s="12"/>
      <c r="GC196" s="11">
        <f t="shared" si="1551"/>
        <v>3.4281070355797119E-4</v>
      </c>
      <c r="GD196" s="10">
        <f t="shared" si="1552"/>
        <v>89.185551202016654</v>
      </c>
      <c r="GE196" s="9">
        <f t="shared" si="1334"/>
        <v>90.76797780218709</v>
      </c>
      <c r="GF196" s="9">
        <f t="shared" si="1335"/>
        <v>87.269361621770244</v>
      </c>
      <c r="GG196" s="101">
        <f t="shared" si="1553"/>
        <v>89.018669711978674</v>
      </c>
      <c r="GH196" s="15">
        <f t="shared" si="1554"/>
        <v>3.4117691451406251E-4</v>
      </c>
      <c r="GI196" s="12"/>
      <c r="GJ196" s="11">
        <f t="shared" si="1224"/>
        <v>3.5829680148883144E-4</v>
      </c>
      <c r="GK196" s="10">
        <f t="shared" si="1225"/>
        <v>89.102920055588783</v>
      </c>
      <c r="GL196" s="9">
        <f t="shared" si="1336"/>
        <v>90.764778859597214</v>
      </c>
      <c r="GM196" s="9">
        <f t="shared" si="1337"/>
        <v>87.108092695924768</v>
      </c>
      <c r="GN196" s="120">
        <f t="shared" si="1555"/>
        <v>88.936435777760991</v>
      </c>
      <c r="GO196" s="15">
        <f t="shared" si="1226"/>
        <v>3.5659153171794654E-4</v>
      </c>
      <c r="GP196" s="12"/>
      <c r="GQ196" s="11">
        <f t="shared" si="1556"/>
        <v>3.7370956235027378E-4</v>
      </c>
      <c r="GR196" s="10">
        <f t="shared" si="1557"/>
        <v>89.020366545729388</v>
      </c>
      <c r="GS196" s="9">
        <f t="shared" si="1338"/>
        <v>90.761284325983297</v>
      </c>
      <c r="GT196" s="9">
        <f t="shared" si="1339"/>
        <v>86.947273415728262</v>
      </c>
      <c r="GU196" s="120">
        <f t="shared" si="1558"/>
        <v>88.854278870855779</v>
      </c>
      <c r="GV196" s="15">
        <f t="shared" si="1559"/>
        <v>3.7193347517439031E-4</v>
      </c>
      <c r="GW196" s="12"/>
      <c r="GX196" s="11">
        <f t="shared" si="1560"/>
        <v>3.8904935982026628E-4</v>
      </c>
      <c r="GY196" s="10">
        <f t="shared" si="1561"/>
        <v>88.937877081628884</v>
      </c>
      <c r="GZ196" s="9">
        <f t="shared" si="1340"/>
        <v>90.757482627168088</v>
      </c>
      <c r="HA196" s="9">
        <f t="shared" si="1341"/>
        <v>86.786888294971376</v>
      </c>
      <c r="HB196" s="101">
        <f t="shared" si="1562"/>
        <v>88.772185461069739</v>
      </c>
      <c r="HC196" s="15">
        <f t="shared" si="1563"/>
        <v>3.872031263756675E-4</v>
      </c>
      <c r="HD196" s="12"/>
      <c r="HE196" s="11">
        <f t="shared" si="1564"/>
        <v>4.0431656577766663E-4</v>
      </c>
      <c r="HF196" s="10">
        <f t="shared" si="1565"/>
        <v>88.855438260092967</v>
      </c>
      <c r="HG196" s="9">
        <f t="shared" si="1342"/>
        <v>90.753362364702255</v>
      </c>
      <c r="HH196" s="9">
        <f t="shared" si="1343"/>
        <v>86.626922047076519</v>
      </c>
      <c r="HI196" s="101">
        <f t="shared" si="1566"/>
        <v>88.690142205889387</v>
      </c>
      <c r="HJ196" s="15">
        <f t="shared" si="1567"/>
        <v>4.0240086448300918E-4</v>
      </c>
      <c r="HK196" s="12"/>
      <c r="HL196" s="11">
        <f t="shared" si="1568"/>
        <v>4.1951155002714689E-4</v>
      </c>
      <c r="HM196" s="10">
        <f t="shared" si="1569"/>
        <v>88.773036864851889</v>
      </c>
      <c r="HN196" s="9">
        <f t="shared" si="1344"/>
        <v>90.748912313770461</v>
      </c>
      <c r="HO196" s="9">
        <f t="shared" si="1345"/>
        <v>86.467359585639826</v>
      </c>
      <c r="HP196" s="120">
        <f t="shared" si="1570"/>
        <v>88.608135949705144</v>
      </c>
      <c r="HQ196" s="15">
        <f t="shared" si="1571"/>
        <v>4.1752706606954469E-4</v>
      </c>
      <c r="HR196" s="12"/>
      <c r="HS196" s="11">
        <f t="shared" si="1808"/>
        <v>4.3463468004137238E-4</v>
      </c>
      <c r="HT196" s="10">
        <f t="shared" si="1572"/>
        <v>88.69065986581009</v>
      </c>
      <c r="HU196" s="9">
        <f t="shared" si="1346"/>
        <v>90.744121421128128</v>
      </c>
      <c r="HV196" s="9">
        <f t="shared" si="1347"/>
        <v>86.308186024827052</v>
      </c>
      <c r="HW196" s="120">
        <f t="shared" si="1573"/>
        <v>88.526153722977597</v>
      </c>
      <c r="HX196" s="15">
        <f t="shared" si="1574"/>
        <v>4.3258210488050661E-4</v>
      </c>
      <c r="HY196" s="12"/>
      <c r="HZ196" s="11">
        <f t="shared" si="1809"/>
        <v>4.4968632072024727E-4</v>
      </c>
      <c r="IA196" s="10">
        <f t="shared" si="1575"/>
        <v>88.608294418237918</v>
      </c>
      <c r="IB196" s="9">
        <f t="shared" si="1348"/>
        <v>90.738978803069529</v>
      </c>
      <c r="IC196" s="9">
        <f t="shared" si="1349"/>
        <v>87.261987218150608</v>
      </c>
      <c r="ID196" s="120">
        <f t="shared" si="1576"/>
        <v>89.000483010610068</v>
      </c>
      <c r="IE196" s="15">
        <f t="shared" si="1577"/>
        <v>3.3906813424519828E-4</v>
      </c>
      <c r="IF196" s="12"/>
      <c r="IG196" s="11">
        <f t="shared" si="1810"/>
        <v>3.5592948418445165E-4</v>
      </c>
      <c r="IH196" s="10">
        <f t="shared" si="1578"/>
        <v>89.083454230018106</v>
      </c>
      <c r="II196" s="9">
        <f t="shared" si="1350"/>
        <v>90.735819282954992</v>
      </c>
      <c r="IJ196" s="9">
        <f t="shared" si="1351"/>
        <v>93.995268082920035</v>
      </c>
      <c r="IK196" s="120">
        <f t="shared" si="1579"/>
        <v>92.365543682937513</v>
      </c>
      <c r="IL196" s="15">
        <f t="shared" si="1580"/>
        <v>-3.178538677129611E-4</v>
      </c>
      <c r="IM196" s="12"/>
      <c r="IN196" s="11">
        <f t="shared" si="1811"/>
        <v>-3.0160722683207771E-4</v>
      </c>
      <c r="IO196" s="10">
        <f t="shared" si="1581"/>
        <v>92.451344635491068</v>
      </c>
      <c r="IP196" s="9">
        <f t="shared" si="1352"/>
        <v>90.738595811688839</v>
      </c>
      <c r="IQ196" s="9">
        <f t="shared" si="1353"/>
        <v>94.09039320414918</v>
      </c>
      <c r="IR196" s="120">
        <f t="shared" si="1582"/>
        <v>92.414494507919017</v>
      </c>
      <c r="IS196" s="15">
        <f t="shared" si="1583"/>
        <v>-3.2685948771312746E-4</v>
      </c>
      <c r="IT196" s="12"/>
      <c r="IU196" s="11">
        <f t="shared" si="1812"/>
        <v>-3.1065466396819081E-4</v>
      </c>
      <c r="IV196" s="10">
        <f t="shared" si="1584"/>
        <v>92.500233285898616</v>
      </c>
      <c r="IW196" s="9">
        <f t="shared" si="1354"/>
        <v>90.741531901682251</v>
      </c>
      <c r="IX196" s="9">
        <f t="shared" si="1355"/>
        <v>94.187773166232688</v>
      </c>
      <c r="IY196" s="120">
        <f t="shared" si="1585"/>
        <v>92.464652533957462</v>
      </c>
      <c r="IZ196" s="15">
        <f t="shared" si="1586"/>
        <v>-3.3606943450717989E-4</v>
      </c>
      <c r="JA196" s="12"/>
      <c r="JB196" s="11">
        <f t="shared" si="1813"/>
        <v>-3.1990793406365913E-4</v>
      </c>
      <c r="JC196" s="10">
        <f t="shared" si="1587"/>
        <v>92.550329532038546</v>
      </c>
      <c r="JD196" s="9">
        <f t="shared" si="1356"/>
        <v>90.744635783679115</v>
      </c>
      <c r="JE196" s="9">
        <f t="shared" si="1357"/>
        <v>94.287378151627962</v>
      </c>
      <c r="JF196" s="120">
        <f t="shared" si="1588"/>
        <v>92.516006967653539</v>
      </c>
      <c r="JG196" s="15">
        <f t="shared" si="1589"/>
        <v>-3.4547999771470333E-4</v>
      </c>
      <c r="JH196" s="12"/>
      <c r="JI196" s="11">
        <f t="shared" si="1814"/>
        <v>-3.2936336194854356E-4</v>
      </c>
      <c r="JJ196" s="10">
        <f t="shared" si="1590"/>
        <v>92.601622647502424</v>
      </c>
      <c r="JK196" s="9">
        <f t="shared" si="1358"/>
        <v>90.747915928266195</v>
      </c>
      <c r="JL196" s="9">
        <f t="shared" si="1359"/>
        <v>94.389179962311417</v>
      </c>
      <c r="JM196" s="120">
        <f t="shared" si="1591"/>
        <v>92.568547945288799</v>
      </c>
      <c r="JN196" s="15">
        <f t="shared" si="1592"/>
        <v>-3.5508760149807582E-4</v>
      </c>
      <c r="JO196" s="12"/>
      <c r="JP196" s="11">
        <f t="shared" si="1815"/>
        <v>-3.3901740641015775E-4</v>
      </c>
      <c r="JQ196" s="10">
        <f t="shared" si="1593"/>
        <v>92.654102840242359</v>
      </c>
      <c r="JR196" s="9">
        <f t="shared" si="1360"/>
        <v>90.751381047541344</v>
      </c>
      <c r="JS196" s="9">
        <f t="shared" si="1361"/>
        <v>94.493146825470703</v>
      </c>
      <c r="JT196" s="120">
        <f t="shared" si="1594"/>
        <v>92.622263936506016</v>
      </c>
      <c r="JU196" s="15">
        <f t="shared" si="1595"/>
        <v>-3.6488829786299898E-4</v>
      </c>
      <c r="JV196" s="12"/>
      <c r="JW196" s="11">
        <f t="shared" si="1816"/>
        <v>-3.4886615253931064E-4</v>
      </c>
      <c r="JX196" s="10">
        <f t="shared" si="1596"/>
        <v>92.707758651367541</v>
      </c>
      <c r="JY196" s="9">
        <f t="shared" si="1362"/>
        <v>90.755040086576514</v>
      </c>
      <c r="JZ196" s="9">
        <f t="shared" si="1363"/>
        <v>94.599245356657605</v>
      </c>
      <c r="KA196" s="120">
        <f t="shared" si="1597"/>
        <v>92.677142721617059</v>
      </c>
      <c r="KB196" s="15">
        <f t="shared" si="1598"/>
        <v>-3.748779589330956E-4</v>
      </c>
      <c r="KC196" s="12"/>
      <c r="KD196" s="11">
        <f t="shared" si="1817"/>
        <v>-3.589055041945628E-4</v>
      </c>
      <c r="KE196" s="10">
        <f t="shared" si="1599"/>
        <v>92.762577933862389</v>
      </c>
      <c r="KF196" s="9">
        <f t="shared" si="1364"/>
        <v>90.758902217437068</v>
      </c>
      <c r="KG196" s="9">
        <f t="shared" si="1365"/>
        <v>94.707442628757548</v>
      </c>
      <c r="KH196" s="120">
        <f t="shared" si="1600"/>
        <v>92.733172423097301</v>
      </c>
      <c r="KI196" s="15">
        <f t="shared" si="1601"/>
        <v>-3.850524792942281E-4</v>
      </c>
      <c r="KJ196" s="12"/>
      <c r="KK196" s="11">
        <f t="shared" si="1818"/>
        <v>-3.6913138663158143E-4</v>
      </c>
      <c r="KL196" s="10">
        <f t="shared" si="1602"/>
        <v>92.818548885806507</v>
      </c>
      <c r="KM196" s="9">
        <f t="shared" si="1366"/>
        <v>90.762976836565727</v>
      </c>
      <c r="KN196" s="9">
        <f t="shared" si="1367"/>
        <v>94.817701600710365</v>
      </c>
      <c r="KO196" s="120">
        <f t="shared" si="1603"/>
        <v>92.790339218638053</v>
      </c>
      <c r="KP196" s="15">
        <f t="shared" si="1604"/>
        <v>-3.9540733046910387E-4</v>
      </c>
      <c r="KQ196" s="12"/>
      <c r="KR196" s="11">
        <f t="shared" si="1819"/>
        <v>-3.7953930002560015E-4</v>
      </c>
      <c r="KS196" s="10">
        <f t="shared" si="1605"/>
        <v>92.875657758631675</v>
      </c>
      <c r="KT196" s="9">
        <f t="shared" si="1368"/>
        <v>90.767273552123825</v>
      </c>
      <c r="KU196" s="9">
        <f t="shared" si="1369"/>
        <v>94.929984712116436</v>
      </c>
      <c r="KV196" s="120">
        <f t="shared" si="1606"/>
        <v>92.848629132120124</v>
      </c>
      <c r="KW196" s="15">
        <f t="shared" si="1607"/>
        <v>-4.0593791268933089E-4</v>
      </c>
      <c r="KX196" s="12"/>
      <c r="KY196" s="11">
        <f t="shared" si="1820"/>
        <v>-3.9012467177521802E-4</v>
      </c>
      <c r="KZ196" s="10">
        <f t="shared" si="1608"/>
        <v>92.933890651273742</v>
      </c>
      <c r="LA196" s="9">
        <f t="shared" si="1370"/>
        <v>90.771802177544274</v>
      </c>
      <c r="LB196" s="9">
        <f t="shared" si="1371"/>
        <v>95.044253885706027</v>
      </c>
      <c r="LC196" s="120">
        <f t="shared" si="1609"/>
        <v>92.90802803162515</v>
      </c>
      <c r="LD196" s="15">
        <f t="shared" si="1610"/>
        <v>-4.1663955576495799E-4</v>
      </c>
      <c r="LE196" s="12"/>
      <c r="LF196" s="11">
        <f t="shared" si="1821"/>
        <v>-4.0088285729515753E-4</v>
      </c>
      <c r="LG196" s="10">
        <f t="shared" si="1611"/>
        <v>92.993233507934974</v>
      </c>
      <c r="LH196" s="9">
        <f t="shared" si="1372"/>
        <v>90.776572724451597</v>
      </c>
      <c r="LI196" s="9">
        <f t="shared" si="1373"/>
        <v>95.160467584270279</v>
      </c>
      <c r="LJ196" s="120">
        <f t="shared" si="1612"/>
        <v>92.968520154360931</v>
      </c>
      <c r="LK196" s="15">
        <f t="shared" si="1613"/>
        <v>-4.2750723277361422E-4</v>
      </c>
      <c r="LL196" s="12"/>
      <c r="LM196" s="11">
        <f t="shared" si="1822"/>
        <v>-4.1180885299469468E-4</v>
      </c>
      <c r="LN196" s="10">
        <f t="shared" si="1614"/>
        <v>93.053670639500695</v>
      </c>
      <c r="LO196" s="9">
        <f t="shared" si="1374"/>
        <v>90.781595388205631</v>
      </c>
      <c r="LP196" s="9">
        <f t="shared" si="1375"/>
        <v>95.278583146094149</v>
      </c>
      <c r="LQ196" s="120">
        <f t="shared" si="1615"/>
        <v>93.03008926714989</v>
      </c>
      <c r="LR196" s="15">
        <f t="shared" si="1616"/>
        <v>-4.3853578921627273E-4</v>
      </c>
      <c r="LS196" s="12"/>
      <c r="LT196" s="11">
        <f t="shared" si="1823"/>
        <v>-4.2289752576948409E-4</v>
      </c>
      <c r="LU196" s="10">
        <f t="shared" si="1617"/>
        <v>93.11518588610943</v>
      </c>
      <c r="LV196" s="9">
        <f t="shared" si="1376"/>
        <v>90.786880537454223</v>
      </c>
      <c r="LW196" s="9">
        <f t="shared" si="1377"/>
        <v>95.398557785273283</v>
      </c>
      <c r="LX196" s="120">
        <f t="shared" si="1618"/>
        <v>93.09271916136376</v>
      </c>
      <c r="LY196" s="15">
        <f t="shared" si="1619"/>
        <v>-4.4972004158460091E-4</v>
      </c>
      <c r="LZ196" s="12"/>
      <c r="MA196" s="11">
        <f t="shared" si="1824"/>
        <v>-4.3414371170014267E-4</v>
      </c>
      <c r="MB196" s="10">
        <f t="shared" si="1620"/>
        <v>93.177763112915102</v>
      </c>
      <c r="MC196" s="9">
        <f t="shared" si="1378"/>
        <v>90.792438705278542</v>
      </c>
      <c r="MD196" s="9">
        <f t="shared" si="1379"/>
        <v>95.520345771899684</v>
      </c>
      <c r="ME196" s="120">
        <f t="shared" si="1621"/>
        <v>93.15639223858912</v>
      </c>
      <c r="MF196" s="15">
        <f t="shared" si="1622"/>
        <v>-4.6105450324272388E-4</v>
      </c>
      <c r="MG196" s="12"/>
      <c r="MH196" s="11">
        <f t="shared" si="1825"/>
        <v>-4.4554194121815656E-4</v>
      </c>
      <c r="MI196" s="10">
        <f t="shared" si="1623"/>
        <v>93.241384792144387</v>
      </c>
      <c r="MJ196" s="9">
        <f t="shared" si="1380"/>
        <v>90.79828057285296</v>
      </c>
      <c r="MK196" s="9">
        <f t="shared" si="1381"/>
        <v>95.643899742222175</v>
      </c>
      <c r="ML196" s="120">
        <f t="shared" si="1624"/>
        <v>93.22109015753756</v>
      </c>
      <c r="MM196" s="15">
        <f t="shared" si="1625"/>
        <v>-4.7253351378447332E-4</v>
      </c>
      <c r="MN196" s="12"/>
      <c r="MO196" s="11">
        <f t="shared" si="1826"/>
        <v>-4.570865686167193E-4</v>
      </c>
      <c r="MP196" s="10">
        <f t="shared" si="1626"/>
        <v>93.306032651063532</v>
      </c>
      <c r="MQ196" s="9">
        <f t="shared" si="1382"/>
        <v>90.804416955072128</v>
      </c>
      <c r="MR196" s="9">
        <f t="shared" si="1383"/>
        <v>95.769171162402813</v>
      </c>
      <c r="MS196" s="120">
        <f t="shared" si="1627"/>
        <v>93.28679405873747</v>
      </c>
      <c r="MT196" s="15">
        <f t="shared" si="1628"/>
        <v>-4.8415128565945859E-4</v>
      </c>
      <c r="MU196" s="12"/>
      <c r="MV196" s="11">
        <f t="shared" si="1827"/>
        <v>-4.6877181868077729E-4</v>
      </c>
      <c r="MW196" s="10">
        <f t="shared" si="1629"/>
        <v>93.371687896836619</v>
      </c>
      <c r="MX196" s="9">
        <f t="shared" si="1384"/>
        <v>90.81085878641926</v>
      </c>
      <c r="MY196" s="9">
        <f t="shared" si="1385"/>
        <v>95.896110871295775</v>
      </c>
      <c r="MZ196" s="120">
        <f t="shared" si="1630"/>
        <v>93.353484828857518</v>
      </c>
      <c r="NA196" s="15">
        <f t="shared" si="1631"/>
        <v>-4.9590195848167183E-4</v>
      </c>
      <c r="NB196" s="12"/>
      <c r="NC196" s="11">
        <f t="shared" si="1828"/>
        <v>-4.8059184104224826E-4</v>
      </c>
      <c r="ND196" s="10">
        <f t="shared" si="1632"/>
        <v>93.438331481179873</v>
      </c>
      <c r="NE196" s="9">
        <f t="shared" si="1386"/>
        <v>90.817617107463221</v>
      </c>
      <c r="NF196" s="9">
        <f t="shared" si="1387"/>
        <v>96.024667391436736</v>
      </c>
      <c r="NG196" s="120">
        <f t="shared" si="1633"/>
        <v>93.421142249449986</v>
      </c>
      <c r="NH196" s="15">
        <f t="shared" si="1634"/>
        <v>-5.0777943563789368E-4</v>
      </c>
      <c r="NI196" s="12"/>
      <c r="NJ196" s="11">
        <f t="shared" si="1829"/>
        <v>-4.9254054628584054E-4</v>
      </c>
      <c r="NK196" s="10">
        <f t="shared" si="1635"/>
        <v>93.505943246560747</v>
      </c>
      <c r="NL196" s="9">
        <f t="shared" si="1388"/>
        <v>90.824703046125464</v>
      </c>
      <c r="NM196" s="9">
        <f t="shared" si="1389"/>
        <v>96.154787793083017</v>
      </c>
      <c r="NN196" s="120">
        <f t="shared" si="1636"/>
        <v>93.489745419604247</v>
      </c>
      <c r="NO196" s="15">
        <f t="shared" si="1637"/>
        <v>-5.1977747037366951E-4</v>
      </c>
      <c r="NP196" s="12"/>
      <c r="NQ196" s="11">
        <f t="shared" si="1830"/>
        <v>-5.0461169213563393E-4</v>
      </c>
      <c r="NR196" s="10">
        <f t="shared" si="1638"/>
        <v>93.574502349509075</v>
      </c>
      <c r="NS196" s="9">
        <f t="shared" si="1390"/>
        <v>90.832127800208752</v>
      </c>
      <c r="NT196" s="9">
        <f t="shared" si="1391"/>
        <v>96.286417891526156</v>
      </c>
      <c r="NU196" s="120">
        <f t="shared" si="1639"/>
        <v>93.559272845867454</v>
      </c>
      <c r="NV196" s="15">
        <f t="shared" si="1640"/>
        <v>-5.3188968673854007E-4</v>
      </c>
      <c r="NW196" s="12"/>
      <c r="NX196" s="11">
        <f t="shared" si="1831"/>
        <v>-5.1679890436207596E-4</v>
      </c>
      <c r="NY196" s="10">
        <f t="shared" si="1641"/>
        <v>93.64398735039515</v>
      </c>
      <c r="NZ196" s="9">
        <f t="shared" si="1392"/>
        <v>90.839902619623757</v>
      </c>
      <c r="OA196" s="9">
        <f t="shared" si="1393"/>
        <v>96.419502276963186</v>
      </c>
      <c r="OB196" s="120">
        <f t="shared" si="1642"/>
        <v>93.629702448293472</v>
      </c>
      <c r="OC196" s="15">
        <f t="shared" si="1643"/>
        <v>-5.4410958423223917E-4</v>
      </c>
      <c r="OD196" s="12"/>
      <c r="OE196" s="11">
        <f t="shared" si="1832"/>
        <v>-5.2909568135608358E-4</v>
      </c>
      <c r="OF196" s="10">
        <f t="shared" si="1644"/>
        <v>93.714376219126009</v>
      </c>
      <c r="OG196" s="9">
        <f t="shared" si="1394"/>
        <v>90.848038787917488</v>
      </c>
      <c r="OH196" s="9">
        <f t="shared" si="1395"/>
        <v>96.553984550159697</v>
      </c>
      <c r="OI196" s="120">
        <f t="shared" si="1645"/>
        <v>93.701011669038593</v>
      </c>
      <c r="OJ196" s="15">
        <f t="shared" si="1646"/>
        <v>-5.5643056258730542E-4</v>
      </c>
      <c r="OK196" s="12"/>
      <c r="OL196" s="11">
        <f t="shared" si="1833"/>
        <v>-5.4149541890336557E-4</v>
      </c>
      <c r="OM196" s="10">
        <f t="shared" si="1647"/>
        <v>93.785646443691491</v>
      </c>
      <c r="ON196" s="9">
        <f t="shared" si="1396"/>
        <v>90.856547603748993</v>
      </c>
      <c r="OO196" s="9">
        <f t="shared" si="1397"/>
        <v>96.689807093182893</v>
      </c>
      <c r="OP196" s="120">
        <f t="shared" si="1648"/>
        <v>93.773177348465936</v>
      </c>
      <c r="OQ196" s="15">
        <f t="shared" si="1649"/>
        <v>-5.68845901217954E-4</v>
      </c>
      <c r="OR196" s="12"/>
      <c r="OS196" s="11">
        <f t="shared" si="1834"/>
        <v>-5.5399138950502371E-4</v>
      </c>
      <c r="OT196" s="10">
        <f t="shared" si="1650"/>
        <v>93.857774905564312</v>
      </c>
      <c r="OU196" s="9">
        <f t="shared" si="1398"/>
        <v>90.865440361008922</v>
      </c>
      <c r="OV196" s="9">
        <f t="shared" si="1399"/>
        <v>96.826910897615718</v>
      </c>
      <c r="OW196" s="120">
        <f t="shared" si="1651"/>
        <v>93.846175629312313</v>
      </c>
      <c r="OX196" s="15">
        <f t="shared" si="1652"/>
        <v>-5.8134874440661565E-4</v>
      </c>
      <c r="OY196" s="12"/>
      <c r="OZ196" s="11">
        <f t="shared" si="1835"/>
        <v>-5.6657672744700439E-4</v>
      </c>
      <c r="PA196" s="10">
        <f t="shared" si="1653"/>
        <v>93.930737783214141</v>
      </c>
      <c r="PB196" s="9">
        <f t="shared" si="1400"/>
        <v>90.874728327697653</v>
      </c>
      <c r="PC196" s="9">
        <f t="shared" si="1401"/>
        <v>96.96523592481789</v>
      </c>
      <c r="PD196" s="120">
        <f t="shared" si="1654"/>
        <v>93.919982126257764</v>
      </c>
      <c r="PE196" s="15">
        <f t="shared" si="1655"/>
        <v>-5.939321384955021E-4</v>
      </c>
      <c r="PF196" s="12"/>
      <c r="PG196" s="11">
        <f t="shared" si="1836"/>
        <v>-5.7924446603311132E-4</v>
      </c>
      <c r="PH196" s="10">
        <f t="shared" si="1656"/>
        <v>94.004510721825511</v>
      </c>
      <c r="PI196" s="9">
        <f t="shared" si="1402"/>
        <v>90.884422725214023</v>
      </c>
      <c r="PJ196" s="9">
        <f t="shared" si="1403"/>
        <v>97.104721161754853</v>
      </c>
      <c r="PK196" s="120">
        <f t="shared" si="1657"/>
        <v>93.994571943484431</v>
      </c>
      <c r="PL196" s="15">
        <f t="shared" si="1658"/>
        <v>-6.0658903935063748E-4</v>
      </c>
      <c r="PM196" s="12"/>
      <c r="PN196" s="11">
        <f t="shared" si="1837"/>
        <v>-5.9198754501760915E-4</v>
      </c>
      <c r="PO196" s="10">
        <f t="shared" si="1659"/>
        <v>94.079068850581649</v>
      </c>
      <c r="PP196" s="9">
        <f t="shared" si="1404"/>
        <v>90.894534707235465</v>
      </c>
      <c r="PQ196" s="9">
        <f t="shared" si="1405"/>
        <v>97.245304680680164</v>
      </c>
      <c r="PR196" s="120">
        <f t="shared" si="1660"/>
        <v>94.069919693957814</v>
      </c>
      <c r="PS196" s="15">
        <f t="shared" si="1661"/>
        <v>-6.1931232024150422E-4</v>
      </c>
      <c r="PT196" s="12"/>
      <c r="PU196" s="11">
        <f t="shared" si="1838"/>
        <v>-6.0479881846255232E-4</v>
      </c>
      <c r="PV196" s="10">
        <f t="shared" si="1662"/>
        <v>94.154386801689853</v>
      </c>
      <c r="PW196" s="9">
        <f t="shared" si="1406"/>
        <v>90.905075338255415</v>
      </c>
      <c r="PX196" s="9">
        <f t="shared" si="1407"/>
        <v>97.386923703016095</v>
      </c>
      <c r="PY196" s="120">
        <f t="shared" si="1663"/>
        <v>94.145999520635755</v>
      </c>
      <c r="PZ196" s="15">
        <f t="shared" si="1664"/>
        <v>-6.3209478016350827E-4</v>
      </c>
      <c r="QA196" s="12"/>
      <c r="QB196" s="11">
        <f t="shared" si="1839"/>
        <v>-6.1767106304750957E-4</v>
      </c>
      <c r="QC196" s="10">
        <f t="shared" si="1665"/>
        <v>94.230438731356116</v>
      </c>
      <c r="QD196" s="9">
        <f t="shared" si="1408"/>
        <v>90.916055571848702</v>
      </c>
      <c r="QE196" s="9">
        <f t="shared" si="1409"/>
        <v>97.529514667177523</v>
      </c>
      <c r="QF196" s="120">
        <f t="shared" si="1666"/>
        <v>94.222785119513105</v>
      </c>
      <c r="QG196" s="15">
        <f t="shared" si="1667"/>
        <v>-6.4492915257152294E-4</v>
      </c>
      <c r="QH196" s="12"/>
      <c r="QI196" s="11">
        <f t="shared" si="1840"/>
        <v>-6.305969868002358E-4</v>
      </c>
      <c r="QJ196" s="10">
        <f t="shared" si="1668"/>
        <v>94.307198342618335</v>
      </c>
      <c r="QK196" s="9">
        <f t="shared" si="1410"/>
        <v>90.927486228738573</v>
      </c>
      <c r="QL196" s="9">
        <f t="shared" si="1411"/>
        <v>97.673013300058003</v>
      </c>
      <c r="QM196" s="120">
        <f t="shared" si="1669"/>
        <v>94.300249764398288</v>
      </c>
      <c r="QN196" s="15">
        <f t="shared" si="1670"/>
        <v>-6.5780811448989756E-4</v>
      </c>
      <c r="QO196" s="12"/>
      <c r="QP196" s="11">
        <f t="shared" si="1841"/>
        <v>-6.4356923821395668E-4</v>
      </c>
      <c r="QQ196" s="10">
        <f t="shared" si="1671"/>
        <v>94.38463890993566</v>
      </c>
      <c r="QR196" s="9">
        <f t="shared" si="1412"/>
        <v>90.939377974741035</v>
      </c>
      <c r="QS196" s="9">
        <f t="shared" si="1413"/>
        <v>97.817354691889093</v>
      </c>
      <c r="QT196" s="120">
        <f t="shared" si="1672"/>
        <v>94.378366333315057</v>
      </c>
      <c r="QU196" s="15">
        <f t="shared" si="1673"/>
        <v>-6.7072429596336898E-4</v>
      </c>
      <c r="QV196" s="12"/>
      <c r="QW196" s="11">
        <f t="shared" si="1842"/>
        <v>-6.5658041571583787E-4</v>
      </c>
      <c r="QX196" s="10">
        <f t="shared" si="1674"/>
        <v>94.462733305428586</v>
      </c>
      <c r="QY196" s="9">
        <f t="shared" si="1414"/>
        <v>90.951741298664558</v>
      </c>
      <c r="QZ196" s="9">
        <f t="shared" si="1415"/>
        <v>97.962473374150505</v>
      </c>
      <c r="RA196" s="120">
        <f t="shared" si="1675"/>
        <v>94.457107336407532</v>
      </c>
      <c r="RB196" s="15">
        <f t="shared" si="1676"/>
        <v>-6.8367028980986691E-4</v>
      </c>
      <c r="RC196" s="12"/>
      <c r="RD196" s="11">
        <f t="shared" si="1843"/>
        <v>-6.6962307744776516E-4</v>
      </c>
      <c r="RE196" s="10">
        <f t="shared" si="1677"/>
        <v>94.541454026648552</v>
      </c>
      <c r="RF196" s="9">
        <f t="shared" si="1416"/>
        <v>90.964586490244386</v>
      </c>
      <c r="RG196" s="9">
        <f t="shared" si="1417"/>
        <v>98.108303400205642</v>
      </c>
      <c r="RH196" s="120">
        <f t="shared" si="1678"/>
        <v>94.536444945225014</v>
      </c>
      <c r="RI196" s="15">
        <f t="shared" si="1679"/>
        <v>-6.9663866163567937E-4</v>
      </c>
      <c r="RJ196" s="12"/>
      <c r="RK196" s="11">
        <f t="shared" si="1844"/>
        <v>-6.8268975132000122E-4</v>
      </c>
      <c r="RL196" s="10">
        <f t="shared" si="1680"/>
        <v>94.620773225754874</v>
      </c>
      <c r="RM196" s="9">
        <f t="shared" si="1418"/>
        <v>90.97792361819171</v>
      </c>
      <c r="RN196" s="9">
        <f t="shared" si="1419"/>
        <v>98.254778428315433</v>
      </c>
      <c r="RO196" s="120">
        <f t="shared" si="1681"/>
        <v>94.616351023253571</v>
      </c>
      <c r="RP196" s="15">
        <f t="shared" si="1682"/>
        <v>-7.0962196007137691E-4</v>
      </c>
      <c r="RQ196" s="12"/>
      <c r="RR196" s="11">
        <f t="shared" si="1845"/>
        <v>-6.9577294529604586E-4</v>
      </c>
      <c r="RS196" s="10">
        <f t="shared" si="1683"/>
        <v>94.700662739966376</v>
      </c>
      <c r="RT196" s="9">
        <f t="shared" si="1420"/>
        <v>90.991762508438811</v>
      </c>
      <c r="RU196" s="9">
        <f t="shared" si="1421"/>
        <v>98.401831806672234</v>
      </c>
      <c r="RV196" s="120">
        <f t="shared" si="1684"/>
        <v>94.696797157555523</v>
      </c>
      <c r="RW196" s="15">
        <f t="shared" si="1685"/>
        <v>-7.2261272718559719E-4</v>
      </c>
      <c r="RX196" s="12"/>
      <c r="RY196" s="11">
        <f t="shared" si="1846"/>
        <v>-7.0886515786578092E-4</v>
      </c>
      <c r="RZ196" s="10">
        <f t="shared" si="1686"/>
        <v>94.781094123149515</v>
      </c>
      <c r="SA196" s="9">
        <f t="shared" si="1422"/>
        <v>91.006112722660902</v>
      </c>
      <c r="SB196" s="9">
        <f t="shared" si="1423"/>
        <v>98.549396660087623</v>
      </c>
      <c r="SC196" s="120">
        <f t="shared" si="1687"/>
        <v>94.77775469137427</v>
      </c>
      <c r="SD196" s="15">
        <f t="shared" si="1688"/>
        <v>-7.356035090331399E-4</v>
      </c>
      <c r="SE196" s="12"/>
      <c r="SF196" s="11">
        <f t="shared" si="1847"/>
        <v>-7.2195888866321233E-4</v>
      </c>
      <c r="SG196" s="10">
        <f t="shared" si="1689"/>
        <v>94.862038678400836</v>
      </c>
      <c r="SH196" s="9">
        <f t="shared" si="1424"/>
        <v>91.020983537155104</v>
      </c>
      <c r="SI196" s="9">
        <f t="shared" si="1425"/>
        <v>98.697405977414746</v>
      </c>
      <c r="SJ196" s="120">
        <f t="shared" si="1690"/>
        <v>94.859194757284925</v>
      </c>
      <c r="SK196" s="15">
        <f t="shared" si="1691"/>
        <v>-7.4858686623985727E-4</v>
      </c>
      <c r="SL196" s="12"/>
      <c r="SM196" s="11">
        <f t="shared" si="1848"/>
        <v>-7.3504664913084277E-4</v>
      </c>
      <c r="SN196" s="10">
        <f t="shared" si="1692"/>
        <v>94.943467491203251</v>
      </c>
      <c r="SO196" s="9">
        <f t="shared" si="1426"/>
        <v>91.036383922153931</v>
      </c>
      <c r="SP196" s="9">
        <f t="shared" si="1427"/>
        <v>98.84579240782007</v>
      </c>
      <c r="SQ196" s="120">
        <f t="shared" si="1693"/>
        <v>94.941088164987008</v>
      </c>
      <c r="SR196" s="15">
        <f t="shared" si="1694"/>
        <v>-7.6155535615286482E-4</v>
      </c>
      <c r="SS196" s="12"/>
      <c r="ST196" s="11">
        <f t="shared" si="1849"/>
        <v>-7.4812094464451388E-4</v>
      </c>
      <c r="SU196" s="10">
        <f t="shared" si="1695"/>
        <v>95.025351316665393</v>
      </c>
      <c r="SV196" s="9">
        <f t="shared" si="1428"/>
        <v>91.052322520458659</v>
      </c>
      <c r="SW196" s="9">
        <f t="shared" si="1429"/>
        <v>98.994488563713674</v>
      </c>
      <c r="SX196" s="120">
        <f t="shared" si="1696"/>
        <v>95.023405542086167</v>
      </c>
      <c r="SY196" s="15">
        <f t="shared" si="1697"/>
        <v>-7.7450156446520215E-4</v>
      </c>
      <c r="SZ196" s="12"/>
      <c r="TA196" s="11">
        <f t="shared" si="1850"/>
        <v>-7.6117430631116837E-4</v>
      </c>
      <c r="TB196" s="10">
        <f t="shared" si="1698"/>
        <v>95.107660720764471</v>
      </c>
      <c r="TC196" s="9">
        <f t="shared" si="1430"/>
        <v>91.068807627452912</v>
      </c>
      <c r="TD196" s="9">
        <f t="shared" si="1431"/>
        <v>99.143427364981406</v>
      </c>
      <c r="TE196" s="120">
        <f t="shared" si="1699"/>
        <v>95.106117496217166</v>
      </c>
      <c r="TF196" s="15">
        <f t="shared" si="1700"/>
        <v>-7.8741814073360415E-4</v>
      </c>
      <c r="TG196" s="12"/>
      <c r="TH196" s="11">
        <f t="shared" si="1851"/>
        <v>-7.7419932669543225E-4</v>
      </c>
      <c r="TI196" s="10">
        <f t="shared" si="1701"/>
        <v>95.190366243081712</v>
      </c>
      <c r="TJ196" s="9">
        <f t="shared" si="1432"/>
        <v>91.085847172830086</v>
      </c>
      <c r="TK196" s="9">
        <f t="shared" si="1433"/>
        <v>99.292541937622957</v>
      </c>
      <c r="TL196" s="120">
        <f t="shared" si="1702"/>
        <v>95.189194555226521</v>
      </c>
      <c r="TM196" s="15">
        <f t="shared" si="1703"/>
        <v>-8.0029779027579765E-4</v>
      </c>
      <c r="TN196" s="12"/>
      <c r="TO196" s="11">
        <f t="shared" si="1852"/>
        <v>-7.8718865176186439E-4</v>
      </c>
      <c r="TP196" s="10">
        <f t="shared" si="1704"/>
        <v>95.273438336726784</v>
      </c>
      <c r="TQ196" s="9">
        <f t="shared" si="1434"/>
        <v>91.103448702296276</v>
      </c>
      <c r="TR196" s="9">
        <f t="shared" si="1435"/>
        <v>99.441765544798258</v>
      </c>
      <c r="TS196" s="120">
        <f t="shared" si="1705"/>
        <v>95.27260712354726</v>
      </c>
      <c r="TT196" s="15">
        <f t="shared" si="1706"/>
        <v>-8.1313326923061378E-4</v>
      </c>
      <c r="TU196" s="12"/>
      <c r="TV196" s="11">
        <f t="shared" si="1853"/>
        <v>-8.0013497599335046E-4</v>
      </c>
      <c r="TW196" s="10">
        <f t="shared" si="1707"/>
        <v>95.356847324519237</v>
      </c>
      <c r="TX196" s="9">
        <f t="shared" si="1436"/>
        <v>91.121619359383757</v>
      </c>
      <c r="TY196" s="9">
        <f t="shared" si="1437"/>
        <v>99.591030909105498</v>
      </c>
      <c r="TZ196" s="120">
        <f t="shared" si="1708"/>
        <v>95.356325134244628</v>
      </c>
      <c r="UA196" s="15">
        <f t="shared" si="1709"/>
        <v>-8.2591732024161612E-4</v>
      </c>
      <c r="UB196" s="12"/>
      <c r="UC196" s="11">
        <f t="shared" si="1854"/>
        <v>-8.1303097787434851E-4</v>
      </c>
      <c r="UD196" s="10">
        <f t="shared" si="1710"/>
        <v>95.440563049509791</v>
      </c>
      <c r="UE196" s="9">
        <f t="shared" si="1438"/>
        <v>91.140365864685918</v>
      </c>
      <c r="UF196" s="9">
        <f t="shared" si="1439"/>
        <v>99.740271874993027</v>
      </c>
      <c r="UG196" s="120">
        <f t="shared" si="1711"/>
        <v>95.440318869839473</v>
      </c>
      <c r="UH196" s="15">
        <f t="shared" si="1712"/>
        <v>-8.3864283659659626E-4</v>
      </c>
      <c r="UI196" s="12"/>
      <c r="UJ196" s="11">
        <f t="shared" si="1855"/>
        <v>-8.2586948481909331E-4</v>
      </c>
      <c r="UK196" s="10">
        <f t="shared" si="1713"/>
        <v>95.524555699377274</v>
      </c>
      <c r="UL196" s="9">
        <f t="shared" si="1440"/>
        <v>91.159694502801415</v>
      </c>
      <c r="UM196" s="9">
        <f t="shared" si="1441"/>
        <v>99.889422730595498</v>
      </c>
      <c r="UN196" s="120">
        <f t="shared" si="1714"/>
        <v>95.524558616698457</v>
      </c>
      <c r="UO196" s="15">
        <f t="shared" si="1715"/>
        <v>-8.513027973678012E-4</v>
      </c>
      <c r="UP196" s="12"/>
      <c r="UQ196" s="11">
        <f t="shared" si="1856"/>
        <v>-8.3864340814651574E-4</v>
      </c>
      <c r="UR196" s="10">
        <f t="shared" si="1716"/>
        <v>95.608795459409066</v>
      </c>
      <c r="US196" s="9">
        <f t="shared" si="1442"/>
        <v>91.179611106987096</v>
      </c>
      <c r="UT196" s="9">
        <f t="shared" si="1443"/>
        <v>100.03841696918806</v>
      </c>
      <c r="UU196" s="120">
        <f t="shared" si="1717"/>
        <v>95.609014038087579</v>
      </c>
      <c r="UV196" s="15">
        <f t="shared" si="1718"/>
        <v>-8.6389014812842898E-4</v>
      </c>
      <c r="UW196" s="12"/>
      <c r="UX196" s="11">
        <f t="shared" si="1857"/>
        <v>-8.5134562335396154E-4</v>
      </c>
      <c r="UY196" s="10">
        <f t="shared" si="1719"/>
        <v>95.693251882756215</v>
      </c>
      <c r="UZ196" s="9">
        <f t="shared" si="1444"/>
        <v>91.200121038686348</v>
      </c>
      <c r="VA196" s="9">
        <f t="shared" si="1445"/>
        <v>100.18718985898529</v>
      </c>
      <c r="VB196" s="120">
        <f t="shared" si="1720"/>
        <v>95.693655448835813</v>
      </c>
      <c r="VC196" s="15">
        <f t="shared" si="1721"/>
        <v>-8.7639805354979353E-4</v>
      </c>
      <c r="VD196" s="12"/>
      <c r="VE196" s="11">
        <f t="shared" si="1858"/>
        <v>-8.6396922394963035E-4</v>
      </c>
      <c r="VF196" s="10">
        <f t="shared" si="1722"/>
        <v>95.777895170958345</v>
      </c>
      <c r="VG196" s="9">
        <f t="shared" si="1446"/>
        <v>91.221229179376493</v>
      </c>
      <c r="VH196" s="9">
        <f t="shared" si="1447"/>
        <v>100.33567581667016</v>
      </c>
      <c r="VI196" s="120">
        <f t="shared" si="1723"/>
        <v>95.778452498023327</v>
      </c>
      <c r="VJ196" s="15">
        <f t="shared" si="1724"/>
        <v>-8.8881964206900734E-4</v>
      </c>
      <c r="VK196" s="12"/>
      <c r="VL196" s="11">
        <f t="shared" si="1859"/>
        <v>-8.7650726507596541E-4</v>
      </c>
      <c r="VM196" s="10">
        <f t="shared" si="1725"/>
        <v>95.862694850681009</v>
      </c>
      <c r="VN196" s="9">
        <f t="shared" si="1448"/>
        <v>91.242939910985541</v>
      </c>
      <c r="VO196" s="9">
        <f t="shared" si="1449"/>
        <v>100.48381067165855</v>
      </c>
      <c r="VP196" s="120">
        <f t="shared" si="1726"/>
        <v>95.863375291322043</v>
      </c>
      <c r="VQ196" s="15">
        <f t="shared" si="1727"/>
        <v>-9.0114822860448967E-4</v>
      </c>
      <c r="VR196" s="12"/>
      <c r="VS196" s="11">
        <f t="shared" si="1860"/>
        <v>-8.8895298735525E-4</v>
      </c>
      <c r="VT196" s="10">
        <f t="shared" si="1728"/>
        <v>95.94762090137948</v>
      </c>
      <c r="VU196" s="9">
        <f t="shared" si="1450"/>
        <v>91.265257107528726</v>
      </c>
      <c r="VV196" s="9">
        <f t="shared" si="1451"/>
        <v>100.63152956385457</v>
      </c>
      <c r="VW196" s="120">
        <f t="shared" si="1729"/>
        <v>95.948393335691648</v>
      </c>
      <c r="VX196" s="15">
        <f t="shared" si="1730"/>
        <v>-9.1337711036555507E-4</v>
      </c>
      <c r="VY196" s="12"/>
      <c r="VZ196" s="11">
        <f t="shared" si="1861"/>
        <v>-9.0129961185913307E-4</v>
      </c>
      <c r="WA196" s="10">
        <f t="shared" si="1731"/>
        <v>96.032642695114077</v>
      </c>
      <c r="WB196" s="9">
        <f t="shared" si="1452"/>
        <v>91.288184117459835</v>
      </c>
      <c r="WC196" s="9">
        <f t="shared" si="1453"/>
        <v>100.77876898521292</v>
      </c>
      <c r="WD196" s="120">
        <f t="shared" si="1732"/>
        <v>96.033476551336378</v>
      </c>
      <c r="WE196" s="15">
        <f t="shared" si="1733"/>
        <v>-9.2549976766187372E-4</v>
      </c>
      <c r="WF196" s="12"/>
      <c r="WG196" s="11">
        <f t="shared" si="1862"/>
        <v>-9.1354054198125123E-4</v>
      </c>
      <c r="WH196" s="10">
        <f t="shared" si="1734"/>
        <v>96.11773001348206</v>
      </c>
      <c r="WI196" s="9">
        <f t="shared" si="1454"/>
        <v>91.31172375653253</v>
      </c>
      <c r="WJ196" s="9">
        <f t="shared" si="1455"/>
        <v>100.92546491523771</v>
      </c>
      <c r="WK196" s="120">
        <f t="shared" si="1735"/>
        <v>96.11859433588512</v>
      </c>
      <c r="WL196" s="15">
        <f t="shared" si="1736"/>
        <v>-9.3750968277780565E-4</v>
      </c>
      <c r="WM196" s="12"/>
      <c r="WN196" s="11">
        <f t="shared" si="1863"/>
        <v>-9.2566918156026612E-4</v>
      </c>
      <c r="WO196" s="10">
        <f t="shared" si="1737"/>
        <v>96.202852107385766</v>
      </c>
      <c r="WP196" s="9">
        <f t="shared" si="1456"/>
        <v>91.335878292312344</v>
      </c>
      <c r="WQ196" s="9">
        <f t="shared" si="1457"/>
        <v>101.07155846816292</v>
      </c>
      <c r="WR196" s="120">
        <f t="shared" si="1738"/>
        <v>96.203718380237632</v>
      </c>
      <c r="WS196" s="15">
        <f t="shared" si="1739"/>
        <v>-9.4940089218265846E-4</v>
      </c>
      <c r="WT196" s="12"/>
      <c r="WU196" s="11">
        <f t="shared" si="1864"/>
        <v>-9.3767948996489512E-4</v>
      </c>
      <c r="WV196" s="10">
        <f t="shared" si="1740"/>
        <v>96.287980527144001</v>
      </c>
      <c r="WW196" s="9">
        <f t="shared" si="1458"/>
        <v>91.360649457903421</v>
      </c>
      <c r="WX196" s="9">
        <f t="shared" si="1459"/>
        <v>101.21702337056357</v>
      </c>
      <c r="WY196" s="120">
        <f t="shared" si="1741"/>
        <v>96.288836414233486</v>
      </c>
      <c r="WZ196" s="15">
        <f t="shared" si="1742"/>
        <v>-9.6117066474483493E-4</v>
      </c>
      <c r="XA196" s="12"/>
      <c r="XB196" s="11">
        <f t="shared" si="1865"/>
        <v>-9.4956867429492114E-4</v>
      </c>
      <c r="XC196" s="10">
        <f t="shared" si="1743"/>
        <v>96.373102939191085</v>
      </c>
      <c r="XD196" s="9">
        <f t="shared" si="1460"/>
        <v>91.386038609371568</v>
      </c>
      <c r="XE196" s="9">
        <f t="shared" si="1461"/>
        <v>101.36184485404404</v>
      </c>
      <c r="XF196" s="120">
        <f t="shared" si="1744"/>
        <v>96.373941731707802</v>
      </c>
      <c r="XG196" s="15">
        <f t="shared" si="1745"/>
        <v>-9.7281742804435577E-4</v>
      </c>
      <c r="XH196" s="12"/>
      <c r="XI196" s="11">
        <f t="shared" si="1866"/>
        <v>-9.6133510618217504E-4</v>
      </c>
      <c r="XJ196" s="10">
        <f t="shared" si="1746"/>
        <v>96.45821260072816</v>
      </c>
      <c r="XK196" s="9">
        <f t="shared" si="1462"/>
        <v>91.412046783028671</v>
      </c>
      <c r="XL196" s="9">
        <f t="shared" si="1463"/>
        <v>101.50600938154419</v>
      </c>
      <c r="XM196" s="120">
        <f t="shared" si="1747"/>
        <v>96.459028082286437</v>
      </c>
      <c r="XN196" s="15">
        <f t="shared" si="1748"/>
        <v>-9.8433976091986562E-4</v>
      </c>
      <c r="XO196" s="12"/>
      <c r="XP196" s="11">
        <f t="shared" si="1867"/>
        <v>-9.7297730950537714E-4</v>
      </c>
      <c r="XQ196" s="10">
        <f t="shared" si="1749"/>
        <v>96.54330322607241</v>
      </c>
      <c r="XR196" s="9">
        <f t="shared" si="1464"/>
        <v>91.438674702063821</v>
      </c>
      <c r="XS196" s="9">
        <f t="shared" si="1465"/>
        <v>101.64950460757841</v>
      </c>
      <c r="XT196" s="120">
        <f t="shared" si="1750"/>
        <v>96.544089654821107</v>
      </c>
      <c r="XU196" s="15">
        <f t="shared" si="1751"/>
        <v>-9.9573638894459235E-4</v>
      </c>
      <c r="XV196" s="12"/>
      <c r="XW196" s="11">
        <f t="shared" si="1868"/>
        <v>-9.8449395592357047E-4</v>
      </c>
      <c r="XX196" s="10">
        <f t="shared" si="1752"/>
        <v>96.628368970148088</v>
      </c>
      <c r="XY196" s="9">
        <f t="shared" si="1466"/>
        <v>91.465922783507551</v>
      </c>
      <c r="XZ196" s="9">
        <f t="shared" si="1467"/>
        <v>101.79231933804151</v>
      </c>
      <c r="YA196" s="120">
        <f t="shared" si="1753"/>
        <v>96.629121060774537</v>
      </c>
      <c r="YB196" s="15">
        <f t="shared" si="1754"/>
        <v>-1.0070061798275896E-3</v>
      </c>
      <c r="YC196" s="12"/>
      <c r="YD196" s="11">
        <f t="shared" si="1869"/>
        <v>-9.9588386032965705E-4</v>
      </c>
      <c r="YE196" s="10">
        <f t="shared" si="1755"/>
        <v>96.713404411918532</v>
      </c>
      <c r="YF196" s="9">
        <f t="shared" si="1468"/>
        <v>91.493791145493716</v>
      </c>
      <c r="YG196" s="9">
        <f t="shared" si="1469"/>
        <v>101.93444348971735</v>
      </c>
      <c r="YH196" s="120">
        <f t="shared" si="1756"/>
        <v>96.714117317605542</v>
      </c>
      <c r="YI196" s="15">
        <f t="shared" si="1757"/>
        <v>-1.0181481387569191E-3</v>
      </c>
      <c r="YJ196" s="12"/>
      <c r="YK196" s="11">
        <f t="shared" si="1870"/>
        <v>-1.0071459762408099E-3</v>
      </c>
      <c r="YL196" s="10">
        <f t="shared" si="1758"/>
        <v>96.798404537809674</v>
      </c>
      <c r="YM196" s="9">
        <f t="shared" si="1470"/>
        <v>91.522279614784523</v>
      </c>
      <c r="YN196" s="9">
        <f t="shared" si="1471"/>
        <v>102.07586804960847</v>
      </c>
      <c r="YO196" s="120">
        <f t="shared" si="1759"/>
        <v>96.799073832196498</v>
      </c>
      <c r="YP196" s="15">
        <f t="shared" si="1760"/>
        <v>-1.0291614036997744E-3</v>
      </c>
      <c r="YQ196" s="12"/>
      <c r="YR196" s="11">
        <f t="shared" si="1871"/>
        <v>-1.0182793911408033E-3</v>
      </c>
      <c r="YS196" s="10">
        <f t="shared" si="1761"/>
        <v>96.883364725167283</v>
      </c>
      <c r="YT196" s="9">
        <f t="shared" si="1472"/>
        <v>91.551387734525036</v>
      </c>
      <c r="YU196" s="9">
        <f t="shared" si="1473"/>
        <v>102.21658503420484</v>
      </c>
      <c r="YV196" s="120">
        <f t="shared" si="1762"/>
        <v>96.883986384364931</v>
      </c>
      <c r="YW196" s="15">
        <f t="shared" si="1763"/>
        <v>-1.0400452406742536E-3</v>
      </c>
      <c r="YX196" s="12"/>
      <c r="YY196" s="11">
        <f t="shared" si="1872"/>
        <v>-1.0292833217891535E-3</v>
      </c>
      <c r="YZ196" s="10">
        <f t="shared" si="1764"/>
        <v>96.968280725790493</v>
      </c>
      <c r="ZA196" s="9">
        <f t="shared" si="1474"/>
        <v>91.581114772194766</v>
      </c>
      <c r="ZB196" s="9">
        <f t="shared" si="1475"/>
        <v>102.35658744880314</v>
      </c>
      <c r="ZC196" s="120">
        <f t="shared" si="1765"/>
        <v>96.968851110498946</v>
      </c>
      <c r="ZD196" s="15">
        <f t="shared" si="1766"/>
        <v>-1.050799039006851E-3</v>
      </c>
      <c r="ZE196" s="12"/>
      <c r="ZF196" s="11">
        <f t="shared" si="1873"/>
        <v>-1.0401571095112973E-3</v>
      </c>
      <c r="ZG196" s="10">
        <f t="shared" si="1767"/>
        <v>97.053148649581544</v>
      </c>
      <c r="ZH196" s="9">
        <f t="shared" si="1476"/>
        <v>91.611459727724878</v>
      </c>
      <c r="ZI196" s="9">
        <f t="shared" si="1477"/>
        <v>102.49586924697606</v>
      </c>
      <c r="ZJ196" s="120">
        <f t="shared" si="1768"/>
        <v>97.05366448735046</v>
      </c>
      <c r="ZK196" s="15">
        <f t="shared" si="1769"/>
        <v>-1.0614223065884205E-3</v>
      </c>
      <c r="ZL196" s="12"/>
      <c r="ZM196" s="11">
        <f t="shared" si="1874"/>
        <v>-1.050900215482669E-3</v>
      </c>
      <c r="ZN196" s="10">
        <f t="shared" si="1770"/>
        <v>97.137964948346152</v>
      </c>
      <c r="ZO196" s="9">
        <f t="shared" si="1478"/>
        <v>91.642421341751074</v>
      </c>
      <c r="ZP196" s="9">
        <f t="shared" si="1479"/>
        <v>102.63442529029072</v>
      </c>
      <c r="ZQ196" s="120">
        <f t="shared" si="1771"/>
        <v>97.138423316020891</v>
      </c>
      <c r="ZR196" s="15">
        <f t="shared" si="1772"/>
        <v>-1.0719146651412147E-3</v>
      </c>
      <c r="ZS196" s="12"/>
      <c r="ZT196" s="11">
        <f t="shared" si="1875"/>
        <v>-1.0615122160194731E-3</v>
      </c>
      <c r="ZU196" s="10">
        <f t="shared" si="1773"/>
        <v>97.222726399779447</v>
      </c>
      <c r="ZV196" s="9">
        <f t="shared" si="1480"/>
        <v>91.673998103973204</v>
      </c>
      <c r="ZW196" s="9">
        <f t="shared" si="1481"/>
        <v>102.77225130836291</v>
      </c>
      <c r="ZX196" s="120">
        <f t="shared" si="1774"/>
        <v>97.223124706168051</v>
      </c>
      <c r="ZY196" s="15">
        <f t="shared" si="1775"/>
        <v>-1.0822758455082534E-3</v>
      </c>
      <c r="ZZ196" s="12"/>
      <c r="AAA196" s="11">
        <f t="shared" si="1876"/>
        <v>-1.0719927978875749E-3</v>
      </c>
      <c r="AAB196" s="10">
        <f t="shared" si="1776"/>
        <v>97.307430091666802</v>
      </c>
      <c r="AAC196" s="9">
        <f t="shared" si="1482"/>
        <v>91.706188261594122</v>
      </c>
      <c r="AAD196" s="9">
        <f t="shared" si="1483"/>
        <v>102.9093438593306</v>
      </c>
      <c r="AAE196" s="120">
        <f t="shared" si="1777"/>
        <v>97.30776606046237</v>
      </c>
      <c r="AAF196" s="15">
        <f t="shared" si="1778"/>
        <v>-1.0925056829758602E-3</v>
      </c>
      <c r="AAG196" s="12"/>
      <c r="AAH196" s="11">
        <f t="shared" si="1877"/>
        <v>-1.0823417536405177E-3</v>
      </c>
      <c r="AAI196" s="10">
        <f t="shared" si="1779"/>
        <v>97.392073406328024</v>
      </c>
      <c r="AAJ196" s="9">
        <f t="shared" si="1484"/>
        <v>91.73898982781175</v>
      </c>
      <c r="AAK196" s="9">
        <f t="shared" si="1485"/>
        <v>103.04570029082069</v>
      </c>
      <c r="AAL196" s="120">
        <f t="shared" si="1780"/>
        <v>97.392345059316227</v>
      </c>
      <c r="AAM196" s="15">
        <f t="shared" si="1781"/>
        <v>-1.1026041126390898E-3</v>
      </c>
      <c r="AAN196" s="12"/>
      <c r="AAO196" s="11">
        <f t="shared" si="1782"/>
        <v>-1.0925589769965988E-3</v>
      </c>
      <c r="AAP196" s="10">
        <f t="shared" si="1783"/>
        <v>97.476654005329152</v>
      </c>
      <c r="AAQ196" s="9">
        <f t="shared" si="1486"/>
        <v>91.772400590339544</v>
      </c>
      <c r="AAR196" s="9">
        <f t="shared" si="1487"/>
        <v>103.18131870148216</v>
      </c>
      <c r="AAS196" s="120">
        <f t="shared" si="1784"/>
        <v>97.476859645910849</v>
      </c>
      <c r="AAT196" s="15">
        <f t="shared" si="1785"/>
        <v>-1.1125711648196537E-3</v>
      </c>
      <c r="AAU196" s="12"/>
      <c r="AAV196" s="11">
        <f t="shared" si="1786"/>
        <v>-1.102644458264747E-3</v>
      </c>
      <c r="AAW196" s="10">
        <f t="shared" si="1787"/>
        <v>97.56116981448659</v>
      </c>
      <c r="AAX196" s="9">
        <f t="shared" si="1488"/>
        <v>91.806418119932005</v>
      </c>
      <c r="AAY196" s="9">
        <f t="shared" si="1489"/>
        <v>103.31619790314274</v>
      </c>
      <c r="AAZ196" s="120">
        <f t="shared" si="1788"/>
        <v>97.561308011537363</v>
      </c>
      <c r="ABA196" s="15">
        <f t="shared" si="1789"/>
        <v>-1.1224069605441295E-3</v>
      </c>
      <c r="ABB196" s="12"/>
      <c r="ABC196" s="11">
        <f t="shared" si="1227"/>
        <v>-1.1125982798272408E-3</v>
      </c>
      <c r="ABD196" s="10">
        <f t="shared" si="1228"/>
        <v>97.645619009180805</v>
      </c>
      <c r="ABE196" s="9">
        <f t="shared" si="1490"/>
        <v>91.841039778893361</v>
      </c>
      <c r="ABF196" s="9">
        <f t="shared" si="1229"/>
        <v>103.45033738365086</v>
      </c>
      <c r="ABG196" s="120">
        <f t="shared" si="1790"/>
        <v>97.645688581272111</v>
      </c>
      <c r="ABH196" s="15">
        <f t="shared" si="1230"/>
        <v>-1.1321117070906476E-3</v>
      </c>
      <c r="ABI196" s="12"/>
      <c r="ABJ196" s="11">
        <f t="shared" si="1231"/>
        <v>-1.1224206116876162E-3</v>
      </c>
      <c r="ABK196" s="10">
        <f t="shared" si="1232"/>
        <v>97.72999999999999</v>
      </c>
      <c r="ABL196" s="9">
        <f t="shared" si="1491"/>
        <v>91.876262729548841</v>
      </c>
      <c r="ABM196" s="9"/>
      <c r="ABN196" s="101">
        <f t="shared" si="1791"/>
        <v>97.72999999999999</v>
      </c>
      <c r="ABO196" s="15">
        <f t="shared" si="1233"/>
        <v>-1.1416856936107508E-3</v>
      </c>
      <c r="ABP196" s="11"/>
      <c r="ABQ196" s="11"/>
    </row>
    <row r="197" spans="1:745" x14ac:dyDescent="0.2">
      <c r="A197" s="1">
        <f t="shared" si="1492"/>
        <v>175.2</v>
      </c>
      <c r="B197" s="1">
        <f t="shared" si="1792"/>
        <v>-530.86680486868977</v>
      </c>
      <c r="C197" s="1">
        <f t="shared" si="1793"/>
        <v>-2564065.8939724509</v>
      </c>
      <c r="D197" s="2">
        <f t="shared" si="1794"/>
        <v>119.74</v>
      </c>
      <c r="E197" s="7">
        <f t="shared" si="1795"/>
        <v>2.8300000000000001E-3</v>
      </c>
      <c r="F197" s="1">
        <f t="shared" si="1796"/>
        <v>6.2352202539999999E-2</v>
      </c>
      <c r="G197" s="2">
        <f t="shared" si="1797"/>
        <v>3500</v>
      </c>
      <c r="H197" s="3">
        <f t="shared" si="1164"/>
        <v>58.333333333333336</v>
      </c>
      <c r="I197" s="3">
        <f t="shared" si="1165"/>
        <v>366.52</v>
      </c>
      <c r="J197" s="1">
        <f t="shared" si="1798"/>
        <v>0.77</v>
      </c>
      <c r="K197" s="1">
        <f t="shared" si="1799"/>
        <v>0.65</v>
      </c>
      <c r="L197" s="1">
        <f t="shared" si="1166"/>
        <v>0.50050000000000006</v>
      </c>
      <c r="M197" s="40">
        <f t="shared" si="1167"/>
        <v>9.0273513153513143</v>
      </c>
      <c r="N197" s="40">
        <f t="shared" si="1168"/>
        <v>685.17596483516479</v>
      </c>
      <c r="O197" s="1">
        <f t="shared" si="1800"/>
        <v>22.01</v>
      </c>
      <c r="P197" s="1">
        <f t="shared" si="1801"/>
        <v>101</v>
      </c>
      <c r="Q197" s="2">
        <f t="shared" si="1802"/>
        <v>9568.08</v>
      </c>
      <c r="R197" s="1">
        <f t="shared" si="1169"/>
        <v>95.680800000000005</v>
      </c>
      <c r="S197" s="7">
        <f t="shared" si="1803"/>
        <v>0.1084</v>
      </c>
      <c r="T197" s="7">
        <f t="shared" si="1170"/>
        <v>9.228889823999999E-3</v>
      </c>
      <c r="U197" s="7">
        <f t="shared" si="1171"/>
        <v>5.2029491518009133E-2</v>
      </c>
      <c r="V197" s="40">
        <f t="shared" si="1172"/>
        <v>5127.2756619537149</v>
      </c>
      <c r="W197" s="1">
        <f t="shared" si="1804"/>
        <v>0</v>
      </c>
      <c r="X197" s="1">
        <f t="shared" si="1805"/>
        <v>119.74</v>
      </c>
      <c r="Y197" s="1">
        <f t="shared" si="1806"/>
        <v>97.72999999999999</v>
      </c>
      <c r="Z197" s="6">
        <f t="shared" si="1173"/>
        <v>0.80246106979523479</v>
      </c>
      <c r="AA197" s="2">
        <f t="shared" si="1807"/>
        <v>464.2</v>
      </c>
      <c r="AB197" s="40">
        <f t="shared" si="1174"/>
        <v>27481.926356927921</v>
      </c>
      <c r="AC197" s="1">
        <f t="shared" si="1175"/>
        <v>0.20611977595863853</v>
      </c>
      <c r="AD197" s="2">
        <f t="shared" si="1147"/>
        <v>75</v>
      </c>
      <c r="AE197" s="10">
        <f t="shared" si="1176"/>
        <v>15.45898319689789</v>
      </c>
      <c r="AF197" s="12">
        <f t="shared" si="1177"/>
        <v>7.4597738071105216E-2</v>
      </c>
      <c r="AG197" s="43">
        <f t="shared" si="1178"/>
        <v>-1.3577938522041819E-4</v>
      </c>
      <c r="AH197" s="97">
        <f t="shared" si="1179"/>
        <v>3.4960014287395422E-5</v>
      </c>
      <c r="AI197" s="11">
        <f t="shared" si="1180"/>
        <v>0</v>
      </c>
      <c r="AJ197" s="43">
        <f t="shared" si="1181"/>
        <v>2.0151108974851752E-3</v>
      </c>
      <c r="AK197" s="43"/>
      <c r="AL197" s="11">
        <f t="shared" si="1182"/>
        <v>0</v>
      </c>
      <c r="AM197" s="10">
        <f t="shared" si="1183"/>
        <v>90.789356579036038</v>
      </c>
      <c r="AN197" s="9"/>
      <c r="AO197" s="9">
        <f t="shared" si="1184"/>
        <v>90.614737193537167</v>
      </c>
      <c r="AP197" s="108">
        <f t="shared" si="1493"/>
        <v>90.614737193537167</v>
      </c>
      <c r="AQ197" s="15">
        <f t="shared" si="1185"/>
        <v>0</v>
      </c>
      <c r="AR197" s="49"/>
      <c r="AS197" s="11">
        <f t="shared" si="1186"/>
        <v>1.7029253608212761E-5</v>
      </c>
      <c r="AT197" s="10">
        <f t="shared" si="1187"/>
        <v>90.702042901469412</v>
      </c>
      <c r="AU197" s="9">
        <f t="shared" si="1188"/>
        <v>90.614737193537167</v>
      </c>
      <c r="AV197" s="9">
        <f t="shared" si="1189"/>
        <v>90.440951708687351</v>
      </c>
      <c r="AW197" s="101">
        <f t="shared" si="1494"/>
        <v>90.527844451112259</v>
      </c>
      <c r="AX197" s="15">
        <f t="shared" si="1495"/>
        <v>1.6947156375789253E-5</v>
      </c>
      <c r="AY197" s="49"/>
      <c r="AZ197" s="11">
        <f t="shared" si="1190"/>
        <v>3.3977949655892068E-5</v>
      </c>
      <c r="BA197" s="10">
        <f t="shared" si="1191"/>
        <v>90.615134295087913</v>
      </c>
      <c r="BB197" s="9">
        <f t="shared" si="1192"/>
        <v>90.614729300560029</v>
      </c>
      <c r="BC197" s="9">
        <f t="shared" si="1193"/>
        <v>90.267980676831627</v>
      </c>
      <c r="BD197" s="101">
        <f t="shared" si="1496"/>
        <v>90.441354988695821</v>
      </c>
      <c r="BE197" s="15">
        <f t="shared" si="1194"/>
        <v>3.3814119484682631E-5</v>
      </c>
      <c r="BF197" s="49"/>
      <c r="BG197" s="11">
        <f t="shared" si="1195"/>
        <v>5.0846423097985135E-5</v>
      </c>
      <c r="BH197" s="10">
        <f t="shared" si="1196"/>
        <v>90.528613253840774</v>
      </c>
      <c r="BI197" s="9">
        <f t="shared" si="1197"/>
        <v>90.614697877871734</v>
      </c>
      <c r="BJ197" s="9">
        <f t="shared" si="1198"/>
        <v>90.095804794947142</v>
      </c>
      <c r="BK197" s="101">
        <f t="shared" si="1497"/>
        <v>90.355251336409438</v>
      </c>
      <c r="BL197" s="15">
        <f t="shared" si="1199"/>
        <v>5.0601246854637723E-5</v>
      </c>
      <c r="BM197" s="49"/>
      <c r="BN197" s="11">
        <f t="shared" si="1200"/>
        <v>6.763501687630836E-5</v>
      </c>
      <c r="BO197" s="10">
        <f t="shared" si="1201"/>
        <v>90.442462454924197</v>
      </c>
      <c r="BP197" s="9">
        <f t="shared" si="1202"/>
        <v>90.614627510779002</v>
      </c>
      <c r="BQ197" s="9">
        <f t="shared" si="1203"/>
        <v>89.92440490992368</v>
      </c>
      <c r="BR197" s="101">
        <f t="shared" si="1498"/>
        <v>90.269516210351341</v>
      </c>
      <c r="BS197" s="15">
        <f t="shared" si="1204"/>
        <v>6.730890304738527E-5</v>
      </c>
      <c r="BT197" s="12"/>
      <c r="BU197" s="11">
        <f t="shared" si="1205"/>
        <v>8.4344081178610428E-5</v>
      </c>
      <c r="BV197" s="10">
        <f t="shared" si="1206"/>
        <v>90.356664760244314</v>
      </c>
      <c r="BW197" s="9">
        <f t="shared" si="1207"/>
        <v>90.614503004229618</v>
      </c>
      <c r="BX197" s="9">
        <f t="shared" si="1208"/>
        <v>89.753762023539764</v>
      </c>
      <c r="BY197" s="101">
        <f t="shared" si="1499"/>
        <v>90.184132513884691</v>
      </c>
      <c r="BZ197" s="15">
        <f t="shared" si="1209"/>
        <v>8.3937458939146905E-5</v>
      </c>
      <c r="CA197" s="12"/>
      <c r="CB197" s="11">
        <f t="shared" si="1210"/>
        <v>1.0097397272507164E-4</v>
      </c>
      <c r="CC197" s="10">
        <f t="shared" si="1211"/>
        <v>90.27120321772091</v>
      </c>
      <c r="CD197" s="9">
        <f t="shared" si="1212"/>
        <v>90.614309380399561</v>
      </c>
      <c r="CE197" s="9">
        <f t="shared" si="1213"/>
        <v>89.583857297134429</v>
      </c>
      <c r="CF197" s="101">
        <f t="shared" si="1500"/>
        <v>90.099083338767002</v>
      </c>
      <c r="CG197" s="15">
        <f t="shared" si="1214"/>
        <v>1.0048729102976207E-4</v>
      </c>
      <c r="CH197" s="12"/>
      <c r="CI197" s="11">
        <f t="shared" si="1215"/>
        <v>1.1752505408271904E-4</v>
      </c>
      <c r="CJ197" s="10">
        <f t="shared" si="1216"/>
        <v>90.186061062433936</v>
      </c>
      <c r="CK197" s="9">
        <f t="shared" si="1217"/>
        <v>90.614031876271099</v>
      </c>
      <c r="CL197" s="9">
        <f t="shared" si="1218"/>
        <v>89.41467205598849</v>
      </c>
      <c r="CM197" s="101">
        <f t="shared" si="1501"/>
        <v>90.014351966129794</v>
      </c>
      <c r="CN197" s="15">
        <f t="shared" si="1219"/>
        <v>1.1695878077926485E-4</v>
      </c>
      <c r="CO197" s="12"/>
      <c r="CP197" s="11">
        <f t="shared" si="1220"/>
        <v>1.3399769300679823E-4</v>
      </c>
      <c r="CQ197" s="10">
        <f t="shared" si="1221"/>
        <v>90.10122171762174</v>
      </c>
      <c r="CR197" s="9">
        <f t="shared" si="1222"/>
        <v>90.613655941205863</v>
      </c>
      <c r="CS197" s="9">
        <f t="shared" si="1309"/>
        <v>89.246187793420788</v>
      </c>
      <c r="CT197" s="101">
        <f t="shared" si="1502"/>
        <v>89.929921867313325</v>
      </c>
      <c r="CU197" s="15">
        <f t="shared" si="1223"/>
        <v>1.3335231397174486E-4</v>
      </c>
      <c r="CV197" s="12"/>
      <c r="CW197" s="11">
        <f t="shared" si="1503"/>
        <v>1.5039226180899945E-4</v>
      </c>
      <c r="CX197" s="10">
        <f t="shared" si="1504"/>
        <v>90.016668795535537</v>
      </c>
      <c r="CY197" s="9">
        <f t="shared" si="1310"/>
        <v>90.613167234516411</v>
      </c>
      <c r="CZ197" s="9">
        <f t="shared" si="1311"/>
        <v>89.078386174610173</v>
      </c>
      <c r="DA197" s="101">
        <f t="shared" si="1505"/>
        <v>89.845776704563292</v>
      </c>
      <c r="DB197" s="15">
        <f t="shared" si="1506"/>
        <v>1.4966828010583487E-4</v>
      </c>
      <c r="DC197" s="12"/>
      <c r="DD197" s="11">
        <f t="shared" si="1507"/>
        <v>1.6670913675185332E-4</v>
      </c>
      <c r="DE197" s="10">
        <f t="shared" si="1508"/>
        <v>89.932386098157195</v>
      </c>
      <c r="DF197" s="9">
        <f t="shared" si="1312"/>
        <v>90.612551623039835</v>
      </c>
      <c r="DG197" s="9">
        <f t="shared" si="1313"/>
        <v>88.911249040151006</v>
      </c>
      <c r="DH197" s="101">
        <f t="shared" si="1509"/>
        <v>89.761900331595427</v>
      </c>
      <c r="DI197" s="15">
        <f t="shared" si="1510"/>
        <v>1.6590707181136273E-4</v>
      </c>
      <c r="DJ197" s="12"/>
      <c r="DK197" s="11">
        <f t="shared" si="1511"/>
        <v>1.8294869746888595E-4</v>
      </c>
      <c r="DL197" s="10">
        <f t="shared" si="1512"/>
        <v>89.848357617785865</v>
      </c>
      <c r="DM197" s="9">
        <f t="shared" si="1314"/>
        <v>90.611795178716577</v>
      </c>
      <c r="DN197" s="9">
        <f t="shared" si="1315"/>
        <v>88.744758409349075</v>
      </c>
      <c r="DO197" s="101">
        <f t="shared" si="1513"/>
        <v>89.678276794032826</v>
      </c>
      <c r="DP197" s="15">
        <f t="shared" si="1514"/>
        <v>1.8206908429184006E-4</v>
      </c>
      <c r="DQ197" s="12"/>
      <c r="DR197" s="11">
        <f t="shared" si="1515"/>
        <v>1.991113264101981E-4</v>
      </c>
      <c r="DS197" s="10">
        <f t="shared" si="1516"/>
        <v>89.764567537498394</v>
      </c>
      <c r="DT197" s="9">
        <f t="shared" si="1316"/>
        <v>90.610884176177493</v>
      </c>
      <c r="DU197" s="9">
        <f t="shared" si="1317"/>
        <v>88.578896483267599</v>
      </c>
      <c r="DV197" s="101">
        <f t="shared" si="1517"/>
        <v>89.594890329722546</v>
      </c>
      <c r="DW197" s="15">
        <f t="shared" si="1518"/>
        <v>1.9815471479210639E-4</v>
      </c>
      <c r="DX197" s="12"/>
      <c r="DY197" s="11">
        <f t="shared" si="1519"/>
        <v>2.1519740831285594E-4</v>
      </c>
      <c r="DZ197" s="10">
        <f t="shared" si="1520"/>
        <v>89.681000231489691</v>
      </c>
      <c r="EA197" s="9">
        <f t="shared" si="1318"/>
        <v>90.609805090342007</v>
      </c>
      <c r="EB197" s="9">
        <f t="shared" si="1319"/>
        <v>88.413645647533542</v>
      </c>
      <c r="EC197" s="101">
        <f t="shared" si="1521"/>
        <v>89.511725368937775</v>
      </c>
      <c r="ED197" s="15">
        <f t="shared" si="1522"/>
        <v>2.1416436209045498E-4</v>
      </c>
      <c r="EE197" s="12"/>
      <c r="EF197" s="11">
        <f t="shared" si="1523"/>
        <v>2.3120732969534219E-4</v>
      </c>
      <c r="EG197" s="10">
        <f t="shared" si="1524"/>
        <v>89.597640265299546</v>
      </c>
      <c r="EH197" s="9">
        <f t="shared" si="1320"/>
        <v>90.608544594029766</v>
      </c>
      <c r="EI197" s="9">
        <f t="shared" si="1321"/>
        <v>88.248988474907534</v>
      </c>
      <c r="EJ197" s="101">
        <f t="shared" si="1525"/>
        <v>89.42876653446865</v>
      </c>
      <c r="EK197" s="15">
        <f t="shared" si="1526"/>
        <v>2.3009842601510704E-4</v>
      </c>
      <c r="EL197" s="12"/>
      <c r="EM197" s="11">
        <f t="shared" si="1527"/>
        <v>2.4714147837607046E-4</v>
      </c>
      <c r="EN197" s="10">
        <f t="shared" si="1528"/>
        <v>89.514472395928664</v>
      </c>
      <c r="EO197" s="9">
        <f t="shared" si="1322"/>
        <v>90.607089555588459</v>
      </c>
      <c r="EP197" s="9">
        <f t="shared" si="1323"/>
        <v>88.084907727629826</v>
      </c>
      <c r="EQ197" s="101">
        <f t="shared" si="1529"/>
        <v>89.345998641609143</v>
      </c>
      <c r="ER197" s="15">
        <f t="shared" si="1530"/>
        <v>2.4595730698411211E-4</v>
      </c>
      <c r="ES197" s="12"/>
      <c r="ET197" s="11">
        <f t="shared" si="1531"/>
        <v>2.6300024301496221E-4</v>
      </c>
      <c r="EU197" s="10">
        <f t="shared" si="1532"/>
        <v>89.431481571851265</v>
      </c>
      <c r="EV197" s="9">
        <f t="shared" si="1324"/>
        <v>90.605427036539822</v>
      </c>
      <c r="EW197" s="9">
        <f t="shared" si="1325"/>
        <v>87.92138635955034</v>
      </c>
      <c r="EX197" s="101">
        <f t="shared" si="1533"/>
        <v>89.263406698045088</v>
      </c>
      <c r="EY197" s="15">
        <f t="shared" si="1534"/>
        <v>2.6174140556807241E-4</v>
      </c>
      <c r="EZ197" s="12"/>
      <c r="FA197" s="11">
        <f t="shared" si="1535"/>
        <v>2.7878401267754599E-4</v>
      </c>
      <c r="FB197" s="10">
        <f t="shared" si="1536"/>
        <v>89.348652932929326</v>
      </c>
      <c r="FC197" s="9">
        <f t="shared" si="1326"/>
        <v>90.60354428924596</v>
      </c>
      <c r="FD197" s="9">
        <f t="shared" si="1327"/>
        <v>87.758407518045246</v>
      </c>
      <c r="FE197" s="101">
        <f t="shared" si="1537"/>
        <v>89.180975903645603</v>
      </c>
      <c r="FF197" s="15">
        <f t="shared" si="1538"/>
        <v>2.7745112207567488E-4</v>
      </c>
      <c r="FG197" s="12"/>
      <c r="FH197" s="11">
        <f t="shared" si="1539"/>
        <v>2.9449317642156762E-4</v>
      </c>
      <c r="FI197" s="10">
        <f t="shared" si="1540"/>
        <v>89.265971810230567</v>
      </c>
      <c r="FJ197" s="9">
        <f t="shared" si="1328"/>
        <v>90.601428754597819</v>
      </c>
      <c r="FK197" s="9">
        <f t="shared" si="1329"/>
        <v>87.595954545735623</v>
      </c>
      <c r="FL197" s="101">
        <f t="shared" si="1541"/>
        <v>89.098691650166728</v>
      </c>
      <c r="FM197" s="15">
        <f t="shared" si="1542"/>
        <v>2.9308685616066192E-4</v>
      </c>
      <c r="FN197" s="12"/>
      <c r="FO197" s="11">
        <f t="shared" si="1543"/>
        <v>3.1012812290477838E-4</v>
      </c>
      <c r="FP197" s="10">
        <f t="shared" si="1544"/>
        <v>89.183423725758828</v>
      </c>
      <c r="FQ197" s="9">
        <f t="shared" si="1330"/>
        <v>90.599068059727557</v>
      </c>
      <c r="FR197" s="9">
        <f t="shared" si="1331"/>
        <v>87.434010982009909</v>
      </c>
      <c r="FS197" s="101">
        <f t="shared" si="1545"/>
        <v>89.016539520868733</v>
      </c>
      <c r="FT197" s="15">
        <f t="shared" si="1546"/>
        <v>3.0864900645030115E-4</v>
      </c>
      <c r="FU197" s="12"/>
      <c r="FV197" s="11">
        <f t="shared" si="1547"/>
        <v>3.2568924001391233E-4</v>
      </c>
      <c r="FW197" s="10">
        <f t="shared" si="1548"/>
        <v>89.100994392098499</v>
      </c>
      <c r="FX197" s="9">
        <f t="shared" si="1332"/>
        <v>90.596450015746342</v>
      </c>
      <c r="FY197" s="9">
        <f t="shared" si="1333"/>
        <v>87.272560564360134</v>
      </c>
      <c r="FZ197" s="101">
        <f t="shared" si="1549"/>
        <v>88.934505290053238</v>
      </c>
      <c r="GA197" s="15">
        <f t="shared" si="1550"/>
        <v>3.2413797019445424E-4</v>
      </c>
      <c r="GB197" s="12"/>
      <c r="GC197" s="11">
        <f t="shared" si="1551"/>
        <v>3.4117691451406251E-4</v>
      </c>
      <c r="GD197" s="10">
        <f t="shared" si="1552"/>
        <v>89.018669711978674</v>
      </c>
      <c r="GE197" s="9">
        <f t="shared" si="1334"/>
        <v>90.593562615508958</v>
      </c>
      <c r="GF197" s="9">
        <f t="shared" si="1335"/>
        <v>87.111587229538685</v>
      </c>
      <c r="GG197" s="101">
        <f t="shared" si="1553"/>
        <v>88.852574922523814</v>
      </c>
      <c r="GH197" s="15">
        <f t="shared" si="1554"/>
        <v>3.3955414293479816E-4</v>
      </c>
      <c r="GI197" s="12"/>
      <c r="GJ197" s="11">
        <f t="shared" si="1224"/>
        <v>3.5659153171794654E-4</v>
      </c>
      <c r="GK197" s="10">
        <f t="shared" si="1225"/>
        <v>88.936435777760991</v>
      </c>
      <c r="GL197" s="9">
        <f t="shared" si="1336"/>
        <v>90.590394031406504</v>
      </c>
      <c r="GM197" s="9">
        <f t="shared" si="1337"/>
        <v>86.951075114543471</v>
      </c>
      <c r="GN197" s="120">
        <f t="shared" si="1555"/>
        <v>88.770734572974987</v>
      </c>
      <c r="GO197" s="15">
        <f t="shared" si="1226"/>
        <v>3.5489791819348897E-4</v>
      </c>
      <c r="GP197" s="12"/>
      <c r="GQ197" s="11">
        <f t="shared" si="1556"/>
        <v>3.7193347517439031E-4</v>
      </c>
      <c r="GR197" s="10">
        <f t="shared" si="1557"/>
        <v>88.854278870855779</v>
      </c>
      <c r="GS197" s="9">
        <f t="shared" si="1338"/>
        <v>90.586932613188324</v>
      </c>
      <c r="GT197" s="9">
        <f t="shared" si="1339"/>
        <v>86.791008557437223</v>
      </c>
      <c r="GU197" s="120">
        <f t="shared" si="1558"/>
        <v>88.688970585312774</v>
      </c>
      <c r="GV197" s="15">
        <f t="shared" si="1559"/>
        <v>3.7016968718088083E-4</v>
      </c>
      <c r="GW197" s="12"/>
      <c r="GX197" s="11">
        <f t="shared" si="1560"/>
        <v>3.872031263756675E-4</v>
      </c>
      <c r="GY197" s="10">
        <f t="shared" si="1561"/>
        <v>88.772185461069739</v>
      </c>
      <c r="GZ197" s="9">
        <f t="shared" si="1340"/>
        <v>90.583166885814109</v>
      </c>
      <c r="HA197" s="9">
        <f t="shared" si="1341"/>
        <v>86.631372098008313</v>
      </c>
      <c r="HB197" s="101">
        <f t="shared" si="1562"/>
        <v>88.607269491911211</v>
      </c>
      <c r="HC197" s="15">
        <f t="shared" si="1563"/>
        <v>3.8536983852161265E-4</v>
      </c>
      <c r="HD197" s="12"/>
      <c r="HE197" s="11">
        <f t="shared" si="1564"/>
        <v>4.0240086448300918E-4</v>
      </c>
      <c r="HF197" s="10">
        <f t="shared" si="1565"/>
        <v>88.690142205889387</v>
      </c>
      <c r="HG197" s="9">
        <f t="shared" si="1342"/>
        <v>90.579085547337101</v>
      </c>
      <c r="HH197" s="9">
        <f t="shared" si="1343"/>
        <v>86.47215047828216</v>
      </c>
      <c r="HI197" s="101">
        <f t="shared" si="1566"/>
        <v>88.52561801280963</v>
      </c>
      <c r="HJ197" s="15">
        <f t="shared" si="1567"/>
        <v>4.0049875799831879E-4</v>
      </c>
      <c r="HK197" s="12"/>
      <c r="HL197" s="11">
        <f t="shared" si="1568"/>
        <v>4.1752706606954469E-4</v>
      </c>
      <c r="HM197" s="10">
        <f t="shared" si="1569"/>
        <v>88.608135949705144</v>
      </c>
      <c r="HN197" s="9">
        <f t="shared" si="1344"/>
        <v>90.574677466819139</v>
      </c>
      <c r="HO197" s="9">
        <f t="shared" si="1345"/>
        <v>86.313328642885665</v>
      </c>
      <c r="HP197" s="120">
        <f t="shared" si="1570"/>
        <v>88.444003054852402</v>
      </c>
      <c r="HQ197" s="15">
        <f t="shared" si="1571"/>
        <v>4.1555682831276867E-4</v>
      </c>
      <c r="HR197" s="12"/>
      <c r="HS197" s="11">
        <f t="shared" si="1808"/>
        <v>4.3258210488050661E-4</v>
      </c>
      <c r="HT197" s="10">
        <f t="shared" si="1572"/>
        <v>88.526153722977597</v>
      </c>
      <c r="HU197" s="9">
        <f t="shared" si="1346"/>
        <v>90.569931682278138</v>
      </c>
      <c r="HV197" s="9">
        <f t="shared" si="1347"/>
        <v>87.265146738265145</v>
      </c>
      <c r="HW197" s="120">
        <f t="shared" si="1573"/>
        <v>88.917539210271642</v>
      </c>
      <c r="HX197" s="15">
        <f t="shared" si="1574"/>
        <v>3.2227494305950061E-4</v>
      </c>
      <c r="HY197" s="12"/>
      <c r="HZ197" s="11">
        <f t="shared" si="1809"/>
        <v>3.3906813424519828E-4</v>
      </c>
      <c r="IA197" s="10">
        <f t="shared" si="1575"/>
        <v>89.000483010610068</v>
      </c>
      <c r="IB197" s="9">
        <f t="shared" si="1348"/>
        <v>90.567077378106887</v>
      </c>
      <c r="IC197" s="9">
        <f t="shared" si="1349"/>
        <v>93.992491554186188</v>
      </c>
      <c r="ID197" s="120">
        <f t="shared" si="1576"/>
        <v>92.279784466146538</v>
      </c>
      <c r="IE197" s="15">
        <f t="shared" si="1577"/>
        <v>-3.3403842526910958E-4</v>
      </c>
      <c r="IF197" s="12"/>
      <c r="IG197" s="11">
        <f t="shared" si="1810"/>
        <v>-3.178538677129611E-4</v>
      </c>
      <c r="IH197" s="10">
        <f t="shared" si="1578"/>
        <v>92.365543682937513</v>
      </c>
      <c r="II197" s="9">
        <f t="shared" si="1350"/>
        <v>90.570143857332411</v>
      </c>
      <c r="IJ197" s="9">
        <f t="shared" si="1351"/>
        <v>94.087457114155782</v>
      </c>
      <c r="IK197" s="120">
        <f t="shared" si="1579"/>
        <v>92.328800485744097</v>
      </c>
      <c r="IL197" s="15">
        <f t="shared" si="1580"/>
        <v>-3.4300020992855315E-4</v>
      </c>
      <c r="IM197" s="12"/>
      <c r="IN197" s="11">
        <f t="shared" si="1811"/>
        <v>-3.2685948771312746E-4</v>
      </c>
      <c r="IO197" s="10">
        <f t="shared" si="1581"/>
        <v>92.414494507919017</v>
      </c>
      <c r="IP197" s="9">
        <f t="shared" si="1352"/>
        <v>90.573377082444082</v>
      </c>
      <c r="IQ197" s="9">
        <f t="shared" si="1353"/>
        <v>94.18466928423581</v>
      </c>
      <c r="IR197" s="120">
        <f t="shared" si="1582"/>
        <v>92.379023183339939</v>
      </c>
      <c r="IS197" s="15">
        <f t="shared" si="1583"/>
        <v>-3.5216481811079897E-4</v>
      </c>
      <c r="IT197" s="12"/>
      <c r="IU197" s="11">
        <f t="shared" si="1812"/>
        <v>-3.3606943450717989E-4</v>
      </c>
      <c r="IV197" s="10">
        <f t="shared" si="1584"/>
        <v>92.464652533957462</v>
      </c>
      <c r="IW197" s="9">
        <f t="shared" si="1354"/>
        <v>90.576785392575459</v>
      </c>
      <c r="IX197" s="9">
        <f t="shared" si="1355"/>
        <v>94.284098007040882</v>
      </c>
      <c r="IY197" s="120">
        <f t="shared" si="1585"/>
        <v>92.430441699808171</v>
      </c>
      <c r="IZ197" s="15">
        <f t="shared" si="1586"/>
        <v>-3.6152850547660774E-4</v>
      </c>
      <c r="JA197" s="12"/>
      <c r="JB197" s="11">
        <f t="shared" si="1813"/>
        <v>-3.4547999771470333E-4</v>
      </c>
      <c r="JC197" s="10">
        <f t="shared" si="1587"/>
        <v>92.516006967653539</v>
      </c>
      <c r="JD197" s="9">
        <f t="shared" si="1356"/>
        <v>90.580377358956099</v>
      </c>
      <c r="JE197" s="9">
        <f t="shared" si="1357"/>
        <v>94.385714843036254</v>
      </c>
      <c r="JF197" s="120">
        <f t="shared" si="1588"/>
        <v>92.483046100996177</v>
      </c>
      <c r="JG197" s="15">
        <f t="shared" si="1589"/>
        <v>-3.7108766282230245E-4</v>
      </c>
      <c r="JH197" s="12"/>
      <c r="JI197" s="11">
        <f t="shared" si="1814"/>
        <v>-3.5508760149807582E-4</v>
      </c>
      <c r="JJ197" s="10">
        <f t="shared" si="1590"/>
        <v>92.568547945288799</v>
      </c>
      <c r="JK197" s="9">
        <f t="shared" si="1358"/>
        <v>90.584161786577255</v>
      </c>
      <c r="JL197" s="9">
        <f t="shared" si="1359"/>
        <v>94.489487786435518</v>
      </c>
      <c r="JM197" s="120">
        <f t="shared" si="1591"/>
        <v>92.536824786506386</v>
      </c>
      <c r="JN197" s="15">
        <f t="shared" si="1592"/>
        <v>-3.808383103757449E-4</v>
      </c>
      <c r="JO197" s="12"/>
      <c r="JP197" s="11">
        <f t="shared" si="1815"/>
        <v>-3.6488829786299898E-4</v>
      </c>
      <c r="JQ197" s="10">
        <f t="shared" si="1593"/>
        <v>92.622263936506016</v>
      </c>
      <c r="JR197" s="9">
        <f t="shared" si="1360"/>
        <v>90.588147705228366</v>
      </c>
      <c r="JS197" s="9">
        <f t="shared" si="1361"/>
        <v>94.59538322579705</v>
      </c>
      <c r="JT197" s="120">
        <f t="shared" si="1594"/>
        <v>92.591765465512708</v>
      </c>
      <c r="JU197" s="15">
        <f t="shared" si="1595"/>
        <v>-3.9077628986323645E-4</v>
      </c>
      <c r="JV197" s="12"/>
      <c r="JW197" s="11">
        <f t="shared" si="1816"/>
        <v>-3.748779589330956E-4</v>
      </c>
      <c r="JX197" s="10">
        <f t="shared" si="1596"/>
        <v>92.677142721617059</v>
      </c>
      <c r="JY197" s="9">
        <f t="shared" si="1362"/>
        <v>90.592344363262441</v>
      </c>
      <c r="JZ197" s="9">
        <f t="shared" si="1363"/>
        <v>94.703368009628875</v>
      </c>
      <c r="KA197" s="120">
        <f t="shared" si="1597"/>
        <v>92.647856186445665</v>
      </c>
      <c r="KB197" s="15">
        <f t="shared" si="1598"/>
        <v>-4.0089746655048861E-4</v>
      </c>
      <c r="KC197" s="12"/>
      <c r="KD197" s="11">
        <f t="shared" si="1817"/>
        <v>-3.850524792942281E-4</v>
      </c>
      <c r="KE197" s="10">
        <f t="shared" si="1599"/>
        <v>92.733172423097301</v>
      </c>
      <c r="KF197" s="9">
        <f t="shared" si="1364"/>
        <v>90.59676122490248</v>
      </c>
      <c r="KG197" s="9">
        <f t="shared" si="1365"/>
        <v>94.813404885152281</v>
      </c>
      <c r="KH197" s="120">
        <f t="shared" si="1600"/>
        <v>92.705083055027387</v>
      </c>
      <c r="KI197" s="15">
        <f t="shared" si="1601"/>
        <v>-4.1119728470412402E-4</v>
      </c>
      <c r="KJ197" s="12"/>
      <c r="KK197" s="11">
        <f t="shared" si="1818"/>
        <v>-3.9540733046910387E-4</v>
      </c>
      <c r="KL197" s="10">
        <f t="shared" si="1602"/>
        <v>92.790339218638053</v>
      </c>
      <c r="KM197" s="9">
        <f t="shared" si="1366"/>
        <v>90.601407957144019</v>
      </c>
      <c r="KN197" s="9">
        <f t="shared" si="1367"/>
        <v>94.925456086695974</v>
      </c>
      <c r="KO197" s="120">
        <f t="shared" si="1603"/>
        <v>92.763432021919996</v>
      </c>
      <c r="KP197" s="15">
        <f t="shared" si="1604"/>
        <v>-4.2167111880076917E-4</v>
      </c>
      <c r="KQ197" s="12"/>
      <c r="KR197" s="11">
        <f t="shared" si="1819"/>
        <v>-4.0593791268933089E-4</v>
      </c>
      <c r="KS197" s="10">
        <f t="shared" si="1605"/>
        <v>92.848629132120124</v>
      </c>
      <c r="KT197" s="9">
        <f t="shared" si="1368"/>
        <v>90.606294423174063</v>
      </c>
      <c r="KU197" s="9">
        <f t="shared" si="1369"/>
        <v>95.039483338798703</v>
      </c>
      <c r="KV197" s="120">
        <f t="shared" si="1606"/>
        <v>92.822888880986383</v>
      </c>
      <c r="KW197" s="15">
        <f t="shared" si="1607"/>
        <v>-4.3231427447138691E-4</v>
      </c>
      <c r="KX197" s="12"/>
      <c r="KY197" s="11">
        <f t="shared" si="1820"/>
        <v>-4.1663955576495799E-4</v>
      </c>
      <c r="KZ197" s="10">
        <f t="shared" si="1608"/>
        <v>92.90802803162515</v>
      </c>
      <c r="LA197" s="9">
        <f t="shared" si="1370"/>
        <v>90.611430675166687</v>
      </c>
      <c r="LB197" s="9">
        <f t="shared" si="1371"/>
        <v>95.155444920516231</v>
      </c>
      <c r="LC197" s="120">
        <f t="shared" si="1609"/>
        <v>92.883437797841452</v>
      </c>
      <c r="LD197" s="15">
        <f t="shared" si="1610"/>
        <v>-4.431217029218654E-4</v>
      </c>
      <c r="LE197" s="12"/>
      <c r="LF197" s="11">
        <f t="shared" si="1821"/>
        <v>-4.2750723277361422E-4</v>
      </c>
      <c r="LG197" s="10">
        <f t="shared" si="1611"/>
        <v>92.968520154360931</v>
      </c>
      <c r="LH197" s="9">
        <f t="shared" si="1372"/>
        <v>90.616826939482195</v>
      </c>
      <c r="LI197" s="9">
        <f t="shared" si="1373"/>
        <v>95.273297996845557</v>
      </c>
      <c r="LJ197" s="120">
        <f t="shared" si="1612"/>
        <v>92.945062468163883</v>
      </c>
      <c r="LK197" s="15">
        <f t="shared" si="1613"/>
        <v>-4.5408822973144557E-4</v>
      </c>
      <c r="LL197" s="12"/>
      <c r="LM197" s="11">
        <f t="shared" si="1822"/>
        <v>-4.3853578921627273E-4</v>
      </c>
      <c r="LN197" s="10">
        <f t="shared" si="1614"/>
        <v>93.03008926714989</v>
      </c>
      <c r="LO197" s="9">
        <f t="shared" si="1374"/>
        <v>90.622493606077583</v>
      </c>
      <c r="LP197" s="9">
        <f t="shared" si="1375"/>
        <v>95.392999617448979</v>
      </c>
      <c r="LQ197" s="120">
        <f t="shared" si="1615"/>
        <v>93.007746611763281</v>
      </c>
      <c r="LR197" s="15">
        <f t="shared" si="1616"/>
        <v>-4.6520865327861322E-4</v>
      </c>
      <c r="LS197" s="12"/>
      <c r="LT197" s="11">
        <f t="shared" si="1823"/>
        <v>-4.4972004158460091E-4</v>
      </c>
      <c r="LU197" s="10">
        <f t="shared" si="1617"/>
        <v>93.09271916136376</v>
      </c>
      <c r="LV197" s="9">
        <f t="shared" si="1376"/>
        <v>90.628441219601029</v>
      </c>
      <c r="LW197" s="9">
        <f t="shared" si="1377"/>
        <v>95.514503904325281</v>
      </c>
      <c r="LX197" s="120">
        <f t="shared" si="1618"/>
        <v>93.071472561963162</v>
      </c>
      <c r="LY197" s="15">
        <f t="shared" si="1619"/>
        <v>-4.7647747135780711E-4</v>
      </c>
      <c r="LZ197" s="12"/>
      <c r="MA197" s="11">
        <f t="shared" si="1824"/>
        <v>-4.6105450324272388E-4</v>
      </c>
      <c r="MB197" s="10">
        <f t="shared" si="1620"/>
        <v>93.15639223858912</v>
      </c>
      <c r="MC197" s="9">
        <f t="shared" si="1378"/>
        <v>90.634680462797306</v>
      </c>
      <c r="MD197" s="9">
        <f t="shared" si="1379"/>
        <v>95.637763360002992</v>
      </c>
      <c r="ME197" s="120">
        <f t="shared" si="1621"/>
        <v>93.136221911400156</v>
      </c>
      <c r="MF197" s="15">
        <f t="shared" si="1622"/>
        <v>-4.8788901036962278E-4</v>
      </c>
      <c r="MG197" s="12"/>
      <c r="MH197" s="11">
        <f t="shared" si="1825"/>
        <v>-4.7253351378447332E-4</v>
      </c>
      <c r="MI197" s="10">
        <f t="shared" si="1623"/>
        <v>93.22109015753756</v>
      </c>
      <c r="MJ197" s="9">
        <f t="shared" si="1380"/>
        <v>90.641222142002363</v>
      </c>
      <c r="MK197" s="9">
        <f t="shared" si="1381"/>
        <v>95.762729331055681</v>
      </c>
      <c r="ML197" s="120">
        <f t="shared" si="1624"/>
        <v>93.201975736529022</v>
      </c>
      <c r="MM197" s="15">
        <f t="shared" si="1625"/>
        <v>-4.9943747193629542E-4</v>
      </c>
      <c r="MN197" s="12"/>
      <c r="MO197" s="11">
        <f t="shared" si="1826"/>
        <v>-4.8415128565945859E-4</v>
      </c>
      <c r="MP197" s="10">
        <f t="shared" si="1626"/>
        <v>93.28679405873747</v>
      </c>
      <c r="MQ197" s="9">
        <f t="shared" si="1382"/>
        <v>90.6480771729331</v>
      </c>
      <c r="MR197" s="9">
        <f t="shared" si="1383"/>
        <v>95.889352550251814</v>
      </c>
      <c r="MS197" s="120">
        <f t="shared" si="1627"/>
        <v>93.268714861592457</v>
      </c>
      <c r="MT197" s="15">
        <f t="shared" si="1628"/>
        <v>-5.1111698715664152E-4</v>
      </c>
      <c r="MU197" s="12"/>
      <c r="MV197" s="11">
        <f t="shared" si="1827"/>
        <v>-4.9590195848167183E-4</v>
      </c>
      <c r="MW197" s="10">
        <f t="shared" si="1629"/>
        <v>93.353484828857518</v>
      </c>
      <c r="MX197" s="9">
        <f t="shared" si="1384"/>
        <v>90.655256567164599</v>
      </c>
      <c r="MY197" s="9">
        <f t="shared" si="1385"/>
        <v>96.017581452774508</v>
      </c>
      <c r="MZ197" s="120">
        <f t="shared" si="1630"/>
        <v>93.336419009969546</v>
      </c>
      <c r="NA197" s="15">
        <f t="shared" si="1631"/>
        <v>-5.2292145372642349E-4</v>
      </c>
      <c r="NB197" s="12"/>
      <c r="NC197" s="11">
        <f t="shared" si="1828"/>
        <v>-5.0777943563789368E-4</v>
      </c>
      <c r="ND197" s="10">
        <f t="shared" si="1632"/>
        <v>93.421142249449986</v>
      </c>
      <c r="NE197" s="9">
        <f t="shared" si="1386"/>
        <v>90.662771413269994</v>
      </c>
      <c r="NF197" s="9">
        <f t="shared" si="1387"/>
        <v>96.147363038999742</v>
      </c>
      <c r="NG197" s="120">
        <f t="shared" si="1633"/>
        <v>93.405067226134861</v>
      </c>
      <c r="NH197" s="15">
        <f t="shared" si="1634"/>
        <v>-5.3484462191368378E-4</v>
      </c>
      <c r="NI197" s="12"/>
      <c r="NJ197" s="11">
        <f t="shared" si="1829"/>
        <v>-5.1977747037366951E-4</v>
      </c>
      <c r="NK197" s="10">
        <f t="shared" si="1635"/>
        <v>93.489745419604247</v>
      </c>
      <c r="NL197" s="9">
        <f t="shared" si="1388"/>
        <v>90.67063285930962</v>
      </c>
      <c r="NM197" s="9">
        <f t="shared" si="1389"/>
        <v>96.278643072111151</v>
      </c>
      <c r="NN197" s="120">
        <f t="shared" si="1636"/>
        <v>93.474637965710386</v>
      </c>
      <c r="NO197" s="15">
        <f t="shared" si="1637"/>
        <v>-5.4688011553728668E-4</v>
      </c>
      <c r="NP197" s="12"/>
      <c r="NQ197" s="11">
        <f t="shared" si="1830"/>
        <v>-5.3188968673854007E-4</v>
      </c>
      <c r="NR197" s="10">
        <f t="shared" si="1638"/>
        <v>93.559272845867454</v>
      </c>
      <c r="NS197" s="9">
        <f t="shared" si="1390"/>
        <v>90.678852095054296</v>
      </c>
      <c r="NT197" s="9">
        <f t="shared" si="1391"/>
        <v>96.411366108669455</v>
      </c>
      <c r="NU197" s="120">
        <f t="shared" si="1639"/>
        <v>93.545109101861868</v>
      </c>
      <c r="NV197" s="15">
        <f t="shared" si="1640"/>
        <v>-5.590214366815229E-4</v>
      </c>
      <c r="NW197" s="12"/>
      <c r="NX197" s="11">
        <f t="shared" si="1831"/>
        <v>-5.4410958423223917E-4</v>
      </c>
      <c r="NY197" s="10">
        <f t="shared" si="1641"/>
        <v>93.629702448293472</v>
      </c>
      <c r="NZ197" s="9">
        <f t="shared" si="1392"/>
        <v>90.687440333534482</v>
      </c>
      <c r="OA197" s="9">
        <f t="shared" si="1393"/>
        <v>96.545475734328193</v>
      </c>
      <c r="OB197" s="120">
        <f t="shared" si="1642"/>
        <v>93.616458033931337</v>
      </c>
      <c r="OC197" s="15">
        <f t="shared" si="1643"/>
        <v>-5.7126199048185603E-4</v>
      </c>
      <c r="OD197" s="12"/>
      <c r="OE197" s="11">
        <f t="shared" si="1832"/>
        <v>-5.5643056258730542E-4</v>
      </c>
      <c r="OF197" s="10">
        <f t="shared" si="1644"/>
        <v>93.701011669038593</v>
      </c>
      <c r="OG197" s="9">
        <f t="shared" si="1394"/>
        <v>90.696408792575724</v>
      </c>
      <c r="OH197" s="9">
        <f t="shared" si="1395"/>
        <v>96.680914335922949</v>
      </c>
      <c r="OI197" s="120">
        <f t="shared" si="1645"/>
        <v>93.688661564249344</v>
      </c>
      <c r="OJ197" s="15">
        <f t="shared" si="1646"/>
        <v>-5.8359506470019628E-4</v>
      </c>
      <c r="OK197" s="12"/>
      <c r="OL197" s="11">
        <f t="shared" si="1833"/>
        <v>-5.68845901217954E-4</v>
      </c>
      <c r="OM197" s="10">
        <f t="shared" si="1647"/>
        <v>93.773177348465936</v>
      </c>
      <c r="ON197" s="9">
        <f t="shared" si="1396"/>
        <v>90.705768674983958</v>
      </c>
      <c r="OO197" s="9">
        <f t="shared" si="1397"/>
        <v>96.817622930926973</v>
      </c>
      <c r="OP197" s="120">
        <f t="shared" si="1648"/>
        <v>93.761695802955472</v>
      </c>
      <c r="OQ197" s="15">
        <f t="shared" si="1649"/>
        <v>-5.9601381502610178E-4</v>
      </c>
      <c r="OR197" s="12"/>
      <c r="OS197" s="11">
        <f t="shared" si="1834"/>
        <v>-5.8134874440661565E-4</v>
      </c>
      <c r="OT197" s="10">
        <f t="shared" si="1650"/>
        <v>93.846175629312313</v>
      </c>
      <c r="OU197" s="9">
        <f t="shared" si="1398"/>
        <v>90.71553114750094</v>
      </c>
      <c r="OV197" s="9">
        <f t="shared" si="1399"/>
        <v>96.955541527301506</v>
      </c>
      <c r="OW197" s="120">
        <f t="shared" si="1651"/>
        <v>93.835536337401223</v>
      </c>
      <c r="OX197" s="15">
        <f t="shared" si="1652"/>
        <v>-6.0851130222076366E-4</v>
      </c>
      <c r="OY197" s="12"/>
      <c r="OZ197" s="11">
        <f t="shared" si="1835"/>
        <v>-5.939321384955021E-4</v>
      </c>
      <c r="PA197" s="10">
        <f t="shared" si="1653"/>
        <v>93.919982126257764</v>
      </c>
      <c r="PB197" s="9">
        <f t="shared" si="1400"/>
        <v>90.725707320219442</v>
      </c>
      <c r="PC197" s="9">
        <f t="shared" si="1401"/>
        <v>97.094609179733396</v>
      </c>
      <c r="PD197" s="120">
        <f t="shared" si="1654"/>
        <v>93.910158249976419</v>
      </c>
      <c r="PE197" s="15">
        <f t="shared" si="1655"/>
        <v>-6.2108049960855102E-4</v>
      </c>
      <c r="PF197" s="12"/>
      <c r="PG197" s="11">
        <f t="shared" si="1836"/>
        <v>-6.0658903935063748E-4</v>
      </c>
      <c r="PH197" s="10">
        <f t="shared" si="1656"/>
        <v>93.994571943484431</v>
      </c>
      <c r="PI197" s="9">
        <f t="shared" si="1402"/>
        <v>90.736308225616852</v>
      </c>
      <c r="PJ197" s="9">
        <f t="shared" si="1403"/>
        <v>97.234764049660214</v>
      </c>
      <c r="PK197" s="120">
        <f t="shared" si="1657"/>
        <v>93.985536137638533</v>
      </c>
      <c r="PL197" s="15">
        <f t="shared" si="1658"/>
        <v>-6.3371430097510764E-4</v>
      </c>
      <c r="PM197" s="12"/>
      <c r="PN197" s="11">
        <f t="shared" si="1837"/>
        <v>-6.1931232024150422E-4</v>
      </c>
      <c r="PO197" s="10">
        <f t="shared" si="1659"/>
        <v>94.069919693957814</v>
      </c>
      <c r="PP197" s="9">
        <f t="shared" si="1404"/>
        <v>90.747344797273229</v>
      </c>
      <c r="PQ197" s="9">
        <f t="shared" si="1405"/>
        <v>97.375943469422808</v>
      </c>
      <c r="PR197" s="120">
        <f t="shared" si="1660"/>
        <v>94.061644133348011</v>
      </c>
      <c r="PS197" s="15">
        <f t="shared" si="1661"/>
        <v>-6.4640552889873098E-4</v>
      </c>
      <c r="PT197" s="12"/>
      <c r="PU197" s="11">
        <f t="shared" si="1838"/>
        <v>-6.3209478016350827E-4</v>
      </c>
      <c r="PV197" s="10">
        <f t="shared" si="1662"/>
        <v>94.145999520635755</v>
      </c>
      <c r="PW197" s="9">
        <f t="shared" si="1406"/>
        <v>90.758827848344509</v>
      </c>
      <c r="PX197" s="9">
        <f t="shared" si="1407"/>
        <v>97.518084010287637</v>
      </c>
      <c r="PY197" s="120">
        <f t="shared" si="1663"/>
        <v>94.138455929316081</v>
      </c>
      <c r="PZ197" s="15">
        <f t="shared" si="1664"/>
        <v>-6.5914694348300081E-4</v>
      </c>
      <c r="QA197" s="12"/>
      <c r="QB197" s="11">
        <f t="shared" si="1839"/>
        <v>-6.4492915257152294E-4</v>
      </c>
      <c r="QC197" s="10">
        <f t="shared" si="1665"/>
        <v>94.222785119513105</v>
      </c>
      <c r="QD197" s="9">
        <f t="shared" si="1408"/>
        <v>90.770768049864316</v>
      </c>
      <c r="QE197" s="9">
        <f t="shared" si="1409"/>
        <v>97.661121554055541</v>
      </c>
      <c r="QF197" s="120">
        <f t="shared" si="1666"/>
        <v>94.215944801959921</v>
      </c>
      <c r="QG197" s="15">
        <f t="shared" si="1667"/>
        <v>-6.7193125145583517E-4</v>
      </c>
      <c r="QH197" s="12"/>
      <c r="QI197" s="11">
        <f t="shared" si="1840"/>
        <v>-6.5780811448989756E-4</v>
      </c>
      <c r="QJ197" s="10">
        <f t="shared" si="1668"/>
        <v>94.300249764398288</v>
      </c>
      <c r="QK197" s="9">
        <f t="shared" si="1410"/>
        <v>90.783175908949943</v>
      </c>
      <c r="QL197" s="9">
        <f t="shared" si="1411"/>
        <v>97.804991367965556</v>
      </c>
      <c r="QM197" s="120">
        <f t="shared" si="1669"/>
        <v>94.294083638457749</v>
      </c>
      <c r="QN197" s="15">
        <f t="shared" si="1670"/>
        <v>-6.8475111559927293E-4</v>
      </c>
      <c r="QO197" s="12"/>
      <c r="QP197" s="11">
        <f t="shared" si="1841"/>
        <v>-6.7072429596336898E-4</v>
      </c>
      <c r="QQ197" s="10">
        <f t="shared" si="1671"/>
        <v>94.378366333315057</v>
      </c>
      <c r="QR197" s="9">
        <f t="shared" si="1412"/>
        <v>90.796061746989892</v>
      </c>
      <c r="QS197" s="9">
        <f t="shared" si="1413"/>
        <v>97.949628182570677</v>
      </c>
      <c r="QT197" s="120">
        <f t="shared" si="1672"/>
        <v>94.372844964780285</v>
      </c>
      <c r="QU197" s="15">
        <f t="shared" si="1673"/>
        <v>-6.9759916447080256E-4</v>
      </c>
      <c r="QV197" s="12"/>
      <c r="QW197" s="11">
        <f t="shared" si="1842"/>
        <v>-6.8367028980986691E-4</v>
      </c>
      <c r="QX197" s="10">
        <f t="shared" si="1674"/>
        <v>94.457107336407532</v>
      </c>
      <c r="QY197" s="9">
        <f t="shared" si="1414"/>
        <v>90.809435677891628</v>
      </c>
      <c r="QZ197" s="9">
        <f t="shared" si="1415"/>
        <v>98.094966272258318</v>
      </c>
      <c r="RA197" s="120">
        <f t="shared" si="1675"/>
        <v>94.452200975074973</v>
      </c>
      <c r="RB197" s="15">
        <f t="shared" si="1676"/>
        <v>-7.104680023767814E-4</v>
      </c>
      <c r="RC197" s="12"/>
      <c r="RD197" s="11">
        <f t="shared" si="1843"/>
        <v>-6.9663866163567937E-4</v>
      </c>
      <c r="RE197" s="10">
        <f t="shared" si="1677"/>
        <v>94.536444945225014</v>
      </c>
      <c r="RF197" s="9">
        <f t="shared" si="1416"/>
        <v>90.823307586469156</v>
      </c>
      <c r="RG197" s="9">
        <f t="shared" si="1417"/>
        <v>98.240939538068332</v>
      </c>
      <c r="RH197" s="120">
        <f t="shared" si="1678"/>
        <v>94.532123562268737</v>
      </c>
      <c r="RI197" s="15">
        <f t="shared" si="1679"/>
        <v>-7.2335021955623917E-4</v>
      </c>
      <c r="RJ197" s="12"/>
      <c r="RK197" s="11">
        <f t="shared" si="1844"/>
        <v>-7.0962196007137691E-4</v>
      </c>
      <c r="RL197" s="10">
        <f t="shared" si="1680"/>
        <v>94.616351023253571</v>
      </c>
      <c r="RM197" s="9">
        <f t="shared" si="1418"/>
        <v>90.837687107050385</v>
      </c>
      <c r="RN197" s="9">
        <f t="shared" si="1419"/>
        <v>98.387481592450143</v>
      </c>
      <c r="RO197" s="120">
        <f t="shared" si="1681"/>
        <v>94.612584349750264</v>
      </c>
      <c r="RP197" s="15">
        <f t="shared" si="1682"/>
        <v>-7.3623840253236536E-4</v>
      </c>
      <c r="RQ197" s="12"/>
      <c r="RR197" s="11">
        <f t="shared" si="1845"/>
        <v>-7.2261272718559719E-4</v>
      </c>
      <c r="RS197" s="10">
        <f t="shared" si="1683"/>
        <v>94.696797157555523</v>
      </c>
      <c r="RT197" s="9">
        <f t="shared" si="1420"/>
        <v>90.852583602384144</v>
      </c>
      <c r="RU197" s="9">
        <f t="shared" si="1421"/>
        <v>98.534525845593436</v>
      </c>
      <c r="RV197" s="120">
        <f t="shared" si="1684"/>
        <v>94.693554723988797</v>
      </c>
      <c r="RW197" s="15">
        <f t="shared" si="1685"/>
        <v>-7.491251445882034E-4</v>
      </c>
      <c r="RX197" s="12"/>
      <c r="RY197" s="11">
        <f t="shared" si="1846"/>
        <v>-7.356035090331399E-4</v>
      </c>
      <c r="RZ197" s="10">
        <f t="shared" si="1686"/>
        <v>94.77775469137427</v>
      </c>
      <c r="SA197" s="9">
        <f t="shared" si="1422"/>
        <v>90.868006142925807</v>
      </c>
      <c r="SB197" s="9">
        <f t="shared" si="1423"/>
        <v>98.682005592415919</v>
      </c>
      <c r="SC197" s="120">
        <f t="shared" si="1687"/>
        <v>94.77500586767087</v>
      </c>
      <c r="SD197" s="15">
        <f t="shared" si="1688"/>
        <v>-7.6200305626952119E-4</v>
      </c>
      <c r="SE197" s="12"/>
      <c r="SF197" s="11">
        <f t="shared" si="1847"/>
        <v>-7.4858686623985727E-4</v>
      </c>
      <c r="SG197" s="10">
        <f t="shared" si="1689"/>
        <v>94.859194757284925</v>
      </c>
      <c r="SH197" s="9">
        <f t="shared" si="1424"/>
        <v>90.883963486577727</v>
      </c>
      <c r="SI197" s="9">
        <f t="shared" si="1425"/>
        <v>98.829853809515356</v>
      </c>
      <c r="SJ197" s="120">
        <f t="shared" si="1690"/>
        <v>94.856908648046542</v>
      </c>
      <c r="SK197" s="15">
        <f t="shared" si="1691"/>
        <v>-7.7486474755971086E-4</v>
      </c>
      <c r="SL197" s="12"/>
      <c r="SM197" s="11">
        <f t="shared" si="1848"/>
        <v>-7.6155535615286482E-4</v>
      </c>
      <c r="SN197" s="10">
        <f t="shared" si="1692"/>
        <v>94.941088164987008</v>
      </c>
      <c r="SO197" s="9">
        <f t="shared" si="1426"/>
        <v>90.900464057752302</v>
      </c>
      <c r="SP197" s="9">
        <f t="shared" si="1427"/>
        <v>98.978003456719421</v>
      </c>
      <c r="SQ197" s="120">
        <f t="shared" si="1693"/>
        <v>94.939233757235854</v>
      </c>
      <c r="SR197" s="15">
        <f t="shared" si="1694"/>
        <v>-7.8770285932795064E-4</v>
      </c>
      <c r="SS197" s="12"/>
      <c r="ST197" s="11">
        <f t="shared" si="1849"/>
        <v>-7.7450156446520215E-4</v>
      </c>
      <c r="SU197" s="10">
        <f t="shared" si="1695"/>
        <v>95.023405542086167</v>
      </c>
      <c r="SV197" s="9">
        <f t="shared" si="1428"/>
        <v>90.917515927845571</v>
      </c>
      <c r="SW197" s="9">
        <f t="shared" si="1429"/>
        <v>99.126387819604247</v>
      </c>
      <c r="SX197" s="120">
        <f t="shared" si="1696"/>
        <v>95.021951873724902</v>
      </c>
      <c r="SY197" s="15">
        <f t="shared" si="1697"/>
        <v>-8.0051009863498586E-4</v>
      </c>
      <c r="SZ197" s="12"/>
      <c r="TA197" s="11">
        <f t="shared" si="1850"/>
        <v>-7.8741814073360415E-4</v>
      </c>
      <c r="TB197" s="10">
        <f t="shared" si="1698"/>
        <v>95.106117496217166</v>
      </c>
      <c r="TC197" s="9">
        <f t="shared" si="1430"/>
        <v>90.935126797453819</v>
      </c>
      <c r="TD197" s="9">
        <f t="shared" si="1431"/>
        <v>99.274940408156766</v>
      </c>
      <c r="TE197" s="120">
        <f t="shared" si="1699"/>
        <v>95.105033602805293</v>
      </c>
      <c r="TF197" s="15">
        <f t="shared" si="1700"/>
        <v>-8.1327923058510914E-4</v>
      </c>
      <c r="TG197" s="12"/>
      <c r="TH197" s="11">
        <f t="shared" si="1851"/>
        <v>-8.0029779027579765E-4</v>
      </c>
      <c r="TI197" s="10">
        <f t="shared" si="1701"/>
        <v>95.189194555226521</v>
      </c>
      <c r="TJ197" s="9">
        <f t="shared" si="1432"/>
        <v>90.953303978568442</v>
      </c>
      <c r="TK197" s="9">
        <f t="shared" si="1433"/>
        <v>99.423594887710763</v>
      </c>
      <c r="TL197" s="120">
        <f t="shared" si="1702"/>
        <v>95.188449433139596</v>
      </c>
      <c r="TM197" s="15">
        <f t="shared" si="1703"/>
        <v>-8.2600307332751806E-4</v>
      </c>
      <c r="TN197" s="12"/>
      <c r="TO197" s="11">
        <f t="shared" si="1852"/>
        <v>-8.1313326923061378E-4</v>
      </c>
      <c r="TP197" s="10">
        <f t="shared" si="1704"/>
        <v>95.27260712354726</v>
      </c>
      <c r="TQ197" s="9">
        <f t="shared" si="1434"/>
        <v>90.97205437688531</v>
      </c>
      <c r="TR197" s="9">
        <f t="shared" si="1435"/>
        <v>99.572284403803337</v>
      </c>
      <c r="TS197" s="120">
        <f t="shared" si="1705"/>
        <v>95.272169390344317</v>
      </c>
      <c r="TT197" s="15">
        <f t="shared" si="1706"/>
        <v>-8.3867443394304954E-4</v>
      </c>
      <c r="TU197" s="12"/>
      <c r="TV197" s="11">
        <f t="shared" si="1853"/>
        <v>-8.2591732024161612E-4</v>
      </c>
      <c r="TW197" s="10">
        <f t="shared" si="1707"/>
        <v>95.356325134244628</v>
      </c>
      <c r="TX197" s="9">
        <f t="shared" si="1436"/>
        <v>90.991384471509235</v>
      </c>
      <c r="TY197" s="9">
        <f t="shared" si="1437"/>
        <v>99.720943236877531</v>
      </c>
      <c r="TZ197" s="120">
        <f t="shared" si="1708"/>
        <v>95.356163854193383</v>
      </c>
      <c r="UA197" s="15">
        <f t="shared" si="1709"/>
        <v>-8.5128627178609258E-4</v>
      </c>
      <c r="UB197" s="12"/>
      <c r="UC197" s="11">
        <f t="shared" si="1854"/>
        <v>-8.3864283659659626E-4</v>
      </c>
      <c r="UD197" s="10">
        <f t="shared" si="1710"/>
        <v>95.440318869839473</v>
      </c>
      <c r="UE197" s="9">
        <f t="shared" si="1438"/>
        <v>91.011300302455879</v>
      </c>
      <c r="UF197" s="9">
        <f t="shared" si="1439"/>
        <v>99.869506126409817</v>
      </c>
      <c r="UG197" s="120">
        <f t="shared" si="1711"/>
        <v>95.440403214432848</v>
      </c>
      <c r="UH197" s="15">
        <f t="shared" si="1712"/>
        <v>-8.6383163379385932E-4</v>
      </c>
      <c r="UI197" s="12"/>
      <c r="UJ197" s="11">
        <f t="shared" si="1855"/>
        <v>-8.513027973678012E-4</v>
      </c>
      <c r="UK197" s="10">
        <f t="shared" si="1713"/>
        <v>95.524558616698457</v>
      </c>
      <c r="UL197" s="9">
        <f t="shared" si="1440"/>
        <v>91.031807455828826</v>
      </c>
      <c r="UM197" s="9">
        <f t="shared" si="1441"/>
        <v>100.01790703748881</v>
      </c>
      <c r="UN197" s="120">
        <f t="shared" si="1714"/>
        <v>95.524857246658826</v>
      </c>
      <c r="UO197" s="15">
        <f t="shared" si="1715"/>
        <v>-8.7630353565151451E-4</v>
      </c>
      <c r="UP197" s="12"/>
      <c r="UQ197" s="11">
        <f t="shared" si="1856"/>
        <v>-8.6389014812842898E-4</v>
      </c>
      <c r="UR197" s="10">
        <f t="shared" si="1716"/>
        <v>95.609014038087579</v>
      </c>
      <c r="US197" s="9">
        <f t="shared" si="1442"/>
        <v>91.052911043817147</v>
      </c>
      <c r="UT197" s="9">
        <f t="shared" si="1443"/>
        <v>100.16608171829513</v>
      </c>
      <c r="UU197" s="120">
        <f t="shared" si="1717"/>
        <v>95.609496381056147</v>
      </c>
      <c r="UV197" s="15">
        <f t="shared" si="1718"/>
        <v>-8.8869521314224452E-4</v>
      </c>
      <c r="UW197" s="12"/>
      <c r="UX197" s="11">
        <f t="shared" si="1857"/>
        <v>-8.7639805354979353E-4</v>
      </c>
      <c r="UY197" s="10">
        <f t="shared" si="1719"/>
        <v>95.693655448835813</v>
      </c>
      <c r="UZ197" s="9">
        <f t="shared" si="1444"/>
        <v>91.074615697131307</v>
      </c>
      <c r="VA197" s="9">
        <f t="shared" si="1445"/>
        <v>100.31396508506111</v>
      </c>
      <c r="VB197" s="120">
        <f t="shared" si="1720"/>
        <v>95.694290391096217</v>
      </c>
      <c r="VC197" s="15">
        <f t="shared" si="1721"/>
        <v>-9.0099986787225191E-4</v>
      </c>
      <c r="VD197" s="12"/>
      <c r="VE197" s="11">
        <f t="shared" si="1858"/>
        <v>-8.8881964206900734E-4</v>
      </c>
      <c r="VF197" s="10">
        <f t="shared" si="1722"/>
        <v>95.778452498023327</v>
      </c>
      <c r="VG197" s="9">
        <f t="shared" si="1446"/>
        <v>91.096925545886506</v>
      </c>
      <c r="VH197" s="9">
        <f t="shared" si="1447"/>
        <v>100.46149347511536</v>
      </c>
      <c r="VI197" s="120">
        <f t="shared" si="1723"/>
        <v>95.779209510500934</v>
      </c>
      <c r="VJ197" s="15">
        <f t="shared" si="1724"/>
        <v>-9.1321088884662653E-4</v>
      </c>
      <c r="VK197" s="12"/>
      <c r="VL197" s="11">
        <f t="shared" si="1859"/>
        <v>-9.0114822860448967E-4</v>
      </c>
      <c r="VM197" s="10">
        <f t="shared" si="1725"/>
        <v>95.863375291322043</v>
      </c>
      <c r="VN197" s="9">
        <f t="shared" si="1448"/>
        <v>91.119844211803738</v>
      </c>
      <c r="VO197" s="9">
        <f t="shared" si="1449"/>
        <v>100.60860255392346</v>
      </c>
      <c r="VP197" s="120">
        <f t="shared" si="1726"/>
        <v>95.864223382863599</v>
      </c>
      <c r="VQ197" s="15">
        <f t="shared" si="1727"/>
        <v>-9.2532164912936376E-4</v>
      </c>
      <c r="VR197" s="12"/>
      <c r="VS197" s="11">
        <f t="shared" si="1860"/>
        <v>-9.1337711036555507E-4</v>
      </c>
      <c r="VT197" s="10">
        <f t="shared" si="1728"/>
        <v>95.948393335691648</v>
      </c>
      <c r="VU197" s="9">
        <f t="shared" si="1450"/>
        <v>91.143374791030837</v>
      </c>
      <c r="VV197" s="9">
        <f t="shared" si="1451"/>
        <v>100.75522934614023</v>
      </c>
      <c r="VW197" s="120">
        <f t="shared" si="1729"/>
        <v>95.949302068585524</v>
      </c>
      <c r="VX197" s="15">
        <f t="shared" si="1730"/>
        <v>-9.3732570558209853E-4</v>
      </c>
      <c r="VY197" s="12"/>
      <c r="VZ197" s="11">
        <f t="shared" si="1861"/>
        <v>-9.2549976766187372E-4</v>
      </c>
      <c r="WA197" s="10">
        <f t="shared" si="1731"/>
        <v>96.033476551336378</v>
      </c>
      <c r="WB197" s="9">
        <f t="shared" si="1452"/>
        <v>91.167519847553422</v>
      </c>
      <c r="WC197" s="9">
        <f t="shared" si="1453"/>
        <v>100.9013103794579</v>
      </c>
      <c r="WD197" s="120">
        <f t="shared" si="1732"/>
        <v>96.034415113505659</v>
      </c>
      <c r="WE197" s="15">
        <f t="shared" si="1733"/>
        <v>-9.4921661849906057E-4</v>
      </c>
      <c r="WF197" s="12"/>
      <c r="WG197" s="11">
        <f t="shared" si="1862"/>
        <v>-9.3750968277780565E-4</v>
      </c>
      <c r="WH197" s="10">
        <f t="shared" si="1734"/>
        <v>96.11859433588512</v>
      </c>
      <c r="WI197" s="9">
        <f t="shared" si="1454"/>
        <v>91.192281398173677</v>
      </c>
      <c r="WJ197" s="9">
        <f t="shared" si="1455"/>
        <v>101.04678730257184</v>
      </c>
      <c r="WK197" s="120">
        <f t="shared" si="1735"/>
        <v>96.11953435037276</v>
      </c>
      <c r="WL197" s="15">
        <f t="shared" si="1736"/>
        <v>-9.6098850092284408E-4</v>
      </c>
      <c r="WM197" s="12"/>
      <c r="WN197" s="11">
        <f t="shared" si="1863"/>
        <v>-9.4940089218265846E-4</v>
      </c>
      <c r="WO197" s="10">
        <f t="shared" si="1737"/>
        <v>96.203718380237632</v>
      </c>
      <c r="WP197" s="9">
        <f t="shared" si="1456"/>
        <v>91.217660926904117</v>
      </c>
      <c r="WQ197" s="9">
        <f t="shared" si="1457"/>
        <v>101.19163421909541</v>
      </c>
      <c r="WR197" s="120">
        <f t="shared" si="1738"/>
        <v>96.204647572999761</v>
      </c>
      <c r="WS197" s="15">
        <f t="shared" si="1739"/>
        <v>-9.7263868278059103E-4</v>
      </c>
      <c r="WT197" s="12"/>
      <c r="WU197" s="11">
        <f t="shared" si="1864"/>
        <v>-9.6117066474483493E-4</v>
      </c>
      <c r="WV197" s="10">
        <f t="shared" si="1740"/>
        <v>96.288836414233486</v>
      </c>
      <c r="WW197" s="9">
        <f t="shared" si="1458"/>
        <v>91.243659543966857</v>
      </c>
      <c r="WX197" s="9">
        <f t="shared" si="1459"/>
        <v>101.33583668038693</v>
      </c>
      <c r="WY197" s="120">
        <f t="shared" si="1741"/>
        <v>96.289748112176895</v>
      </c>
      <c r="WZ197" s="15">
        <f t="shared" si="1742"/>
        <v>-9.8416564680808664E-4</v>
      </c>
      <c r="XA197" s="12"/>
      <c r="XB197" s="11">
        <f t="shared" si="1865"/>
        <v>-9.7281742804435577E-4</v>
      </c>
      <c r="XC197" s="10">
        <f t="shared" si="1743"/>
        <v>96.373941731707802</v>
      </c>
      <c r="XD197" s="9">
        <f t="shared" si="1460"/>
        <v>91.270278043720964</v>
      </c>
      <c r="XE197" s="9">
        <f t="shared" si="1461"/>
        <v>101.47938146250905</v>
      </c>
      <c r="XF197" s="120">
        <f t="shared" si="1744"/>
        <v>96.374829753115009</v>
      </c>
      <c r="XG197" s="15">
        <f t="shared" si="1745"/>
        <v>-9.9556802597365883E-4</v>
      </c>
      <c r="XH197" s="12"/>
      <c r="XI197" s="11">
        <f t="shared" si="1866"/>
        <v>-9.8433976091986562E-4</v>
      </c>
      <c r="XJ197" s="10">
        <f t="shared" si="1746"/>
        <v>96.459028082286437</v>
      </c>
      <c r="XK197" s="9">
        <f t="shared" si="1462"/>
        <v>91.2975169115211</v>
      </c>
      <c r="XL197" s="9">
        <f t="shared" si="1463"/>
        <v>101.62225652613466</v>
      </c>
      <c r="XM197" s="120">
        <f t="shared" si="1747"/>
        <v>96.459886718827875</v>
      </c>
      <c r="XN197" s="15">
        <f t="shared" si="1748"/>
        <v>-1.0068445988994645E-3</v>
      </c>
      <c r="XO197" s="12"/>
      <c r="XP197" s="11">
        <f t="shared" si="1867"/>
        <v>-9.9573638894459235E-4</v>
      </c>
      <c r="XQ197" s="10">
        <f t="shared" si="1749"/>
        <v>96.544089654821107</v>
      </c>
      <c r="XR197" s="9">
        <f t="shared" si="1464"/>
        <v>91.325376330891785</v>
      </c>
      <c r="XS197" s="9">
        <f t="shared" si="1465"/>
        <v>101.76445097605536</v>
      </c>
      <c r="XT197" s="120">
        <f t="shared" si="1750"/>
        <v>96.544913653473571</v>
      </c>
      <c r="XU197" s="15">
        <f t="shared" si="1751"/>
        <v>-1.0179942852132345E-3</v>
      </c>
      <c r="XV197" s="12"/>
      <c r="XW197" s="11">
        <f t="shared" si="1868"/>
        <v>-1.0070061798275896E-3</v>
      </c>
      <c r="XX197" s="10">
        <f t="shared" si="1752"/>
        <v>96.629121060774537</v>
      </c>
      <c r="XY197" s="9">
        <f t="shared" si="1466"/>
        <v>91.353856190981986</v>
      </c>
      <c r="XZ197" s="9">
        <f t="shared" si="1467"/>
        <v>101.90595502042656</v>
      </c>
      <c r="YA197" s="120">
        <f t="shared" si="1753"/>
        <v>96.629905605704266</v>
      </c>
      <c r="YB197" s="15">
        <f t="shared" si="1754"/>
        <v>-1.0290161408469847E-3</v>
      </c>
      <c r="YC197" s="12"/>
      <c r="YD197" s="11">
        <f t="shared" si="1869"/>
        <v>-1.0181481387569191E-3</v>
      </c>
      <c r="YE197" s="10">
        <f t="shared" si="1755"/>
        <v>96.714117317605542</v>
      </c>
      <c r="YF197" s="9">
        <f t="shared" si="1468"/>
        <v>91.382956094265708</v>
      </c>
      <c r="YG197" s="9">
        <f t="shared" si="1469"/>
        <v>102.04675992986796</v>
      </c>
      <c r="YH197" s="120">
        <f t="shared" si="1756"/>
        <v>96.714858012066827</v>
      </c>
      <c r="YI197" s="15">
        <f t="shared" si="1757"/>
        <v>-1.0399093532976599E-3</v>
      </c>
      <c r="YJ197" s="12"/>
      <c r="YK197" s="11">
        <f t="shared" si="1870"/>
        <v>-1.0291614036997744E-3</v>
      </c>
      <c r="YL197" s="10">
        <f t="shared" si="1758"/>
        <v>96.799073832196498</v>
      </c>
      <c r="YM197" s="9">
        <f t="shared" si="1470"/>
        <v>91.412675364455495</v>
      </c>
      <c r="YN197" s="9">
        <f t="shared" si="1471"/>
        <v>102.1868579965351</v>
      </c>
      <c r="YO197" s="120">
        <f t="shared" si="1759"/>
        <v>96.799766680495296</v>
      </c>
      <c r="YP197" s="15">
        <f t="shared" si="1760"/>
        <v>-1.0506732368641722E-3</v>
      </c>
      <c r="YQ197" s="12"/>
      <c r="YR197" s="11">
        <f t="shared" si="1871"/>
        <v>-1.0400452406742536E-3</v>
      </c>
      <c r="YS197" s="10">
        <f t="shared" si="1761"/>
        <v>96.883986384364931</v>
      </c>
      <c r="YT197" s="9">
        <f t="shared" si="1472"/>
        <v>91.443013054596562</v>
      </c>
      <c r="YU197" s="9">
        <f t="shared" si="1473"/>
        <v>102.32624249327301</v>
      </c>
      <c r="YV197" s="120">
        <f t="shared" si="1762"/>
        <v>96.884627773934795</v>
      </c>
      <c r="YW197" s="15">
        <f t="shared" si="1763"/>
        <v>-1.0613072278748401E-3</v>
      </c>
      <c r="YX197" s="12"/>
      <c r="YY197" s="11">
        <f t="shared" si="1872"/>
        <v>-1.050799039006851E-3</v>
      </c>
      <c r="YZ197" s="10">
        <f t="shared" si="1764"/>
        <v>96.968851110498946</v>
      </c>
      <c r="ZA197" s="9">
        <f t="shared" si="1474"/>
        <v>91.473967955310755</v>
      </c>
      <c r="ZB197" s="9">
        <f t="shared" si="1475"/>
        <v>102.46490763294985</v>
      </c>
      <c r="ZC197" s="120">
        <f t="shared" si="1765"/>
        <v>96.9694377941303</v>
      </c>
      <c r="ZD197" s="15">
        <f t="shared" si="1766"/>
        <v>-1.0718108799177637E-3</v>
      </c>
      <c r="ZE197" s="12"/>
      <c r="ZF197" s="11">
        <f t="shared" si="1873"/>
        <v>-1.0614223065884205E-3</v>
      </c>
      <c r="ZG197" s="10">
        <f t="shared" si="1767"/>
        <v>97.05366448735046</v>
      </c>
      <c r="ZH197" s="9">
        <f t="shared" si="1476"/>
        <v>91.505538603160574</v>
      </c>
      <c r="ZI197" s="9">
        <f t="shared" si="1477"/>
        <v>102.60284852806858</v>
      </c>
      <c r="ZJ197" s="120">
        <f t="shared" si="1768"/>
        <v>97.054193565614582</v>
      </c>
      <c r="ZK197" s="15">
        <f t="shared" si="1769"/>
        <v>-1.0821838590866265E-3</v>
      </c>
      <c r="ZL197" s="12"/>
      <c r="ZM197" s="11">
        <f t="shared" si="1874"/>
        <v>-1.0719146651412147E-3</v>
      </c>
      <c r="ZN197" s="10">
        <f t="shared" si="1770"/>
        <v>97.138423316020891</v>
      </c>
      <c r="ZO197" s="9">
        <f t="shared" si="1478"/>
        <v>91.537723289105131</v>
      </c>
      <c r="ZP197" s="9">
        <f t="shared" si="1479"/>
        <v>102.74006115074198</v>
      </c>
      <c r="ZQ197" s="120">
        <f t="shared" si="1771"/>
        <v>97.138892219923548</v>
      </c>
      <c r="ZR197" s="15">
        <f t="shared" si="1772"/>
        <v>-1.0924259392529187E-3</v>
      </c>
      <c r="ZS197" s="12"/>
      <c r="ZT197" s="11">
        <f t="shared" si="1875"/>
        <v>-1.0822758455082534E-3</v>
      </c>
      <c r="ZU197" s="10">
        <f t="shared" si="1773"/>
        <v>97.223124706168051</v>
      </c>
      <c r="ZV197" s="9">
        <f t="shared" si="1480"/>
        <v>91.570520067020809</v>
      </c>
      <c r="ZW197" s="9">
        <f t="shared" si="1481"/>
        <v>102.87654229311299</v>
      </c>
      <c r="ZX197" s="120">
        <f t="shared" si="1774"/>
        <v>97.2235311800669</v>
      </c>
      <c r="ZY197" s="15">
        <f t="shared" si="1775"/>
        <v>-1.1025369973753367E-3</v>
      </c>
      <c r="ZZ197" s="12"/>
      <c r="AAA197" s="11">
        <f t="shared" si="1876"/>
        <v>-1.0925056829758602E-3</v>
      </c>
      <c r="AAB197" s="10">
        <f t="shared" si="1776"/>
        <v>97.30776606046237</v>
      </c>
      <c r="AAC197" s="9">
        <f t="shared" si="1482"/>
        <v>91.603926762261224</v>
      </c>
      <c r="AAD197" s="9">
        <f t="shared" si="1483"/>
        <v>103.01228952829291</v>
      </c>
      <c r="AAE197" s="120">
        <f t="shared" si="1777"/>
        <v>97.30810814527706</v>
      </c>
      <c r="AAF197" s="15">
        <f t="shared" si="1778"/>
        <v>-1.1125170088557897E-3</v>
      </c>
      <c r="AAG197" s="12"/>
      <c r="AAH197" s="11">
        <f t="shared" si="1877"/>
        <v>-1.1026041126390898E-3</v>
      </c>
      <c r="AAI197" s="10">
        <f t="shared" si="1779"/>
        <v>97.392345059316227</v>
      </c>
      <c r="AAJ197" s="9">
        <f t="shared" si="1484"/>
        <v>91.637940980232244</v>
      </c>
      <c r="AAK197" s="9">
        <f t="shared" si="1485"/>
        <v>103.14730117188969</v>
      </c>
      <c r="AAL197" s="120">
        <f t="shared" si="1780"/>
        <v>97.392621076060976</v>
      </c>
      <c r="AAM197" s="15">
        <f t="shared" si="1781"/>
        <v>-1.1223660429515406E-3</v>
      </c>
      <c r="AAN197" s="12"/>
      <c r="AAO197" s="11">
        <f t="shared" si="1782"/>
        <v>-1.1125711648196537E-3</v>
      </c>
      <c r="AAP197" s="10">
        <f t="shared" si="1783"/>
        <v>97.476859645910849</v>
      </c>
      <c r="AAQ197" s="9">
        <f t="shared" si="1486"/>
        <v>91.672560114959239</v>
      </c>
      <c r="AAR197" s="9">
        <f t="shared" si="1487"/>
        <v>103.28157624418137</v>
      </c>
      <c r="AAS197" s="120">
        <f t="shared" si="1784"/>
        <v>97.477068179570296</v>
      </c>
      <c r="AAT197" s="15">
        <f t="shared" si="1785"/>
        <v>-1.1320842582509571E-3</v>
      </c>
      <c r="AAU197" s="12"/>
      <c r="AAV197" s="11">
        <f t="shared" si="1786"/>
        <v>-1.1224069605441295E-3</v>
      </c>
      <c r="AAW197" s="10">
        <f t="shared" si="1787"/>
        <v>97.561308011537363</v>
      </c>
      <c r="AAX197" s="9">
        <f t="shared" si="1488"/>
        <v>91.707781357625308</v>
      </c>
      <c r="AAY197" s="9">
        <f t="shared" si="1489"/>
        <v>103.41511443299538</v>
      </c>
      <c r="AAZ197" s="120">
        <f t="shared" si="1788"/>
        <v>97.561447895310351</v>
      </c>
      <c r="ABA197" s="15">
        <f t="shared" si="1789"/>
        <v>-1.1416718982210023E-3</v>
      </c>
      <c r="ABB197" s="12"/>
      <c r="ABC197" s="11">
        <f t="shared" si="1227"/>
        <v>-1.1321117070906476E-3</v>
      </c>
      <c r="ABD197" s="10">
        <f t="shared" si="1228"/>
        <v>97.645688581272111</v>
      </c>
      <c r="ABE197" s="9">
        <f t="shared" si="1490"/>
        <v>91.743601705060485</v>
      </c>
      <c r="ABF197" s="9">
        <f t="shared" si="1229"/>
        <v>103.54791605734056</v>
      </c>
      <c r="ABG197" s="120">
        <f t="shared" si="1790"/>
        <v>97.645758881200521</v>
      </c>
      <c r="ABH197" s="15">
        <f t="shared" si="1230"/>
        <v>-1.1511292868328165E-3</v>
      </c>
      <c r="ABI197" s="12"/>
      <c r="ABJ197" s="11">
        <f t="shared" si="1231"/>
        <v>-1.1416856936107508E-3</v>
      </c>
      <c r="ABK197" s="10">
        <f t="shared" si="1232"/>
        <v>97.72999999999999</v>
      </c>
      <c r="ABL197" s="9">
        <f t="shared" si="1491"/>
        <v>91.780017968163335</v>
      </c>
      <c r="ABM197" s="9"/>
      <c r="ABN197" s="101">
        <f t="shared" si="1791"/>
        <v>97.72999999999999</v>
      </c>
      <c r="ABO197" s="15">
        <f t="shared" si="1233"/>
        <v>-1.1604568242717522E-3</v>
      </c>
      <c r="ABP197" s="11"/>
      <c r="ABQ197" s="11"/>
    </row>
    <row r="198" spans="1:745" x14ac:dyDescent="0.2">
      <c r="A198" s="1">
        <f t="shared" si="1492"/>
        <v>175.2</v>
      </c>
      <c r="B198" s="1">
        <f t="shared" si="1792"/>
        <v>-530.86680486868977</v>
      </c>
      <c r="C198" s="1">
        <f t="shared" si="1793"/>
        <v>-2564065.8939724509</v>
      </c>
      <c r="D198" s="2">
        <f t="shared" si="1794"/>
        <v>119.74</v>
      </c>
      <c r="E198" s="7">
        <f t="shared" si="1795"/>
        <v>2.8300000000000001E-3</v>
      </c>
      <c r="F198" s="1">
        <f t="shared" si="1796"/>
        <v>6.2352202539999999E-2</v>
      </c>
      <c r="G198" s="2">
        <f t="shared" si="1797"/>
        <v>3500</v>
      </c>
      <c r="H198" s="3">
        <f t="shared" si="1164"/>
        <v>58.333333333333336</v>
      </c>
      <c r="I198" s="3">
        <f t="shared" si="1165"/>
        <v>366.52</v>
      </c>
      <c r="J198" s="1">
        <f t="shared" si="1798"/>
        <v>0.77</v>
      </c>
      <c r="K198" s="1">
        <f t="shared" si="1799"/>
        <v>0.65</v>
      </c>
      <c r="L198" s="1">
        <f t="shared" si="1166"/>
        <v>0.50050000000000006</v>
      </c>
      <c r="M198" s="40">
        <f t="shared" si="1167"/>
        <v>9.0273513153513143</v>
      </c>
      <c r="N198" s="40">
        <f t="shared" si="1168"/>
        <v>685.17596483516479</v>
      </c>
      <c r="O198" s="1">
        <f t="shared" si="1800"/>
        <v>22.01</v>
      </c>
      <c r="P198" s="1">
        <f t="shared" si="1801"/>
        <v>101</v>
      </c>
      <c r="Q198" s="2">
        <f t="shared" si="1802"/>
        <v>9568.08</v>
      </c>
      <c r="R198" s="1">
        <f t="shared" si="1169"/>
        <v>95.680800000000005</v>
      </c>
      <c r="S198" s="7">
        <f t="shared" si="1803"/>
        <v>0.1084</v>
      </c>
      <c r="T198" s="7">
        <f t="shared" si="1170"/>
        <v>9.228889823999999E-3</v>
      </c>
      <c r="U198" s="7">
        <f t="shared" si="1171"/>
        <v>5.2029491518009133E-2</v>
      </c>
      <c r="V198" s="40">
        <f t="shared" si="1172"/>
        <v>5127.2756619537149</v>
      </c>
      <c r="W198" s="1">
        <f t="shared" si="1804"/>
        <v>0</v>
      </c>
      <c r="X198" s="1">
        <f t="shared" si="1805"/>
        <v>119.74</v>
      </c>
      <c r="Y198" s="1">
        <f t="shared" si="1806"/>
        <v>97.72999999999999</v>
      </c>
      <c r="Z198" s="6">
        <f t="shared" si="1173"/>
        <v>0.80246106979523479</v>
      </c>
      <c r="AA198" s="2">
        <f t="shared" si="1807"/>
        <v>464.2</v>
      </c>
      <c r="AB198" s="40">
        <f t="shared" si="1174"/>
        <v>27481.926356927921</v>
      </c>
      <c r="AC198" s="1">
        <f t="shared" si="1175"/>
        <v>0.20611977595863853</v>
      </c>
      <c r="AD198" s="2">
        <f t="shared" si="1147"/>
        <v>76</v>
      </c>
      <c r="AE198" s="10">
        <f t="shared" si="1176"/>
        <v>15.665102972856529</v>
      </c>
      <c r="AF198" s="12">
        <f t="shared" si="1177"/>
        <v>7.3688517790551036E-2</v>
      </c>
      <c r="AG198" s="43">
        <f t="shared" si="1178"/>
        <v>-1.3554589671948259E-4</v>
      </c>
      <c r="AH198" s="97">
        <f t="shared" si="1179"/>
        <v>3.4901452502848861E-5</v>
      </c>
      <c r="AI198" s="11">
        <f t="shared" si="1180"/>
        <v>0</v>
      </c>
      <c r="AJ198" s="43">
        <f t="shared" si="1181"/>
        <v>2.0149226515955537E-3</v>
      </c>
      <c r="AK198" s="43"/>
      <c r="AL198" s="11">
        <f t="shared" si="1182"/>
        <v>0</v>
      </c>
      <c r="AM198" s="10">
        <f t="shared" si="1183"/>
        <v>90.614737193537167</v>
      </c>
      <c r="AN198" s="9"/>
      <c r="AO198" s="9">
        <f t="shared" si="1184"/>
        <v>90.440959601664488</v>
      </c>
      <c r="AP198" s="108">
        <f t="shared" si="1493"/>
        <v>90.440959601664488</v>
      </c>
      <c r="AQ198" s="15">
        <f t="shared" si="1185"/>
        <v>0</v>
      </c>
      <c r="AR198" s="49"/>
      <c r="AS198" s="11">
        <f t="shared" si="1186"/>
        <v>1.6947156375789253E-5</v>
      </c>
      <c r="AT198" s="10">
        <f t="shared" si="1187"/>
        <v>90.527844451112259</v>
      </c>
      <c r="AU198" s="9">
        <f t="shared" si="1188"/>
        <v>90.440959601664488</v>
      </c>
      <c r="AV198" s="9">
        <f t="shared" si="1189"/>
        <v>90.268012099519908</v>
      </c>
      <c r="AW198" s="101">
        <f t="shared" si="1494"/>
        <v>90.354485850592198</v>
      </c>
      <c r="AX198" s="15">
        <f t="shared" si="1495"/>
        <v>1.686543825095219E-5</v>
      </c>
      <c r="AY198" s="49"/>
      <c r="AZ198" s="11">
        <f t="shared" si="1190"/>
        <v>3.3814119484682631E-5</v>
      </c>
      <c r="BA198" s="10">
        <f t="shared" si="1191"/>
        <v>90.441354988695821</v>
      </c>
      <c r="BB198" s="9">
        <f t="shared" si="1192"/>
        <v>90.440951784622712</v>
      </c>
      <c r="BC198" s="9">
        <f t="shared" si="1193"/>
        <v>90.095875162039874</v>
      </c>
      <c r="BD198" s="101">
        <f t="shared" si="1496"/>
        <v>90.268413473331293</v>
      </c>
      <c r="BE198" s="15">
        <f t="shared" si="1194"/>
        <v>3.3651069820902532E-5</v>
      </c>
      <c r="BF198" s="49"/>
      <c r="BG198" s="11">
        <f t="shared" si="1195"/>
        <v>5.0601246854637723E-5</v>
      </c>
      <c r="BH198" s="10">
        <f t="shared" si="1196"/>
        <v>90.355251336409438</v>
      </c>
      <c r="BI198" s="9">
        <f t="shared" si="1197"/>
        <v>90.440920664240451</v>
      </c>
      <c r="BJ198" s="9">
        <f t="shared" si="1198"/>
        <v>89.924529416473064</v>
      </c>
      <c r="BK198" s="101">
        <f t="shared" si="1497"/>
        <v>90.182725040356758</v>
      </c>
      <c r="BL198" s="15">
        <f t="shared" si="1199"/>
        <v>5.0357273707673055E-5</v>
      </c>
      <c r="BM198" s="49"/>
      <c r="BN198" s="11">
        <f t="shared" si="1200"/>
        <v>6.730890304738527E-5</v>
      </c>
      <c r="BO198" s="10">
        <f t="shared" si="1201"/>
        <v>90.269516210351341</v>
      </c>
      <c r="BP198" s="9">
        <f t="shared" si="1202"/>
        <v>90.440850974059671</v>
      </c>
      <c r="BQ198" s="9">
        <f t="shared" si="1203"/>
        <v>89.753955647369821</v>
      </c>
      <c r="BR198" s="101">
        <f t="shared" si="1498"/>
        <v>90.097403310714753</v>
      </c>
      <c r="BS198" s="15">
        <f t="shared" si="1204"/>
        <v>6.6984435007742387E-5</v>
      </c>
      <c r="BT198" s="12"/>
      <c r="BU198" s="11">
        <f t="shared" si="1205"/>
        <v>8.3937458939146905E-5</v>
      </c>
      <c r="BV198" s="10">
        <f t="shared" si="1206"/>
        <v>90.184132513884691</v>
      </c>
      <c r="BW198" s="9">
        <f t="shared" si="1207"/>
        <v>90.4407276650049</v>
      </c>
      <c r="BX198" s="9">
        <f t="shared" si="1208"/>
        <v>89.584134801262906</v>
      </c>
      <c r="BY198" s="101">
        <f t="shared" si="1499"/>
        <v>90.012431233133896</v>
      </c>
      <c r="BZ198" s="15">
        <f t="shared" si="1209"/>
        <v>8.3532944220089919E-5</v>
      </c>
      <c r="CA198" s="12"/>
      <c r="CB198" s="11">
        <f t="shared" si="1210"/>
        <v>1.0048729102976207E-4</v>
      </c>
      <c r="CC198" s="10">
        <f t="shared" si="1211"/>
        <v>90.099083338767002</v>
      </c>
      <c r="CD198" s="9">
        <f t="shared" si="1212"/>
        <v>90.440535902917134</v>
      </c>
      <c r="CE198" s="9">
        <f t="shared" si="1213"/>
        <v>89.415047991053726</v>
      </c>
      <c r="CF198" s="101">
        <f t="shared" si="1500"/>
        <v>89.927791946985423</v>
      </c>
      <c r="CG198" s="15">
        <f t="shared" si="1214"/>
        <v>1.0000319657795293E-4</v>
      </c>
      <c r="CH198" s="12"/>
      <c r="CI198" s="11">
        <f t="shared" si="1215"/>
        <v>1.1695878077926485E-4</v>
      </c>
      <c r="CJ198" s="10">
        <f t="shared" si="1216"/>
        <v>90.014351966129794</v>
      </c>
      <c r="CK198" s="9">
        <f t="shared" si="1217"/>
        <v>90.440261066083664</v>
      </c>
      <c r="CL198" s="9">
        <f t="shared" si="1218"/>
        <v>89.24667650011024</v>
      </c>
      <c r="CM198" s="101">
        <f t="shared" si="1501"/>
        <v>89.843468783096952</v>
      </c>
      <c r="CN198" s="15">
        <f t="shared" si="1219"/>
        <v>1.1639559140834419E-4</v>
      </c>
      <c r="CO198" s="12"/>
      <c r="CP198" s="11">
        <f t="shared" si="1220"/>
        <v>1.3335231397174486E-4</v>
      </c>
      <c r="CQ198" s="10">
        <f t="shared" si="1221"/>
        <v>89.929921867313325</v>
      </c>
      <c r="CR198" s="9">
        <f t="shared" si="1222"/>
        <v>90.439888742767451</v>
      </c>
      <c r="CS198" s="9">
        <f t="shared" si="1309"/>
        <v>89.079001786086749</v>
      </c>
      <c r="CT198" s="101">
        <f t="shared" si="1502"/>
        <v>89.7594452644271</v>
      </c>
      <c r="CU198" s="15">
        <f t="shared" si="1223"/>
        <v>1.3271053151861788E-4</v>
      </c>
      <c r="CV198" s="12"/>
      <c r="CW198" s="11">
        <f t="shared" si="1503"/>
        <v>1.4966828010583487E-4</v>
      </c>
      <c r="CX198" s="10">
        <f t="shared" si="1504"/>
        <v>89.845776704563292</v>
      </c>
      <c r="CY198" s="9">
        <f t="shared" si="1310"/>
        <v>90.43940472873966</v>
      </c>
      <c r="CZ198" s="9">
        <f t="shared" si="1311"/>
        <v>88.912005484474278</v>
      </c>
      <c r="DA198" s="101">
        <f t="shared" si="1505"/>
        <v>89.675705106606969</v>
      </c>
      <c r="DB198" s="15">
        <f t="shared" si="1506"/>
        <v>1.4894842260961805E-4</v>
      </c>
      <c r="DC198" s="12"/>
      <c r="DD198" s="11">
        <f t="shared" si="1507"/>
        <v>1.6590707181136273E-4</v>
      </c>
      <c r="DE198" s="10">
        <f t="shared" si="1508"/>
        <v>89.761900331595427</v>
      </c>
      <c r="DF198" s="9">
        <f t="shared" si="1312"/>
        <v>90.438795024818418</v>
      </c>
      <c r="DG198" s="9">
        <f t="shared" si="1313"/>
        <v>88.745669411888159</v>
      </c>
      <c r="DH198" s="101">
        <f t="shared" si="1509"/>
        <v>89.592232218353288</v>
      </c>
      <c r="DI198" s="15">
        <f t="shared" si="1510"/>
        <v>1.6510967271507156E-4</v>
      </c>
      <c r="DJ198" s="12"/>
      <c r="DK198" s="11">
        <f t="shared" si="1511"/>
        <v>1.8206908429184006E-4</v>
      </c>
      <c r="DL198" s="10">
        <f t="shared" si="1512"/>
        <v>89.678276794032826</v>
      </c>
      <c r="DM198" s="9">
        <f t="shared" si="1314"/>
        <v>90.438045834417025</v>
      </c>
      <c r="DN198" s="9">
        <f t="shared" si="1315"/>
        <v>88.579975569103084</v>
      </c>
      <c r="DO198" s="101">
        <f t="shared" si="1513"/>
        <v>89.509010701760047</v>
      </c>
      <c r="DP198" s="15">
        <f t="shared" si="1514"/>
        <v>1.8119469166652429E-4</v>
      </c>
      <c r="DQ198" s="12"/>
      <c r="DR198" s="11">
        <f t="shared" si="1515"/>
        <v>1.9815471479210639E-4</v>
      </c>
      <c r="DS198" s="10">
        <f t="shared" si="1516"/>
        <v>89.594890329722546</v>
      </c>
      <c r="DT198" s="9">
        <f t="shared" si="1316"/>
        <v>90.437143561104207</v>
      </c>
      <c r="DU198" s="9">
        <f t="shared" si="1317"/>
        <v>88.414906143845784</v>
      </c>
      <c r="DV198" s="101">
        <f t="shared" si="1517"/>
        <v>89.426024852474995</v>
      </c>
      <c r="DW198" s="15">
        <f t="shared" si="1518"/>
        <v>1.9720389058308047E-4</v>
      </c>
      <c r="DX198" s="12"/>
      <c r="DY198" s="11">
        <f t="shared" si="1519"/>
        <v>2.1416436209045498E-4</v>
      </c>
      <c r="DZ198" s="10">
        <f t="shared" si="1520"/>
        <v>89.511725368937775</v>
      </c>
      <c r="EA198" s="9">
        <f t="shared" si="1318"/>
        <v>90.436074806179207</v>
      </c>
      <c r="EB198" s="9">
        <f t="shared" si="1319"/>
        <v>88.250443513348841</v>
      </c>
      <c r="EC198" s="101">
        <f t="shared" si="1521"/>
        <v>89.343259159764017</v>
      </c>
      <c r="ED198" s="15">
        <f t="shared" si="1522"/>
        <v>2.1313768138590377E-4</v>
      </c>
      <c r="EE198" s="12"/>
      <c r="EF198" s="11">
        <f t="shared" si="1523"/>
        <v>2.3009842601510704E-4</v>
      </c>
      <c r="EG198" s="10">
        <f t="shared" si="1524"/>
        <v>89.42876653446865</v>
      </c>
      <c r="EH198" s="9">
        <f t="shared" si="1320"/>
        <v>90.434826366263991</v>
      </c>
      <c r="EI198" s="9">
        <f t="shared" si="1321"/>
        <v>88.086570246678463</v>
      </c>
      <c r="EJ198" s="101">
        <f t="shared" si="1525"/>
        <v>89.260698306471227</v>
      </c>
      <c r="EK198" s="15">
        <f t="shared" si="1526"/>
        <v>2.2899647633639622E-4</v>
      </c>
      <c r="EL198" s="12"/>
      <c r="EM198" s="11">
        <f t="shared" si="1527"/>
        <v>2.4595730698411211E-4</v>
      </c>
      <c r="EN198" s="10">
        <f t="shared" si="1528"/>
        <v>89.345998641609143</v>
      </c>
      <c r="EO198" s="9">
        <f t="shared" si="1322"/>
        <v>90.433385230914936</v>
      </c>
      <c r="EP198" s="9">
        <f t="shared" si="1323"/>
        <v>87.923269106844216</v>
      </c>
      <c r="EQ198" s="101">
        <f t="shared" si="1529"/>
        <v>89.178327168879576</v>
      </c>
      <c r="ER198" s="15">
        <f t="shared" si="1530"/>
        <v>2.4478068759757854E-4</v>
      </c>
      <c r="ES198" s="12"/>
      <c r="ET198" s="11">
        <f t="shared" si="1531"/>
        <v>2.6174140556807241E-4</v>
      </c>
      <c r="EU198" s="10">
        <f t="shared" si="1532"/>
        <v>89.263406698045088</v>
      </c>
      <c r="EV198" s="9">
        <f t="shared" si="1324"/>
        <v>90.43173858025591</v>
      </c>
      <c r="EW198" s="9">
        <f t="shared" si="1325"/>
        <v>87.760523052693387</v>
      </c>
      <c r="EX198" s="101">
        <f t="shared" si="1533"/>
        <v>89.096130816474641</v>
      </c>
      <c r="EY198" s="15">
        <f t="shared" si="1534"/>
        <v>2.6049072681852729E-4</v>
      </c>
      <c r="EZ198" s="12"/>
      <c r="FA198" s="11">
        <f t="shared" si="1535"/>
        <v>2.7745112207567488E-4</v>
      </c>
      <c r="FB198" s="10">
        <f t="shared" si="1536"/>
        <v>89.180975903645603</v>
      </c>
      <c r="FC198" s="9">
        <f t="shared" si="1326"/>
        <v>90.429873782634672</v>
      </c>
      <c r="FD198" s="9">
        <f t="shared" si="1327"/>
        <v>87.598315240605899</v>
      </c>
      <c r="FE198" s="101">
        <f t="shared" si="1537"/>
        <v>89.014094511620286</v>
      </c>
      <c r="FF198" s="15">
        <f t="shared" si="1538"/>
        <v>2.761270047405474E-4</v>
      </c>
      <c r="FG198" s="12"/>
      <c r="FH198" s="11">
        <f t="shared" si="1539"/>
        <v>2.9308685616066192E-4</v>
      </c>
      <c r="FI198" s="10">
        <f t="shared" si="1540"/>
        <v>89.098691650166728</v>
      </c>
      <c r="FJ198" s="9">
        <f t="shared" si="1328"/>
        <v>90.427778392304333</v>
      </c>
      <c r="FK198" s="9">
        <f t="shared" si="1329"/>
        <v>87.436629025991124</v>
      </c>
      <c r="FL198" s="101">
        <f t="shared" si="1541"/>
        <v>88.932203709147728</v>
      </c>
      <c r="FM198" s="15">
        <f t="shared" si="1542"/>
        <v>2.9168993082512079E-4</v>
      </c>
      <c r="FN198" s="12"/>
      <c r="FO198" s="11">
        <f t="shared" si="1543"/>
        <v>3.0864900645030115E-4</v>
      </c>
      <c r="FP198" s="10">
        <f t="shared" si="1544"/>
        <v>89.016539520868733</v>
      </c>
      <c r="FQ198" s="9">
        <f t="shared" si="1330"/>
        <v>90.425440147131411</v>
      </c>
      <c r="FR198" s="9">
        <f t="shared" si="1331"/>
        <v>87.275447964597518</v>
      </c>
      <c r="FS198" s="101">
        <f t="shared" si="1545"/>
        <v>88.850444055864472</v>
      </c>
      <c r="FT198" s="15">
        <f t="shared" si="1546"/>
        <v>3.0717991290267341E-4</v>
      </c>
      <c r="FU198" s="12"/>
      <c r="FV198" s="11">
        <f t="shared" si="1547"/>
        <v>3.2413797019445424E-4</v>
      </c>
      <c r="FW198" s="10">
        <f t="shared" si="1548"/>
        <v>88.934505290053238</v>
      </c>
      <c r="FX198" s="9">
        <f t="shared" si="1332"/>
        <v>90.422846966331818</v>
      </c>
      <c r="FY198" s="9">
        <f t="shared" si="1333"/>
        <v>87.114755813641125</v>
      </c>
      <c r="FZ198" s="101">
        <f t="shared" si="1549"/>
        <v>88.768801389986464</v>
      </c>
      <c r="GA198" s="15">
        <f t="shared" si="1550"/>
        <v>3.2259735684175996E-4</v>
      </c>
      <c r="GB198" s="12"/>
      <c r="GC198" s="11">
        <f t="shared" si="1551"/>
        <v>3.3955414293479816E-4</v>
      </c>
      <c r="GD198" s="10">
        <f t="shared" si="1552"/>
        <v>88.852574922523814</v>
      </c>
      <c r="GE198" s="9">
        <f t="shared" si="1334"/>
        <v>90.419986948236129</v>
      </c>
      <c r="GF198" s="9">
        <f t="shared" si="1335"/>
        <v>86.954536532761651</v>
      </c>
      <c r="GG198" s="101">
        <f t="shared" si="1553"/>
        <v>88.687261740498883</v>
      </c>
      <c r="GH198" s="15">
        <f t="shared" si="1554"/>
        <v>3.3794266623788326E-4</v>
      </c>
      <c r="GI198" s="12"/>
      <c r="GJ198" s="11">
        <f t="shared" si="1224"/>
        <v>3.5489791819348897E-4</v>
      </c>
      <c r="GK198" s="10">
        <f t="shared" si="1225"/>
        <v>88.770734572974987</v>
      </c>
      <c r="GL198" s="9">
        <f t="shared" si="1336"/>
        <v>90.416848368085212</v>
      </c>
      <c r="GM198" s="9">
        <f t="shared" si="1337"/>
        <v>86.794774284811439</v>
      </c>
      <c r="GN198" s="120">
        <f t="shared" si="1555"/>
        <v>88.605811326448332</v>
      </c>
      <c r="GO198" s="15">
        <f t="shared" si="1226"/>
        <v>3.532162421216096E-4</v>
      </c>
      <c r="GP198" s="12"/>
      <c r="GQ198" s="11">
        <f t="shared" si="1556"/>
        <v>3.7016968718088083E-4</v>
      </c>
      <c r="GR198" s="10">
        <f t="shared" si="1557"/>
        <v>88.688970585312774</v>
      </c>
      <c r="GS198" s="9">
        <f t="shared" si="1338"/>
        <v>90.413419675857185</v>
      </c>
      <c r="GT198" s="9">
        <f t="shared" si="1339"/>
        <v>86.635453436485321</v>
      </c>
      <c r="GU198" s="120">
        <f t="shared" si="1558"/>
        <v>88.524436556171253</v>
      </c>
      <c r="GV198" s="15">
        <f t="shared" si="1559"/>
        <v>3.6841848268523702E-4</v>
      </c>
      <c r="GW198" s="12"/>
      <c r="GX198" s="11">
        <f t="shared" si="1560"/>
        <v>3.8536983852161265E-4</v>
      </c>
      <c r="GY198" s="10">
        <f t="shared" si="1561"/>
        <v>88.607269491911211</v>
      </c>
      <c r="GZ198" s="9">
        <f t="shared" si="1340"/>
        <v>90.409689494126567</v>
      </c>
      <c r="HA198" s="9">
        <f t="shared" si="1341"/>
        <v>86.476558558800122</v>
      </c>
      <c r="HB198" s="101">
        <f t="shared" si="1562"/>
        <v>88.443124026463352</v>
      </c>
      <c r="HC198" s="15">
        <f t="shared" si="1563"/>
        <v>3.8354978302724391E-4</v>
      </c>
      <c r="HD198" s="12"/>
      <c r="HE198" s="11">
        <f t="shared" si="1564"/>
        <v>4.0049875799831879E-4</v>
      </c>
      <c r="HF198" s="10">
        <f t="shared" si="1565"/>
        <v>88.52561801280963</v>
      </c>
      <c r="HG198" s="9">
        <f t="shared" si="1342"/>
        <v>90.405646615956428</v>
      </c>
      <c r="HH198" s="9">
        <f t="shared" si="1343"/>
        <v>86.318074427426666</v>
      </c>
      <c r="HI198" s="101">
        <f t="shared" si="1566"/>
        <v>88.36186052169154</v>
      </c>
      <c r="HJ198" s="15">
        <f t="shared" si="1567"/>
        <v>3.9861053491438707E-4</v>
      </c>
      <c r="HK198" s="12"/>
      <c r="HL198" s="11">
        <f t="shared" si="1568"/>
        <v>4.1555682831276867E-4</v>
      </c>
      <c r="HM198" s="10">
        <f t="shared" si="1569"/>
        <v>88.444003054852402</v>
      </c>
      <c r="HN198" s="9">
        <f t="shared" si="1344"/>
        <v>90.40128000282408</v>
      </c>
      <c r="HO198" s="9">
        <f t="shared" si="1345"/>
        <v>87.268001042436396</v>
      </c>
      <c r="HP198" s="120">
        <f t="shared" si="1570"/>
        <v>88.834640522630238</v>
      </c>
      <c r="HQ198" s="15">
        <f t="shared" si="1571"/>
        <v>3.0555007834255681E-4</v>
      </c>
      <c r="HR198" s="12"/>
      <c r="HS198" s="11">
        <f t="shared" si="1808"/>
        <v>3.2227494305950061E-4</v>
      </c>
      <c r="HT198" s="10">
        <f t="shared" si="1572"/>
        <v>88.917539210271642</v>
      </c>
      <c r="HU198" s="9">
        <f t="shared" si="1346"/>
        <v>90.398714266809449</v>
      </c>
      <c r="HV198" s="9">
        <f t="shared" si="1347"/>
        <v>93.989425074960664</v>
      </c>
      <c r="HW198" s="120">
        <f t="shared" si="1573"/>
        <v>92.194069670885057</v>
      </c>
      <c r="HX198" s="15">
        <f t="shared" si="1574"/>
        <v>-3.5015776846129219E-4</v>
      </c>
      <c r="HY198" s="12"/>
      <c r="HZ198" s="11">
        <f t="shared" si="1809"/>
        <v>-3.3403842526910958E-4</v>
      </c>
      <c r="IA198" s="10">
        <f t="shared" si="1575"/>
        <v>92.279784466146538</v>
      </c>
      <c r="IB198" s="9">
        <f t="shared" si="1348"/>
        <v>90.40208383851909</v>
      </c>
      <c r="IC198" s="9">
        <f t="shared" si="1349"/>
        <v>94.084223889044111</v>
      </c>
      <c r="ID198" s="120">
        <f t="shared" si="1576"/>
        <v>92.2431538637816</v>
      </c>
      <c r="IE198" s="15">
        <f t="shared" si="1577"/>
        <v>-3.5907373557539184E-4</v>
      </c>
      <c r="IF198" s="12"/>
      <c r="IG198" s="11">
        <f t="shared" si="1810"/>
        <v>-3.4300020992855315E-4</v>
      </c>
      <c r="IH198" s="10">
        <f t="shared" si="1578"/>
        <v>92.328800485744097</v>
      </c>
      <c r="II198" s="9">
        <f t="shared" si="1350"/>
        <v>90.405627191771387</v>
      </c>
      <c r="IJ198" s="9">
        <f t="shared" si="1351"/>
        <v>94.181260974104418</v>
      </c>
      <c r="IK198" s="120">
        <f t="shared" si="1579"/>
        <v>92.293444082937896</v>
      </c>
      <c r="IL198" s="15">
        <f t="shared" si="1580"/>
        <v>-3.6819102689851637E-4</v>
      </c>
      <c r="IM198" s="12"/>
      <c r="IN198" s="11">
        <f t="shared" si="1811"/>
        <v>-3.5216481811079897E-4</v>
      </c>
      <c r="IO198" s="10">
        <f t="shared" si="1581"/>
        <v>92.379023183339939</v>
      </c>
      <c r="IP198" s="9">
        <f t="shared" si="1352"/>
        <v>90.409352769012543</v>
      </c>
      <c r="IQ198" s="9">
        <f t="shared" si="1353"/>
        <v>94.280506040660242</v>
      </c>
      <c r="IR198" s="120">
        <f t="shared" si="1582"/>
        <v>92.344929404836392</v>
      </c>
      <c r="IS198" s="15">
        <f t="shared" si="1583"/>
        <v>-3.7750586538315965E-4</v>
      </c>
      <c r="IT198" s="12"/>
      <c r="IU198" s="11">
        <f t="shared" si="1812"/>
        <v>-3.6152850547660774E-4</v>
      </c>
      <c r="IV198" s="10">
        <f t="shared" si="1584"/>
        <v>92.430441699808171</v>
      </c>
      <c r="IW198" s="9">
        <f t="shared" si="1354"/>
        <v>90.413269236981364</v>
      </c>
      <c r="IX198" s="9">
        <f t="shared" si="1355"/>
        <v>94.381930415415098</v>
      </c>
      <c r="IY198" s="120">
        <f t="shared" si="1585"/>
        <v>92.397599826198231</v>
      </c>
      <c r="IZ198" s="15">
        <f t="shared" si="1586"/>
        <v>-3.8701460971590339E-4</v>
      </c>
      <c r="JA198" s="12"/>
      <c r="JB198" s="11">
        <f t="shared" si="1813"/>
        <v>-3.7108766282230245E-4</v>
      </c>
      <c r="JC198" s="10">
        <f t="shared" si="1587"/>
        <v>92.483046100996177</v>
      </c>
      <c r="JD198" s="9">
        <f t="shared" si="1356"/>
        <v>90.41738548837921</v>
      </c>
      <c r="JE198" s="9">
        <f t="shared" si="1357"/>
        <v>94.485501867784407</v>
      </c>
      <c r="JF198" s="120">
        <f t="shared" si="1588"/>
        <v>92.451443678081802</v>
      </c>
      <c r="JG198" s="15">
        <f t="shared" si="1589"/>
        <v>-3.9671324964952765E-4</v>
      </c>
      <c r="JH198" s="12"/>
      <c r="JI198" s="11">
        <f t="shared" si="1814"/>
        <v>-3.808383103757449E-4</v>
      </c>
      <c r="JJ198" s="10">
        <f t="shared" si="1590"/>
        <v>92.536824786506386</v>
      </c>
      <c r="JK198" s="9">
        <f t="shared" si="1358"/>
        <v>90.421710632491227</v>
      </c>
      <c r="JL198" s="9">
        <f t="shared" si="1359"/>
        <v>94.591186567762975</v>
      </c>
      <c r="JM198" s="120">
        <f t="shared" si="1591"/>
        <v>92.506448600127101</v>
      </c>
      <c r="JN198" s="15">
        <f t="shared" si="1592"/>
        <v>-4.0659759784429037E-4</v>
      </c>
      <c r="JO198" s="12"/>
      <c r="JP198" s="11">
        <f t="shared" si="1815"/>
        <v>-3.9077628986323645E-4</v>
      </c>
      <c r="JQ198" s="10">
        <f t="shared" si="1593"/>
        <v>92.591765465512708</v>
      </c>
      <c r="JR198" s="9">
        <f t="shared" si="1360"/>
        <v>90.426253988708268</v>
      </c>
      <c r="JS198" s="9">
        <f t="shared" si="1361"/>
        <v>94.698951147988851</v>
      </c>
      <c r="JT198" s="120">
        <f t="shared" si="1594"/>
        <v>92.562602568348552</v>
      </c>
      <c r="JU198" s="15">
        <f t="shared" si="1595"/>
        <v>-4.1666349158731258E-4</v>
      </c>
      <c r="JV198" s="12"/>
      <c r="JW198" s="11">
        <f t="shared" si="1816"/>
        <v>-4.0089746655048861E-4</v>
      </c>
      <c r="JX198" s="10">
        <f t="shared" si="1596"/>
        <v>92.647856186445665</v>
      </c>
      <c r="JY198" s="9">
        <f t="shared" si="1362"/>
        <v>90.431025083764425</v>
      </c>
      <c r="JZ198" s="9">
        <f t="shared" si="1363"/>
        <v>94.808758152910755</v>
      </c>
      <c r="KA198" s="120">
        <f t="shared" si="1597"/>
        <v>92.61989161833759</v>
      </c>
      <c r="KB198" s="15">
        <f t="shared" si="1598"/>
        <v>-4.2690634927537951E-4</v>
      </c>
      <c r="KC198" s="12"/>
      <c r="KD198" s="11">
        <f t="shared" si="1817"/>
        <v>-4.1119728470412402E-4</v>
      </c>
      <c r="KE198" s="10">
        <f t="shared" si="1599"/>
        <v>92.705083055027387</v>
      </c>
      <c r="KF198" s="9">
        <f t="shared" si="1364"/>
        <v>90.436033638214411</v>
      </c>
      <c r="KG198" s="9">
        <f t="shared" si="1365"/>
        <v>94.92056962066593</v>
      </c>
      <c r="KH198" s="120">
        <f t="shared" si="1600"/>
        <v>92.67830162944017</v>
      </c>
      <c r="KI198" s="15">
        <f t="shared" si="1601"/>
        <v>-4.3732152103001179E-4</v>
      </c>
      <c r="KJ198" s="12"/>
      <c r="KK198" s="11">
        <f t="shared" si="1818"/>
        <v>-4.2167111880076917E-4</v>
      </c>
      <c r="KL198" s="10">
        <f t="shared" si="1602"/>
        <v>92.763432021919996</v>
      </c>
      <c r="KM198" s="9">
        <f t="shared" si="1366"/>
        <v>90.441289559728929</v>
      </c>
      <c r="KN198" s="9">
        <f t="shared" si="1367"/>
        <v>95.034347086806079</v>
      </c>
      <c r="KO198" s="120">
        <f t="shared" si="1603"/>
        <v>92.737818323267504</v>
      </c>
      <c r="KP198" s="15">
        <f t="shared" si="1604"/>
        <v>-4.4790428971464697E-4</v>
      </c>
      <c r="KQ198" s="12"/>
      <c r="KR198" s="11">
        <f t="shared" si="1819"/>
        <v>-4.3231427447138691E-4</v>
      </c>
      <c r="KS198" s="10">
        <f t="shared" si="1605"/>
        <v>92.822888880986383</v>
      </c>
      <c r="KT198" s="9">
        <f t="shared" si="1368"/>
        <v>90.446802935776716</v>
      </c>
      <c r="KU198" s="9">
        <f t="shared" si="1369"/>
        <v>95.15004865620071</v>
      </c>
      <c r="KV198" s="120">
        <f t="shared" si="1606"/>
        <v>92.79842579598872</v>
      </c>
      <c r="KW198" s="15">
        <f t="shared" si="1607"/>
        <v>-4.5864958610708544E-4</v>
      </c>
      <c r="KX198" s="12"/>
      <c r="KY198" s="11">
        <f t="shared" si="1820"/>
        <v>-4.431217029218654E-4</v>
      </c>
      <c r="KZ198" s="10">
        <f t="shared" si="1608"/>
        <v>92.883437797841452</v>
      </c>
      <c r="LA198" s="9">
        <f t="shared" si="1370"/>
        <v>90.452584018493226</v>
      </c>
      <c r="LB198" s="9">
        <f t="shared" si="1371"/>
        <v>95.267631330250182</v>
      </c>
      <c r="LC198" s="120">
        <f t="shared" si="1609"/>
        <v>92.860107674371704</v>
      </c>
      <c r="LD198" s="15">
        <f t="shared" si="1610"/>
        <v>-4.6955221731946178E-4</v>
      </c>
      <c r="LE198" s="12"/>
      <c r="LF198" s="11">
        <f t="shared" si="1821"/>
        <v>-4.5408822973144557E-4</v>
      </c>
      <c r="LG198" s="10">
        <f t="shared" si="1611"/>
        <v>92.945062468163883</v>
      </c>
      <c r="LH198" s="9">
        <f t="shared" si="1372"/>
        <v>90.458643213961039</v>
      </c>
      <c r="LI198" s="9">
        <f t="shared" si="1373"/>
        <v>95.387052003925533</v>
      </c>
      <c r="LJ198" s="120">
        <f t="shared" si="1612"/>
        <v>92.922847608943286</v>
      </c>
      <c r="LK198" s="15">
        <f t="shared" si="1613"/>
        <v>-4.8060696507261277E-4</v>
      </c>
      <c r="LL198" s="12"/>
      <c r="LM198" s="11">
        <f t="shared" si="1822"/>
        <v>-4.6520865327861322E-4</v>
      </c>
      <c r="LN198" s="10">
        <f t="shared" si="1614"/>
        <v>93.007746611763281</v>
      </c>
      <c r="LO198" s="9">
        <f t="shared" si="1374"/>
        <v>90.464991073264855</v>
      </c>
      <c r="LP198" s="9">
        <f t="shared" si="1375"/>
        <v>95.508264661129019</v>
      </c>
      <c r="LQ198" s="120">
        <f t="shared" si="1615"/>
        <v>92.986627867196944</v>
      </c>
      <c r="LR198" s="15">
        <f t="shared" si="1616"/>
        <v>-4.9180831306644347E-4</v>
      </c>
      <c r="LS198" s="12"/>
      <c r="LT198" s="11">
        <f t="shared" si="1823"/>
        <v>-4.7647747135780711E-4</v>
      </c>
      <c r="LU198" s="10">
        <f t="shared" si="1617"/>
        <v>93.071472561963162</v>
      </c>
      <c r="LV198" s="9">
        <f t="shared" si="1376"/>
        <v>90.471638275656943</v>
      </c>
      <c r="LW198" s="9">
        <f t="shared" si="1377"/>
        <v>95.63122168079795</v>
      </c>
      <c r="LX198" s="120">
        <f t="shared" si="1618"/>
        <v>93.051429978227446</v>
      </c>
      <c r="LY198" s="15">
        <f t="shared" si="1619"/>
        <v>-5.031505759898017E-4</v>
      </c>
      <c r="LZ198" s="12"/>
      <c r="MA198" s="11">
        <f t="shared" si="1824"/>
        <v>-4.8788901036962278E-4</v>
      </c>
      <c r="MB198" s="10">
        <f t="shared" si="1620"/>
        <v>93.136221911400156</v>
      </c>
      <c r="MC198" s="9">
        <f t="shared" si="1378"/>
        <v>90.478595613932654</v>
      </c>
      <c r="MD198" s="9">
        <f t="shared" si="1379"/>
        <v>95.755874300124944</v>
      </c>
      <c r="ME198" s="120">
        <f t="shared" si="1621"/>
        <v>93.117234957028799</v>
      </c>
      <c r="MF198" s="15">
        <f t="shared" si="1622"/>
        <v>-5.1462794611879879E-4</v>
      </c>
      <c r="MG198" s="12"/>
      <c r="MH198" s="11">
        <f t="shared" si="1825"/>
        <v>-4.9943747193629542E-4</v>
      </c>
      <c r="MI198" s="10">
        <f t="shared" si="1623"/>
        <v>93.201975736529022</v>
      </c>
      <c r="MJ198" s="9">
        <f t="shared" si="1380"/>
        <v>90.48587398015475</v>
      </c>
      <c r="MK198" s="9">
        <f t="shared" si="1381"/>
        <v>95.882173156020315</v>
      </c>
      <c r="ML198" s="120">
        <f t="shared" si="1624"/>
        <v>93.184023568087525</v>
      </c>
      <c r="MM198" s="15">
        <f t="shared" si="1625"/>
        <v>-5.2623454751107781E-4</v>
      </c>
      <c r="MN198" s="12"/>
      <c r="MO198" s="11">
        <f t="shared" si="1826"/>
        <v>-5.1111698715664152E-4</v>
      </c>
      <c r="MP198" s="10">
        <f t="shared" si="1626"/>
        <v>93.268714861592457</v>
      </c>
      <c r="MQ198" s="9">
        <f t="shared" si="1382"/>
        <v>90.493484352123261</v>
      </c>
      <c r="MR198" s="9">
        <f t="shared" si="1383"/>
        <v>96.010066606669099</v>
      </c>
      <c r="MS198" s="120">
        <f t="shared" si="1627"/>
        <v>93.251775479396173</v>
      </c>
      <c r="MT198" s="15">
        <f t="shared" si="1628"/>
        <v>-5.3796427364739797E-4</v>
      </c>
      <c r="MU198" s="12"/>
      <c r="MV198" s="11">
        <f t="shared" si="1827"/>
        <v>-5.2292145372642349E-4</v>
      </c>
      <c r="MW198" s="10">
        <f t="shared" si="1629"/>
        <v>93.336419009969546</v>
      </c>
      <c r="MX198" s="9">
        <f t="shared" si="1384"/>
        <v>90.501437774402802</v>
      </c>
      <c r="MY198" s="9">
        <f t="shared" si="1385"/>
        <v>96.139501592960102</v>
      </c>
      <c r="MZ198" s="120">
        <f t="shared" si="1630"/>
        <v>93.320469683681452</v>
      </c>
      <c r="NA198" s="15">
        <f t="shared" si="1631"/>
        <v>-5.4981087328635574E-4</v>
      </c>
      <c r="NB198" s="12"/>
      <c r="NC198" s="11">
        <f t="shared" si="1828"/>
        <v>-5.3484462191368378E-4</v>
      </c>
      <c r="ND198" s="10">
        <f t="shared" si="1632"/>
        <v>93.405067226134861</v>
      </c>
      <c r="NE198" s="9">
        <f t="shared" si="1386"/>
        <v>90.509745340785713</v>
      </c>
      <c r="NF198" s="9">
        <f t="shared" si="1387"/>
        <v>96.270423836366476</v>
      </c>
      <c r="NG198" s="120">
        <f t="shared" si="1633"/>
        <v>93.390084588576087</v>
      </c>
      <c r="NH198" s="15">
        <f t="shared" si="1634"/>
        <v>-5.6176797147139141E-4</v>
      </c>
      <c r="NI198" s="12"/>
      <c r="NJ198" s="11">
        <f t="shared" si="1829"/>
        <v>-5.4688011553728668E-4</v>
      </c>
      <c r="NK198" s="10">
        <f t="shared" si="1635"/>
        <v>93.474637965710386</v>
      </c>
      <c r="NL198" s="9">
        <f t="shared" si="1388"/>
        <v>90.51841817652533</v>
      </c>
      <c r="NM198" s="9">
        <f t="shared" si="1389"/>
        <v>96.402777870189254</v>
      </c>
      <c r="NN198" s="120">
        <f t="shared" si="1636"/>
        <v>93.460598023357292</v>
      </c>
      <c r="NO198" s="15">
        <f t="shared" si="1637"/>
        <v>-5.7382907431016955E-4</v>
      </c>
      <c r="NP198" s="12"/>
      <c r="NQ198" s="11">
        <f t="shared" si="1830"/>
        <v>-5.590214366815229E-4</v>
      </c>
      <c r="NR198" s="10">
        <f t="shared" si="1638"/>
        <v>93.545109101861868</v>
      </c>
      <c r="NS198" s="9">
        <f t="shared" si="1390"/>
        <v>90.527467419919034</v>
      </c>
      <c r="NT198" s="9">
        <f t="shared" si="1391"/>
        <v>96.536507275286951</v>
      </c>
      <c r="NU198" s="120">
        <f t="shared" si="1639"/>
        <v>93.531987347602993</v>
      </c>
      <c r="NV198" s="15">
        <f t="shared" si="1640"/>
        <v>-5.8598759375834018E-4</v>
      </c>
      <c r="NW198" s="12"/>
      <c r="NX198" s="11">
        <f t="shared" si="1831"/>
        <v>-5.7126199048185603E-4</v>
      </c>
      <c r="NY198" s="10">
        <f t="shared" si="1641"/>
        <v>93.616458033931337</v>
      </c>
      <c r="NZ198" s="9">
        <f t="shared" si="1392"/>
        <v>90.536904203916151</v>
      </c>
      <c r="OA198" s="9">
        <f t="shared" si="1393"/>
        <v>96.67155445351473</v>
      </c>
      <c r="OB198" s="120">
        <f t="shared" si="1642"/>
        <v>93.604229328715434</v>
      </c>
      <c r="OC198" s="15">
        <f t="shared" si="1643"/>
        <v>-5.9823682731942253E-4</v>
      </c>
      <c r="OD198" s="12"/>
      <c r="OE198" s="11">
        <f t="shared" si="1832"/>
        <v>-5.8359506470019628E-4</v>
      </c>
      <c r="OF198" s="10">
        <f t="shared" si="1644"/>
        <v>93.688661564249344</v>
      </c>
      <c r="OG198" s="9">
        <f t="shared" si="1394"/>
        <v>90.54673963638173</v>
      </c>
      <c r="OH198" s="9">
        <f t="shared" si="1395"/>
        <v>96.807860458410005</v>
      </c>
      <c r="OI198" s="120">
        <f t="shared" si="1645"/>
        <v>93.677300047395875</v>
      </c>
      <c r="OJ198" s="15">
        <f t="shared" si="1646"/>
        <v>-6.1056994345828973E-4</v>
      </c>
      <c r="OK198" s="12"/>
      <c r="OL198" s="11">
        <f t="shared" si="1833"/>
        <v>-5.9601381502610178E-4</v>
      </c>
      <c r="OM198" s="10">
        <f t="shared" si="1647"/>
        <v>93.761695802955472</v>
      </c>
      <c r="ON198" s="9">
        <f t="shared" si="1396"/>
        <v>90.556984779142113</v>
      </c>
      <c r="OO198" s="9">
        <f t="shared" si="1397"/>
        <v>96.945365354583004</v>
      </c>
      <c r="OP198" s="120">
        <f t="shared" si="1648"/>
        <v>93.751175066862558</v>
      </c>
      <c r="OQ198" s="15">
        <f t="shared" si="1649"/>
        <v>-6.2298001869150925E-4</v>
      </c>
      <c r="OR198" s="12"/>
      <c r="OS198" s="11">
        <f t="shared" si="1834"/>
        <v>-6.0851130222076366E-4</v>
      </c>
      <c r="OT198" s="10">
        <f t="shared" si="1650"/>
        <v>93.835536337401223</v>
      </c>
      <c r="OU198" s="9">
        <f t="shared" si="1398"/>
        <v>90.567650627538512</v>
      </c>
      <c r="OV198" s="9">
        <f t="shared" si="1399"/>
        <v>97.084008274335986</v>
      </c>
      <c r="OW198" s="120">
        <f t="shared" si="1651"/>
        <v>93.825829450937249</v>
      </c>
      <c r="OX198" s="15">
        <f t="shared" si="1652"/>
        <v>-6.3546004510263237E-4</v>
      </c>
      <c r="OY198" s="12"/>
      <c r="OZ198" s="11">
        <f t="shared" si="1835"/>
        <v>-6.2108049960855102E-4</v>
      </c>
      <c r="PA198" s="10">
        <f t="shared" si="1653"/>
        <v>93.910158249976419</v>
      </c>
      <c r="PB198" s="9">
        <f t="shared" si="1400"/>
        <v>90.578748089625648</v>
      </c>
      <c r="PC198" s="9">
        <f t="shared" si="1401"/>
        <v>97.223727478003838</v>
      </c>
      <c r="PD198" s="120">
        <f t="shared" si="1654"/>
        <v>93.901237783814736</v>
      </c>
      <c r="PE198" s="15">
        <f t="shared" si="1655"/>
        <v>-6.4800293825494743E-4</v>
      </c>
      <c r="PF198" s="12"/>
      <c r="PG198" s="11">
        <f t="shared" si="1836"/>
        <v>-6.3371430097510764E-4</v>
      </c>
      <c r="PH198" s="10">
        <f t="shared" si="1656"/>
        <v>93.985536137638533</v>
      </c>
      <c r="PI198" s="9">
        <f t="shared" si="1402"/>
        <v>90.590287965081444</v>
      </c>
      <c r="PJ198" s="9">
        <f t="shared" si="1403"/>
        <v>97.364460418351513</v>
      </c>
      <c r="PK198" s="120">
        <f t="shared" si="1657"/>
        <v>93.977374191716478</v>
      </c>
      <c r="PL198" s="15">
        <f t="shared" si="1658"/>
        <v>-6.6060154552806069E-4</v>
      </c>
      <c r="PM198" s="12"/>
      <c r="PN198" s="11">
        <f t="shared" si="1837"/>
        <v>-6.4640552889873098E-4</v>
      </c>
      <c r="PO198" s="10">
        <f t="shared" si="1659"/>
        <v>94.061644133348011</v>
      </c>
      <c r="PP198" s="9">
        <f t="shared" si="1404"/>
        <v>90.602280923898519</v>
      </c>
      <c r="PQ198" s="9">
        <f t="shared" si="1405"/>
        <v>97.506143808767845</v>
      </c>
      <c r="PR198" s="120">
        <f t="shared" si="1660"/>
        <v>94.054212366333189</v>
      </c>
      <c r="PS198" s="15">
        <f t="shared" si="1661"/>
        <v>-6.7324865484594102E-4</v>
      </c>
      <c r="PT198" s="12"/>
      <c r="PU198" s="11">
        <f t="shared" si="1838"/>
        <v>-6.5914694348300081E-4</v>
      </c>
      <c r="PV198" s="10">
        <f t="shared" si="1662"/>
        <v>94.138455929316081</v>
      </c>
      <c r="PW198" s="9">
        <f t="shared" si="1406"/>
        <v>90.614737484930686</v>
      </c>
      <c r="PX198" s="9">
        <f t="shared" si="1407"/>
        <v>97.648713694969899</v>
      </c>
      <c r="PY198" s="120">
        <f t="shared" si="1663"/>
        <v>94.131725589950292</v>
      </c>
      <c r="PZ198" s="15">
        <f t="shared" si="1664"/>
        <v>-6.8593700376146376E-4</v>
      </c>
      <c r="QA198" s="12"/>
      <c r="QB198" s="11">
        <f t="shared" si="1839"/>
        <v>-6.7193125145583517E-4</v>
      </c>
      <c r="QC198" s="10">
        <f t="shared" si="1665"/>
        <v>94.215944801959921</v>
      </c>
      <c r="QD198" s="9">
        <f t="shared" si="1408"/>
        <v>90.627667994369659</v>
      </c>
      <c r="QE198" s="9">
        <f t="shared" si="1409"/>
        <v>97.792105529925607</v>
      </c>
      <c r="QF198" s="120">
        <f t="shared" si="1666"/>
        <v>94.209886762147633</v>
      </c>
      <c r="QG198" s="15">
        <f t="shared" si="1667"/>
        <v>-6.9865928886160035E-4</v>
      </c>
      <c r="QH198" s="12"/>
      <c r="QI198" s="11">
        <f t="shared" si="1840"/>
        <v>-6.8475111559927293E-4</v>
      </c>
      <c r="QJ198" s="10">
        <f t="shared" si="1668"/>
        <v>94.294083638457749</v>
      </c>
      <c r="QK198" s="9">
        <f t="shared" si="1410"/>
        <v>90.641082604228814</v>
      </c>
      <c r="QL198" s="9">
        <f t="shared" si="1411"/>
        <v>97.936254251668942</v>
      </c>
      <c r="QM198" s="120">
        <f t="shared" si="1669"/>
        <v>94.288668427948878</v>
      </c>
      <c r="QN198" s="15">
        <f t="shared" si="1670"/>
        <v>-7.1140817545397499E-4</v>
      </c>
      <c r="QO198" s="12"/>
      <c r="QP198" s="11">
        <f t="shared" si="1841"/>
        <v>-6.9759916447080256E-4</v>
      </c>
      <c r="QQ198" s="10">
        <f t="shared" si="1671"/>
        <v>94.372844964780285</v>
      </c>
      <c r="QR198" s="9">
        <f t="shared" si="1412"/>
        <v>90.654991250912104</v>
      </c>
      <c r="QS198" s="9">
        <f t="shared" si="1413"/>
        <v>98.081094363680791</v>
      </c>
      <c r="QT198" s="120">
        <f t="shared" si="1672"/>
        <v>94.368042807296447</v>
      </c>
      <c r="QU198" s="15">
        <f t="shared" si="1673"/>
        <v>-7.241763074953355E-4</v>
      </c>
      <c r="QV198" s="12"/>
      <c r="QW198" s="11">
        <f t="shared" si="1842"/>
        <v>-7.104680023767814E-4</v>
      </c>
      <c r="QX198" s="10">
        <f t="shared" si="1674"/>
        <v>94.452200975074973</v>
      </c>
      <c r="QY198" s="9">
        <f t="shared" si="1414"/>
        <v>90.669403633946814</v>
      </c>
      <c r="QZ198" s="9">
        <f t="shared" si="1415"/>
        <v>98.226560017487088</v>
      </c>
      <c r="RA198" s="120">
        <f t="shared" si="1675"/>
        <v>94.447981825716951</v>
      </c>
      <c r="RB198" s="15">
        <f t="shared" si="1676"/>
        <v>-7.3695631772026371E-4</v>
      </c>
      <c r="RC198" s="12"/>
      <c r="RD198" s="11">
        <f t="shared" si="1843"/>
        <v>-7.2335021955623917E-4</v>
      </c>
      <c r="RE198" s="10">
        <f t="shared" si="1677"/>
        <v>94.532123562268737</v>
      </c>
      <c r="RF198" s="9">
        <f t="shared" si="1416"/>
        <v>90.684329194959133</v>
      </c>
      <c r="RG198" s="9">
        <f t="shared" si="1417"/>
        <v>98.372585097116385</v>
      </c>
      <c r="RH198" s="120">
        <f t="shared" si="1678"/>
        <v>94.528457146037766</v>
      </c>
      <c r="RI198" s="15">
        <f t="shared" si="1679"/>
        <v>-7.4974083792753458E-4</v>
      </c>
      <c r="RJ198" s="12"/>
      <c r="RK198" s="11">
        <f t="shared" si="1844"/>
        <v>-7.3623840253236536E-4</v>
      </c>
      <c r="RL198" s="10">
        <f t="shared" si="1680"/>
        <v>94.612584349750264</v>
      </c>
      <c r="RM198" s="9">
        <f t="shared" si="1418"/>
        <v>90.699777096971246</v>
      </c>
      <c r="RN198" s="9">
        <f t="shared" si="1419"/>
        <v>98.519103305051786</v>
      </c>
      <c r="RO198" s="120">
        <f t="shared" si="1681"/>
        <v>94.609440201011523</v>
      </c>
      <c r="RP198" s="15">
        <f t="shared" si="1682"/>
        <v>-7.6252250938084443E-4</v>
      </c>
      <c r="RQ198" s="12"/>
      <c r="RR198" s="11">
        <f t="shared" si="1845"/>
        <v>-7.491251445882034E-4</v>
      </c>
      <c r="RS198" s="10">
        <f t="shared" si="1683"/>
        <v>94.693554723988797</v>
      </c>
      <c r="RT198" s="9">
        <f t="shared" si="1420"/>
        <v>90.715756204097872</v>
      </c>
      <c r="RU198" s="9">
        <f t="shared" si="1421"/>
        <v>98.666048248764014</v>
      </c>
      <c r="RV198" s="120">
        <f t="shared" si="1684"/>
        <v>94.69090222643095</v>
      </c>
      <c r="RW198" s="15">
        <f t="shared" si="1685"/>
        <v>-7.7529399322726772E-4</v>
      </c>
      <c r="RX198" s="12"/>
      <c r="RY198" s="11">
        <f t="shared" si="1846"/>
        <v>-7.6200305626952119E-4</v>
      </c>
      <c r="RZ198" s="10">
        <f t="shared" si="1686"/>
        <v>94.77500586767087</v>
      </c>
      <c r="SA198" s="9">
        <f t="shared" si="1422"/>
        <v>90.732275061716663</v>
      </c>
      <c r="SB198" s="9">
        <f t="shared" si="1423"/>
        <v>98.813353238340781</v>
      </c>
      <c r="SC198" s="120">
        <f t="shared" si="1687"/>
        <v>94.772814150028722</v>
      </c>
      <c r="SD198" s="15">
        <f t="shared" si="1688"/>
        <v>-7.8804795269627414E-4</v>
      </c>
      <c r="SE198" s="12"/>
      <c r="SF198" s="11">
        <f t="shared" si="1847"/>
        <v>-7.7486474755971086E-4</v>
      </c>
      <c r="SG198" s="10">
        <f t="shared" si="1689"/>
        <v>94.856908648046542</v>
      </c>
      <c r="SH198" s="9">
        <f t="shared" si="1424"/>
        <v>90.749341875963609</v>
      </c>
      <c r="SI198" s="9">
        <f t="shared" si="1425"/>
        <v>98.960951586626138</v>
      </c>
      <c r="SJ198" s="120">
        <f t="shared" si="1690"/>
        <v>94.855146731294866</v>
      </c>
      <c r="SK198" s="15">
        <f t="shared" si="1691"/>
        <v>-8.0077708436818618E-4</v>
      </c>
      <c r="SL198" s="12"/>
      <c r="SM198" s="11">
        <f t="shared" si="1848"/>
        <v>-7.8770285932795064E-4</v>
      </c>
      <c r="SN198" s="10">
        <f t="shared" si="1692"/>
        <v>94.939233757235854</v>
      </c>
      <c r="SO198" s="9">
        <f t="shared" si="1426"/>
        <v>90.766964494667889</v>
      </c>
      <c r="SP198" s="9">
        <f t="shared" si="1427"/>
        <v>99.108776949995985</v>
      </c>
      <c r="SQ198" s="120">
        <f t="shared" si="1693"/>
        <v>94.937870722331937</v>
      </c>
      <c r="SR198" s="15">
        <f t="shared" si="1694"/>
        <v>-8.134741532650015E-4</v>
      </c>
      <c r="SS198" s="12"/>
      <c r="ST198" s="11">
        <f t="shared" si="1849"/>
        <v>-8.0051009863498586E-4</v>
      </c>
      <c r="SU198" s="10">
        <f t="shared" si="1695"/>
        <v>95.021951873724902</v>
      </c>
      <c r="SV198" s="9">
        <f t="shared" si="1428"/>
        <v>90.785150390057566</v>
      </c>
      <c r="SW198" s="9">
        <f t="shared" si="1429"/>
        <v>99.256763227042143</v>
      </c>
      <c r="SX198" s="120">
        <f t="shared" si="1696"/>
        <v>95.020956808549855</v>
      </c>
      <c r="SY198" s="15">
        <f t="shared" si="1697"/>
        <v>-8.2613198465679178E-4</v>
      </c>
      <c r="SZ198" s="12"/>
      <c r="TA198" s="11">
        <f t="shared" si="1850"/>
        <v>-8.1327923058510914E-4</v>
      </c>
      <c r="TB198" s="10">
        <f t="shared" si="1698"/>
        <v>95.105033602805293</v>
      </c>
      <c r="TC198" s="9">
        <f t="shared" si="1430"/>
        <v>90.803906641445607</v>
      </c>
      <c r="TD198" s="9">
        <f t="shared" si="1431"/>
        <v>99.404844489393881</v>
      </c>
      <c r="TE198" s="120">
        <f t="shared" si="1699"/>
        <v>95.104375565419744</v>
      </c>
      <c r="TF198" s="15">
        <f t="shared" si="1700"/>
        <v>-8.3874345900401056E-4</v>
      </c>
      <c r="TG198" s="12"/>
      <c r="TH198" s="11">
        <f t="shared" si="1851"/>
        <v>-8.2600307332751806E-4</v>
      </c>
      <c r="TI198" s="10">
        <f t="shared" si="1701"/>
        <v>95.188449433139596</v>
      </c>
      <c r="TJ198" s="9">
        <f t="shared" si="1432"/>
        <v>90.82323991803338</v>
      </c>
      <c r="TK198" s="9">
        <f t="shared" si="1433"/>
        <v>99.552954309179398</v>
      </c>
      <c r="TL198" s="120">
        <f t="shared" si="1702"/>
        <v>95.188097113606389</v>
      </c>
      <c r="TM198" s="15">
        <f t="shared" si="1703"/>
        <v>-8.5130144805005642E-4</v>
      </c>
      <c r="TN198" s="12"/>
      <c r="TO198" s="11">
        <f t="shared" si="1852"/>
        <v>-8.3867443394304954E-4</v>
      </c>
      <c r="TP198" s="10">
        <f t="shared" si="1704"/>
        <v>95.272169390344317</v>
      </c>
      <c r="TQ198" s="9">
        <f t="shared" si="1434"/>
        <v>90.843156459083332</v>
      </c>
      <c r="TR198" s="9">
        <f t="shared" si="1435"/>
        <v>99.701027405930887</v>
      </c>
      <c r="TS198" s="120">
        <f t="shared" si="1705"/>
        <v>95.272091932507109</v>
      </c>
      <c r="TT198" s="15">
        <f t="shared" si="1706"/>
        <v>-8.6379897735714111E-4</v>
      </c>
      <c r="TU198" s="12"/>
      <c r="TV198" s="11">
        <f t="shared" si="1853"/>
        <v>-8.5128627178609258E-4</v>
      </c>
      <c r="TW198" s="10">
        <f t="shared" si="1707"/>
        <v>95.356163854193383</v>
      </c>
      <c r="TX198" s="9">
        <f t="shared" si="1436"/>
        <v>90.863662061973827</v>
      </c>
      <c r="TY198" s="9">
        <f t="shared" si="1437"/>
        <v>99.848998973036871</v>
      </c>
      <c r="TZ198" s="120">
        <f t="shared" si="1708"/>
        <v>95.356330517505342</v>
      </c>
      <c r="UA198" s="15">
        <f t="shared" si="1709"/>
        <v>-8.762291617883508E-4</v>
      </c>
      <c r="UB198" s="12"/>
      <c r="UC198" s="11">
        <f t="shared" si="1854"/>
        <v>-8.6383163379385932E-4</v>
      </c>
      <c r="UD198" s="10">
        <f t="shared" si="1710"/>
        <v>95.440403214432848</v>
      </c>
      <c r="UE198" s="9">
        <f t="shared" si="1438"/>
        <v>90.884762067895664</v>
      </c>
      <c r="UF198" s="9">
        <f t="shared" si="1439"/>
        <v>99.996803449500504</v>
      </c>
      <c r="UG198" s="120">
        <f t="shared" si="1711"/>
        <v>95.440782758698077</v>
      </c>
      <c r="UH198" s="15">
        <f t="shared" si="1712"/>
        <v>-8.8858508712721929E-4</v>
      </c>
      <c r="UI198" s="12"/>
      <c r="UJ198" s="11">
        <f t="shared" si="1855"/>
        <v>-8.7630353565151451E-4</v>
      </c>
      <c r="UK198" s="10">
        <f t="shared" si="1713"/>
        <v>95.524857246658826</v>
      </c>
      <c r="UL198" s="9">
        <f t="shared" si="1440"/>
        <v>90.906461342315367</v>
      </c>
      <c r="UM198" s="9">
        <f t="shared" si="1441"/>
        <v>100.14437706498099</v>
      </c>
      <c r="UN198" s="120">
        <f t="shared" si="1714"/>
        <v>95.52541920364817</v>
      </c>
      <c r="UO198" s="15">
        <f t="shared" si="1715"/>
        <v>-9.0086006016941531E-4</v>
      </c>
      <c r="UP198" s="12"/>
      <c r="UQ198" s="11">
        <f t="shared" si="1856"/>
        <v>-8.8869521314224452E-4</v>
      </c>
      <c r="UR198" s="10">
        <f t="shared" si="1716"/>
        <v>95.609496381056147</v>
      </c>
      <c r="US198" s="9">
        <f t="shared" si="1442"/>
        <v>90.928764267991383</v>
      </c>
      <c r="UT198" s="9">
        <f t="shared" si="1443"/>
        <v>100.29165523630593</v>
      </c>
      <c r="UU198" s="120">
        <f t="shared" si="1717"/>
        <v>95.610209752148648</v>
      </c>
      <c r="UV198" s="15">
        <f t="shared" si="1718"/>
        <v>-9.1304735551773141E-4</v>
      </c>
      <c r="UW198" s="12"/>
      <c r="UX198" s="11">
        <f t="shared" si="1857"/>
        <v>-9.0099986787225191E-4</v>
      </c>
      <c r="UY198" s="10">
        <f t="shared" si="1719"/>
        <v>95.694290391096217</v>
      </c>
      <c r="UZ198" s="9">
        <f t="shared" si="1444"/>
        <v>90.951674726318899</v>
      </c>
      <c r="VA198" s="9">
        <f t="shared" si="1445"/>
        <v>100.43857480919813</v>
      </c>
      <c r="VB198" s="120">
        <f t="shared" si="1720"/>
        <v>95.695124767758514</v>
      </c>
      <c r="VC198" s="15">
        <f t="shared" si="1721"/>
        <v>-9.2514043600927726E-4</v>
      </c>
      <c r="VD198" s="12"/>
      <c r="VE198" s="11">
        <f t="shared" si="1858"/>
        <v>-9.1321088884662653E-4</v>
      </c>
      <c r="VF198" s="10">
        <f t="shared" si="1722"/>
        <v>95.779209510500934</v>
      </c>
      <c r="VG198" s="9">
        <f t="shared" si="1446"/>
        <v>90.975196090086371</v>
      </c>
      <c r="VH198" s="9">
        <f t="shared" si="1447"/>
        <v>100.58507197469636</v>
      </c>
      <c r="VI198" s="120">
        <f t="shared" si="1723"/>
        <v>95.780134032391373</v>
      </c>
      <c r="VJ198" s="15">
        <f t="shared" si="1724"/>
        <v>-9.3713275023604107E-4</v>
      </c>
      <c r="VK198" s="12"/>
      <c r="VL198" s="11">
        <f t="shared" si="1859"/>
        <v>-9.2532164912936376E-4</v>
      </c>
      <c r="VM198" s="10">
        <f t="shared" si="1725"/>
        <v>95.864223382863599</v>
      </c>
      <c r="VN198" s="9">
        <f t="shared" si="1448"/>
        <v>90.999331206759507</v>
      </c>
      <c r="VO198" s="9">
        <f t="shared" si="1449"/>
        <v>100.73108428961763</v>
      </c>
      <c r="VP198" s="120">
        <f t="shared" si="1726"/>
        <v>95.865207748188567</v>
      </c>
      <c r="VQ198" s="15">
        <f t="shared" si="1727"/>
        <v>-9.4901793120577983E-4</v>
      </c>
      <c r="VR198" s="12"/>
      <c r="VS198" s="11">
        <f t="shared" si="1860"/>
        <v>-9.3732570558209853E-4</v>
      </c>
      <c r="VT198" s="10">
        <f t="shared" si="1728"/>
        <v>95.949302068585524</v>
      </c>
      <c r="VU198" s="9">
        <f t="shared" si="1450"/>
        <v>91.024082392431495</v>
      </c>
      <c r="VV198" s="9">
        <f t="shared" si="1451"/>
        <v>100.87654882883764</v>
      </c>
      <c r="VW198" s="120">
        <f t="shared" si="1729"/>
        <v>95.950315610634561</v>
      </c>
      <c r="VX198" s="15">
        <f t="shared" si="1730"/>
        <v>-9.6078961674667541E-4</v>
      </c>
      <c r="VY198" s="12"/>
      <c r="VZ198" s="11">
        <f t="shared" si="1861"/>
        <v>-9.4921661849906057E-4</v>
      </c>
      <c r="WA198" s="10">
        <f t="shared" si="1731"/>
        <v>96.034415113505659</v>
      </c>
      <c r="WB198" s="9">
        <f t="shared" si="1452"/>
        <v>91.0494514172603</v>
      </c>
      <c r="WC198" s="9">
        <f t="shared" si="1453"/>
        <v>101.0214077738414</v>
      </c>
      <c r="WD198" s="120">
        <f t="shared" si="1732"/>
        <v>96.035429595550852</v>
      </c>
      <c r="WE198" s="15">
        <f t="shared" si="1733"/>
        <v>-9.7244199590990532E-4</v>
      </c>
      <c r="WF198" s="12"/>
      <c r="WG198" s="11">
        <f t="shared" si="1862"/>
        <v>-9.6098850092284408E-4</v>
      </c>
      <c r="WH198" s="10">
        <f t="shared" si="1734"/>
        <v>96.11953435037276</v>
      </c>
      <c r="WI198" s="9">
        <f t="shared" si="1454"/>
        <v>91.075439520512134</v>
      </c>
      <c r="WJ198" s="9">
        <f t="shared" si="1455"/>
        <v>101.16563560203267</v>
      </c>
      <c r="WK198" s="120">
        <f t="shared" si="1735"/>
        <v>96.1205375612724</v>
      </c>
      <c r="WL198" s="15">
        <f t="shared" si="1736"/>
        <v>-9.8397245894086844E-4</v>
      </c>
      <c r="WM198" s="12"/>
      <c r="WN198" s="11">
        <f t="shared" si="1863"/>
        <v>-9.7263868278059103E-4</v>
      </c>
      <c r="WO198" s="10">
        <f t="shared" si="1737"/>
        <v>96.204647572999761</v>
      </c>
      <c r="WP198" s="9">
        <f t="shared" si="1456"/>
        <v>91.102047571077122</v>
      </c>
      <c r="WQ198" s="9">
        <f t="shared" si="1457"/>
        <v>101.30921818063283</v>
      </c>
      <c r="WR198" s="120">
        <f t="shared" si="1738"/>
        <v>96.205632875854974</v>
      </c>
      <c r="WS198" s="15">
        <f t="shared" si="1739"/>
        <v>-9.9537954291171538E-4</v>
      </c>
      <c r="WT198" s="12"/>
      <c r="WU198" s="11">
        <f t="shared" si="1864"/>
        <v>-9.8416564680808664E-4</v>
      </c>
      <c r="WV198" s="10">
        <f t="shared" si="1740"/>
        <v>96.289748112176895</v>
      </c>
      <c r="WW198" s="9">
        <f t="shared" si="1458"/>
        <v>91.129276126012485</v>
      </c>
      <c r="WX198" s="9">
        <f t="shared" si="1459"/>
        <v>101.45214259470892</v>
      </c>
      <c r="WY198" s="120">
        <f t="shared" si="1741"/>
        <v>96.290709360360694</v>
      </c>
      <c r="WZ198" s="15">
        <f t="shared" si="1742"/>
        <v>-1.0066619340652885E-3</v>
      </c>
      <c r="XA198" s="12"/>
      <c r="XB198" s="11">
        <f t="shared" si="1865"/>
        <v>-9.9556802597365883E-4</v>
      </c>
      <c r="XC198" s="10">
        <f t="shared" si="1743"/>
        <v>96.374829753115009</v>
      </c>
      <c r="XD198" s="9">
        <f t="shared" si="1460"/>
        <v>91.15712543761758</v>
      </c>
      <c r="XE198" s="9">
        <f t="shared" si="1461"/>
        <v>101.59439710676396</v>
      </c>
      <c r="XF198" s="120">
        <f t="shared" si="1744"/>
        <v>96.375761272190772</v>
      </c>
      <c r="XG198" s="15">
        <f t="shared" si="1745"/>
        <v>-1.0178184631845335E-3</v>
      </c>
      <c r="XH198" s="12"/>
      <c r="XI198" s="11">
        <f t="shared" si="1866"/>
        <v>-1.0068445988994645E-3</v>
      </c>
      <c r="XJ198" s="10">
        <f t="shared" si="1746"/>
        <v>96.459886718827875</v>
      </c>
      <c r="XK198" s="9">
        <f t="shared" si="1462"/>
        <v>91.185595460807065</v>
      </c>
      <c r="XL198" s="9">
        <f t="shared" si="1463"/>
        <v>101.73597111596516</v>
      </c>
      <c r="XM198" s="120">
        <f t="shared" si="1747"/>
        <v>96.460783288386111</v>
      </c>
      <c r="XN198" s="15">
        <f t="shared" si="1748"/>
        <v>-1.0288481008974989E-3</v>
      </c>
      <c r="XO198" s="12"/>
      <c r="XP198" s="11">
        <f t="shared" si="1867"/>
        <v>-1.0179942852132345E-3</v>
      </c>
      <c r="XQ198" s="10">
        <f t="shared" si="1749"/>
        <v>96.544913653473571</v>
      </c>
      <c r="XR198" s="9">
        <f t="shared" si="1464"/>
        <v>91.214685860747124</v>
      </c>
      <c r="XS198" s="9">
        <f t="shared" si="1465"/>
        <v>101.87685511714282</v>
      </c>
      <c r="XT198" s="120">
        <f t="shared" si="1750"/>
        <v>96.545770488944981</v>
      </c>
      <c r="XU198" s="15">
        <f t="shared" si="1751"/>
        <v>-1.0397499529343586E-3</v>
      </c>
      <c r="XV198" s="12"/>
      <c r="XW198" s="11">
        <f t="shared" si="1868"/>
        <v>-1.0290161408469847E-3</v>
      </c>
      <c r="XX198" s="10">
        <f t="shared" si="1752"/>
        <v>96.629905605704266</v>
      </c>
      <c r="XY198" s="9">
        <f t="shared" si="1466"/>
        <v>91.244396020720956</v>
      </c>
      <c r="XZ198" s="9">
        <f t="shared" si="1467"/>
        <v>102.01704065967816</v>
      </c>
      <c r="YA198" s="120">
        <f t="shared" si="1753"/>
        <v>96.630718340199564</v>
      </c>
      <c r="YB198" s="15">
        <f t="shared" si="1754"/>
        <v>-1.0505232553512027E-3</v>
      </c>
      <c r="YC198" s="12"/>
      <c r="YD198" s="11">
        <f t="shared" si="1869"/>
        <v>-1.0399093532976599E-3</v>
      </c>
      <c r="YE198" s="10">
        <f t="shared" si="1755"/>
        <v>96.714858012066827</v>
      </c>
      <c r="YF198" s="9">
        <f t="shared" si="1468"/>
        <v>91.274725050190469</v>
      </c>
      <c r="YG198" s="9">
        <f t="shared" si="1469"/>
        <v>102.15652030639403</v>
      </c>
      <c r="YH198" s="120">
        <f t="shared" si="1756"/>
        <v>96.715622678292249</v>
      </c>
      <c r="YI198" s="15">
        <f t="shared" si="1757"/>
        <v>-1.0611673697350148E-3</v>
      </c>
      <c r="YJ198" s="12"/>
      <c r="YK198" s="11">
        <f t="shared" si="1870"/>
        <v>-1.0506732368641722E-3</v>
      </c>
      <c r="YL198" s="10">
        <f t="shared" si="1758"/>
        <v>96.799766680495296</v>
      </c>
      <c r="YM198" s="9">
        <f t="shared" si="1470"/>
        <v>91.30567179302264</v>
      </c>
      <c r="YN198" s="9">
        <f t="shared" si="1471"/>
        <v>102.29528759255884</v>
      </c>
      <c r="YO198" s="120">
        <f t="shared" si="1759"/>
        <v>96.800479692790731</v>
      </c>
      <c r="YP198" s="15">
        <f t="shared" si="1760"/>
        <v>-1.0716817784036075E-3</v>
      </c>
      <c r="YQ198" s="12"/>
      <c r="YR198" s="11">
        <f t="shared" si="1871"/>
        <v>-1.0613072278748401E-3</v>
      </c>
      <c r="YS198" s="10">
        <f t="shared" si="1761"/>
        <v>96.884627773934795</v>
      </c>
      <c r="YT198" s="9">
        <f t="shared" si="1472"/>
        <v>91.337234835849884</v>
      </c>
      <c r="YU198" s="9">
        <f t="shared" si="1473"/>
        <v>102.43333698510003</v>
      </c>
      <c r="YV198" s="120">
        <f t="shared" si="1762"/>
        <v>96.885285910474948</v>
      </c>
      <c r="YW198" s="15">
        <f t="shared" si="1763"/>
        <v>-1.0820660796129335E-3</v>
      </c>
      <c r="YX198" s="12"/>
      <c r="YY198" s="11">
        <f t="shared" si="1872"/>
        <v>-1.0718108799177637E-3</v>
      </c>
      <c r="YZ198" s="10">
        <f t="shared" si="1764"/>
        <v>96.9694377941303</v>
      </c>
      <c r="ZA198" s="9">
        <f t="shared" si="1474"/>
        <v>91.369412516535476</v>
      </c>
      <c r="ZB198" s="9">
        <f t="shared" si="1475"/>
        <v>102.57066384212403</v>
      </c>
      <c r="ZC198" s="120">
        <f t="shared" si="1765"/>
        <v>96.970038179329748</v>
      </c>
      <c r="ZD198" s="15">
        <f t="shared" si="1766"/>
        <v>-1.0923199827840328E-3</v>
      </c>
      <c r="ZE198" s="12"/>
      <c r="ZF198" s="11">
        <f t="shared" si="1873"/>
        <v>-1.0821838590866265E-3</v>
      </c>
      <c r="ZG198" s="10">
        <f t="shared" si="1767"/>
        <v>97.054193565614582</v>
      </c>
      <c r="ZH198" s="9">
        <f t="shared" si="1476"/>
        <v>91.402202932715994</v>
      </c>
      <c r="ZI198" s="9">
        <f t="shared" si="1477"/>
        <v>102.70726437282629</v>
      </c>
      <c r="ZJ198" s="120">
        <f t="shared" si="1768"/>
        <v>97.054733652771148</v>
      </c>
      <c r="ZK198" s="15">
        <f t="shared" si="1769"/>
        <v>-1.1024433037605187E-3</v>
      </c>
      <c r="ZL198" s="12"/>
      <c r="ZM198" s="11">
        <f t="shared" si="1874"/>
        <v>-1.0924259392529187E-3</v>
      </c>
      <c r="ZN198" s="10">
        <f t="shared" si="1770"/>
        <v>97.138892219923548</v>
      </c>
      <c r="ZO198" s="9">
        <f t="shared" si="1478"/>
        <v>91.43560395039448</v>
      </c>
      <c r="ZP198" s="9">
        <f t="shared" si="1479"/>
        <v>102.84313559787257</v>
      </c>
      <c r="ZQ198" s="120">
        <f t="shared" si="1771"/>
        <v>97.139369774133527</v>
      </c>
      <c r="ZR198" s="15">
        <f t="shared" si="1772"/>
        <v>-1.1124359601070609E-3</v>
      </c>
      <c r="ZS198" s="12"/>
      <c r="ZT198" s="11">
        <f t="shared" si="1875"/>
        <v>-1.1025369973753367E-3</v>
      </c>
      <c r="ZU198" s="10">
        <f t="shared" si="1773"/>
        <v>97.2235311800669</v>
      </c>
      <c r="ZV198" s="9">
        <f t="shared" si="1480"/>
        <v>91.469613212559224</v>
      </c>
      <c r="ZW198" s="9">
        <f t="shared" si="1481"/>
        <v>102.97827531032188</v>
      </c>
      <c r="ZX198" s="120">
        <f t="shared" si="1774"/>
        <v>97.22394426144055</v>
      </c>
      <c r="ZY198" s="15">
        <f t="shared" si="1775"/>
        <v>-1.1222979664582099E-3</v>
      </c>
      <c r="ZZ198" s="12"/>
      <c r="AAA198" s="11">
        <f t="shared" si="1876"/>
        <v>-1.1125170088557897E-3</v>
      </c>
      <c r="AAB198" s="10">
        <f t="shared" si="1776"/>
        <v>97.30810814527706</v>
      </c>
      <c r="AAC198" s="9">
        <f t="shared" si="1482"/>
        <v>91.504228147804525</v>
      </c>
      <c r="AAD198" s="9">
        <f t="shared" si="1483"/>
        <v>103.11268203716271</v>
      </c>
      <c r="AAE198" s="120">
        <f t="shared" si="1777"/>
        <v>97.308455092483626</v>
      </c>
      <c r="AAF198" s="15">
        <f t="shared" si="1778"/>
        <v>-1.1320294299268158E-3</v>
      </c>
      <c r="AAG198" s="12"/>
      <c r="AAH198" s="11">
        <f t="shared" si="1877"/>
        <v>-1.1223660429515406E-3</v>
      </c>
      <c r="AAI198" s="10">
        <f t="shared" si="1779"/>
        <v>97.392621076060976</v>
      </c>
      <c r="AAJ198" s="9">
        <f t="shared" si="1484"/>
        <v>91.53944597893134</v>
      </c>
      <c r="AAK198" s="9">
        <f t="shared" si="1485"/>
        <v>103.24635500151528</v>
      </c>
      <c r="AAL198" s="120">
        <f t="shared" si="1780"/>
        <v>97.392900490223312</v>
      </c>
      <c r="AAM198" s="15">
        <f t="shared" si="1781"/>
        <v>-1.1416305455793556E-3</v>
      </c>
      <c r="AAN198" s="12"/>
      <c r="AAO198" s="11">
        <f t="shared" si="1782"/>
        <v>-1.1320842582509571E-3</v>
      </c>
      <c r="AAP198" s="10">
        <f t="shared" si="1783"/>
        <v>97.477068179570296</v>
      </c>
      <c r="AAQ198" s="9">
        <f t="shared" si="1486"/>
        <v>91.57526373150688</v>
      </c>
      <c r="AAR198" s="9">
        <f t="shared" si="1487"/>
        <v>103.37929408556022</v>
      </c>
      <c r="AAS198" s="120">
        <f t="shared" si="1784"/>
        <v>97.477278908533549</v>
      </c>
      <c r="AAT198" s="15">
        <f t="shared" si="1785"/>
        <v>-1.1511015919861319E-3</v>
      </c>
      <c r="AAU198" s="12"/>
      <c r="AAV198" s="11">
        <f t="shared" si="1786"/>
        <v>-1.1416718982210023E-3</v>
      </c>
      <c r="AAW198" s="10">
        <f t="shared" si="1787"/>
        <v>97.561447895310351</v>
      </c>
      <c r="AAX198" s="9">
        <f t="shared" si="1488"/>
        <v>91.611678242363993</v>
      </c>
      <c r="AAY198" s="9">
        <f t="shared" si="1489"/>
        <v>103.51149979423771</v>
      </c>
      <c r="AAZ198" s="120">
        <f t="shared" si="1788"/>
        <v>97.56158901830085</v>
      </c>
      <c r="ABA198" s="15">
        <f t="shared" si="1789"/>
        <v>-1.1604429268524412E-3</v>
      </c>
      <c r="ABB198" s="12"/>
      <c r="ABC198" s="11">
        <f t="shared" si="1227"/>
        <v>-1.1511292868328165E-3</v>
      </c>
      <c r="ABD198" s="10">
        <f t="shared" si="1228"/>
        <v>97.645758881200521</v>
      </c>
      <c r="ABE198" s="9">
        <f t="shared" si="1490"/>
        <v>91.64868616802228</v>
      </c>
      <c r="ABF198" s="9">
        <f t="shared" si="1229"/>
        <v>103.6429732197621</v>
      </c>
      <c r="ABG198" s="120">
        <f t="shared" si="1790"/>
        <v>97.645829693892182</v>
      </c>
      <c r="ABH198" s="15">
        <f t="shared" si="1230"/>
        <v>-1.1696549827369198E-3</v>
      </c>
      <c r="ABI198" s="12"/>
      <c r="ABJ198" s="11">
        <f t="shared" si="1231"/>
        <v>-1.1604568242717522E-3</v>
      </c>
      <c r="ABK198" s="10">
        <f t="shared" si="1232"/>
        <v>97.72999999999999</v>
      </c>
      <c r="ABL198" s="9">
        <f t="shared" si="1491"/>
        <v>91.686283993014342</v>
      </c>
      <c r="ABM198" s="9"/>
      <c r="ABN198" s="101">
        <f t="shared" si="1791"/>
        <v>97.72999999999999</v>
      </c>
      <c r="ABO198" s="15">
        <f t="shared" si="1233"/>
        <v>-1.1787382628619444E-3</v>
      </c>
      <c r="ABP198" s="11"/>
      <c r="ABQ198" s="11"/>
    </row>
    <row r="199" spans="1:745" x14ac:dyDescent="0.2">
      <c r="A199" s="1">
        <f t="shared" si="1492"/>
        <v>175.2</v>
      </c>
      <c r="B199" s="1">
        <f t="shared" si="1792"/>
        <v>-530.86680486868977</v>
      </c>
      <c r="C199" s="1">
        <f t="shared" si="1793"/>
        <v>-2564065.8939724509</v>
      </c>
      <c r="D199" s="2">
        <f t="shared" si="1794"/>
        <v>119.74</v>
      </c>
      <c r="E199" s="7">
        <f t="shared" si="1795"/>
        <v>2.8300000000000001E-3</v>
      </c>
      <c r="F199" s="1">
        <f t="shared" si="1796"/>
        <v>6.2352202539999999E-2</v>
      </c>
      <c r="G199" s="2">
        <f t="shared" si="1797"/>
        <v>3500</v>
      </c>
      <c r="H199" s="3">
        <f t="shared" si="1164"/>
        <v>58.333333333333336</v>
      </c>
      <c r="I199" s="3">
        <f t="shared" si="1165"/>
        <v>366.52</v>
      </c>
      <c r="J199" s="1">
        <f t="shared" si="1798"/>
        <v>0.77</v>
      </c>
      <c r="K199" s="1">
        <f t="shared" si="1799"/>
        <v>0.65</v>
      </c>
      <c r="L199" s="1">
        <f t="shared" si="1166"/>
        <v>0.50050000000000006</v>
      </c>
      <c r="M199" s="40">
        <f t="shared" si="1167"/>
        <v>9.0273513153513143</v>
      </c>
      <c r="N199" s="40">
        <f t="shared" si="1168"/>
        <v>685.17596483516479</v>
      </c>
      <c r="O199" s="1">
        <f t="shared" si="1800"/>
        <v>22.01</v>
      </c>
      <c r="P199" s="1">
        <f t="shared" si="1801"/>
        <v>101</v>
      </c>
      <c r="Q199" s="2">
        <f t="shared" si="1802"/>
        <v>9568.08</v>
      </c>
      <c r="R199" s="1">
        <f t="shared" si="1169"/>
        <v>95.680800000000005</v>
      </c>
      <c r="S199" s="7">
        <f t="shared" si="1803"/>
        <v>0.1084</v>
      </c>
      <c r="T199" s="7">
        <f t="shared" si="1170"/>
        <v>9.228889823999999E-3</v>
      </c>
      <c r="U199" s="7">
        <f t="shared" si="1171"/>
        <v>5.2029491518009133E-2</v>
      </c>
      <c r="V199" s="40">
        <f t="shared" si="1172"/>
        <v>5127.2756619537149</v>
      </c>
      <c r="W199" s="1">
        <f t="shared" si="1804"/>
        <v>0</v>
      </c>
      <c r="X199" s="1">
        <f t="shared" si="1805"/>
        <v>119.74</v>
      </c>
      <c r="Y199" s="1">
        <f t="shared" si="1806"/>
        <v>97.72999999999999</v>
      </c>
      <c r="Z199" s="6">
        <f t="shared" si="1173"/>
        <v>0.80246106979523479</v>
      </c>
      <c r="AA199" s="2">
        <f t="shared" si="1807"/>
        <v>464.2</v>
      </c>
      <c r="AB199" s="40">
        <f t="shared" si="1174"/>
        <v>27481.926356927921</v>
      </c>
      <c r="AC199" s="1">
        <f t="shared" si="1175"/>
        <v>0.20611977595863853</v>
      </c>
      <c r="AD199" s="2">
        <f t="shared" si="1147"/>
        <v>77</v>
      </c>
      <c r="AE199" s="10">
        <f t="shared" si="1176"/>
        <v>15.871222748815168</v>
      </c>
      <c r="AF199" s="12">
        <f t="shared" si="1177"/>
        <v>7.2801194340080269E-2</v>
      </c>
      <c r="AG199" s="43">
        <f t="shared" si="1178"/>
        <v>-1.3531237387957986E-4</v>
      </c>
      <c r="AH199" s="97">
        <f t="shared" si="1179"/>
        <v>3.4842886718225358E-5</v>
      </c>
      <c r="AI199" s="11">
        <f t="shared" si="1180"/>
        <v>0</v>
      </c>
      <c r="AJ199" s="43">
        <f t="shared" si="1181"/>
        <v>2.0147389392478547E-3</v>
      </c>
      <c r="AK199" s="43"/>
      <c r="AL199" s="11">
        <f t="shared" si="1182"/>
        <v>0</v>
      </c>
      <c r="AM199" s="10">
        <f t="shared" si="1183"/>
        <v>90.440959601664488</v>
      </c>
      <c r="AN199" s="9"/>
      <c r="AO199" s="9">
        <f t="shared" si="1184"/>
        <v>90.268019916561684</v>
      </c>
      <c r="AP199" s="108">
        <f t="shared" si="1493"/>
        <v>90.268019916561684</v>
      </c>
      <c r="AQ199" s="15">
        <f t="shared" si="1185"/>
        <v>0</v>
      </c>
      <c r="AR199" s="49"/>
      <c r="AS199" s="11">
        <f t="shared" si="1186"/>
        <v>1.686543825095219E-5</v>
      </c>
      <c r="AT199" s="10">
        <f t="shared" si="1187"/>
        <v>90.354485850592198</v>
      </c>
      <c r="AU199" s="9">
        <f t="shared" si="1188"/>
        <v>90.268019916561684</v>
      </c>
      <c r="AV199" s="9">
        <f t="shared" si="1189"/>
        <v>90.095906282422135</v>
      </c>
      <c r="AW199" s="101">
        <f t="shared" si="1494"/>
        <v>90.181963099491909</v>
      </c>
      <c r="AX199" s="15">
        <f t="shared" si="1495"/>
        <v>1.6784121382110991E-5</v>
      </c>
      <c r="AY199" s="49"/>
      <c r="AZ199" s="11">
        <f t="shared" si="1190"/>
        <v>3.3651069820902532E-5</v>
      </c>
      <c r="BA199" s="10">
        <f t="shared" si="1191"/>
        <v>90.268413473331293</v>
      </c>
      <c r="BB199" s="9">
        <f t="shared" si="1192"/>
        <v>90.268012174718066</v>
      </c>
      <c r="BC199" s="9">
        <f t="shared" si="1193"/>
        <v>89.924599106653844</v>
      </c>
      <c r="BD199" s="101">
        <f t="shared" si="1496"/>
        <v>90.096305640685955</v>
      </c>
      <c r="BE199" s="15">
        <f t="shared" si="1194"/>
        <v>3.3488843852542871E-5</v>
      </c>
      <c r="BF199" s="49"/>
      <c r="BG199" s="11">
        <f t="shared" si="1195"/>
        <v>5.0357273707673055E-5</v>
      </c>
      <c r="BH199" s="10">
        <f t="shared" si="1196"/>
        <v>90.182725040356758</v>
      </c>
      <c r="BI199" s="9">
        <f t="shared" si="1197"/>
        <v>90.267981353664482</v>
      </c>
      <c r="BJ199" s="9">
        <f t="shared" si="1198"/>
        <v>89.754078956424607</v>
      </c>
      <c r="BK199" s="101">
        <f t="shared" si="1497"/>
        <v>90.011030155044551</v>
      </c>
      <c r="BL199" s="15">
        <f t="shared" si="1199"/>
        <v>5.0114566791601102E-5</v>
      </c>
      <c r="BM199" s="49"/>
      <c r="BN199" s="11">
        <f t="shared" si="1200"/>
        <v>6.6984435007742387E-5</v>
      </c>
      <c r="BO199" s="10">
        <f t="shared" si="1201"/>
        <v>90.097403310714753</v>
      </c>
      <c r="BP199" s="9">
        <f t="shared" si="1202"/>
        <v>90.267912333636261</v>
      </c>
      <c r="BQ199" s="9">
        <f t="shared" si="1203"/>
        <v>89.584326563350658</v>
      </c>
      <c r="BR199" s="101">
        <f t="shared" si="1498"/>
        <v>89.926119448493466</v>
      </c>
      <c r="BS199" s="15">
        <f t="shared" si="1204"/>
        <v>6.666169476297605E-5</v>
      </c>
      <c r="BT199" s="12"/>
      <c r="BU199" s="11">
        <f t="shared" si="1205"/>
        <v>8.3532944220089919E-5</v>
      </c>
      <c r="BV199" s="10">
        <f t="shared" si="1206"/>
        <v>90.012431233133896</v>
      </c>
      <c r="BW199" s="9">
        <f t="shared" si="1207"/>
        <v>90.267790209958989</v>
      </c>
      <c r="BX199" s="9">
        <f t="shared" si="1208"/>
        <v>89.415322827887181</v>
      </c>
      <c r="BY199" s="101">
        <f t="shared" si="1499"/>
        <v>89.841556518923085</v>
      </c>
      <c r="BZ199" s="15">
        <f t="shared" si="1209"/>
        <v>8.3130636840674635E-5</v>
      </c>
      <c r="CA199" s="12"/>
      <c r="CB199" s="11">
        <f t="shared" si="1210"/>
        <v>1.0000319657795293E-4</v>
      </c>
      <c r="CC199" s="10">
        <f t="shared" si="1211"/>
        <v>89.927791946985423</v>
      </c>
      <c r="CD199" s="9">
        <f t="shared" si="1212"/>
        <v>90.267600290534077</v>
      </c>
      <c r="CE199" s="9">
        <f t="shared" si="1213"/>
        <v>89.247048823426454</v>
      </c>
      <c r="CF199" s="101">
        <f t="shared" si="1500"/>
        <v>89.757324556980265</v>
      </c>
      <c r="CG199" s="15">
        <f t="shared" si="1214"/>
        <v>9.9521805964178302E-5</v>
      </c>
      <c r="CH199" s="12"/>
      <c r="CI199" s="11">
        <f t="shared" si="1215"/>
        <v>1.1639559140834419E-4</v>
      </c>
      <c r="CJ199" s="10">
        <f t="shared" si="1216"/>
        <v>89.843468783096952</v>
      </c>
      <c r="CK199" s="9">
        <f t="shared" si="1217"/>
        <v>90.267328093324878</v>
      </c>
      <c r="CL199" s="9">
        <f t="shared" si="1218"/>
        <v>89.07948580011454</v>
      </c>
      <c r="CM199" s="101">
        <f t="shared" si="1501"/>
        <v>89.673406946719709</v>
      </c>
      <c r="CN199" s="15">
        <f t="shared" si="1219"/>
        <v>1.1583561832110642E-4</v>
      </c>
      <c r="CO199" s="12"/>
      <c r="CP199" s="11">
        <f t="shared" si="1220"/>
        <v>1.3271053151861788E-4</v>
      </c>
      <c r="CQ199" s="10">
        <f t="shared" si="1221"/>
        <v>89.7594452644271</v>
      </c>
      <c r="CR199" s="9">
        <f t="shared" si="1222"/>
        <v>90.266959343847063</v>
      </c>
      <c r="CS199" s="9">
        <f t="shared" si="1309"/>
        <v>88.91261518839552</v>
      </c>
      <c r="CT199" s="101">
        <f t="shared" si="1502"/>
        <v>89.589787266121292</v>
      </c>
      <c r="CU199" s="15">
        <f t="shared" si="1223"/>
        <v>1.3207249275685312E-4</v>
      </c>
      <c r="CV199" s="12"/>
      <c r="CW199" s="11">
        <f t="shared" si="1503"/>
        <v>1.4894842260961805E-4</v>
      </c>
      <c r="CX199" s="10">
        <f t="shared" si="1504"/>
        <v>89.675705106606969</v>
      </c>
      <c r="CY199" s="9">
        <f t="shared" si="1310"/>
        <v>90.266479972666275</v>
      </c>
      <c r="CZ199" s="9">
        <f t="shared" si="1311"/>
        <v>88.746418602289552</v>
      </c>
      <c r="DA199" s="101">
        <f t="shared" si="1505"/>
        <v>89.506449287477921</v>
      </c>
      <c r="DB199" s="15">
        <f t="shared" si="1506"/>
        <v>1.4823285021089538E-4</v>
      </c>
      <c r="DC199" s="12"/>
      <c r="DD199" s="11">
        <f t="shared" si="1507"/>
        <v>1.6510967271507156E-4</v>
      </c>
      <c r="DE199" s="10">
        <f t="shared" si="1508"/>
        <v>89.592232218353288</v>
      </c>
      <c r="DF199" s="9">
        <f t="shared" si="1312"/>
        <v>90.265876112906284</v>
      </c>
      <c r="DG199" s="9">
        <f t="shared" si="1313"/>
        <v>88.580877842415887</v>
      </c>
      <c r="DH199" s="101">
        <f t="shared" si="1509"/>
        <v>89.423376977661093</v>
      </c>
      <c r="DI199" s="15">
        <f t="shared" si="1510"/>
        <v>1.6431711317900204E-4</v>
      </c>
      <c r="DJ199" s="12"/>
      <c r="DK199" s="11">
        <f t="shared" si="1511"/>
        <v>1.8119469166652429E-4</v>
      </c>
      <c r="DL199" s="10">
        <f t="shared" si="1512"/>
        <v>89.509010701760047</v>
      </c>
      <c r="DM199" s="9">
        <f t="shared" si="1314"/>
        <v>90.2651340977704</v>
      </c>
      <c r="DN199" s="9">
        <f t="shared" si="1315"/>
        <v>88.415974898770784</v>
      </c>
      <c r="DO199" s="101">
        <f t="shared" si="1513"/>
        <v>89.340554498270592</v>
      </c>
      <c r="DP199" s="15">
        <f t="shared" si="1514"/>
        <v>1.8032570520062552E-4</v>
      </c>
      <c r="DQ199" s="12"/>
      <c r="DR199" s="11">
        <f t="shared" si="1515"/>
        <v>1.9720389058308047E-4</v>
      </c>
      <c r="DS199" s="10">
        <f t="shared" si="1516"/>
        <v>89.426024852474995</v>
      </c>
      <c r="DT199" s="9">
        <f t="shared" si="1316"/>
        <v>90.26424045807876</v>
      </c>
      <c r="DU199" s="9">
        <f t="shared" si="1317"/>
        <v>88.251691953264043</v>
      </c>
      <c r="DV199" s="101">
        <f t="shared" si="1517"/>
        <v>89.257966205671408</v>
      </c>
      <c r="DW199" s="15">
        <f t="shared" si="1518"/>
        <v>1.9625905037138516E-4</v>
      </c>
      <c r="DX199" s="12"/>
      <c r="DY199" s="11">
        <f t="shared" si="1519"/>
        <v>2.1313768138590377E-4</v>
      </c>
      <c r="DZ199" s="10">
        <f t="shared" si="1520"/>
        <v>89.343259159764017</v>
      </c>
      <c r="EA199" s="9">
        <f t="shared" si="1318"/>
        <v>90.263181919823936</v>
      </c>
      <c r="EB199" s="9">
        <f t="shared" si="1319"/>
        <v>88.088011382027517</v>
      </c>
      <c r="EC199" s="101">
        <f t="shared" si="1521"/>
        <v>89.175596650925726</v>
      </c>
      <c r="ED199" s="15">
        <f t="shared" si="1522"/>
        <v>2.1211757287958885E-4</v>
      </c>
      <c r="EE199" s="12"/>
      <c r="EF199" s="11">
        <f t="shared" si="1523"/>
        <v>2.2899647633639622E-4</v>
      </c>
      <c r="EG199" s="10">
        <f t="shared" si="1524"/>
        <v>89.260698306471227</v>
      </c>
      <c r="EH199" s="9">
        <f t="shared" si="1320"/>
        <v>90.26194540174707</v>
      </c>
      <c r="EI199" s="9">
        <f t="shared" si="1321"/>
        <v>87.924915757503243</v>
      </c>
      <c r="EJ199" s="101">
        <f t="shared" si="1525"/>
        <v>89.093430579625164</v>
      </c>
      <c r="EK199" s="15">
        <f t="shared" si="1526"/>
        <v>2.2790169656621343E-4</v>
      </c>
      <c r="EL199" s="12"/>
      <c r="EM199" s="11">
        <f t="shared" si="1527"/>
        <v>2.4478068759757854E-4</v>
      </c>
      <c r="EN199" s="10">
        <f t="shared" si="1528"/>
        <v>89.178327168879576</v>
      </c>
      <c r="EO199" s="9">
        <f t="shared" si="1322"/>
        <v>90.260518012936643</v>
      </c>
      <c r="EP199" s="9">
        <f t="shared" si="1323"/>
        <v>87.76238785031461</v>
      </c>
      <c r="EQ199" s="101">
        <f t="shared" si="1529"/>
        <v>89.011452931625627</v>
      </c>
      <c r="ER199" s="15">
        <f t="shared" si="1530"/>
        <v>2.4361184450829164E-4</v>
      </c>
      <c r="ES199" s="12"/>
      <c r="ET199" s="11">
        <f t="shared" si="1531"/>
        <v>2.6049072681852729E-4</v>
      </c>
      <c r="EU199" s="10">
        <f t="shared" si="1532"/>
        <v>89.096130816474641</v>
      </c>
      <c r="EV199" s="9">
        <f t="shared" si="1324"/>
        <v>90.25888705045169</v>
      </c>
      <c r="EW199" s="9">
        <f t="shared" si="1325"/>
        <v>87.600410630936238</v>
      </c>
      <c r="EX199" s="101">
        <f t="shared" si="1533"/>
        <v>88.929648840693972</v>
      </c>
      <c r="EY199" s="15">
        <f t="shared" si="1534"/>
        <v>2.5924843862426956E-4</v>
      </c>
      <c r="EZ199" s="12"/>
      <c r="FA199" s="11">
        <f t="shared" si="1535"/>
        <v>2.761270047405474E-4</v>
      </c>
      <c r="FB199" s="10">
        <f t="shared" si="1536"/>
        <v>89.014094511620286</v>
      </c>
      <c r="FC199" s="9">
        <f t="shared" si="1326"/>
        <v>90.25703999697123</v>
      </c>
      <c r="FD199" s="9">
        <f t="shared" si="1327"/>
        <v>87.438967271164046</v>
      </c>
      <c r="FE199" s="101">
        <f t="shared" si="1537"/>
        <v>88.848003634067638</v>
      </c>
      <c r="FF199" s="15">
        <f t="shared" si="1538"/>
        <v>2.7481189930144849E-4</v>
      </c>
      <c r="FG199" s="12"/>
      <c r="FH199" s="11">
        <f t="shared" si="1539"/>
        <v>2.9168993082512079E-4</v>
      </c>
      <c r="FI199" s="10">
        <f t="shared" si="1540"/>
        <v>88.932203709147728</v>
      </c>
      <c r="FJ199" s="9">
        <f t="shared" si="1328"/>
        <v>90.254964518471368</v>
      </c>
      <c r="FK199" s="9">
        <f t="shared" si="1329"/>
        <v>87.278041145397125</v>
      </c>
      <c r="FL199" s="101">
        <f t="shared" si="1541"/>
        <v>88.766502831934247</v>
      </c>
      <c r="FM199" s="15">
        <f t="shared" si="1542"/>
        <v>2.9030264504443533E-4</v>
      </c>
      <c r="FN199" s="12"/>
      <c r="FO199" s="11">
        <f t="shared" si="1543"/>
        <v>3.0717991290267341E-4</v>
      </c>
      <c r="FP199" s="10">
        <f t="shared" si="1544"/>
        <v>88.850444055864472</v>
      </c>
      <c r="FQ199" s="9">
        <f t="shared" si="1330"/>
        <v>90.252648461931656</v>
      </c>
      <c r="FR199" s="9">
        <f t="shared" si="1331"/>
        <v>87.117615831736799</v>
      </c>
      <c r="FS199" s="101">
        <f t="shared" si="1545"/>
        <v>88.685132146834235</v>
      </c>
      <c r="FT199" s="15">
        <f t="shared" si="1546"/>
        <v>3.0572109214430836E-4</v>
      </c>
      <c r="FU199" s="12"/>
      <c r="FV199" s="11">
        <f t="shared" si="1547"/>
        <v>3.2259735684175996E-4</v>
      </c>
      <c r="FW199" s="10">
        <f t="shared" si="1548"/>
        <v>88.768801389986464</v>
      </c>
      <c r="FX199" s="9">
        <f t="shared" si="1332"/>
        <v>90.250079853071682</v>
      </c>
      <c r="FY199" s="9">
        <f t="shared" si="1333"/>
        <v>86.957675112912554</v>
      </c>
      <c r="FZ199" s="101">
        <f t="shared" si="1549"/>
        <v>88.603877482992118</v>
      </c>
      <c r="GA199" s="15">
        <f t="shared" si="1550"/>
        <v>3.2106765436760022E-4</v>
      </c>
      <c r="GB199" s="12"/>
      <c r="GC199" s="11">
        <f t="shared" si="1551"/>
        <v>3.3794266623788326E-4</v>
      </c>
      <c r="GD199" s="10">
        <f t="shared" si="1552"/>
        <v>88.687261740498883</v>
      </c>
      <c r="GE199" s="9">
        <f t="shared" si="1334"/>
        <v>90.2472468941193</v>
      </c>
      <c r="GF199" s="9">
        <f t="shared" si="1335"/>
        <v>86.79820297703948</v>
      </c>
      <c r="GG199" s="101">
        <f t="shared" si="1553"/>
        <v>88.52272493557939</v>
      </c>
      <c r="GH199" s="15">
        <f t="shared" si="1554"/>
        <v>3.3634274266478427E-4</v>
      </c>
      <c r="GI199" s="12"/>
      <c r="GJ199" s="11">
        <f t="shared" si="1224"/>
        <v>3.532162421216096E-4</v>
      </c>
      <c r="GK199" s="10">
        <f t="shared" si="1225"/>
        <v>88.605811326448332</v>
      </c>
      <c r="GL199" s="9">
        <f t="shared" si="1336"/>
        <v>90.244137961611273</v>
      </c>
      <c r="GM199" s="9">
        <f t="shared" si="1337"/>
        <v>86.639183618215938</v>
      </c>
      <c r="GN199" s="120">
        <f t="shared" si="1555"/>
        <v>88.441660789913612</v>
      </c>
      <c r="GO199" s="15">
        <f t="shared" si="1226"/>
        <v>3.5154676489752807E-4</v>
      </c>
      <c r="GP199" s="12"/>
      <c r="GQ199" s="11">
        <f t="shared" si="1556"/>
        <v>3.6841848268523702E-4</v>
      </c>
      <c r="GR199" s="10">
        <f t="shared" si="1557"/>
        <v>88.524436556171253</v>
      </c>
      <c r="GS199" s="9">
        <f t="shared" si="1338"/>
        <v>90.240741604227239</v>
      </c>
      <c r="GT199" s="9">
        <f t="shared" si="1339"/>
        <v>86.480601436970275</v>
      </c>
      <c r="GU199" s="120">
        <f t="shared" si="1558"/>
        <v>88.360671520598757</v>
      </c>
      <c r="GV199" s="15">
        <f t="shared" si="1559"/>
        <v>3.6668012558390382E-4</v>
      </c>
      <c r="GW199" s="12"/>
      <c r="GX199" s="11">
        <f t="shared" si="1560"/>
        <v>3.8354978302724391E-4</v>
      </c>
      <c r="GY199" s="10">
        <f t="shared" si="1561"/>
        <v>88.443124026463352</v>
      </c>
      <c r="GZ199" s="9">
        <f t="shared" si="1340"/>
        <v>90.237046540657829</v>
      </c>
      <c r="HA199" s="9">
        <f t="shared" si="1341"/>
        <v>86.322441040558999</v>
      </c>
      <c r="HB199" s="101">
        <f t="shared" si="1562"/>
        <v>88.279743790608421</v>
      </c>
      <c r="HC199" s="15">
        <f t="shared" si="1563"/>
        <v>3.8174322566140133E-4</v>
      </c>
      <c r="HD199" s="12"/>
      <c r="HE199" s="11">
        <f t="shared" si="1564"/>
        <v>3.9861053491438707E-4</v>
      </c>
      <c r="HF199" s="10">
        <f t="shared" si="1565"/>
        <v>88.36186052169154</v>
      </c>
      <c r="HG199" s="9">
        <f t="shared" si="1342"/>
        <v>90.2330416575074</v>
      </c>
      <c r="HH199" s="9">
        <f t="shared" si="1343"/>
        <v>87.270566778451027</v>
      </c>
      <c r="HI199" s="101">
        <f t="shared" si="1566"/>
        <v>88.751804217979213</v>
      </c>
      <c r="HJ199" s="15">
        <f t="shared" si="1567"/>
        <v>2.8889366150517651E-4</v>
      </c>
      <c r="HK199" s="12"/>
      <c r="HL199" s="11">
        <f t="shared" si="1568"/>
        <v>3.0555007834255681E-4</v>
      </c>
      <c r="HM199" s="10">
        <f t="shared" si="1569"/>
        <v>88.834640522630238</v>
      </c>
      <c r="HN199" s="9">
        <f t="shared" si="1344"/>
        <v>90.230748028364886</v>
      </c>
      <c r="HO199" s="9">
        <f t="shared" si="1345"/>
        <v>93.986055503251023</v>
      </c>
      <c r="HP199" s="120">
        <f t="shared" si="1570"/>
        <v>92.108401765807955</v>
      </c>
      <c r="HQ199" s="15">
        <f t="shared" si="1571"/>
        <v>-3.6620885266145438E-4</v>
      </c>
      <c r="HR199" s="12"/>
      <c r="HS199" s="11">
        <f t="shared" si="1808"/>
        <v>-3.5015776846129219E-4</v>
      </c>
      <c r="HT199" s="10">
        <f t="shared" si="1572"/>
        <v>92.194069670885057</v>
      </c>
      <c r="HU199" s="9">
        <f t="shared" si="1346"/>
        <v>90.234433599931677</v>
      </c>
      <c r="HV199" s="9">
        <f t="shared" si="1347"/>
        <v>94.080680535791814</v>
      </c>
      <c r="HW199" s="120">
        <f t="shared" si="1573"/>
        <v>92.157557067861745</v>
      </c>
      <c r="HX199" s="15">
        <f t="shared" si="1574"/>
        <v>-3.7507705743234309E-4</v>
      </c>
      <c r="HY199" s="12"/>
      <c r="HZ199" s="11">
        <f t="shared" si="1809"/>
        <v>-3.5907373557539184E-4</v>
      </c>
      <c r="IA199" s="10">
        <f t="shared" si="1575"/>
        <v>92.2431538637816</v>
      </c>
      <c r="IB199" s="9">
        <f t="shared" si="1348"/>
        <v>90.238299834253809</v>
      </c>
      <c r="IC199" s="9">
        <f t="shared" si="1349"/>
        <v>94.177535396863249</v>
      </c>
      <c r="ID199" s="120">
        <f t="shared" si="1576"/>
        <v>92.207917615558529</v>
      </c>
      <c r="IE199" s="15">
        <f t="shared" si="1577"/>
        <v>-3.8414509208467443E-4</v>
      </c>
      <c r="IF199" s="12"/>
      <c r="IG199" s="11">
        <f t="shared" si="1810"/>
        <v>-3.6819102689851637E-4</v>
      </c>
      <c r="IH199" s="10">
        <f t="shared" si="1578"/>
        <v>92.293444082937896</v>
      </c>
      <c r="II199" s="9">
        <f t="shared" si="1350"/>
        <v>90.242355272096106</v>
      </c>
      <c r="IJ199" s="9">
        <f t="shared" si="1351"/>
        <v>94.276589572691421</v>
      </c>
      <c r="IK199" s="120">
        <f t="shared" si="1579"/>
        <v>92.25947242239377</v>
      </c>
      <c r="IL199" s="15">
        <f t="shared" si="1580"/>
        <v>-3.9340914811064701E-4</v>
      </c>
      <c r="IM199" s="12"/>
      <c r="IN199" s="11">
        <f t="shared" si="1811"/>
        <v>-3.7750586538315965E-4</v>
      </c>
      <c r="IO199" s="10">
        <f t="shared" si="1581"/>
        <v>92.344929404836392</v>
      </c>
      <c r="IP199" s="9">
        <f t="shared" si="1352"/>
        <v>90.246608670664642</v>
      </c>
      <c r="IQ199" s="9">
        <f t="shared" si="1353"/>
        <v>94.377814164017252</v>
      </c>
      <c r="IR199" s="120">
        <f t="shared" si="1582"/>
        <v>92.312211417340947</v>
      </c>
      <c r="IS199" s="15">
        <f t="shared" si="1583"/>
        <v>-4.0286555333933819E-4</v>
      </c>
      <c r="IT199" s="12"/>
      <c r="IU199" s="11">
        <f t="shared" si="1812"/>
        <v>-3.8701460971590339E-4</v>
      </c>
      <c r="IV199" s="10">
        <f t="shared" si="1584"/>
        <v>92.397599826198231</v>
      </c>
      <c r="IW199" s="9">
        <f t="shared" si="1354"/>
        <v>90.251069005287405</v>
      </c>
      <c r="IX199" s="9">
        <f t="shared" si="1355"/>
        <v>94.481176723672377</v>
      </c>
      <c r="IY199" s="120">
        <f t="shared" si="1585"/>
        <v>92.366122864479891</v>
      </c>
      <c r="IZ199" s="15">
        <f t="shared" si="1586"/>
        <v>-4.1251026834522841E-4</v>
      </c>
      <c r="JA199" s="12"/>
      <c r="JB199" s="11">
        <f t="shared" si="1813"/>
        <v>-3.9671324964952765E-4</v>
      </c>
      <c r="JC199" s="10">
        <f t="shared" si="1587"/>
        <v>92.451443678081802</v>
      </c>
      <c r="JD199" s="9">
        <f t="shared" si="1356"/>
        <v>90.255745459631953</v>
      </c>
      <c r="JE199" s="9">
        <f t="shared" si="1357"/>
        <v>94.586643211545933</v>
      </c>
      <c r="JF199" s="120">
        <f t="shared" si="1588"/>
        <v>92.42119433558895</v>
      </c>
      <c r="JG199" s="15">
        <f t="shared" si="1589"/>
        <v>-4.2233907804595531E-4</v>
      </c>
      <c r="JH199" s="12"/>
      <c r="JI199" s="11">
        <f t="shared" si="1814"/>
        <v>-4.0659759784429037E-4</v>
      </c>
      <c r="JJ199" s="10">
        <f t="shared" si="1590"/>
        <v>92.506448600127101</v>
      </c>
      <c r="JK199" s="9">
        <f t="shared" si="1358"/>
        <v>90.260647418994097</v>
      </c>
      <c r="JL199" s="9">
        <f t="shared" si="1359"/>
        <v>94.69418005293268</v>
      </c>
      <c r="JM199" s="120">
        <f t="shared" si="1591"/>
        <v>92.477413735963381</v>
      </c>
      <c r="JN199" s="15">
        <f t="shared" si="1592"/>
        <v>-4.3234779308210631E-4</v>
      </c>
      <c r="JO199" s="12"/>
      <c r="JP199" s="11">
        <f t="shared" si="1815"/>
        <v>-4.1666349158731258E-4</v>
      </c>
      <c r="JQ199" s="10">
        <f t="shared" si="1593"/>
        <v>92.562602568348552</v>
      </c>
      <c r="JR199" s="9">
        <f t="shared" si="1360"/>
        <v>90.26578446747537</v>
      </c>
      <c r="JS199" s="9">
        <f t="shared" si="1361"/>
        <v>94.803749598460769</v>
      </c>
      <c r="JT199" s="120">
        <f t="shared" si="1594"/>
        <v>92.534767032968062</v>
      </c>
      <c r="JU199" s="15">
        <f t="shared" si="1595"/>
        <v>-4.425318073551971E-4</v>
      </c>
      <c r="JV199" s="12"/>
      <c r="JW199" s="11">
        <f t="shared" si="1816"/>
        <v>-4.2690634927537951E-4</v>
      </c>
      <c r="JX199" s="10">
        <f t="shared" si="1596"/>
        <v>92.61989161833759</v>
      </c>
      <c r="JY199" s="9">
        <f t="shared" si="1362"/>
        <v>90.271166374048647</v>
      </c>
      <c r="JZ199" s="9">
        <f t="shared" si="1363"/>
        <v>94.915313699151412</v>
      </c>
      <c r="KA199" s="120">
        <f t="shared" si="1597"/>
        <v>92.593240036600037</v>
      </c>
      <c r="KB199" s="15">
        <f t="shared" si="1598"/>
        <v>-4.5288644801800616E-4</v>
      </c>
      <c r="KC199" s="12"/>
      <c r="KD199" s="11">
        <f t="shared" si="1817"/>
        <v>-4.3732152103001179E-4</v>
      </c>
      <c r="KE199" s="10">
        <f t="shared" si="1599"/>
        <v>92.67830162944017</v>
      </c>
      <c r="KF199" s="9">
        <f t="shared" si="1364"/>
        <v>90.276803085740525</v>
      </c>
      <c r="KG199" s="9">
        <f t="shared" si="1365"/>
        <v>95.028833710758292</v>
      </c>
      <c r="KH199" s="120">
        <f t="shared" si="1600"/>
        <v>92.652818398249408</v>
      </c>
      <c r="KI199" s="15">
        <f t="shared" si="1601"/>
        <v>-4.6340697656258224E-4</v>
      </c>
      <c r="KJ199" s="12"/>
      <c r="KK199" s="11">
        <f t="shared" si="1818"/>
        <v>-4.4790428971464697E-4</v>
      </c>
      <c r="KL199" s="10">
        <f t="shared" si="1602"/>
        <v>92.737818323267504</v>
      </c>
      <c r="KM199" s="9">
        <f t="shared" si="1366"/>
        <v>90.282704720210489</v>
      </c>
      <c r="KN199" s="9">
        <f t="shared" si="1367"/>
        <v>95.144267573484214</v>
      </c>
      <c r="KO199" s="120">
        <f t="shared" si="1603"/>
        <v>92.713486146847345</v>
      </c>
      <c r="KP199" s="15">
        <f t="shared" si="1604"/>
        <v>-4.7408830476468311E-4</v>
      </c>
      <c r="KQ199" s="12"/>
      <c r="KR199" s="11">
        <f t="shared" si="1819"/>
        <v>-4.5864958610708544E-4</v>
      </c>
      <c r="KS199" s="10">
        <f t="shared" si="1605"/>
        <v>92.79842579598872</v>
      </c>
      <c r="KT199" s="9">
        <f t="shared" si="1368"/>
        <v>90.288881550303174</v>
      </c>
      <c r="KU199" s="9">
        <f t="shared" si="1369"/>
        <v>95.261572134782369</v>
      </c>
      <c r="KV199" s="120">
        <f t="shared" si="1606"/>
        <v>92.775226842542764</v>
      </c>
      <c r="KW199" s="15">
        <f t="shared" si="1607"/>
        <v>-4.8492522270436795E-4</v>
      </c>
      <c r="KX199" s="12"/>
      <c r="KY199" s="11">
        <f t="shared" si="1820"/>
        <v>-4.6955221731946178E-4</v>
      </c>
      <c r="KZ199" s="10">
        <f t="shared" si="1608"/>
        <v>92.860107674371704</v>
      </c>
      <c r="LA199" s="9">
        <f t="shared" si="1370"/>
        <v>90.29534399321075</v>
      </c>
      <c r="LB199" s="9">
        <f t="shared" si="1371"/>
        <v>95.380704144621717</v>
      </c>
      <c r="LC199" s="120">
        <f t="shared" si="1609"/>
        <v>92.838024068916241</v>
      </c>
      <c r="LD199" s="15">
        <f t="shared" si="1610"/>
        <v>-4.9591249687882372E-4</v>
      </c>
      <c r="LE199" s="12"/>
      <c r="LF199" s="11">
        <f t="shared" si="1821"/>
        <v>-4.8060696507261277E-4</v>
      </c>
      <c r="LG199" s="10">
        <f t="shared" si="1611"/>
        <v>92.922847608943286</v>
      </c>
      <c r="LH199" s="9">
        <f t="shared" si="1372"/>
        <v>90.302102601499499</v>
      </c>
      <c r="LI199" s="9">
        <f t="shared" si="1373"/>
        <v>95.501617458736945</v>
      </c>
      <c r="LJ199" s="120">
        <f t="shared" si="1612"/>
        <v>92.901860030118229</v>
      </c>
      <c r="LK199" s="15">
        <f t="shared" si="1613"/>
        <v>-5.0704459834486639E-4</v>
      </c>
      <c r="LL199" s="12"/>
      <c r="LM199" s="11">
        <f t="shared" si="1822"/>
        <v>-4.9180831306644347E-4</v>
      </c>
      <c r="LN199" s="10">
        <f t="shared" si="1614"/>
        <v>92.986627867196944</v>
      </c>
      <c r="LO199" s="9">
        <f t="shared" si="1374"/>
        <v>90.309168046049791</v>
      </c>
      <c r="LP199" s="9">
        <f t="shared" si="1375"/>
        <v>95.624264342522238</v>
      </c>
      <c r="LQ199" s="120">
        <f t="shared" si="1615"/>
        <v>92.966716194286022</v>
      </c>
      <c r="LR199" s="15">
        <f t="shared" si="1616"/>
        <v>-5.1831583153529709E-4</v>
      </c>
      <c r="LS199" s="12"/>
      <c r="LT199" s="11">
        <f t="shared" si="1823"/>
        <v>-5.031505759898017E-4</v>
      </c>
      <c r="LU199" s="10">
        <f t="shared" si="1617"/>
        <v>93.051429978227446</v>
      </c>
      <c r="LV199" s="9">
        <f t="shared" si="1376"/>
        <v>90.316551101325615</v>
      </c>
      <c r="LW199" s="9">
        <f t="shared" si="1377"/>
        <v>95.748595933902848</v>
      </c>
      <c r="LX199" s="120">
        <f t="shared" si="1618"/>
        <v>93.032573517614225</v>
      </c>
      <c r="LY199" s="15">
        <f t="shared" si="1619"/>
        <v>-5.2972038083352966E-4</v>
      </c>
      <c r="LZ199" s="12"/>
      <c r="MA199" s="11">
        <f t="shared" si="1824"/>
        <v>-5.1462794611879879E-4</v>
      </c>
      <c r="MB199" s="10">
        <f t="shared" si="1620"/>
        <v>93.117234957028799</v>
      </c>
      <c r="MC199" s="9">
        <f t="shared" si="1378"/>
        <v>90.324262631046267</v>
      </c>
      <c r="MD199" s="9">
        <f t="shared" si="1379"/>
        <v>95.87456278405179</v>
      </c>
      <c r="ME199" s="120">
        <f t="shared" si="1621"/>
        <v>93.099412707549021</v>
      </c>
      <c r="MF199" s="15">
        <f t="shared" si="1622"/>
        <v>-5.4125236470030196E-4</v>
      </c>
      <c r="MG199" s="12"/>
      <c r="MH199" s="11">
        <f t="shared" si="1825"/>
        <v>-5.2623454751107781E-4</v>
      </c>
      <c r="MI199" s="10">
        <f t="shared" si="1623"/>
        <v>93.184023568087525</v>
      </c>
      <c r="MJ199" s="9">
        <f t="shared" si="1380"/>
        <v>90.3323135746611</v>
      </c>
      <c r="MK199" s="9">
        <f t="shared" si="1381"/>
        <v>96.002113184389543</v>
      </c>
      <c r="ML199" s="120">
        <f t="shared" si="1624"/>
        <v>93.167213379525322</v>
      </c>
      <c r="MM199" s="15">
        <f t="shared" si="1625"/>
        <v>-5.529056738455138E-4</v>
      </c>
      <c r="MN199" s="12"/>
      <c r="MO199" s="11">
        <f t="shared" si="1826"/>
        <v>-5.3796427364739797E-4</v>
      </c>
      <c r="MP199" s="10">
        <f t="shared" si="1626"/>
        <v>93.251775479396173</v>
      </c>
      <c r="MQ199" s="9">
        <f t="shared" si="1382"/>
        <v>90.340714928278445</v>
      </c>
      <c r="MR199" s="9">
        <f t="shared" si="1383"/>
        <v>96.131194026577191</v>
      </c>
      <c r="MS199" s="120">
        <f t="shared" si="1627"/>
        <v>93.235954477427811</v>
      </c>
      <c r="MT199" s="15">
        <f t="shared" si="1628"/>
        <v>-5.6467405695252867E-4</v>
      </c>
      <c r="MU199" s="12"/>
      <c r="MV199" s="11">
        <f t="shared" si="1827"/>
        <v>-5.4981087328635574E-4</v>
      </c>
      <c r="MW199" s="10">
        <f t="shared" si="1629"/>
        <v>93.320469683681452</v>
      </c>
      <c r="MX199" s="9">
        <f t="shared" si="1384"/>
        <v>90.349477727115982</v>
      </c>
      <c r="MY199" s="9">
        <f t="shared" si="1385"/>
        <v>96.261751000626845</v>
      </c>
      <c r="MZ199" s="120">
        <f t="shared" si="1630"/>
        <v>93.305614363871413</v>
      </c>
      <c r="NA199" s="15">
        <f t="shared" si="1631"/>
        <v>-5.7655114170885344E-4</v>
      </c>
      <c r="NB199" s="12"/>
      <c r="NC199" s="11">
        <f t="shared" si="1828"/>
        <v>-5.6176797147139141E-4</v>
      </c>
      <c r="ND199" s="10">
        <f t="shared" si="1632"/>
        <v>93.390084588576087</v>
      </c>
      <c r="NE199" s="9">
        <f t="shared" si="1386"/>
        <v>90.358613027756917</v>
      </c>
      <c r="NF199" s="9">
        <f t="shared" si="1387"/>
        <v>96.39372862679555</v>
      </c>
      <c r="NG199" s="120">
        <f t="shared" si="1633"/>
        <v>93.376170827276241</v>
      </c>
      <c r="NH199" s="15">
        <f t="shared" si="1634"/>
        <v>-5.8853043964667646E-4</v>
      </c>
      <c r="NI199" s="12"/>
      <c r="NJ199" s="11">
        <f t="shared" si="1829"/>
        <v>-5.7382907431016955E-4</v>
      </c>
      <c r="NK199" s="10">
        <f t="shared" si="1635"/>
        <v>93.460598023357292</v>
      </c>
      <c r="NL199" s="9">
        <f t="shared" si="1388"/>
        <v>90.368131889779647</v>
      </c>
      <c r="NM199" s="9">
        <f t="shared" si="1389"/>
        <v>96.527070491289834</v>
      </c>
      <c r="NN199" s="120">
        <f t="shared" si="1636"/>
        <v>93.447601190534741</v>
      </c>
      <c r="NO199" s="15">
        <f t="shared" si="1637"/>
        <v>-6.006053709196672E-4</v>
      </c>
      <c r="NP199" s="12"/>
      <c r="NQ199" s="11">
        <f t="shared" si="1830"/>
        <v>-5.8598759375834018E-4</v>
      </c>
      <c r="NR199" s="10">
        <f t="shared" si="1638"/>
        <v>93.531987347602993</v>
      </c>
      <c r="NS199" s="9">
        <f t="shared" si="1390"/>
        <v>90.378045357450389</v>
      </c>
      <c r="NT199" s="9">
        <f t="shared" si="1391"/>
        <v>96.661719021049137</v>
      </c>
      <c r="NU199" s="120">
        <f t="shared" si="1639"/>
        <v>93.519882189249756</v>
      </c>
      <c r="NV199" s="15">
        <f t="shared" si="1640"/>
        <v>-6.1276924412567875E-4</v>
      </c>
      <c r="NW199" s="12"/>
      <c r="NX199" s="11">
        <f t="shared" si="1831"/>
        <v>-5.9823682731942253E-4</v>
      </c>
      <c r="NY199" s="10">
        <f t="shared" si="1641"/>
        <v>93.604229328715434</v>
      </c>
      <c r="NZ199" s="9">
        <f t="shared" si="1392"/>
        <v>90.388364440077822</v>
      </c>
      <c r="OA199" s="9">
        <f t="shared" si="1393"/>
        <v>96.797615315649637</v>
      </c>
      <c r="OB199" s="120">
        <f t="shared" si="1642"/>
        <v>93.592989877863729</v>
      </c>
      <c r="OC199" s="15">
        <f t="shared" si="1643"/>
        <v>-6.2501524183016237E-4</v>
      </c>
      <c r="OD199" s="12"/>
      <c r="OE199" s="11">
        <f t="shared" si="1832"/>
        <v>-6.1056994345828973E-4</v>
      </c>
      <c r="OF199" s="10">
        <f t="shared" si="1644"/>
        <v>93.677300047395875</v>
      </c>
      <c r="OG199" s="9">
        <f t="shared" si="1394"/>
        <v>90.399100091160946</v>
      </c>
      <c r="OH199" s="9">
        <f t="shared" si="1395"/>
        <v>96.934699506186604</v>
      </c>
      <c r="OI199" s="120">
        <f t="shared" si="1645"/>
        <v>93.666899798673768</v>
      </c>
      <c r="OJ199" s="15">
        <f t="shared" si="1646"/>
        <v>-6.3733645759698598E-4</v>
      </c>
      <c r="OK199" s="12"/>
      <c r="OL199" s="11">
        <f t="shared" si="1833"/>
        <v>-6.2298001869150925E-4</v>
      </c>
      <c r="OM199" s="10">
        <f t="shared" si="1647"/>
        <v>93.751175066862558</v>
      </c>
      <c r="ON199" s="9">
        <f t="shared" si="1396"/>
        <v>90.410263188092628</v>
      </c>
      <c r="OO199" s="9">
        <f t="shared" si="1397"/>
        <v>97.07291081224885</v>
      </c>
      <c r="OP199" s="120">
        <f t="shared" si="1648"/>
        <v>93.741587000170739</v>
      </c>
      <c r="OQ199" s="15">
        <f t="shared" si="1649"/>
        <v>-6.4972590352373053E-4</v>
      </c>
      <c r="OR199" s="12"/>
      <c r="OS199" s="11">
        <f t="shared" si="1834"/>
        <v>-6.3546004510263237E-4</v>
      </c>
      <c r="OT199" s="10">
        <f t="shared" si="1650"/>
        <v>93.825829450937249</v>
      </c>
      <c r="OU199" s="9">
        <f t="shared" si="1398"/>
        <v>90.421864511534181</v>
      </c>
      <c r="OV199" s="9">
        <f t="shared" si="1399"/>
        <v>97.212187602548028</v>
      </c>
      <c r="OW199" s="120">
        <f t="shared" si="1651"/>
        <v>93.817026057041105</v>
      </c>
      <c r="OX199" s="15">
        <f t="shared" si="1652"/>
        <v>-6.6217651816544208E-4</v>
      </c>
      <c r="OY199" s="12"/>
      <c r="OZ199" s="11">
        <f t="shared" si="1835"/>
        <v>-6.4800293825494743E-4</v>
      </c>
      <c r="PA199" s="10">
        <f t="shared" si="1653"/>
        <v>93.901237783814736</v>
      </c>
      <c r="PB199" s="9">
        <f t="shared" si="1400"/>
        <v>90.433914724527256</v>
      </c>
      <c r="PC199" s="9">
        <f t="shared" si="1401"/>
        <v>97.352467459534438</v>
      </c>
      <c r="PD199" s="120">
        <f t="shared" si="1654"/>
        <v>93.893191092030847</v>
      </c>
      <c r="PE199" s="15">
        <f t="shared" si="1655"/>
        <v>-6.7468117487278932E-4</v>
      </c>
      <c r="PF199" s="12"/>
      <c r="PG199" s="11">
        <f t="shared" si="1836"/>
        <v>-6.6060154552806069E-4</v>
      </c>
      <c r="PH199" s="10">
        <f t="shared" si="1656"/>
        <v>93.977374191716478</v>
      </c>
      <c r="PI199" s="9">
        <f t="shared" si="1402"/>
        <v>90.446424351413455</v>
      </c>
      <c r="PJ199" s="9">
        <f t="shared" si="1403"/>
        <v>97.493687247735693</v>
      </c>
      <c r="PK199" s="120">
        <f t="shared" si="1657"/>
        <v>93.970055799574567</v>
      </c>
      <c r="PL199" s="15">
        <f t="shared" si="1658"/>
        <v>-6.8723269051199304E-4</v>
      </c>
      <c r="PM199" s="12"/>
      <c r="PN199" s="11">
        <f t="shared" si="1837"/>
        <v>-6.7324865484594102E-4</v>
      </c>
      <c r="PO199" s="10">
        <f t="shared" si="1659"/>
        <v>94.054212366333189</v>
      </c>
      <c r="PP199" s="9">
        <f t="shared" si="1404"/>
        <v>90.459403756634757</v>
      </c>
      <c r="PQ199" s="9">
        <f t="shared" si="1405"/>
        <v>97.635783185530926</v>
      </c>
      <c r="PR199" s="120">
        <f t="shared" si="1660"/>
        <v>94.047593471082848</v>
      </c>
      <c r="PS199" s="15">
        <f t="shared" si="1661"/>
        <v>-6.9982383453142348E-4</v>
      </c>
      <c r="PT199" s="12"/>
      <c r="PU199" s="11">
        <f t="shared" si="1838"/>
        <v>-6.8593700376146376E-4</v>
      </c>
      <c r="PV199" s="10">
        <f t="shared" si="1662"/>
        <v>94.131725589950292</v>
      </c>
      <c r="PW199" s="9">
        <f t="shared" si="1406"/>
        <v>90.472863123489532</v>
      </c>
      <c r="PX199" s="9">
        <f t="shared" si="1407"/>
        <v>97.778690920066452</v>
      </c>
      <c r="PY199" s="120">
        <f t="shared" si="1663"/>
        <v>94.125777021777992</v>
      </c>
      <c r="PZ199" s="15">
        <f t="shared" si="1664"/>
        <v>-7.124473383388443E-4</v>
      </c>
      <c r="QA199" s="12"/>
      <c r="QB199" s="11">
        <f t="shared" si="1839"/>
        <v>-6.9865928886160035E-4</v>
      </c>
      <c r="QC199" s="10">
        <f t="shared" si="1665"/>
        <v>94.209886762147633</v>
      </c>
      <c r="QD199" s="9">
        <f t="shared" si="1408"/>
        <v>90.486812432920331</v>
      </c>
      <c r="QE199" s="9">
        <f t="shared" si="1409"/>
        <v>97.922345604985651</v>
      </c>
      <c r="QF199" s="120">
        <f t="shared" si="1666"/>
        <v>94.204579018952984</v>
      </c>
      <c r="QG199" s="15">
        <f t="shared" si="1667"/>
        <v>-7.250959049500417E-4</v>
      </c>
      <c r="QH199" s="12"/>
      <c r="QI199" s="11">
        <f t="shared" si="1840"/>
        <v>-7.1140817545397499E-4</v>
      </c>
      <c r="QJ199" s="10">
        <f t="shared" si="1668"/>
        <v>94.288668427948878</v>
      </c>
      <c r="QK199" s="9">
        <f t="shared" si="1410"/>
        <v>90.501261442410993</v>
      </c>
      <c r="QL199" s="9">
        <f t="shared" si="1411"/>
        <v>98.066681980646081</v>
      </c>
      <c r="QM199" s="120">
        <f t="shared" si="1669"/>
        <v>94.283971711528537</v>
      </c>
      <c r="QN199" s="15">
        <f t="shared" si="1670"/>
        <v>-7.3776221886930244E-4</v>
      </c>
      <c r="QO199" s="12"/>
      <c r="QP199" s="11">
        <f t="shared" si="1841"/>
        <v>-7.241763074953355E-4</v>
      </c>
      <c r="QQ199" s="10">
        <f t="shared" si="1671"/>
        <v>94.368042807296447</v>
      </c>
      <c r="QR199" s="9">
        <f t="shared" si="1412"/>
        <v>90.516219665070679</v>
      </c>
      <c r="QS199" s="9">
        <f t="shared" si="1413"/>
        <v>98.211634456474769</v>
      </c>
      <c r="QT199" s="120">
        <f t="shared" si="1672"/>
        <v>94.363927060772724</v>
      </c>
      <c r="QU199" s="15">
        <f t="shared" si="1673"/>
        <v>-7.5043895616018063E-4</v>
      </c>
      <c r="QV199" s="12"/>
      <c r="QW199" s="11">
        <f t="shared" si="1842"/>
        <v>-7.3695631772026371E-4</v>
      </c>
      <c r="QX199" s="10">
        <f t="shared" si="1674"/>
        <v>94.447981825716951</v>
      </c>
      <c r="QY199" s="9">
        <f t="shared" si="1414"/>
        <v>90.531696348983033</v>
      </c>
      <c r="QZ199" s="9">
        <f t="shared" si="1415"/>
        <v>98.357137195104286</v>
      </c>
      <c r="RA199" s="120">
        <f t="shared" si="1675"/>
        <v>94.444416772043667</v>
      </c>
      <c r="RB199" s="15">
        <f t="shared" si="1676"/>
        <v>-7.6311879466408824E-4</v>
      </c>
      <c r="RC199" s="12"/>
      <c r="RD199" s="11">
        <f t="shared" si="1843"/>
        <v>-7.4974083792753458E-4</v>
      </c>
      <c r="RE199" s="10">
        <f t="shared" si="1677"/>
        <v>94.528457146037766</v>
      </c>
      <c r="RF199" s="9">
        <f t="shared" si="1416"/>
        <v>90.547700456897829</v>
      </c>
      <c r="RG199" s="9">
        <f t="shared" si="1417"/>
        <v>98.503124197925175</v>
      </c>
      <c r="RH199" s="120">
        <f t="shared" si="1678"/>
        <v>94.525412327411502</v>
      </c>
      <c r="RI199" s="15">
        <f t="shared" si="1679"/>
        <v>-7.7579442432357769E-4</v>
      </c>
      <c r="RJ199" s="12"/>
      <c r="RK199" s="11">
        <f t="shared" si="1844"/>
        <v>-7.6252250938084443E-4</v>
      </c>
      <c r="RL199" s="10">
        <f t="shared" si="1680"/>
        <v>94.609440201011523</v>
      </c>
      <c r="RM199" s="9">
        <f t="shared" si="1418"/>
        <v>90.564240646341744</v>
      </c>
      <c r="RN199" s="9">
        <f t="shared" si="1419"/>
        <v>98.649529391145236</v>
      </c>
      <c r="RO199" s="120">
        <f t="shared" si="1681"/>
        <v>94.606885018743498</v>
      </c>
      <c r="RP199" s="15">
        <f t="shared" si="1682"/>
        <v>-7.8845855751421212E-4</v>
      </c>
      <c r="RQ199" s="12"/>
      <c r="RR199" s="11">
        <f t="shared" si="1845"/>
        <v>-7.7529399322726772E-4</v>
      </c>
      <c r="RS199" s="10">
        <f t="shared" si="1683"/>
        <v>94.69090222643095</v>
      </c>
      <c r="RT199" s="9">
        <f t="shared" si="1420"/>
        <v>90.581325250221369</v>
      </c>
      <c r="RU199" s="9">
        <f t="shared" si="1421"/>
        <v>98.796286424093836</v>
      </c>
      <c r="RV199" s="120">
        <f t="shared" si="1684"/>
        <v>94.688805837157602</v>
      </c>
      <c r="RW199" s="15">
        <f t="shared" si="1685"/>
        <v>-8.0110391126719815E-4</v>
      </c>
      <c r="RX199" s="12"/>
      <c r="RY199" s="11">
        <f t="shared" si="1846"/>
        <v>-7.8804795269627414E-4</v>
      </c>
      <c r="RZ199" s="10">
        <f t="shared" si="1686"/>
        <v>94.772814150028722</v>
      </c>
      <c r="SA199" s="9">
        <f t="shared" si="1422"/>
        <v>90.59896225675287</v>
      </c>
      <c r="SB199" s="9">
        <f t="shared" si="1423"/>
        <v>98.943328967921843</v>
      </c>
      <c r="SC199" s="120">
        <f t="shared" si="1687"/>
        <v>94.771145612337364</v>
      </c>
      <c r="SD199" s="15">
        <f t="shared" si="1688"/>
        <v>-8.1372323835514446E-4</v>
      </c>
      <c r="SE199" s="12"/>
      <c r="SF199" s="11">
        <f t="shared" si="1847"/>
        <v>-8.0077708436818618E-4</v>
      </c>
      <c r="SG199" s="10">
        <f t="shared" si="1689"/>
        <v>94.855146731294866</v>
      </c>
      <c r="SH199" s="9">
        <f t="shared" si="1424"/>
        <v>90.617159290858865</v>
      </c>
      <c r="SI199" s="9">
        <f t="shared" si="1425"/>
        <v>99.090591054606307</v>
      </c>
      <c r="SJ199" s="120">
        <f t="shared" si="1690"/>
        <v>94.853875172732586</v>
      </c>
      <c r="SK199" s="15">
        <f t="shared" si="1691"/>
        <v>-8.263093621651206E-4</v>
      </c>
      <c r="SL199" s="12"/>
      <c r="SM199" s="11">
        <f t="shared" si="1848"/>
        <v>-8.134741532650015E-4</v>
      </c>
      <c r="SN199" s="10">
        <f t="shared" si="1692"/>
        <v>94.937870722331937</v>
      </c>
      <c r="SO199" s="9">
        <f t="shared" si="1426"/>
        <v>90.635923597362449</v>
      </c>
      <c r="SP199" s="9">
        <f t="shared" si="1427"/>
        <v>99.238006975654102</v>
      </c>
      <c r="SQ199" s="120">
        <f t="shared" si="1693"/>
        <v>94.936965286508268</v>
      </c>
      <c r="SR199" s="15">
        <f t="shared" si="1694"/>
        <v>-8.3885516845937157E-4</v>
      </c>
      <c r="SS199" s="12"/>
      <c r="ST199" s="11">
        <f t="shared" si="1849"/>
        <v>-8.2613198465679178E-4</v>
      </c>
      <c r="SU199" s="10">
        <f t="shared" si="1695"/>
        <v>95.020956808549855</v>
      </c>
      <c r="SV199" s="9">
        <f t="shared" si="1428"/>
        <v>90.655262024162951</v>
      </c>
      <c r="SW199" s="9">
        <f t="shared" si="1429"/>
        <v>99.385511212806108</v>
      </c>
      <c r="SX199" s="120">
        <f t="shared" si="1696"/>
        <v>95.020386618484537</v>
      </c>
      <c r="SY199" s="15">
        <f t="shared" si="1697"/>
        <v>-8.5135360025840375E-4</v>
      </c>
      <c r="SZ199" s="12"/>
      <c r="TA199" s="11">
        <f t="shared" si="1850"/>
        <v>-8.3874345900401056E-4</v>
      </c>
      <c r="TB199" s="10">
        <f t="shared" si="1698"/>
        <v>95.104375565419744</v>
      </c>
      <c r="TC199" s="9">
        <f t="shared" si="1430"/>
        <v>90.675181005531599</v>
      </c>
      <c r="TD199" s="9">
        <f t="shared" si="1431"/>
        <v>99.533037768129446</v>
      </c>
      <c r="TE199" s="120">
        <f t="shared" si="1699"/>
        <v>95.104109386830515</v>
      </c>
      <c r="TF199" s="15">
        <f t="shared" si="1700"/>
        <v>-8.6379759414209113E-4</v>
      </c>
      <c r="TG199" s="12"/>
      <c r="TH199" s="11">
        <f t="shared" si="1851"/>
        <v>-8.5130144805005642E-4</v>
      </c>
      <c r="TI199" s="10">
        <f t="shared" si="1701"/>
        <v>95.188097113606389</v>
      </c>
      <c r="TJ199" s="9">
        <f t="shared" si="1432"/>
        <v>90.695686542750238</v>
      </c>
      <c r="TK199" s="9">
        <f t="shared" si="1433"/>
        <v>99.680521803040392</v>
      </c>
      <c r="TL199" s="120">
        <f t="shared" si="1702"/>
        <v>95.188104172895322</v>
      </c>
      <c r="TM199" s="15">
        <f t="shared" si="1703"/>
        <v>-8.7618024197147959E-4</v>
      </c>
      <c r="TN199" s="12"/>
      <c r="TO199" s="11">
        <f t="shared" si="1852"/>
        <v>-8.6379897735714111E-4</v>
      </c>
      <c r="TP199" s="10">
        <f t="shared" si="1704"/>
        <v>95.272091932507109</v>
      </c>
      <c r="TQ199" s="9">
        <f t="shared" si="1434"/>
        <v>90.716784192713945</v>
      </c>
      <c r="TR199" s="9">
        <f t="shared" si="1435"/>
        <v>99.827898967115019</v>
      </c>
      <c r="TS199" s="120">
        <f t="shared" si="1705"/>
        <v>95.272341579914482</v>
      </c>
      <c r="TT199" s="15">
        <f t="shared" si="1706"/>
        <v>-8.8849472654736717E-4</v>
      </c>
      <c r="TU199" s="12"/>
      <c r="TV199" s="11">
        <f t="shared" si="1853"/>
        <v>-8.762291617883508E-4</v>
      </c>
      <c r="TW199" s="10">
        <f t="shared" si="1707"/>
        <v>95.356330517505342</v>
      </c>
      <c r="TX199" s="9">
        <f t="shared" si="1436"/>
        <v>90.738479054141919</v>
      </c>
      <c r="TY199" s="9">
        <f t="shared" si="1437"/>
        <v>99.975104175080787</v>
      </c>
      <c r="TZ199" s="120">
        <f t="shared" si="1708"/>
        <v>95.356791614611353</v>
      </c>
      <c r="UA199" s="15">
        <f t="shared" si="1709"/>
        <v>-9.0073420369008524E-4</v>
      </c>
      <c r="UB199" s="12"/>
      <c r="UC199" s="11">
        <f t="shared" si="1854"/>
        <v>-8.8858508712721929E-4</v>
      </c>
      <c r="UD199" s="10">
        <f t="shared" si="1710"/>
        <v>95.440782758698077</v>
      </c>
      <c r="UE199" s="9">
        <f t="shared" si="1438"/>
        <v>90.760775748502439</v>
      </c>
      <c r="UF199" s="9">
        <f t="shared" si="1439"/>
        <v>100.12207413930496</v>
      </c>
      <c r="UG199" s="120">
        <f t="shared" si="1711"/>
        <v>95.441424943903698</v>
      </c>
      <c r="UH199" s="15">
        <f t="shared" si="1712"/>
        <v>-9.1289205106201128E-4</v>
      </c>
      <c r="UI199" s="12"/>
      <c r="UJ199" s="11">
        <f t="shared" si="1855"/>
        <v>-9.0086006016941531E-4</v>
      </c>
      <c r="UK199" s="10">
        <f t="shared" si="1713"/>
        <v>95.52541920364817</v>
      </c>
      <c r="UL199" s="9">
        <f t="shared" si="1440"/>
        <v>90.783678413600768</v>
      </c>
      <c r="UM199" s="9">
        <f t="shared" si="1441"/>
        <v>100.2687447779784</v>
      </c>
      <c r="UN199" s="120">
        <f t="shared" si="1714"/>
        <v>95.52621159578959</v>
      </c>
      <c r="UO199" s="15">
        <f t="shared" si="1715"/>
        <v>-9.2496161604498377E-4</v>
      </c>
      <c r="UP199" s="12"/>
      <c r="UQ199" s="11">
        <f t="shared" si="1856"/>
        <v>-9.1304735551773141E-4</v>
      </c>
      <c r="UR199" s="10">
        <f t="shared" si="1716"/>
        <v>95.610209752148648</v>
      </c>
      <c r="US199" s="9">
        <f t="shared" si="1442"/>
        <v>90.807190685380107</v>
      </c>
      <c r="UT199" s="9">
        <f t="shared" si="1443"/>
        <v>100.41505344543066</v>
      </c>
      <c r="UU199" s="120">
        <f t="shared" si="1717"/>
        <v>95.611122065405382</v>
      </c>
      <c r="UV199" s="15">
        <f t="shared" si="1718"/>
        <v>-9.3693643501016068E-4</v>
      </c>
      <c r="UW199" s="12"/>
      <c r="UX199" s="11">
        <f t="shared" si="1857"/>
        <v>-9.2514043600927726E-4</v>
      </c>
      <c r="UY199" s="10">
        <f t="shared" si="1719"/>
        <v>95.695124767758514</v>
      </c>
      <c r="UZ199" s="9">
        <f t="shared" si="1444"/>
        <v>90.831315691224006</v>
      </c>
      <c r="VA199" s="9">
        <f t="shared" si="1445"/>
        <v>100.56093685802324</v>
      </c>
      <c r="VB199" s="120">
        <f t="shared" si="1720"/>
        <v>95.696126274623623</v>
      </c>
      <c r="VC199" s="15">
        <f t="shared" si="1721"/>
        <v>-9.4881003170910313E-4</v>
      </c>
      <c r="VD199" s="12"/>
      <c r="VE199" s="11">
        <f t="shared" si="1858"/>
        <v>-9.3713275023604107E-4</v>
      </c>
      <c r="VF199" s="10">
        <f t="shared" si="1722"/>
        <v>95.780134032391373</v>
      </c>
      <c r="VG199" s="9">
        <f t="shared" si="1446"/>
        <v>90.856056033696433</v>
      </c>
      <c r="VH199" s="9">
        <f t="shared" si="1447"/>
        <v>100.70633310394564</v>
      </c>
      <c r="VI199" s="120">
        <f t="shared" si="1723"/>
        <v>95.781194568821036</v>
      </c>
      <c r="VJ199" s="15">
        <f t="shared" si="1724"/>
        <v>-9.6057611485002759E-4</v>
      </c>
      <c r="VK199" s="12"/>
      <c r="VL199" s="11">
        <f t="shared" si="1859"/>
        <v>-9.4901793120577983E-4</v>
      </c>
      <c r="VM199" s="10">
        <f t="shared" si="1725"/>
        <v>95.865207748188567</v>
      </c>
      <c r="VN199" s="9">
        <f t="shared" si="1448"/>
        <v>90.881413785020555</v>
      </c>
      <c r="VO199" s="9">
        <f t="shared" si="1449"/>
        <v>100.85117980400882</v>
      </c>
      <c r="VP199" s="120">
        <f t="shared" si="1726"/>
        <v>95.866296794514682</v>
      </c>
      <c r="VQ199" s="15">
        <f t="shared" si="1727"/>
        <v>-9.7222839928108509E-4</v>
      </c>
      <c r="VR199" s="12"/>
      <c r="VS199" s="11">
        <f t="shared" si="1860"/>
        <v>-9.6078961674667541E-4</v>
      </c>
      <c r="VT199" s="10">
        <f t="shared" si="1728"/>
        <v>95.950315610634561</v>
      </c>
      <c r="VU199" s="9">
        <f t="shared" si="1450"/>
        <v>90.907390472966114</v>
      </c>
      <c r="VV199" s="9">
        <f t="shared" si="1451"/>
        <v>100.99541967058957</v>
      </c>
      <c r="VW199" s="120">
        <f t="shared" si="1729"/>
        <v>95.951405071777842</v>
      </c>
      <c r="VX199" s="15">
        <f t="shared" si="1730"/>
        <v>-9.8376114946192275E-4</v>
      </c>
      <c r="VY199" s="12"/>
      <c r="VZ199" s="11">
        <f t="shared" si="1861"/>
        <v>-9.7244199590990532E-4</v>
      </c>
      <c r="WA199" s="10">
        <f t="shared" si="1731"/>
        <v>96.035429595550852</v>
      </c>
      <c r="WB199" s="9">
        <f t="shared" si="1452"/>
        <v>90.933987096525144</v>
      </c>
      <c r="WC199" s="9">
        <f t="shared" si="1453"/>
        <v>101.13902755146768</v>
      </c>
      <c r="WD199" s="120">
        <f t="shared" si="1732"/>
        <v>96.036507323996403</v>
      </c>
      <c r="WE199" s="15">
        <f t="shared" si="1733"/>
        <v>-9.9517181518712764E-4</v>
      </c>
      <c r="WF199" s="12"/>
      <c r="WG199" s="11">
        <f t="shared" si="1862"/>
        <v>-9.8397245894086844E-4</v>
      </c>
      <c r="WH199" s="10">
        <f t="shared" si="1734"/>
        <v>96.1205375612724</v>
      </c>
      <c r="WI199" s="9">
        <f t="shared" si="1454"/>
        <v>90.961204287884456</v>
      </c>
      <c r="WJ199" s="9">
        <f t="shared" si="1455"/>
        <v>101.28198962569746</v>
      </c>
      <c r="WK199" s="120">
        <f t="shared" si="1735"/>
        <v>96.121596956790967</v>
      </c>
      <c r="WL199" s="15">
        <f t="shared" si="1736"/>
        <v>-1.0064589870208338E-3</v>
      </c>
      <c r="WM199" s="12"/>
      <c r="WN199" s="11">
        <f t="shared" si="1863"/>
        <v>-9.9537954291171538E-4</v>
      </c>
      <c r="WO199" s="10">
        <f t="shared" si="1737"/>
        <v>96.205632875854974</v>
      </c>
      <c r="WP199" s="9">
        <f t="shared" si="1456"/>
        <v>90.989042371557787</v>
      </c>
      <c r="WQ199" s="9">
        <f t="shared" si="1457"/>
        <v>101.42429328310381</v>
      </c>
      <c r="WR199" s="120">
        <f t="shared" si="1738"/>
        <v>96.20666782733079</v>
      </c>
      <c r="WS199" s="15">
        <f t="shared" si="1739"/>
        <v>-1.0176214036022517E-3</v>
      </c>
      <c r="WT199" s="12"/>
      <c r="WU199" s="11">
        <f t="shared" si="1864"/>
        <v>-1.0066619340652885E-3</v>
      </c>
      <c r="WV199" s="10">
        <f t="shared" si="1740"/>
        <v>96.290709360360694</v>
      </c>
      <c r="WW199" s="9">
        <f t="shared" si="1458"/>
        <v>91.017501371666086</v>
      </c>
      <c r="WX199" s="9">
        <f t="shared" si="1459"/>
        <v>101.56592708357448</v>
      </c>
      <c r="WY199" s="120">
        <f t="shared" si="1741"/>
        <v>96.291714227620275</v>
      </c>
      <c r="WZ199" s="15">
        <f t="shared" si="1742"/>
        <v>-1.0286579469660278E-3</v>
      </c>
      <c r="XA199" s="12"/>
      <c r="XB199" s="11">
        <f t="shared" si="1865"/>
        <v>-1.0178184631845335E-3</v>
      </c>
      <c r="XC199" s="10">
        <f t="shared" si="1743"/>
        <v>96.375761272190772</v>
      </c>
      <c r="XD199" s="9">
        <f t="shared" si="1460"/>
        <v>91.046581019498575</v>
      </c>
      <c r="XE199" s="9">
        <f t="shared" si="1461"/>
        <v>101.7068807160251</v>
      </c>
      <c r="XF199" s="120">
        <f t="shared" si="1744"/>
        <v>96.376730867761836</v>
      </c>
      <c r="XG199" s="15">
        <f t="shared" si="1745"/>
        <v>-1.0395676378032387E-3</v>
      </c>
      <c r="XH199" s="12"/>
      <c r="XI199" s="11">
        <f t="shared" si="1866"/>
        <v>-1.0288481008974989E-3</v>
      </c>
      <c r="XJ199" s="10">
        <f t="shared" si="1746"/>
        <v>96.460783288386111</v>
      </c>
      <c r="XK199" s="9">
        <f t="shared" si="1462"/>
        <v>91.076280761319836</v>
      </c>
      <c r="XL199" s="9">
        <f t="shared" si="1463"/>
        <v>101.84714495716901</v>
      </c>
      <c r="XM199" s="120">
        <f t="shared" si="1747"/>
        <v>96.461712859244415</v>
      </c>
      <c r="XN199" s="15">
        <f t="shared" si="1748"/>
        <v>-1.0503496306794036E-3</v>
      </c>
      <c r="XO199" s="12"/>
      <c r="XP199" s="11">
        <f t="shared" si="1867"/>
        <v>-1.0397499529343586E-3</v>
      </c>
      <c r="XQ199" s="10">
        <f t="shared" si="1749"/>
        <v>96.545770488944981</v>
      </c>
      <c r="XR199" s="9">
        <f t="shared" si="1464"/>
        <v>91.106599766389408</v>
      </c>
      <c r="XS199" s="9">
        <f t="shared" si="1465"/>
        <v>101.98671163020866</v>
      </c>
      <c r="XT199" s="120">
        <f t="shared" si="1750"/>
        <v>96.546655698299034</v>
      </c>
      <c r="XU199" s="15">
        <f t="shared" si="1751"/>
        <v>-1.061003209224122E-3</v>
      </c>
      <c r="XV199" s="12"/>
      <c r="XW199" s="11">
        <f t="shared" si="1868"/>
        <v>-1.0505232553512027E-3</v>
      </c>
      <c r="XX199" s="10">
        <f t="shared" si="1752"/>
        <v>96.630718340199564</v>
      </c>
      <c r="XY199" s="9">
        <f t="shared" si="1466"/>
        <v>91.137536935161336</v>
      </c>
      <c r="XZ199" s="9">
        <f t="shared" si="1467"/>
        <v>102.12557356356186</v>
      </c>
      <c r="YA199" s="120">
        <f t="shared" si="1753"/>
        <v>96.631555249361597</v>
      </c>
      <c r="YB199" s="15">
        <f t="shared" si="1754"/>
        <v>-1.0715277813065352E-3</v>
      </c>
      <c r="YC199" s="12"/>
      <c r="YD199" s="11">
        <f t="shared" si="1869"/>
        <v>-1.0611673697350148E-3</v>
      </c>
      <c r="YE199" s="10">
        <f t="shared" si="1755"/>
        <v>96.715622678292249</v>
      </c>
      <c r="YF199" s="9">
        <f t="shared" si="1468"/>
        <v>91.169090907632366</v>
      </c>
      <c r="YG199" s="9">
        <f t="shared" si="1469"/>
        <v>102.26372454973158</v>
      </c>
      <c r="YH199" s="120">
        <f t="shared" si="1756"/>
        <v>96.716407728681972</v>
      </c>
      <c r="YI199" s="15">
        <f t="shared" si="1757"/>
        <v>-1.0819228742103241E-3</v>
      </c>
      <c r="YJ199" s="12"/>
      <c r="YK199" s="11">
        <f t="shared" si="1870"/>
        <v>-1.0716817784036075E-3</v>
      </c>
      <c r="YL199" s="10">
        <f t="shared" si="1758"/>
        <v>96.800479692790731</v>
      </c>
      <c r="YM199" s="9">
        <f t="shared" si="1470"/>
        <v>91.201260071808875</v>
      </c>
      <c r="YN199" s="9">
        <f t="shared" si="1471"/>
        <v>102.40115930441442</v>
      </c>
      <c r="YO199" s="120">
        <f t="shared" si="1759"/>
        <v>96.801209688111641</v>
      </c>
      <c r="YP199" s="15">
        <f t="shared" si="1760"/>
        <v>-1.0921881298203776E-3</v>
      </c>
      <c r="YQ199" s="12"/>
      <c r="YR199" s="11">
        <f t="shared" si="1871"/>
        <v>-1.0820660796129335E-3</v>
      </c>
      <c r="YS199" s="10">
        <f t="shared" si="1761"/>
        <v>96.885285910474948</v>
      </c>
      <c r="YT199" s="9">
        <f t="shared" si="1472"/>
        <v>91.234042572263817</v>
      </c>
      <c r="YU199" s="9">
        <f t="shared" si="1473"/>
        <v>102.5378734259435</v>
      </c>
      <c r="YV199" s="120">
        <f t="shared" si="1762"/>
        <v>96.885957999103653</v>
      </c>
      <c r="YW199" s="15">
        <f t="shared" si="1763"/>
        <v>-1.1023232998333095E-3</v>
      </c>
      <c r="YX199" s="12"/>
      <c r="YY199" s="11">
        <f t="shared" si="1872"/>
        <v>-1.0923199827840328E-3</v>
      </c>
      <c r="YZ199" s="10">
        <f t="shared" si="1764"/>
        <v>96.970038179329748</v>
      </c>
      <c r="ZA199" s="9">
        <f t="shared" si="1474"/>
        <v>91.267436318756339</v>
      </c>
      <c r="ZB199" s="9">
        <f t="shared" si="1475"/>
        <v>102.67386335514782</v>
      </c>
      <c r="ZC199" s="120">
        <f t="shared" si="1765"/>
        <v>96.970649836952077</v>
      </c>
      <c r="ZD199" s="15">
        <f t="shared" si="1766"/>
        <v>-1.1123282410024676E-3</v>
      </c>
      <c r="ZE199" s="12"/>
      <c r="ZF199" s="11">
        <f t="shared" si="1873"/>
        <v>-1.1024433037605187E-3</v>
      </c>
      <c r="ZG199" s="10">
        <f t="shared" si="1767"/>
        <v>97.054733652771148</v>
      </c>
      <c r="ZH199" s="9">
        <f t="shared" si="1476"/>
        <v>91.301438994888201</v>
      </c>
      <c r="ZI199" s="9">
        <f t="shared" si="1477"/>
        <v>102.80912633570783</v>
      </c>
      <c r="ZJ199" s="120">
        <f t="shared" si="1768"/>
        <v>97.055282665298023</v>
      </c>
      <c r="ZK199" s="15">
        <f t="shared" si="1769"/>
        <v>-1.1222029104277489E-3</v>
      </c>
      <c r="ZL199" s="12"/>
      <c r="ZM199" s="11">
        <f t="shared" si="1874"/>
        <v>-1.1124359601070609E-3</v>
      </c>
      <c r="ZN199" s="10">
        <f t="shared" si="1770"/>
        <v>97.139369774133527</v>
      </c>
      <c r="ZO199" s="9">
        <f t="shared" si="1478"/>
        <v>91.336048066772619</v>
      </c>
      <c r="ZP199" s="9">
        <f t="shared" si="1479"/>
        <v>102.94366037507658</v>
      </c>
      <c r="ZQ199" s="120">
        <f t="shared" si="1771"/>
        <v>97.139854220924605</v>
      </c>
      <c r="ZR199" s="15">
        <f t="shared" si="1772"/>
        <v>-1.131947360899352E-3</v>
      </c>
      <c r="ZS199" s="12"/>
      <c r="ZT199" s="11">
        <f t="shared" si="1875"/>
        <v>-1.1222979664582099E-3</v>
      </c>
      <c r="ZU199" s="10">
        <f t="shared" si="1773"/>
        <v>97.22394426144055</v>
      </c>
      <c r="ZV199" s="9">
        <f t="shared" si="1480"/>
        <v>91.371260791692293</v>
      </c>
      <c r="ZW199" s="9">
        <f t="shared" si="1481"/>
        <v>103.07746420603591</v>
      </c>
      <c r="ZX199" s="120">
        <f t="shared" si="1774"/>
        <v>97.22436249886411</v>
      </c>
      <c r="ZY199" s="15">
        <f t="shared" si="1775"/>
        <v>-1.1415617363045253E-3</v>
      </c>
      <c r="ZZ199" s="12"/>
      <c r="AAA199" s="11">
        <f t="shared" si="1876"/>
        <v>-1.1320294299268158E-3</v>
      </c>
      <c r="AAB199" s="10">
        <f t="shared" si="1776"/>
        <v>97.308455092483626</v>
      </c>
      <c r="AAC199" s="9">
        <f t="shared" si="1482"/>
        <v>91.407074226725143</v>
      </c>
      <c r="AAD199" s="9">
        <f t="shared" si="1483"/>
        <v>103.21053724893974</v>
      </c>
      <c r="AAE199" s="120">
        <f t="shared" si="1777"/>
        <v>97.308805737832444</v>
      </c>
      <c r="AAF199" s="15">
        <f t="shared" si="1778"/>
        <v>-1.151046267104446E-3</v>
      </c>
      <c r="AAG199" s="12"/>
      <c r="AAH199" s="11">
        <f t="shared" si="1877"/>
        <v>-1.1416305455793556E-3</v>
      </c>
      <c r="AAI199" s="10">
        <f t="shared" si="1779"/>
        <v>97.392900490223312</v>
      </c>
      <c r="AAJ199" s="9">
        <f t="shared" si="1484"/>
        <v>91.443485237317631</v>
      </c>
      <c r="AAK199" s="9">
        <f t="shared" si="1485"/>
        <v>103.3428795747031</v>
      </c>
      <c r="AAL199" s="120">
        <f t="shared" si="1780"/>
        <v>97.393182406010368</v>
      </c>
      <c r="AAM199" s="15">
        <f t="shared" si="1781"/>
        <v>-1.1604012658889581E-3</v>
      </c>
      <c r="AAN199" s="12"/>
      <c r="AAO199" s="11">
        <f t="shared" si="1782"/>
        <v>-1.1511015919861319E-3</v>
      </c>
      <c r="AAP199" s="10">
        <f t="shared" si="1783"/>
        <v>97.477278908533549</v>
      </c>
      <c r="AAQ199" s="9">
        <f t="shared" si="1486"/>
        <v>91.48049050578679</v>
      </c>
      <c r="AAR199" s="9">
        <f t="shared" si="1487"/>
        <v>103.47449186857942</v>
      </c>
      <c r="AAS199" s="120">
        <f t="shared" si="1784"/>
        <v>97.477491187183105</v>
      </c>
      <c r="AAT199" s="15">
        <f t="shared" si="1785"/>
        <v>-1.1696271230151095E-3</v>
      </c>
      <c r="AAU199" s="12"/>
      <c r="AAV199" s="11">
        <f t="shared" si="1786"/>
        <v>-1.1604429268524412E-3</v>
      </c>
      <c r="AAW199" s="10">
        <f t="shared" si="1787"/>
        <v>97.56158901830085</v>
      </c>
      <c r="AAX199" s="9">
        <f t="shared" si="1488"/>
        <v>91.518086539733659</v>
      </c>
      <c r="AAY199" s="9">
        <f t="shared" si="1489"/>
        <v>103.60537539477002</v>
      </c>
      <c r="AAZ199" s="120">
        <f t="shared" si="1788"/>
        <v>97.561730967251833</v>
      </c>
      <c r="ABA199" s="15">
        <f t="shared" si="1789"/>
        <v>-1.1787243023354986E-3</v>
      </c>
      <c r="ABB199" s="12"/>
      <c r="ABC199" s="11">
        <f t="shared" si="1227"/>
        <v>-1.1696549827369198E-3</v>
      </c>
      <c r="ABD199" s="10">
        <f t="shared" si="1228"/>
        <v>97.645829693892182</v>
      </c>
      <c r="ABE199" s="9">
        <f t="shared" si="1490"/>
        <v>91.556269680352187</v>
      </c>
      <c r="ABF199" s="9">
        <f t="shared" si="1229"/>
        <v>103.73553196189793</v>
      </c>
      <c r="ABG199" s="120">
        <f t="shared" si="1790"/>
        <v>97.645900821125053</v>
      </c>
      <c r="ABH199" s="15">
        <f t="shared" si="1230"/>
        <v>-1.1876933370210977E-3</v>
      </c>
      <c r="ABI199" s="12"/>
      <c r="ABJ199" s="11">
        <f t="shared" si="1231"/>
        <v>-1.1787382628619444E-3</v>
      </c>
      <c r="ABK199" s="10">
        <f t="shared" si="1232"/>
        <v>97.72999999999999</v>
      </c>
      <c r="ABL199" s="9">
        <f t="shared" si="1491"/>
        <v>91.595036110618921</v>
      </c>
      <c r="ABM199" s="9"/>
      <c r="ABN199" s="101">
        <f t="shared" si="1791"/>
        <v>97.72999999999999</v>
      </c>
      <c r="ABO199" s="15">
        <f t="shared" si="1233"/>
        <v>-1.1965348254833993E-3</v>
      </c>
      <c r="ABP199" s="11"/>
      <c r="ABQ199" s="11"/>
    </row>
    <row r="200" spans="1:745" x14ac:dyDescent="0.2">
      <c r="A200" s="1">
        <f t="shared" si="1492"/>
        <v>175.2</v>
      </c>
      <c r="B200" s="1">
        <f t="shared" si="1792"/>
        <v>-530.86680486868977</v>
      </c>
      <c r="C200" s="1">
        <f t="shared" si="1793"/>
        <v>-2564065.8939724509</v>
      </c>
      <c r="D200" s="2">
        <f t="shared" si="1794"/>
        <v>119.74</v>
      </c>
      <c r="E200" s="7">
        <f t="shared" si="1795"/>
        <v>2.8300000000000001E-3</v>
      </c>
      <c r="F200" s="1">
        <f t="shared" si="1796"/>
        <v>6.2352202539999999E-2</v>
      </c>
      <c r="G200" s="2">
        <f t="shared" si="1797"/>
        <v>3500</v>
      </c>
      <c r="H200" s="3">
        <f t="shared" si="1164"/>
        <v>58.333333333333336</v>
      </c>
      <c r="I200" s="3">
        <f t="shared" si="1165"/>
        <v>366.52</v>
      </c>
      <c r="J200" s="1">
        <f t="shared" si="1798"/>
        <v>0.77</v>
      </c>
      <c r="K200" s="1">
        <f t="shared" si="1799"/>
        <v>0.65</v>
      </c>
      <c r="L200" s="1">
        <f t="shared" si="1166"/>
        <v>0.50050000000000006</v>
      </c>
      <c r="M200" s="40">
        <f t="shared" si="1167"/>
        <v>9.0273513153513143</v>
      </c>
      <c r="N200" s="40">
        <f t="shared" si="1168"/>
        <v>685.17596483516479</v>
      </c>
      <c r="O200" s="1">
        <f t="shared" si="1800"/>
        <v>22.01</v>
      </c>
      <c r="P200" s="1">
        <f t="shared" si="1801"/>
        <v>101</v>
      </c>
      <c r="Q200" s="2">
        <f t="shared" si="1802"/>
        <v>9568.08</v>
      </c>
      <c r="R200" s="1">
        <f t="shared" si="1169"/>
        <v>95.680800000000005</v>
      </c>
      <c r="S200" s="7">
        <f t="shared" si="1803"/>
        <v>0.1084</v>
      </c>
      <c r="T200" s="7">
        <f t="shared" si="1170"/>
        <v>9.228889823999999E-3</v>
      </c>
      <c r="U200" s="7">
        <f t="shared" si="1171"/>
        <v>5.2029491518009133E-2</v>
      </c>
      <c r="V200" s="40">
        <f t="shared" si="1172"/>
        <v>5127.2756619537149</v>
      </c>
      <c r="W200" s="1">
        <f t="shared" si="1804"/>
        <v>0</v>
      </c>
      <c r="X200" s="1">
        <f t="shared" si="1805"/>
        <v>119.74</v>
      </c>
      <c r="Y200" s="1">
        <f t="shared" si="1806"/>
        <v>97.72999999999999</v>
      </c>
      <c r="Z200" s="6">
        <f t="shared" si="1173"/>
        <v>0.80246106979523479</v>
      </c>
      <c r="AA200" s="2">
        <f t="shared" si="1807"/>
        <v>464.2</v>
      </c>
      <c r="AB200" s="40">
        <f t="shared" si="1174"/>
        <v>27481.926356927921</v>
      </c>
      <c r="AC200" s="1">
        <f t="shared" si="1175"/>
        <v>0.20611977595863853</v>
      </c>
      <c r="AD200" s="2">
        <f t="shared" ref="AD200:AD220" si="1878">1+AD199</f>
        <v>78</v>
      </c>
      <c r="AE200" s="10">
        <f t="shared" si="1176"/>
        <v>16.077342524773805</v>
      </c>
      <c r="AF200" s="12">
        <f t="shared" si="1177"/>
        <v>7.1934986116542338E-2</v>
      </c>
      <c r="AG200" s="43">
        <f t="shared" si="1178"/>
        <v>-1.3507887353663456E-4</v>
      </c>
      <c r="AH200" s="97">
        <f t="shared" si="1179"/>
        <v>3.478433097825479E-5</v>
      </c>
      <c r="AI200" s="11">
        <f t="shared" si="1180"/>
        <v>0</v>
      </c>
      <c r="AJ200" s="43">
        <f t="shared" si="1181"/>
        <v>2.0145595986181689E-3</v>
      </c>
      <c r="AK200" s="43"/>
      <c r="AL200" s="11">
        <f t="shared" si="1182"/>
        <v>0</v>
      </c>
      <c r="AM200" s="10">
        <f t="shared" si="1183"/>
        <v>90.268019916561684</v>
      </c>
      <c r="AN200" s="9"/>
      <c r="AO200" s="9">
        <f t="shared" si="1184"/>
        <v>90.095914024265753</v>
      </c>
      <c r="AP200" s="108">
        <f t="shared" si="1493"/>
        <v>90.095914024265753</v>
      </c>
      <c r="AQ200" s="15">
        <f t="shared" si="1185"/>
        <v>0</v>
      </c>
      <c r="AR200" s="49"/>
      <c r="AS200" s="11">
        <f t="shared" si="1186"/>
        <v>1.6784121382110991E-5</v>
      </c>
      <c r="AT200" s="10">
        <f t="shared" si="1187"/>
        <v>90.181963099491909</v>
      </c>
      <c r="AU200" s="9">
        <f t="shared" si="1188"/>
        <v>90.095914024265753</v>
      </c>
      <c r="AV200" s="9">
        <f t="shared" si="1189"/>
        <v>89.924629927707429</v>
      </c>
      <c r="AW200" s="101">
        <f t="shared" si="1494"/>
        <v>90.010271975986598</v>
      </c>
      <c r="AX200" s="15">
        <f t="shared" si="1495"/>
        <v>1.6703226806128375E-5</v>
      </c>
      <c r="AY200" s="49"/>
      <c r="AZ200" s="11">
        <f t="shared" si="1190"/>
        <v>3.3488843852542871E-5</v>
      </c>
      <c r="BA200" s="10">
        <f t="shared" si="1191"/>
        <v>90.096305640685955</v>
      </c>
      <c r="BB200" s="9">
        <f t="shared" si="1192"/>
        <v>90.09590635686915</v>
      </c>
      <c r="BC200" s="9">
        <f t="shared" si="1193"/>
        <v>89.754147976452842</v>
      </c>
      <c r="BD200" s="101">
        <f t="shared" si="1496"/>
        <v>89.925027166660996</v>
      </c>
      <c r="BE200" s="15">
        <f t="shared" si="1194"/>
        <v>3.3327482560795638E-5</v>
      </c>
      <c r="BF200" s="49"/>
      <c r="BG200" s="11">
        <f t="shared" si="1195"/>
        <v>5.0114566791601102E-5</v>
      </c>
      <c r="BH200" s="10">
        <f t="shared" si="1196"/>
        <v>90.011030155044551</v>
      </c>
      <c r="BI200" s="9">
        <f t="shared" si="1197"/>
        <v>90.095875832113848</v>
      </c>
      <c r="BJ200" s="9">
        <f t="shared" si="1198"/>
        <v>89.584448687027944</v>
      </c>
      <c r="BK200" s="101">
        <f t="shared" si="1497"/>
        <v>89.840162259570889</v>
      </c>
      <c r="BL200" s="15">
        <f t="shared" si="1199"/>
        <v>4.9873185957300551E-5</v>
      </c>
      <c r="BM200" s="49"/>
      <c r="BN200" s="11">
        <f t="shared" si="1200"/>
        <v>6.666169476297605E-5</v>
      </c>
      <c r="BO200" s="10">
        <f t="shared" si="1201"/>
        <v>89.926119448493466</v>
      </c>
      <c r="BP200" s="9">
        <f t="shared" si="1202"/>
        <v>90.095807475365419</v>
      </c>
      <c r="BQ200" s="9">
        <f t="shared" si="1203"/>
        <v>89.415512747312093</v>
      </c>
      <c r="BR200" s="101">
        <f t="shared" si="1498"/>
        <v>89.755660111338756</v>
      </c>
      <c r="BS200" s="15">
        <f t="shared" si="1204"/>
        <v>6.634075997721021E-5</v>
      </c>
      <c r="BT200" s="12"/>
      <c r="BU200" s="11">
        <f t="shared" si="1205"/>
        <v>8.3130636840674635E-5</v>
      </c>
      <c r="BV200" s="10">
        <f t="shared" si="1206"/>
        <v>89.841556518923085</v>
      </c>
      <c r="BW200" s="9">
        <f t="shared" si="1207"/>
        <v>90.095686524757326</v>
      </c>
      <c r="BX200" s="9">
        <f t="shared" si="1208"/>
        <v>89.247321020635653</v>
      </c>
      <c r="BY200" s="101">
        <f t="shared" si="1499"/>
        <v>89.671503772696497</v>
      </c>
      <c r="BZ200" s="15">
        <f t="shared" si="1209"/>
        <v>8.2730631241152654E-5</v>
      </c>
      <c r="CA200" s="12"/>
      <c r="CB200" s="11">
        <f t="shared" si="1210"/>
        <v>9.9521805964178302E-5</v>
      </c>
      <c r="CC200" s="10">
        <f t="shared" si="1211"/>
        <v>89.757324556980265</v>
      </c>
      <c r="CD200" s="9">
        <f t="shared" si="1212"/>
        <v>90.095498428632794</v>
      </c>
      <c r="CE200" s="9">
        <f t="shared" si="1213"/>
        <v>89.079854549592355</v>
      </c>
      <c r="CF200" s="101">
        <f t="shared" si="1500"/>
        <v>89.587676489112567</v>
      </c>
      <c r="CG200" s="15">
        <f t="shared" si="1214"/>
        <v>9.9043229387577841E-5</v>
      </c>
      <c r="CH200" s="12"/>
      <c r="CI200" s="11">
        <f t="shared" si="1215"/>
        <v>1.1583561832110642E-4</v>
      </c>
      <c r="CJ200" s="10">
        <f t="shared" si="1216"/>
        <v>89.673406946719709</v>
      </c>
      <c r="CK200" s="9">
        <f t="shared" si="1217"/>
        <v>90.095228842991901</v>
      </c>
      <c r="CL200" s="9">
        <f t="shared" si="1218"/>
        <v>88.913094559576308</v>
      </c>
      <c r="CM200" s="101">
        <f t="shared" si="1501"/>
        <v>89.504161701284104</v>
      </c>
      <c r="CN200" s="15">
        <f t="shared" si="1219"/>
        <v>1.15278986478869E-4</v>
      </c>
      <c r="CO200" s="12"/>
      <c r="CP200" s="11">
        <f t="shared" si="1220"/>
        <v>1.3207249275685312E-4</v>
      </c>
      <c r="CQ200" s="10">
        <f t="shared" si="1221"/>
        <v>89.589787266121292</v>
      </c>
      <c r="CR200" s="9">
        <f t="shared" si="1222"/>
        <v>90.094863628947067</v>
      </c>
      <c r="CS200" s="9">
        <f t="shared" si="1309"/>
        <v>88.747022462049557</v>
      </c>
      <c r="CT200" s="101">
        <f t="shared" si="1502"/>
        <v>89.420943045498319</v>
      </c>
      <c r="CU200" s="15">
        <f t="shared" si="1223"/>
        <v>1.3143833643458811E-4</v>
      </c>
      <c r="CV200" s="12"/>
      <c r="CW200" s="11">
        <f t="shared" si="1503"/>
        <v>1.4823285021089538E-4</v>
      </c>
      <c r="CX200" s="10">
        <f t="shared" si="1504"/>
        <v>89.506449287477921</v>
      </c>
      <c r="CY200" s="9">
        <f t="shared" si="1310"/>
        <v>90.094388850190157</v>
      </c>
      <c r="CZ200" s="9">
        <f t="shared" si="1311"/>
        <v>88.581619857551786</v>
      </c>
      <c r="DA200" s="101">
        <f t="shared" si="1505"/>
        <v>89.338004353870971</v>
      </c>
      <c r="DB200" s="15">
        <f t="shared" si="1506"/>
        <v>1.4752171449096031E-4</v>
      </c>
      <c r="DC200" s="12"/>
      <c r="DD200" s="11">
        <f t="shared" si="1507"/>
        <v>1.6431711317900204E-4</v>
      </c>
      <c r="DE200" s="10">
        <f t="shared" si="1508"/>
        <v>89.423376977661093</v>
      </c>
      <c r="DF200" s="9">
        <f t="shared" si="1312"/>
        <v>90.093790770473859</v>
      </c>
      <c r="DG200" s="9">
        <f t="shared" si="1313"/>
        <v>88.416868538462424</v>
      </c>
      <c r="DH200" s="101">
        <f t="shared" si="1509"/>
        <v>89.255329654468142</v>
      </c>
      <c r="DI200" s="15">
        <f t="shared" si="1510"/>
        <v>1.6352955668590431E-4</v>
      </c>
      <c r="DJ200" s="12"/>
      <c r="DK200" s="11">
        <f t="shared" si="1511"/>
        <v>1.8032570520062552E-4</v>
      </c>
      <c r="DL200" s="10">
        <f t="shared" si="1512"/>
        <v>89.340554498270592</v>
      </c>
      <c r="DM200" s="9">
        <f t="shared" si="1314"/>
        <v>90.093055851110179</v>
      </c>
      <c r="DN200" s="9">
        <f t="shared" si="1315"/>
        <v>88.252750491518881</v>
      </c>
      <c r="DO200" s="101">
        <f t="shared" si="1513"/>
        <v>89.17290317131453</v>
      </c>
      <c r="DP200" s="15">
        <f t="shared" si="1514"/>
        <v>1.7946229936953122E-4</v>
      </c>
      <c r="DQ200" s="12"/>
      <c r="DR200" s="11">
        <f t="shared" si="1515"/>
        <v>1.9625905037138516E-4</v>
      </c>
      <c r="DS200" s="10">
        <f t="shared" si="1516"/>
        <v>89.257966205671408</v>
      </c>
      <c r="DT200" s="9">
        <f t="shared" si="1316"/>
        <v>90.092170748488272</v>
      </c>
      <c r="DU200" s="9">
        <f t="shared" si="1317"/>
        <v>88.089247900104382</v>
      </c>
      <c r="DV200" s="101">
        <f t="shared" si="1517"/>
        <v>89.090709324296327</v>
      </c>
      <c r="DW200" s="15">
        <f t="shared" si="1518"/>
        <v>1.9532037873897816E-4</v>
      </c>
      <c r="DX200" s="12"/>
      <c r="DY200" s="11">
        <f t="shared" si="1519"/>
        <v>2.1211757287958885E-4</v>
      </c>
      <c r="DZ200" s="10">
        <f t="shared" si="1520"/>
        <v>89.175596650925726</v>
      </c>
      <c r="EA200" s="9">
        <f t="shared" si="1318"/>
        <v>90.091122311614015</v>
      </c>
      <c r="EB200" s="9">
        <f t="shared" si="1319"/>
        <v>87.926343146313684</v>
      </c>
      <c r="EC200" s="101">
        <f t="shared" si="1521"/>
        <v>89.008732728963849</v>
      </c>
      <c r="ED200" s="15">
        <f t="shared" si="1522"/>
        <v>2.1110423039703076E-4</v>
      </c>
      <c r="EE200" s="12"/>
      <c r="EF200" s="11">
        <f t="shared" si="1523"/>
        <v>2.2790169656621343E-4</v>
      </c>
      <c r="EG200" s="10">
        <f t="shared" si="1524"/>
        <v>89.093430579625164</v>
      </c>
      <c r="EH200" s="9">
        <f t="shared" si="1320"/>
        <v>90.089897579673334</v>
      </c>
      <c r="EI200" s="9">
        <f t="shared" si="1321"/>
        <v>87.764018812799563</v>
      </c>
      <c r="EJ200" s="101">
        <f t="shared" si="1525"/>
        <v>88.926958196236455</v>
      </c>
      <c r="EK200" s="15">
        <f t="shared" si="1526"/>
        <v>2.2681428893443734E-4</v>
      </c>
      <c r="EL200" s="12"/>
      <c r="EM200" s="11">
        <f t="shared" si="1527"/>
        <v>2.4361184450829164E-4</v>
      </c>
      <c r="EN200" s="10">
        <f t="shared" si="1528"/>
        <v>89.011452931625627</v>
      </c>
      <c r="EO200" s="9">
        <f t="shared" si="1322"/>
        <v>90.088483779621086</v>
      </c>
      <c r="EP200" s="9">
        <f t="shared" si="1323"/>
        <v>87.602257684416713</v>
      </c>
      <c r="EQ200" s="101">
        <f t="shared" si="1529"/>
        <v>88.845370732018893</v>
      </c>
      <c r="ER200" s="15">
        <f t="shared" si="1530"/>
        <v>2.4245098753448207E-4</v>
      </c>
      <c r="ES200" s="12"/>
      <c r="ET200" s="11">
        <f t="shared" si="1531"/>
        <v>2.5924843862426956E-4</v>
      </c>
      <c r="EU200" s="10">
        <f t="shared" si="1532"/>
        <v>88.929648840693972</v>
      </c>
      <c r="EV200" s="9">
        <f t="shared" si="1324"/>
        <v>90.086868323797376</v>
      </c>
      <c r="EW200" s="9">
        <f t="shared" si="1325"/>
        <v>87.441042749663907</v>
      </c>
      <c r="EX200" s="101">
        <f t="shared" si="1533"/>
        <v>88.763955536730634</v>
      </c>
      <c r="EY200" s="15">
        <f t="shared" si="1534"/>
        <v>2.5801475759987789E-4</v>
      </c>
      <c r="EZ200" s="12"/>
      <c r="FA200" s="11">
        <f t="shared" si="1535"/>
        <v>2.7481189930144849E-4</v>
      </c>
      <c r="FB200" s="10">
        <f t="shared" si="1536"/>
        <v>88.848003634067638</v>
      </c>
      <c r="FC200" s="9">
        <f t="shared" si="1326"/>
        <v>90.085038807572658</v>
      </c>
      <c r="FD200" s="9">
        <f t="shared" si="1327"/>
        <v>87.280357201936837</v>
      </c>
      <c r="FE200" s="101">
        <f t="shared" si="1537"/>
        <v>88.682698004754741</v>
      </c>
      <c r="FF200" s="15">
        <f t="shared" si="1538"/>
        <v>2.7350602840097051E-4</v>
      </c>
      <c r="FG200" s="12"/>
      <c r="FH200" s="11">
        <f t="shared" si="1539"/>
        <v>2.9030264504443533E-4</v>
      </c>
      <c r="FI200" s="10">
        <f t="shared" si="1540"/>
        <v>88.766502831934247</v>
      </c>
      <c r="FJ200" s="9">
        <f t="shared" si="1328"/>
        <v>90.082983007023202</v>
      </c>
      <c r="FK200" s="9">
        <f t="shared" si="1329"/>
        <v>87.120184440596788</v>
      </c>
      <c r="FL200" s="101">
        <f t="shared" si="1541"/>
        <v>88.601583723809995</v>
      </c>
      <c r="FM200" s="15">
        <f t="shared" si="1542"/>
        <v>2.8892522674482646E-4</v>
      </c>
      <c r="FN200" s="12"/>
      <c r="FO200" s="11">
        <f t="shared" si="1543"/>
        <v>3.0572109214430836E-4</v>
      </c>
      <c r="FP200" s="10">
        <f t="shared" si="1544"/>
        <v>88.685132146834235</v>
      </c>
      <c r="FQ200" s="9">
        <f t="shared" si="1330"/>
        <v>90.080688876638064</v>
      </c>
      <c r="FR200" s="9">
        <f t="shared" si="1331"/>
        <v>86.960508071864936</v>
      </c>
      <c r="FS200" s="101">
        <f t="shared" si="1545"/>
        <v>88.5205984742515</v>
      </c>
      <c r="FT200" s="15">
        <f t="shared" si="1546"/>
        <v>3.0427277666442094E-4</v>
      </c>
      <c r="FU200" s="12"/>
      <c r="FV200" s="11">
        <f t="shared" si="1547"/>
        <v>3.2106765436760022E-4</v>
      </c>
      <c r="FW200" s="10">
        <f t="shared" si="1548"/>
        <v>88.603877482992118</v>
      </c>
      <c r="FX200" s="9">
        <f t="shared" si="1332"/>
        <v>90.07814454705867</v>
      </c>
      <c r="FY200" s="9">
        <f t="shared" si="1333"/>
        <v>86.801311909547508</v>
      </c>
      <c r="FZ200" s="101">
        <f t="shared" si="1549"/>
        <v>88.439728228303096</v>
      </c>
      <c r="GA200" s="15">
        <f t="shared" si="1550"/>
        <v>3.1954909912748213E-4</v>
      </c>
      <c r="GB200" s="12"/>
      <c r="GC200" s="11">
        <f t="shared" si="1551"/>
        <v>3.3634274266478427E-4</v>
      </c>
      <c r="GD200" s="10">
        <f t="shared" si="1552"/>
        <v>88.52272493557939</v>
      </c>
      <c r="GE200" s="9">
        <f t="shared" si="1334"/>
        <v>90.075338322852048</v>
      </c>
      <c r="GF200" s="9">
        <f t="shared" si="1335"/>
        <v>86.642579975599986</v>
      </c>
      <c r="GG200" s="101">
        <f t="shared" si="1553"/>
        <v>88.358959149226024</v>
      </c>
      <c r="GH200" s="15">
        <f t="shared" si="1554"/>
        <v>3.3475461176433189E-4</v>
      </c>
      <c r="GI200" s="12"/>
      <c r="GJ200" s="11">
        <f t="shared" si="1224"/>
        <v>3.5154676489752807E-4</v>
      </c>
      <c r="GK200" s="10">
        <f t="shared" si="1225"/>
        <v>88.441660789913612</v>
      </c>
      <c r="GL200" s="9">
        <f t="shared" si="1336"/>
        <v>90.072258680318555</v>
      </c>
      <c r="GM200" s="9">
        <f t="shared" si="1337"/>
        <v>86.484296500539685</v>
      </c>
      <c r="GN200" s="120">
        <f t="shared" si="1555"/>
        <v>88.278277590429127</v>
      </c>
      <c r="GO200" s="15">
        <f t="shared" si="1226"/>
        <v>3.4988972861385868E-4</v>
      </c>
      <c r="GP200" s="12"/>
      <c r="GQ200" s="11">
        <f t="shared" si="1556"/>
        <v>3.6668012558390382E-4</v>
      </c>
      <c r="GR200" s="10">
        <f t="shared" si="1557"/>
        <v>88.360671520598757</v>
      </c>
      <c r="GS200" s="9">
        <f t="shared" si="1338"/>
        <v>90.068894265334734</v>
      </c>
      <c r="GT200" s="9">
        <f t="shared" si="1339"/>
        <v>86.326445923709443</v>
      </c>
      <c r="GU200" s="120">
        <f t="shared" si="1558"/>
        <v>88.197670094522095</v>
      </c>
      <c r="GV200" s="15">
        <f t="shared" si="1559"/>
        <v>3.6495485988744767E-4</v>
      </c>
      <c r="GW200" s="12"/>
      <c r="GX200" s="11">
        <f t="shared" si="1560"/>
        <v>3.8174322566140133E-4</v>
      </c>
      <c r="GY200" s="10">
        <f t="shared" si="1561"/>
        <v>88.279743790608421</v>
      </c>
      <c r="GZ200" s="9">
        <f t="shared" si="1340"/>
        <v>90.065233891232026</v>
      </c>
      <c r="HA200" s="9">
        <f t="shared" si="1341"/>
        <v>87.272860407593541</v>
      </c>
      <c r="HB200" s="101">
        <f t="shared" si="1562"/>
        <v>88.669047149412791</v>
      </c>
      <c r="HC200" s="15">
        <f t="shared" si="1563"/>
        <v>2.7230576896410282E-4</v>
      </c>
      <c r="HD200" s="12"/>
      <c r="HE200" s="11">
        <f t="shared" si="1564"/>
        <v>2.8889366150517651E-4</v>
      </c>
      <c r="HF200" s="10">
        <f t="shared" si="1565"/>
        <v>88.751804217979213</v>
      </c>
      <c r="HG200" s="9">
        <f t="shared" si="1342"/>
        <v>90.063196094525665</v>
      </c>
      <c r="HH200" s="9">
        <f t="shared" si="1343"/>
        <v>93.982369931684232</v>
      </c>
      <c r="HI200" s="101">
        <f t="shared" si="1566"/>
        <v>92.022783013104942</v>
      </c>
      <c r="HJ200" s="15">
        <f t="shared" si="1567"/>
        <v>-3.8218871926862398E-4</v>
      </c>
      <c r="HK200" s="12"/>
      <c r="HL200" s="11">
        <f t="shared" si="1568"/>
        <v>-3.6620885266145438E-4</v>
      </c>
      <c r="HM200" s="10">
        <f t="shared" si="1569"/>
        <v>92.108401765807955</v>
      </c>
      <c r="HN200" s="9">
        <f t="shared" si="1344"/>
        <v>90.067210330512083</v>
      </c>
      <c r="HO200" s="9">
        <f t="shared" si="1345"/>
        <v>94.076814301469682</v>
      </c>
      <c r="HP200" s="120">
        <f t="shared" si="1570"/>
        <v>92.072012315990889</v>
      </c>
      <c r="HQ200" s="15">
        <f t="shared" si="1571"/>
        <v>-3.9100725563776103E-4</v>
      </c>
      <c r="HR200" s="12"/>
      <c r="HS200" s="11">
        <f t="shared" si="1808"/>
        <v>-3.7507705743234309E-4</v>
      </c>
      <c r="HT200" s="10">
        <f t="shared" si="1572"/>
        <v>92.157557067861745</v>
      </c>
      <c r="HU200" s="9">
        <f t="shared" si="1346"/>
        <v>90.071411950826842</v>
      </c>
      <c r="HV200" s="9">
        <f t="shared" si="1347"/>
        <v>94.173479959020952</v>
      </c>
      <c r="HW200" s="120">
        <f t="shared" si="1573"/>
        <v>92.122445954923904</v>
      </c>
      <c r="HX200" s="15">
        <f t="shared" si="1574"/>
        <v>-4.0002413354064303E-4</v>
      </c>
      <c r="HY200" s="12"/>
      <c r="HZ200" s="11">
        <f t="shared" si="1809"/>
        <v>-3.8414509208467443E-4</v>
      </c>
      <c r="IA200" s="10">
        <f t="shared" si="1575"/>
        <v>92.207917615558529</v>
      </c>
      <c r="IB200" s="9">
        <f t="shared" si="1348"/>
        <v>90.075809589648912</v>
      </c>
      <c r="IC200" s="9">
        <f t="shared" si="1349"/>
        <v>94.272336174122898</v>
      </c>
      <c r="ID200" s="120">
        <f t="shared" si="1576"/>
        <v>92.174072881885905</v>
      </c>
      <c r="IE200" s="15">
        <f t="shared" si="1577"/>
        <v>-4.0923551425309235E-4</v>
      </c>
      <c r="IF200" s="12"/>
      <c r="IG200" s="11">
        <f t="shared" si="1810"/>
        <v>-3.9340914811064701E-4</v>
      </c>
      <c r="IH200" s="10">
        <f t="shared" si="1578"/>
        <v>92.25947242239377</v>
      </c>
      <c r="II200" s="9">
        <f t="shared" si="1350"/>
        <v>90.080412089707394</v>
      </c>
      <c r="IJ200" s="9">
        <f t="shared" si="1351"/>
        <v>94.373353829394489</v>
      </c>
      <c r="IK200" s="120">
        <f t="shared" si="1579"/>
        <v>92.226882959550949</v>
      </c>
      <c r="IL200" s="15">
        <f t="shared" si="1580"/>
        <v>-4.1863769599344221E-4</v>
      </c>
      <c r="IM200" s="12"/>
      <c r="IN200" s="11">
        <f t="shared" si="1811"/>
        <v>-4.0286555333933819E-4</v>
      </c>
      <c r="IO200" s="10">
        <f t="shared" si="1581"/>
        <v>92.312211417340947</v>
      </c>
      <c r="IP200" s="9">
        <f t="shared" si="1352"/>
        <v>90.085228503979451</v>
      </c>
      <c r="IQ200" s="9">
        <f t="shared" si="1353"/>
        <v>94.476500269327829</v>
      </c>
      <c r="IR200" s="120">
        <f t="shared" si="1582"/>
        <v>92.280864386653633</v>
      </c>
      <c r="IS200" s="15">
        <f t="shared" si="1583"/>
        <v>-4.2822661144720843E-4</v>
      </c>
      <c r="IT200" s="12"/>
      <c r="IU200" s="11">
        <f t="shared" si="1812"/>
        <v>-4.1251026834522841E-4</v>
      </c>
      <c r="IV200" s="10">
        <f t="shared" si="1584"/>
        <v>92.366122864479891</v>
      </c>
      <c r="IW200" s="9">
        <f t="shared" si="1354"/>
        <v>90.090268085516044</v>
      </c>
      <c r="IX200" s="9">
        <f t="shared" si="1355"/>
        <v>94.581741252183804</v>
      </c>
      <c r="IY200" s="120">
        <f t="shared" si="1585"/>
        <v>92.336004668849924</v>
      </c>
      <c r="IZ200" s="15">
        <f t="shared" si="1586"/>
        <v>-4.3799801910361039E-4</v>
      </c>
      <c r="JA200" s="12"/>
      <c r="JB200" s="11">
        <f t="shared" si="1813"/>
        <v>-4.2233907804595531E-4</v>
      </c>
      <c r="JC200" s="10">
        <f t="shared" si="1587"/>
        <v>92.42119433558895</v>
      </c>
      <c r="JD200" s="9">
        <f t="shared" si="1356"/>
        <v>90.095540280507734</v>
      </c>
      <c r="JE200" s="9">
        <f t="shared" si="1357"/>
        <v>94.689043004451392</v>
      </c>
      <c r="JF200" s="120">
        <f t="shared" si="1588"/>
        <v>92.392291642479563</v>
      </c>
      <c r="JG200" s="15">
        <f t="shared" si="1589"/>
        <v>-4.4794770427784386E-4</v>
      </c>
      <c r="JH200" s="12"/>
      <c r="JI200" s="11">
        <f t="shared" si="1814"/>
        <v>-4.3234779308210631E-4</v>
      </c>
      <c r="JJ200" s="10">
        <f t="shared" si="1590"/>
        <v>92.477413735963381</v>
      </c>
      <c r="JK200" s="9">
        <f t="shared" si="1358"/>
        <v>90.101054725410719</v>
      </c>
      <c r="JL200" s="9">
        <f t="shared" si="1359"/>
        <v>94.798367691887478</v>
      </c>
      <c r="JM200" s="120">
        <f t="shared" si="1591"/>
        <v>92.449711208649092</v>
      </c>
      <c r="JN200" s="15">
        <f t="shared" si="1592"/>
        <v>-4.5807103773769632E-4</v>
      </c>
      <c r="JO200" s="12"/>
      <c r="JP200" s="11">
        <f t="shared" si="1815"/>
        <v>-4.425318073551971E-4</v>
      </c>
      <c r="JQ200" s="10">
        <f t="shared" si="1593"/>
        <v>92.534767032968062</v>
      </c>
      <c r="JR200" s="9">
        <f t="shared" si="1360"/>
        <v>90.106821232614294</v>
      </c>
      <c r="JS200" s="9">
        <f t="shared" si="1361"/>
        <v>94.909676987459548</v>
      </c>
      <c r="JT200" s="120">
        <f t="shared" si="1594"/>
        <v>92.508249110036928</v>
      </c>
      <c r="JU200" s="15">
        <f t="shared" si="1595"/>
        <v>-4.6836332503869817E-4</v>
      </c>
      <c r="JV200" s="12"/>
      <c r="JW200" s="11">
        <f t="shared" si="1816"/>
        <v>-4.5288644801800616E-4</v>
      </c>
      <c r="JX200" s="10">
        <f t="shared" si="1596"/>
        <v>92.593240036600037</v>
      </c>
      <c r="JY200" s="9">
        <f t="shared" si="1362"/>
        <v>90.112849783520602</v>
      </c>
      <c r="JZ200" s="9">
        <f t="shared" si="1363"/>
        <v>95.022932076288328</v>
      </c>
      <c r="KA200" s="120">
        <f t="shared" si="1597"/>
        <v>92.567890929904465</v>
      </c>
      <c r="KB200" s="15">
        <f t="shared" si="1598"/>
        <v>-4.7881980768094406E-4</v>
      </c>
      <c r="KC200" s="12"/>
      <c r="KD200" s="11">
        <f t="shared" si="1817"/>
        <v>-4.6340697656258224E-4</v>
      </c>
      <c r="KE200" s="10">
        <f t="shared" si="1599"/>
        <v>92.652818398249408</v>
      </c>
      <c r="KF200" s="9">
        <f t="shared" si="1364"/>
        <v>90.119150521031486</v>
      </c>
      <c r="KG200" s="9">
        <f t="shared" si="1365"/>
        <v>95.138090743391516</v>
      </c>
      <c r="KH200" s="120">
        <f t="shared" si="1600"/>
        <v>92.628620632211494</v>
      </c>
      <c r="KI200" s="15">
        <f t="shared" si="1601"/>
        <v>-4.894353798453252E-4</v>
      </c>
      <c r="KJ200" s="12"/>
      <c r="KK200" s="11">
        <f t="shared" si="1818"/>
        <v>-4.7408830476468311E-4</v>
      </c>
      <c r="KL200" s="10">
        <f t="shared" si="1602"/>
        <v>92.713486146847345</v>
      </c>
      <c r="KM200" s="9">
        <f t="shared" si="1366"/>
        <v>90.125733733798384</v>
      </c>
      <c r="KN200" s="9">
        <f t="shared" si="1367"/>
        <v>95.255109691874779</v>
      </c>
      <c r="KO200" s="120">
        <f t="shared" si="1603"/>
        <v>92.690421712836581</v>
      </c>
      <c r="KP200" s="15">
        <f t="shared" si="1604"/>
        <v>-5.0020481599402438E-4</v>
      </c>
      <c r="KQ200" s="12"/>
      <c r="KR200" s="11">
        <f t="shared" si="1819"/>
        <v>-4.8492522270436795E-4</v>
      </c>
      <c r="KS200" s="10">
        <f t="shared" si="1605"/>
        <v>92.775226842542764</v>
      </c>
      <c r="KT200" s="9">
        <f t="shared" si="1368"/>
        <v>90.132609845278537</v>
      </c>
      <c r="KU200" s="9">
        <f t="shared" si="1369"/>
        <v>95.373945536332982</v>
      </c>
      <c r="KV200" s="120">
        <f t="shared" si="1606"/>
        <v>92.75327769080576</v>
      </c>
      <c r="KW200" s="15">
        <f t="shared" si="1607"/>
        <v>-5.1112286881190125E-4</v>
      </c>
      <c r="KX200" s="12"/>
      <c r="KY200" s="11">
        <f t="shared" si="1820"/>
        <v>-4.9591249687882372E-4</v>
      </c>
      <c r="KZ200" s="10">
        <f t="shared" si="1608"/>
        <v>92.838024068916241</v>
      </c>
      <c r="LA200" s="9">
        <f t="shared" si="1370"/>
        <v>90.139789404744093</v>
      </c>
      <c r="LB200" s="9">
        <f t="shared" si="1371"/>
        <v>95.494552014186667</v>
      </c>
      <c r="LC200" s="120">
        <f t="shared" si="1609"/>
        <v>92.817170709465387</v>
      </c>
      <c r="LD200" s="15">
        <f t="shared" si="1610"/>
        <v>-5.2218399813929557E-4</v>
      </c>
      <c r="LE200" s="12"/>
      <c r="LF200" s="11">
        <f t="shared" si="1821"/>
        <v>-5.0704459834486639E-4</v>
      </c>
      <c r="LG200" s="10">
        <f t="shared" si="1611"/>
        <v>92.901860030118229</v>
      </c>
      <c r="LH200" s="9">
        <f t="shared" si="1372"/>
        <v>90.147283070010687</v>
      </c>
      <c r="LI200" s="9">
        <f t="shared" si="1373"/>
        <v>95.616881287246429</v>
      </c>
      <c r="LJ200" s="120">
        <f t="shared" si="1612"/>
        <v>92.882082178628565</v>
      </c>
      <c r="LK200" s="15">
        <f t="shared" si="1613"/>
        <v>-5.3338249958181504E-4</v>
      </c>
      <c r="LL200" s="12"/>
      <c r="LM200" s="11">
        <f t="shared" si="1822"/>
        <v>-5.1831583153529709E-4</v>
      </c>
      <c r="LN200" s="10">
        <f t="shared" si="1614"/>
        <v>92.966716194286022</v>
      </c>
      <c r="LO200" s="9">
        <f t="shared" si="1374"/>
        <v>90.155101592614074</v>
      </c>
      <c r="LP200" s="9">
        <f t="shared" si="1375"/>
        <v>95.740884404182182</v>
      </c>
      <c r="LQ200" s="120">
        <f t="shared" si="1615"/>
        <v>92.947992998398121</v>
      </c>
      <c r="LR200" s="15">
        <f t="shared" si="1616"/>
        <v>-5.447125510548099E-4</v>
      </c>
      <c r="LS200" s="12"/>
      <c r="LT200" s="11">
        <f t="shared" si="1823"/>
        <v>-5.2972038083352966E-4</v>
      </c>
      <c r="LU200" s="10">
        <f t="shared" si="1617"/>
        <v>93.032573517614225</v>
      </c>
      <c r="LV200" s="9">
        <f t="shared" si="1376"/>
        <v>90.163255803441672</v>
      </c>
      <c r="LW200" s="9">
        <f t="shared" si="1377"/>
        <v>95.866511840436942</v>
      </c>
      <c r="LX200" s="120">
        <f t="shared" si="1618"/>
        <v>93.014883821939307</v>
      </c>
      <c r="LY200" s="15">
        <f t="shared" si="1619"/>
        <v>-5.5616826683569439E-4</v>
      </c>
      <c r="LZ200" s="12"/>
      <c r="MA200" s="11">
        <f t="shared" si="1824"/>
        <v>-5.4125236470030196E-4</v>
      </c>
      <c r="MB200" s="10">
        <f t="shared" si="1620"/>
        <v>93.099412707549021</v>
      </c>
      <c r="MC200" s="9">
        <f t="shared" si="1378"/>
        <v>90.171756599224096</v>
      </c>
      <c r="MD200" s="9">
        <f t="shared" si="1379"/>
        <v>95.993711830772199</v>
      </c>
      <c r="ME200" s="120">
        <f t="shared" si="1621"/>
        <v>93.08273421499814</v>
      </c>
      <c r="MF200" s="15">
        <f t="shared" si="1622"/>
        <v>-5.6774353627494156E-4</v>
      </c>
      <c r="MG200" s="12"/>
      <c r="MH200" s="11">
        <f t="shared" si="1825"/>
        <v>-5.529056738455138E-4</v>
      </c>
      <c r="MI200" s="10">
        <f t="shared" si="1623"/>
        <v>93.167213379525322</v>
      </c>
      <c r="MJ200" s="9">
        <f t="shared" si="1380"/>
        <v>90.180614923379508</v>
      </c>
      <c r="MK200" s="9">
        <f t="shared" si="1381"/>
        <v>96.122431227739639</v>
      </c>
      <c r="ML200" s="120">
        <f t="shared" si="1624"/>
        <v>93.151523075559567</v>
      </c>
      <c r="MM200" s="15">
        <f t="shared" si="1625"/>
        <v>-5.7943210938028896E-4</v>
      </c>
      <c r="MN200" s="12"/>
      <c r="MO200" s="11">
        <f t="shared" si="1826"/>
        <v>-5.6467405695252867E-4</v>
      </c>
      <c r="MP200" s="10">
        <f t="shared" si="1626"/>
        <v>93.235954477427811</v>
      </c>
      <c r="MQ200" s="9">
        <f t="shared" si="1382"/>
        <v>90.18984174846419</v>
      </c>
      <c r="MR200" s="9">
        <f t="shared" si="1383"/>
        <v>96.25261569998591</v>
      </c>
      <c r="MS200" s="120">
        <f t="shared" si="1627"/>
        <v>93.221228724225057</v>
      </c>
      <c r="MT200" s="15">
        <f t="shared" si="1628"/>
        <v>-5.9122761786632261E-4</v>
      </c>
      <c r="MU200" s="12"/>
      <c r="MV200" s="11">
        <f t="shared" si="1827"/>
        <v>-5.7655114170885344E-4</v>
      </c>
      <c r="MW200" s="10">
        <f t="shared" si="1629"/>
        <v>93.305614363871413</v>
      </c>
      <c r="MX200" s="9">
        <f t="shared" si="1384"/>
        <v>90.199448058464029</v>
      </c>
      <c r="MY200" s="9">
        <f t="shared" si="1385"/>
        <v>96.384209764772834</v>
      </c>
      <c r="MZ200" s="120">
        <f t="shared" si="1630"/>
        <v>93.291828911618438</v>
      </c>
      <c r="NA200" s="15">
        <f t="shared" si="1631"/>
        <v>-6.0312358005266259E-4</v>
      </c>
      <c r="NB200" s="12"/>
      <c r="NC200" s="11">
        <f t="shared" si="1828"/>
        <v>-5.8853043964667646E-4</v>
      </c>
      <c r="ND200" s="10">
        <f t="shared" si="1632"/>
        <v>93.376170827276241</v>
      </c>
      <c r="NE200" s="9">
        <f t="shared" si="1386"/>
        <v>90.20944483048325</v>
      </c>
      <c r="NF200" s="9">
        <f t="shared" si="1387"/>
        <v>96.517157023619092</v>
      </c>
      <c r="NG200" s="120">
        <f t="shared" si="1633"/>
        <v>93.363300927051171</v>
      </c>
      <c r="NH200" s="15">
        <f t="shared" si="1634"/>
        <v>-6.1511342562887766E-4</v>
      </c>
      <c r="NI200" s="12"/>
      <c r="NJ200" s="11">
        <f t="shared" si="1829"/>
        <v>-6.006053709196672E-4</v>
      </c>
      <c r="NK200" s="10">
        <f t="shared" si="1635"/>
        <v>93.447601190534741</v>
      </c>
      <c r="NL200" s="9">
        <f t="shared" si="1388"/>
        <v>90.219843016533545</v>
      </c>
      <c r="NM200" s="9">
        <f t="shared" si="1389"/>
        <v>96.65139993842169</v>
      </c>
      <c r="NN200" s="120">
        <f t="shared" si="1636"/>
        <v>93.435621477477611</v>
      </c>
      <c r="NO200" s="15">
        <f t="shared" si="1637"/>
        <v>-6.2719047559824668E-4</v>
      </c>
      <c r="NP200" s="12"/>
      <c r="NQ200" s="11">
        <f t="shared" si="1830"/>
        <v>-6.1276924412567875E-4</v>
      </c>
      <c r="NR200" s="10">
        <f t="shared" si="1638"/>
        <v>93.519882189249756</v>
      </c>
      <c r="NS200" s="9">
        <f t="shared" si="1390"/>
        <v>90.230653523991393</v>
      </c>
      <c r="NT200" s="9">
        <f t="shared" si="1391"/>
        <v>96.786879664566513</v>
      </c>
      <c r="NU200" s="120">
        <f t="shared" si="1639"/>
        <v>93.508766594278953</v>
      </c>
      <c r="NV200" s="15">
        <f t="shared" si="1640"/>
        <v>-6.3934792790884521E-4</v>
      </c>
      <c r="NW200" s="12"/>
      <c r="NX200" s="11">
        <f t="shared" si="1831"/>
        <v>-6.2501524183016237E-4</v>
      </c>
      <c r="NY200" s="10">
        <f t="shared" si="1641"/>
        <v>93.592989877863729</v>
      </c>
      <c r="NZ200" s="9">
        <f t="shared" si="1392"/>
        <v>90.241887194860055</v>
      </c>
      <c r="OA200" s="9">
        <f t="shared" si="1393"/>
        <v>96.923536409254908</v>
      </c>
      <c r="OB200" s="120">
        <f t="shared" si="1642"/>
        <v>93.582711802057474</v>
      </c>
      <c r="OC200" s="15">
        <f t="shared" si="1643"/>
        <v>-6.515788944190334E-4</v>
      </c>
      <c r="OD200" s="12"/>
      <c r="OE200" s="11">
        <f t="shared" si="1832"/>
        <v>-6.3733645759698598E-4</v>
      </c>
      <c r="OF200" s="10">
        <f t="shared" si="1644"/>
        <v>93.666899798673768</v>
      </c>
      <c r="OG200" s="9">
        <f t="shared" si="1394"/>
        <v>90.253554785633952</v>
      </c>
      <c r="OH200" s="9">
        <f t="shared" si="1395"/>
        <v>97.061309488807296</v>
      </c>
      <c r="OI200" s="120">
        <f t="shared" si="1645"/>
        <v>93.657432137220624</v>
      </c>
      <c r="OJ200" s="15">
        <f t="shared" si="1646"/>
        <v>-6.6387640844916987E-4</v>
      </c>
      <c r="OK200" s="12"/>
      <c r="OL200" s="11">
        <f t="shared" si="1833"/>
        <v>-6.4972590352373053E-4</v>
      </c>
      <c r="OM200" s="10">
        <f t="shared" si="1647"/>
        <v>93.741587000170739</v>
      </c>
      <c r="ON200" s="9">
        <f t="shared" si="1396"/>
        <v>90.265666946859781</v>
      </c>
      <c r="OO200" s="9">
        <f t="shared" si="1397"/>
        <v>97.200137389554953</v>
      </c>
      <c r="OP200" s="120">
        <f t="shared" si="1648"/>
        <v>93.732902168207374</v>
      </c>
      <c r="OQ200" s="15">
        <f t="shared" si="1649"/>
        <v>-6.7623343271276855E-4</v>
      </c>
      <c r="OR200" s="12"/>
      <c r="OS200" s="11">
        <f t="shared" si="1834"/>
        <v>-6.6217651816544208E-4</v>
      </c>
      <c r="OT200" s="10">
        <f t="shared" si="1650"/>
        <v>93.817026057041105</v>
      </c>
      <c r="OU200" s="9">
        <f t="shared" si="1398"/>
        <v>90.278234202460382</v>
      </c>
      <c r="OV200" s="9">
        <f t="shared" si="1399"/>
        <v>97.339957832648238</v>
      </c>
      <c r="OW200" s="120">
        <f t="shared" si="1651"/>
        <v>93.80909601755431</v>
      </c>
      <c r="OX200" s="15">
        <f t="shared" si="1652"/>
        <v>-6.8864286765274408E-4</v>
      </c>
      <c r="OY200" s="12"/>
      <c r="OZ200" s="11">
        <f t="shared" si="1835"/>
        <v>-6.7468117487278932E-4</v>
      </c>
      <c r="PA200" s="10">
        <f t="shared" si="1653"/>
        <v>93.893191092030847</v>
      </c>
      <c r="PB200" s="9">
        <f t="shared" si="1400"/>
        <v>90.291266928891858</v>
      </c>
      <c r="PC200" s="9">
        <f t="shared" si="1401"/>
        <v>97.480707842514377</v>
      </c>
      <c r="PD200" s="120">
        <f t="shared" si="1654"/>
        <v>93.885987385703118</v>
      </c>
      <c r="PE200" s="15">
        <f t="shared" si="1655"/>
        <v>-7.0109756014981154E-4</v>
      </c>
      <c r="PF200" s="12"/>
      <c r="PG200" s="11">
        <f t="shared" si="1836"/>
        <v>-6.8723269051199304E-4</v>
      </c>
      <c r="PH200" s="10">
        <f t="shared" si="1656"/>
        <v>93.970055799574567</v>
      </c>
      <c r="PI200" s="9">
        <f t="shared" si="1402"/>
        <v>90.304775334206624</v>
      </c>
      <c r="PJ200" s="9">
        <f t="shared" si="1403"/>
        <v>97.622323818676165</v>
      </c>
      <c r="PK200" s="120">
        <f t="shared" si="1657"/>
        <v>93.963549576441395</v>
      </c>
      <c r="PL200" s="15">
        <f t="shared" si="1658"/>
        <v>-7.1359031256778931E-4</v>
      </c>
      <c r="PM200" s="12"/>
      <c r="PN200" s="11">
        <f t="shared" si="1837"/>
        <v>-6.9982383453142348E-4</v>
      </c>
      <c r="PO200" s="10">
        <f t="shared" si="1659"/>
        <v>94.047593471082848</v>
      </c>
      <c r="PP200" s="9">
        <f t="shared" si="1404"/>
        <v>90.318769437096577</v>
      </c>
      <c r="PQ200" s="9">
        <f t="shared" si="1405"/>
        <v>97.764741610635653</v>
      </c>
      <c r="PR200" s="120">
        <f t="shared" si="1660"/>
        <v>94.041755523866115</v>
      </c>
      <c r="PS200" s="15">
        <f t="shared" si="1661"/>
        <v>-7.2611389209975075E-4</v>
      </c>
      <c r="PT200" s="12"/>
      <c r="PU200" s="11">
        <f t="shared" si="1838"/>
        <v>-7.124473383388443E-4</v>
      </c>
      <c r="PV200" s="10">
        <f t="shared" si="1662"/>
        <v>94.125777021777992</v>
      </c>
      <c r="PW200" s="9">
        <f t="shared" si="1406"/>
        <v>90.333259045992236</v>
      </c>
      <c r="PX200" s="9">
        <f t="shared" si="1407"/>
        <v>97.907896595494975</v>
      </c>
      <c r="PY200" s="120">
        <f t="shared" si="1663"/>
        <v>94.120577820743605</v>
      </c>
      <c r="PZ200" s="15">
        <f t="shared" si="1664"/>
        <v>-7.3866104037562834E-4</v>
      </c>
      <c r="QA200" s="12"/>
      <c r="QB200" s="11">
        <f t="shared" si="1839"/>
        <v>-7.250959049500417E-4</v>
      </c>
      <c r="QC200" s="10">
        <f t="shared" si="1665"/>
        <v>94.204579018952984</v>
      </c>
      <c r="QD200" s="9">
        <f t="shared" si="1408"/>
        <v>90.348253738294346</v>
      </c>
      <c r="QE200" s="9">
        <f t="shared" si="1409"/>
        <v>98.051723757986395</v>
      </c>
      <c r="QF200" s="120">
        <f t="shared" si="1666"/>
        <v>94.19998874814037</v>
      </c>
      <c r="QG200" s="15">
        <f t="shared" si="1667"/>
        <v>-7.5122448329184349E-4</v>
      </c>
      <c r="QH200" s="12"/>
      <c r="QI200" s="11">
        <f t="shared" si="1840"/>
        <v>-7.3776221886930244E-4</v>
      </c>
      <c r="QJ200" s="10">
        <f t="shared" si="1668"/>
        <v>94.283971711528537</v>
      </c>
      <c r="QK200" s="9">
        <f t="shared" si="1410"/>
        <v>90.363762839814882</v>
      </c>
      <c r="QL200" s="9">
        <f t="shared" si="1411"/>
        <v>98.196157772562415</v>
      </c>
      <c r="QM200" s="120">
        <f t="shared" si="1669"/>
        <v>94.279960306188656</v>
      </c>
      <c r="QN200" s="15">
        <f t="shared" si="1670"/>
        <v>-7.6379694102141028E-4</v>
      </c>
      <c r="QO200" s="12"/>
      <c r="QP200" s="11">
        <f t="shared" si="1841"/>
        <v>-7.5043895616018063E-4</v>
      </c>
      <c r="QQ200" s="10">
        <f t="shared" si="1671"/>
        <v>94.363927060772724</v>
      </c>
      <c r="QR200" s="9">
        <f t="shared" si="1412"/>
        <v>90.379795404504378</v>
      </c>
      <c r="QS200" s="9">
        <f t="shared" si="1413"/>
        <v>98.341133087189505</v>
      </c>
      <c r="QT200" s="120">
        <f t="shared" si="1672"/>
        <v>94.360464245846941</v>
      </c>
      <c r="QU200" s="15">
        <f t="shared" si="1673"/>
        <v>-7.7637113816224096E-4</v>
      </c>
      <c r="QV200" s="12"/>
      <c r="QW200" s="11">
        <f t="shared" si="1842"/>
        <v>-7.6311879466408824E-4</v>
      </c>
      <c r="QX200" s="10">
        <f t="shared" si="1674"/>
        <v>94.444416772043667</v>
      </c>
      <c r="QY200" s="9">
        <f t="shared" si="1414"/>
        <v>90.39636019454197</v>
      </c>
      <c r="QZ200" s="9">
        <f t="shared" si="1415"/>
        <v>98.486584008481259</v>
      </c>
      <c r="RA200" s="120">
        <f t="shared" si="1675"/>
        <v>94.441472101511607</v>
      </c>
      <c r="RB200" s="15">
        <f t="shared" si="1676"/>
        <v>-7.8893981398072018E-4</v>
      </c>
      <c r="RC200" s="12"/>
      <c r="RD200" s="11">
        <f t="shared" si="1843"/>
        <v>-7.7579442432357769E-4</v>
      </c>
      <c r="RE200" s="10">
        <f t="shared" si="1677"/>
        <v>94.525412327411502</v>
      </c>
      <c r="RF200" s="9">
        <f t="shared" si="1416"/>
        <v>90.413465660863366</v>
      </c>
      <c r="RG200" s="9">
        <f t="shared" si="1417"/>
        <v>98.632444787265626</v>
      </c>
      <c r="RH200" s="120">
        <f t="shared" si="1678"/>
        <v>94.522955224064503</v>
      </c>
      <c r="RI200" s="15">
        <f t="shared" si="1679"/>
        <v>-8.0149573265488191E-4</v>
      </c>
      <c r="RJ200" s="12"/>
      <c r="RK200" s="11">
        <f t="shared" si="1844"/>
        <v>-7.8845855751421212E-4</v>
      </c>
      <c r="RL200" s="10">
        <f t="shared" si="1680"/>
        <v>94.606885018743498</v>
      </c>
      <c r="RM200" s="9">
        <f t="shared" si="1418"/>
        <v>90.431119924198285</v>
      </c>
      <c r="RN200" s="9">
        <f t="shared" si="1419"/>
        <v>98.778649417562335</v>
      </c>
      <c r="RO200" s="120">
        <f t="shared" si="1681"/>
        <v>94.60488467088031</v>
      </c>
      <c r="RP200" s="15">
        <f t="shared" si="1682"/>
        <v>-8.1403166552032797E-4</v>
      </c>
      <c r="RQ200" s="12"/>
      <c r="RR200" s="11">
        <f t="shared" si="1845"/>
        <v>-8.0110391126719815E-4</v>
      </c>
      <c r="RS200" s="10">
        <f t="shared" si="1683"/>
        <v>94.688805837157602</v>
      </c>
      <c r="RT200" s="9">
        <f t="shared" si="1420"/>
        <v>90.449330755435852</v>
      </c>
      <c r="RU200" s="9">
        <f t="shared" si="1421"/>
        <v>98.925131933815862</v>
      </c>
      <c r="RV200" s="120">
        <f t="shared" si="1684"/>
        <v>94.687231344625857</v>
      </c>
      <c r="RW200" s="15">
        <f t="shared" si="1685"/>
        <v>-8.2654042197044281E-4</v>
      </c>
      <c r="RX200" s="12"/>
      <c r="RY200" s="11">
        <f t="shared" si="1846"/>
        <v>-8.1372323835514446E-4</v>
      </c>
      <c r="RZ200" s="10">
        <f t="shared" si="1686"/>
        <v>94.771145612337364</v>
      </c>
      <c r="SA200" s="9">
        <f t="shared" si="1422"/>
        <v>90.468105557483597</v>
      </c>
      <c r="SB200" s="9">
        <f t="shared" si="1423"/>
        <v>99.071826748102723</v>
      </c>
      <c r="SC200" s="120">
        <f t="shared" si="1687"/>
        <v>94.76996615279316</v>
      </c>
      <c r="SD200" s="15">
        <f t="shared" si="1688"/>
        <v>-8.3901488410911124E-4</v>
      </c>
      <c r="SE200" s="12"/>
      <c r="SF200" s="11">
        <f t="shared" si="1847"/>
        <v>-8.263093621651206E-4</v>
      </c>
      <c r="SG200" s="10">
        <f t="shared" si="1689"/>
        <v>94.853875172732586</v>
      </c>
      <c r="SH200" s="9">
        <f t="shared" si="1424"/>
        <v>90.487451348948596</v>
      </c>
      <c r="SI200" s="9">
        <f t="shared" si="1425"/>
        <v>99.218668548853586</v>
      </c>
      <c r="SJ200" s="120">
        <f t="shared" si="1690"/>
        <v>94.853059948901091</v>
      </c>
      <c r="SK200" s="15">
        <f t="shared" si="1691"/>
        <v>-8.5144799846572088E-4</v>
      </c>
      <c r="SL200" s="12"/>
      <c r="SM200" s="11">
        <f t="shared" si="1848"/>
        <v>-8.3885516845937157E-4</v>
      </c>
      <c r="SN200" s="10">
        <f t="shared" si="1692"/>
        <v>94.936965286508268</v>
      </c>
      <c r="SO200" s="9">
        <f t="shared" si="1426"/>
        <v>90.507374747801066</v>
      </c>
      <c r="SP200" s="9">
        <f t="shared" si="1427"/>
        <v>99.365592231437475</v>
      </c>
      <c r="SQ200" s="120">
        <f t="shared" si="1693"/>
        <v>94.936483489619263</v>
      </c>
      <c r="SR200" s="15">
        <f t="shared" si="1694"/>
        <v>-8.6383277081897997E-4</v>
      </c>
      <c r="SS200" s="12"/>
      <c r="ST200" s="11">
        <f t="shared" si="1849"/>
        <v>-8.5135360025840375E-4</v>
      </c>
      <c r="SU200" s="10">
        <f t="shared" si="1695"/>
        <v>95.020386618484537</v>
      </c>
      <c r="SV200" s="9">
        <f t="shared" si="1428"/>
        <v>90.527881955159444</v>
      </c>
      <c r="SW200" s="9">
        <f t="shared" si="1429"/>
        <v>99.512532230910793</v>
      </c>
      <c r="SX200" s="120">
        <f t="shared" si="1696"/>
        <v>95.020207093035111</v>
      </c>
      <c r="SY200" s="15">
        <f t="shared" si="1697"/>
        <v>-8.7616220270940069E-4</v>
      </c>
      <c r="SZ200" s="12"/>
      <c r="TA200" s="11">
        <f t="shared" si="1850"/>
        <v>-8.6379759414209113E-4</v>
      </c>
      <c r="TB200" s="10">
        <f t="shared" si="1698"/>
        <v>95.104109386830515</v>
      </c>
      <c r="TC200" s="9">
        <f t="shared" si="1430"/>
        <v>90.548978736392939</v>
      </c>
      <c r="TD200" s="9">
        <f t="shared" si="1431"/>
        <v>99.659424153076699</v>
      </c>
      <c r="TE200" s="120">
        <f t="shared" si="1699"/>
        <v>95.104201444734827</v>
      </c>
      <c r="TF200" s="15">
        <f t="shared" si="1700"/>
        <v>-8.8842945233924661E-4</v>
      </c>
      <c r="TG200" s="12"/>
      <c r="TH200" s="11">
        <f t="shared" si="1851"/>
        <v>-8.7618024197147959E-4</v>
      </c>
      <c r="TI200" s="10">
        <f t="shared" si="1701"/>
        <v>95.188104172895322</v>
      </c>
      <c r="TJ200" s="9">
        <f t="shared" si="1432"/>
        <v>90.570670410265961</v>
      </c>
      <c r="TK200" s="9">
        <f t="shared" si="1433"/>
        <v>99.806204105687044</v>
      </c>
      <c r="TL200" s="120">
        <f t="shared" si="1702"/>
        <v>95.188437257976503</v>
      </c>
      <c r="TM200" s="15">
        <f t="shared" si="1703"/>
        <v>-9.0062777041150378E-4</v>
      </c>
      <c r="TN200" s="12"/>
      <c r="TO200" s="11">
        <f t="shared" si="1852"/>
        <v>-8.8849472654736717E-4</v>
      </c>
      <c r="TP200" s="10">
        <f t="shared" si="1704"/>
        <v>95.272341579914482</v>
      </c>
      <c r="TQ200" s="9">
        <f t="shared" si="1434"/>
        <v>90.592961835657974</v>
      </c>
      <c r="TR200" s="9">
        <f t="shared" si="1435"/>
        <v>99.952807480720267</v>
      </c>
      <c r="TS200" s="120">
        <f t="shared" si="1705"/>
        <v>95.272884658189128</v>
      </c>
      <c r="TT200" s="15">
        <f t="shared" si="1706"/>
        <v>-9.1275038267552401E-4</v>
      </c>
      <c r="TU200" s="12"/>
      <c r="TV200" s="11">
        <f t="shared" si="1853"/>
        <v>-9.0073420369008524E-4</v>
      </c>
      <c r="TW200" s="10">
        <f t="shared" si="1707"/>
        <v>95.356791614611353</v>
      </c>
      <c r="TX200" s="9">
        <f t="shared" si="1436"/>
        <v>90.615857392945799</v>
      </c>
      <c r="TY200" s="9">
        <f t="shared" si="1437"/>
        <v>100.09917147420663</v>
      </c>
      <c r="TZ200" s="120">
        <f t="shared" si="1708"/>
        <v>95.357514433576213</v>
      </c>
      <c r="UA200" s="15">
        <f t="shared" si="1709"/>
        <v>-9.2479073747004997E-4</v>
      </c>
      <c r="UB200" s="12"/>
      <c r="UC200" s="11">
        <f t="shared" si="1854"/>
        <v>-9.1289205106201128E-4</v>
      </c>
      <c r="UD200" s="10">
        <f t="shared" si="1710"/>
        <v>95.441424943903698</v>
      </c>
      <c r="UE200" s="9">
        <f t="shared" si="1438"/>
        <v>90.639360978154144</v>
      </c>
      <c r="UF200" s="9">
        <f t="shared" si="1439"/>
        <v>100.24523250619907</v>
      </c>
      <c r="UG200" s="120">
        <f t="shared" si="1711"/>
        <v>95.442296742176609</v>
      </c>
      <c r="UH200" s="15">
        <f t="shared" si="1712"/>
        <v>-9.3674225469522298E-4</v>
      </c>
      <c r="UI200" s="12"/>
      <c r="UJ200" s="11">
        <f t="shared" si="1855"/>
        <v>-9.2496161604498377E-4</v>
      </c>
      <c r="UK200" s="10">
        <f t="shared" si="1713"/>
        <v>95.52621159578959</v>
      </c>
      <c r="UL200" s="9">
        <f t="shared" si="1440"/>
        <v>90.663475985207057</v>
      </c>
      <c r="UM200" s="9">
        <f t="shared" si="1441"/>
        <v>100.39092843958676</v>
      </c>
      <c r="UN200" s="120">
        <f t="shared" si="1714"/>
        <v>95.527202212396901</v>
      </c>
      <c r="UO200" s="15">
        <f t="shared" si="1715"/>
        <v>-9.4859854391689811E-4</v>
      </c>
      <c r="UP200" s="12"/>
      <c r="UQ200" s="11">
        <f t="shared" si="1856"/>
        <v>-9.3693643501016068E-4</v>
      </c>
      <c r="UR200" s="10">
        <f t="shared" si="1716"/>
        <v>95.611122065405382</v>
      </c>
      <c r="US200" s="9">
        <f t="shared" si="1442"/>
        <v>90.688205299766409</v>
      </c>
      <c r="UT200" s="9">
        <f t="shared" si="1443"/>
        <v>100.53619651555081</v>
      </c>
      <c r="UU200" s="120">
        <f t="shared" si="1717"/>
        <v>95.612200907658604</v>
      </c>
      <c r="UV200" s="15">
        <f t="shared" si="1718"/>
        <v>-9.603532036379605E-4</v>
      </c>
      <c r="UW200" s="12"/>
      <c r="UX200" s="11">
        <f t="shared" si="1857"/>
        <v>-9.4881003170910313E-4</v>
      </c>
      <c r="UY200" s="10">
        <f t="shared" si="1719"/>
        <v>95.696126274623623</v>
      </c>
      <c r="UZ200" s="9">
        <f t="shared" si="1444"/>
        <v>90.713551283420827</v>
      </c>
      <c r="VA200" s="9">
        <f t="shared" si="1445"/>
        <v>100.68097535262152</v>
      </c>
      <c r="VB200" s="120">
        <f t="shared" si="1720"/>
        <v>95.697263318021172</v>
      </c>
      <c r="VC200" s="15">
        <f t="shared" si="1721"/>
        <v>-9.720000177835833E-4</v>
      </c>
      <c r="VD200" s="12"/>
      <c r="VE200" s="11">
        <f t="shared" si="1858"/>
        <v>-9.6057611485002759E-4</v>
      </c>
      <c r="VF200" s="10">
        <f t="shared" si="1722"/>
        <v>95.781194568821036</v>
      </c>
      <c r="VG200" s="9">
        <f t="shared" si="1446"/>
        <v>90.739515768682111</v>
      </c>
      <c r="VH200" s="9">
        <f t="shared" si="1447"/>
        <v>100.82520311606325</v>
      </c>
      <c r="VI200" s="120">
        <f t="shared" si="1723"/>
        <v>95.78235944237268</v>
      </c>
      <c r="VJ200" s="15">
        <f t="shared" si="1724"/>
        <v>-9.8353277767184192E-4</v>
      </c>
      <c r="VK200" s="12"/>
      <c r="VL200" s="11">
        <f t="shared" si="1859"/>
        <v>-9.7222839928108509E-4</v>
      </c>
      <c r="VM200" s="10">
        <f t="shared" si="1725"/>
        <v>95.866296794514682</v>
      </c>
      <c r="VN200" s="9">
        <f t="shared" si="1448"/>
        <v>90.766100045314175</v>
      </c>
      <c r="VO200" s="9">
        <f t="shared" si="1449"/>
        <v>100.96882304703054</v>
      </c>
      <c r="VP200" s="120">
        <f t="shared" si="1726"/>
        <v>95.867461546172365</v>
      </c>
      <c r="VQ200" s="15">
        <f t="shared" si="1727"/>
        <v>-9.9494582253733328E-4</v>
      </c>
      <c r="VR200" s="12"/>
      <c r="VS200" s="11">
        <f t="shared" si="1860"/>
        <v>-9.8376114946192275E-4</v>
      </c>
      <c r="VT200" s="10">
        <f t="shared" si="1728"/>
        <v>95.951405071777842</v>
      </c>
      <c r="VU200" s="9">
        <f t="shared" si="1450"/>
        <v>90.793304876623296</v>
      </c>
      <c r="VV200" s="9">
        <f t="shared" si="1451"/>
        <v>101.11181036010835</v>
      </c>
      <c r="VW200" s="120">
        <f t="shared" si="1729"/>
        <v>95.95255761836583</v>
      </c>
      <c r="VX200" s="15">
        <f t="shared" si="1730"/>
        <v>-1.0062366609281614E-3</v>
      </c>
      <c r="VY200" s="12"/>
      <c r="VZ200" s="11">
        <f t="shared" si="1861"/>
        <v>-9.9517181518712764E-4</v>
      </c>
      <c r="WA200" s="10">
        <f t="shared" si="1731"/>
        <v>96.036507323996403</v>
      </c>
      <c r="WB200" s="9">
        <f t="shared" si="1452"/>
        <v>90.821130662828253</v>
      </c>
      <c r="WC200" s="9">
        <f t="shared" si="1453"/>
        <v>101.25415154202415</v>
      </c>
      <c r="WD200" s="120">
        <f t="shared" si="1732"/>
        <v>96.037641102426193</v>
      </c>
      <c r="WE200" s="15">
        <f t="shared" si="1733"/>
        <v>-1.0174039360330049E-3</v>
      </c>
      <c r="WF200" s="12"/>
      <c r="WG200" s="11">
        <f t="shared" si="1862"/>
        <v>-1.0064589870208338E-3</v>
      </c>
      <c r="WH200" s="10">
        <f t="shared" si="1734"/>
        <v>96.121596956790967</v>
      </c>
      <c r="WI200" s="9">
        <f t="shared" si="1454"/>
        <v>90.849577500754691</v>
      </c>
      <c r="WJ200" s="9">
        <f t="shared" si="1455"/>
        <v>101.39583428299549</v>
      </c>
      <c r="WK200" s="120">
        <f t="shared" si="1735"/>
        <v>96.122705891875086</v>
      </c>
      <c r="WL200" s="15">
        <f t="shared" si="1736"/>
        <v>-1.0284464379882988E-3</v>
      </c>
      <c r="WM200" s="12"/>
      <c r="WN200" s="11">
        <f t="shared" si="1863"/>
        <v>-1.0176214036022517E-3</v>
      </c>
      <c r="WO200" s="10">
        <f t="shared" si="1737"/>
        <v>96.20666782733079</v>
      </c>
      <c r="WP200" s="9">
        <f t="shared" si="1456"/>
        <v>90.878645191309687</v>
      </c>
      <c r="WQ200" s="9">
        <f t="shared" si="1457"/>
        <v>101.53684743574198</v>
      </c>
      <c r="WR200" s="120">
        <f t="shared" si="1738"/>
        <v>96.207746313525831</v>
      </c>
      <c r="WS200" s="15">
        <f t="shared" si="1739"/>
        <v>-1.0393630991522554E-3</v>
      </c>
      <c r="WT200" s="12"/>
      <c r="WU200" s="11">
        <f t="shared" si="1864"/>
        <v>-1.0286579469660278E-3</v>
      </c>
      <c r="WV200" s="10">
        <f t="shared" si="1740"/>
        <v>96.291714227620275</v>
      </c>
      <c r="WW200" s="9">
        <f t="shared" si="1458"/>
        <v>90.908333247219815</v>
      </c>
      <c r="WX200" s="9">
        <f t="shared" si="1459"/>
        <v>101.67718097420384</v>
      </c>
      <c r="WY200" s="120">
        <f t="shared" si="1741"/>
        <v>96.292757110711818</v>
      </c>
      <c r="WZ200" s="15">
        <f t="shared" si="1742"/>
        <v>-1.0501529893246083E-3</v>
      </c>
      <c r="XA200" s="12"/>
      <c r="XB200" s="11">
        <f t="shared" si="1865"/>
        <v>-1.0395676378032387E-3</v>
      </c>
      <c r="XC200" s="10">
        <f t="shared" si="1743"/>
        <v>96.376730867761836</v>
      </c>
      <c r="XD200" s="9">
        <f t="shared" si="1460"/>
        <v>90.938640900998408</v>
      </c>
      <c r="XE200" s="9">
        <f t="shared" si="1461"/>
        <v>101.81682595209942</v>
      </c>
      <c r="XF200" s="120">
        <f t="shared" si="1744"/>
        <v>96.377733426548915</v>
      </c>
      <c r="XG200" s="15">
        <f t="shared" si="1745"/>
        <v>-1.0608153109282945E-3</v>
      </c>
      <c r="XH200" s="12"/>
      <c r="XI200" s="11">
        <f t="shared" si="1866"/>
        <v>-1.0503496306794036E-3</v>
      </c>
      <c r="XJ200" s="10">
        <f t="shared" si="1746"/>
        <v>96.461712859244415</v>
      </c>
      <c r="XK200" s="9">
        <f t="shared" si="1462"/>
        <v>90.969567113108724</v>
      </c>
      <c r="XL200" s="9">
        <f t="shared" si="1463"/>
        <v>101.95577446143673</v>
      </c>
      <c r="XM200" s="120">
        <f t="shared" si="1747"/>
        <v>96.462670787272728</v>
      </c>
      <c r="XN200" s="15">
        <f t="shared" si="1748"/>
        <v>-1.0713493941675242E-3</v>
      </c>
      <c r="XO200" s="12"/>
      <c r="XP200" s="11">
        <f t="shared" si="1867"/>
        <v>-1.061003209224122E-3</v>
      </c>
      <c r="XQ200" s="10">
        <f t="shared" si="1749"/>
        <v>96.546655698299034</v>
      </c>
      <c r="XR200" s="9">
        <f t="shared" si="1464"/>
        <v>91.001110580291069</v>
      </c>
      <c r="XS200" s="9">
        <f t="shared" si="1465"/>
        <v>102.09401959109083</v>
      </c>
      <c r="XT200" s="120">
        <f t="shared" si="1750"/>
        <v>96.547565085690948</v>
      </c>
      <c r="XU200" s="15">
        <f t="shared" si="1751"/>
        <v>-1.0817546921763203E-3</v>
      </c>
      <c r="XV200" s="12"/>
      <c r="XW200" s="11">
        <f t="shared" si="1868"/>
        <v>-1.0715277813065352E-3</v>
      </c>
      <c r="XX200" s="10">
        <f t="shared" si="1752"/>
        <v>96.631555249361597</v>
      </c>
      <c r="XY200" s="9">
        <f t="shared" si="1466"/>
        <v>91.033269744022846</v>
      </c>
      <c r="XZ200" s="9">
        <f t="shared" si="1467"/>
        <v>102.23155538555507</v>
      </c>
      <c r="YA200" s="120">
        <f t="shared" si="1753"/>
        <v>96.63241256478895</v>
      </c>
      <c r="YB200" s="15">
        <f t="shared" si="1754"/>
        <v>-1.0920307761710217E-3</v>
      </c>
      <c r="YC200" s="12"/>
      <c r="YD200" s="11">
        <f t="shared" si="1869"/>
        <v>-1.0819228742103241E-3</v>
      </c>
      <c r="YE200" s="10">
        <f t="shared" si="1755"/>
        <v>96.716407728681972</v>
      </c>
      <c r="YF200" s="9">
        <f t="shared" si="1468"/>
        <v>91.066042799082169</v>
      </c>
      <c r="YG200" s="9">
        <f t="shared" si="1469"/>
        <v>102.36837680395946</v>
      </c>
      <c r="YH200" s="120">
        <f t="shared" si="1756"/>
        <v>96.717209801520823</v>
      </c>
      <c r="YI200" s="15">
        <f t="shared" si="1757"/>
        <v>-1.1021773306187548E-3</v>
      </c>
      <c r="YJ200" s="12"/>
      <c r="YK200" s="11">
        <f t="shared" si="1870"/>
        <v>-1.0921881298203776E-3</v>
      </c>
      <c r="YL200" s="10">
        <f t="shared" si="1758"/>
        <v>96.801209688111641</v>
      </c>
      <c r="YM200" s="9">
        <f t="shared" si="1470"/>
        <v>91.099427702186887</v>
      </c>
      <c r="YN200" s="9">
        <f t="shared" si="1471"/>
        <v>102.50447967945097</v>
      </c>
      <c r="YO200" s="120">
        <f t="shared" si="1759"/>
        <v>96.80195369081892</v>
      </c>
      <c r="YP200" s="15">
        <f t="shared" si="1760"/>
        <v>-1.1121941484338142E-3</v>
      </c>
      <c r="YQ200" s="12"/>
      <c r="YR200" s="11">
        <f t="shared" si="1871"/>
        <v>-1.1023232998333095E-3</v>
      </c>
      <c r="YS200" s="10">
        <f t="shared" si="1761"/>
        <v>96.885957999103653</v>
      </c>
      <c r="YT200" s="9">
        <f t="shared" si="1472"/>
        <v>91.133422180682146</v>
      </c>
      <c r="YU200" s="9">
        <f t="shared" si="1473"/>
        <v>102.63986067901595</v>
      </c>
      <c r="YV200" s="120">
        <f t="shared" si="1762"/>
        <v>96.88664142984905</v>
      </c>
      <c r="YW200" s="15">
        <f t="shared" si="1763"/>
        <v>-1.1220811262124878E-3</v>
      </c>
      <c r="YX200" s="12"/>
      <c r="YY200" s="11">
        <f t="shared" si="1872"/>
        <v>-1.1123282410024676E-3</v>
      </c>
      <c r="YZ200" s="10">
        <f t="shared" si="1764"/>
        <v>96.970649836952077</v>
      </c>
      <c r="ZA200" s="9">
        <f t="shared" si="1474"/>
        <v>91.168023741251247</v>
      </c>
      <c r="ZB200" s="9">
        <f t="shared" si="1475"/>
        <v>102.77451726382343</v>
      </c>
      <c r="ZC200" s="120">
        <f t="shared" si="1765"/>
        <v>96.971270502537337</v>
      </c>
      <c r="ZD200" s="15">
        <f t="shared" si="1766"/>
        <v>-1.1318382595163219E-3</v>
      </c>
      <c r="ZE200" s="12"/>
      <c r="ZF200" s="11">
        <f t="shared" si="1873"/>
        <v>-1.1222029104277489E-3</v>
      </c>
      <c r="ZG200" s="10">
        <f t="shared" si="1767"/>
        <v>97.055282665298023</v>
      </c>
      <c r="ZH200" s="9">
        <f t="shared" si="1476"/>
        <v>91.203229678625874</v>
      </c>
      <c r="ZI200" s="9">
        <f t="shared" si="1477"/>
        <v>102.90844765015692</v>
      </c>
      <c r="ZJ200" s="120">
        <f t="shared" si="1768"/>
        <v>97.055838664391388</v>
      </c>
      <c r="ZK200" s="15">
        <f t="shared" si="1769"/>
        <v>-1.1414656382129091E-3</v>
      </c>
      <c r="ZL200" s="12"/>
      <c r="ZM200" s="11">
        <f t="shared" si="1874"/>
        <v>-1.131947360899352E-3</v>
      </c>
      <c r="ZN200" s="10">
        <f t="shared" si="1770"/>
        <v>97.139854220924605</v>
      </c>
      <c r="ZO200" s="9">
        <f t="shared" si="1478"/>
        <v>91.239037084273207</v>
      </c>
      <c r="ZP200" s="9">
        <f t="shared" si="1479"/>
        <v>103.04165077100308</v>
      </c>
      <c r="ZQ200" s="120">
        <f t="shared" si="1771"/>
        <v>97.140343927638142</v>
      </c>
      <c r="ZR200" s="15">
        <f t="shared" si="1772"/>
        <v>-1.1509634418829513E-3</v>
      </c>
      <c r="ZS200" s="12"/>
      <c r="ZT200" s="11">
        <f t="shared" si="1875"/>
        <v>-1.1415617363045253E-3</v>
      </c>
      <c r="ZU200" s="10">
        <f t="shared" si="1773"/>
        <v>97.22436249886411</v>
      </c>
      <c r="ZV200" s="9">
        <f t="shared" si="1480"/>
        <v>91.275442855038946</v>
      </c>
      <c r="ZW200" s="9">
        <f t="shared" si="1481"/>
        <v>103.17412623834726</v>
      </c>
      <c r="ZX200" s="120">
        <f t="shared" si="1774"/>
        <v>97.224784546693101</v>
      </c>
      <c r="ZY200" s="15">
        <f t="shared" si="1775"/>
        <v>-1.1603319353005485E-3</v>
      </c>
      <c r="ZZ200" s="12"/>
      <c r="AAA200" s="11">
        <f t="shared" si="1876"/>
        <v>-1.151046267104446E-3</v>
      </c>
      <c r="AAB200" s="10">
        <f t="shared" si="1776"/>
        <v>97.308805737832444</v>
      </c>
      <c r="AAC200" s="9">
        <f t="shared" si="1482"/>
        <v>91.312443701726664</v>
      </c>
      <c r="AAD200" s="9">
        <f t="shared" si="1483"/>
        <v>103.30587430623395</v>
      </c>
      <c r="AAE200" s="120">
        <f t="shared" si="1777"/>
        <v>97.309159003980312</v>
      </c>
      <c r="AAF200" s="15">
        <f t="shared" si="1778"/>
        <v>-1.1695714639943192E-3</v>
      </c>
      <c r="AAG200" s="12"/>
      <c r="AAH200" s="11">
        <f t="shared" si="1877"/>
        <v>-1.1604012658889581E-3</v>
      </c>
      <c r="AAI200" s="10">
        <f t="shared" si="1779"/>
        <v>97.393182406010368</v>
      </c>
      <c r="AAJ200" s="9">
        <f t="shared" si="1484"/>
        <v>91.350036157595341</v>
      </c>
      <c r="AAK200" s="9">
        <f t="shared" si="1485"/>
        <v>103.43689583463255</v>
      </c>
      <c r="AAL200" s="120">
        <f t="shared" si="1780"/>
        <v>97.393465996113946</v>
      </c>
      <c r="AAM200" s="15">
        <f t="shared" si="1781"/>
        <v>-1.1786824498949985E-3</v>
      </c>
      <c r="AAN200" s="12"/>
      <c r="AAO200" s="11">
        <f t="shared" si="1782"/>
        <v>-1.1696271230151095E-3</v>
      </c>
      <c r="AAP200" s="10">
        <f t="shared" si="1783"/>
        <v>97.477491187183105</v>
      </c>
      <c r="AAQ200" s="9">
        <f t="shared" si="1486"/>
        <v>91.388216586758361</v>
      </c>
      <c r="AAR200" s="9">
        <f t="shared" si="1487"/>
        <v>103.56719225415148</v>
      </c>
      <c r="AAS200" s="120">
        <f t="shared" si="1784"/>
        <v>97.477704420454927</v>
      </c>
      <c r="AAT200" s="15">
        <f t="shared" si="1785"/>
        <v>-1.1876653870754057E-3</v>
      </c>
      <c r="AAU200" s="12"/>
      <c r="AAV200" s="11">
        <f t="shared" si="1786"/>
        <v>-1.1787243023354986E-3</v>
      </c>
      <c r="AAW200" s="10">
        <f t="shared" si="1787"/>
        <v>97.561730967251833</v>
      </c>
      <c r="AAX200" s="9">
        <f t="shared" si="1488"/>
        <v>91.426981192468475</v>
      </c>
      <c r="AAY200" s="9">
        <f t="shared" si="1489"/>
        <v>103.69676553163119</v>
      </c>
      <c r="AAZ200" s="120">
        <f t="shared" si="1788"/>
        <v>97.561873362049823</v>
      </c>
      <c r="ABA200" s="15">
        <f t="shared" si="1789"/>
        <v>-1.1965208375872049E-3</v>
      </c>
      <c r="ABB200" s="12"/>
      <c r="ABC200" s="11">
        <f t="shared" si="1227"/>
        <v>-1.1876933370210977E-3</v>
      </c>
      <c r="ABD200" s="10">
        <f t="shared" si="1228"/>
        <v>97.645900821125053</v>
      </c>
      <c r="ABE200" s="9">
        <f t="shared" si="1490"/>
        <v>91.466326025274867</v>
      </c>
      <c r="ABF200" s="9">
        <f t="shared" si="1229"/>
        <v>103.82561813664977</v>
      </c>
      <c r="ABG200" s="120">
        <f t="shared" si="1790"/>
        <v>97.645972080962309</v>
      </c>
      <c r="ABH200" s="15">
        <f t="shared" si="1230"/>
        <v>-1.2052494273991753E-3</v>
      </c>
      <c r="ABI200" s="12"/>
      <c r="ABJ200" s="11">
        <f t="shared" si="1231"/>
        <v>-1.1965348254833993E-3</v>
      </c>
      <c r="ABK200" s="10">
        <f t="shared" si="1232"/>
        <v>97.72999999999999</v>
      </c>
      <c r="ABL200" s="9">
        <f t="shared" si="1491"/>
        <v>91.506246991039504</v>
      </c>
      <c r="ABM200" s="9"/>
      <c r="ABN200" s="101">
        <f t="shared" si="1791"/>
        <v>97.72999999999999</v>
      </c>
      <c r="ABO200" s="15">
        <f t="shared" si="1233"/>
        <v>-1.2138518424400387E-3</v>
      </c>
      <c r="ABP200" s="11"/>
      <c r="ABQ200" s="11"/>
    </row>
    <row r="201" spans="1:745" x14ac:dyDescent="0.2">
      <c r="A201" s="1">
        <f t="shared" si="1492"/>
        <v>175.2</v>
      </c>
      <c r="B201" s="1">
        <f t="shared" si="1792"/>
        <v>-530.86680486868977</v>
      </c>
      <c r="C201" s="1">
        <f t="shared" si="1793"/>
        <v>-2564065.8939724509</v>
      </c>
      <c r="D201" s="2">
        <f t="shared" si="1794"/>
        <v>119.74</v>
      </c>
      <c r="E201" s="7">
        <f t="shared" si="1795"/>
        <v>2.8300000000000001E-3</v>
      </c>
      <c r="F201" s="1">
        <f t="shared" si="1796"/>
        <v>6.2352202539999999E-2</v>
      </c>
      <c r="G201" s="2">
        <f t="shared" si="1797"/>
        <v>3500</v>
      </c>
      <c r="H201" s="3">
        <f t="shared" si="1164"/>
        <v>58.333333333333336</v>
      </c>
      <c r="I201" s="3">
        <f t="shared" si="1165"/>
        <v>366.52</v>
      </c>
      <c r="J201" s="1">
        <f t="shared" si="1798"/>
        <v>0.77</v>
      </c>
      <c r="K201" s="1">
        <f t="shared" si="1799"/>
        <v>0.65</v>
      </c>
      <c r="L201" s="1">
        <f t="shared" si="1166"/>
        <v>0.50050000000000006</v>
      </c>
      <c r="M201" s="40">
        <f t="shared" si="1167"/>
        <v>9.0273513153513143</v>
      </c>
      <c r="N201" s="40">
        <f t="shared" si="1168"/>
        <v>685.17596483516479</v>
      </c>
      <c r="O201" s="1">
        <f t="shared" si="1800"/>
        <v>22.01</v>
      </c>
      <c r="P201" s="1">
        <f t="shared" si="1801"/>
        <v>101</v>
      </c>
      <c r="Q201" s="2">
        <f t="shared" si="1802"/>
        <v>9568.08</v>
      </c>
      <c r="R201" s="1">
        <f t="shared" si="1169"/>
        <v>95.680800000000005</v>
      </c>
      <c r="S201" s="7">
        <f t="shared" si="1803"/>
        <v>0.1084</v>
      </c>
      <c r="T201" s="7">
        <f t="shared" si="1170"/>
        <v>9.228889823999999E-3</v>
      </c>
      <c r="U201" s="7">
        <f t="shared" si="1171"/>
        <v>5.2029491518009133E-2</v>
      </c>
      <c r="V201" s="40">
        <f t="shared" si="1172"/>
        <v>5127.2756619537149</v>
      </c>
      <c r="W201" s="1">
        <f t="shared" si="1804"/>
        <v>0</v>
      </c>
      <c r="X201" s="1">
        <f t="shared" si="1805"/>
        <v>119.74</v>
      </c>
      <c r="Y201" s="1">
        <f t="shared" si="1806"/>
        <v>97.72999999999999</v>
      </c>
      <c r="Z201" s="6">
        <f t="shared" si="1173"/>
        <v>0.80246106979523479</v>
      </c>
      <c r="AA201" s="2">
        <f t="shared" si="1807"/>
        <v>464.2</v>
      </c>
      <c r="AB201" s="40">
        <f t="shared" si="1174"/>
        <v>27481.926356927921</v>
      </c>
      <c r="AC201" s="1">
        <f t="shared" si="1175"/>
        <v>0.20611977595863853</v>
      </c>
      <c r="AD201" s="2">
        <f t="shared" si="1878"/>
        <v>79</v>
      </c>
      <c r="AE201" s="10">
        <f t="shared" si="1176"/>
        <v>16.283462300732445</v>
      </c>
      <c r="AF201" s="12">
        <f t="shared" si="1177"/>
        <v>7.10891482782878E-2</v>
      </c>
      <c r="AG201" s="43">
        <f t="shared" si="1178"/>
        <v>-1.3484544850063379E-4</v>
      </c>
      <c r="AH201" s="97">
        <f t="shared" si="1179"/>
        <v>3.4725798328935982E-5</v>
      </c>
      <c r="AI201" s="11">
        <f t="shared" si="1180"/>
        <v>0</v>
      </c>
      <c r="AJ201" s="43">
        <f t="shared" si="1181"/>
        <v>2.0143844754937257E-3</v>
      </c>
      <c r="AK201" s="43"/>
      <c r="AL201" s="11">
        <f t="shared" si="1182"/>
        <v>0</v>
      </c>
      <c r="AM201" s="10">
        <f t="shared" si="1183"/>
        <v>90.095914024265753</v>
      </c>
      <c r="AN201" s="9"/>
      <c r="AO201" s="9">
        <f t="shared" si="1184"/>
        <v>89.924637595104045</v>
      </c>
      <c r="AP201" s="108">
        <f t="shared" si="1493"/>
        <v>89.924637595104045</v>
      </c>
      <c r="AQ201" s="15">
        <f t="shared" si="1185"/>
        <v>0</v>
      </c>
      <c r="AR201" s="49"/>
      <c r="AS201" s="11">
        <f t="shared" si="1186"/>
        <v>1.6703226806128375E-5</v>
      </c>
      <c r="AT201" s="10">
        <f t="shared" si="1187"/>
        <v>90.010271975986598</v>
      </c>
      <c r="AU201" s="9">
        <f t="shared" si="1188"/>
        <v>89.924637595104045</v>
      </c>
      <c r="AV201" s="9">
        <f t="shared" si="1189"/>
        <v>89.754178501208145</v>
      </c>
      <c r="AW201" s="101">
        <f t="shared" si="1494"/>
        <v>89.839408048156088</v>
      </c>
      <c r="AX201" s="15">
        <f t="shared" si="1495"/>
        <v>1.6622774464886286E-5</v>
      </c>
      <c r="AY201" s="49"/>
      <c r="AZ201" s="11">
        <f t="shared" si="1190"/>
        <v>3.3327482560795638E-5</v>
      </c>
      <c r="BA201" s="10">
        <f t="shared" si="1191"/>
        <v>89.925027166660996</v>
      </c>
      <c r="BB201" s="9">
        <f t="shared" si="1192"/>
        <v>89.924630001390739</v>
      </c>
      <c r="BC201" s="9">
        <f t="shared" si="1193"/>
        <v>89.584517043776358</v>
      </c>
      <c r="BD201" s="101">
        <f t="shared" si="1496"/>
        <v>89.754573522583541</v>
      </c>
      <c r="BE201" s="15">
        <f t="shared" si="1194"/>
        <v>3.3167024755286575E-5</v>
      </c>
      <c r="BF201" s="49"/>
      <c r="BG201" s="11">
        <f t="shared" si="1195"/>
        <v>4.9873185957300551E-5</v>
      </c>
      <c r="BH201" s="10">
        <f t="shared" si="1196"/>
        <v>89.840162259570889</v>
      </c>
      <c r="BI201" s="9">
        <f t="shared" si="1197"/>
        <v>89.924599769855575</v>
      </c>
      <c r="BJ201" s="9">
        <f t="shared" si="1198"/>
        <v>89.415633697920185</v>
      </c>
      <c r="BK201" s="101">
        <f t="shared" si="1497"/>
        <v>89.67011673388788</v>
      </c>
      <c r="BL201" s="15">
        <f t="shared" si="1199"/>
        <v>4.963318782644231E-5</v>
      </c>
      <c r="BM201" s="49"/>
      <c r="BN201" s="11">
        <f t="shared" si="1200"/>
        <v>6.634075997721021E-5</v>
      </c>
      <c r="BO201" s="10">
        <f t="shared" si="1201"/>
        <v>89.755660111338756</v>
      </c>
      <c r="BP201" s="9">
        <f t="shared" si="1202"/>
        <v>89.924532069412479</v>
      </c>
      <c r="BQ201" s="9">
        <f t="shared" si="1203"/>
        <v>89.247509116760199</v>
      </c>
      <c r="BR201" s="101">
        <f t="shared" si="1498"/>
        <v>89.586020593086346</v>
      </c>
      <c r="BS201" s="15">
        <f t="shared" si="1204"/>
        <v>6.6021704048021702E-5</v>
      </c>
      <c r="BT201" s="12"/>
      <c r="BU201" s="11">
        <f t="shared" si="1205"/>
        <v>8.2730631241152654E-5</v>
      </c>
      <c r="BV201" s="10">
        <f t="shared" si="1206"/>
        <v>89.671503772696497</v>
      </c>
      <c r="BW201" s="9">
        <f t="shared" si="1207"/>
        <v>89.924412279394403</v>
      </c>
      <c r="BX201" s="9">
        <f t="shared" si="1208"/>
        <v>89.080124135233234</v>
      </c>
      <c r="BY201" s="101">
        <f t="shared" si="1499"/>
        <v>89.502268207313818</v>
      </c>
      <c r="BZ201" s="15">
        <f t="shared" si="1209"/>
        <v>8.2333016578969981E-5</v>
      </c>
      <c r="CA201" s="12"/>
      <c r="CB201" s="11">
        <f t="shared" si="1210"/>
        <v>9.9043229387577841E-5</v>
      </c>
      <c r="CC201" s="10">
        <f t="shared" si="1211"/>
        <v>89.587676489112567</v>
      </c>
      <c r="CD201" s="9">
        <f t="shared" si="1212"/>
        <v>89.924225986956145</v>
      </c>
      <c r="CE201" s="9">
        <f t="shared" si="1213"/>
        <v>88.913459773621142</v>
      </c>
      <c r="CF201" s="101">
        <f t="shared" si="1500"/>
        <v>89.418842880288651</v>
      </c>
      <c r="CG201" s="15">
        <f t="shared" si="1214"/>
        <v>9.8567570770111777E-5</v>
      </c>
      <c r="CH201" s="12"/>
      <c r="CI201" s="11">
        <f t="shared" si="1215"/>
        <v>1.15278986478869E-4</v>
      </c>
      <c r="CJ201" s="10">
        <f t="shared" si="1216"/>
        <v>89.504161701284104</v>
      </c>
      <c r="CK201" s="9">
        <f t="shared" si="1217"/>
        <v>89.923958984486617</v>
      </c>
      <c r="CL201" s="9">
        <f t="shared" si="1218"/>
        <v>88.747497240806481</v>
      </c>
      <c r="CM201" s="101">
        <f t="shared" si="1501"/>
        <v>89.335728112646549</v>
      </c>
      <c r="CN201" s="15">
        <f t="shared" si="1219"/>
        <v>1.1472581359433411E-4</v>
      </c>
      <c r="CO201" s="12"/>
      <c r="CP201" s="11">
        <f t="shared" si="1220"/>
        <v>1.3143833643458811E-4</v>
      </c>
      <c r="CQ201" s="10">
        <f t="shared" si="1221"/>
        <v>89.420943045498319</v>
      </c>
      <c r="CR201" s="9">
        <f t="shared" si="1222"/>
        <v>89.923597267033742</v>
      </c>
      <c r="CS201" s="9">
        <f t="shared" si="1309"/>
        <v>88.582217937268084</v>
      </c>
      <c r="CT201" s="101">
        <f t="shared" si="1502"/>
        <v>89.252907602150913</v>
      </c>
      <c r="CU201" s="15">
        <f t="shared" si="1223"/>
        <v>1.3080819310332676E-4</v>
      </c>
      <c r="CV201" s="12"/>
      <c r="CW201" s="11">
        <f t="shared" si="1503"/>
        <v>1.4752171449096031E-4</v>
      </c>
      <c r="CX201" s="10">
        <f t="shared" si="1504"/>
        <v>89.338004353870971</v>
      </c>
      <c r="CY201" s="9">
        <f t="shared" si="1310"/>
        <v>89.923127029744904</v>
      </c>
      <c r="CZ201" s="9">
        <f t="shared" si="1311"/>
        <v>88.417603457826104</v>
      </c>
      <c r="DA201" s="101">
        <f t="shared" si="1505"/>
        <v>89.170365243785511</v>
      </c>
      <c r="DB201" s="15">
        <f t="shared" si="1506"/>
        <v>1.4681515791030401E-4</v>
      </c>
      <c r="DC201" s="12"/>
      <c r="DD201" s="11">
        <f t="shared" si="1507"/>
        <v>1.6352955668590431E-4</v>
      </c>
      <c r="DE201" s="10">
        <f t="shared" si="1508"/>
        <v>89.255329654468142</v>
      </c>
      <c r="DF201" s="9">
        <f t="shared" si="1312"/>
        <v>89.922534665325401</v>
      </c>
      <c r="DG201" s="9">
        <f t="shared" si="1313"/>
        <v>88.253635594140789</v>
      </c>
      <c r="DH201" s="101">
        <f t="shared" si="1509"/>
        <v>89.088085129733088</v>
      </c>
      <c r="DI201" s="15">
        <f t="shared" si="1510"/>
        <v>1.6274715669848565E-4</v>
      </c>
      <c r="DJ201" s="12"/>
      <c r="DK201" s="11">
        <f t="shared" si="1511"/>
        <v>1.7946229936953122E-4</v>
      </c>
      <c r="DL201" s="10">
        <f t="shared" si="1512"/>
        <v>89.17290317131453</v>
      </c>
      <c r="DM201" s="9">
        <f t="shared" si="1314"/>
        <v>89.921806761517558</v>
      </c>
      <c r="DN201" s="9">
        <f t="shared" si="1315"/>
        <v>88.090296336978639</v>
      </c>
      <c r="DO201" s="101">
        <f t="shared" si="1513"/>
        <v>89.006051549248099</v>
      </c>
      <c r="DP201" s="15">
        <f t="shared" si="1514"/>
        <v>1.7860463775425664E-4</v>
      </c>
      <c r="DQ201" s="12"/>
      <c r="DR201" s="11">
        <f t="shared" si="1515"/>
        <v>1.9532037873897816E-4</v>
      </c>
      <c r="DS201" s="10">
        <f t="shared" si="1516"/>
        <v>89.090709324296327</v>
      </c>
      <c r="DT201" s="9">
        <f t="shared" si="1316"/>
        <v>89.920930098602597</v>
      </c>
      <c r="DU201" s="9">
        <f t="shared" si="1317"/>
        <v>87.927567878254365</v>
      </c>
      <c r="DV201" s="101">
        <f t="shared" si="1517"/>
        <v>88.924248988428474</v>
      </c>
      <c r="DW201" s="15">
        <f t="shared" si="1518"/>
        <v>1.9438804852445635E-4</v>
      </c>
      <c r="DX201" s="12"/>
      <c r="DY201" s="11">
        <f t="shared" si="1519"/>
        <v>2.1110423039703076E-4</v>
      </c>
      <c r="DZ201" s="10">
        <f t="shared" si="1520"/>
        <v>89.008732728963849</v>
      </c>
      <c r="EA201" s="9">
        <f t="shared" si="1318"/>
        <v>89.919891646927411</v>
      </c>
      <c r="EB201" s="9">
        <f t="shared" si="1319"/>
        <v>87.765432612851825</v>
      </c>
      <c r="EC201" s="101">
        <f t="shared" si="1521"/>
        <v>88.842662129889618</v>
      </c>
      <c r="ED201" s="15">
        <f t="shared" si="1522"/>
        <v>2.1009783519759532E-4</v>
      </c>
      <c r="EE201" s="12"/>
      <c r="EF201" s="11">
        <f t="shared" si="1523"/>
        <v>2.2681428893443734E-4</v>
      </c>
      <c r="EG201" s="10">
        <f t="shared" si="1524"/>
        <v>88.926958196236455</v>
      </c>
      <c r="EH201" s="9">
        <f t="shared" si="1320"/>
        <v>89.918678564458148</v>
      </c>
      <c r="EI201" s="9">
        <f t="shared" si="1321"/>
        <v>87.60387314024041</v>
      </c>
      <c r="EJ201" s="101">
        <f t="shared" si="1525"/>
        <v>88.761275852349286</v>
      </c>
      <c r="EK201" s="15">
        <f t="shared" si="1526"/>
        <v>2.2573444230767985E-4</v>
      </c>
      <c r="EL201" s="12"/>
      <c r="EM201" s="11">
        <f t="shared" si="1527"/>
        <v>2.4245098753448207E-4</v>
      </c>
      <c r="EN201" s="10">
        <f t="shared" si="1528"/>
        <v>88.845370732018893</v>
      </c>
      <c r="EO201" s="9">
        <f t="shared" si="1322"/>
        <v>89.917278194362183</v>
      </c>
      <c r="EP201" s="9">
        <f t="shared" si="1323"/>
        <v>87.44287226588861</v>
      </c>
      <c r="EQ201" s="101">
        <f t="shared" si="1529"/>
        <v>88.680075230125397</v>
      </c>
      <c r="ER201" s="15">
        <f t="shared" si="1530"/>
        <v>2.4129831236055645E-4</v>
      </c>
      <c r="ES201" s="12"/>
      <c r="ET201" s="11">
        <f t="shared" si="1531"/>
        <v>2.5801475759987789E-4</v>
      </c>
      <c r="EU201" s="10">
        <f t="shared" si="1532"/>
        <v>88.763955536730634</v>
      </c>
      <c r="EV201" s="9">
        <f t="shared" si="1324"/>
        <v>89.915678062620231</v>
      </c>
      <c r="EW201" s="9">
        <f t="shared" si="1325"/>
        <v>87.28241300248628</v>
      </c>
      <c r="EX201" s="101">
        <f t="shared" si="1533"/>
        <v>88.599045532553248</v>
      </c>
      <c r="EY201" s="15">
        <f t="shared" si="1534"/>
        <v>2.5678988548185223E-4</v>
      </c>
      <c r="EZ201" s="12"/>
      <c r="FA201" s="11">
        <f t="shared" si="1535"/>
        <v>2.7350602840097051E-4</v>
      </c>
      <c r="FB201" s="10">
        <f t="shared" si="1536"/>
        <v>88.682698004754741</v>
      </c>
      <c r="FC201" s="9">
        <f t="shared" si="1326"/>
        <v>89.913865875669785</v>
      </c>
      <c r="FD201" s="9">
        <f t="shared" si="1327"/>
        <v>87.122478570981926</v>
      </c>
      <c r="FE201" s="101">
        <f t="shared" si="1537"/>
        <v>88.518172223325848</v>
      </c>
      <c r="FF201" s="15">
        <f t="shared" si="1538"/>
        <v>2.722095990860216E-4</v>
      </c>
      <c r="FG201" s="12"/>
      <c r="FH201" s="11">
        <f t="shared" si="1539"/>
        <v>2.8892522674482646E-4</v>
      </c>
      <c r="FI201" s="10">
        <f t="shared" si="1540"/>
        <v>88.601583723809995</v>
      </c>
      <c r="FJ201" s="9">
        <f t="shared" si="1328"/>
        <v>89.911829518081333</v>
      </c>
      <c r="FK201" s="9">
        <f t="shared" si="1329"/>
        <v>86.96305240144433</v>
      </c>
      <c r="FL201" s="101">
        <f t="shared" si="1541"/>
        <v>88.437440959762824</v>
      </c>
      <c r="FM201" s="15">
        <f t="shared" si="1542"/>
        <v>2.8755788756571415E-4</v>
      </c>
      <c r="FN201" s="12"/>
      <c r="FO201" s="11">
        <f t="shared" si="1543"/>
        <v>3.0427277666442094E-4</v>
      </c>
      <c r="FP201" s="10">
        <f t="shared" si="1544"/>
        <v>88.5205984742515</v>
      </c>
      <c r="FQ201" s="9">
        <f t="shared" si="1330"/>
        <v>89.909557050268262</v>
      </c>
      <c r="FR201" s="9">
        <f t="shared" si="1331"/>
        <v>86.804118133754145</v>
      </c>
      <c r="FS201" s="101">
        <f t="shared" si="1545"/>
        <v>88.356837592011203</v>
      </c>
      <c r="FT201" s="15">
        <f t="shared" si="1546"/>
        <v>3.0283518200100151E-4</v>
      </c>
      <c r="FU201" s="12"/>
      <c r="FV201" s="11">
        <f t="shared" si="1547"/>
        <v>3.1954909912748213E-4</v>
      </c>
      <c r="FW201" s="10">
        <f t="shared" si="1548"/>
        <v>88.439728228303096</v>
      </c>
      <c r="FX201" s="9">
        <f t="shared" si="1332"/>
        <v>89.90703670623158</v>
      </c>
      <c r="FY201" s="9">
        <f t="shared" si="1333"/>
        <v>86.645659618133493</v>
      </c>
      <c r="FZ201" s="101">
        <f t="shared" si="1549"/>
        <v>88.276348162182529</v>
      </c>
      <c r="GA201" s="15">
        <f t="shared" si="1550"/>
        <v>3.1804190988781112E-4</v>
      </c>
      <c r="GB201" s="12"/>
      <c r="GC201" s="11">
        <f t="shared" si="1551"/>
        <v>3.3475461176433189E-4</v>
      </c>
      <c r="GD201" s="10">
        <f t="shared" si="1552"/>
        <v>88.358959149226024</v>
      </c>
      <c r="GE201" s="9">
        <f t="shared" si="1334"/>
        <v>89.904256891340196</v>
      </c>
      <c r="GF201" s="9">
        <f t="shared" si="1335"/>
        <v>86.48766091552352</v>
      </c>
      <c r="GG201" s="101">
        <f t="shared" si="1553"/>
        <v>88.195958903431858</v>
      </c>
      <c r="GH201" s="15">
        <f t="shared" si="1554"/>
        <v>3.3317849488463089E-4</v>
      </c>
      <c r="GI201" s="12"/>
      <c r="GJ201" s="11">
        <f t="shared" si="1224"/>
        <v>3.4988972861385868E-4</v>
      </c>
      <c r="GK201" s="10">
        <f t="shared" si="1225"/>
        <v>88.278277590429127</v>
      </c>
      <c r="GL201" s="9">
        <f t="shared" si="1336"/>
        <v>89.901206180147554</v>
      </c>
      <c r="GM201" s="9">
        <f t="shared" si="1337"/>
        <v>86.330106297812165</v>
      </c>
      <c r="GN201" s="120">
        <f t="shared" si="1555"/>
        <v>88.115656238979852</v>
      </c>
      <c r="GO201" s="15">
        <f t="shared" si="1226"/>
        <v>3.4824535657740108E-4</v>
      </c>
      <c r="GP201" s="12"/>
      <c r="GQ201" s="11">
        <f t="shared" si="1556"/>
        <v>3.6495485988744767E-4</v>
      </c>
      <c r="GR201" s="10">
        <f t="shared" si="1557"/>
        <v>88.197670094522095</v>
      </c>
      <c r="GS201" s="9">
        <f t="shared" si="1338"/>
        <v>89.897873314245132</v>
      </c>
      <c r="GT201" s="9">
        <f t="shared" si="1339"/>
        <v>87.274898204299916</v>
      </c>
      <c r="GU201" s="120">
        <f t="shared" si="1558"/>
        <v>88.586385759272531</v>
      </c>
      <c r="GV201" s="15">
        <f t="shared" si="1559"/>
        <v>2.5578643346686514E-4</v>
      </c>
      <c r="GW201" s="12"/>
      <c r="GX201" s="11">
        <f t="shared" si="1560"/>
        <v>2.7230576896410282E-4</v>
      </c>
      <c r="GY201" s="10">
        <f t="shared" si="1561"/>
        <v>88.669047149412791</v>
      </c>
      <c r="GZ201" s="9">
        <f t="shared" si="1340"/>
        <v>89.896075262506443</v>
      </c>
      <c r="HA201" s="9">
        <f t="shared" si="1341"/>
        <v>93.9783556956978</v>
      </c>
      <c r="HB201" s="101">
        <f t="shared" si="1562"/>
        <v>91.937215479102122</v>
      </c>
      <c r="HC201" s="15">
        <f t="shared" si="1563"/>
        <v>-3.9809449523880595E-4</v>
      </c>
      <c r="HD201" s="12"/>
      <c r="HE201" s="11">
        <f t="shared" si="1564"/>
        <v>-3.8218871926862398E-4</v>
      </c>
      <c r="HF201" s="10">
        <f t="shared" si="1565"/>
        <v>92.022783013104942</v>
      </c>
      <c r="HG201" s="9">
        <f t="shared" si="1342"/>
        <v>89.900430576955785</v>
      </c>
      <c r="HH201" s="9">
        <f t="shared" si="1343"/>
        <v>94.072612681154936</v>
      </c>
      <c r="HI201" s="101">
        <f t="shared" si="1566"/>
        <v>91.98652162905536</v>
      </c>
      <c r="HJ201" s="15">
        <f t="shared" si="1567"/>
        <v>-4.0686149714538357E-4</v>
      </c>
      <c r="HK201" s="12"/>
      <c r="HL201" s="11">
        <f t="shared" si="1568"/>
        <v>-3.9100725563776103E-4</v>
      </c>
      <c r="HM201" s="10">
        <f t="shared" si="1569"/>
        <v>92.072012315990889</v>
      </c>
      <c r="HN201" s="9">
        <f t="shared" si="1344"/>
        <v>89.904979832753313</v>
      </c>
      <c r="HO201" s="9">
        <f t="shared" si="1345"/>
        <v>94.169082320198896</v>
      </c>
      <c r="HP201" s="120">
        <f t="shared" si="1570"/>
        <v>92.037031076476097</v>
      </c>
      <c r="HQ201" s="15">
        <f t="shared" si="1571"/>
        <v>-4.1582535917532093E-4</v>
      </c>
      <c r="HR201" s="12"/>
      <c r="HS201" s="11">
        <f t="shared" si="1808"/>
        <v>-4.0002413354064303E-4</v>
      </c>
      <c r="HT201" s="10">
        <f t="shared" si="1572"/>
        <v>92.122445954923904</v>
      </c>
      <c r="HU201" s="9">
        <f t="shared" si="1346"/>
        <v>89.909731752683172</v>
      </c>
      <c r="HV201" s="9">
        <f t="shared" si="1347"/>
        <v>94.267733674064417</v>
      </c>
      <c r="HW201" s="120">
        <f t="shared" si="1573"/>
        <v>92.088732713373787</v>
      </c>
      <c r="HX201" s="15">
        <f t="shared" si="1574"/>
        <v>-4.2498221362654827E-4</v>
      </c>
      <c r="HY201" s="12"/>
      <c r="HZ201" s="11">
        <f t="shared" si="1809"/>
        <v>-4.0923551425309235E-4</v>
      </c>
      <c r="IA201" s="10">
        <f t="shared" si="1575"/>
        <v>92.174072881885905</v>
      </c>
      <c r="IB201" s="9">
        <f t="shared" si="1348"/>
        <v>89.914695260156847</v>
      </c>
      <c r="IC201" s="9">
        <f t="shared" si="1349"/>
        <v>94.368537415122447</v>
      </c>
      <c r="ID201" s="120">
        <f t="shared" si="1576"/>
        <v>92.141616337639647</v>
      </c>
      <c r="IE201" s="15">
        <f t="shared" si="1577"/>
        <v>-4.3432833034653842E-4</v>
      </c>
      <c r="IF201" s="12"/>
      <c r="IG201" s="11">
        <f t="shared" si="1810"/>
        <v>-4.1863769599344221E-4</v>
      </c>
      <c r="IH201" s="10">
        <f t="shared" si="1578"/>
        <v>92.226882959550949</v>
      </c>
      <c r="II201" s="9">
        <f t="shared" si="1350"/>
        <v>89.919879480934853</v>
      </c>
      <c r="IJ201" s="9">
        <f t="shared" si="1351"/>
        <v>94.471460687791222</v>
      </c>
      <c r="IK201" s="120">
        <f t="shared" si="1579"/>
        <v>92.19567008436303</v>
      </c>
      <c r="IL201" s="15">
        <f t="shared" si="1580"/>
        <v>-4.4385961541240838E-4</v>
      </c>
      <c r="IM201" s="12"/>
      <c r="IN201" s="11">
        <f t="shared" si="1811"/>
        <v>-4.2822661144720843E-4</v>
      </c>
      <c r="IO201" s="10">
        <f t="shared" si="1581"/>
        <v>92.280864386653633</v>
      </c>
      <c r="IP201" s="9">
        <f t="shared" si="1352"/>
        <v>89.925293732572214</v>
      </c>
      <c r="IQ201" s="9">
        <f t="shared" si="1353"/>
        <v>94.576469057192114</v>
      </c>
      <c r="IR201" s="120">
        <f t="shared" si="1582"/>
        <v>92.250881394882157</v>
      </c>
      <c r="IS201" s="15">
        <f t="shared" si="1583"/>
        <v>-4.5357180218857056E-4</v>
      </c>
      <c r="IT201" s="12"/>
      <c r="IU201" s="11">
        <f t="shared" si="1812"/>
        <v>-4.3799801910361039E-4</v>
      </c>
      <c r="IV201" s="10">
        <f t="shared" si="1584"/>
        <v>92.336004668849924</v>
      </c>
      <c r="IW201" s="9">
        <f t="shared" si="1354"/>
        <v>89.930947517271846</v>
      </c>
      <c r="IX201" s="9">
        <f t="shared" si="1355"/>
        <v>94.683528559548407</v>
      </c>
      <c r="IY201" s="120">
        <f t="shared" si="1585"/>
        <v>92.307238038410134</v>
      </c>
      <c r="IZ201" s="15">
        <f t="shared" si="1586"/>
        <v>-4.6346065197376519E-4</v>
      </c>
      <c r="JA201" s="12"/>
      <c r="JB201" s="11">
        <f t="shared" si="1813"/>
        <v>-4.4794770427784386E-4</v>
      </c>
      <c r="JC201" s="10">
        <f t="shared" si="1587"/>
        <v>92.392291642479563</v>
      </c>
      <c r="JD201" s="9">
        <f t="shared" si="1356"/>
        <v>89.936850518967674</v>
      </c>
      <c r="JE201" s="9">
        <f t="shared" si="1357"/>
        <v>94.792601184683889</v>
      </c>
      <c r="JF201" s="120">
        <f t="shared" si="1588"/>
        <v>92.364725851825781</v>
      </c>
      <c r="JG201" s="15">
        <f t="shared" si="1589"/>
        <v>-4.7352151374926884E-4</v>
      </c>
      <c r="JH201" s="12"/>
      <c r="JI201" s="11">
        <f t="shared" si="1814"/>
        <v>-4.5807103773769632E-4</v>
      </c>
      <c r="JJ201" s="10">
        <f t="shared" si="1590"/>
        <v>92.449711208649092</v>
      </c>
      <c r="JK201" s="9">
        <f t="shared" si="1358"/>
        <v>89.943012588607544</v>
      </c>
      <c r="JL201" s="9">
        <f t="shared" si="1359"/>
        <v>94.903648436553254</v>
      </c>
      <c r="JM201" s="120">
        <f t="shared" si="1591"/>
        <v>92.423330512580407</v>
      </c>
      <c r="JN201" s="15">
        <f t="shared" si="1592"/>
        <v>-4.8374967282873826E-4</v>
      </c>
      <c r="JO201" s="12"/>
      <c r="JP201" s="11">
        <f t="shared" si="1815"/>
        <v>-4.6836332503869817E-4</v>
      </c>
      <c r="JQ201" s="10">
        <f t="shared" si="1593"/>
        <v>92.508249110036928</v>
      </c>
      <c r="JR201" s="9">
        <f t="shared" si="1360"/>
        <v>89.949443737140584</v>
      </c>
      <c r="JS201" s="9">
        <f t="shared" si="1361"/>
        <v>95.016631338777444</v>
      </c>
      <c r="JT201" s="120">
        <f t="shared" si="1594"/>
        <v>92.483037537959007</v>
      </c>
      <c r="JU201" s="15">
        <f t="shared" si="1595"/>
        <v>-4.9414035208183321E-4</v>
      </c>
      <c r="JV201" s="12"/>
      <c r="JW201" s="11">
        <f t="shared" si="1816"/>
        <v>-4.7881980768094406E-4</v>
      </c>
      <c r="JX201" s="10">
        <f t="shared" si="1596"/>
        <v>92.567890929904465</v>
      </c>
      <c r="JY201" s="9">
        <f t="shared" si="1362"/>
        <v>89.956154127922218</v>
      </c>
      <c r="JZ201" s="9">
        <f t="shared" si="1363"/>
        <v>95.131507530624603</v>
      </c>
      <c r="KA201" s="120">
        <f t="shared" si="1597"/>
        <v>92.543830829273418</v>
      </c>
      <c r="KB201" s="15">
        <f t="shared" si="1598"/>
        <v>-5.0468842948170692E-4</v>
      </c>
      <c r="KC201" s="12"/>
      <c r="KD201" s="11">
        <f t="shared" si="1817"/>
        <v>-4.894353798453252E-4</v>
      </c>
      <c r="KE201" s="10">
        <f t="shared" si="1599"/>
        <v>92.628620632211494</v>
      </c>
      <c r="KF201" s="9">
        <f t="shared" si="1364"/>
        <v>89.96315406067562</v>
      </c>
      <c r="KG201" s="9">
        <f t="shared" si="1365"/>
        <v>95.248233580394626</v>
      </c>
      <c r="KH201" s="120">
        <f t="shared" si="1600"/>
        <v>92.605693820535123</v>
      </c>
      <c r="KI201" s="15">
        <f t="shared" si="1601"/>
        <v>-5.1538866526489437E-4</v>
      </c>
      <c r="KJ201" s="12"/>
      <c r="KK201" s="11">
        <f t="shared" si="1818"/>
        <v>-5.0020481599402438E-4</v>
      </c>
      <c r="KL201" s="10">
        <f t="shared" si="1602"/>
        <v>92.690421712836581</v>
      </c>
      <c r="KM201" s="9">
        <f t="shared" si="1366"/>
        <v>89.970453960453369</v>
      </c>
      <c r="KN201" s="9">
        <f t="shared" si="1367"/>
        <v>95.366765976867427</v>
      </c>
      <c r="KO201" s="120">
        <f t="shared" si="1603"/>
        <v>92.668609968660405</v>
      </c>
      <c r="KP201" s="15">
        <f t="shared" si="1604"/>
        <v>-5.2623579969151126E-4</v>
      </c>
      <c r="KQ201" s="12"/>
      <c r="KR201" s="11">
        <f t="shared" si="1819"/>
        <v>-5.1112286881190125E-4</v>
      </c>
      <c r="KS201" s="10">
        <f t="shared" si="1605"/>
        <v>92.75327769080576</v>
      </c>
      <c r="KT201" s="9">
        <f t="shared" si="1368"/>
        <v>89.978064368639835</v>
      </c>
      <c r="KU201" s="9">
        <f t="shared" si="1369"/>
        <v>95.487058348920087</v>
      </c>
      <c r="KV201" s="120">
        <f t="shared" si="1606"/>
        <v>92.732561358779961</v>
      </c>
      <c r="KW201" s="15">
        <f t="shared" si="1607"/>
        <v>-5.3722428278618096E-4</v>
      </c>
      <c r="KX201" s="12"/>
      <c r="KY201" s="11">
        <f t="shared" si="1820"/>
        <v>-5.2218399813929557E-4</v>
      </c>
      <c r="KZ201" s="10">
        <f t="shared" si="1608"/>
        <v>92.817170709465387</v>
      </c>
      <c r="LA201" s="9">
        <f t="shared" si="1370"/>
        <v>89.985995925482385</v>
      </c>
      <c r="LB201" s="9">
        <f t="shared" si="1371"/>
        <v>95.609062764643056</v>
      </c>
      <c r="LC201" s="120">
        <f t="shared" si="1609"/>
        <v>92.797529345062713</v>
      </c>
      <c r="LD201" s="15">
        <f t="shared" si="1610"/>
        <v>-5.4834840272836275E-4</v>
      </c>
      <c r="LE201" s="12"/>
      <c r="LF201" s="11">
        <f t="shared" si="1821"/>
        <v>-5.3338249958181504E-4</v>
      </c>
      <c r="LG201" s="10">
        <f t="shared" si="1611"/>
        <v>92.882082178628565</v>
      </c>
      <c r="LH201" s="9">
        <f t="shared" si="1372"/>
        <v>89.994259355187779</v>
      </c>
      <c r="LI201" s="9">
        <f t="shared" si="1373"/>
        <v>95.73273019335457</v>
      </c>
      <c r="LJ201" s="120">
        <f t="shared" si="1612"/>
        <v>92.863494774271174</v>
      </c>
      <c r="LK201" s="15">
        <f t="shared" si="1613"/>
        <v>-5.5960233236027957E-4</v>
      </c>
      <c r="LL201" s="12"/>
      <c r="LM201" s="11">
        <f t="shared" si="1822"/>
        <v>-5.447125510548099E-4</v>
      </c>
      <c r="LN201" s="10">
        <f t="shared" si="1614"/>
        <v>92.947992998398121</v>
      </c>
      <c r="LO201" s="9">
        <f t="shared" si="1374"/>
        <v>90.002865451525764</v>
      </c>
      <c r="LP201" s="9">
        <f t="shared" si="1375"/>
        <v>95.858011044654518</v>
      </c>
      <c r="LQ201" s="120">
        <f t="shared" si="1615"/>
        <v>92.930438248090141</v>
      </c>
      <c r="LR201" s="15">
        <f t="shared" si="1616"/>
        <v>-5.7098018315809536E-4</v>
      </c>
      <c r="LS201" s="12"/>
      <c r="LT201" s="11">
        <f t="shared" si="1823"/>
        <v>-5.5616826683569439E-4</v>
      </c>
      <c r="LU201" s="10">
        <f t="shared" si="1617"/>
        <v>93.014883821939307</v>
      </c>
      <c r="LV201" s="9">
        <f t="shared" si="1376"/>
        <v>90.011825064348997</v>
      </c>
      <c r="LW201" s="9">
        <f t="shared" si="1377"/>
        <v>95.984853506616773</v>
      </c>
      <c r="LX201" s="120">
        <f t="shared" si="1618"/>
        <v>92.998339285482885</v>
      </c>
      <c r="LY201" s="15">
        <f t="shared" si="1619"/>
        <v>-5.8247584449085306E-4</v>
      </c>
      <c r="LZ201" s="12"/>
      <c r="MA201" s="11">
        <f t="shared" si="1824"/>
        <v>-5.6774353627494156E-4</v>
      </c>
      <c r="MB201" s="10">
        <f t="shared" si="1620"/>
        <v>93.08273421499814</v>
      </c>
      <c r="MC201" s="9">
        <f t="shared" si="1378"/>
        <v>90.02114908036647</v>
      </c>
      <c r="MD201" s="9">
        <f t="shared" si="1379"/>
        <v>96.113204402654944</v>
      </c>
      <c r="ME201" s="120">
        <f t="shared" si="1621"/>
        <v>93.067176741510707</v>
      </c>
      <c r="MF201" s="15">
        <f t="shared" si="1622"/>
        <v>-5.940830690549546E-4</v>
      </c>
      <c r="MG201" s="12"/>
      <c r="MH201" s="11">
        <f t="shared" si="1825"/>
        <v>-5.7943210938028896E-4</v>
      </c>
      <c r="MI201" s="10">
        <f t="shared" si="1623"/>
        <v>93.151523075559567</v>
      </c>
      <c r="MJ201" s="9">
        <f t="shared" si="1380"/>
        <v>90.030848405606591</v>
      </c>
      <c r="MK201" s="9">
        <f t="shared" si="1381"/>
        <v>96.243009389986085</v>
      </c>
      <c r="ML201" s="120">
        <f t="shared" si="1624"/>
        <v>93.136928897796338</v>
      </c>
      <c r="MM201" s="15">
        <f t="shared" si="1625"/>
        <v>-6.0579549393804109E-4</v>
      </c>
      <c r="MN201" s="12"/>
      <c r="MO201" s="11">
        <f t="shared" si="1826"/>
        <v>-5.9122761786632261E-4</v>
      </c>
      <c r="MP201" s="10">
        <f t="shared" si="1626"/>
        <v>93.221228724225057</v>
      </c>
      <c r="MQ201" s="9">
        <f t="shared" si="1382"/>
        <v>90.040933947756287</v>
      </c>
      <c r="MR201" s="9">
        <f t="shared" si="1383"/>
        <v>96.374212992753627</v>
      </c>
      <c r="MS201" s="120">
        <f t="shared" si="1627"/>
        <v>93.207573470254957</v>
      </c>
      <c r="MT201" s="15">
        <f t="shared" si="1628"/>
        <v>-6.1760664557131357E-4</v>
      </c>
      <c r="MU201" s="12"/>
      <c r="MV201" s="11">
        <f t="shared" si="1827"/>
        <v>-6.0312358005266259E-4</v>
      </c>
      <c r="MW201" s="10">
        <f t="shared" si="1629"/>
        <v>93.291828911618438</v>
      </c>
      <c r="MX201" s="9">
        <f t="shared" si="1384"/>
        <v>90.051416597920564</v>
      </c>
      <c r="MY201" s="9">
        <f t="shared" si="1385"/>
        <v>96.506758837568796</v>
      </c>
      <c r="MZ201" s="120">
        <f t="shared" si="1630"/>
        <v>93.279087717744687</v>
      </c>
      <c r="NA201" s="15">
        <f t="shared" si="1631"/>
        <v>-6.2950996447775156E-4</v>
      </c>
      <c r="NB201" s="12"/>
      <c r="NC201" s="11">
        <f t="shared" si="1828"/>
        <v>-6.1511342562887766E-4</v>
      </c>
      <c r="ND201" s="10">
        <f t="shared" si="1632"/>
        <v>93.363300927051171</v>
      </c>
      <c r="NE201" s="9">
        <f t="shared" si="1386"/>
        <v>90.062307212519627</v>
      </c>
      <c r="NF201" s="9">
        <f t="shared" si="1387"/>
        <v>96.640589430963828</v>
      </c>
      <c r="NG201" s="120">
        <f t="shared" si="1633"/>
        <v>93.351448321741728</v>
      </c>
      <c r="NH201" s="15">
        <f t="shared" si="1634"/>
        <v>-6.4149878533521147E-4</v>
      </c>
      <c r="NI201" s="12"/>
      <c r="NJ201" s="11">
        <f t="shared" si="1829"/>
        <v>-6.2719047559824668E-4</v>
      </c>
      <c r="NK201" s="10">
        <f t="shared" si="1635"/>
        <v>93.435621477477611</v>
      </c>
      <c r="NL201" s="9">
        <f t="shared" si="1388"/>
        <v>90.073616593860166</v>
      </c>
      <c r="NM201" s="9">
        <f t="shared" si="1389"/>
        <v>96.77564599369785</v>
      </c>
      <c r="NN201" s="120">
        <f t="shared" si="1636"/>
        <v>93.424631293779015</v>
      </c>
      <c r="NO201" s="15">
        <f t="shared" si="1637"/>
        <v>-6.5356632271297988E-4</v>
      </c>
      <c r="NP201" s="12"/>
      <c r="NQ201" s="11">
        <f t="shared" si="1830"/>
        <v>-6.3934792790884521E-4</v>
      </c>
      <c r="NR201" s="10">
        <f t="shared" si="1638"/>
        <v>93.508766594278953</v>
      </c>
      <c r="NS201" s="9">
        <f t="shared" si="1390"/>
        <v>90.085355469522796</v>
      </c>
      <c r="NT201" s="9">
        <f t="shared" si="1391"/>
        <v>96.911868818480997</v>
      </c>
      <c r="NU201" s="120">
        <f t="shared" si="1639"/>
        <v>93.498612144001896</v>
      </c>
      <c r="NV201" s="15">
        <f t="shared" si="1640"/>
        <v>-6.6570570796626552E-4</v>
      </c>
      <c r="NW201" s="12"/>
      <c r="NX201" s="11">
        <f t="shared" si="1831"/>
        <v>-6.515788944190334E-4</v>
      </c>
      <c r="NY201" s="10">
        <f t="shared" si="1641"/>
        <v>93.582711802057474</v>
      </c>
      <c r="NZ201" s="9">
        <f t="shared" si="1392"/>
        <v>90.09753447239774</v>
      </c>
      <c r="OA201" s="9">
        <f t="shared" si="1393"/>
        <v>97.049197327581467</v>
      </c>
      <c r="OB201" s="120">
        <f t="shared" si="1642"/>
        <v>93.573365899989597</v>
      </c>
      <c r="OC201" s="15">
        <f t="shared" si="1643"/>
        <v>-6.7790999680079878E-4</v>
      </c>
      <c r="OD201" s="12"/>
      <c r="OE201" s="11">
        <f t="shared" si="1832"/>
        <v>-6.6387640844916987E-4</v>
      </c>
      <c r="OF201" s="10">
        <f t="shared" si="1644"/>
        <v>93.657432137220624</v>
      </c>
      <c r="OG201" s="9">
        <f t="shared" si="1394"/>
        <v>90.110164120442306</v>
      </c>
      <c r="OH201" s="9">
        <f t="shared" si="1395"/>
        <v>97.187570133954367</v>
      </c>
      <c r="OI201" s="120">
        <f t="shared" si="1645"/>
        <v>93.648867127198343</v>
      </c>
      <c r="OJ201" s="15">
        <f t="shared" si="1646"/>
        <v>-6.9017217720797124E-4</v>
      </c>
      <c r="OK201" s="12"/>
      <c r="OL201" s="11">
        <f t="shared" si="1833"/>
        <v>-6.7623343271276855E-4</v>
      </c>
      <c r="OM201" s="10">
        <f t="shared" si="1647"/>
        <v>93.732902168207374</v>
      </c>
      <c r="ON201" s="9">
        <f t="shared" si="1396"/>
        <v>90.123254796226206</v>
      </c>
      <c r="OO201" s="9">
        <f t="shared" si="1397"/>
        <v>97.326925106216763</v>
      </c>
      <c r="OP201" s="120">
        <f t="shared" si="1648"/>
        <v>93.725089951221491</v>
      </c>
      <c r="OQ201" s="15">
        <f t="shared" si="1649"/>
        <v>-7.0248517779573211E-4</v>
      </c>
      <c r="OR201" s="12"/>
      <c r="OS201" s="11">
        <f t="shared" si="1834"/>
        <v>-6.8864286765274408E-4</v>
      </c>
      <c r="OT201" s="10">
        <f t="shared" si="1650"/>
        <v>93.80909601755431</v>
      </c>
      <c r="OU201" s="9">
        <f t="shared" si="1398"/>
        <v>90.136816726334899</v>
      </c>
      <c r="OV201" s="9">
        <f t="shared" si="1399"/>
        <v>97.467199437199611</v>
      </c>
      <c r="OW201" s="120">
        <f t="shared" si="1651"/>
        <v>93.802008081767255</v>
      </c>
      <c r="OX201" s="15">
        <f t="shared" si="1652"/>
        <v>-7.1484187648217028E-4</v>
      </c>
      <c r="OY201" s="12"/>
      <c r="OZ201" s="11">
        <f t="shared" si="1835"/>
        <v>-7.0109756014981154E-4</v>
      </c>
      <c r="PA201" s="10">
        <f t="shared" si="1653"/>
        <v>93.885987385703118</v>
      </c>
      <c r="PB201" s="9">
        <f t="shared" si="1400"/>
        <v>90.150859960703258</v>
      </c>
      <c r="PC201" s="9">
        <f t="shared" si="1401"/>
        <v>97.608329715786212</v>
      </c>
      <c r="PD201" s="120">
        <f t="shared" si="1654"/>
        <v>93.879594838244742</v>
      </c>
      <c r="PE201" s="15">
        <f t="shared" si="1655"/>
        <v>-7.2723510951636138E-4</v>
      </c>
      <c r="PF201" s="12"/>
      <c r="PG201" s="11">
        <f t="shared" si="1836"/>
        <v>-7.1359031256778931E-4</v>
      </c>
      <c r="PH201" s="10">
        <f t="shared" si="1656"/>
        <v>93.963549576441395</v>
      </c>
      <c r="PI201" s="9">
        <f t="shared" si="1402"/>
        <v>90.16539435195341</v>
      </c>
      <c r="PJ201" s="9">
        <f t="shared" si="1403"/>
        <v>97.750252001739995</v>
      </c>
      <c r="PK201" s="120">
        <f t="shared" si="1657"/>
        <v>93.957823176846702</v>
      </c>
      <c r="PL201" s="15">
        <f t="shared" si="1658"/>
        <v>-7.3965768079031118E-4</v>
      </c>
      <c r="PM201" s="12"/>
      <c r="PN201" s="11">
        <f t="shared" si="1837"/>
        <v>-7.2611389209975075E-4</v>
      </c>
      <c r="PO201" s="10">
        <f t="shared" si="1659"/>
        <v>94.041755523866115</v>
      </c>
      <c r="PP201" s="9">
        <f t="shared" si="1404"/>
        <v>90.180429534811722</v>
      </c>
      <c r="PQ201" s="9">
        <f t="shared" si="1405"/>
        <v>97.892901903192865</v>
      </c>
      <c r="PR201" s="120">
        <f t="shared" si="1660"/>
        <v>94.036665719002286</v>
      </c>
      <c r="PS201" s="15">
        <f t="shared" si="1661"/>
        <v>-7.5210237140266626E-4</v>
      </c>
      <c r="PT201" s="12"/>
      <c r="PU201" s="11">
        <f t="shared" si="1838"/>
        <v>-7.3866104037562834E-4</v>
      </c>
      <c r="PV201" s="10">
        <f t="shared" si="1662"/>
        <v>94.120577820743605</v>
      </c>
      <c r="PW201" s="9">
        <f t="shared" si="1406"/>
        <v>90.195974905680757</v>
      </c>
      <c r="PX201" s="9">
        <f t="shared" si="1407"/>
        <v>98.036214656465859</v>
      </c>
      <c r="PY201" s="120">
        <f t="shared" si="1663"/>
        <v>94.116094781073315</v>
      </c>
      <c r="PZ201" s="15">
        <f t="shared" si="1664"/>
        <v>-7.6456194943472612E-4</v>
      </c>
      <c r="QA201" s="12"/>
      <c r="QB201" s="11">
        <f t="shared" si="1839"/>
        <v>-7.5122448329184349E-4</v>
      </c>
      <c r="QC201" s="10">
        <f t="shared" si="1665"/>
        <v>94.19998874814037</v>
      </c>
      <c r="QD201" s="9">
        <f t="shared" si="1408"/>
        <v>90.212039602442189</v>
      </c>
      <c r="QE201" s="9">
        <f t="shared" si="1409"/>
        <v>98.180125207872933</v>
      </c>
      <c r="QF201" s="120">
        <f t="shared" si="1666"/>
        <v>94.196082405157568</v>
      </c>
      <c r="QG201" s="15">
        <f t="shared" si="1667"/>
        <v>-7.7702917989731909E-4</v>
      </c>
      <c r="QH201" s="12"/>
      <c r="QI201" s="11">
        <f t="shared" si="1840"/>
        <v>-7.6379694102141028E-4</v>
      </c>
      <c r="QJ201" s="10">
        <f t="shared" si="1668"/>
        <v>94.279960306188656</v>
      </c>
      <c r="QK201" s="9">
        <f t="shared" si="1410"/>
        <v>90.228632484566489</v>
      </c>
      <c r="QL201" s="9">
        <f t="shared" si="1411"/>
        <v>98.324568297151913</v>
      </c>
      <c r="QM201" s="120">
        <f t="shared" si="1669"/>
        <v>94.276600390859201</v>
      </c>
      <c r="QN201" s="15">
        <f t="shared" si="1670"/>
        <v>-7.8949683480647112E-4</v>
      </c>
      <c r="QO201" s="12"/>
      <c r="QP201" s="11">
        <f t="shared" si="1841"/>
        <v>-7.7637113816224096E-4</v>
      </c>
      <c r="QQ201" s="10">
        <f t="shared" si="1671"/>
        <v>94.360464245846941</v>
      </c>
      <c r="QR201" s="9">
        <f t="shared" si="1412"/>
        <v>90.245762113604499</v>
      </c>
      <c r="QS201" s="9">
        <f t="shared" si="1413"/>
        <v>98.469478542159848</v>
      </c>
      <c r="QT201" s="120">
        <f t="shared" si="1672"/>
        <v>94.357620327882174</v>
      </c>
      <c r="QU201" s="15">
        <f t="shared" si="1673"/>
        <v>-8.0195770334510899E-4</v>
      </c>
      <c r="QV201" s="12"/>
      <c r="QW201" s="11">
        <f t="shared" si="1842"/>
        <v>-7.8893981398072018E-4</v>
      </c>
      <c r="QX201" s="10">
        <f t="shared" si="1674"/>
        <v>94.441472101511607</v>
      </c>
      <c r="QY201" s="9">
        <f t="shared" si="1414"/>
        <v>90.263436734134885</v>
      </c>
      <c r="QZ201" s="9">
        <f t="shared" si="1415"/>
        <v>98.614790523930722</v>
      </c>
      <c r="RA201" s="120">
        <f t="shared" si="1675"/>
        <v>94.439113629032803</v>
      </c>
      <c r="RB201" s="15">
        <f t="shared" si="1676"/>
        <v>-8.1440460201564514E-4</v>
      </c>
      <c r="RC201" s="12"/>
      <c r="RD201" s="11">
        <f t="shared" si="1843"/>
        <v>-8.0149573265488191E-4</v>
      </c>
      <c r="RE201" s="10">
        <f t="shared" si="1677"/>
        <v>94.522955224064503</v>
      </c>
      <c r="RF201" s="9">
        <f t="shared" si="1416"/>
        <v>90.281664255237416</v>
      </c>
      <c r="RG201" s="9">
        <f t="shared" si="1417"/>
        <v>98.760438586324767</v>
      </c>
      <c r="RH201" s="120">
        <f t="shared" si="1678"/>
        <v>94.521051420781092</v>
      </c>
      <c r="RI201" s="15">
        <f t="shared" si="1679"/>
        <v>-8.2683035690893293E-4</v>
      </c>
      <c r="RJ201" s="12"/>
      <c r="RK201" s="11">
        <f t="shared" si="1844"/>
        <v>-8.1403166552032797E-4</v>
      </c>
      <c r="RL201" s="10">
        <f t="shared" si="1680"/>
        <v>94.60488467088031</v>
      </c>
      <c r="RM201" s="9">
        <f t="shared" si="1418"/>
        <v>90.300452231294955</v>
      </c>
      <c r="RN201" s="9">
        <f t="shared" si="1419"/>
        <v>98.906357131768118</v>
      </c>
      <c r="RO201" s="120">
        <f t="shared" si="1681"/>
        <v>94.603404681531543</v>
      </c>
      <c r="RP201" s="15">
        <f t="shared" si="1682"/>
        <v>-8.392278344162555E-4</v>
      </c>
      <c r="RQ201" s="12"/>
      <c r="RR201" s="11">
        <f t="shared" si="1845"/>
        <v>-8.2654042197044281E-4</v>
      </c>
      <c r="RS201" s="10">
        <f t="shared" si="1683"/>
        <v>94.687231344625857</v>
      </c>
      <c r="RT201" s="9">
        <f t="shared" si="1420"/>
        <v>90.31980784431407</v>
      </c>
      <c r="RU201" s="9">
        <f t="shared" si="1421"/>
        <v>99.052480956637723</v>
      </c>
      <c r="RV201" s="120">
        <f t="shared" si="1684"/>
        <v>94.686144400475897</v>
      </c>
      <c r="RW201" s="15">
        <f t="shared" si="1685"/>
        <v>-8.5158997565932745E-4</v>
      </c>
      <c r="RX201" s="12"/>
      <c r="RY201" s="11">
        <f t="shared" si="1846"/>
        <v>-8.3901488410911124E-4</v>
      </c>
      <c r="RZ201" s="10">
        <f t="shared" si="1686"/>
        <v>94.76996615279316</v>
      </c>
      <c r="SA201" s="9">
        <f t="shared" si="1422"/>
        <v>90.339737888091648</v>
      </c>
      <c r="SB201" s="9">
        <f t="shared" si="1423"/>
        <v>99.198745150001116</v>
      </c>
      <c r="SC201" s="120">
        <f t="shared" si="1687"/>
        <v>94.769241519046375</v>
      </c>
      <c r="SD201" s="15">
        <f t="shared" si="1688"/>
        <v>-8.6390978815968199E-4</v>
      </c>
      <c r="SE201" s="12"/>
      <c r="SF201" s="11">
        <f t="shared" si="1847"/>
        <v>-8.5144799846572088E-4</v>
      </c>
      <c r="SG201" s="10">
        <f t="shared" si="1689"/>
        <v>94.853059948901091</v>
      </c>
      <c r="SH201" s="9">
        <f t="shared" si="1424"/>
        <v>90.360248752363816</v>
      </c>
      <c r="SI201" s="9">
        <f t="shared" si="1425"/>
        <v>99.345085024079083</v>
      </c>
      <c r="SJ201" s="120">
        <f t="shared" si="1690"/>
        <v>94.852666888221449</v>
      </c>
      <c r="SK201" s="15">
        <f t="shared" si="1691"/>
        <v>-8.7618034060330332E-4</v>
      </c>
      <c r="SL201" s="12"/>
      <c r="SM201" s="11">
        <f t="shared" si="1848"/>
        <v>-8.6383277081897997E-4</v>
      </c>
      <c r="SN201" s="10">
        <f t="shared" si="1692"/>
        <v>94.936483489619263</v>
      </c>
      <c r="SO201" s="9">
        <f t="shared" si="1426"/>
        <v>90.381346407077459</v>
      </c>
      <c r="SP201" s="9">
        <f t="shared" si="1427"/>
        <v>99.491435449677283</v>
      </c>
      <c r="SQ201" s="120">
        <f t="shared" si="1693"/>
        <v>94.936390928377364</v>
      </c>
      <c r="SR201" s="15">
        <f t="shared" si="1694"/>
        <v>-8.8839469956726201E-4</v>
      </c>
      <c r="SS201" s="12"/>
      <c r="ST201" s="11">
        <f t="shared" si="1849"/>
        <v>-8.7616220270940069E-4</v>
      </c>
      <c r="SU201" s="10">
        <f t="shared" si="1695"/>
        <v>95.020207093035111</v>
      </c>
      <c r="SV201" s="9">
        <f t="shared" si="1428"/>
        <v>90.403036383953491</v>
      </c>
      <c r="SW201" s="9">
        <f t="shared" si="1429"/>
        <v>99.637732479203692</v>
      </c>
      <c r="SX201" s="120">
        <f t="shared" si="1696"/>
        <v>95.020384431578591</v>
      </c>
      <c r="SY201" s="15">
        <f t="shared" si="1697"/>
        <v>-9.0054608959052728E-4</v>
      </c>
      <c r="SZ201" s="12"/>
      <c r="TA201" s="11">
        <f t="shared" si="1850"/>
        <v>-8.8842945233924661E-4</v>
      </c>
      <c r="TB201" s="10">
        <f t="shared" si="1698"/>
        <v>95.104201444734827</v>
      </c>
      <c r="TC201" s="9">
        <f t="shared" si="1430"/>
        <v>90.425323766167139</v>
      </c>
      <c r="TD201" s="9">
        <f t="shared" si="1431"/>
        <v>99.783912680295032</v>
      </c>
      <c r="TE201" s="120">
        <f t="shared" si="1699"/>
        <v>95.104618223231085</v>
      </c>
      <c r="TF201" s="15">
        <f t="shared" si="1700"/>
        <v>-9.1262782919710069E-4</v>
      </c>
      <c r="TG201" s="12"/>
      <c r="TH201" s="11">
        <f t="shared" si="1851"/>
        <v>-9.0062777041150378E-4</v>
      </c>
      <c r="TI201" s="10">
        <f t="shared" si="1701"/>
        <v>95.188437257976503</v>
      </c>
      <c r="TJ201" s="9">
        <f t="shared" si="1432"/>
        <v>90.4482131755708</v>
      </c>
      <c r="TK201" s="9">
        <f t="shared" si="1433"/>
        <v>99.929911923432456</v>
      </c>
      <c r="TL201" s="120">
        <f t="shared" si="1702"/>
        <v>95.189062549501628</v>
      </c>
      <c r="TM201" s="15">
        <f t="shared" si="1703"/>
        <v>-9.2463321391312876E-4</v>
      </c>
      <c r="TN201" s="12"/>
      <c r="TO201" s="11">
        <f t="shared" si="1852"/>
        <v>-9.1275038267552401E-4</v>
      </c>
      <c r="TP201" s="10">
        <f t="shared" si="1704"/>
        <v>95.272884658189128</v>
      </c>
      <c r="TQ201" s="9">
        <f t="shared" si="1434"/>
        <v>90.471708754528919</v>
      </c>
      <c r="TR201" s="9">
        <f t="shared" si="1435"/>
        <v>100.07566788899828</v>
      </c>
      <c r="TS201" s="120">
        <f t="shared" si="1705"/>
        <v>95.273688321763601</v>
      </c>
      <c r="TT201" s="15">
        <f t="shared" si="1706"/>
        <v>-9.3655576252065973E-4</v>
      </c>
      <c r="TU201" s="12"/>
      <c r="TV201" s="11">
        <f t="shared" si="1853"/>
        <v>-9.2479073747004997E-4</v>
      </c>
      <c r="TW201" s="10">
        <f t="shared" si="1707"/>
        <v>95.357514433576213</v>
      </c>
      <c r="TX201" s="9">
        <f t="shared" si="1436"/>
        <v>90.49581416062189</v>
      </c>
      <c r="TY201" s="9">
        <f t="shared" si="1437"/>
        <v>100.22111749914616</v>
      </c>
      <c r="TZ201" s="120">
        <f t="shared" si="1708"/>
        <v>95.358465829884025</v>
      </c>
      <c r="UA201" s="15">
        <f t="shared" si="1709"/>
        <v>-9.4838896713605862E-4</v>
      </c>
      <c r="UB201" s="12"/>
      <c r="UC201" s="11">
        <f t="shared" si="1854"/>
        <v>-9.3674225469522298E-4</v>
      </c>
      <c r="UD201" s="10">
        <f t="shared" si="1710"/>
        <v>95.442296742176609</v>
      </c>
      <c r="UE201" s="9">
        <f t="shared" si="1438"/>
        <v>90.520532549341951</v>
      </c>
      <c r="UF201" s="9">
        <f t="shared" si="1439"/>
        <v>100.36619912502739</v>
      </c>
      <c r="UG201" s="120">
        <f t="shared" si="1711"/>
        <v>95.443365837184672</v>
      </c>
      <c r="UH201" s="15">
        <f t="shared" si="1712"/>
        <v>-9.6012651014104199E-4</v>
      </c>
      <c r="UI201" s="12"/>
      <c r="UJ201" s="11">
        <f t="shared" si="1855"/>
        <v>-9.4859854391689811E-4</v>
      </c>
      <c r="UK201" s="10">
        <f t="shared" si="1713"/>
        <v>95.527202212396901</v>
      </c>
      <c r="UL201" s="9">
        <f t="shared" si="1440"/>
        <v>90.545866568457711</v>
      </c>
      <c r="UM201" s="9">
        <f t="shared" si="1441"/>
        <v>100.51085053189638</v>
      </c>
      <c r="UN201" s="120">
        <f t="shared" si="1714"/>
        <v>95.528358550177046</v>
      </c>
      <c r="UO201" s="15">
        <f t="shared" si="1715"/>
        <v>-9.7176206434369642E-4</v>
      </c>
      <c r="UP201" s="12"/>
      <c r="UQ201" s="11">
        <f t="shared" si="1856"/>
        <v>-9.603532036379605E-4</v>
      </c>
      <c r="UR201" s="10">
        <f t="shared" si="1716"/>
        <v>95.612200907658604</v>
      </c>
      <c r="US201" s="9">
        <f t="shared" si="1442"/>
        <v>90.571818342644477</v>
      </c>
      <c r="UT201" s="9">
        <f t="shared" si="1443"/>
        <v>100.65501086736023</v>
      </c>
      <c r="UU201" s="120">
        <f t="shared" si="1717"/>
        <v>95.613414605002362</v>
      </c>
      <c r="UV201" s="15">
        <f t="shared" si="1718"/>
        <v>-9.8328948836677479E-4</v>
      </c>
      <c r="UW201" s="12"/>
      <c r="UX201" s="11">
        <f t="shared" si="1857"/>
        <v>-9.720000177835833E-4</v>
      </c>
      <c r="UY201" s="10">
        <f t="shared" si="1719"/>
        <v>95.697263318021172</v>
      </c>
      <c r="UZ201" s="9">
        <f t="shared" si="1444"/>
        <v>90.598389468987293</v>
      </c>
      <c r="VA201" s="9">
        <f t="shared" si="1445"/>
        <v>100.79861883943119</v>
      </c>
      <c r="VB201" s="120">
        <f t="shared" si="1720"/>
        <v>95.698504154209246</v>
      </c>
      <c r="VC201" s="15">
        <f t="shared" si="1721"/>
        <v>-9.9470264941413128E-4</v>
      </c>
      <c r="VD201" s="12"/>
      <c r="VE201" s="11">
        <f t="shared" si="1858"/>
        <v>-9.8353277767184192E-4</v>
      </c>
      <c r="VF201" s="10">
        <f t="shared" si="1722"/>
        <v>95.78235944237268</v>
      </c>
      <c r="VG201" s="9">
        <f t="shared" si="1446"/>
        <v>90.625581003742553</v>
      </c>
      <c r="VH201" s="9">
        <f t="shared" si="1447"/>
        <v>100.94161821572143</v>
      </c>
      <c r="VI201" s="120">
        <f t="shared" si="1723"/>
        <v>95.783599609731993</v>
      </c>
      <c r="VJ201" s="15">
        <f t="shared" si="1724"/>
        <v>-1.0059959608303976E-3</v>
      </c>
      <c r="VK201" s="12"/>
      <c r="VL201" s="11">
        <f t="shared" si="1859"/>
        <v>-9.9494582253733328E-4</v>
      </c>
      <c r="VM201" s="10">
        <f t="shared" si="1725"/>
        <v>95.867461546172365</v>
      </c>
      <c r="VN201" s="9">
        <f t="shared" si="1448"/>
        <v>90.653393479225187</v>
      </c>
      <c r="VO201" s="9">
        <f t="shared" si="1449"/>
        <v>101.08398457390341</v>
      </c>
      <c r="VP201" s="120">
        <f t="shared" si="1726"/>
        <v>95.868689026564297</v>
      </c>
      <c r="VQ201" s="15">
        <f t="shared" si="1727"/>
        <v>-1.0171669890968679E-3</v>
      </c>
      <c r="VR201" s="12"/>
      <c r="VS201" s="11">
        <f t="shared" si="1860"/>
        <v>-1.0062366609281614E-3</v>
      </c>
      <c r="VT201" s="10">
        <f t="shared" si="1728"/>
        <v>95.95255761836583</v>
      </c>
      <c r="VU201" s="9">
        <f t="shared" si="1450"/>
        <v>90.68182706851762</v>
      </c>
      <c r="VV201" s="9">
        <f t="shared" si="1451"/>
        <v>101.22570470409769</v>
      </c>
      <c r="VW201" s="120">
        <f t="shared" si="1729"/>
        <v>95.95376588630765</v>
      </c>
      <c r="VX201" s="15">
        <f t="shared" si="1730"/>
        <v>-1.0282144291382204E-3</v>
      </c>
      <c r="VY201" s="12"/>
      <c r="VZ201" s="11">
        <f t="shared" si="1861"/>
        <v>-1.0174039360330049E-3</v>
      </c>
      <c r="WA201" s="10">
        <f t="shared" si="1731"/>
        <v>96.037641102426193</v>
      </c>
      <c r="WB201" s="9">
        <f t="shared" si="1452"/>
        <v>90.710881645699828</v>
      </c>
      <c r="WC201" s="9">
        <f t="shared" si="1453"/>
        <v>101.36676659244048</v>
      </c>
      <c r="WD201" s="120">
        <f t="shared" si="1732"/>
        <v>96.038824119070156</v>
      </c>
      <c r="WE201" s="15">
        <f t="shared" si="1733"/>
        <v>-1.0391371216698247E-3</v>
      </c>
      <c r="WF201" s="12"/>
      <c r="WG201" s="11">
        <f t="shared" si="1862"/>
        <v>-1.0284464379882988E-3</v>
      </c>
      <c r="WH201" s="10">
        <f t="shared" si="1734"/>
        <v>96.122705891875086</v>
      </c>
      <c r="WI201" s="9">
        <f t="shared" si="1454"/>
        <v>90.740556793507253</v>
      </c>
      <c r="WJ201" s="9">
        <f t="shared" si="1455"/>
        <v>101.50715937983185</v>
      </c>
      <c r="WK201" s="120">
        <f t="shared" si="1735"/>
        <v>96.123858086669543</v>
      </c>
      <c r="WL201" s="15">
        <f t="shared" si="1736"/>
        <v>-1.0499340484281703E-3</v>
      </c>
      <c r="WM201" s="12"/>
      <c r="WN201" s="11">
        <f t="shared" si="1863"/>
        <v>-1.0393630991522554E-3</v>
      </c>
      <c r="WO201" s="10">
        <f t="shared" si="1737"/>
        <v>96.207746313525831</v>
      </c>
      <c r="WP201" s="9">
        <f t="shared" si="1456"/>
        <v>90.77085181123519</v>
      </c>
      <c r="WQ201" s="9">
        <f t="shared" si="1457"/>
        <v>101.64687332042523</v>
      </c>
      <c r="WR201" s="120">
        <f t="shared" si="1738"/>
        <v>96.208862565830202</v>
      </c>
      <c r="WS201" s="15">
        <f t="shared" si="1739"/>
        <v>-1.060604327352061E-3</v>
      </c>
      <c r="WT201" s="12"/>
      <c r="WU201" s="11">
        <f t="shared" si="1864"/>
        <v>-1.0501529893246083E-3</v>
      </c>
      <c r="WV201" s="10">
        <f t="shared" si="1740"/>
        <v>96.292757110711818</v>
      </c>
      <c r="WW201" s="9">
        <f t="shared" si="1458"/>
        <v>90.801765722855691</v>
      </c>
      <c r="WX201" s="9">
        <f t="shared" si="1459"/>
        <v>101.78589973998911</v>
      </c>
      <c r="WY201" s="120">
        <f t="shared" si="1741"/>
        <v>96.293832731422398</v>
      </c>
      <c r="WZ201" s="15">
        <f t="shared" si="1742"/>
        <v>-1.0711472077305846E-3</v>
      </c>
      <c r="XA201" s="12"/>
      <c r="XB201" s="11">
        <f t="shared" si="1865"/>
        <v>-1.0608153109282945E-3</v>
      </c>
      <c r="XC201" s="10">
        <f t="shared" si="1743"/>
        <v>96.377733426548915</v>
      </c>
      <c r="XD201" s="9">
        <f t="shared" si="1460"/>
        <v>90.833297285314018</v>
      </c>
      <c r="XE201" s="9">
        <f t="shared" si="1461"/>
        <v>101.92423099425439</v>
      </c>
      <c r="XF201" s="120">
        <f t="shared" si="1744"/>
        <v>96.378764139784209</v>
      </c>
      <c r="XG201" s="15">
        <f t="shared" si="1745"/>
        <v>-1.0815620653322018E-3</v>
      </c>
      <c r="XH201" s="12"/>
      <c r="XI201" s="11">
        <f t="shared" si="1866"/>
        <v>-1.0713493941675242E-3</v>
      </c>
      <c r="XJ201" s="10">
        <f t="shared" si="1746"/>
        <v>96.462670787272728</v>
      </c>
      <c r="XK201" s="9">
        <f t="shared" si="1462"/>
        <v>90.86544499697311</v>
      </c>
      <c r="XL201" s="9">
        <f t="shared" si="1463"/>
        <v>102.06186042735905</v>
      </c>
      <c r="XM201" s="120">
        <f t="shared" si="1747"/>
        <v>96.463652712166081</v>
      </c>
      <c r="XN201" s="15">
        <f t="shared" si="1748"/>
        <v>-1.091848397528876E-3</v>
      </c>
      <c r="XO201" s="12"/>
      <c r="XP201" s="11">
        <f t="shared" si="1867"/>
        <v>-1.0817546921763203E-3</v>
      </c>
      <c r="XQ201" s="10">
        <f t="shared" si="1749"/>
        <v>96.547565085690948</v>
      </c>
      <c r="XR201" s="9">
        <f t="shared" si="1464"/>
        <v>90.898207106175789</v>
      </c>
      <c r="XS201" s="9">
        <f t="shared" si="1465"/>
        <v>102.19878233049573</v>
      </c>
      <c r="XT201" s="120">
        <f t="shared" si="1750"/>
        <v>96.54849471833576</v>
      </c>
      <c r="XU201" s="15">
        <f t="shared" si="1751"/>
        <v>-1.1020058184285271E-3</v>
      </c>
      <c r="XV201" s="12"/>
      <c r="XW201" s="11">
        <f t="shared" si="1868"/>
        <v>-1.0920307761710217E-3</v>
      </c>
      <c r="XX201" s="10">
        <f t="shared" si="1752"/>
        <v>96.63241256478895</v>
      </c>
      <c r="XY201" s="9">
        <f t="shared" si="1466"/>
        <v>90.931581619895454</v>
      </c>
      <c r="XZ201" s="9">
        <f t="shared" si="1467"/>
        <v>102.33499190085476</v>
      </c>
      <c r="YA201" s="120">
        <f t="shared" si="1753"/>
        <v>96.633286760375114</v>
      </c>
      <c r="YB201" s="15">
        <f t="shared" si="1754"/>
        <v>-1.1120340540276437E-3</v>
      </c>
      <c r="YC201" s="12"/>
      <c r="YD201" s="11">
        <f t="shared" si="1869"/>
        <v>-1.1021773306187548E-3</v>
      </c>
      <c r="YE201" s="10">
        <f t="shared" si="1755"/>
        <v>96.717209801520823</v>
      </c>
      <c r="YF201" s="9">
        <f t="shared" si="1468"/>
        <v>90.965566312447933</v>
      </c>
      <c r="YG201" s="9">
        <f t="shared" si="1469"/>
        <v>102.47048520095569</v>
      </c>
      <c r="YH201" s="120">
        <f t="shared" si="1756"/>
        <v>96.71802575670182</v>
      </c>
      <c r="YI201" s="15">
        <f t="shared" si="1757"/>
        <v>-1.1219329373958313E-3</v>
      </c>
      <c r="YJ201" s="12"/>
      <c r="YK201" s="11">
        <f t="shared" si="1870"/>
        <v>-1.1121941484338142E-3</v>
      </c>
      <c r="YL201" s="10">
        <f t="shared" si="1758"/>
        <v>96.80195369081892</v>
      </c>
      <c r="YM201" s="9">
        <f t="shared" si="1470"/>
        <v>91.000158734238013</v>
      </c>
      <c r="YN201" s="9">
        <f t="shared" si="1471"/>
        <v>102.60525911844685</v>
      </c>
      <c r="YO201" s="120">
        <f t="shared" si="1759"/>
        <v>96.802708926342433</v>
      </c>
      <c r="YP201" s="15">
        <f t="shared" si="1760"/>
        <v>-1.1317024039026206E-3</v>
      </c>
      <c r="YQ201" s="12"/>
      <c r="YR201" s="11">
        <f t="shared" si="1871"/>
        <v>-1.1220811262124878E-3</v>
      </c>
      <c r="YS201" s="10">
        <f t="shared" si="1761"/>
        <v>96.88664142984905</v>
      </c>
      <c r="YT201" s="9">
        <f t="shared" si="1472"/>
        <v>91.035356220516135</v>
      </c>
      <c r="YU201" s="9">
        <f t="shared" si="1473"/>
        <v>102.7393113264488</v>
      </c>
      <c r="YV201" s="120">
        <f t="shared" si="1762"/>
        <v>96.887333773482467</v>
      </c>
      <c r="YW201" s="15">
        <f t="shared" si="1763"/>
        <v>-1.1413424864963227E-3</v>
      </c>
      <c r="YX201" s="12"/>
      <c r="YY201" s="11">
        <f t="shared" si="1872"/>
        <v>-1.1318382595163219E-3</v>
      </c>
      <c r="YZ201" s="10">
        <f t="shared" si="1764"/>
        <v>96.971270502537337</v>
      </c>
      <c r="ZA201" s="9">
        <f t="shared" si="1474"/>
        <v>91.07115590012171</v>
      </c>
      <c r="ZB201" s="9">
        <f t="shared" si="1475"/>
        <v>102.87264024450957</v>
      </c>
      <c r="ZC201" s="120">
        <f t="shared" si="1765"/>
        <v>96.971898072315639</v>
      </c>
      <c r="ZD201" s="15">
        <f t="shared" si="1766"/>
        <v>-1.1508533110438401E-3</v>
      </c>
      <c r="ZE201" s="12"/>
      <c r="ZF201" s="11">
        <f t="shared" si="1873"/>
        <v>-1.1414656382129091E-3</v>
      </c>
      <c r="ZG201" s="10">
        <f t="shared" si="1767"/>
        <v>97.055838664391388</v>
      </c>
      <c r="ZH201" s="9">
        <f t="shared" si="1476"/>
        <v>91.107554704191344</v>
      </c>
      <c r="ZI201" s="9">
        <f t="shared" si="1477"/>
        <v>103.00524500023734</v>
      </c>
      <c r="ZJ201" s="120">
        <f t="shared" si="1768"/>
        <v>97.056399852214341</v>
      </c>
      <c r="ZK201" s="15">
        <f t="shared" si="1769"/>
        <v>-1.1602350917399725E-3</v>
      </c>
      <c r="ZL201" s="12"/>
      <c r="ZM201" s="11">
        <f t="shared" si="1874"/>
        <v>-1.1509634418829513E-3</v>
      </c>
      <c r="ZN201" s="10">
        <f t="shared" si="1770"/>
        <v>97.140343927638142</v>
      </c>
      <c r="ZO201" s="9">
        <f t="shared" si="1478"/>
        <v>91.144549374811518</v>
      </c>
      <c r="ZP201" s="9">
        <f t="shared" si="1479"/>
        <v>103.13712539165954</v>
      </c>
      <c r="ZQ201" s="120">
        <f t="shared" si="1771"/>
        <v>97.140837383235521</v>
      </c>
      <c r="ZR201" s="15">
        <f t="shared" si="1772"/>
        <v>-1.1694881265929744E-3</v>
      </c>
      <c r="ZS201" s="12"/>
      <c r="ZT201" s="11">
        <f t="shared" si="1875"/>
        <v>-1.1603319353005485E-3</v>
      </c>
      <c r="ZU201" s="10">
        <f t="shared" si="1773"/>
        <v>97.224784546693101</v>
      </c>
      <c r="ZV201" s="9">
        <f t="shared" si="1480"/>
        <v>91.182136473596756</v>
      </c>
      <c r="ZW201" s="9">
        <f t="shared" si="1481"/>
        <v>103.26828185036528</v>
      </c>
      <c r="ZX201" s="120">
        <f t="shared" si="1774"/>
        <v>97.225209161981013</v>
      </c>
      <c r="ZY201" s="15">
        <f t="shared" si="1775"/>
        <v>-1.1786127929937714E-3</v>
      </c>
      <c r="ZZ201" s="12"/>
      <c r="AAA201" s="11">
        <f t="shared" si="1876"/>
        <v>-1.1695714639943192E-3</v>
      </c>
      <c r="AAB201" s="10">
        <f t="shared" si="1776"/>
        <v>97.309159003980312</v>
      </c>
      <c r="AAC201" s="9">
        <f t="shared" si="1482"/>
        <v>91.220312390175749</v>
      </c>
      <c r="AAD201" s="9">
        <f t="shared" si="1483"/>
        <v>103.39871540546953</v>
      </c>
      <c r="AAE201" s="120">
        <f t="shared" si="1777"/>
        <v>97.30951389782264</v>
      </c>
      <c r="AAF201" s="15">
        <f t="shared" si="1778"/>
        <v>-1.1876095433742762E-3</v>
      </c>
      <c r="AAG201" s="12"/>
      <c r="AAH201" s="11">
        <f t="shared" si="1877"/>
        <v>-1.1786824498949985E-3</v>
      </c>
      <c r="AAI201" s="10">
        <f t="shared" si="1779"/>
        <v>97.393465996113946</v>
      </c>
      <c r="AAJ201" s="9">
        <f t="shared" si="1484"/>
        <v>91.259073350569281</v>
      </c>
      <c r="AAK201" s="9">
        <f t="shared" si="1485"/>
        <v>103.52842764844138</v>
      </c>
      <c r="AAL201" s="120">
        <f t="shared" si="1780"/>
        <v>97.39375049950533</v>
      </c>
      <c r="AAM201" s="15">
        <f t="shared" si="1781"/>
        <v>-1.196478900960529E-3</v>
      </c>
      <c r="AAN201" s="12"/>
      <c r="AAO201" s="11">
        <f t="shared" si="1782"/>
        <v>-1.1876653870754057E-3</v>
      </c>
      <c r="AAP201" s="10">
        <f t="shared" si="1783"/>
        <v>97.477704420454927</v>
      </c>
      <c r="AAQ201" s="9">
        <f t="shared" si="1486"/>
        <v>91.298415425445185</v>
      </c>
      <c r="AAR201" s="9">
        <f t="shared" si="1487"/>
        <v>103.65742069882478</v>
      </c>
      <c r="AAS201" s="120">
        <f t="shared" si="1784"/>
        <v>97.477918062134989</v>
      </c>
      <c r="AAT201" s="15">
        <f t="shared" si="1785"/>
        <v>-1.205221455624866E-3</v>
      </c>
      <c r="AAU201" s="12"/>
      <c r="AAV201" s="11">
        <f t="shared" si="1786"/>
        <v>-1.1965208375872049E-3</v>
      </c>
      <c r="AAW201" s="10">
        <f t="shared" si="1787"/>
        <v>97.561873362049823</v>
      </c>
      <c r="AAX201" s="9">
        <f t="shared" si="1488"/>
        <v>91.338334538236879</v>
      </c>
      <c r="AAY201" s="9">
        <f t="shared" si="1489"/>
        <v>103.78569717088511</v>
      </c>
      <c r="AAZ201" s="120">
        <f t="shared" si="1788"/>
        <v>97.562015854560997</v>
      </c>
      <c r="ABA201" s="15">
        <f t="shared" si="1789"/>
        <v>-1.2138378598416581E-3</v>
      </c>
      <c r="ABB201" s="12"/>
      <c r="ABC201" s="11">
        <f t="shared" si="1227"/>
        <v>-1.2052494273991753E-3</v>
      </c>
      <c r="ABD201" s="10">
        <f t="shared" si="1228"/>
        <v>97.645972080962309</v>
      </c>
      <c r="ABE201" s="9">
        <f t="shared" si="1490"/>
        <v>91.378826473113293</v>
      </c>
      <c r="ABF201" s="9">
        <f t="shared" si="1229"/>
        <v>103.9132601411988</v>
      </c>
      <c r="ABG201" s="120">
        <f t="shared" si="1790"/>
        <v>97.646043307156049</v>
      </c>
      <c r="ABH201" s="15">
        <f t="shared" si="1230"/>
        <v>-1.2223288247495306E-3</v>
      </c>
      <c r="ABI201" s="12"/>
      <c r="ABJ201" s="11">
        <f t="shared" si="1231"/>
        <v>-1.2138518424400387E-3</v>
      </c>
      <c r="ABK201" s="10">
        <f t="shared" si="1232"/>
        <v>97.72999999999999</v>
      </c>
      <c r="ABL201" s="9">
        <f t="shared" si="1491"/>
        <v>91.419886882789342</v>
      </c>
      <c r="ABM201" s="9"/>
      <c r="ABN201" s="101">
        <f t="shared" si="1791"/>
        <v>97.72999999999999</v>
      </c>
      <c r="ABO201" s="15">
        <f t="shared" si="1233"/>
        <v>-1.2306951163234747E-3</v>
      </c>
      <c r="ABP201" s="11"/>
      <c r="ABQ201" s="11"/>
    </row>
    <row r="202" spans="1:745" x14ac:dyDescent="0.2">
      <c r="A202" s="1">
        <f t="shared" si="1492"/>
        <v>175.2</v>
      </c>
      <c r="B202" s="1">
        <f t="shared" si="1792"/>
        <v>-530.86680486868977</v>
      </c>
      <c r="C202" s="1">
        <f t="shared" si="1793"/>
        <v>-2564065.8939724509</v>
      </c>
      <c r="D202" s="2">
        <f t="shared" si="1794"/>
        <v>119.74</v>
      </c>
      <c r="E202" s="7">
        <f t="shared" si="1795"/>
        <v>2.8300000000000001E-3</v>
      </c>
      <c r="F202" s="1">
        <f t="shared" si="1796"/>
        <v>6.2352202539999999E-2</v>
      </c>
      <c r="G202" s="2">
        <f t="shared" si="1797"/>
        <v>3500</v>
      </c>
      <c r="H202" s="3">
        <f t="shared" si="1164"/>
        <v>58.333333333333336</v>
      </c>
      <c r="I202" s="3">
        <f t="shared" si="1165"/>
        <v>366.52</v>
      </c>
      <c r="J202" s="1">
        <f t="shared" si="1798"/>
        <v>0.77</v>
      </c>
      <c r="K202" s="1">
        <f t="shared" si="1799"/>
        <v>0.65</v>
      </c>
      <c r="L202" s="1">
        <f t="shared" si="1166"/>
        <v>0.50050000000000006</v>
      </c>
      <c r="M202" s="40">
        <f t="shared" si="1167"/>
        <v>9.0273513153513143</v>
      </c>
      <c r="N202" s="40">
        <f t="shared" si="1168"/>
        <v>685.17596483516479</v>
      </c>
      <c r="O202" s="1">
        <f t="shared" si="1800"/>
        <v>22.01</v>
      </c>
      <c r="P202" s="1">
        <f t="shared" si="1801"/>
        <v>101</v>
      </c>
      <c r="Q202" s="2">
        <f t="shared" si="1802"/>
        <v>9568.08</v>
      </c>
      <c r="R202" s="1">
        <f t="shared" si="1169"/>
        <v>95.680800000000005</v>
      </c>
      <c r="S202" s="7">
        <f t="shared" si="1803"/>
        <v>0.1084</v>
      </c>
      <c r="T202" s="7">
        <f t="shared" si="1170"/>
        <v>9.228889823999999E-3</v>
      </c>
      <c r="U202" s="7">
        <f t="shared" si="1171"/>
        <v>5.2029491518009133E-2</v>
      </c>
      <c r="V202" s="40">
        <f t="shared" si="1172"/>
        <v>5127.2756619537149</v>
      </c>
      <c r="W202" s="1">
        <f t="shared" si="1804"/>
        <v>0</v>
      </c>
      <c r="X202" s="1">
        <f t="shared" si="1805"/>
        <v>119.74</v>
      </c>
      <c r="Y202" s="1">
        <f t="shared" si="1806"/>
        <v>97.72999999999999</v>
      </c>
      <c r="Z202" s="6">
        <f t="shared" si="1173"/>
        <v>0.80246106979523479</v>
      </c>
      <c r="AA202" s="2">
        <f t="shared" si="1807"/>
        <v>464.2</v>
      </c>
      <c r="AB202" s="40">
        <f t="shared" si="1174"/>
        <v>27481.926356927921</v>
      </c>
      <c r="AC202" s="1">
        <f t="shared" si="1175"/>
        <v>0.20611977595863853</v>
      </c>
      <c r="AD202" s="2">
        <f t="shared" si="1878"/>
        <v>80</v>
      </c>
      <c r="AE202" s="10">
        <f t="shared" si="1176"/>
        <v>16.489582076691082</v>
      </c>
      <c r="AF202" s="12">
        <f t="shared" si="1177"/>
        <v>7.0262970609010433E-2</v>
      </c>
      <c r="AG202" s="43">
        <f t="shared" si="1178"/>
        <v>-1.3461214782855841E-4</v>
      </c>
      <c r="AH202" s="97">
        <f t="shared" si="1179"/>
        <v>3.4667300885317365E-5</v>
      </c>
      <c r="AI202" s="11">
        <f t="shared" si="1180"/>
        <v>0</v>
      </c>
      <c r="AJ202" s="43">
        <f t="shared" si="1181"/>
        <v>2.0142134228306194E-3</v>
      </c>
      <c r="AK202" s="43"/>
      <c r="AL202" s="11">
        <f t="shared" si="1182"/>
        <v>0</v>
      </c>
      <c r="AM202" s="10">
        <f t="shared" si="1183"/>
        <v>89.924637595104045</v>
      </c>
      <c r="AN202" s="9"/>
      <c r="AO202" s="9">
        <f t="shared" si="1184"/>
        <v>89.754186094921437</v>
      </c>
      <c r="AP202" s="108">
        <f t="shared" si="1493"/>
        <v>89.754186094921437</v>
      </c>
      <c r="AQ202" s="15">
        <f t="shared" si="1185"/>
        <v>0</v>
      </c>
      <c r="AR202" s="49"/>
      <c r="AS202" s="11">
        <f t="shared" si="1186"/>
        <v>1.6622774464886286E-5</v>
      </c>
      <c r="AT202" s="10">
        <f t="shared" si="1187"/>
        <v>89.839408048156088</v>
      </c>
      <c r="AU202" s="9">
        <f t="shared" si="1188"/>
        <v>89.754186094921437</v>
      </c>
      <c r="AV202" s="9">
        <f t="shared" si="1189"/>
        <v>89.584547275311508</v>
      </c>
      <c r="AW202" s="101">
        <f t="shared" si="1494"/>
        <v>89.669366685116472</v>
      </c>
      <c r="AX202" s="15">
        <f t="shared" si="1495"/>
        <v>1.6542783223916758E-5</v>
      </c>
      <c r="AY202" s="49"/>
      <c r="AZ202" s="11">
        <f t="shared" si="1190"/>
        <v>3.3167024755286575E-5</v>
      </c>
      <c r="BA202" s="10">
        <f t="shared" si="1191"/>
        <v>89.754573522583541</v>
      </c>
      <c r="BB202" s="9">
        <f t="shared" si="1192"/>
        <v>89.754178574116423</v>
      </c>
      <c r="BC202" s="9">
        <f t="shared" si="1193"/>
        <v>89.415701398363282</v>
      </c>
      <c r="BD202" s="101">
        <f t="shared" si="1496"/>
        <v>89.584939986239846</v>
      </c>
      <c r="BE202" s="15">
        <f t="shared" si="1194"/>
        <v>3.3007507111893877E-5</v>
      </c>
      <c r="BF202" s="49"/>
      <c r="BG202" s="11">
        <f t="shared" si="1195"/>
        <v>4.963318782644231E-5</v>
      </c>
      <c r="BH202" s="10">
        <f t="shared" si="1196"/>
        <v>89.67011673388788</v>
      </c>
      <c r="BI202" s="9">
        <f t="shared" si="1197"/>
        <v>89.754148632680625</v>
      </c>
      <c r="BJ202" s="9">
        <f t="shared" si="1198"/>
        <v>89.247628906778289</v>
      </c>
      <c r="BK202" s="101">
        <f t="shared" si="1497"/>
        <v>89.500888769729457</v>
      </c>
      <c r="BL202" s="15">
        <f t="shared" si="1199"/>
        <v>4.9394625849834876E-5</v>
      </c>
      <c r="BM202" s="49"/>
      <c r="BN202" s="11">
        <f t="shared" si="1200"/>
        <v>6.6021704048021702E-5</v>
      </c>
      <c r="BO202" s="10">
        <f t="shared" si="1201"/>
        <v>89.586020593086346</v>
      </c>
      <c r="BP202" s="9">
        <f t="shared" si="1202"/>
        <v>89.75408158147799</v>
      </c>
      <c r="BQ202" s="9">
        <f t="shared" si="1203"/>
        <v>89.080310427671492</v>
      </c>
      <c r="BR202" s="101">
        <f t="shared" si="1498"/>
        <v>89.417196004574748</v>
      </c>
      <c r="BS202" s="15">
        <f t="shared" si="1204"/>
        <v>6.5704596186052166E-5</v>
      </c>
      <c r="BT202" s="12"/>
      <c r="BU202" s="11">
        <f t="shared" si="1205"/>
        <v>8.2333016578969981E-5</v>
      </c>
      <c r="BV202" s="10">
        <f t="shared" si="1206"/>
        <v>89.502268207313818</v>
      </c>
      <c r="BW202" s="9">
        <f t="shared" si="1207"/>
        <v>89.753962939419708</v>
      </c>
      <c r="BX202" s="9">
        <f t="shared" si="1208"/>
        <v>88.913726776090684</v>
      </c>
      <c r="BY202" s="101">
        <f t="shared" si="1499"/>
        <v>89.333844857755196</v>
      </c>
      <c r="BZ202" s="15">
        <f t="shared" si="1209"/>
        <v>8.1937876830368971E-5</v>
      </c>
      <c r="CA202" s="12"/>
      <c r="CB202" s="11">
        <f t="shared" si="1210"/>
        <v>9.8567570770111777E-5</v>
      </c>
      <c r="CC202" s="10">
        <f t="shared" si="1211"/>
        <v>89.418842880288651</v>
      </c>
      <c r="CD202" s="9">
        <f t="shared" si="1212"/>
        <v>89.753778430832185</v>
      </c>
      <c r="CE202" s="9">
        <f t="shared" si="1213"/>
        <v>88.747858958259357</v>
      </c>
      <c r="CF202" s="101">
        <f t="shared" si="1500"/>
        <v>89.250818694545771</v>
      </c>
      <c r="CG202" s="15">
        <f t="shared" si="1214"/>
        <v>9.8094927881206263E-5</v>
      </c>
      <c r="CH202" s="12"/>
      <c r="CI202" s="11">
        <f t="shared" si="1215"/>
        <v>1.1472581359433411E-4</v>
      </c>
      <c r="CJ202" s="10">
        <f t="shared" si="1216"/>
        <v>89.335728112646549</v>
      </c>
      <c r="CK202" s="9">
        <f t="shared" si="1217"/>
        <v>89.753513982838797</v>
      </c>
      <c r="CL202" s="9">
        <f t="shared" si="1218"/>
        <v>88.582688174556921</v>
      </c>
      <c r="CM202" s="101">
        <f t="shared" si="1501"/>
        <v>89.168101078697859</v>
      </c>
      <c r="CN202" s="15">
        <f t="shared" si="1219"/>
        <v>1.1417621027964589E-4</v>
      </c>
      <c r="CO202" s="12"/>
      <c r="CP202" s="11">
        <f t="shared" si="1220"/>
        <v>1.3080819310332676E-4</v>
      </c>
      <c r="CQ202" s="10">
        <f t="shared" si="1221"/>
        <v>89.252907602150913</v>
      </c>
      <c r="CR202" s="9">
        <f t="shared" si="1222"/>
        <v>89.753155722758223</v>
      </c>
      <c r="CS202" s="9">
        <f t="shared" si="1309"/>
        <v>88.418195822245622</v>
      </c>
      <c r="CT202" s="101">
        <f t="shared" si="1502"/>
        <v>89.085675772501929</v>
      </c>
      <c r="CU202" s="15">
        <f t="shared" si="1223"/>
        <v>1.3018218528979082E-4</v>
      </c>
      <c r="CV202" s="12"/>
      <c r="CW202" s="11">
        <f t="shared" si="1503"/>
        <v>1.4681515791030401E-4</v>
      </c>
      <c r="CX202" s="10">
        <f t="shared" si="1504"/>
        <v>89.170365243785511</v>
      </c>
      <c r="CY202" s="9">
        <f t="shared" si="1310"/>
        <v>89.752689975521918</v>
      </c>
      <c r="CZ202" s="9">
        <f t="shared" si="1311"/>
        <v>88.254363497948617</v>
      </c>
      <c r="DA202" s="101">
        <f t="shared" si="1505"/>
        <v>89.003526736735267</v>
      </c>
      <c r="DB202" s="15">
        <f t="shared" si="1506"/>
        <v>1.4611331400527557E-4</v>
      </c>
      <c r="DC202" s="12"/>
      <c r="DD202" s="11">
        <f t="shared" si="1507"/>
        <v>1.6274715669848565E-4</v>
      </c>
      <c r="DE202" s="10">
        <f t="shared" si="1508"/>
        <v>89.088085129733088</v>
      </c>
      <c r="DF202" s="9">
        <f t="shared" si="1312"/>
        <v>89.752103261113376</v>
      </c>
      <c r="DG202" s="9">
        <f t="shared" si="1313"/>
        <v>88.091172999893601</v>
      </c>
      <c r="DH202" s="101">
        <f t="shared" si="1509"/>
        <v>88.921638130503482</v>
      </c>
      <c r="DI202" s="15">
        <f t="shared" si="1510"/>
        <v>1.6197005688074344E-4</v>
      </c>
      <c r="DJ202" s="12"/>
      <c r="DK202" s="11">
        <f t="shared" si="1511"/>
        <v>1.7860463775425664E-4</v>
      </c>
      <c r="DL202" s="10">
        <f t="shared" si="1512"/>
        <v>89.006051549248099</v>
      </c>
      <c r="DM202" s="9">
        <f t="shared" si="1314"/>
        <v>89.75138229203128</v>
      </c>
      <c r="DN202" s="9">
        <f t="shared" si="1315"/>
        <v>87.928606329929536</v>
      </c>
      <c r="DO202" s="101">
        <f t="shared" si="1513"/>
        <v>88.839994310980416</v>
      </c>
      <c r="DP202" s="15">
        <f t="shared" si="1514"/>
        <v>1.7775287328779715E-4</v>
      </c>
      <c r="DQ202" s="12"/>
      <c r="DR202" s="11">
        <f t="shared" si="1515"/>
        <v>1.9438804852445635E-4</v>
      </c>
      <c r="DS202" s="10">
        <f t="shared" si="1516"/>
        <v>88.924248988428474</v>
      </c>
      <c r="DT202" s="9">
        <f t="shared" si="1316"/>
        <v>89.75051397077867</v>
      </c>
      <c r="DU202" s="9">
        <f t="shared" si="1317"/>
        <v>87.766645695321088</v>
      </c>
      <c r="DV202" s="101">
        <f t="shared" si="1517"/>
        <v>88.758579833049879</v>
      </c>
      <c r="DW202" s="15">
        <f t="shared" si="1518"/>
        <v>1.9346222109517332E-4</v>
      </c>
      <c r="DX202" s="12"/>
      <c r="DY202" s="11">
        <f t="shared" si="1519"/>
        <v>2.1009783519759532E-4</v>
      </c>
      <c r="DZ202" s="10">
        <f t="shared" si="1520"/>
        <v>88.842662129889618</v>
      </c>
      <c r="EA202" s="9">
        <f t="shared" si="1318"/>
        <v>89.749485387380062</v>
      </c>
      <c r="EB202" s="9">
        <f t="shared" si="1319"/>
        <v>87.605273510336389</v>
      </c>
      <c r="EC202" s="101">
        <f t="shared" si="1521"/>
        <v>88.677379448858233</v>
      </c>
      <c r="ED202" s="15">
        <f t="shared" si="1522"/>
        <v>2.0909855627175518E-4</v>
      </c>
      <c r="EE202" s="12"/>
      <c r="EF202" s="11">
        <f t="shared" si="1523"/>
        <v>2.2573444230767985E-4</v>
      </c>
      <c r="EG202" s="10">
        <f t="shared" si="1524"/>
        <v>88.761275852349286</v>
      </c>
      <c r="EH202" s="9">
        <f t="shared" si="1320"/>
        <v>89.748283816928151</v>
      </c>
      <c r="EI202" s="9">
        <f t="shared" si="1321"/>
        <v>87.444472397630562</v>
      </c>
      <c r="EJ202" s="101">
        <f t="shared" si="1525"/>
        <v>88.596378107279349</v>
      </c>
      <c r="EK202" s="15">
        <f t="shared" si="1526"/>
        <v>2.2466233251244288E-4</v>
      </c>
      <c r="EL202" s="12"/>
      <c r="EM202" s="11">
        <f t="shared" si="1527"/>
        <v>2.4129831236055645E-4</v>
      </c>
      <c r="EN202" s="10">
        <f t="shared" si="1528"/>
        <v>88.680075230125397</v>
      </c>
      <c r="EO202" s="9">
        <f t="shared" si="1322"/>
        <v>89.746896717161718</v>
      </c>
      <c r="EP202" s="9">
        <f t="shared" si="1323"/>
        <v>87.284225189436711</v>
      </c>
      <c r="EQ202" s="101">
        <f t="shared" si="1529"/>
        <v>88.515560953299214</v>
      </c>
      <c r="ER202" s="15">
        <f t="shared" si="1530"/>
        <v>2.4015400088578642E-4</v>
      </c>
      <c r="ES202" s="12"/>
      <c r="ET202" s="11">
        <f t="shared" si="1531"/>
        <v>2.5678988548185223E-4</v>
      </c>
      <c r="EU202" s="10">
        <f t="shared" si="1532"/>
        <v>88.599045532553248</v>
      </c>
      <c r="EV202" s="9">
        <f t="shared" si="1324"/>
        <v>89.74531172607611</v>
      </c>
      <c r="EW202" s="9">
        <f t="shared" si="1325"/>
        <v>87.124514928570363</v>
      </c>
      <c r="EX202" s="101">
        <f t="shared" si="1533"/>
        <v>88.434913327323244</v>
      </c>
      <c r="EY202" s="15">
        <f t="shared" si="1534"/>
        <v>2.5557400950304039E-4</v>
      </c>
      <c r="EZ202" s="12"/>
      <c r="FA202" s="11">
        <f t="shared" si="1535"/>
        <v>2.722095990860216E-4</v>
      </c>
      <c r="FB202" s="10">
        <f t="shared" si="1536"/>
        <v>88.518172223325848</v>
      </c>
      <c r="FC202" s="9">
        <f t="shared" si="1326"/>
        <v>89.743516659567504</v>
      </c>
      <c r="FD202" s="9">
        <f t="shared" si="1327"/>
        <v>86.965324869257387</v>
      </c>
      <c r="FE202" s="101">
        <f t="shared" si="1537"/>
        <v>88.354420764412453</v>
      </c>
      <c r="FF202" s="15">
        <f t="shared" si="1538"/>
        <v>2.7092280320768742E-4</v>
      </c>
      <c r="FG202" s="12"/>
      <c r="FH202" s="11">
        <f t="shared" si="1539"/>
        <v>2.8755788756571415E-4</v>
      </c>
      <c r="FI202" s="10">
        <f t="shared" si="1540"/>
        <v>88.437440959762824</v>
      </c>
      <c r="FJ202" s="9">
        <f t="shared" si="1328"/>
        <v>89.741499509112131</v>
      </c>
      <c r="FK202" s="9">
        <f t="shared" si="1329"/>
        <v>86.806638477790827</v>
      </c>
      <c r="FL202" s="101">
        <f t="shared" si="1541"/>
        <v>88.274068993451479</v>
      </c>
      <c r="FM202" s="15">
        <f t="shared" si="1542"/>
        <v>2.8620082328506937E-4</v>
      </c>
      <c r="FN202" s="12"/>
      <c r="FO202" s="11">
        <f t="shared" si="1543"/>
        <v>3.0283518200100151E-4</v>
      </c>
      <c r="FP202" s="10">
        <f t="shared" si="1544"/>
        <v>88.356837592011203</v>
      </c>
      <c r="FQ202" s="9">
        <f t="shared" si="1330"/>
        <v>89.739248439481358</v>
      </c>
      <c r="FR202" s="9">
        <f t="shared" si="1331"/>
        <v>86.648439433024862</v>
      </c>
      <c r="FS202" s="101">
        <f t="shared" si="1545"/>
        <v>88.193843936253103</v>
      </c>
      <c r="FT202" s="15">
        <f t="shared" si="1546"/>
        <v>3.0140850719139779E-4</v>
      </c>
      <c r="FU202" s="12"/>
      <c r="FV202" s="11">
        <f t="shared" si="1547"/>
        <v>3.1804190988781112E-4</v>
      </c>
      <c r="FW202" s="10">
        <f t="shared" si="1548"/>
        <v>88.276348162182529</v>
      </c>
      <c r="FX202" s="9">
        <f t="shared" si="1332"/>
        <v>89.7367517864935</v>
      </c>
      <c r="FY202" s="9">
        <f t="shared" si="1333"/>
        <v>86.490711626716163</v>
      </c>
      <c r="FZ202" s="101">
        <f t="shared" si="1549"/>
        <v>88.113731706604824</v>
      </c>
      <c r="GA202" s="15">
        <f t="shared" si="1550"/>
        <v>3.1654628830122904E-4</v>
      </c>
      <c r="GB202" s="12"/>
      <c r="GC202" s="11">
        <f t="shared" si="1551"/>
        <v>3.3317849488463089E-4</v>
      </c>
      <c r="GD202" s="10">
        <f t="shared" si="1552"/>
        <v>88.195958903431858</v>
      </c>
      <c r="GE202" s="9">
        <f t="shared" si="1334"/>
        <v>89.733998054803067</v>
      </c>
      <c r="GF202" s="9">
        <f t="shared" si="1335"/>
        <v>86.333439163714573</v>
      </c>
      <c r="GG202" s="101">
        <f t="shared" si="1553"/>
        <v>88.033718609258813</v>
      </c>
      <c r="GH202" s="15">
        <f t="shared" si="1554"/>
        <v>3.3161459567328466E-4</v>
      </c>
      <c r="GI202" s="12"/>
      <c r="GJ202" s="11">
        <f t="shared" si="1224"/>
        <v>3.4824535657740108E-4</v>
      </c>
      <c r="GK202" s="10">
        <f t="shared" si="1225"/>
        <v>88.115656238979852</v>
      </c>
      <c r="GL202" s="9">
        <f t="shared" si="1336"/>
        <v>89.730975915728038</v>
      </c>
      <c r="GM202" s="9">
        <f t="shared" si="1337"/>
        <v>87.276696256038619</v>
      </c>
      <c r="GN202" s="120">
        <f t="shared" si="1555"/>
        <v>88.503836085883336</v>
      </c>
      <c r="GO202" s="15">
        <f t="shared" si="1226"/>
        <v>2.3933564542872831E-4</v>
      </c>
      <c r="GP202" s="12"/>
      <c r="GQ202" s="11">
        <f t="shared" si="1556"/>
        <v>2.5578643346686514E-4</v>
      </c>
      <c r="GR202" s="10">
        <f t="shared" si="1557"/>
        <v>88.586385759272531</v>
      </c>
      <c r="GS202" s="9">
        <f t="shared" si="1338"/>
        <v>89.729401708357102</v>
      </c>
      <c r="GT202" s="9">
        <f t="shared" si="1339"/>
        <v>93.974000381248459</v>
      </c>
      <c r="GU202" s="120">
        <f t="shared" si="1558"/>
        <v>91.85170104480278</v>
      </c>
      <c r="GV202" s="15">
        <f t="shared" si="1559"/>
        <v>-4.1392339253259303E-4</v>
      </c>
      <c r="GW202" s="12"/>
      <c r="GX202" s="11">
        <f t="shared" si="1560"/>
        <v>-3.9809449523880595E-4</v>
      </c>
      <c r="GY202" s="10">
        <f t="shared" si="1561"/>
        <v>91.937215479102122</v>
      </c>
      <c r="GZ202" s="9">
        <f t="shared" si="1340"/>
        <v>89.734110257562648</v>
      </c>
      <c r="HA202" s="9">
        <f t="shared" si="1341"/>
        <v>94.068063425357408</v>
      </c>
      <c r="HB202" s="101">
        <f t="shared" si="1562"/>
        <v>91.901086841460028</v>
      </c>
      <c r="HC202" s="15">
        <f t="shared" si="1563"/>
        <v>-4.2263703509782971E-4</v>
      </c>
      <c r="HD202" s="12"/>
      <c r="HE202" s="11">
        <f t="shared" si="1564"/>
        <v>-4.0686149714538357E-4</v>
      </c>
      <c r="HF202" s="10">
        <f t="shared" si="1565"/>
        <v>91.98652162905536</v>
      </c>
      <c r="HG202" s="9">
        <f t="shared" si="1342"/>
        <v>89.739019135955729</v>
      </c>
      <c r="HH202" s="9">
        <f t="shared" si="1343"/>
        <v>94.164330400269023</v>
      </c>
      <c r="HI202" s="101">
        <f t="shared" si="1566"/>
        <v>91.951674768112383</v>
      </c>
      <c r="HJ202" s="15">
        <f t="shared" si="1567"/>
        <v>-4.3154606423356139E-4</v>
      </c>
      <c r="HK202" s="12"/>
      <c r="HL202" s="11">
        <f t="shared" si="1568"/>
        <v>-4.1582535917532093E-4</v>
      </c>
      <c r="HM202" s="10">
        <f t="shared" si="1569"/>
        <v>92.037031076476097</v>
      </c>
      <c r="HN202" s="9">
        <f t="shared" si="1344"/>
        <v>89.744137150217711</v>
      </c>
      <c r="HO202" s="9">
        <f t="shared" si="1345"/>
        <v>94.262770166590727</v>
      </c>
      <c r="HP202" s="120">
        <f t="shared" si="1570"/>
        <v>92.003453658404226</v>
      </c>
      <c r="HQ202" s="15">
        <f t="shared" si="1571"/>
        <v>-4.4064658449154213E-4</v>
      </c>
      <c r="HR202" s="12"/>
      <c r="HS202" s="11">
        <f t="shared" si="1808"/>
        <v>-4.2498221362654827E-4</v>
      </c>
      <c r="HT202" s="10">
        <f t="shared" si="1572"/>
        <v>92.088732713373787</v>
      </c>
      <c r="HU202" s="9">
        <f t="shared" si="1346"/>
        <v>89.749473299710715</v>
      </c>
      <c r="HV202" s="9">
        <f t="shared" si="1347"/>
        <v>94.363353194344441</v>
      </c>
      <c r="HW202" s="120">
        <f t="shared" si="1573"/>
        <v>92.056413247027578</v>
      </c>
      <c r="HX202" s="15">
        <f t="shared" si="1574"/>
        <v>-4.4993483858010838E-4</v>
      </c>
      <c r="HY202" s="12"/>
      <c r="HZ202" s="11">
        <f t="shared" si="1809"/>
        <v>-4.3432833034653842E-4</v>
      </c>
      <c r="IA202" s="10">
        <f t="shared" si="1575"/>
        <v>92.141616337639647</v>
      </c>
      <c r="IB202" s="9">
        <f t="shared" si="1348"/>
        <v>89.755036778229467</v>
      </c>
      <c r="IC202" s="9">
        <f t="shared" si="1349"/>
        <v>94.466046436153846</v>
      </c>
      <c r="ID202" s="120">
        <f t="shared" si="1576"/>
        <v>92.110541607191664</v>
      </c>
      <c r="IE202" s="15">
        <f t="shared" si="1577"/>
        <v>-4.594067072384883E-4</v>
      </c>
      <c r="IF202" s="12"/>
      <c r="IG202" s="11">
        <f t="shared" si="1810"/>
        <v>-4.4385961541240838E-4</v>
      </c>
      <c r="IH202" s="10">
        <f t="shared" si="1578"/>
        <v>92.19567008436303</v>
      </c>
      <c r="II202" s="9">
        <f t="shared" si="1350"/>
        <v>89.76083696307839</v>
      </c>
      <c r="IJ202" s="9">
        <f t="shared" si="1351"/>
        <v>94.570815272492467</v>
      </c>
      <c r="IK202" s="120">
        <f t="shared" si="1579"/>
        <v>92.165826117785429</v>
      </c>
      <c r="IL202" s="15">
        <f t="shared" si="1580"/>
        <v>-4.6905789999803394E-4</v>
      </c>
      <c r="IM202" s="12"/>
      <c r="IN202" s="11">
        <f t="shared" si="1811"/>
        <v>-4.5357180218857056E-4</v>
      </c>
      <c r="IO202" s="10">
        <f t="shared" si="1581"/>
        <v>92.250881394882157</v>
      </c>
      <c r="IP202" s="9">
        <f t="shared" si="1352"/>
        <v>89.766883407722787</v>
      </c>
      <c r="IQ202" s="9">
        <f t="shared" si="1353"/>
        <v>94.677625557852593</v>
      </c>
      <c r="IR202" s="120">
        <f t="shared" si="1582"/>
        <v>92.22225448278769</v>
      </c>
      <c r="IS202" s="15">
        <f t="shared" si="1583"/>
        <v>-4.7888415543651501E-4</v>
      </c>
      <c r="IT202" s="12"/>
      <c r="IU202" s="11">
        <f t="shared" si="1812"/>
        <v>-4.6346065197376519E-4</v>
      </c>
      <c r="IV202" s="10">
        <f t="shared" si="1584"/>
        <v>92.307238038410134</v>
      </c>
      <c r="IW202" s="9">
        <f t="shared" si="1354"/>
        <v>89.77318583883762</v>
      </c>
      <c r="IX202" s="9">
        <f t="shared" si="1355"/>
        <v>94.786439115044018</v>
      </c>
      <c r="IY202" s="120">
        <f t="shared" si="1585"/>
        <v>92.279812476940819</v>
      </c>
      <c r="IZ202" s="15">
        <f t="shared" si="1586"/>
        <v>-4.8888080208039095E-4</v>
      </c>
      <c r="JA202" s="12"/>
      <c r="JB202" s="11">
        <f t="shared" si="1813"/>
        <v>-4.7352151374926884E-4</v>
      </c>
      <c r="JC202" s="10">
        <f t="shared" si="1587"/>
        <v>92.364725851825781</v>
      </c>
      <c r="JD202" s="9">
        <f t="shared" si="1356"/>
        <v>89.779754141219385</v>
      </c>
      <c r="JE202" s="9">
        <f t="shared" si="1357"/>
        <v>94.897217288020229</v>
      </c>
      <c r="JF202" s="120">
        <f t="shared" si="1588"/>
        <v>92.338485714619807</v>
      </c>
      <c r="JG202" s="15">
        <f t="shared" si="1589"/>
        <v>-4.9904310633952422E-4</v>
      </c>
      <c r="JH202" s="12"/>
      <c r="JI202" s="11">
        <f t="shared" si="1814"/>
        <v>-4.8374967282873826E-4</v>
      </c>
      <c r="JJ202" s="10">
        <f t="shared" si="1590"/>
        <v>92.423330512580407</v>
      </c>
      <c r="JK202" s="9">
        <f t="shared" si="1358"/>
        <v>89.786598350691207</v>
      </c>
      <c r="JL202" s="9">
        <f t="shared" si="1359"/>
        <v>95.009920947995795</v>
      </c>
      <c r="JM202" s="120">
        <f t="shared" si="1591"/>
        <v>92.398259649343501</v>
      </c>
      <c r="JN202" s="15">
        <f t="shared" si="1592"/>
        <v>-5.0936627379561197E-4</v>
      </c>
      <c r="JO202" s="12"/>
      <c r="JP202" s="11">
        <f t="shared" si="1815"/>
        <v>-4.9414035208183321E-4</v>
      </c>
      <c r="JQ202" s="10">
        <f t="shared" si="1593"/>
        <v>92.483037537959007</v>
      </c>
      <c r="JR202" s="9">
        <f t="shared" si="1360"/>
        <v>89.793728646436421</v>
      </c>
      <c r="JS202" s="9">
        <f t="shared" si="1361"/>
        <v>95.124507597871215</v>
      </c>
      <c r="JT202" s="120">
        <f t="shared" si="1594"/>
        <v>92.459118122153825</v>
      </c>
      <c r="JU202" s="15">
        <f t="shared" si="1595"/>
        <v>-5.1984516758004295E-4</v>
      </c>
      <c r="JV202" s="12"/>
      <c r="JW202" s="11">
        <f t="shared" si="1816"/>
        <v>-5.0468842948170692E-4</v>
      </c>
      <c r="JX202" s="10">
        <f t="shared" si="1596"/>
        <v>92.543830829273418</v>
      </c>
      <c r="JY202" s="9">
        <f t="shared" si="1362"/>
        <v>89.801155334685276</v>
      </c>
      <c r="JZ202" s="9">
        <f t="shared" si="1363"/>
        <v>95.240933680616877</v>
      </c>
      <c r="KA202" s="120">
        <f t="shared" si="1597"/>
        <v>92.521044507651084</v>
      </c>
      <c r="KB202" s="15">
        <f t="shared" si="1598"/>
        <v>-5.3047453507296138E-4</v>
      </c>
      <c r="KC202" s="12"/>
      <c r="KD202" s="11">
        <f t="shared" si="1817"/>
        <v>-5.1538866526489437E-4</v>
      </c>
      <c r="KE202" s="10">
        <f t="shared" si="1599"/>
        <v>92.605693820535123</v>
      </c>
      <c r="KF202" s="9">
        <f t="shared" si="1364"/>
        <v>89.808888837593614</v>
      </c>
      <c r="KG202" s="9">
        <f t="shared" si="1365"/>
        <v>95.359155568680976</v>
      </c>
      <c r="KH202" s="120">
        <f t="shared" si="1600"/>
        <v>92.584022203137295</v>
      </c>
      <c r="KI202" s="15">
        <f t="shared" si="1601"/>
        <v>-5.4124910547256096E-4</v>
      </c>
      <c r="KJ202" s="12"/>
      <c r="KK202" s="11">
        <f t="shared" si="1818"/>
        <v>-5.2623579969151126E-4</v>
      </c>
      <c r="KL202" s="10">
        <f t="shared" si="1602"/>
        <v>92.668609968660405</v>
      </c>
      <c r="KM202" s="9">
        <f t="shared" si="1366"/>
        <v>89.81693968424895</v>
      </c>
      <c r="KN202" s="9">
        <f t="shared" si="1367"/>
        <v>95.479126792077537</v>
      </c>
      <c r="KO202" s="120">
        <f t="shared" si="1603"/>
        <v>92.648033238163237</v>
      </c>
      <c r="KP202" s="15">
        <f t="shared" si="1604"/>
        <v>-5.5216332036173697E-4</v>
      </c>
      <c r="KQ202" s="12"/>
      <c r="KR202" s="11">
        <f t="shared" si="1819"/>
        <v>-5.3722428278618096E-4</v>
      </c>
      <c r="KS202" s="10">
        <f t="shared" si="1605"/>
        <v>92.732561358779961</v>
      </c>
      <c r="KT202" s="9">
        <f t="shared" si="1368"/>
        <v>89.825318493018059</v>
      </c>
      <c r="KU202" s="9">
        <f t="shared" si="1369"/>
        <v>95.600799334937648</v>
      </c>
      <c r="KV202" s="120">
        <f t="shared" si="1606"/>
        <v>92.713058913977846</v>
      </c>
      <c r="KW202" s="15">
        <f t="shared" si="1607"/>
        <v>-5.6321146186617019E-4</v>
      </c>
      <c r="KX202" s="12"/>
      <c r="KY202" s="11">
        <f t="shared" si="1820"/>
        <v>-5.4834840272836275E-4</v>
      </c>
      <c r="KZ202" s="10">
        <f t="shared" si="1608"/>
        <v>92.797529345062713</v>
      </c>
      <c r="LA202" s="9">
        <f t="shared" si="1370"/>
        <v>89.834035956575619</v>
      </c>
      <c r="LB202" s="9">
        <f t="shared" si="1371"/>
        <v>95.724124097016585</v>
      </c>
      <c r="LC202" s="120">
        <f t="shared" si="1609"/>
        <v>92.779080026796095</v>
      </c>
      <c r="LD202" s="15">
        <f t="shared" si="1610"/>
        <v>-5.7438769911939669E-4</v>
      </c>
      <c r="LE202" s="12"/>
      <c r="LF202" s="11">
        <f t="shared" si="1821"/>
        <v>-5.5960233236027957E-4</v>
      </c>
      <c r="LG202" s="10">
        <f t="shared" si="1611"/>
        <v>92.863494774271174</v>
      </c>
      <c r="LH202" s="9">
        <f t="shared" si="1372"/>
        <v>89.843102827491833</v>
      </c>
      <c r="LI202" s="9">
        <f t="shared" si="1373"/>
        <v>95.849051431831285</v>
      </c>
      <c r="LJ202" s="120">
        <f t="shared" si="1612"/>
        <v>92.846077129661552</v>
      </c>
      <c r="LK202" s="15">
        <f t="shared" si="1613"/>
        <v>-5.85686142146189E-4</v>
      </c>
      <c r="LL202" s="12"/>
      <c r="LM202" s="11">
        <f t="shared" si="1822"/>
        <v>-5.7098018315809536E-4</v>
      </c>
      <c r="LN202" s="10">
        <f t="shared" si="1614"/>
        <v>92.930438248090141</v>
      </c>
      <c r="LO202" s="9">
        <f t="shared" si="1374"/>
        <v>89.852529904791851</v>
      </c>
      <c r="LP202" s="9">
        <f t="shared" si="1375"/>
        <v>95.9755294905993</v>
      </c>
      <c r="LQ202" s="120">
        <f t="shared" si="1615"/>
        <v>92.914029697695582</v>
      </c>
      <c r="LR202" s="15">
        <f t="shared" si="1616"/>
        <v>-5.9710068167802917E-4</v>
      </c>
      <c r="LS202" s="12"/>
      <c r="LT202" s="11">
        <f t="shared" si="1823"/>
        <v>-5.8247584449085306E-4</v>
      </c>
      <c r="LU202" s="10">
        <f t="shared" si="1617"/>
        <v>92.998339285482885</v>
      </c>
      <c r="LV202" s="9">
        <f t="shared" si="1376"/>
        <v>89.862328014671576</v>
      </c>
      <c r="LW202" s="9">
        <f t="shared" si="1377"/>
        <v>96.103505077414823</v>
      </c>
      <c r="LX202" s="120">
        <f t="shared" si="1618"/>
        <v>92.982916546043199</v>
      </c>
      <c r="LY202" s="15">
        <f t="shared" si="1619"/>
        <v>-6.0862507442842339E-4</v>
      </c>
      <c r="LZ202" s="12"/>
      <c r="MA202" s="11">
        <f t="shared" si="1824"/>
        <v>-5.940830690549546E-4</v>
      </c>
      <c r="MB202" s="10">
        <f t="shared" si="1620"/>
        <v>93.067176741510707</v>
      </c>
      <c r="MC202" s="9">
        <f t="shared" si="1378"/>
        <v>89.872507992985348</v>
      </c>
      <c r="MD202" s="9">
        <f t="shared" si="1379"/>
        <v>96.232923847836389</v>
      </c>
      <c r="ME202" s="120">
        <f t="shared" si="1621"/>
        <v>93.052715920410861</v>
      </c>
      <c r="MF202" s="15">
        <f t="shared" si="1622"/>
        <v>-6.2025296416649389E-4</v>
      </c>
      <c r="MG202" s="12"/>
      <c r="MH202" s="11">
        <f t="shared" si="1825"/>
        <v>-6.0579549393804109E-4</v>
      </c>
      <c r="MI202" s="10">
        <f t="shared" si="1623"/>
        <v>93.136928897796338</v>
      </c>
      <c r="MJ202" s="9">
        <f t="shared" si="1380"/>
        <v>89.883080667644364</v>
      </c>
      <c r="MK202" s="9">
        <f t="shared" si="1381"/>
        <v>96.363730342589349</v>
      </c>
      <c r="ML202" s="120">
        <f t="shared" si="1624"/>
        <v>93.123405505116864</v>
      </c>
      <c r="MM202" s="15">
        <f t="shared" si="1625"/>
        <v>-6.3197788672001982E-4</v>
      </c>
      <c r="MN202" s="12"/>
      <c r="MO202" s="11">
        <f t="shared" si="1826"/>
        <v>-6.1760664557131357E-4</v>
      </c>
      <c r="MP202" s="10">
        <f t="shared" si="1626"/>
        <v>93.207573470254957</v>
      </c>
      <c r="MQ202" s="9">
        <f t="shared" si="1382"/>
        <v>89.89405684045856</v>
      </c>
      <c r="MR202" s="9">
        <f t="shared" si="1383"/>
        <v>96.495868222969747</v>
      </c>
      <c r="MS202" s="120">
        <f t="shared" si="1627"/>
        <v>93.194962531714154</v>
      </c>
      <c r="MT202" s="15">
        <f t="shared" si="1628"/>
        <v>-6.4379329470220148E-4</v>
      </c>
      <c r="MU202" s="12"/>
      <c r="MV202" s="11">
        <f t="shared" si="1827"/>
        <v>-6.2950996447775156E-4</v>
      </c>
      <c r="MW202" s="10">
        <f t="shared" si="1629"/>
        <v>93.279087717744687</v>
      </c>
      <c r="MX202" s="9">
        <f t="shared" si="1384"/>
        <v>89.90544726915256</v>
      </c>
      <c r="MY202" s="9">
        <f t="shared" si="1385"/>
        <v>96.62928004962329</v>
      </c>
      <c r="MZ202" s="120">
        <f t="shared" si="1630"/>
        <v>93.267363659387925</v>
      </c>
      <c r="NA202" s="15">
        <f t="shared" si="1631"/>
        <v>-6.5569253769248844E-4</v>
      </c>
      <c r="NB202" s="12"/>
      <c r="NC202" s="11">
        <f t="shared" si="1828"/>
        <v>-6.4149878533521147E-4</v>
      </c>
      <c r="ND202" s="10">
        <f t="shared" si="1632"/>
        <v>93.351448321741728</v>
      </c>
      <c r="NE202" s="9">
        <f t="shared" si="1386"/>
        <v>89.917262648061921</v>
      </c>
      <c r="NF202" s="9">
        <f t="shared" si="1387"/>
        <v>96.763907118035235</v>
      </c>
      <c r="NG202" s="120">
        <f t="shared" si="1633"/>
        <v>93.340584883048578</v>
      </c>
      <c r="NH202" s="15">
        <f t="shared" si="1634"/>
        <v>-6.6766884807637243E-4</v>
      </c>
      <c r="NI202" s="12"/>
      <c r="NJ202" s="11">
        <f t="shared" si="1829"/>
        <v>-6.5356632271297988E-4</v>
      </c>
      <c r="NK202" s="10">
        <f t="shared" si="1635"/>
        <v>93.424631293779015</v>
      </c>
      <c r="NL202" s="9">
        <f t="shared" si="1388"/>
        <v>89.929513587656771</v>
      </c>
      <c r="NM202" s="9">
        <f t="shared" si="1389"/>
        <v>96.899689815606052</v>
      </c>
      <c r="NN202" s="120">
        <f t="shared" si="1636"/>
        <v>93.414601701631412</v>
      </c>
      <c r="NO202" s="15">
        <f t="shared" si="1637"/>
        <v>-6.7971537786339162E-4</v>
      </c>
      <c r="NP202" s="12"/>
      <c r="NQ202" s="11">
        <f t="shared" si="1830"/>
        <v>-6.6570570796626552E-4</v>
      </c>
      <c r="NR202" s="10">
        <f t="shared" si="1638"/>
        <v>93.498612144001896</v>
      </c>
      <c r="NS202" s="9">
        <f t="shared" si="1390"/>
        <v>89.942210594758663</v>
      </c>
      <c r="NT202" s="9">
        <f t="shared" si="1391"/>
        <v>97.036567679536887</v>
      </c>
      <c r="NU202" s="120">
        <f t="shared" si="1639"/>
        <v>93.489389137147782</v>
      </c>
      <c r="NV202" s="15">
        <f t="shared" si="1640"/>
        <v>-6.9182520626119212E-4</v>
      </c>
      <c r="NW202" s="12"/>
      <c r="NX202" s="11">
        <f t="shared" si="1831"/>
        <v>-6.7790999680079878E-4</v>
      </c>
      <c r="NY202" s="10">
        <f t="shared" si="1641"/>
        <v>93.573365899989597</v>
      </c>
      <c r="NZ202" s="9">
        <f t="shared" si="1392"/>
        <v>89.955364052503882</v>
      </c>
      <c r="OA202" s="9">
        <f t="shared" si="1393"/>
        <v>97.174479458170481</v>
      </c>
      <c r="OB202" s="120">
        <f t="shared" si="1642"/>
        <v>93.564921755337181</v>
      </c>
      <c r="OC202" s="15">
        <f t="shared" si="1643"/>
        <v>-7.0399134761127728E-4</v>
      </c>
      <c r="OD202" s="12"/>
      <c r="OE202" s="11">
        <f t="shared" si="1832"/>
        <v>-6.9017217720797124E-4</v>
      </c>
      <c r="OF202" s="10">
        <f t="shared" si="1644"/>
        <v>93.648867127198343</v>
      </c>
      <c r="OG202" s="9">
        <f t="shared" si="1394"/>
        <v>89.968984200118939</v>
      </c>
      <c r="OH202" s="9">
        <f t="shared" si="1395"/>
        <v>97.313363176108084</v>
      </c>
      <c r="OI202" s="120">
        <f t="shared" si="1645"/>
        <v>93.641173688113511</v>
      </c>
      <c r="OJ202" s="15">
        <f t="shared" si="1646"/>
        <v>-7.1620675971131777E-4</v>
      </c>
      <c r="OK202" s="12"/>
      <c r="OL202" s="11">
        <f t="shared" si="1833"/>
        <v>-7.0248517779573211E-4</v>
      </c>
      <c r="OM202" s="10">
        <f t="shared" si="1647"/>
        <v>93.725089951221491</v>
      </c>
      <c r="ON202" s="9">
        <f t="shared" si="1396"/>
        <v>89.983081112578404</v>
      </c>
      <c r="OO202" s="9">
        <f t="shared" si="1397"/>
        <v>97.453156202831252</v>
      </c>
      <c r="OP202" s="120">
        <f t="shared" si="1648"/>
        <v>93.718118657704821</v>
      </c>
      <c r="OQ202" s="15">
        <f t="shared" si="1649"/>
        <v>-7.2846435249069588E-4</v>
      </c>
      <c r="OR202" s="12"/>
      <c r="OS202" s="11">
        <f t="shared" si="1834"/>
        <v>-7.1484187648217028E-4</v>
      </c>
      <c r="OT202" s="10">
        <f t="shared" si="1650"/>
        <v>93.802008081767255</v>
      </c>
      <c r="OU202" s="9">
        <f t="shared" si="1398"/>
        <v>89.997664680216687</v>
      </c>
      <c r="OV202" s="9">
        <f t="shared" si="1399"/>
        <v>97.593795324536075</v>
      </c>
      <c r="OW202" s="120">
        <f t="shared" si="1651"/>
        <v>93.795730002376388</v>
      </c>
      <c r="OX202" s="15">
        <f t="shared" si="1652"/>
        <v>-7.4075699700383829E-4</v>
      </c>
      <c r="OY202" s="12"/>
      <c r="OZ202" s="11">
        <f t="shared" si="1835"/>
        <v>-7.2723510951636138E-4</v>
      </c>
      <c r="PA202" s="10">
        <f t="shared" si="1653"/>
        <v>93.879594838244742</v>
      </c>
      <c r="PB202" s="9">
        <f t="shared" si="1400"/>
        <v>90.012744588367255</v>
      </c>
      <c r="PC202" s="9">
        <f t="shared" si="1401"/>
        <v>97.735216818881682</v>
      </c>
      <c r="PD202" s="120">
        <f t="shared" si="1654"/>
        <v>93.873980703624468</v>
      </c>
      <c r="PE202" s="15">
        <f t="shared" si="1655"/>
        <v>-7.5307753470503177E-4</v>
      </c>
      <c r="PF202" s="12"/>
      <c r="PG202" s="11">
        <f t="shared" si="1836"/>
        <v>-7.3965768079031118E-4</v>
      </c>
      <c r="PH202" s="10">
        <f t="shared" si="1656"/>
        <v>93.957823176846702</v>
      </c>
      <c r="PI202" s="9">
        <f t="shared" si="1402"/>
        <v>90.028330297103579</v>
      </c>
      <c r="PJ202" s="9">
        <f t="shared" si="1403"/>
        <v>97.877356532323816</v>
      </c>
      <c r="PK202" s="120">
        <f t="shared" si="1657"/>
        <v>93.952843414713698</v>
      </c>
      <c r="PL202" s="15">
        <f t="shared" si="1658"/>
        <v>-7.6541878696545604E-4</v>
      </c>
      <c r="PM202" s="12"/>
      <c r="PN202" s="11">
        <f t="shared" si="1837"/>
        <v>-7.5210237140266626E-4</v>
      </c>
      <c r="PO202" s="10">
        <f t="shared" si="1659"/>
        <v>94.036665719002286</v>
      </c>
      <c r="PP202" s="9">
        <f t="shared" si="1404"/>
        <v>90.044431021156655</v>
      </c>
      <c r="PQ202" s="9">
        <f t="shared" si="1405"/>
        <v>98.02014995970444</v>
      </c>
      <c r="PR202" s="120">
        <f t="shared" si="1660"/>
        <v>94.03229049043054</v>
      </c>
      <c r="PS202" s="15">
        <f t="shared" si="1661"/>
        <v>-7.7777356479295247E-4</v>
      </c>
      <c r="PT202" s="12"/>
      <c r="PU202" s="11">
        <f t="shared" si="1838"/>
        <v>-7.6456194943472612E-4</v>
      </c>
      <c r="PV202" s="10">
        <f t="shared" si="1662"/>
        <v>94.116094781073315</v>
      </c>
      <c r="PW202" s="9">
        <f t="shared" si="1406"/>
        <v>90.06105571008419</v>
      </c>
      <c r="PX202" s="9">
        <f t="shared" si="1407"/>
        <v>98.163532325748648</v>
      </c>
      <c r="PY202" s="120">
        <f t="shared" si="1663"/>
        <v>94.112294017916412</v>
      </c>
      <c r="PZ202" s="15">
        <f t="shared" si="1664"/>
        <v>-7.9013467871328063E-4</v>
      </c>
      <c r="QA202" s="12"/>
      <c r="QB202" s="11">
        <f t="shared" si="1839"/>
        <v>-7.7702917989731909E-4</v>
      </c>
      <c r="QC202" s="10">
        <f t="shared" si="1665"/>
        <v>94.196082405157568</v>
      </c>
      <c r="QD202" s="9">
        <f t="shared" si="1408"/>
        <v>90.078213028766186</v>
      </c>
      <c r="QE202" s="9">
        <f t="shared" si="1409"/>
        <v>98.307438668113903</v>
      </c>
      <c r="QF202" s="120">
        <f t="shared" si="1666"/>
        <v>94.192825848440037</v>
      </c>
      <c r="QG202" s="15">
        <f t="shared" si="1667"/>
        <v>-8.0249494877090446E-4</v>
      </c>
      <c r="QH202" s="12"/>
      <c r="QI202" s="11">
        <f t="shared" si="1840"/>
        <v>-7.8949683480647112E-4</v>
      </c>
      <c r="QJ202" s="10">
        <f t="shared" si="1668"/>
        <v>94.276600390859201</v>
      </c>
      <c r="QK202" s="9">
        <f t="shared" si="1410"/>
        <v>90.095911338300695</v>
      </c>
      <c r="QL202" s="9">
        <f t="shared" si="1411"/>
        <v>98.451803921629462</v>
      </c>
      <c r="QM202" s="120">
        <f t="shared" si="1669"/>
        <v>94.273857629965079</v>
      </c>
      <c r="QN202" s="15">
        <f t="shared" si="1670"/>
        <v>-8.1484721460683171E-4</v>
      </c>
      <c r="QO202" s="12"/>
      <c r="QP202" s="11">
        <f t="shared" si="1841"/>
        <v>-8.0195770334510899E-4</v>
      </c>
      <c r="QQ202" s="10">
        <f t="shared" si="1671"/>
        <v>94.357620327882174</v>
      </c>
      <c r="QR202" s="9">
        <f t="shared" si="1412"/>
        <v>90.114158677372458</v>
      </c>
      <c r="QS202" s="9">
        <f t="shared" si="1413"/>
        <v>98.596563002828191</v>
      </c>
      <c r="QT202" s="120">
        <f t="shared" si="1672"/>
        <v>94.355360840100332</v>
      </c>
      <c r="QU202" s="15">
        <f t="shared" si="1673"/>
        <v>-8.2718434551884239E-4</v>
      </c>
      <c r="QV202" s="12"/>
      <c r="QW202" s="11">
        <f t="shared" si="1842"/>
        <v>-8.1440460201564514E-4</v>
      </c>
      <c r="QX202" s="10">
        <f t="shared" si="1674"/>
        <v>94.439113629032803</v>
      </c>
      <c r="QY202" s="9">
        <f t="shared" si="1414"/>
        <v>90.132962744162882</v>
      </c>
      <c r="QZ202" s="9">
        <f t="shared" si="1415"/>
        <v>98.741650610267229</v>
      </c>
      <c r="RA202" s="120">
        <f t="shared" si="1675"/>
        <v>94.437306677215048</v>
      </c>
      <c r="RB202" s="15">
        <f t="shared" si="1676"/>
        <v>-8.394992227533216E-4</v>
      </c>
      <c r="RC202" s="12"/>
      <c r="RD202" s="11">
        <f t="shared" si="1843"/>
        <v>-8.2683035690893293E-4</v>
      </c>
      <c r="RE202" s="10">
        <f t="shared" si="1677"/>
        <v>94.521051420781092</v>
      </c>
      <c r="RF202" s="9">
        <f t="shared" si="1416"/>
        <v>90.152330877588852</v>
      </c>
      <c r="RG202" s="9">
        <f t="shared" si="1417"/>
        <v>98.887001518749017</v>
      </c>
      <c r="RH202" s="120">
        <f t="shared" si="1678"/>
        <v>94.519666198168935</v>
      </c>
      <c r="RI202" s="15">
        <f t="shared" si="1679"/>
        <v>-8.5178477002657155E-4</v>
      </c>
      <c r="RJ202" s="12"/>
      <c r="RK202" s="11">
        <f t="shared" si="1844"/>
        <v>-8.392278344162555E-4</v>
      </c>
      <c r="RL202" s="10">
        <f t="shared" si="1680"/>
        <v>94.603404681531543</v>
      </c>
      <c r="RM202" s="9">
        <f t="shared" si="1418"/>
        <v>90.172270040084115</v>
      </c>
      <c r="RN202" s="9">
        <f t="shared" si="1419"/>
        <v>99.032550912860145</v>
      </c>
      <c r="RO202" s="120">
        <f t="shared" si="1681"/>
        <v>94.60241047647213</v>
      </c>
      <c r="RP202" s="15">
        <f t="shared" si="1682"/>
        <v>-8.640339877298384E-4</v>
      </c>
      <c r="RQ202" s="12"/>
      <c r="RR202" s="11">
        <f t="shared" si="1845"/>
        <v>-8.5158997565932745E-4</v>
      </c>
      <c r="RS202" s="10">
        <f t="shared" si="1683"/>
        <v>94.686144400475897</v>
      </c>
      <c r="RT202" s="9">
        <f t="shared" si="1420"/>
        <v>90.192786802249046</v>
      </c>
      <c r="RU202" s="9">
        <f t="shared" si="1421"/>
        <v>99.178234285728934</v>
      </c>
      <c r="RV202" s="120">
        <f t="shared" si="1684"/>
        <v>94.685510543988983</v>
      </c>
      <c r="RW202" s="15">
        <f t="shared" si="1685"/>
        <v>-8.7623994455332521E-4</v>
      </c>
      <c r="RX202" s="12"/>
      <c r="RY202" s="11">
        <f t="shared" si="1846"/>
        <v>-8.6390978815968199E-4</v>
      </c>
      <c r="RZ202" s="10">
        <f t="shared" si="1686"/>
        <v>94.769241519046375</v>
      </c>
      <c r="SA202" s="9">
        <f t="shared" si="1422"/>
        <v>90.21388732748207</v>
      </c>
      <c r="SB202" s="9">
        <f t="shared" si="1423"/>
        <v>99.32398736936544</v>
      </c>
      <c r="SC202" s="120">
        <f t="shared" si="1687"/>
        <v>94.768937348423748</v>
      </c>
      <c r="SD202" s="15">
        <f t="shared" si="1688"/>
        <v>-8.8839577219181661E-4</v>
      </c>
      <c r="SE202" s="12"/>
      <c r="SF202" s="11">
        <f t="shared" si="1847"/>
        <v>-8.7618034060330332E-4</v>
      </c>
      <c r="SG202" s="10">
        <f t="shared" si="1689"/>
        <v>94.852666888221449</v>
      </c>
      <c r="SH202" s="9">
        <f t="shared" si="1424"/>
        <v>90.235577356733955</v>
      </c>
      <c r="SI202" s="9">
        <f t="shared" si="1425"/>
        <v>99.469745472801236</v>
      </c>
      <c r="SJ202" s="120">
        <f t="shared" si="1690"/>
        <v>94.852661414767596</v>
      </c>
      <c r="SK202" s="15">
        <f t="shared" si="1691"/>
        <v>-9.0049460228832918E-4</v>
      </c>
      <c r="SL202" s="12"/>
      <c r="SM202" s="11">
        <f t="shared" si="1848"/>
        <v>-8.8839469956726201E-4</v>
      </c>
      <c r="SN202" s="10">
        <f t="shared" si="1692"/>
        <v>94.936390928377364</v>
      </c>
      <c r="SO202" s="9">
        <f t="shared" si="1426"/>
        <v>90.257862190528598</v>
      </c>
      <c r="SP202" s="9">
        <f t="shared" si="1427"/>
        <v>99.615445096990044</v>
      </c>
      <c r="SQ202" s="120">
        <f t="shared" si="1693"/>
        <v>94.936653643759314</v>
      </c>
      <c r="SR202" s="15">
        <f t="shared" si="1694"/>
        <v>-9.1252972566875656E-4</v>
      </c>
      <c r="SS202" s="12"/>
      <c r="ST202" s="11">
        <f t="shared" si="1849"/>
        <v>-9.0054608959052728E-4</v>
      </c>
      <c r="SU202" s="10">
        <f t="shared" si="1695"/>
        <v>95.020384431578591</v>
      </c>
      <c r="SV202" s="9">
        <f t="shared" si="1428"/>
        <v>90.280746679172537</v>
      </c>
      <c r="SW202" s="9">
        <f t="shared" si="1429"/>
        <v>99.761023270891371</v>
      </c>
      <c r="SX202" s="120">
        <f t="shared" si="1696"/>
        <v>95.020884975031947</v>
      </c>
      <c r="SY202" s="15">
        <f t="shared" si="1697"/>
        <v>-9.244945285530467E-4</v>
      </c>
      <c r="SZ202" s="12"/>
      <c r="TA202" s="11">
        <f t="shared" si="1850"/>
        <v>-9.1262782919710069E-4</v>
      </c>
      <c r="TB202" s="10">
        <f t="shared" si="1698"/>
        <v>95.104618223231085</v>
      </c>
      <c r="TC202" s="9">
        <f t="shared" si="1430"/>
        <v>90.304235210474559</v>
      </c>
      <c r="TD202" s="9">
        <f t="shared" si="1431"/>
        <v>99.906416344474337</v>
      </c>
      <c r="TE202" s="120">
        <f t="shared" si="1699"/>
        <v>95.105325777474448</v>
      </c>
      <c r="TF202" s="15">
        <f t="shared" si="1700"/>
        <v>-9.3638237604928485E-4</v>
      </c>
      <c r="TG202" s="12"/>
      <c r="TH202" s="11">
        <f t="shared" si="1851"/>
        <v>-9.2463321391312876E-4</v>
      </c>
      <c r="TI202" s="10">
        <f t="shared" si="1701"/>
        <v>95.189062549501628</v>
      </c>
      <c r="TJ202" s="9">
        <f t="shared" si="1432"/>
        <v>90.328331692028087</v>
      </c>
      <c r="TK202" s="9">
        <f t="shared" si="1433"/>
        <v>100.05156248290531</v>
      </c>
      <c r="TL202" s="120">
        <f t="shared" si="1702"/>
        <v>95.189947087466692</v>
      </c>
      <c r="TM202" s="15">
        <f t="shared" si="1703"/>
        <v>-9.481868571088527E-4</v>
      </c>
      <c r="TN202" s="12"/>
      <c r="TO202" s="11">
        <f t="shared" si="1852"/>
        <v>-9.3655576252065973E-4</v>
      </c>
      <c r="TP202" s="10">
        <f t="shared" si="1704"/>
        <v>95.273688321763601</v>
      </c>
      <c r="TQ202" s="9">
        <f t="shared" si="1434"/>
        <v>90.353039546458817</v>
      </c>
      <c r="TR202" s="9">
        <f t="shared" si="1435"/>
        <v>100.1963991104261</v>
      </c>
      <c r="TS202" s="120">
        <f t="shared" si="1705"/>
        <v>95.274719328442458</v>
      </c>
      <c r="TT202" s="15">
        <f t="shared" si="1706"/>
        <v>-9.5990153572282622E-4</v>
      </c>
      <c r="TU202" s="12"/>
      <c r="TV202" s="11">
        <f t="shared" si="1853"/>
        <v>-9.4838896713605862E-4</v>
      </c>
      <c r="TW202" s="10">
        <f t="shared" si="1707"/>
        <v>95.358465829884025</v>
      </c>
      <c r="TX202" s="9">
        <f t="shared" si="1436"/>
        <v>90.378361694558819</v>
      </c>
      <c r="TY202" s="9">
        <f t="shared" si="1437"/>
        <v>100.34086510591163</v>
      </c>
      <c r="TZ202" s="120">
        <f t="shared" si="1708"/>
        <v>95.359613400235219</v>
      </c>
      <c r="UA202" s="15">
        <f t="shared" si="1709"/>
        <v>-9.7152016667235834E-4</v>
      </c>
      <c r="UB202" s="12"/>
      <c r="UC202" s="11">
        <f t="shared" si="1854"/>
        <v>-9.6012651014104199E-4</v>
      </c>
      <c r="UD202" s="10">
        <f t="shared" si="1710"/>
        <v>95.443365837184672</v>
      </c>
      <c r="UE202" s="9">
        <f t="shared" si="1438"/>
        <v>90.404300550166795</v>
      </c>
      <c r="UF202" s="9">
        <f t="shared" si="1439"/>
        <v>100.48489875770962</v>
      </c>
      <c r="UG202" s="120">
        <f t="shared" si="1711"/>
        <v>95.444599653938212</v>
      </c>
      <c r="UH202" s="15">
        <f t="shared" si="1712"/>
        <v>-9.8303649658868625E-4</v>
      </c>
      <c r="UI202" s="12"/>
      <c r="UJ202" s="11">
        <f t="shared" si="1855"/>
        <v>-9.7176206434369642E-4</v>
      </c>
      <c r="UK202" s="10">
        <f t="shared" si="1713"/>
        <v>95.528358550177046</v>
      </c>
      <c r="UL202" s="9">
        <f t="shared" si="1440"/>
        <v>90.430858005232153</v>
      </c>
      <c r="UM202" s="9">
        <f t="shared" si="1441"/>
        <v>100.62843974101743</v>
      </c>
      <c r="UN202" s="120">
        <f t="shared" si="1714"/>
        <v>95.529648873124785</v>
      </c>
      <c r="UO202" s="15">
        <f t="shared" si="1715"/>
        <v>-9.9444445823881661E-4</v>
      </c>
      <c r="UP202" s="12"/>
      <c r="UQ202" s="11">
        <f t="shared" si="1856"/>
        <v>-9.8328948836677479E-4</v>
      </c>
      <c r="UR202" s="10">
        <f t="shared" si="1716"/>
        <v>95.613414605002362</v>
      </c>
      <c r="US202" s="9">
        <f t="shared" si="1442"/>
        <v>90.458035425813364</v>
      </c>
      <c r="UT202" s="9">
        <f t="shared" si="1443"/>
        <v>100.77142730467594</v>
      </c>
      <c r="UU202" s="120">
        <f t="shared" si="1717"/>
        <v>95.614731365244651</v>
      </c>
      <c r="UV202" s="15">
        <f t="shared" si="1718"/>
        <v>-1.0057379940961399E-3</v>
      </c>
      <c r="UW202" s="12"/>
      <c r="UX202" s="11">
        <f t="shared" si="1857"/>
        <v>-9.9470264941413128E-4</v>
      </c>
      <c r="UY202" s="10">
        <f t="shared" si="1719"/>
        <v>95.698504154209246</v>
      </c>
      <c r="UZ202" s="9">
        <f t="shared" si="1444"/>
        <v>90.485833639263447</v>
      </c>
      <c r="VA202" s="9">
        <f t="shared" si="1445"/>
        <v>100.9138057402388</v>
      </c>
      <c r="VB202" s="120">
        <f t="shared" si="1720"/>
        <v>95.699819689751124</v>
      </c>
      <c r="VC202" s="15">
        <f t="shared" si="1721"/>
        <v>-1.0169115909209612E-3</v>
      </c>
      <c r="VD202" s="12"/>
      <c r="VE202" s="11">
        <f t="shared" si="1858"/>
        <v>-1.0059959608303976E-3</v>
      </c>
      <c r="VF202" s="10">
        <f t="shared" si="1722"/>
        <v>95.783599609731993</v>
      </c>
      <c r="VG202" s="9">
        <f t="shared" si="1446"/>
        <v>90.514252951696278</v>
      </c>
      <c r="VH202" s="9">
        <f t="shared" si="1447"/>
        <v>101.05555098461097</v>
      </c>
      <c r="VI202" s="120">
        <f t="shared" si="1723"/>
        <v>95.784901968153633</v>
      </c>
      <c r="VJ202" s="15">
        <f t="shared" si="1724"/>
        <v>-1.0279628722846957E-3</v>
      </c>
      <c r="VK202" s="12"/>
      <c r="VL202" s="11">
        <f t="shared" si="1859"/>
        <v>-1.0171669890968679E-3</v>
      </c>
      <c r="VM202" s="10">
        <f t="shared" si="1725"/>
        <v>95.868689026564297</v>
      </c>
      <c r="VN202" s="9">
        <f t="shared" si="1448"/>
        <v>90.543293313975965</v>
      </c>
      <c r="VO202" s="9">
        <f t="shared" si="1449"/>
        <v>101.19665012691547</v>
      </c>
      <c r="VP202" s="120">
        <f t="shared" si="1726"/>
        <v>95.869971720445719</v>
      </c>
      <c r="VQ202" s="15">
        <f t="shared" si="1727"/>
        <v>-1.0388905839402551E-3</v>
      </c>
      <c r="VR202" s="12"/>
      <c r="VS202" s="11">
        <f t="shared" si="1860"/>
        <v>-1.0282144291382204E-3</v>
      </c>
      <c r="VT202" s="10">
        <f t="shared" si="1728"/>
        <v>95.95376588630765</v>
      </c>
      <c r="VU202" s="9">
        <f t="shared" si="1450"/>
        <v>90.572954382456345</v>
      </c>
      <c r="VV202" s="9">
        <f t="shared" si="1451"/>
        <v>101.33709144463306</v>
      </c>
      <c r="VW202" s="120">
        <f t="shared" si="1729"/>
        <v>95.955022913544695</v>
      </c>
      <c r="VX202" s="15">
        <f t="shared" si="1730"/>
        <v>-1.0496936162464002E-3</v>
      </c>
      <c r="VY202" s="12"/>
      <c r="VZ202" s="11">
        <f t="shared" si="1861"/>
        <v>-1.0391371216698247E-3</v>
      </c>
      <c r="WA202" s="10">
        <f t="shared" si="1731"/>
        <v>96.038824119070156</v>
      </c>
      <c r="WB202" s="9">
        <f t="shared" si="1452"/>
        <v>90.603235526811531</v>
      </c>
      <c r="WC202" s="9">
        <f t="shared" si="1453"/>
        <v>101.4768643621039</v>
      </c>
      <c r="WD202" s="120">
        <f t="shared" si="1732"/>
        <v>96.040049944457706</v>
      </c>
      <c r="WE202" s="15">
        <f t="shared" si="1733"/>
        <v>-1.0603709993572909E-3</v>
      </c>
      <c r="WF202" s="12"/>
      <c r="WG202" s="11">
        <f t="shared" si="1862"/>
        <v>-1.0499340484281703E-3</v>
      </c>
      <c r="WH202" s="10">
        <f t="shared" si="1734"/>
        <v>96.123858086669543</v>
      </c>
      <c r="WI202" s="9">
        <f t="shared" si="1454"/>
        <v>90.634135838096071</v>
      </c>
      <c r="WJ202" s="9">
        <f t="shared" si="1455"/>
        <v>101.61595940880471</v>
      </c>
      <c r="WK202" s="120">
        <f t="shared" si="1735"/>
        <v>96.125047623450399</v>
      </c>
      <c r="WL202" s="15">
        <f t="shared" si="1736"/>
        <v>-1.0709218983677683E-3</v>
      </c>
      <c r="WM202" s="12"/>
      <c r="WN202" s="11">
        <f t="shared" si="1863"/>
        <v>-1.060604327352061E-3</v>
      </c>
      <c r="WO202" s="10">
        <f t="shared" si="1737"/>
        <v>96.208862565830202</v>
      </c>
      <c r="WP202" s="9">
        <f t="shared" si="1456"/>
        <v>90.665654137001042</v>
      </c>
      <c r="WQ202" s="9">
        <f t="shared" si="1457"/>
        <v>101.75436817753078</v>
      </c>
      <c r="WR202" s="120">
        <f t="shared" si="1738"/>
        <v>96.21001115726591</v>
      </c>
      <c r="WS202" s="15">
        <f t="shared" si="1739"/>
        <v>-1.0813456084302335E-3</v>
      </c>
      <c r="WT202" s="12"/>
      <c r="WU202" s="11">
        <f t="shared" si="1864"/>
        <v>-1.0711472077305846E-3</v>
      </c>
      <c r="WV202" s="10">
        <f t="shared" si="1740"/>
        <v>96.293832731422398</v>
      </c>
      <c r="WW202" s="9">
        <f t="shared" si="1458"/>
        <v>90.697788982273693</v>
      </c>
      <c r="WX202" s="9">
        <f t="shared" si="1459"/>
        <v>101.89208328259531</v>
      </c>
      <c r="WY202" s="120">
        <f t="shared" si="1741"/>
        <v>96.294936132434501</v>
      </c>
      <c r="WZ202" s="15">
        <f t="shared" si="1742"/>
        <v>-1.0916415498573079E-3</v>
      </c>
      <c r="XA202" s="12"/>
      <c r="XB202" s="11">
        <f t="shared" si="1865"/>
        <v>-1.0815620653322018E-3</v>
      </c>
      <c r="XC202" s="10">
        <f t="shared" si="1743"/>
        <v>96.378764139784209</v>
      </c>
      <c r="XD202" s="9">
        <f t="shared" si="1460"/>
        <v>90.730538679269515</v>
      </c>
      <c r="XE202" s="9">
        <f t="shared" si="1461"/>
        <v>102.02909831815637</v>
      </c>
      <c r="XF202" s="120">
        <f t="shared" si="1744"/>
        <v>96.37981849871295</v>
      </c>
      <c r="XG202" s="15">
        <f t="shared" si="1745"/>
        <v>-1.1018092632239739E-3</v>
      </c>
      <c r="XH202" s="12"/>
      <c r="XI202" s="11">
        <f t="shared" si="1866"/>
        <v>-1.091848397528876E-3</v>
      </c>
      <c r="XJ202" s="10">
        <f t="shared" si="1746"/>
        <v>96.463652712166081</v>
      </c>
      <c r="XK202" s="9">
        <f t="shared" si="1462"/>
        <v>90.763901288606746</v>
      </c>
      <c r="XL202" s="9">
        <f t="shared" si="1463"/>
        <v>102.16540781677607</v>
      </c>
      <c r="XM202" s="120">
        <f t="shared" si="1747"/>
        <v>96.4646545526914</v>
      </c>
      <c r="XN202" s="15">
        <f t="shared" si="1748"/>
        <v>-1.111848404482395E-3</v>
      </c>
      <c r="XO202" s="12"/>
      <c r="XP202" s="11">
        <f t="shared" si="1867"/>
        <v>-1.1020058184285271E-3</v>
      </c>
      <c r="XQ202" s="10">
        <f t="shared" si="1749"/>
        <v>96.54849471833576</v>
      </c>
      <c r="XR202" s="9">
        <f t="shared" si="1464"/>
        <v>90.797874634895066</v>
      </c>
      <c r="XS202" s="9">
        <f t="shared" si="1465"/>
        <v>102.30100720830229</v>
      </c>
      <c r="XT202" s="120">
        <f t="shared" si="1750"/>
        <v>96.549440921598688</v>
      </c>
      <c r="XU202" s="15">
        <f t="shared" si="1751"/>
        <v>-1.1217587401009808E-3</v>
      </c>
      <c r="XV202" s="12"/>
      <c r="XW202" s="11">
        <f t="shared" si="1868"/>
        <v>-1.1120340540276437E-3</v>
      </c>
      <c r="XX202" s="10">
        <f t="shared" si="1752"/>
        <v>96.633286760375114</v>
      </c>
      <c r="XY202" s="9">
        <f t="shared" si="1466"/>
        <v>90.832456315511081</v>
      </c>
      <c r="XZ202" s="9">
        <f t="shared" si="1467"/>
        <v>102.43589277916563</v>
      </c>
      <c r="YA202" s="120">
        <f t="shared" si="1753"/>
        <v>96.634174547338347</v>
      </c>
      <c r="YB202" s="15">
        <f t="shared" si="1754"/>
        <v>-1.1315401422393114E-3</v>
      </c>
      <c r="YC202" s="12"/>
      <c r="YD202" s="11">
        <f t="shared" si="1869"/>
        <v>-1.1219329373958313E-3</v>
      </c>
      <c r="YE202" s="10">
        <f t="shared" si="1755"/>
        <v>96.71802575670182</v>
      </c>
      <c r="YF202" s="9">
        <f t="shared" si="1468"/>
        <v>90.867643709395281</v>
      </c>
      <c r="YG202" s="9">
        <f t="shared" si="1469"/>
        <v>102.57006163216873</v>
      </c>
      <c r="YH202" s="120">
        <f t="shared" si="1756"/>
        <v>96.718852670782013</v>
      </c>
      <c r="YI202" s="15">
        <f t="shared" si="1757"/>
        <v>-1.1411925839690793E-3</v>
      </c>
      <c r="YJ202" s="12"/>
      <c r="YK202" s="11">
        <f t="shared" si="1870"/>
        <v>-1.1317024039026206E-3</v>
      </c>
      <c r="YL202" s="10">
        <f t="shared" si="1758"/>
        <v>96.802708926342433</v>
      </c>
      <c r="YM202" s="9">
        <f t="shared" si="1470"/>
        <v>90.903433985846064</v>
      </c>
      <c r="YN202" s="9">
        <f t="shared" si="1471"/>
        <v>102.70351164684322</v>
      </c>
      <c r="YO202" s="120">
        <f t="shared" si="1759"/>
        <v>96.803472816344652</v>
      </c>
      <c r="YP202" s="15">
        <f t="shared" si="1760"/>
        <v>-1.1507161345505688E-3</v>
      </c>
      <c r="YQ202" s="12"/>
      <c r="YR202" s="11">
        <f t="shared" si="1871"/>
        <v>-1.1413424864963227E-3</v>
      </c>
      <c r="YS202" s="10">
        <f t="shared" si="1761"/>
        <v>96.887333773482467</v>
      </c>
      <c r="YT202" s="9">
        <f t="shared" si="1472"/>
        <v>90.939824113288225</v>
      </c>
      <c r="YU202" s="9">
        <f t="shared" si="1473"/>
        <v>102.83624144043993</v>
      </c>
      <c r="YV202" s="120">
        <f t="shared" si="1762"/>
        <v>96.88803277686408</v>
      </c>
      <c r="YW202" s="15">
        <f t="shared" si="1763"/>
        <v>-1.1601109547734613E-3</v>
      </c>
      <c r="YX202" s="12"/>
      <c r="YY202" s="11">
        <f t="shared" si="1872"/>
        <v>-1.1508533110438401E-3</v>
      </c>
      <c r="YZ202" s="10">
        <f t="shared" si="1764"/>
        <v>96.971898072315639</v>
      </c>
      <c r="ZA202" s="9">
        <f t="shared" si="1474"/>
        <v>90.976810867994558</v>
      </c>
      <c r="ZB202" s="9">
        <f t="shared" si="1475"/>
        <v>102.96825032961716</v>
      </c>
      <c r="ZC202" s="120">
        <f t="shared" si="1765"/>
        <v>96.972530598805861</v>
      </c>
      <c r="ZD202" s="15">
        <f t="shared" si="1766"/>
        <v>-1.1693772923702472E-3</v>
      </c>
      <c r="ZE202" s="12"/>
      <c r="ZF202" s="11">
        <f t="shared" si="1873"/>
        <v>-1.1602350917399725E-3</v>
      </c>
      <c r="ZG202" s="10">
        <f t="shared" si="1767"/>
        <v>97.056399852214341</v>
      </c>
      <c r="ZH202" s="9">
        <f t="shared" si="1476"/>
        <v>91.014390842740852</v>
      </c>
      <c r="ZI202" s="9">
        <f t="shared" si="1477"/>
        <v>103.09953829287429</v>
      </c>
      <c r="ZJ202" s="120">
        <f t="shared" si="1768"/>
        <v>97.056964567807569</v>
      </c>
      <c r="ZK202" s="15">
        <f t="shared" si="1769"/>
        <v>-1.1785154775088168E-3</v>
      </c>
      <c r="ZL202" s="12"/>
      <c r="ZM202" s="11">
        <f t="shared" si="1874"/>
        <v>-1.1694881265929744E-3</v>
      </c>
      <c r="ZN202" s="10">
        <f t="shared" si="1770"/>
        <v>97.140837383235521</v>
      </c>
      <c r="ZO202" s="9">
        <f t="shared" si="1478"/>
        <v>91.052560455375939</v>
      </c>
      <c r="ZP202" s="9">
        <f t="shared" si="1479"/>
        <v>103.23010593378628</v>
      </c>
      <c r="ZQ202" s="120">
        <f t="shared" si="1771"/>
        <v>97.141333194581108</v>
      </c>
      <c r="ZR202" s="15">
        <f t="shared" si="1772"/>
        <v>-1.1875259183714499E-3</v>
      </c>
      <c r="ZS202" s="12"/>
      <c r="ZT202" s="11">
        <f t="shared" si="1875"/>
        <v>-1.1786127929937714E-3</v>
      </c>
      <c r="ZU202" s="10">
        <f t="shared" si="1773"/>
        <v>97.225209161981013</v>
      </c>
      <c r="ZV202" s="9">
        <f t="shared" si="1480"/>
        <v>91.091315957289751</v>
      </c>
      <c r="ZW202" s="9">
        <f t="shared" si="1481"/>
        <v>103.359954445076</v>
      </c>
      <c r="ZX202" s="120">
        <f t="shared" si="1774"/>
        <v>97.225635201182882</v>
      </c>
      <c r="ZY202" s="15">
        <f t="shared" si="1775"/>
        <v>-1.1964090968254453E-3</v>
      </c>
      <c r="ZZ202" s="12"/>
      <c r="AAA202" s="11">
        <f t="shared" si="1876"/>
        <v>-1.1876095433742762E-3</v>
      </c>
      <c r="AAB202" s="10">
        <f t="shared" si="1776"/>
        <v>97.30951389782264</v>
      </c>
      <c r="AAC202" s="9">
        <f t="shared" si="1482"/>
        <v>91.13065344176394</v>
      </c>
      <c r="AAD202" s="9">
        <f t="shared" si="1483"/>
        <v>103.48908557356548</v>
      </c>
      <c r="AAE202" s="120">
        <f t="shared" si="1777"/>
        <v>97.3098695076647</v>
      </c>
      <c r="AAF202" s="15">
        <f t="shared" si="1778"/>
        <v>-1.2051655641909082E-3</v>
      </c>
      <c r="AAG202" s="12"/>
      <c r="AAH202" s="11">
        <f t="shared" si="1877"/>
        <v>-1.196478900960529E-3</v>
      </c>
      <c r="AAI202" s="10">
        <f t="shared" si="1779"/>
        <v>97.39375049950533</v>
      </c>
      <c r="AAJ202" s="9">
        <f t="shared" si="1484"/>
        <v>91.170568852190868</v>
      </c>
      <c r="AAK202" s="9">
        <f t="shared" si="1485"/>
        <v>103.6175015860331</v>
      </c>
      <c r="AAL202" s="120">
        <f t="shared" si="1780"/>
        <v>97.394035219111984</v>
      </c>
      <c r="AAM202" s="15">
        <f t="shared" si="1781"/>
        <v>-1.2137959371097487E-3</v>
      </c>
      <c r="AAN202" s="12"/>
      <c r="AAO202" s="11">
        <f t="shared" si="1782"/>
        <v>-1.205221455624866E-3</v>
      </c>
      <c r="AAP202" s="10">
        <f t="shared" si="1783"/>
        <v>97.477918062134989</v>
      </c>
      <c r="AAQ202" s="9">
        <f t="shared" si="1486"/>
        <v>91.211057990148063</v>
      </c>
      <c r="AAR202" s="9">
        <f t="shared" si="1487"/>
        <v>103.7452052360087</v>
      </c>
      <c r="AAS202" s="120">
        <f t="shared" si="1784"/>
        <v>97.478131613078375</v>
      </c>
      <c r="AAT202" s="15">
        <f t="shared" si="1785"/>
        <v>-1.2223008935201827E-3</v>
      </c>
      <c r="AAU202" s="12"/>
      <c r="AAV202" s="11">
        <f t="shared" si="1786"/>
        <v>-1.2138378598416581E-3</v>
      </c>
      <c r="AAW202" s="10">
        <f t="shared" si="1787"/>
        <v>97.562015854560997</v>
      </c>
      <c r="AAX202" s="9">
        <f t="shared" si="1488"/>
        <v>91.252116523316602</v>
      </c>
      <c r="AAY202" s="9">
        <f t="shared" si="1489"/>
        <v>103.87219973152276</v>
      </c>
      <c r="AAZ202" s="120">
        <f t="shared" si="1788"/>
        <v>97.562158127419679</v>
      </c>
      <c r="ABA202" s="15">
        <f t="shared" si="1789"/>
        <v>-1.2306811687395557E-3</v>
      </c>
      <c r="ABB202" s="12"/>
      <c r="ABC202" s="11">
        <f t="shared" si="1227"/>
        <v>-1.2223288247495306E-3</v>
      </c>
      <c r="ABD202" s="10">
        <f t="shared" si="1228"/>
        <v>97.646043307156049</v>
      </c>
      <c r="ABE202" s="9">
        <f t="shared" si="1490"/>
        <v>91.293739993233032</v>
      </c>
      <c r="ABF202" s="9">
        <f t="shared" si="1229"/>
        <v>103.99848870383273</v>
      </c>
      <c r="ABG202" s="120">
        <f t="shared" si="1790"/>
        <v>97.646114348532876</v>
      </c>
      <c r="ABH202" s="15">
        <f t="shared" si="1230"/>
        <v>-1.2389375516586353E-3</v>
      </c>
      <c r="ABI202" s="12"/>
      <c r="ABJ202" s="11">
        <f t="shared" si="1231"/>
        <v>-1.2306951163234747E-3</v>
      </c>
      <c r="ABK202" s="10">
        <f t="shared" si="1232"/>
        <v>97.72999999999999</v>
      </c>
      <c r="ABL202" s="9">
        <f t="shared" si="1491"/>
        <v>91.335923822865794</v>
      </c>
      <c r="ABM202" s="9"/>
      <c r="ABN202" s="101">
        <f t="shared" si="1791"/>
        <v>97.72999999999999</v>
      </c>
      <c r="ABO202" s="15">
        <f t="shared" si="1233"/>
        <v>-1.247070881049094E-3</v>
      </c>
      <c r="ABP202" s="11"/>
      <c r="ABQ202" s="11"/>
    </row>
    <row r="203" spans="1:745" x14ac:dyDescent="0.2">
      <c r="A203" s="1">
        <f t="shared" si="1492"/>
        <v>175.2</v>
      </c>
      <c r="B203" s="1">
        <f t="shared" si="1792"/>
        <v>-530.86680486868977</v>
      </c>
      <c r="C203" s="1">
        <f t="shared" si="1793"/>
        <v>-2564065.8939724509</v>
      </c>
      <c r="D203" s="2">
        <f t="shared" si="1794"/>
        <v>119.74</v>
      </c>
      <c r="E203" s="7">
        <f t="shared" si="1795"/>
        <v>2.8300000000000001E-3</v>
      </c>
      <c r="F203" s="1">
        <f t="shared" si="1796"/>
        <v>6.2352202539999999E-2</v>
      </c>
      <c r="G203" s="2">
        <f t="shared" si="1797"/>
        <v>3500</v>
      </c>
      <c r="H203" s="3">
        <f t="shared" si="1164"/>
        <v>58.333333333333336</v>
      </c>
      <c r="I203" s="3">
        <f t="shared" si="1165"/>
        <v>366.52</v>
      </c>
      <c r="J203" s="1">
        <f t="shared" si="1798"/>
        <v>0.77</v>
      </c>
      <c r="K203" s="1">
        <f t="shared" si="1799"/>
        <v>0.65</v>
      </c>
      <c r="L203" s="1">
        <f t="shared" si="1166"/>
        <v>0.50050000000000006</v>
      </c>
      <c r="M203" s="40">
        <f t="shared" si="1167"/>
        <v>9.0273513153513143</v>
      </c>
      <c r="N203" s="40">
        <f t="shared" si="1168"/>
        <v>685.17596483516479</v>
      </c>
      <c r="O203" s="1">
        <f t="shared" si="1800"/>
        <v>22.01</v>
      </c>
      <c r="P203" s="1">
        <f t="shared" si="1801"/>
        <v>101</v>
      </c>
      <c r="Q203" s="2">
        <f t="shared" si="1802"/>
        <v>9568.08</v>
      </c>
      <c r="R203" s="1">
        <f t="shared" si="1169"/>
        <v>95.680800000000005</v>
      </c>
      <c r="S203" s="7">
        <f t="shared" si="1803"/>
        <v>0.1084</v>
      </c>
      <c r="T203" s="7">
        <f t="shared" si="1170"/>
        <v>9.228889823999999E-3</v>
      </c>
      <c r="U203" s="7">
        <f t="shared" si="1171"/>
        <v>5.2029491518009133E-2</v>
      </c>
      <c r="V203" s="40">
        <f t="shared" si="1172"/>
        <v>5127.2756619537149</v>
      </c>
      <c r="W203" s="1">
        <f t="shared" si="1804"/>
        <v>0</v>
      </c>
      <c r="X203" s="1">
        <f t="shared" si="1805"/>
        <v>119.74</v>
      </c>
      <c r="Y203" s="1">
        <f t="shared" si="1806"/>
        <v>97.72999999999999</v>
      </c>
      <c r="Z203" s="6">
        <f t="shared" si="1173"/>
        <v>0.80246106979523479</v>
      </c>
      <c r="AA203" s="2">
        <f t="shared" si="1807"/>
        <v>464.2</v>
      </c>
      <c r="AB203" s="40">
        <f t="shared" si="1174"/>
        <v>27481.926356927921</v>
      </c>
      <c r="AC203" s="1">
        <f t="shared" si="1175"/>
        <v>0.20611977595863853</v>
      </c>
      <c r="AD203" s="2">
        <f t="shared" si="1878"/>
        <v>81</v>
      </c>
      <c r="AE203" s="10">
        <f t="shared" si="1176"/>
        <v>16.695701852649723</v>
      </c>
      <c r="AF203" s="12">
        <f t="shared" si="1177"/>
        <v>6.9455775528832614E-2</v>
      </c>
      <c r="AG203" s="43">
        <f t="shared" si="1178"/>
        <v>-1.3437901707661474E-4</v>
      </c>
      <c r="AH203" s="97">
        <f t="shared" si="1179"/>
        <v>3.4608849894134031E-5</v>
      </c>
      <c r="AI203" s="11">
        <f t="shared" si="1180"/>
        <v>0</v>
      </c>
      <c r="AJ203" s="43">
        <f t="shared" si="1181"/>
        <v>2.0140463003420254E-3</v>
      </c>
      <c r="AK203" s="43"/>
      <c r="AL203" s="11">
        <f t="shared" si="1182"/>
        <v>0</v>
      </c>
      <c r="AM203" s="10">
        <f t="shared" si="1183"/>
        <v>89.754186094921437</v>
      </c>
      <c r="AN203" s="9"/>
      <c r="AO203" s="9">
        <f t="shared" si="1184"/>
        <v>89.584554796116521</v>
      </c>
      <c r="AP203" s="108">
        <f t="shared" si="1493"/>
        <v>89.584554796116521</v>
      </c>
      <c r="AQ203" s="15">
        <f t="shared" si="1185"/>
        <v>0</v>
      </c>
      <c r="AR203" s="49"/>
      <c r="AS203" s="11">
        <f t="shared" si="1186"/>
        <v>1.6542783223916758E-5</v>
      </c>
      <c r="AT203" s="10">
        <f t="shared" si="1187"/>
        <v>89.669366685116472</v>
      </c>
      <c r="AU203" s="9">
        <f t="shared" si="1188"/>
        <v>89.584554796116521</v>
      </c>
      <c r="AV203" s="9">
        <f t="shared" si="1189"/>
        <v>89.415731339799066</v>
      </c>
      <c r="AW203" s="101">
        <f t="shared" si="1494"/>
        <v>89.500143067957794</v>
      </c>
      <c r="AX203" s="15">
        <f t="shared" si="1495"/>
        <v>1.6463270891614748E-5</v>
      </c>
      <c r="AY203" s="49"/>
      <c r="AZ203" s="11">
        <f t="shared" si="1190"/>
        <v>3.3007507111893877E-5</v>
      </c>
      <c r="BA203" s="10">
        <f t="shared" si="1191"/>
        <v>89.584939986239846</v>
      </c>
      <c r="BB203" s="9">
        <f t="shared" si="1192"/>
        <v>89.58454734743475</v>
      </c>
      <c r="BC203" s="9">
        <f t="shared" si="1193"/>
        <v>89.247695957980923</v>
      </c>
      <c r="BD203" s="101">
        <f t="shared" si="1496"/>
        <v>89.41612165270783</v>
      </c>
      <c r="BE203" s="15">
        <f t="shared" si="1194"/>
        <v>3.284896421245722E-5</v>
      </c>
      <c r="BF203" s="49"/>
      <c r="BG203" s="11">
        <f t="shared" si="1195"/>
        <v>4.9394625849834876E-5</v>
      </c>
      <c r="BH203" s="10">
        <f t="shared" si="1196"/>
        <v>89.500888769729457</v>
      </c>
      <c r="BI203" s="9">
        <f t="shared" si="1197"/>
        <v>89.584517692939826</v>
      </c>
      <c r="BJ203" s="9">
        <f t="shared" si="1198"/>
        <v>89.080429069729789</v>
      </c>
      <c r="BK203" s="101">
        <f t="shared" si="1497"/>
        <v>89.332473381334808</v>
      </c>
      <c r="BL203" s="15">
        <f t="shared" si="1199"/>
        <v>4.9157550368372232E-5</v>
      </c>
      <c r="BM203" s="49"/>
      <c r="BN203" s="11">
        <f t="shared" si="1200"/>
        <v>6.5704596186052166E-5</v>
      </c>
      <c r="BO203" s="10">
        <f t="shared" si="1201"/>
        <v>89.417196004574748</v>
      </c>
      <c r="BP203" s="9">
        <f t="shared" si="1202"/>
        <v>89.584451283833303</v>
      </c>
      <c r="BQ203" s="9">
        <f t="shared" si="1203"/>
        <v>88.913911284678207</v>
      </c>
      <c r="BR203" s="101">
        <f t="shared" si="1498"/>
        <v>89.249181284255755</v>
      </c>
      <c r="BS203" s="15">
        <f t="shared" si="1204"/>
        <v>6.5389501497915495E-5</v>
      </c>
      <c r="BT203" s="12"/>
      <c r="BU203" s="11">
        <f t="shared" si="1205"/>
        <v>8.1937876830368971E-5</v>
      </c>
      <c r="BV203" s="10">
        <f t="shared" si="1206"/>
        <v>89.333844857755196</v>
      </c>
      <c r="BW203" s="9">
        <f t="shared" si="1207"/>
        <v>89.584333776972429</v>
      </c>
      <c r="BX203" s="9">
        <f t="shared" si="1208"/>
        <v>88.748123406252745</v>
      </c>
      <c r="BY203" s="101">
        <f t="shared" si="1499"/>
        <v>89.166228591612594</v>
      </c>
      <c r="BZ203" s="15">
        <f t="shared" si="1209"/>
        <v>8.1545290896358494E-5</v>
      </c>
      <c r="CA203" s="12"/>
      <c r="CB203" s="11">
        <f t="shared" si="1210"/>
        <v>9.8094927881206263E-5</v>
      </c>
      <c r="CC203" s="10">
        <f t="shared" si="1211"/>
        <v>89.250818694545771</v>
      </c>
      <c r="CD203" s="9">
        <f t="shared" si="1212"/>
        <v>89.5841510322077</v>
      </c>
      <c r="CE203" s="9">
        <f t="shared" si="1213"/>
        <v>88.583046434637495</v>
      </c>
      <c r="CF203" s="101">
        <f t="shared" si="1500"/>
        <v>89.083598733422605</v>
      </c>
      <c r="CG203" s="15">
        <f t="shared" si="1214"/>
        <v>9.7625392467071498E-5</v>
      </c>
      <c r="CH203" s="12"/>
      <c r="CI203" s="11">
        <f t="shared" si="1215"/>
        <v>1.1417621027964589E-4</v>
      </c>
      <c r="CJ203" s="10">
        <f t="shared" si="1216"/>
        <v>89.168101078697859</v>
      </c>
      <c r="CK203" s="9">
        <f t="shared" si="1217"/>
        <v>89.583889109737981</v>
      </c>
      <c r="CL203" s="9">
        <f t="shared" si="1218"/>
        <v>88.418661569481941</v>
      </c>
      <c r="CM203" s="101">
        <f t="shared" si="1501"/>
        <v>89.001275339609961</v>
      </c>
      <c r="CN203" s="15">
        <f t="shared" si="1219"/>
        <v>1.1363028019952785E-4</v>
      </c>
      <c r="CO203" s="12"/>
      <c r="CP203" s="11">
        <f t="shared" si="1220"/>
        <v>1.3018218528979082E-4</v>
      </c>
      <c r="CQ203" s="10">
        <f t="shared" si="1221"/>
        <v>89.085675772501929</v>
      </c>
      <c r="CR203" s="9">
        <f t="shared" si="1222"/>
        <v>89.583534267486073</v>
      </c>
      <c r="CS203" s="9">
        <f t="shared" si="1309"/>
        <v>88.254950212357159</v>
      </c>
      <c r="CT203" s="101">
        <f t="shared" si="1502"/>
        <v>88.919242239921616</v>
      </c>
      <c r="CU203" s="15">
        <f t="shared" si="1223"/>
        <v>1.2956042767385222E-4</v>
      </c>
      <c r="CV203" s="12"/>
      <c r="CW203" s="11">
        <f t="shared" si="1503"/>
        <v>1.4611331400527557E-4</v>
      </c>
      <c r="CX203" s="10">
        <f t="shared" si="1504"/>
        <v>89.003526736735267</v>
      </c>
      <c r="CY203" s="9">
        <f t="shared" si="1310"/>
        <v>89.583072958496999</v>
      </c>
      <c r="CZ203" s="9">
        <f t="shared" si="1311"/>
        <v>88.091893968975683</v>
      </c>
      <c r="DA203" s="101">
        <f t="shared" si="1505"/>
        <v>88.837483463736334</v>
      </c>
      <c r="DB203" s="15">
        <f t="shared" si="1506"/>
        <v>1.4541630759064029E-4</v>
      </c>
      <c r="DC203" s="12"/>
      <c r="DD203" s="11">
        <f t="shared" si="1507"/>
        <v>1.6197005688074344E-4</v>
      </c>
      <c r="DE203" s="10">
        <f t="shared" si="1508"/>
        <v>88.921638130503482</v>
      </c>
      <c r="DF203" s="9">
        <f t="shared" si="1312"/>
        <v>89.582491828361384</v>
      </c>
      <c r="DG203" s="9">
        <f t="shared" si="1313"/>
        <v>87.929474651182161</v>
      </c>
      <c r="DH203" s="101">
        <f t="shared" si="1509"/>
        <v>88.75598323977178</v>
      </c>
      <c r="DI203" s="15">
        <f t="shared" si="1510"/>
        <v>1.6119839132555406E-4</v>
      </c>
      <c r="DJ203" s="12"/>
      <c r="DK203" s="11">
        <f t="shared" si="1511"/>
        <v>1.7775287328779715E-4</v>
      </c>
      <c r="DL203" s="10">
        <f t="shared" si="1512"/>
        <v>88.839994310980416</v>
      </c>
      <c r="DM203" s="9">
        <f t="shared" si="1314"/>
        <v>89.58177771266601</v>
      </c>
      <c r="DN203" s="9">
        <f t="shared" si="1315"/>
        <v>87.767674278719696</v>
      </c>
      <c r="DO203" s="101">
        <f t="shared" si="1513"/>
        <v>88.674725995692853</v>
      </c>
      <c r="DP203" s="15">
        <f t="shared" si="1514"/>
        <v>1.769071485084793E-4</v>
      </c>
      <c r="DQ203" s="12"/>
      <c r="DR203" s="11">
        <f t="shared" si="1515"/>
        <v>1.9346222109517332E-4</v>
      </c>
      <c r="DS203" s="10">
        <f t="shared" si="1516"/>
        <v>88.758579833049879</v>
      </c>
      <c r="DT203" s="9">
        <f t="shared" si="1316"/>
        <v>89.580917634473437</v>
      </c>
      <c r="DU203" s="9">
        <f t="shared" si="1317"/>
        <v>87.606475080788314</v>
      </c>
      <c r="DV203" s="101">
        <f t="shared" si="1517"/>
        <v>88.593696357630876</v>
      </c>
      <c r="DW203" s="15">
        <f t="shared" si="1518"/>
        <v>1.9254304662573711E-4</v>
      </c>
      <c r="DX203" s="12"/>
      <c r="DY203" s="11">
        <f t="shared" si="1519"/>
        <v>2.0909855627175518E-4</v>
      </c>
      <c r="DZ203" s="10">
        <f t="shared" si="1520"/>
        <v>88.677379448858233</v>
      </c>
      <c r="EA203" s="9">
        <f t="shared" si="1318"/>
        <v>89.579898801832329</v>
      </c>
      <c r="EB203" s="9">
        <f t="shared" si="1319"/>
        <v>87.445859497396981</v>
      </c>
      <c r="EC203" s="101">
        <f t="shared" si="1521"/>
        <v>88.512879149614662</v>
      </c>
      <c r="ED203" s="15">
        <f t="shared" si="1522"/>
        <v>2.0810655064547198E-4</v>
      </c>
      <c r="EE203" s="12"/>
      <c r="EF203" s="11">
        <f t="shared" si="1523"/>
        <v>2.2466233251244288E-4</v>
      </c>
      <c r="EG203" s="10">
        <f t="shared" si="1524"/>
        <v>88.596378107279349</v>
      </c>
      <c r="EH203" s="9">
        <f t="shared" si="1320"/>
        <v>89.578708605320145</v>
      </c>
      <c r="EI203" s="9">
        <f t="shared" si="1321"/>
        <v>87.285810180522319</v>
      </c>
      <c r="EJ203" s="101">
        <f t="shared" si="1525"/>
        <v>88.432259392921225</v>
      </c>
      <c r="EK203" s="15">
        <f t="shared" si="1526"/>
        <v>2.2359812266502428E-4</v>
      </c>
      <c r="EL203" s="12"/>
      <c r="EM203" s="11">
        <f t="shared" si="1527"/>
        <v>2.4015400088578642E-4</v>
      </c>
      <c r="EN203" s="10">
        <f t="shared" si="1528"/>
        <v>88.515560953299214</v>
      </c>
      <c r="EO203" s="9">
        <f t="shared" si="1322"/>
        <v>89.577334615619549</v>
      </c>
      <c r="EP203" s="9">
        <f t="shared" si="1323"/>
        <v>87.126309995078984</v>
      </c>
      <c r="EQ203" s="101">
        <f t="shared" si="1529"/>
        <v>88.351822305349259</v>
      </c>
      <c r="ER203" s="15">
        <f t="shared" si="1530"/>
        <v>2.3901822157994059E-4</v>
      </c>
      <c r="ES203" s="12"/>
      <c r="ET203" s="11">
        <f t="shared" si="1531"/>
        <v>2.5557400950304039E-4</v>
      </c>
      <c r="EU203" s="10">
        <f t="shared" si="1532"/>
        <v>88.434913327323244</v>
      </c>
      <c r="EV203" s="9">
        <f t="shared" si="1324"/>
        <v>89.575764581129746</v>
      </c>
      <c r="EW203" s="9">
        <f t="shared" si="1325"/>
        <v>86.967342019712774</v>
      </c>
      <c r="EX203" s="101">
        <f t="shared" si="1533"/>
        <v>88.27155330042126</v>
      </c>
      <c r="EY203" s="15">
        <f t="shared" si="1534"/>
        <v>2.5436730277371612E-4</v>
      </c>
      <c r="EZ203" s="12"/>
      <c r="FA203" s="11">
        <f t="shared" si="1535"/>
        <v>2.7092280320768742E-4</v>
      </c>
      <c r="FB203" s="10">
        <f t="shared" si="1536"/>
        <v>88.354420764412453</v>
      </c>
      <c r="FC203" s="9">
        <f t="shared" si="1326"/>
        <v>89.573986425613896</v>
      </c>
      <c r="FD203" s="9">
        <f t="shared" si="1327"/>
        <v>86.8088895474216</v>
      </c>
      <c r="FE203" s="101">
        <f t="shared" si="1537"/>
        <v>88.191437986517741</v>
      </c>
      <c r="FF203" s="15">
        <f t="shared" si="1538"/>
        <v>2.6964581782781382E-4</v>
      </c>
      <c r="FG203" s="12"/>
      <c r="FH203" s="11">
        <f t="shared" si="1539"/>
        <v>2.8620082328506937E-4</v>
      </c>
      <c r="FI203" s="10">
        <f t="shared" si="1540"/>
        <v>88.274068993451479</v>
      </c>
      <c r="FJ203" s="9">
        <f t="shared" si="1328"/>
        <v>89.571988245883531</v>
      </c>
      <c r="FK203" s="9">
        <f t="shared" si="1329"/>
        <v>86.650936086012706</v>
      </c>
      <c r="FL203" s="101">
        <f t="shared" si="1541"/>
        <v>88.111462165948126</v>
      </c>
      <c r="FM203" s="15">
        <f t="shared" si="1542"/>
        <v>2.848542142512544E-4</v>
      </c>
      <c r="FN203" s="12"/>
      <c r="FO203" s="11">
        <f t="shared" si="1543"/>
        <v>3.0140850719139779E-4</v>
      </c>
      <c r="FP203" s="10">
        <f t="shared" si="1544"/>
        <v>88.193843936253103</v>
      </c>
      <c r="FQ203" s="9">
        <f t="shared" si="1330"/>
        <v>89.569758309520836</v>
      </c>
      <c r="FR203" s="9">
        <f t="shared" si="1331"/>
        <v>86.493465358406581</v>
      </c>
      <c r="FS203" s="101">
        <f t="shared" si="1545"/>
        <v>88.031611833963709</v>
      </c>
      <c r="FT203" s="15">
        <f t="shared" si="1546"/>
        <v>2.9999293522888653E-4</v>
      </c>
      <c r="FU203" s="12"/>
      <c r="FV203" s="11">
        <f t="shared" si="1547"/>
        <v>3.1654628830122904E-4</v>
      </c>
      <c r="FW203" s="10">
        <f t="shared" si="1548"/>
        <v>88.113731706604824</v>
      </c>
      <c r="FX203" s="9">
        <f t="shared" si="1332"/>
        <v>89.567285052639448</v>
      </c>
      <c r="FY203" s="9">
        <f t="shared" si="1333"/>
        <v>86.336461302789587</v>
      </c>
      <c r="FZ203" s="101">
        <f t="shared" si="1549"/>
        <v>87.951873177714518</v>
      </c>
      <c r="GA203" s="15">
        <f t="shared" si="1550"/>
        <v>3.1506241938811388E-4</v>
      </c>
      <c r="GB203" s="12"/>
      <c r="GC203" s="11">
        <f t="shared" si="1551"/>
        <v>3.3161459567328466E-4</v>
      </c>
      <c r="GD203" s="10">
        <f t="shared" si="1552"/>
        <v>88.033718609258813</v>
      </c>
      <c r="GE203" s="9">
        <f t="shared" si="1334"/>
        <v>89.564557077684441</v>
      </c>
      <c r="GF203" s="9">
        <f t="shared" si="1335"/>
        <v>87.278270463409569</v>
      </c>
      <c r="GG203" s="101">
        <f t="shared" si="1553"/>
        <v>88.421413770547005</v>
      </c>
      <c r="GH203" s="15">
        <f t="shared" si="1554"/>
        <v>2.2295335427739582E-4</v>
      </c>
      <c r="GI203" s="12"/>
      <c r="GJ203" s="11">
        <f t="shared" si="1224"/>
        <v>2.3933564542872831E-4</v>
      </c>
      <c r="GK203" s="10">
        <f t="shared" si="1225"/>
        <v>88.503836085883336</v>
      </c>
      <c r="GL203" s="9">
        <f t="shared" si="1336"/>
        <v>89.563191000642618</v>
      </c>
      <c r="GM203" s="9">
        <f t="shared" si="1337"/>
        <v>93.969291832042913</v>
      </c>
      <c r="GN203" s="120">
        <f t="shared" si="1555"/>
        <v>91.766241416342766</v>
      </c>
      <c r="GO203" s="15">
        <f t="shared" si="1226"/>
        <v>-4.2967270748627733E-4</v>
      </c>
      <c r="GP203" s="12"/>
      <c r="GQ203" s="11">
        <f t="shared" si="1556"/>
        <v>-4.1392339253259303E-4</v>
      </c>
      <c r="GR203" s="10">
        <f t="shared" si="1557"/>
        <v>91.85170104480278</v>
      </c>
      <c r="GS203" s="9">
        <f t="shared" si="1338"/>
        <v>89.568264676389163</v>
      </c>
      <c r="GT203" s="9">
        <f t="shared" si="1339"/>
        <v>94.063154546964327</v>
      </c>
      <c r="GU203" s="120">
        <f t="shared" si="1558"/>
        <v>91.815709611676738</v>
      </c>
      <c r="GV203" s="15">
        <f t="shared" si="1559"/>
        <v>-4.3833120812373111E-4</v>
      </c>
      <c r="GW203" s="12"/>
      <c r="GX203" s="11">
        <f t="shared" si="1560"/>
        <v>-4.2263703509782971E-4</v>
      </c>
      <c r="GY203" s="10">
        <f t="shared" si="1561"/>
        <v>91.901086841460028</v>
      </c>
      <c r="GZ203" s="9">
        <f t="shared" si="1340"/>
        <v>89.573544895643764</v>
      </c>
      <c r="HA203" s="9">
        <f t="shared" si="1341"/>
        <v>94.159212386007056</v>
      </c>
      <c r="HB203" s="101">
        <f t="shared" si="1562"/>
        <v>91.866378640825417</v>
      </c>
      <c r="HC203" s="15">
        <f t="shared" si="1563"/>
        <v>-4.4718363051850891E-4</v>
      </c>
      <c r="HD203" s="12"/>
      <c r="HE203" s="11">
        <f t="shared" si="1564"/>
        <v>-4.3154606423356139E-4</v>
      </c>
      <c r="HF203" s="10">
        <f t="shared" si="1565"/>
        <v>91.951674768112383</v>
      </c>
      <c r="HG203" s="9">
        <f t="shared" si="1342"/>
        <v>89.579040544383133</v>
      </c>
      <c r="HH203" s="9">
        <f t="shared" si="1343"/>
        <v>94.257434017097737</v>
      </c>
      <c r="HI203" s="101">
        <f t="shared" si="1566"/>
        <v>91.918237280740442</v>
      </c>
      <c r="HJ203" s="15">
        <f t="shared" si="1567"/>
        <v>-4.5622605269988022E-4</v>
      </c>
      <c r="HK203" s="12"/>
      <c r="HL203" s="11">
        <f t="shared" si="1568"/>
        <v>-4.4064658449154213E-4</v>
      </c>
      <c r="HM203" s="10">
        <f t="shared" si="1569"/>
        <v>92.003453658404226</v>
      </c>
      <c r="HN203" s="9">
        <f t="shared" si="1344"/>
        <v>89.584760693302059</v>
      </c>
      <c r="HO203" s="9">
        <f t="shared" si="1345"/>
        <v>94.357789715825689</v>
      </c>
      <c r="HP203" s="120">
        <f t="shared" si="1570"/>
        <v>91.971275204563881</v>
      </c>
      <c r="HQ203" s="15">
        <f t="shared" si="1571"/>
        <v>-4.6545469145937366E-4</v>
      </c>
      <c r="HR203" s="12"/>
      <c r="HS203" s="11">
        <f t="shared" si="1808"/>
        <v>-4.4993483858010838E-4</v>
      </c>
      <c r="HT203" s="10">
        <f t="shared" si="1572"/>
        <v>92.056413247027578</v>
      </c>
      <c r="HU203" s="9">
        <f t="shared" si="1346"/>
        <v>89.590714599601711</v>
      </c>
      <c r="HV203" s="9">
        <f t="shared" si="1347"/>
        <v>94.460246251304937</v>
      </c>
      <c r="HW203" s="120">
        <f t="shared" si="1573"/>
        <v>92.025480425453324</v>
      </c>
      <c r="HX203" s="15">
        <f t="shared" si="1574"/>
        <v>-4.7486540345752774E-4</v>
      </c>
      <c r="HY203" s="12"/>
      <c r="HZ203" s="11">
        <f t="shared" si="1809"/>
        <v>-4.594067072384883E-4</v>
      </c>
      <c r="IA203" s="10">
        <f t="shared" si="1575"/>
        <v>92.110541607191664</v>
      </c>
      <c r="IB203" s="9">
        <f t="shared" si="1348"/>
        <v>89.596911695710205</v>
      </c>
      <c r="IC203" s="9">
        <f t="shared" si="1349"/>
        <v>94.56476882784807</v>
      </c>
      <c r="ID203" s="120">
        <f t="shared" si="1576"/>
        <v>92.080840261779144</v>
      </c>
      <c r="IE203" s="15">
        <f t="shared" si="1577"/>
        <v>-4.8445387567136482E-4</v>
      </c>
      <c r="IF203" s="12"/>
      <c r="IG203" s="11">
        <f t="shared" si="1810"/>
        <v>-4.6905789999803394E-4</v>
      </c>
      <c r="IH203" s="10">
        <f t="shared" si="1578"/>
        <v>92.165826117785429</v>
      </c>
      <c r="II203" s="9">
        <f t="shared" si="1350"/>
        <v>89.603361581741922</v>
      </c>
      <c r="IJ203" s="9">
        <f t="shared" si="1351"/>
        <v>94.671323126737761</v>
      </c>
      <c r="IK203" s="120">
        <f t="shared" si="1579"/>
        <v>92.137342354239848</v>
      </c>
      <c r="IL203" s="15">
        <f t="shared" si="1580"/>
        <v>-4.9421582523853809E-4</v>
      </c>
      <c r="IM203" s="12"/>
      <c r="IN203" s="11">
        <f t="shared" si="1811"/>
        <v>-4.7888415543651501E-4</v>
      </c>
      <c r="IO203" s="10">
        <f t="shared" si="1581"/>
        <v>92.22225448278769</v>
      </c>
      <c r="IP203" s="9">
        <f t="shared" si="1352"/>
        <v>89.61007402252028</v>
      </c>
      <c r="IQ203" s="9">
        <f t="shared" si="1353"/>
        <v>94.779870812662253</v>
      </c>
      <c r="IR203" s="120">
        <f t="shared" si="1582"/>
        <v>92.194972417591259</v>
      </c>
      <c r="IS203" s="15">
        <f t="shared" si="1583"/>
        <v>-5.0414656154571197E-4</v>
      </c>
      <c r="IT203" s="12"/>
      <c r="IU203" s="11">
        <f t="shared" si="1812"/>
        <v>-4.8888080208039095E-4</v>
      </c>
      <c r="IV203" s="10">
        <f t="shared" si="1584"/>
        <v>92.279812476940819</v>
      </c>
      <c r="IW203" s="9">
        <f t="shared" si="1354"/>
        <v>89.617058932132039</v>
      </c>
      <c r="IX203" s="9">
        <f t="shared" si="1355"/>
        <v>94.890373078548407</v>
      </c>
      <c r="IY203" s="120">
        <f t="shared" si="1585"/>
        <v>92.253716005340223</v>
      </c>
      <c r="IZ203" s="15">
        <f t="shared" si="1586"/>
        <v>-5.1424133341867225E-4</v>
      </c>
      <c r="JA203" s="12"/>
      <c r="JB203" s="11">
        <f t="shared" si="1813"/>
        <v>-4.9904310633952422E-4</v>
      </c>
      <c r="JC203" s="10">
        <f t="shared" si="1587"/>
        <v>92.338485714619807</v>
      </c>
      <c r="JD203" s="9">
        <f t="shared" si="1356"/>
        <v>89.624326366760272</v>
      </c>
      <c r="JE203" s="9">
        <f t="shared" si="1357"/>
        <v>95.002790652250582</v>
      </c>
      <c r="JF203" s="120">
        <f t="shared" si="1588"/>
        <v>92.313558509505427</v>
      </c>
      <c r="JG203" s="15">
        <f t="shared" si="1589"/>
        <v>-5.2449533047350147E-4</v>
      </c>
      <c r="JH203" s="12"/>
      <c r="JI203" s="11">
        <f t="shared" si="1814"/>
        <v>-5.0936627379561197E-4</v>
      </c>
      <c r="JJ203" s="10">
        <f t="shared" si="1590"/>
        <v>92.398259649343501</v>
      </c>
      <c r="JK203" s="9">
        <f t="shared" si="1358"/>
        <v>89.631886516956513</v>
      </c>
      <c r="JL203" s="9">
        <f t="shared" si="1359"/>
        <v>95.117080909622373</v>
      </c>
      <c r="JM203" s="120">
        <f t="shared" si="1591"/>
        <v>92.374483713289436</v>
      </c>
      <c r="JN203" s="15">
        <f t="shared" si="1592"/>
        <v>-5.349034023436677E-4</v>
      </c>
      <c r="JO203" s="12"/>
      <c r="JP203" s="11">
        <f t="shared" si="1815"/>
        <v>-5.1984516758004295E-4</v>
      </c>
      <c r="JQ203" s="10">
        <f t="shared" si="1593"/>
        <v>92.459118122153825</v>
      </c>
      <c r="JR203" s="9">
        <f t="shared" si="1360"/>
        <v>89.639749691066513</v>
      </c>
      <c r="JS203" s="9">
        <f t="shared" si="1361"/>
        <v>95.233200177708554</v>
      </c>
      <c r="JT203" s="120">
        <f t="shared" si="1594"/>
        <v>92.436474934387533</v>
      </c>
      <c r="JU203" s="15">
        <f t="shared" si="1595"/>
        <v>-5.454602848982274E-4</v>
      </c>
      <c r="JV203" s="12"/>
      <c r="JW203" s="11">
        <f t="shared" si="1816"/>
        <v>-5.3047453507296138E-4</v>
      </c>
      <c r="JX203" s="10">
        <f t="shared" si="1596"/>
        <v>92.521044507651084</v>
      </c>
      <c r="JY203" s="9">
        <f t="shared" si="1362"/>
        <v>89.647926304037142</v>
      </c>
      <c r="JZ203" s="9">
        <f t="shared" si="1363"/>
        <v>95.351104722025639</v>
      </c>
      <c r="KA203" s="120">
        <f t="shared" si="1597"/>
        <v>92.499515513031383</v>
      </c>
      <c r="KB203" s="15">
        <f t="shared" si="1598"/>
        <v>-5.5616069761064133E-4</v>
      </c>
      <c r="KC203" s="12"/>
      <c r="KD203" s="11">
        <f t="shared" si="1817"/>
        <v>-5.4124910547256096E-4</v>
      </c>
      <c r="KE203" s="10">
        <f t="shared" si="1599"/>
        <v>92.584022203137295</v>
      </c>
      <c r="KF203" s="9">
        <f t="shared" si="1364"/>
        <v>89.656426868436355</v>
      </c>
      <c r="KG203" s="9">
        <f t="shared" si="1365"/>
        <v>95.470747983308414</v>
      </c>
      <c r="KH203" s="120">
        <f t="shared" si="1600"/>
        <v>92.563587425872385</v>
      </c>
      <c r="KI203" s="15">
        <f t="shared" si="1601"/>
        <v>-5.6699907496845494E-4</v>
      </c>
      <c r="KJ203" s="12"/>
      <c r="KK203" s="11">
        <f t="shared" si="1818"/>
        <v>-5.5216332036173697E-4</v>
      </c>
      <c r="KL203" s="10">
        <f t="shared" si="1602"/>
        <v>92.648033238163237</v>
      </c>
      <c r="KM203" s="9">
        <f t="shared" si="1366"/>
        <v>89.665261976630788</v>
      </c>
      <c r="KN203" s="9">
        <f t="shared" si="1367"/>
        <v>95.592081871380074</v>
      </c>
      <c r="KO203" s="120">
        <f t="shared" si="1603"/>
        <v>92.628671924005431</v>
      </c>
      <c r="KP203" s="15">
        <f t="shared" si="1604"/>
        <v>-5.7796969438648343E-4</v>
      </c>
      <c r="KQ203" s="12"/>
      <c r="KR203" s="11">
        <f t="shared" si="1819"/>
        <v>-5.6321146186617019E-4</v>
      </c>
      <c r="KS203" s="10">
        <f t="shared" si="1605"/>
        <v>92.713058913977846</v>
      </c>
      <c r="KT203" s="9">
        <f t="shared" si="1368"/>
        <v>89.674442285758786</v>
      </c>
      <c r="KU203" s="9">
        <f t="shared" si="1369"/>
        <v>95.715057226100356</v>
      </c>
      <c r="KV203" s="120">
        <f t="shared" si="1606"/>
        <v>92.694749755929564</v>
      </c>
      <c r="KW203" s="15">
        <f t="shared" si="1607"/>
        <v>-5.8906672262281083E-4</v>
      </c>
      <c r="KX203" s="12"/>
      <c r="KY203" s="11">
        <f t="shared" si="1820"/>
        <v>-5.7438769911939669E-4</v>
      </c>
      <c r="KZ203" s="10">
        <f t="shared" si="1608"/>
        <v>92.779080026796095</v>
      </c>
      <c r="LA203" s="9">
        <f t="shared" si="1370"/>
        <v>89.683978503313597</v>
      </c>
      <c r="LB203" s="9">
        <f t="shared" si="1371"/>
        <v>95.839624354531253</v>
      </c>
      <c r="LC203" s="120">
        <f t="shared" si="1609"/>
        <v>92.761801428922425</v>
      </c>
      <c r="LD203" s="15">
        <f t="shared" si="1610"/>
        <v>-6.0028426956783591E-4</v>
      </c>
      <c r="LE203" s="12"/>
      <c r="LF203" s="11">
        <f t="shared" si="1821"/>
        <v>-5.85686142146189E-4</v>
      </c>
      <c r="LG203" s="10">
        <f t="shared" si="1611"/>
        <v>92.846077129661552</v>
      </c>
      <c r="LH203" s="9">
        <f t="shared" si="1372"/>
        <v>89.693881373753271</v>
      </c>
      <c r="LI203" s="9">
        <f t="shared" si="1373"/>
        <v>95.965731380719589</v>
      </c>
      <c r="LJ203" s="120">
        <f t="shared" si="1612"/>
        <v>92.829806377236423</v>
      </c>
      <c r="LK203" s="15">
        <f t="shared" si="1613"/>
        <v>-6.1161622862466265E-4</v>
      </c>
      <c r="LL203" s="12"/>
      <c r="LM203" s="11">
        <f t="shared" si="1822"/>
        <v>-5.9710068167802917E-4</v>
      </c>
      <c r="LN203" s="10">
        <f t="shared" si="1614"/>
        <v>92.914029697695582</v>
      </c>
      <c r="LO203" s="9">
        <f t="shared" si="1374"/>
        <v>89.704161659171604</v>
      </c>
      <c r="LP203" s="9">
        <f t="shared" si="1375"/>
        <v>96.093325099101051</v>
      </c>
      <c r="LQ203" s="120">
        <f t="shared" si="1615"/>
        <v>92.898743379136334</v>
      </c>
      <c r="LR203" s="15">
        <f t="shared" si="1616"/>
        <v>-6.230563618160246E-4</v>
      </c>
      <c r="LS203" s="12"/>
      <c r="LT203" s="11">
        <f t="shared" si="1823"/>
        <v>-6.0862507442842339E-4</v>
      </c>
      <c r="LU203" s="10">
        <f t="shared" si="1617"/>
        <v>92.982916546043199</v>
      </c>
      <c r="LV203" s="9">
        <f t="shared" si="1376"/>
        <v>89.71483012182226</v>
      </c>
      <c r="LW203" s="9">
        <f t="shared" si="1377"/>
        <v>96.222351173177358</v>
      </c>
      <c r="LX203" s="120">
        <f t="shared" si="1618"/>
        <v>92.968590647499809</v>
      </c>
      <c r="LY203" s="15">
        <f t="shared" si="1619"/>
        <v>-6.3459832086299904E-4</v>
      </c>
      <c r="LZ203" s="12"/>
      <c r="MA203" s="11">
        <f t="shared" si="1824"/>
        <v>-6.2025296416649389E-4</v>
      </c>
      <c r="MB203" s="10">
        <f t="shared" si="1620"/>
        <v>93.052715920410861</v>
      </c>
      <c r="MC203" s="9">
        <f t="shared" si="1378"/>
        <v>89.725897506587728</v>
      </c>
      <c r="MD203" s="9">
        <f t="shared" si="1379"/>
        <v>96.352754169775167</v>
      </c>
      <c r="ME203" s="120">
        <f t="shared" si="1621"/>
        <v>93.039325838181441</v>
      </c>
      <c r="MF203" s="15">
        <f t="shared" si="1622"/>
        <v>-6.4623565223547049E-4</v>
      </c>
      <c r="MG203" s="12"/>
      <c r="MH203" s="11">
        <f t="shared" si="1825"/>
        <v>-6.3197788672001982E-4</v>
      </c>
      <c r="MI203" s="10">
        <f t="shared" si="1623"/>
        <v>93.123405505116864</v>
      </c>
      <c r="MJ203" s="9">
        <f t="shared" si="1380"/>
        <v>89.737374522914592</v>
      </c>
      <c r="MK203" s="9">
        <f t="shared" si="1381"/>
        <v>96.484477794275747</v>
      </c>
      <c r="ML203" s="120">
        <f t="shared" si="1624"/>
        <v>93.110926158595163</v>
      </c>
      <c r="MM203" s="15">
        <f t="shared" si="1625"/>
        <v>-6.5796182185279663E-4</v>
      </c>
      <c r="MN203" s="12"/>
      <c r="MO203" s="11">
        <f t="shared" si="1826"/>
        <v>-6.4379329470220148E-4</v>
      </c>
      <c r="MP203" s="10">
        <f t="shared" si="1626"/>
        <v>93.194962531714154</v>
      </c>
      <c r="MQ203" s="9">
        <f t="shared" si="1382"/>
        <v>89.749271826958761</v>
      </c>
      <c r="MR203" s="9">
        <f t="shared" si="1383"/>
        <v>96.617464670713929</v>
      </c>
      <c r="MS203" s="120">
        <f t="shared" si="1627"/>
        <v>93.183368248836345</v>
      </c>
      <c r="MT203" s="15">
        <f t="shared" si="1628"/>
        <v>-6.6977019538072655E-4</v>
      </c>
      <c r="MU203" s="12"/>
      <c r="MV203" s="11">
        <f t="shared" si="1827"/>
        <v>-6.5569253769248844E-4</v>
      </c>
      <c r="MW203" s="10">
        <f t="shared" si="1629"/>
        <v>93.267363659387925</v>
      </c>
      <c r="MX203" s="9">
        <f t="shared" si="1384"/>
        <v>89.761600002417055</v>
      </c>
      <c r="MY203" s="9">
        <f t="shared" si="1385"/>
        <v>96.751656178440385</v>
      </c>
      <c r="MZ203" s="120">
        <f t="shared" si="1630"/>
        <v>93.25662809042872</v>
      </c>
      <c r="NA203" s="15">
        <f t="shared" si="1631"/>
        <v>-6.8165402417234334E-4</v>
      </c>
      <c r="NB203" s="12"/>
      <c r="NC203" s="11">
        <f t="shared" si="1828"/>
        <v>-6.6766884807637243E-4</v>
      </c>
      <c r="ND203" s="10">
        <f t="shared" si="1632"/>
        <v>93.340584883048578</v>
      </c>
      <c r="NE203" s="9">
        <f t="shared" si="1386"/>
        <v>89.774369540197313</v>
      </c>
      <c r="NF203" s="9">
        <f t="shared" si="1387"/>
        <v>96.886992808504161</v>
      </c>
      <c r="NG203" s="120">
        <f t="shared" si="1633"/>
        <v>93.33068117435073</v>
      </c>
      <c r="NH203" s="15">
        <f t="shared" si="1634"/>
        <v>-6.9360648200418921E-4</v>
      </c>
      <c r="NI203" s="12"/>
      <c r="NJ203" s="11">
        <f t="shared" si="1829"/>
        <v>-6.7971537786339162E-4</v>
      </c>
      <c r="NK203" s="10">
        <f t="shared" si="1635"/>
        <v>93.414601701631412</v>
      </c>
      <c r="NL203" s="9">
        <f t="shared" si="1388"/>
        <v>89.78759081882589</v>
      </c>
      <c r="NM203" s="9">
        <f t="shared" si="1389"/>
        <v>97.023414221791683</v>
      </c>
      <c r="NN203" s="120">
        <f t="shared" si="1636"/>
        <v>93.405502520308787</v>
      </c>
      <c r="NO203" s="15">
        <f t="shared" si="1637"/>
        <v>-7.0562067265646385E-4</v>
      </c>
      <c r="NP203" s="12"/>
      <c r="NQ203" s="11">
        <f t="shared" si="1830"/>
        <v>-6.9182520626119212E-4</v>
      </c>
      <c r="NR203" s="10">
        <f t="shared" si="1638"/>
        <v>93.489389137147782</v>
      </c>
      <c r="NS203" s="9">
        <f t="shared" si="1390"/>
        <v>89.801274084625561</v>
      </c>
      <c r="NT203" s="9">
        <f t="shared" si="1391"/>
        <v>97.160859310555423</v>
      </c>
      <c r="NU203" s="120">
        <f t="shared" si="1639"/>
        <v>93.481066697590492</v>
      </c>
      <c r="NV203" s="15">
        <f t="shared" si="1640"/>
        <v>-7.1768963784614817E-4</v>
      </c>
      <c r="NW203" s="12"/>
      <c r="NX203" s="11">
        <f t="shared" si="1831"/>
        <v>-7.0399134761127728E-4</v>
      </c>
      <c r="NY203" s="10">
        <f t="shared" si="1641"/>
        <v>93.564921755337181</v>
      </c>
      <c r="NZ203" s="9">
        <f t="shared" si="1392"/>
        <v>89.815429431729584</v>
      </c>
      <c r="OA203" s="9">
        <f t="shared" si="1393"/>
        <v>97.299266263648619</v>
      </c>
      <c r="OB203" s="120">
        <f t="shared" si="1642"/>
        <v>93.557347847689101</v>
      </c>
      <c r="OC203" s="15">
        <f t="shared" si="1643"/>
        <v>-7.2980636553753855E-4</v>
      </c>
      <c r="OD203" s="12"/>
      <c r="OE203" s="11">
        <f t="shared" si="1832"/>
        <v>-7.1620675971131777E-4</v>
      </c>
      <c r="OF203" s="10">
        <f t="shared" si="1644"/>
        <v>93.641173688113511</v>
      </c>
      <c r="OG203" s="9">
        <f t="shared" si="1394"/>
        <v>89.830066782001467</v>
      </c>
      <c r="OH203" s="9">
        <f t="shared" si="1395"/>
        <v>97.438572635192955</v>
      </c>
      <c r="OI203" s="120">
        <f t="shared" si="1645"/>
        <v>93.634319708597218</v>
      </c>
      <c r="OJ203" s="15">
        <f t="shared" si="1646"/>
        <v>-7.4196379859673182E-4</v>
      </c>
      <c r="OK203" s="12"/>
      <c r="OL203" s="11">
        <f t="shared" si="1833"/>
        <v>-7.2846435249069588E-4</v>
      </c>
      <c r="OM203" s="10">
        <f t="shared" si="1647"/>
        <v>93.718118657704821</v>
      </c>
      <c r="ON203" s="9">
        <f t="shared" si="1396"/>
        <v>89.845195864931966</v>
      </c>
      <c r="OO203" s="9">
        <f t="shared" si="1397"/>
        <v>97.578715416385521</v>
      </c>
      <c r="OP203" s="120">
        <f t="shared" si="1648"/>
        <v>93.711955640658744</v>
      </c>
      <c r="OQ203" s="15">
        <f t="shared" si="1649"/>
        <v>-7.5415484375446543E-4</v>
      </c>
      <c r="OR203" s="12"/>
      <c r="OS203" s="11">
        <f t="shared" si="1834"/>
        <v>-7.4075699700383829E-4</v>
      </c>
      <c r="OT203" s="10">
        <f t="shared" si="1650"/>
        <v>93.795730002376388</v>
      </c>
      <c r="OU203" s="9">
        <f t="shared" si="1398"/>
        <v>89.860826197585851</v>
      </c>
      <c r="OV203" s="9">
        <f t="shared" si="1399"/>
        <v>97.719631110145357</v>
      </c>
      <c r="OW203" s="120">
        <f t="shared" si="1651"/>
        <v>93.790228653865597</v>
      </c>
      <c r="OX203" s="15">
        <f t="shared" si="1652"/>
        <v>-7.6637238084103186E-4</v>
      </c>
      <c r="OY203" s="12"/>
      <c r="OZ203" s="11">
        <f t="shared" si="1835"/>
        <v>-7.5307753470503177E-4</v>
      </c>
      <c r="PA203" s="10">
        <f t="shared" si="1653"/>
        <v>93.873980703624468</v>
      </c>
      <c r="PB203" s="9">
        <f t="shared" si="1400"/>
        <v>89.876967064672229</v>
      </c>
      <c r="PC203" s="9">
        <f t="shared" si="1401"/>
        <v>97.861255808270741</v>
      </c>
      <c r="PD203" s="120">
        <f t="shared" si="1654"/>
        <v>93.869111436471485</v>
      </c>
      <c r="PE203" s="15">
        <f t="shared" si="1655"/>
        <v>-7.7860927225396643E-4</v>
      </c>
      <c r="PF203" s="12"/>
      <c r="PG203" s="11">
        <f t="shared" si="1836"/>
        <v>-7.6541878696545604E-4</v>
      </c>
      <c r="PH203" s="10">
        <f t="shared" si="1656"/>
        <v>93.952843414713698</v>
      </c>
      <c r="PI203" s="9">
        <f t="shared" si="1402"/>
        <v>89.893627498812336</v>
      </c>
      <c r="PJ203" s="9">
        <f t="shared" si="1403"/>
        <v>98.00352527077689</v>
      </c>
      <c r="PK203" s="120">
        <f t="shared" si="1657"/>
        <v>93.94857638479462</v>
      </c>
      <c r="PL203" s="15">
        <f t="shared" si="1658"/>
        <v>-7.9085837261910991E-4</v>
      </c>
      <c r="PM203" s="12"/>
      <c r="PN203" s="11">
        <f t="shared" si="1837"/>
        <v>-7.7777356479295247E-4</v>
      </c>
      <c r="PO203" s="10">
        <f t="shared" si="1659"/>
        <v>94.03229049043054</v>
      </c>
      <c r="PP203" s="9">
        <f t="shared" si="1404"/>
        <v>89.910816261078779</v>
      </c>
      <c r="PQ203" s="9">
        <f t="shared" si="1405"/>
        <v>98.146375007066638</v>
      </c>
      <c r="PR203" s="120">
        <f t="shared" si="1660"/>
        <v>94.028595634072701</v>
      </c>
      <c r="PS203" s="15">
        <f t="shared" si="1661"/>
        <v>-8.0311253860395509E-4</v>
      </c>
      <c r="PT203" s="12"/>
      <c r="PU203" s="11">
        <f t="shared" si="1838"/>
        <v>-7.9013467871328063E-4</v>
      </c>
      <c r="PV203" s="10">
        <f t="shared" si="1662"/>
        <v>94.112294017916412</v>
      </c>
      <c r="PW203" s="9">
        <f t="shared" si="1406"/>
        <v>89.928541821879989</v>
      </c>
      <c r="PX203" s="9">
        <f t="shared" si="1407"/>
        <v>98.28974035857938</v>
      </c>
      <c r="PY203" s="120">
        <f t="shared" si="1663"/>
        <v>94.109141090229684</v>
      </c>
      <c r="PZ203" s="15">
        <f t="shared" si="1664"/>
        <v>-8.1536463884149843E-4</v>
      </c>
      <c r="QA203" s="12"/>
      <c r="QB203" s="11">
        <f t="shared" si="1839"/>
        <v>-8.0249494877090446E-4</v>
      </c>
      <c r="QC203" s="10">
        <f t="shared" si="1665"/>
        <v>94.192825848440037</v>
      </c>
      <c r="QD203" s="9">
        <f t="shared" si="1408"/>
        <v>89.946812342262248</v>
      </c>
      <c r="QE203" s="9">
        <f t="shared" si="1409"/>
        <v>98.433556582557699</v>
      </c>
      <c r="QF203" s="120">
        <f t="shared" si="1666"/>
        <v>94.190184462409974</v>
      </c>
      <c r="QG203" s="15">
        <f t="shared" si="1667"/>
        <v>-8.2760756392232209E-4</v>
      </c>
      <c r="QH203" s="12"/>
      <c r="QI203" s="11">
        <f t="shared" si="1840"/>
        <v>-8.1484721460683171E-4</v>
      </c>
      <c r="QJ203" s="10">
        <f t="shared" si="1668"/>
        <v>94.273857629965079</v>
      </c>
      <c r="QK203" s="9">
        <f t="shared" si="1410"/>
        <v>89.965635655700737</v>
      </c>
      <c r="QL203" s="9">
        <f t="shared" si="1411"/>
        <v>98.577758936037782</v>
      </c>
      <c r="QM203" s="120">
        <f t="shared" si="1669"/>
        <v>94.271697295869259</v>
      </c>
      <c r="QN203" s="15">
        <f t="shared" si="1670"/>
        <v>-8.3983423636086027E-4</v>
      </c>
      <c r="QO203" s="12"/>
      <c r="QP203" s="11">
        <f t="shared" si="1841"/>
        <v>-8.2718434551884239E-4</v>
      </c>
      <c r="QQ203" s="10">
        <f t="shared" si="1671"/>
        <v>94.355360840100332</v>
      </c>
      <c r="QR203" s="9">
        <f t="shared" si="1412"/>
        <v>89.985019250446399</v>
      </c>
      <c r="QS203" s="9">
        <f t="shared" si="1413"/>
        <v>98.722282476841244</v>
      </c>
      <c r="QT203" s="120">
        <f t="shared" si="1672"/>
        <v>94.353650863643821</v>
      </c>
      <c r="QU203" s="15">
        <f t="shared" si="1673"/>
        <v>-8.5203759291006874E-4</v>
      </c>
      <c r="QV203" s="12"/>
      <c r="QW203" s="11">
        <f t="shared" si="1842"/>
        <v>-8.394992227533216E-4</v>
      </c>
      <c r="QX203" s="10">
        <f t="shared" si="1674"/>
        <v>94.437306677215048</v>
      </c>
      <c r="QY203" s="9">
        <f t="shared" si="1414"/>
        <v>90.004970251201428</v>
      </c>
      <c r="QZ203" s="9">
        <f t="shared" si="1415"/>
        <v>98.867062356253754</v>
      </c>
      <c r="RA203" s="120">
        <f t="shared" si="1675"/>
        <v>94.436016303727598</v>
      </c>
      <c r="RB203" s="15">
        <f t="shared" si="1676"/>
        <v>-8.6421061488973063E-4</v>
      </c>
      <c r="RC203" s="12"/>
      <c r="RD203" s="11">
        <f t="shared" si="1843"/>
        <v>-8.5178477002657155E-4</v>
      </c>
      <c r="RE203" s="10">
        <f t="shared" si="1677"/>
        <v>94.519666198168935</v>
      </c>
      <c r="RF203" s="9">
        <f t="shared" si="1416"/>
        <v>90.025495402360022</v>
      </c>
      <c r="RG203" s="9">
        <f t="shared" si="1417"/>
        <v>99.012034150695214</v>
      </c>
      <c r="RH203" s="120">
        <f t="shared" si="1678"/>
        <v>94.518764776527618</v>
      </c>
      <c r="RI203" s="15">
        <f t="shared" si="1679"/>
        <v>-8.7634636216447654E-4</v>
      </c>
      <c r="RJ203" s="12"/>
      <c r="RK203" s="11">
        <f t="shared" si="1844"/>
        <v>-8.640339877298384E-4</v>
      </c>
      <c r="RL203" s="10">
        <f t="shared" si="1680"/>
        <v>94.60241047647213</v>
      </c>
      <c r="RM203" s="9">
        <f t="shared" si="1418"/>
        <v>90.046601053138531</v>
      </c>
      <c r="RN203" s="9">
        <f t="shared" si="1419"/>
        <v>99.157133760495896</v>
      </c>
      <c r="RO203" s="120">
        <f t="shared" si="1681"/>
        <v>94.601867406817206</v>
      </c>
      <c r="RP203" s="15">
        <f t="shared" si="1682"/>
        <v>-8.8843796472275508E-4</v>
      </c>
      <c r="RQ203" s="12"/>
      <c r="RR203" s="11">
        <f t="shared" si="1845"/>
        <v>-8.7623994455332521E-4</v>
      </c>
      <c r="RS203" s="10">
        <f t="shared" si="1683"/>
        <v>94.685510543988983</v>
      </c>
      <c r="RT203" s="9">
        <f t="shared" si="1420"/>
        <v>90.068293142686045</v>
      </c>
      <c r="RU203" s="9">
        <f t="shared" si="1421"/>
        <v>99.30229734011354</v>
      </c>
      <c r="RV203" s="120">
        <f t="shared" si="1684"/>
        <v>94.685295241399785</v>
      </c>
      <c r="RW203" s="15">
        <f t="shared" si="1685"/>
        <v>-9.0047861732373913E-4</v>
      </c>
      <c r="RX203" s="12"/>
      <c r="RY203" s="11">
        <f t="shared" si="1846"/>
        <v>-8.8839577219181661E-4</v>
      </c>
      <c r="RZ203" s="10">
        <f t="shared" si="1686"/>
        <v>94.768937348423748</v>
      </c>
      <c r="SA203" s="9">
        <f t="shared" si="1422"/>
        <v>90.090577185317443</v>
      </c>
      <c r="SB203" s="9">
        <f t="shared" si="1423"/>
        <v>99.447460639006593</v>
      </c>
      <c r="SC203" s="120">
        <f t="shared" si="1687"/>
        <v>94.769018912162011</v>
      </c>
      <c r="SD203" s="15">
        <f t="shared" si="1688"/>
        <v>-9.1246151666085347E-4</v>
      </c>
      <c r="SE203" s="12"/>
      <c r="SF203" s="11">
        <f t="shared" si="1847"/>
        <v>-9.0049460228832918E-4</v>
      </c>
      <c r="SG203" s="10">
        <f t="shared" si="1689"/>
        <v>94.852661414767596</v>
      </c>
      <c r="SH203" s="9">
        <f t="shared" si="1424"/>
        <v>90.113458252988039</v>
      </c>
      <c r="SI203" s="9">
        <f t="shared" si="1425"/>
        <v>99.592560608346091</v>
      </c>
      <c r="SJ203" s="120">
        <f t="shared" si="1690"/>
        <v>94.853009430667072</v>
      </c>
      <c r="SK203" s="15">
        <f t="shared" si="1691"/>
        <v>-9.2438001975362054E-4</v>
      </c>
      <c r="SL203" s="12"/>
      <c r="SM203" s="11">
        <f t="shared" si="1848"/>
        <v>-9.1252972566875656E-4</v>
      </c>
      <c r="SN203" s="10">
        <f t="shared" si="1692"/>
        <v>94.936653643759314</v>
      </c>
      <c r="SO203" s="9">
        <f t="shared" si="1426"/>
        <v>90.136940966025335</v>
      </c>
      <c r="SP203" s="9">
        <f t="shared" si="1427"/>
        <v>99.737534739589336</v>
      </c>
      <c r="SQ203" s="120">
        <f t="shared" si="1693"/>
        <v>94.937237852807328</v>
      </c>
      <c r="SR203" s="15">
        <f t="shared" si="1694"/>
        <v>-9.3622758035070638E-4</v>
      </c>
      <c r="SS203" s="12"/>
      <c r="ST203" s="11">
        <f t="shared" si="1849"/>
        <v>-9.244945285530467E-4</v>
      </c>
      <c r="SU203" s="10">
        <f t="shared" si="1695"/>
        <v>95.020884975031947</v>
      </c>
      <c r="SV203" s="9">
        <f t="shared" si="1428"/>
        <v>90.161029481338829</v>
      </c>
      <c r="SW203" s="9">
        <f t="shared" si="1429"/>
        <v>99.882319862920809</v>
      </c>
      <c r="SX203" s="120">
        <f t="shared" si="1696"/>
        <v>95.021674672129819</v>
      </c>
      <c r="SY203" s="15">
        <f t="shared" si="1697"/>
        <v>-9.4799763290645328E-4</v>
      </c>
      <c r="SZ203" s="12"/>
      <c r="TA203" s="11">
        <f t="shared" si="1850"/>
        <v>-9.3638237604928485E-4</v>
      </c>
      <c r="TB203" s="10">
        <f t="shared" si="1698"/>
        <v>95.105325777474448</v>
      </c>
      <c r="TC203" s="9">
        <f t="shared" si="1430"/>
        <v>90.185727475144517</v>
      </c>
      <c r="TD203" s="9">
        <f t="shared" si="1431"/>
        <v>100.02685462847457</v>
      </c>
      <c r="TE203" s="120">
        <f t="shared" si="1699"/>
        <v>95.106291051809535</v>
      </c>
      <c r="TF203" s="15">
        <f t="shared" si="1700"/>
        <v>-9.5968383622854964E-4</v>
      </c>
      <c r="TG203" s="12"/>
      <c r="TH203" s="11">
        <f t="shared" si="1851"/>
        <v>-9.481868571088527E-4</v>
      </c>
      <c r="TI203" s="10">
        <f t="shared" si="1701"/>
        <v>95.189947087466692</v>
      </c>
      <c r="TJ203" s="9">
        <f t="shared" si="1432"/>
        <v>90.211038138746332</v>
      </c>
      <c r="TK203" s="9">
        <f t="shared" si="1433"/>
        <v>100.1710769623261</v>
      </c>
      <c r="TL203" s="120">
        <f t="shared" si="1702"/>
        <v>95.191057550536215</v>
      </c>
      <c r="TM203" s="15">
        <f t="shared" si="1703"/>
        <v>-9.7127982580368587E-4</v>
      </c>
      <c r="TN203" s="12"/>
      <c r="TO203" s="11">
        <f t="shared" si="1852"/>
        <v>-9.5990153572282622E-4</v>
      </c>
      <c r="TP203" s="10">
        <f t="shared" si="1704"/>
        <v>95.274719328442458</v>
      </c>
      <c r="TQ203" s="9">
        <f t="shared" si="1434"/>
        <v>90.23696416210197</v>
      </c>
      <c r="TR203" s="9">
        <f t="shared" si="1435"/>
        <v>100.31492625030364</v>
      </c>
      <c r="TS203" s="120">
        <f t="shared" si="1705"/>
        <v>95.275945206202806</v>
      </c>
      <c r="TT203" s="15">
        <f t="shared" si="1706"/>
        <v>-9.8277942836035568E-4</v>
      </c>
      <c r="TU203" s="12"/>
      <c r="TV203" s="11">
        <f t="shared" si="1853"/>
        <v>-9.7152016667235834E-4</v>
      </c>
      <c r="TW203" s="10">
        <f t="shared" si="1707"/>
        <v>95.359613400235219</v>
      </c>
      <c r="TX203" s="9">
        <f t="shared" si="1436"/>
        <v>90.263507729208357</v>
      </c>
      <c r="TY203" s="9">
        <f t="shared" si="1437"/>
        <v>100.45834130264427</v>
      </c>
      <c r="TZ203" s="120">
        <f t="shared" si="1708"/>
        <v>95.360924515926314</v>
      </c>
      <c r="UA203" s="15">
        <f t="shared" si="1709"/>
        <v>-9.9417646383686349E-4</v>
      </c>
      <c r="UB203" s="12"/>
      <c r="UC203" s="11">
        <f t="shared" si="1854"/>
        <v>-9.8303649658868625E-4</v>
      </c>
      <c r="UD203" s="10">
        <f t="shared" si="1710"/>
        <v>95.444599653938212</v>
      </c>
      <c r="UE203" s="9">
        <f t="shared" si="1438"/>
        <v>90.29067050359167</v>
      </c>
      <c r="UF203" s="9">
        <f t="shared" si="1439"/>
        <v>100.60126232043621</v>
      </c>
      <c r="UG203" s="120">
        <f t="shared" si="1711"/>
        <v>95.445966412013945</v>
      </c>
      <c r="UH203" s="15">
        <f t="shared" si="1712"/>
        <v>-1.0054649385591809E-3</v>
      </c>
      <c r="UI203" s="12"/>
      <c r="UJ203" s="11">
        <f t="shared" si="1855"/>
        <v>-9.9444445823881661E-4</v>
      </c>
      <c r="UK203" s="10">
        <f t="shared" si="1713"/>
        <v>95.529648873124785</v>
      </c>
      <c r="UL203" s="9">
        <f t="shared" si="1440"/>
        <v>90.318453624789598</v>
      </c>
      <c r="UM203" s="9">
        <f t="shared" si="1441"/>
        <v>100.74362909122586</v>
      </c>
      <c r="UN203" s="120">
        <f t="shared" si="1714"/>
        <v>95.531041358007727</v>
      </c>
      <c r="UO203" s="15">
        <f t="shared" si="1715"/>
        <v>-1.0166388696237773E-3</v>
      </c>
      <c r="UP203" s="12"/>
      <c r="UQ203" s="11">
        <f t="shared" si="1856"/>
        <v>-1.0057379940961399E-3</v>
      </c>
      <c r="UR203" s="10">
        <f t="shared" si="1716"/>
        <v>95.614731365244651</v>
      </c>
      <c r="US203" s="9">
        <f t="shared" si="1442"/>
        <v>90.346857695951641</v>
      </c>
      <c r="UT203" s="9">
        <f t="shared" si="1443"/>
        <v>100.88538642780597</v>
      </c>
      <c r="UU203" s="120">
        <f t="shared" si="1717"/>
        <v>95.616122061878798</v>
      </c>
      <c r="UV203" s="15">
        <f t="shared" si="1718"/>
        <v>-1.0276928164847953E-3</v>
      </c>
      <c r="UW203" s="12"/>
      <c r="UX203" s="11">
        <f t="shared" si="1857"/>
        <v>-1.0169115909209612E-3</v>
      </c>
      <c r="UY203" s="10">
        <f t="shared" si="1719"/>
        <v>95.699819689751124</v>
      </c>
      <c r="UZ203" s="9">
        <f t="shared" si="1444"/>
        <v>90.375882801866865</v>
      </c>
      <c r="VA203" s="9">
        <f t="shared" si="1445"/>
        <v>101.0265106223313</v>
      </c>
      <c r="VB203" s="120">
        <f t="shared" si="1720"/>
        <v>95.70119671209909</v>
      </c>
      <c r="VC203" s="15">
        <f t="shared" si="1721"/>
        <v>-1.0386244589398669E-3</v>
      </c>
      <c r="VD203" s="12"/>
      <c r="VE203" s="11">
        <f t="shared" si="1858"/>
        <v>-1.0279628722846957E-3</v>
      </c>
      <c r="VF203" s="10">
        <f t="shared" si="1722"/>
        <v>95.784901968153633</v>
      </c>
      <c r="VG203" s="9">
        <f t="shared" si="1446"/>
        <v>90.405528676175749</v>
      </c>
      <c r="VH203" s="9">
        <f t="shared" si="1447"/>
        <v>101.16698905843509</v>
      </c>
      <c r="VI203" s="120">
        <f t="shared" si="1723"/>
        <v>95.78625886730542</v>
      </c>
      <c r="VJ203" s="15">
        <f t="shared" si="1724"/>
        <v>-1.0494325926449955E-3</v>
      </c>
      <c r="VK203" s="12"/>
      <c r="VL203" s="11">
        <f t="shared" si="1859"/>
        <v>-1.0388905839402551E-3</v>
      </c>
      <c r="VM203" s="10">
        <f t="shared" si="1725"/>
        <v>95.869971720445719</v>
      </c>
      <c r="VN203" s="9">
        <f t="shared" si="1448"/>
        <v>90.43579476259309</v>
      </c>
      <c r="VO203" s="9">
        <f t="shared" si="1449"/>
        <v>101.30681030027786</v>
      </c>
      <c r="VP203" s="120">
        <f t="shared" si="1726"/>
        <v>95.871302531435475</v>
      </c>
      <c r="VQ203" s="15">
        <f t="shared" si="1727"/>
        <v>-1.0601161566513512E-3</v>
      </c>
      <c r="VR203" s="12"/>
      <c r="VS203" s="11">
        <f t="shared" si="1860"/>
        <v>-1.0496936162464002E-3</v>
      </c>
      <c r="VT203" s="10">
        <f t="shared" si="1728"/>
        <v>95.955022913544695</v>
      </c>
      <c r="VU203" s="9">
        <f t="shared" si="1450"/>
        <v>90.466680222900635</v>
      </c>
      <c r="VV203" s="9">
        <f t="shared" si="1451"/>
        <v>101.44596405081934</v>
      </c>
      <c r="VW203" s="120">
        <f t="shared" si="1729"/>
        <v>95.956322136859995</v>
      </c>
      <c r="VX203" s="15">
        <f t="shared" si="1730"/>
        <v>-1.070674228556607E-3</v>
      </c>
      <c r="VY203" s="12"/>
      <c r="VZ203" s="11">
        <f t="shared" si="1861"/>
        <v>-1.0603709993572909E-3</v>
      </c>
      <c r="WA203" s="10">
        <f t="shared" si="1731"/>
        <v>96.040049944457706</v>
      </c>
      <c r="WB203" s="9">
        <f t="shared" si="1452"/>
        <v>90.498183945152547</v>
      </c>
      <c r="WC203" s="9">
        <f t="shared" si="1453"/>
        <v>101.58444110989976</v>
      </c>
      <c r="WD203" s="120">
        <f t="shared" si="1732"/>
        <v>96.041312527526145</v>
      </c>
      <c r="WE203" s="15">
        <f t="shared" si="1733"/>
        <v>-1.0811060196169412E-3</v>
      </c>
      <c r="WF203" s="12"/>
      <c r="WG203" s="11">
        <f t="shared" si="1862"/>
        <v>-1.0709218983677683E-3</v>
      </c>
      <c r="WH203" s="10">
        <f t="shared" si="1734"/>
        <v>96.125047623450399</v>
      </c>
      <c r="WI203" s="9">
        <f t="shared" si="1454"/>
        <v>90.530304552060613</v>
      </c>
      <c r="WJ203" s="9">
        <f t="shared" si="1455"/>
        <v>101.72223333225813</v>
      </c>
      <c r="WK203" s="120">
        <f t="shared" si="1735"/>
        <v>96.126268942159371</v>
      </c>
      <c r="WL203" s="15">
        <f t="shared" si="1736"/>
        <v>-1.0914108698353955E-3</v>
      </c>
      <c r="WM203" s="12"/>
      <c r="WN203" s="11">
        <f t="shared" si="1863"/>
        <v>-1.0813456084302335E-3</v>
      </c>
      <c r="WO203" s="10">
        <f t="shared" si="1737"/>
        <v>96.21001115726591</v>
      </c>
      <c r="WP203" s="9">
        <f t="shared" si="1456"/>
        <v>90.563040409527133</v>
      </c>
      <c r="WQ203" s="9">
        <f t="shared" si="1457"/>
        <v>101.85933358559949</v>
      </c>
      <c r="WR203" s="120">
        <f t="shared" si="1738"/>
        <v>96.211186997563317</v>
      </c>
      <c r="WS203" s="15">
        <f t="shared" si="1739"/>
        <v>-1.1015882430405535E-3</v>
      </c>
      <c r="WT203" s="12"/>
      <c r="WU203" s="11">
        <f t="shared" si="1864"/>
        <v>-1.0916415498573079E-3</v>
      </c>
      <c r="WV203" s="10">
        <f t="shared" si="1740"/>
        <v>96.294936132434501</v>
      </c>
      <c r="WW203" s="9">
        <f t="shared" si="1458"/>
        <v>90.596389635294827</v>
      </c>
      <c r="WX203" s="9">
        <f t="shared" si="1459"/>
        <v>101.99573570881915</v>
      </c>
      <c r="WY203" s="120">
        <f t="shared" si="1741"/>
        <v>96.296062672056991</v>
      </c>
      <c r="WZ203" s="15">
        <f t="shared" si="1742"/>
        <v>-1.1116377219691637E-3</v>
      </c>
      <c r="XA203" s="12"/>
      <c r="XB203" s="11">
        <f t="shared" si="1865"/>
        <v>-1.1018092632239739E-3</v>
      </c>
      <c r="XC203" s="10">
        <f t="shared" si="1743"/>
        <v>96.37981849871295</v>
      </c>
      <c r="XD203" s="9">
        <f t="shared" si="1460"/>
        <v>90.630350107684492</v>
      </c>
      <c r="XE203" s="9">
        <f t="shared" si="1461"/>
        <v>102.13143447048773</v>
      </c>
      <c r="XF203" s="120">
        <f t="shared" si="1744"/>
        <v>96.38089228908612</v>
      </c>
      <c r="XG203" s="15">
        <f t="shared" si="1745"/>
        <v>-1.1215590033656238E-3</v>
      </c>
      <c r="XH203" s="12"/>
      <c r="XI203" s="11">
        <f t="shared" si="1866"/>
        <v>-1.111848404482395E-3</v>
      </c>
      <c r="XJ203" s="10">
        <f t="shared" si="1746"/>
        <v>96.4646545526914</v>
      </c>
      <c r="XK203" s="9">
        <f t="shared" si="1462"/>
        <v>90.664919474392349</v>
      </c>
      <c r="XL203" s="9">
        <f t="shared" si="1463"/>
        <v>102.26642552768629</v>
      </c>
      <c r="XM203" s="120">
        <f t="shared" si="1747"/>
        <v>96.465672501039322</v>
      </c>
      <c r="XN203" s="15">
        <f t="shared" si="1748"/>
        <v>-1.1313518931097678E-3</v>
      </c>
      <c r="XO203" s="12"/>
      <c r="XP203" s="11">
        <f t="shared" si="1867"/>
        <v>-1.1217587401009808E-3</v>
      </c>
      <c r="XQ203" s="10">
        <f t="shared" si="1749"/>
        <v>96.549440921598688</v>
      </c>
      <c r="XR203" s="9">
        <f t="shared" si="1464"/>
        <v>90.700095161320647</v>
      </c>
      <c r="XS203" s="9">
        <f t="shared" si="1465"/>
        <v>102.40070538528141</v>
      </c>
      <c r="XT203" s="120">
        <f t="shared" si="1750"/>
        <v>96.550400273301022</v>
      </c>
      <c r="XU203" s="15">
        <f t="shared" si="1751"/>
        <v>-1.1410163013843408E-3</v>
      </c>
      <c r="XV203" s="12"/>
      <c r="XW203" s="11">
        <f t="shared" si="1868"/>
        <v>-1.1315401422393114E-3</v>
      </c>
      <c r="XX203" s="10">
        <f t="shared" si="1752"/>
        <v>96.634174547338347</v>
      </c>
      <c r="XY203" s="9">
        <f t="shared" si="1466"/>
        <v>90.73587438141648</v>
      </c>
      <c r="XZ203" s="9">
        <f t="shared" si="1467"/>
        <v>102.53427135571796</v>
      </c>
      <c r="YA203" s="120">
        <f t="shared" si="1753"/>
        <v>96.635072868567221</v>
      </c>
      <c r="YB203" s="15">
        <f t="shared" si="1754"/>
        <v>-1.1505522378921383E-3</v>
      </c>
      <c r="YC203" s="12"/>
      <c r="YD203" s="11">
        <f t="shared" si="1869"/>
        <v>-1.1411925839690793E-3</v>
      </c>
      <c r="YE203" s="10">
        <f t="shared" si="1755"/>
        <v>96.718852670782013</v>
      </c>
      <c r="YF203" s="9">
        <f t="shared" si="1468"/>
        <v>90.772254143495076</v>
      </c>
      <c r="YG203" s="9">
        <f t="shared" si="1469"/>
        <v>102.66712151940108</v>
      </c>
      <c r="YH203" s="120">
        <f t="shared" si="1756"/>
        <v>96.719687831448084</v>
      </c>
      <c r="YI203" s="15">
        <f t="shared" si="1757"/>
        <v>-1.159959807132113E-3</v>
      </c>
      <c r="YJ203" s="12"/>
      <c r="YK203" s="11">
        <f t="shared" si="1870"/>
        <v>-1.1507161345505688E-3</v>
      </c>
      <c r="YL203" s="10">
        <f t="shared" si="1758"/>
        <v>96.803472816344652</v>
      </c>
      <c r="YM203" s="9">
        <f t="shared" si="1470"/>
        <v>90.809231261025701</v>
      </c>
      <c r="YN203" s="9">
        <f t="shared" si="1471"/>
        <v>102.7992546857336</v>
      </c>
      <c r="YO203" s="120">
        <f t="shared" si="1759"/>
        <v>96.804242973379644</v>
      </c>
      <c r="YP203" s="15">
        <f t="shared" si="1760"/>
        <v>-1.169239203743062E-3</v>
      </c>
      <c r="YQ203" s="12"/>
      <c r="YR203" s="11">
        <f t="shared" si="1871"/>
        <v>-1.1601109547734613E-3</v>
      </c>
      <c r="YS203" s="10">
        <f t="shared" si="1761"/>
        <v>96.88803277686408</v>
      </c>
      <c r="YT203" s="9">
        <f t="shared" si="1472"/>
        <v>90.846802360859243</v>
      </c>
      <c r="YU203" s="9">
        <f t="shared" si="1473"/>
        <v>102.93067035487087</v>
      </c>
      <c r="YV203" s="120">
        <f t="shared" si="1762"/>
        <v>96.888736357865056</v>
      </c>
      <c r="YW203" s="15">
        <f t="shared" si="1763"/>
        <v>-1.1783907079229623E-3</v>
      </c>
      <c r="YX203" s="12"/>
      <c r="YY203" s="11">
        <f t="shared" si="1872"/>
        <v>-1.1693772923702472E-3</v>
      </c>
      <c r="YZ203" s="10">
        <f t="shared" si="1764"/>
        <v>96.972530598805861</v>
      </c>
      <c r="ZA203" s="9">
        <f t="shared" si="1474"/>
        <v>90.884963891878513</v>
      </c>
      <c r="ZB203" s="9">
        <f t="shared" si="1475"/>
        <v>103.0613686802392</v>
      </c>
      <c r="ZC203" s="120">
        <f t="shared" si="1765"/>
        <v>96.973166286058856</v>
      </c>
      <c r="ZD203" s="15">
        <f t="shared" si="1766"/>
        <v>-1.1874146809302765E-3</v>
      </c>
      <c r="ZE203" s="12"/>
      <c r="ZF203" s="11">
        <f t="shared" si="1873"/>
        <v>-1.1785154775088168E-3</v>
      </c>
      <c r="ZG203" s="10">
        <f t="shared" si="1767"/>
        <v>97.056964567807569</v>
      </c>
      <c r="ZH203" s="9">
        <f t="shared" si="1476"/>
        <v>90.923712133553394</v>
      </c>
      <c r="ZI203" s="9">
        <f t="shared" si="1477"/>
        <v>103.19135043187246</v>
      </c>
      <c r="ZJ203" s="120">
        <f t="shared" si="1768"/>
        <v>97.05753128271293</v>
      </c>
      <c r="ZK203" s="15">
        <f t="shared" si="1769"/>
        <v>-1.1963115606743648E-3</v>
      </c>
      <c r="ZL203" s="12"/>
      <c r="ZM203" s="11">
        <f t="shared" si="1874"/>
        <v>-1.1875259183714499E-3</v>
      </c>
      <c r="ZN203" s="10">
        <f t="shared" si="1770"/>
        <v>97.141333194581108</v>
      </c>
      <c r="ZO203" s="9">
        <f t="shared" si="1478"/>
        <v>90.963043204384562</v>
      </c>
      <c r="ZP203" s="9">
        <f t="shared" si="1479"/>
        <v>103.32061696060182</v>
      </c>
      <c r="ZQ203" s="120">
        <f t="shared" si="1771"/>
        <v>97.141830082493186</v>
      </c>
      <c r="ZR203" s="15">
        <f t="shared" si="1772"/>
        <v>-1.2050818573999273E-3</v>
      </c>
      <c r="ZS203" s="12"/>
      <c r="ZT203" s="11">
        <f t="shared" si="1875"/>
        <v>-1.1964090968254453E-3</v>
      </c>
      <c r="ZU203" s="10">
        <f t="shared" si="1773"/>
        <v>97.225635201182882</v>
      </c>
      <c r="ZV203" s="9">
        <f t="shared" si="1480"/>
        <v>91.002953070220798</v>
      </c>
      <c r="ZW203" s="9">
        <f t="shared" si="1481"/>
        <v>103.44917016313853</v>
      </c>
      <c r="ZX203" s="120">
        <f t="shared" si="1774"/>
        <v>97.226061616679658</v>
      </c>
      <c r="ZY203" s="15">
        <f t="shared" si="1775"/>
        <v>-1.2137261494708841E-3</v>
      </c>
      <c r="ZZ203" s="12"/>
      <c r="AAA203" s="11">
        <f t="shared" si="1876"/>
        <v>-1.2051655641909082E-3</v>
      </c>
      <c r="AAB203" s="10">
        <f t="shared" si="1776"/>
        <v>97.3098695076647</v>
      </c>
      <c r="AAC203" s="9">
        <f t="shared" si="1482"/>
        <v>91.043437552436416</v>
      </c>
      <c r="AAD203" s="9">
        <f t="shared" si="1483"/>
        <v>103.57701244807591</v>
      </c>
      <c r="AAE203" s="120">
        <f t="shared" si="1777"/>
        <v>97.310225000256168</v>
      </c>
      <c r="AAF203" s="15">
        <f t="shared" si="1778"/>
        <v>-1.2222450792575162E-3</v>
      </c>
      <c r="AAG203" s="12"/>
      <c r="AAH203" s="11">
        <f t="shared" si="1877"/>
        <v>-1.2137959371097487E-3</v>
      </c>
      <c r="AAI203" s="10">
        <f t="shared" si="1779"/>
        <v>97.394035219111984</v>
      </c>
      <c r="AAJ203" s="9">
        <f t="shared" si="1484"/>
        <v>91.084492335956327</v>
      </c>
      <c r="AAK203" s="9">
        <f t="shared" si="1485"/>
        <v>103.70414670284015</v>
      </c>
      <c r="AAL203" s="120">
        <f t="shared" si="1780"/>
        <v>97.394319519398238</v>
      </c>
      <c r="AAM203" s="15">
        <f t="shared" si="1781"/>
        <v>-1.2306393491309949E-3</v>
      </c>
      <c r="AAN203" s="12"/>
      <c r="AAO203" s="11">
        <f t="shared" si="1782"/>
        <v>-1.2223008935201827E-3</v>
      </c>
      <c r="AAP203" s="10">
        <f t="shared" si="1783"/>
        <v>97.478131613078375</v>
      </c>
      <c r="AAQ203" s="9">
        <f t="shared" si="1486"/>
        <v>91.126112977117941</v>
      </c>
      <c r="AAR203" s="9">
        <f t="shared" si="1487"/>
        <v>103.83057626160632</v>
      </c>
      <c r="AAS203" s="120">
        <f t="shared" si="1784"/>
        <v>97.478344619362133</v>
      </c>
      <c r="AAT203" s="15">
        <f t="shared" si="1785"/>
        <v>-1.2389097175679678E-3</v>
      </c>
      <c r="AAU203" s="12"/>
      <c r="AAV203" s="11">
        <f t="shared" si="1786"/>
        <v>-1.2306811687395557E-3</v>
      </c>
      <c r="AAW203" s="10">
        <f t="shared" si="1787"/>
        <v>97.562158127419679</v>
      </c>
      <c r="AAX203" s="9">
        <f t="shared" si="1488"/>
        <v>91.168294911360022</v>
      </c>
      <c r="AAY203" s="9">
        <f t="shared" si="1489"/>
        <v>103.95630487419996</v>
      </c>
      <c r="AAZ203" s="120">
        <f t="shared" si="1788"/>
        <v>97.56229989277999</v>
      </c>
      <c r="ABA203" s="15">
        <f t="shared" si="1789"/>
        <v>-1.2470569953680966E-3</v>
      </c>
      <c r="ABB203" s="12"/>
      <c r="ABC203" s="11">
        <f t="shared" si="1227"/>
        <v>-1.2389375516586353E-3</v>
      </c>
      <c r="ABD203" s="10">
        <f t="shared" si="1228"/>
        <v>97.646114348532876</v>
      </c>
      <c r="ABE203" s="9">
        <f t="shared" si="1490"/>
        <v>91.21103346072988</v>
      </c>
      <c r="ABF203" s="9">
        <f t="shared" si="1229"/>
        <v>104.08133667599201</v>
      </c>
      <c r="ABG203" s="120">
        <f t="shared" si="1790"/>
        <v>97.64618506836095</v>
      </c>
      <c r="ABH203" s="15">
        <f t="shared" si="1230"/>
        <v>-1.255082041986211E-3</v>
      </c>
      <c r="ABI203" s="12"/>
      <c r="ABJ203" s="11">
        <f t="shared" si="1231"/>
        <v>-1.247070881049094E-3</v>
      </c>
      <c r="ABK203" s="10">
        <f t="shared" si="1232"/>
        <v>97.72999999999999</v>
      </c>
      <c r="ABL203" s="9">
        <f t="shared" si="1491"/>
        <v>91.254323841201455</v>
      </c>
      <c r="ABM203" s="9"/>
      <c r="ABN203" s="101">
        <f t="shared" si="1791"/>
        <v>97.72999999999999</v>
      </c>
      <c r="ABO203" s="15">
        <f t="shared" si="1233"/>
        <v>-1.2629857619808609E-3</v>
      </c>
      <c r="ABP203" s="11"/>
      <c r="ABQ203" s="11"/>
    </row>
    <row r="204" spans="1:745" x14ac:dyDescent="0.2">
      <c r="A204" s="1">
        <f t="shared" si="1492"/>
        <v>175.2</v>
      </c>
      <c r="B204" s="1">
        <f t="shared" si="1792"/>
        <v>-530.86680486868977</v>
      </c>
      <c r="C204" s="1">
        <f t="shared" si="1793"/>
        <v>-2564065.8939724509</v>
      </c>
      <c r="D204" s="2">
        <f t="shared" si="1794"/>
        <v>119.74</v>
      </c>
      <c r="E204" s="7">
        <f t="shared" si="1795"/>
        <v>2.8300000000000001E-3</v>
      </c>
      <c r="F204" s="1">
        <f t="shared" si="1796"/>
        <v>6.2352202539999999E-2</v>
      </c>
      <c r="G204" s="2">
        <f t="shared" si="1797"/>
        <v>3500</v>
      </c>
      <c r="H204" s="3">
        <f t="shared" si="1164"/>
        <v>58.333333333333336</v>
      </c>
      <c r="I204" s="3">
        <f t="shared" si="1165"/>
        <v>366.52</v>
      </c>
      <c r="J204" s="1">
        <f t="shared" si="1798"/>
        <v>0.77</v>
      </c>
      <c r="K204" s="1">
        <f t="shared" si="1799"/>
        <v>0.65</v>
      </c>
      <c r="L204" s="1">
        <f t="shared" si="1166"/>
        <v>0.50050000000000006</v>
      </c>
      <c r="M204" s="40">
        <f t="shared" si="1167"/>
        <v>9.0273513153513143</v>
      </c>
      <c r="N204" s="40">
        <f t="shared" si="1168"/>
        <v>685.17596483516479</v>
      </c>
      <c r="O204" s="1">
        <f t="shared" si="1800"/>
        <v>22.01</v>
      </c>
      <c r="P204" s="1">
        <f t="shared" si="1801"/>
        <v>101</v>
      </c>
      <c r="Q204" s="2">
        <f t="shared" si="1802"/>
        <v>9568.08</v>
      </c>
      <c r="R204" s="1">
        <f t="shared" si="1169"/>
        <v>95.680800000000005</v>
      </c>
      <c r="S204" s="7">
        <f t="shared" si="1803"/>
        <v>0.1084</v>
      </c>
      <c r="T204" s="7">
        <f t="shared" si="1170"/>
        <v>9.228889823999999E-3</v>
      </c>
      <c r="U204" s="7">
        <f t="shared" si="1171"/>
        <v>5.2029491518009133E-2</v>
      </c>
      <c r="V204" s="40">
        <f t="shared" si="1172"/>
        <v>5127.2756619537149</v>
      </c>
      <c r="W204" s="1">
        <f t="shared" si="1804"/>
        <v>0</v>
      </c>
      <c r="X204" s="1">
        <f t="shared" si="1805"/>
        <v>119.74</v>
      </c>
      <c r="Y204" s="1">
        <f t="shared" si="1806"/>
        <v>97.72999999999999</v>
      </c>
      <c r="Z204" s="6">
        <f t="shared" si="1173"/>
        <v>0.80246106979523479</v>
      </c>
      <c r="AA204" s="2">
        <f t="shared" si="1807"/>
        <v>464.2</v>
      </c>
      <c r="AB204" s="40">
        <f t="shared" si="1174"/>
        <v>27481.926356927921</v>
      </c>
      <c r="AC204" s="1">
        <f t="shared" si="1175"/>
        <v>0.20611977595863853</v>
      </c>
      <c r="AD204" s="2">
        <f t="shared" si="1878"/>
        <v>82</v>
      </c>
      <c r="AE204" s="10">
        <f t="shared" si="1176"/>
        <v>16.90182162860836</v>
      </c>
      <c r="AF204" s="12">
        <f t="shared" si="1177"/>
        <v>6.8666916240928411E-2</v>
      </c>
      <c r="AG204" s="43">
        <f t="shared" si="1178"/>
        <v>-1.3414609853359955E-4</v>
      </c>
      <c r="AH204" s="97">
        <f t="shared" si="1179"/>
        <v>3.4550455791756923E-5</v>
      </c>
      <c r="AI204" s="11">
        <f t="shared" si="1180"/>
        <v>0</v>
      </c>
      <c r="AJ204" s="43">
        <f t="shared" si="1181"/>
        <v>2.0138829741144725E-3</v>
      </c>
      <c r="AK204" s="43"/>
      <c r="AL204" s="11">
        <f t="shared" si="1182"/>
        <v>0</v>
      </c>
      <c r="AM204" s="10">
        <f t="shared" si="1183"/>
        <v>89.584554796116521</v>
      </c>
      <c r="AN204" s="9"/>
      <c r="AO204" s="9">
        <f t="shared" si="1184"/>
        <v>89.415738788480837</v>
      </c>
      <c r="AP204" s="108">
        <f t="shared" si="1493"/>
        <v>89.415738788480837</v>
      </c>
      <c r="AQ204" s="15">
        <f t="shared" si="1185"/>
        <v>0</v>
      </c>
      <c r="AR204" s="49"/>
      <c r="AS204" s="11">
        <f t="shared" si="1186"/>
        <v>1.6463270891614748E-5</v>
      </c>
      <c r="AT204" s="10">
        <f t="shared" si="1187"/>
        <v>89.500143067957794</v>
      </c>
      <c r="AU204" s="9">
        <f t="shared" si="1188"/>
        <v>89.415738788480837</v>
      </c>
      <c r="AV204" s="9">
        <f t="shared" si="1189"/>
        <v>89.247725612475833</v>
      </c>
      <c r="AW204" s="101">
        <f t="shared" si="1494"/>
        <v>89.331732200478342</v>
      </c>
      <c r="AX204" s="15">
        <f t="shared" si="1495"/>
        <v>1.6384254239703781E-5</v>
      </c>
      <c r="AY204" s="49"/>
      <c r="AZ204" s="11">
        <f t="shared" si="1190"/>
        <v>3.284896421245722E-5</v>
      </c>
      <c r="BA204" s="10">
        <f t="shared" si="1191"/>
        <v>89.41612165270783</v>
      </c>
      <c r="BB204" s="9">
        <f t="shared" si="1192"/>
        <v>89.415731411128448</v>
      </c>
      <c r="BC204" s="9">
        <f t="shared" si="1193"/>
        <v>89.080495478836312</v>
      </c>
      <c r="BD204" s="101">
        <f t="shared" si="1496"/>
        <v>89.24811344498238</v>
      </c>
      <c r="BE204" s="15">
        <f t="shared" si="1194"/>
        <v>3.2691428586501666E-5</v>
      </c>
      <c r="BF204" s="49"/>
      <c r="BG204" s="11">
        <f t="shared" si="1195"/>
        <v>4.9157550368372232E-5</v>
      </c>
      <c r="BH204" s="10">
        <f t="shared" si="1196"/>
        <v>89.332473381334808</v>
      </c>
      <c r="BI204" s="9">
        <f t="shared" si="1197"/>
        <v>89.415702040382953</v>
      </c>
      <c r="BJ204" s="9">
        <f t="shared" si="1198"/>
        <v>88.914028791539081</v>
      </c>
      <c r="BK204" s="101">
        <f t="shared" si="1497"/>
        <v>89.164865415961017</v>
      </c>
      <c r="BL204" s="15">
        <f t="shared" si="1199"/>
        <v>4.8922008676700705E-5</v>
      </c>
      <c r="BM204" s="49"/>
      <c r="BN204" s="11">
        <f t="shared" si="1200"/>
        <v>6.5389501497915495E-5</v>
      </c>
      <c r="BO204" s="10">
        <f t="shared" si="1201"/>
        <v>89.249181284255755</v>
      </c>
      <c r="BP204" s="9">
        <f t="shared" si="1202"/>
        <v>89.415636266159083</v>
      </c>
      <c r="BQ204" s="9">
        <f t="shared" si="1203"/>
        <v>88.748306151017488</v>
      </c>
      <c r="BR204" s="101">
        <f t="shared" si="1498"/>
        <v>89.081971208588286</v>
      </c>
      <c r="BS204" s="15">
        <f t="shared" si="1204"/>
        <v>6.5076481072924577E-5</v>
      </c>
      <c r="BT204" s="12"/>
      <c r="BU204" s="11">
        <f t="shared" si="1205"/>
        <v>8.1545290896358494E-5</v>
      </c>
      <c r="BV204" s="10">
        <f t="shared" si="1206"/>
        <v>89.166228591612594</v>
      </c>
      <c r="BW204" s="9">
        <f t="shared" si="1207"/>
        <v>89.415519881619332</v>
      </c>
      <c r="BX204" s="9">
        <f t="shared" si="1208"/>
        <v>88.583308357107228</v>
      </c>
      <c r="BY204" s="101">
        <f t="shared" si="1499"/>
        <v>88.99941411936328</v>
      </c>
      <c r="BZ204" s="15">
        <f t="shared" si="1209"/>
        <v>8.1155332712791499E-5</v>
      </c>
      <c r="CA204" s="12"/>
      <c r="CB204" s="11">
        <f t="shared" si="1210"/>
        <v>9.7625392467071498E-5</v>
      </c>
      <c r="CC204" s="10">
        <f t="shared" si="1211"/>
        <v>89.083598733422605</v>
      </c>
      <c r="CD204" s="9">
        <f t="shared" si="1212"/>
        <v>89.415338880484981</v>
      </c>
      <c r="CE204" s="9">
        <f t="shared" si="1213"/>
        <v>88.41901641173385</v>
      </c>
      <c r="CF204" s="101">
        <f t="shared" si="1500"/>
        <v>88.917177646109423</v>
      </c>
      <c r="CG204" s="15">
        <f t="shared" si="1214"/>
        <v>9.7159050384612534E-5</v>
      </c>
      <c r="CH204" s="12"/>
      <c r="CI204" s="11">
        <f t="shared" si="1215"/>
        <v>1.1363028019952785E-4</v>
      </c>
      <c r="CJ204" s="10">
        <f t="shared" si="1216"/>
        <v>89.001275339609961</v>
      </c>
      <c r="CK204" s="9">
        <f t="shared" si="1217"/>
        <v>89.415079454368552</v>
      </c>
      <c r="CL204" s="9">
        <f t="shared" si="1218"/>
        <v>88.255411521346232</v>
      </c>
      <c r="CM204" s="101">
        <f t="shared" si="1501"/>
        <v>88.835245487857392</v>
      </c>
      <c r="CN204" s="15">
        <f t="shared" si="1219"/>
        <v>1.1308812022995812E-4</v>
      </c>
      <c r="CO204" s="12"/>
      <c r="CP204" s="11">
        <f t="shared" si="1220"/>
        <v>1.2956042767385222E-4</v>
      </c>
      <c r="CQ204" s="10">
        <f t="shared" si="1221"/>
        <v>88.919242239921616</v>
      </c>
      <c r="CR204" s="9">
        <f t="shared" si="1222"/>
        <v>89.414727990130203</v>
      </c>
      <c r="CS204" s="9">
        <f t="shared" si="1309"/>
        <v>88.092475099111283</v>
      </c>
      <c r="CT204" s="101">
        <f t="shared" si="1502"/>
        <v>88.75360154462075</v>
      </c>
      <c r="CU204" s="15">
        <f t="shared" si="1223"/>
        <v>1.2894302727182311E-4</v>
      </c>
      <c r="CV204" s="12"/>
      <c r="CW204" s="11">
        <f t="shared" si="1503"/>
        <v>1.4541630759064029E-4</v>
      </c>
      <c r="CX204" s="10">
        <f t="shared" si="1504"/>
        <v>88.837483463736334</v>
      </c>
      <c r="CY204" s="9">
        <f t="shared" si="1310"/>
        <v>89.41427106726033</v>
      </c>
      <c r="CZ204" s="9">
        <f t="shared" si="1311"/>
        <v>87.930188766877549</v>
      </c>
      <c r="DA204" s="101">
        <f t="shared" si="1505"/>
        <v>88.672229917068933</v>
      </c>
      <c r="DB204" s="15">
        <f t="shared" si="1506"/>
        <v>1.4472425496791946E-4</v>
      </c>
      <c r="DC204" s="12"/>
      <c r="DD204" s="11">
        <f t="shared" si="1507"/>
        <v>1.6119839132555406E-4</v>
      </c>
      <c r="DE204" s="10">
        <f t="shared" si="1508"/>
        <v>88.75598323977178</v>
      </c>
      <c r="DF204" s="9">
        <f t="shared" si="1312"/>
        <v>89.413695455290437</v>
      </c>
      <c r="DG204" s="9">
        <f t="shared" si="1313"/>
        <v>87.768534356912269</v>
      </c>
      <c r="DH204" s="101">
        <f t="shared" si="1509"/>
        <v>88.591114906101353</v>
      </c>
      <c r="DI204" s="15">
        <f t="shared" si="1510"/>
        <v>1.6043228478876927E-4</v>
      </c>
      <c r="DJ204" s="12"/>
      <c r="DK204" s="11">
        <f t="shared" si="1511"/>
        <v>1.769071485084793E-4</v>
      </c>
      <c r="DL204" s="10">
        <f t="shared" si="1512"/>
        <v>88.674725995692853</v>
      </c>
      <c r="DM204" s="9">
        <f t="shared" si="1314"/>
        <v>89.412988111234156</v>
      </c>
      <c r="DN204" s="9">
        <f t="shared" si="1315"/>
        <v>87.607493913429423</v>
      </c>
      <c r="DO204" s="101">
        <f t="shared" si="1513"/>
        <v>88.51024101233179</v>
      </c>
      <c r="DP204" s="15">
        <f t="shared" si="1514"/>
        <v>1.7606759581917643E-4</v>
      </c>
      <c r="DQ204" s="12"/>
      <c r="DR204" s="11">
        <f t="shared" si="1515"/>
        <v>1.9254304662573711E-4</v>
      </c>
      <c r="DS204" s="10">
        <f t="shared" si="1516"/>
        <v>88.593696357630876</v>
      </c>
      <c r="DT204" s="9">
        <f t="shared" si="1316"/>
        <v>89.412136177060262</v>
      </c>
      <c r="DU204" s="9">
        <f t="shared" si="1317"/>
        <v>87.447049693909179</v>
      </c>
      <c r="DV204" s="101">
        <f t="shared" si="1517"/>
        <v>88.42959293548472</v>
      </c>
      <c r="DW204" s="15">
        <f t="shared" si="1518"/>
        <v>1.9163066438311019E-4</v>
      </c>
      <c r="DX204" s="12"/>
      <c r="DY204" s="11">
        <f t="shared" si="1519"/>
        <v>2.0810655064547198E-4</v>
      </c>
      <c r="DZ204" s="10">
        <f t="shared" si="1520"/>
        <v>88.512879149614662</v>
      </c>
      <c r="EA204" s="9">
        <f t="shared" si="1318"/>
        <v>89.411126977199089</v>
      </c>
      <c r="EB204" s="9">
        <f t="shared" si="1319"/>
        <v>87.287184170222901</v>
      </c>
      <c r="EC204" s="101">
        <f t="shared" si="1521"/>
        <v>88.349155573710988</v>
      </c>
      <c r="ED204" s="15">
        <f t="shared" si="1522"/>
        <v>2.0712196369083931E-4</v>
      </c>
      <c r="EE204" s="12"/>
      <c r="EF204" s="11">
        <f t="shared" si="1523"/>
        <v>2.2359812266502428E-4</v>
      </c>
      <c r="EG204" s="10">
        <f t="shared" si="1524"/>
        <v>88.432259392921225</v>
      </c>
      <c r="EH204" s="9">
        <f t="shared" si="1320"/>
        <v>89.409948016083789</v>
      </c>
      <c r="EI204" s="9">
        <f t="shared" si="1321"/>
        <v>87.127880029568772</v>
      </c>
      <c r="EJ204" s="101">
        <f t="shared" si="1525"/>
        <v>88.26891402282628</v>
      </c>
      <c r="EK204" s="15">
        <f t="shared" si="1526"/>
        <v>2.2254196350791189E-4</v>
      </c>
      <c r="EL204" s="12"/>
      <c r="EM204" s="11">
        <f t="shared" si="1527"/>
        <v>2.3901822157994059E-4</v>
      </c>
      <c r="EN204" s="10">
        <f t="shared" si="1528"/>
        <v>88.351822305349259</v>
      </c>
      <c r="EO204" s="9">
        <f t="shared" si="1322"/>
        <v>89.408586975727758</v>
      </c>
      <c r="EP204" s="9">
        <f t="shared" si="1323"/>
        <v>86.969120175228625</v>
      </c>
      <c r="EQ204" s="101">
        <f t="shared" si="1529"/>
        <v>88.188853575478191</v>
      </c>
      <c r="ER204" s="15">
        <f t="shared" si="1530"/>
        <v>2.3789112984512229E-4</v>
      </c>
      <c r="ES204" s="12"/>
      <c r="ET204" s="11">
        <f t="shared" si="1531"/>
        <v>2.5436730277371612E-4</v>
      </c>
      <c r="EU204" s="10">
        <f t="shared" si="1532"/>
        <v>88.27155330042126</v>
      </c>
      <c r="EV204" s="9">
        <f t="shared" si="1324"/>
        <v>89.407031713339165</v>
      </c>
      <c r="EW204" s="9">
        <f t="shared" si="1325"/>
        <v>86.81088772715195</v>
      </c>
      <c r="EX204" s="101">
        <f t="shared" si="1533"/>
        <v>88.108959720245565</v>
      </c>
      <c r="EY204" s="15">
        <f t="shared" si="1534"/>
        <v>2.5316992466891834E-4</v>
      </c>
      <c r="EZ204" s="12"/>
      <c r="FA204" s="11">
        <f t="shared" si="1535"/>
        <v>2.6964581782781382E-4</v>
      </c>
      <c r="FB204" s="10">
        <f t="shared" si="1536"/>
        <v>88.191437986517741</v>
      </c>
      <c r="FC204" s="9">
        <f t="shared" si="1326"/>
        <v>89.405270258973701</v>
      </c>
      <c r="FD204" s="9">
        <f t="shared" si="1327"/>
        <v>86.653166022375416</v>
      </c>
      <c r="FE204" s="101">
        <f t="shared" si="1537"/>
        <v>88.029218140674558</v>
      </c>
      <c r="FF204" s="15">
        <f t="shared" si="1538"/>
        <v>2.6837880563160651E-4</v>
      </c>
      <c r="FG204" s="12"/>
      <c r="FH204" s="11">
        <f t="shared" si="1539"/>
        <v>2.848542142512544E-4</v>
      </c>
      <c r="FI204" s="10">
        <f t="shared" si="1540"/>
        <v>88.111462165948126</v>
      </c>
      <c r="FJ204" s="9">
        <f t="shared" si="1328"/>
        <v>89.403290813226221</v>
      </c>
      <c r="FK204" s="9">
        <f t="shared" si="1329"/>
        <v>86.495938615287969</v>
      </c>
      <c r="FL204" s="101">
        <f t="shared" si="1541"/>
        <v>87.949614714257095</v>
      </c>
      <c r="FM204" s="15">
        <f t="shared" si="1542"/>
        <v>2.8351822582037891E-4</v>
      </c>
      <c r="FN204" s="12"/>
      <c r="FO204" s="11">
        <f t="shared" si="1543"/>
        <v>2.9999293522888653E-4</v>
      </c>
      <c r="FP204" s="10">
        <f t="shared" si="1544"/>
        <v>88.031611833963709</v>
      </c>
      <c r="FQ204" s="9">
        <f t="shared" si="1330"/>
        <v>89.401081744962127</v>
      </c>
      <c r="FR204" s="9">
        <f t="shared" si="1331"/>
        <v>86.339189277744595</v>
      </c>
      <c r="FS204" s="101">
        <f t="shared" si="1545"/>
        <v>87.870135511353368</v>
      </c>
      <c r="FT204" s="15">
        <f t="shared" si="1546"/>
        <v>2.9858863352500185E-4</v>
      </c>
      <c r="FU204" s="12"/>
      <c r="FV204" s="11">
        <f t="shared" si="1547"/>
        <v>3.1506241938811388E-4</v>
      </c>
      <c r="FW204" s="10">
        <f t="shared" si="1548"/>
        <v>87.951873177714518</v>
      </c>
      <c r="FX204" s="9">
        <f t="shared" si="1332"/>
        <v>89.39863158908895</v>
      </c>
      <c r="FY204" s="9">
        <f t="shared" si="1333"/>
        <v>87.279636540451392</v>
      </c>
      <c r="FZ204" s="101">
        <f t="shared" si="1549"/>
        <v>88.339134064770178</v>
      </c>
      <c r="GA204" s="15">
        <f t="shared" si="1550"/>
        <v>2.0663946980277188E-4</v>
      </c>
      <c r="GB204" s="12"/>
      <c r="GC204" s="11">
        <f t="shared" si="1551"/>
        <v>2.2295335427739582E-4</v>
      </c>
      <c r="GD204" s="10">
        <f t="shared" si="1552"/>
        <v>88.421413770547005</v>
      </c>
      <c r="GE204" s="9">
        <f t="shared" si="1334"/>
        <v>89.397458114392961</v>
      </c>
      <c r="GF204" s="9">
        <f t="shared" si="1335"/>
        <v>93.964218156296369</v>
      </c>
      <c r="GG204" s="101">
        <f t="shared" si="1553"/>
        <v>91.680838135344658</v>
      </c>
      <c r="GH204" s="15">
        <f t="shared" si="1554"/>
        <v>-4.4533982011055547E-4</v>
      </c>
      <c r="GI204" s="12"/>
      <c r="GJ204" s="11">
        <f t="shared" si="1224"/>
        <v>-4.2967270748627733E-4</v>
      </c>
      <c r="GK204" s="10">
        <f t="shared" si="1225"/>
        <v>91.766241416342766</v>
      </c>
      <c r="GL204" s="9">
        <f t="shared" si="1336"/>
        <v>89.402908537664359</v>
      </c>
      <c r="GM204" s="9">
        <f t="shared" si="1337"/>
        <v>94.057874327709712</v>
      </c>
      <c r="GN204" s="120">
        <f t="shared" si="1555"/>
        <v>91.730391432687043</v>
      </c>
      <c r="GO204" s="15">
        <f t="shared" si="1226"/>
        <v>-4.5394143956282063E-4</v>
      </c>
      <c r="GP204" s="12"/>
      <c r="GQ204" s="11">
        <f t="shared" si="1556"/>
        <v>-4.3833120812373111E-4</v>
      </c>
      <c r="GR204" s="10">
        <f t="shared" si="1557"/>
        <v>91.815709611676738</v>
      </c>
      <c r="GS204" s="9">
        <f t="shared" si="1338"/>
        <v>89.408571541198498</v>
      </c>
      <c r="GT204" s="9">
        <f t="shared" si="1339"/>
        <v>94.1537167372677</v>
      </c>
      <c r="GU204" s="120">
        <f t="shared" si="1558"/>
        <v>91.781144139233106</v>
      </c>
      <c r="GV204" s="15">
        <f t="shared" si="1559"/>
        <v>-4.6273552554234134E-4</v>
      </c>
      <c r="GW204" s="12"/>
      <c r="GX204" s="11">
        <f t="shared" si="1560"/>
        <v>-4.4718363051850891E-4</v>
      </c>
      <c r="GY204" s="10">
        <f t="shared" si="1561"/>
        <v>91.866378640825417</v>
      </c>
      <c r="GZ204" s="9">
        <f t="shared" si="1340"/>
        <v>89.414456085776209</v>
      </c>
      <c r="HA204" s="9">
        <f t="shared" si="1341"/>
        <v>94.251713868178825</v>
      </c>
      <c r="HB204" s="101">
        <f t="shared" si="1562"/>
        <v>91.833084976977517</v>
      </c>
      <c r="HC204" s="15">
        <f t="shared" si="1563"/>
        <v>-4.7171813077038761E-4</v>
      </c>
      <c r="HD204" s="12"/>
      <c r="HE204" s="11">
        <f t="shared" si="1564"/>
        <v>-4.5622605269988022E-4</v>
      </c>
      <c r="HF204" s="10">
        <f t="shared" si="1565"/>
        <v>91.918237280740442</v>
      </c>
      <c r="HG204" s="9">
        <f t="shared" si="1342"/>
        <v>89.420571308925076</v>
      </c>
      <c r="HH204" s="9">
        <f t="shared" si="1343"/>
        <v>94.351835809526051</v>
      </c>
      <c r="HI204" s="101">
        <f t="shared" si="1566"/>
        <v>91.886203559225564</v>
      </c>
      <c r="HJ204" s="15">
        <f t="shared" si="1567"/>
        <v>-4.8088544733344298E-4</v>
      </c>
      <c r="HK204" s="12"/>
      <c r="HL204" s="11">
        <f t="shared" si="1568"/>
        <v>-4.6545469145937366E-4</v>
      </c>
      <c r="HM204" s="10">
        <f t="shared" si="1569"/>
        <v>91.971275204563881</v>
      </c>
      <c r="HN204" s="9">
        <f t="shared" si="1344"/>
        <v>89.426926526750478</v>
      </c>
      <c r="HO204" s="9">
        <f t="shared" si="1345"/>
        <v>94.454049155196444</v>
      </c>
      <c r="HP204" s="120">
        <f t="shared" si="1570"/>
        <v>91.940487840973461</v>
      </c>
      <c r="HQ204" s="15">
        <f t="shared" si="1571"/>
        <v>-4.9023330906011926E-4</v>
      </c>
      <c r="HR204" s="12"/>
      <c r="HS204" s="11">
        <f t="shared" si="1808"/>
        <v>-4.7486540345752774E-4</v>
      </c>
      <c r="HT204" s="10">
        <f t="shared" si="1572"/>
        <v>92.025480425453324</v>
      </c>
      <c r="HU204" s="9">
        <f t="shared" si="1346"/>
        <v>89.433531222311458</v>
      </c>
      <c r="HV204" s="9">
        <f t="shared" si="1347"/>
        <v>94.558318941816367</v>
      </c>
      <c r="HW204" s="120">
        <f t="shared" si="1573"/>
        <v>91.995925082063906</v>
      </c>
      <c r="HX204" s="15">
        <f t="shared" si="1574"/>
        <v>-4.9975738163765191E-4</v>
      </c>
      <c r="HY204" s="12"/>
      <c r="HZ204" s="11">
        <f t="shared" si="1809"/>
        <v>-4.8445387567136482E-4</v>
      </c>
      <c r="IA204" s="10">
        <f t="shared" si="1575"/>
        <v>92.080840261779144</v>
      </c>
      <c r="IB204" s="9">
        <f t="shared" si="1348"/>
        <v>89.440395037898412</v>
      </c>
      <c r="IC204" s="9">
        <f t="shared" si="1349"/>
        <v>94.664610685959417</v>
      </c>
      <c r="ID204" s="120">
        <f t="shared" si="1576"/>
        <v>92.052502861928915</v>
      </c>
      <c r="IE204" s="15">
        <f t="shared" si="1577"/>
        <v>-5.0945336202874952E-4</v>
      </c>
      <c r="IF204" s="12"/>
      <c r="IG204" s="11">
        <f t="shared" si="1810"/>
        <v>-4.9421582523853809E-4</v>
      </c>
      <c r="IH204" s="10">
        <f t="shared" si="1578"/>
        <v>92.137342354239848</v>
      </c>
      <c r="II204" s="9">
        <f t="shared" si="1350"/>
        <v>89.447527772038043</v>
      </c>
      <c r="IJ204" s="9">
        <f t="shared" si="1351"/>
        <v>94.772885903050479</v>
      </c>
      <c r="IK204" s="120">
        <f t="shared" si="1579"/>
        <v>92.110206837544268</v>
      </c>
      <c r="IL204" s="15">
        <f t="shared" si="1580"/>
        <v>-5.1931654177759363E-4</v>
      </c>
      <c r="IM204" s="12"/>
      <c r="IN204" s="11">
        <f t="shared" si="1811"/>
        <v>-5.0414656154571197E-4</v>
      </c>
      <c r="IO204" s="10">
        <f t="shared" si="1581"/>
        <v>92.194972417591259</v>
      </c>
      <c r="IP204" s="9">
        <f t="shared" si="1352"/>
        <v>89.454939363703701</v>
      </c>
      <c r="IQ204" s="9">
        <f t="shared" si="1353"/>
        <v>94.883105643920175</v>
      </c>
      <c r="IR204" s="120">
        <f t="shared" si="1582"/>
        <v>92.169022503811931</v>
      </c>
      <c r="IS204" s="15">
        <f t="shared" si="1583"/>
        <v>-5.2934215342618151E-4</v>
      </c>
      <c r="IT204" s="12"/>
      <c r="IU204" s="11">
        <f t="shared" si="1812"/>
        <v>-5.1424133341867225E-4</v>
      </c>
      <c r="IV204" s="10">
        <f t="shared" si="1584"/>
        <v>92.253716005340223</v>
      </c>
      <c r="IW204" s="9">
        <f t="shared" si="1354"/>
        <v>89.462639885085935</v>
      </c>
      <c r="IX204" s="9">
        <f t="shared" si="1355"/>
        <v>94.995230502054341</v>
      </c>
      <c r="IY204" s="120">
        <f t="shared" si="1585"/>
        <v>92.228935193570138</v>
      </c>
      <c r="IZ204" s="15">
        <f t="shared" si="1586"/>
        <v>-5.3952537192629197E-4</v>
      </c>
      <c r="JA204" s="12"/>
      <c r="JB204" s="11">
        <f t="shared" si="1813"/>
        <v>-5.2449533047350147E-4</v>
      </c>
      <c r="JC204" s="10">
        <f t="shared" si="1587"/>
        <v>92.313558509505427</v>
      </c>
      <c r="JD204" s="9">
        <f t="shared" si="1356"/>
        <v>89.470639533813255</v>
      </c>
      <c r="JE204" s="9">
        <f t="shared" si="1357"/>
        <v>95.10921773551236</v>
      </c>
      <c r="JF204" s="120">
        <f t="shared" si="1588"/>
        <v>92.2899286346628</v>
      </c>
      <c r="JG204" s="15">
        <f t="shared" si="1589"/>
        <v>-5.4986103473423807E-4</v>
      </c>
      <c r="JH204" s="12"/>
      <c r="JI204" s="11">
        <f t="shared" si="1814"/>
        <v>-5.349034023436677E-4</v>
      </c>
      <c r="JJ204" s="10">
        <f t="shared" si="1590"/>
        <v>92.374483713289436</v>
      </c>
      <c r="JK204" s="9">
        <f t="shared" si="1358"/>
        <v>89.478948616130424</v>
      </c>
      <c r="JL204" s="9">
        <f t="shared" si="1359"/>
        <v>95.225023564737924</v>
      </c>
      <c r="JM204" s="120">
        <f t="shared" si="1591"/>
        <v>92.351986090434167</v>
      </c>
      <c r="JN204" s="15">
        <f t="shared" si="1592"/>
        <v>-5.6034386752847043E-4</v>
      </c>
      <c r="JO204" s="12"/>
      <c r="JP204" s="11">
        <f t="shared" si="1815"/>
        <v>-5.454602848982274E-4</v>
      </c>
      <c r="JQ204" s="10">
        <f t="shared" si="1593"/>
        <v>92.436474934387533</v>
      </c>
      <c r="JR204" s="9">
        <f t="shared" si="1360"/>
        <v>89.487577535644704</v>
      </c>
      <c r="JS204" s="9">
        <f t="shared" si="1361"/>
        <v>95.342604157626411</v>
      </c>
      <c r="JT204" s="120">
        <f t="shared" si="1594"/>
        <v>92.415090846635565</v>
      </c>
      <c r="JU204" s="15">
        <f t="shared" si="1595"/>
        <v>-5.7096858136848269E-4</v>
      </c>
      <c r="JV204" s="12"/>
      <c r="JW204" s="11">
        <f t="shared" si="1816"/>
        <v>-5.5616069761064133E-4</v>
      </c>
      <c r="JX204" s="10">
        <f t="shared" si="1596"/>
        <v>92.499515513031383</v>
      </c>
      <c r="JY204" s="9">
        <f t="shared" si="1362"/>
        <v>89.496536784369539</v>
      </c>
      <c r="JZ204" s="9">
        <f t="shared" si="1363"/>
        <v>95.461912875113981</v>
      </c>
      <c r="KA204" s="120">
        <f t="shared" si="1597"/>
        <v>92.479224829741753</v>
      </c>
      <c r="KB204" s="15">
        <f t="shared" si="1598"/>
        <v>-5.8172960496445788E-4</v>
      </c>
      <c r="KC204" s="12"/>
      <c r="KD204" s="11">
        <f t="shared" si="1817"/>
        <v>-5.6699907496845494E-4</v>
      </c>
      <c r="KE204" s="10">
        <f t="shared" si="1599"/>
        <v>92.563587425872385</v>
      </c>
      <c r="KF204" s="9">
        <f t="shared" si="1364"/>
        <v>89.505836924745566</v>
      </c>
      <c r="KG204" s="9">
        <f t="shared" si="1365"/>
        <v>95.582901562252076</v>
      </c>
      <c r="KH204" s="120">
        <f t="shared" si="1600"/>
        <v>92.544369243498821</v>
      </c>
      <c r="KI204" s="15">
        <f t="shared" si="1601"/>
        <v>-5.9262121233314812E-4</v>
      </c>
      <c r="KJ204" s="12"/>
      <c r="KK204" s="11">
        <f t="shared" si="1818"/>
        <v>-5.7796969438648343E-4</v>
      </c>
      <c r="KL204" s="10">
        <f t="shared" si="1602"/>
        <v>92.628671924005431</v>
      </c>
      <c r="KM204" s="9">
        <f t="shared" si="1366"/>
        <v>89.515488574569844</v>
      </c>
      <c r="KN204" s="9">
        <f t="shared" si="1367"/>
        <v>95.705521008545531</v>
      </c>
      <c r="KO204" s="120">
        <f t="shared" si="1603"/>
        <v>92.610504791557688</v>
      </c>
      <c r="KP204" s="15">
        <f t="shared" si="1604"/>
        <v>-6.0363756915861007E-4</v>
      </c>
      <c r="KQ204" s="12"/>
      <c r="KR204" s="11">
        <f t="shared" si="1819"/>
        <v>-5.8906672262281083E-4</v>
      </c>
      <c r="KS204" s="10">
        <f t="shared" si="1605"/>
        <v>92.694749755929564</v>
      </c>
      <c r="KT204" s="9">
        <f t="shared" si="1368"/>
        <v>89.525502392585977</v>
      </c>
      <c r="KU204" s="9">
        <f t="shared" si="1369"/>
        <v>95.829721484091579</v>
      </c>
      <c r="KV204" s="120">
        <f t="shared" si="1606"/>
        <v>92.677611938338771</v>
      </c>
      <c r="KW204" s="15">
        <f t="shared" si="1607"/>
        <v>-6.147727864804723E-4</v>
      </c>
      <c r="KX204" s="12"/>
      <c r="KY204" s="11">
        <f t="shared" si="1820"/>
        <v>-6.0028426956783591E-4</v>
      </c>
      <c r="KZ204" s="10">
        <f t="shared" si="1608"/>
        <v>92.761801428922425</v>
      </c>
      <c r="LA204" s="9">
        <f t="shared" si="1370"/>
        <v>89.535889065154905</v>
      </c>
      <c r="LB204" s="9">
        <f t="shared" si="1371"/>
        <v>95.955451095301243</v>
      </c>
      <c r="LC204" s="120">
        <f t="shared" si="1609"/>
        <v>92.745670080228081</v>
      </c>
      <c r="LD204" s="15">
        <f t="shared" si="1610"/>
        <v>-6.2602076164754324E-4</v>
      </c>
      <c r="LE204" s="12"/>
      <c r="LF204" s="11">
        <f t="shared" si="1821"/>
        <v>-6.1161622862466265E-4</v>
      </c>
      <c r="LG204" s="10">
        <f t="shared" si="1611"/>
        <v>92.829806377236423</v>
      </c>
      <c r="LH204" s="9">
        <f t="shared" si="1372"/>
        <v>89.546659286893529</v>
      </c>
      <c r="LI204" s="9">
        <f t="shared" si="1373"/>
        <v>96.082656636450409</v>
      </c>
      <c r="LJ204" s="120">
        <f t="shared" si="1612"/>
        <v>92.814657961671969</v>
      </c>
      <c r="LK204" s="15">
        <f t="shared" si="1613"/>
        <v>-6.373752632471472E-4</v>
      </c>
      <c r="LL204" s="12"/>
      <c r="LM204" s="11">
        <f t="shared" si="1822"/>
        <v>-6.230563618160246E-4</v>
      </c>
      <c r="LN204" s="10">
        <f t="shared" si="1614"/>
        <v>92.898743379136334</v>
      </c>
      <c r="LO204" s="9">
        <f t="shared" si="1374"/>
        <v>89.557823743246644</v>
      </c>
      <c r="LP204" s="9">
        <f t="shared" si="1375"/>
        <v>96.21128378841189</v>
      </c>
      <c r="LQ204" s="120">
        <f t="shared" si="1615"/>
        <v>92.884553765829267</v>
      </c>
      <c r="LR204" s="15">
        <f t="shared" si="1616"/>
        <v>-6.4882995218458657E-4</v>
      </c>
      <c r="LS204" s="12"/>
      <c r="LT204" s="11">
        <f t="shared" si="1823"/>
        <v>-6.3459832086299904E-4</v>
      </c>
      <c r="LU204" s="10">
        <f t="shared" si="1617"/>
        <v>92.968590647499809</v>
      </c>
      <c r="LV204" s="9">
        <f t="shared" si="1376"/>
        <v>89.569393093037263</v>
      </c>
      <c r="LW204" s="9">
        <f t="shared" si="1377"/>
        <v>96.341277153448289</v>
      </c>
      <c r="LX204" s="120">
        <f t="shared" si="1618"/>
        <v>92.955335123242776</v>
      </c>
      <c r="LY204" s="15">
        <f t="shared" si="1619"/>
        <v>-6.6037838677769113E-4</v>
      </c>
      <c r="LZ204" s="12"/>
      <c r="MA204" s="11">
        <f t="shared" si="1824"/>
        <v>-6.4623565223547049E-4</v>
      </c>
      <c r="MB204" s="10">
        <f t="shared" si="1620"/>
        <v>93.039325838181441</v>
      </c>
      <c r="MC204" s="9">
        <f t="shared" si="1378"/>
        <v>89.581377950505882</v>
      </c>
      <c r="MD204" s="9">
        <f t="shared" si="1379"/>
        <v>96.472580490231564</v>
      </c>
      <c r="ME204" s="120">
        <f t="shared" si="1621"/>
        <v>93.02697922036873</v>
      </c>
      <c r="MF204" s="15">
        <f t="shared" si="1622"/>
        <v>-6.7201404742687945E-4</v>
      </c>
      <c r="MG204" s="12"/>
      <c r="MH204" s="11">
        <f t="shared" si="1825"/>
        <v>-6.5796182185279663E-4</v>
      </c>
      <c r="MI204" s="10">
        <f t="shared" si="1623"/>
        <v>93.110926158595163</v>
      </c>
      <c r="MJ204" s="9">
        <f t="shared" si="1380"/>
        <v>89.593788867594938</v>
      </c>
      <c r="MK204" s="9">
        <f t="shared" si="1381"/>
        <v>96.605136495255636</v>
      </c>
      <c r="ML204" s="120">
        <f t="shared" si="1624"/>
        <v>93.09946268142528</v>
      </c>
      <c r="MM204" s="15">
        <f t="shared" si="1625"/>
        <v>-6.8373031702659173E-4</v>
      </c>
      <c r="MN204" s="12"/>
      <c r="MO204" s="11">
        <f t="shared" si="1826"/>
        <v>-6.6977019538072655E-4</v>
      </c>
      <c r="MP204" s="10">
        <f t="shared" si="1626"/>
        <v>93.183368248836345</v>
      </c>
      <c r="MQ204" s="9">
        <f t="shared" si="1382"/>
        <v>89.606636314925694</v>
      </c>
      <c r="MR204" s="9">
        <f t="shared" si="1383"/>
        <v>96.738886640660127</v>
      </c>
      <c r="MS204" s="120">
        <f t="shared" si="1627"/>
        <v>93.172761477792903</v>
      </c>
      <c r="MT204" s="15">
        <f t="shared" si="1628"/>
        <v>-6.9552046700534925E-4</v>
      </c>
      <c r="MU204" s="12"/>
      <c r="MV204" s="11">
        <f t="shared" si="1827"/>
        <v>-6.8165402417234334E-4</v>
      </c>
      <c r="MW204" s="10">
        <f t="shared" si="1629"/>
        <v>93.25662809042872</v>
      </c>
      <c r="MX204" s="9">
        <f t="shared" si="1384"/>
        <v>89.619930661624636</v>
      </c>
      <c r="MY204" s="9">
        <f t="shared" si="1385"/>
        <v>96.873771529875569</v>
      </c>
      <c r="MZ204" s="120">
        <f t="shared" si="1630"/>
        <v>93.246851095750102</v>
      </c>
      <c r="NA204" s="15">
        <f t="shared" si="1631"/>
        <v>-7.0737769397470856E-4</v>
      </c>
      <c r="NB204" s="12"/>
      <c r="NC204" s="11">
        <f t="shared" si="1828"/>
        <v>-6.9360648200418921E-4</v>
      </c>
      <c r="ND204" s="10">
        <f t="shared" si="1632"/>
        <v>93.33068117435073</v>
      </c>
      <c r="NE204" s="9">
        <f t="shared" si="1386"/>
        <v>89.633682155930401</v>
      </c>
      <c r="NF204" s="9">
        <f t="shared" si="1387"/>
        <v>97.009730955992012</v>
      </c>
      <c r="NG204" s="120">
        <f t="shared" si="1633"/>
        <v>93.321706555961214</v>
      </c>
      <c r="NH204" s="15">
        <f t="shared" si="1634"/>
        <v>-7.1929512731240877E-4</v>
      </c>
      <c r="NI204" s="12"/>
      <c r="NJ204" s="11">
        <f t="shared" si="1829"/>
        <v>-7.0562067265646385E-4</v>
      </c>
      <c r="NK204" s="10">
        <f t="shared" si="1635"/>
        <v>93.405502520308787</v>
      </c>
      <c r="NL204" s="9">
        <f t="shared" si="1388"/>
        <v>89.647900905594724</v>
      </c>
      <c r="NM204" s="9">
        <f t="shared" si="1389"/>
        <v>97.146703963451401</v>
      </c>
      <c r="NN204" s="120">
        <f t="shared" si="1636"/>
        <v>93.397302434523056</v>
      </c>
      <c r="NO204" s="15">
        <f t="shared" si="1637"/>
        <v>-7.3126583708971995E-4</v>
      </c>
      <c r="NP204" s="12"/>
      <c r="NQ204" s="11">
        <f t="shared" si="1830"/>
        <v>-7.1768963784614817E-4</v>
      </c>
      <c r="NR204" s="10">
        <f t="shared" si="1638"/>
        <v>93.481066697590492</v>
      </c>
      <c r="NS204" s="9">
        <f t="shared" si="1390"/>
        <v>89.662596858142678</v>
      </c>
      <c r="NT204" s="9">
        <f t="shared" si="1391"/>
        <v>97.284628913376736</v>
      </c>
      <c r="NU204" s="120">
        <f t="shared" si="1639"/>
        <v>93.473612885759707</v>
      </c>
      <c r="NV204" s="15">
        <f t="shared" si="1640"/>
        <v>-7.4328284236718149E-4</v>
      </c>
      <c r="NW204" s="12"/>
      <c r="NX204" s="11">
        <f t="shared" si="1831"/>
        <v>-7.2980636553753855E-4</v>
      </c>
      <c r="NY204" s="10">
        <f t="shared" si="1641"/>
        <v>93.557347847689101</v>
      </c>
      <c r="NZ204" s="9">
        <f t="shared" si="1392"/>
        <v>89.67777978106156</v>
      </c>
      <c r="OA204" s="9">
        <f t="shared" si="1393"/>
        <v>97.423443552262469</v>
      </c>
      <c r="OB204" s="120">
        <f t="shared" si="1642"/>
        <v>93.550611666662007</v>
      </c>
      <c r="OC204" s="15">
        <f t="shared" si="1643"/>
        <v>-7.5533911982503602E-4</v>
      </c>
      <c r="OD204" s="12"/>
      <c r="OE204" s="11">
        <f t="shared" si="1832"/>
        <v>-7.4196379859673182E-4</v>
      </c>
      <c r="OF204" s="10">
        <f t="shared" si="1644"/>
        <v>93.634319708597218</v>
      </c>
      <c r="OG204" s="9">
        <f t="shared" si="1394"/>
        <v>89.693459241989402</v>
      </c>
      <c r="OH204" s="9">
        <f t="shared" si="1395"/>
        <v>97.563085083731636</v>
      </c>
      <c r="OI204" s="120">
        <f t="shared" si="1645"/>
        <v>93.628272162860526</v>
      </c>
      <c r="OJ204" s="15">
        <f t="shared" si="1646"/>
        <v>-7.6742761269281738E-4</v>
      </c>
      <c r="OK204" s="12"/>
      <c r="OL204" s="11">
        <f t="shared" si="1833"/>
        <v>-7.5415484375446543E-4</v>
      </c>
      <c r="OM204" s="10">
        <f t="shared" si="1647"/>
        <v>93.711955640658744</v>
      </c>
      <c r="ON204" s="9">
        <f t="shared" si="1396"/>
        <v>89.709644588975038</v>
      </c>
      <c r="OO204" s="9">
        <f t="shared" si="1397"/>
        <v>97.703490243058965</v>
      </c>
      <c r="OP204" s="120">
        <f t="shared" si="1648"/>
        <v>93.706567416017009</v>
      </c>
      <c r="OQ204" s="15">
        <f t="shared" si="1649"/>
        <v>-7.7954123994163581E-4</v>
      </c>
      <c r="OR204" s="12"/>
      <c r="OS204" s="11">
        <f t="shared" si="1834"/>
        <v>-7.6637238084103186E-4</v>
      </c>
      <c r="OT204" s="10">
        <f t="shared" si="1650"/>
        <v>93.790228653865597</v>
      </c>
      <c r="OU204" s="9">
        <f t="shared" si="1398"/>
        <v>89.726344930882647</v>
      </c>
      <c r="OV204" s="9">
        <f t="shared" si="1399"/>
        <v>97.844595374130634</v>
      </c>
      <c r="OW204" s="120">
        <f t="shared" si="1651"/>
        <v>93.785470152506633</v>
      </c>
      <c r="OX204" s="15">
        <f t="shared" si="1652"/>
        <v>-7.9167290570003861E-4</v>
      </c>
      <c r="OY204" s="12"/>
      <c r="OZ204" s="11">
        <f t="shared" si="1835"/>
        <v>-7.7860927225396643E-4</v>
      </c>
      <c r="PA204" s="10">
        <f t="shared" si="1653"/>
        <v>93.869111436471485</v>
      </c>
      <c r="PB204" s="9">
        <f t="shared" si="1400"/>
        <v>89.743569118013866</v>
      </c>
      <c r="PC204" s="9">
        <f t="shared" si="1401"/>
        <v>97.986336508510462</v>
      </c>
      <c r="PD204" s="120">
        <f t="shared" si="1654"/>
        <v>93.864952813262164</v>
      </c>
      <c r="PE204" s="15">
        <f t="shared" si="1655"/>
        <v>-8.0381550885404737E-4</v>
      </c>
      <c r="PF204" s="12"/>
      <c r="PG204" s="11">
        <f t="shared" si="1836"/>
        <v>-7.9085837261910991E-4</v>
      </c>
      <c r="PH204" s="10">
        <f t="shared" si="1656"/>
        <v>93.94857638479462</v>
      </c>
      <c r="PI204" s="9">
        <f t="shared" si="1402"/>
        <v>89.761325723020491</v>
      </c>
      <c r="PJ204" s="9">
        <f t="shared" si="1403"/>
        <v>98.128649446265413</v>
      </c>
      <c r="PK204" s="120">
        <f t="shared" si="1657"/>
        <v>93.944987584642945</v>
      </c>
      <c r="PL204" s="15">
        <f t="shared" si="1658"/>
        <v>-8.1596195279040194E-4</v>
      </c>
      <c r="PM204" s="12"/>
      <c r="PN204" s="11">
        <f t="shared" si="1837"/>
        <v>-8.0311253860395509E-4</v>
      </c>
      <c r="PO204" s="10">
        <f t="shared" si="1659"/>
        <v>94.028595634072701</v>
      </c>
      <c r="PP204" s="9">
        <f t="shared" si="1404"/>
        <v>89.779623022180076</v>
      </c>
      <c r="PQ204" s="9">
        <f t="shared" si="1405"/>
        <v>98.27146983819712</v>
      </c>
      <c r="PR204" s="120">
        <f t="shared" si="1660"/>
        <v>94.025546430188598</v>
      </c>
      <c r="PS204" s="15">
        <f t="shared" si="1661"/>
        <v>-8.2810515524157349E-4</v>
      </c>
      <c r="PT204" s="12"/>
      <c r="PU204" s="11">
        <f t="shared" si="1838"/>
        <v>-8.1536463884149843E-4</v>
      </c>
      <c r="PV204" s="10">
        <f t="shared" si="1662"/>
        <v>94.109141090229684</v>
      </c>
      <c r="PW204" s="9">
        <f t="shared" si="1406"/>
        <v>89.798468977105856</v>
      </c>
      <c r="PX204" s="9">
        <f t="shared" si="1407"/>
        <v>98.41473326911921</v>
      </c>
      <c r="PY204" s="120">
        <f t="shared" si="1663"/>
        <v>94.10660112311254</v>
      </c>
      <c r="PZ204" s="15">
        <f t="shared" si="1664"/>
        <v>-8.402380581903605E-4</v>
      </c>
      <c r="QA204" s="12"/>
      <c r="QB204" s="11">
        <f t="shared" si="1839"/>
        <v>-8.2760756392232209E-4</v>
      </c>
      <c r="QC204" s="10">
        <f t="shared" si="1665"/>
        <v>94.190184462409974</v>
      </c>
      <c r="QD204" s="9">
        <f t="shared" si="1408"/>
        <v>89.81787121696081</v>
      </c>
      <c r="QE204" s="9">
        <f t="shared" si="1409"/>
        <v>98.55837534129212</v>
      </c>
      <c r="QF204" s="120">
        <f t="shared" si="1666"/>
        <v>94.188123279126472</v>
      </c>
      <c r="QG204" s="15">
        <f t="shared" si="1667"/>
        <v>-8.5235363774071118E-4</v>
      </c>
      <c r="QH204" s="12"/>
      <c r="QI204" s="11">
        <f t="shared" si="1840"/>
        <v>-8.3983423636086027E-4</v>
      </c>
      <c r="QJ204" s="10">
        <f t="shared" si="1668"/>
        <v>94.271697295869259</v>
      </c>
      <c r="QK204" s="9">
        <f t="shared" si="1410"/>
        <v>89.83783702124127</v>
      </c>
      <c r="QL204" s="9">
        <f t="shared" si="1411"/>
        <v>98.702331476086215</v>
      </c>
      <c r="QM204" s="120">
        <f t="shared" si="1669"/>
        <v>94.27008424866375</v>
      </c>
      <c r="QN204" s="15">
        <f t="shared" si="1670"/>
        <v>-8.6444488645527607E-4</v>
      </c>
      <c r="QO204" s="12"/>
      <c r="QP204" s="11">
        <f t="shared" si="1841"/>
        <v>-8.5203759291006874E-4</v>
      </c>
      <c r="QQ204" s="10">
        <f t="shared" si="1671"/>
        <v>94.353650863643821</v>
      </c>
      <c r="QR204" s="9">
        <f t="shared" si="1412"/>
        <v>89.858373301888335</v>
      </c>
      <c r="QS204" s="9">
        <f t="shared" si="1413"/>
        <v>98.846537205095174</v>
      </c>
      <c r="QT204" s="120">
        <f t="shared" si="1672"/>
        <v>94.352455253491755</v>
      </c>
      <c r="QU204" s="15">
        <f t="shared" si="1673"/>
        <v>-8.7650484348855532E-4</v>
      </c>
      <c r="QV204" s="12"/>
      <c r="QW204" s="11">
        <f t="shared" si="1842"/>
        <v>-8.6421061488973063E-4</v>
      </c>
      <c r="QX204" s="10">
        <f t="shared" si="1674"/>
        <v>94.436016303727598</v>
      </c>
      <c r="QY204" s="9">
        <f t="shared" si="1414"/>
        <v>89.879486586986047</v>
      </c>
      <c r="QZ204" s="9">
        <f t="shared" si="1415"/>
        <v>98.990928499916706</v>
      </c>
      <c r="RA204" s="120">
        <f t="shared" si="1675"/>
        <v>94.435207543451384</v>
      </c>
      <c r="RB204" s="15">
        <f t="shared" si="1676"/>
        <v>-8.8852662833607203E-4</v>
      </c>
      <c r="RC204" s="12"/>
      <c r="RD204" s="11">
        <f t="shared" si="1843"/>
        <v>-8.7634636216447654E-4</v>
      </c>
      <c r="RE204" s="10">
        <f t="shared" si="1677"/>
        <v>94.518764776527618</v>
      </c>
      <c r="RF204" s="9">
        <f t="shared" si="1416"/>
        <v>89.901183006368811</v>
      </c>
      <c r="RG204" s="9">
        <f t="shared" si="1417"/>
        <v>99.135441670948367</v>
      </c>
      <c r="RH204" s="120">
        <f t="shared" si="1678"/>
        <v>94.518312338658589</v>
      </c>
      <c r="RI204" s="15">
        <f t="shared" si="1679"/>
        <v>-9.0050343236869215E-4</v>
      </c>
      <c r="RJ204" s="12"/>
      <c r="RK204" s="11">
        <f t="shared" si="1844"/>
        <v>-8.8843796472275508E-4</v>
      </c>
      <c r="RL204" s="10">
        <f t="shared" si="1680"/>
        <v>94.601867406817206</v>
      </c>
      <c r="RM204" s="9">
        <f t="shared" si="1418"/>
        <v>89.923468277207363</v>
      </c>
      <c r="RN204" s="9">
        <f t="shared" si="1419"/>
        <v>99.280013297482128</v>
      </c>
      <c r="RO204" s="120">
        <f t="shared" si="1681"/>
        <v>94.601740787344738</v>
      </c>
      <c r="RP204" s="15">
        <f t="shared" si="1682"/>
        <v>-9.124285134212484E-4</v>
      </c>
      <c r="RQ204" s="12"/>
      <c r="RR204" s="11">
        <f t="shared" si="1845"/>
        <v>-9.0047861732373913E-4</v>
      </c>
      <c r="RS204" s="10">
        <f t="shared" si="1683"/>
        <v>94.685295241399785</v>
      </c>
      <c r="RT204" s="9">
        <f t="shared" si="1420"/>
        <v>89.946347689716205</v>
      </c>
      <c r="RU204" s="9">
        <f t="shared" si="1421"/>
        <v>99.424579571335983</v>
      </c>
      <c r="RV204" s="120">
        <f t="shared" si="1684"/>
        <v>94.685463630526101</v>
      </c>
      <c r="RW204" s="15">
        <f t="shared" si="1685"/>
        <v>-9.2429513317879351E-4</v>
      </c>
      <c r="RX204" s="12"/>
      <c r="RY204" s="11">
        <f t="shared" si="1846"/>
        <v>-9.1246151666085347E-4</v>
      </c>
      <c r="RZ204" s="10">
        <f t="shared" si="1686"/>
        <v>94.769018912162011</v>
      </c>
      <c r="SA204" s="9">
        <f t="shared" si="1422"/>
        <v>89.969826090077959</v>
      </c>
      <c r="SB204" s="9">
        <f t="shared" si="1423"/>
        <v>99.569077895308808</v>
      </c>
      <c r="SC204" s="120">
        <f t="shared" si="1687"/>
        <v>94.769451992693376</v>
      </c>
      <c r="SD204" s="15">
        <f t="shared" si="1688"/>
        <v>-9.3609671471936266E-4</v>
      </c>
      <c r="SE204" s="12"/>
      <c r="SF204" s="11">
        <f t="shared" si="1847"/>
        <v>-9.2438001975362054E-4</v>
      </c>
      <c r="SG204" s="10">
        <f t="shared" si="1689"/>
        <v>94.853009430667072</v>
      </c>
      <c r="SH204" s="9">
        <f t="shared" si="1424"/>
        <v>89.993907871690141</v>
      </c>
      <c r="SI204" s="9">
        <f t="shared" si="1425"/>
        <v>99.713446224275827</v>
      </c>
      <c r="SJ204" s="120">
        <f t="shared" si="1690"/>
        <v>94.853677047982984</v>
      </c>
      <c r="SK204" s="15">
        <f t="shared" si="1691"/>
        <v>-9.4782677911276186E-4</v>
      </c>
      <c r="SL204" s="12"/>
      <c r="SM204" s="11">
        <f t="shared" si="1848"/>
        <v>-9.3622758035070638E-4</v>
      </c>
      <c r="SN204" s="10">
        <f t="shared" si="1692"/>
        <v>94.937237852807328</v>
      </c>
      <c r="SO204" s="9">
        <f t="shared" si="1426"/>
        <v>90.018596963858229</v>
      </c>
      <c r="SP204" s="9">
        <f t="shared" si="1427"/>
        <v>99.857621869115121</v>
      </c>
      <c r="SQ204" s="120">
        <f t="shared" si="1693"/>
        <v>94.938109416486668</v>
      </c>
      <c r="SR204" s="15">
        <f t="shared" si="1694"/>
        <v>-9.594788298848537E-4</v>
      </c>
      <c r="SS204" s="12"/>
      <c r="ST204" s="11">
        <f t="shared" si="1849"/>
        <v>-9.4799763290645328E-4</v>
      </c>
      <c r="SU204" s="10">
        <f t="shared" si="1695"/>
        <v>95.021674672129819</v>
      </c>
      <c r="SV204" s="9">
        <f t="shared" si="1428"/>
        <v>90.043896814956611</v>
      </c>
      <c r="SW204" s="9">
        <f t="shared" si="1429"/>
        <v>100.00154396487274</v>
      </c>
      <c r="SX204" s="120">
        <f t="shared" si="1696"/>
        <v>95.022720389914667</v>
      </c>
      <c r="SY204" s="15">
        <f t="shared" si="1697"/>
        <v>-9.7104659534941185E-4</v>
      </c>
      <c r="SZ204" s="12"/>
      <c r="TA204" s="11">
        <f t="shared" si="1850"/>
        <v>-9.5968383622854964E-4</v>
      </c>
      <c r="TB204" s="10">
        <f t="shared" si="1698"/>
        <v>95.106291051809535</v>
      </c>
      <c r="TC204" s="9">
        <f t="shared" si="1430"/>
        <v>90.069810388733757</v>
      </c>
      <c r="TD204" s="9">
        <f t="shared" si="1431"/>
        <v>100.14515093897046</v>
      </c>
      <c r="TE204" s="120">
        <f t="shared" si="1699"/>
        <v>95.107480663852101</v>
      </c>
      <c r="TF204" s="15">
        <f t="shared" si="1700"/>
        <v>-9.8252378207392375E-4</v>
      </c>
      <c r="TG204" s="12"/>
      <c r="TH204" s="11">
        <f t="shared" si="1851"/>
        <v>-9.7127982580368587E-4</v>
      </c>
      <c r="TI204" s="10">
        <f t="shared" si="1701"/>
        <v>95.191057550536215</v>
      </c>
      <c r="TJ204" s="9">
        <f t="shared" si="1432"/>
        <v>90.096340148302886</v>
      </c>
      <c r="TK204" s="9">
        <f t="shared" si="1433"/>
        <v>100.28838268319726</v>
      </c>
      <c r="TL204" s="120">
        <f t="shared" si="1702"/>
        <v>95.192361415750071</v>
      </c>
      <c r="TM204" s="15">
        <f t="shared" si="1703"/>
        <v>-9.9390428824834803E-4</v>
      </c>
      <c r="TN204" s="12"/>
      <c r="TO204" s="11">
        <f t="shared" si="1852"/>
        <v>-9.8277942836035568E-4</v>
      </c>
      <c r="TP204" s="10">
        <f t="shared" si="1704"/>
        <v>95.275945206202806</v>
      </c>
      <c r="TQ204" s="9">
        <f t="shared" si="1434"/>
        <v>90.12348805202214</v>
      </c>
      <c r="TR204" s="9">
        <f t="shared" si="1435"/>
        <v>100.43117852826096</v>
      </c>
      <c r="TS204" s="120">
        <f t="shared" si="1705"/>
        <v>95.277333290141542</v>
      </c>
      <c r="TT204" s="15">
        <f t="shared" si="1706"/>
        <v>-1.0051820065698522E-3</v>
      </c>
      <c r="TU204" s="12"/>
      <c r="TV204" s="11">
        <f t="shared" si="1853"/>
        <v>-9.9417646383686349E-4</v>
      </c>
      <c r="TW204" s="10">
        <f t="shared" si="1707"/>
        <v>95.360924515926314</v>
      </c>
      <c r="TX204" s="9">
        <f t="shared" si="1436"/>
        <v>90.151255539402385</v>
      </c>
      <c r="TY204" s="9">
        <f t="shared" si="1437"/>
        <v>100.57347919923829</v>
      </c>
      <c r="TZ204" s="120">
        <f t="shared" si="1708"/>
        <v>95.362367369320339</v>
      </c>
      <c r="UA204" s="15">
        <f t="shared" si="1709"/>
        <v>-1.0163510163080044E-3</v>
      </c>
      <c r="UB204" s="12"/>
      <c r="UC204" s="11">
        <f t="shared" si="1854"/>
        <v>-1.0054649385591809E-3</v>
      </c>
      <c r="UD204" s="10">
        <f t="shared" si="1710"/>
        <v>95.445966412013945</v>
      </c>
      <c r="UE204" s="9">
        <f t="shared" si="1438"/>
        <v>90.179643528061987</v>
      </c>
      <c r="UF204" s="9">
        <f t="shared" si="1439"/>
        <v>100.71522502006381</v>
      </c>
      <c r="UG204" s="120">
        <f t="shared" si="1711"/>
        <v>95.4474342740629</v>
      </c>
      <c r="UH204" s="15">
        <f t="shared" si="1712"/>
        <v>-1.0274054085076547E-3</v>
      </c>
      <c r="UI204" s="12"/>
      <c r="UJ204" s="11">
        <f t="shared" si="1855"/>
        <v>-1.0166388696237773E-3</v>
      </c>
      <c r="UK204" s="10">
        <f t="shared" si="1713"/>
        <v>95.531041358007727</v>
      </c>
      <c r="UL204" s="9">
        <f t="shared" si="1440"/>
        <v>90.208652401732792</v>
      </c>
      <c r="UM204" s="9">
        <f t="shared" si="1441"/>
        <v>100.85636132189073</v>
      </c>
      <c r="UN204" s="120">
        <f t="shared" si="1714"/>
        <v>95.532506861811754</v>
      </c>
      <c r="UO204" s="15">
        <f t="shared" si="1715"/>
        <v>-1.0383398145693502E-3</v>
      </c>
      <c r="UP204" s="12"/>
      <c r="UQ204" s="11">
        <f t="shared" si="1856"/>
        <v>-1.0276928164847953E-3</v>
      </c>
      <c r="UR204" s="10">
        <f t="shared" si="1716"/>
        <v>95.616122061878798</v>
      </c>
      <c r="US204" s="9">
        <f t="shared" si="1442"/>
        <v>90.238282028831577</v>
      </c>
      <c r="UT204" s="9">
        <f t="shared" si="1443"/>
        <v>100.99686474802243</v>
      </c>
      <c r="UU204" s="120">
        <f t="shared" si="1717"/>
        <v>95.617573388427004</v>
      </c>
      <c r="UV204" s="15">
        <f t="shared" si="1718"/>
        <v>-1.0491519696340422E-3</v>
      </c>
      <c r="UW204" s="12"/>
      <c r="UX204" s="11">
        <f t="shared" si="1857"/>
        <v>-1.0386244589398669E-3</v>
      </c>
      <c r="UY204" s="10">
        <f t="shared" si="1719"/>
        <v>95.70119671209909</v>
      </c>
      <c r="UZ204" s="9">
        <f t="shared" si="1444"/>
        <v>90.268531930836929</v>
      </c>
      <c r="VA204" s="9">
        <f t="shared" si="1445"/>
        <v>101.13672297201775</v>
      </c>
      <c r="VB204" s="120">
        <f t="shared" si="1720"/>
        <v>95.702627451427333</v>
      </c>
      <c r="VC204" s="15">
        <f t="shared" si="1721"/>
        <v>-1.0598407183201415E-3</v>
      </c>
      <c r="VD204" s="12"/>
      <c r="VE204" s="11">
        <f t="shared" si="1858"/>
        <v>-1.0494325926449955E-3</v>
      </c>
      <c r="VF204" s="10">
        <f t="shared" si="1722"/>
        <v>95.78625886730542</v>
      </c>
      <c r="VG204" s="9">
        <f t="shared" si="1446"/>
        <v>90.299401343969933</v>
      </c>
      <c r="VH204" s="9">
        <f t="shared" si="1447"/>
        <v>101.27592483997032</v>
      </c>
      <c r="VI204" s="120">
        <f t="shared" si="1723"/>
        <v>95.787663091970131</v>
      </c>
      <c r="VJ204" s="15">
        <f t="shared" si="1724"/>
        <v>-1.0704050474065856E-3</v>
      </c>
      <c r="VK204" s="12"/>
      <c r="VL204" s="11">
        <f t="shared" si="1859"/>
        <v>-1.0601161566513512E-3</v>
      </c>
      <c r="VM204" s="10">
        <f t="shared" si="1725"/>
        <v>95.871302531435475</v>
      </c>
      <c r="VN204" s="9">
        <f t="shared" si="1448"/>
        <v>90.330889227338375</v>
      </c>
      <c r="VO204" s="9">
        <f t="shared" si="1449"/>
        <v>101.41446032856744</v>
      </c>
      <c r="VP204" s="120">
        <f t="shared" si="1726"/>
        <v>95.872674777952909</v>
      </c>
      <c r="VQ204" s="15">
        <f t="shared" si="1727"/>
        <v>-1.080844080948609E-3</v>
      </c>
      <c r="VR204" s="12"/>
      <c r="VS204" s="11">
        <f t="shared" si="1860"/>
        <v>-1.070674228556607E-3</v>
      </c>
      <c r="VT204" s="10">
        <f t="shared" si="1728"/>
        <v>95.956322136859995</v>
      </c>
      <c r="VU204" s="9">
        <f t="shared" si="1450"/>
        <v>90.362994271277429</v>
      </c>
      <c r="VV204" s="9">
        <f t="shared" si="1451"/>
        <v>101.55232050299168</v>
      </c>
      <c r="VW204" s="120">
        <f t="shared" si="1729"/>
        <v>95.95765738713456</v>
      </c>
      <c r="VX204" s="15">
        <f t="shared" si="1730"/>
        <v>-1.0911570753590653E-3</v>
      </c>
      <c r="VY204" s="12"/>
      <c r="VZ204" s="11">
        <f t="shared" si="1861"/>
        <v>-1.0811060196169412E-3</v>
      </c>
      <c r="WA204" s="10">
        <f t="shared" si="1731"/>
        <v>96.041312527526145</v>
      </c>
      <c r="WB204" s="9">
        <f t="shared" si="1452"/>
        <v>90.395714905853922</v>
      </c>
      <c r="WC204" s="9">
        <f t="shared" si="1453"/>
        <v>101.68949747479161</v>
      </c>
      <c r="WD204" s="120">
        <f t="shared" si="1732"/>
        <v>96.042606190322772</v>
      </c>
      <c r="WE204" s="15">
        <f t="shared" si="1733"/>
        <v>-1.1013434144707443E-3</v>
      </c>
      <c r="WF204" s="12"/>
      <c r="WG204" s="11">
        <f t="shared" si="1862"/>
        <v>-1.0914108698353955E-3</v>
      </c>
      <c r="WH204" s="10">
        <f t="shared" si="1734"/>
        <v>96.126268942159371</v>
      </c>
      <c r="WI204" s="9">
        <f t="shared" si="1454"/>
        <v>90.429049309502773</v>
      </c>
      <c r="WJ204" s="9">
        <f t="shared" si="1455"/>
        <v>101.82598435983181</v>
      </c>
      <c r="WK204" s="120">
        <f t="shared" si="1735"/>
        <v>96.12751683466729</v>
      </c>
      <c r="WL204" s="15">
        <f t="shared" si="1736"/>
        <v>-1.1114026045935578E-3</v>
      </c>
      <c r="WM204" s="12"/>
      <c r="WN204" s="11">
        <f t="shared" si="1863"/>
        <v>-1.1015882430405535E-3</v>
      </c>
      <c r="WO204" s="10">
        <f t="shared" si="1737"/>
        <v>96.211186997563317</v>
      </c>
      <c r="WP204" s="9">
        <f t="shared" si="1456"/>
        <v>90.46299541776537</v>
      </c>
      <c r="WQ204" s="9">
        <f t="shared" si="1457"/>
        <v>101.96177523642949</v>
      </c>
      <c r="WR204" s="120">
        <f t="shared" si="1738"/>
        <v>96.212385327097422</v>
      </c>
      <c r="WS204" s="15">
        <f t="shared" si="1739"/>
        <v>-1.1213342695799752E-3</v>
      </c>
      <c r="WT204" s="12"/>
      <c r="WU204" s="11">
        <f t="shared" si="1864"/>
        <v>-1.1116377219691637E-3</v>
      </c>
      <c r="WV204" s="10">
        <f t="shared" si="1740"/>
        <v>96.296062672056991</v>
      </c>
      <c r="WW204" s="9">
        <f t="shared" si="1458"/>
        <v>90.497550932101177</v>
      </c>
      <c r="WX204" s="9">
        <f t="shared" si="1459"/>
        <v>102.09686510377989</v>
      </c>
      <c r="WY204" s="120">
        <f t="shared" si="1741"/>
        <v>96.297208017940534</v>
      </c>
      <c r="WZ204" s="15">
        <f t="shared" si="1742"/>
        <v>-1.1311381459114752E-3</v>
      </c>
      <c r="XA204" s="12"/>
      <c r="XB204" s="11">
        <f t="shared" si="1865"/>
        <v>-1.1215590033656238E-3</v>
      </c>
      <c r="XC204" s="10">
        <f t="shared" si="1743"/>
        <v>96.38089228908612</v>
      </c>
      <c r="XD204" s="9">
        <f t="shared" si="1460"/>
        <v>90.532713328744961</v>
      </c>
      <c r="XE204" s="9">
        <f t="shared" si="1461"/>
        <v>102.231249840758</v>
      </c>
      <c r="XF204" s="120">
        <f t="shared" si="1744"/>
        <v>96.381981584751486</v>
      </c>
      <c r="XG204" s="15">
        <f t="shared" si="1745"/>
        <v>-1.1408140778172437E-3</v>
      </c>
      <c r="XH204" s="12"/>
      <c r="XI204" s="11">
        <f t="shared" si="1866"/>
        <v>-1.1313518931097678E-3</v>
      </c>
      <c r="XJ204" s="10">
        <f t="shared" si="1746"/>
        <v>96.465672501039322</v>
      </c>
      <c r="XK204" s="9">
        <f t="shared" si="1462"/>
        <v>90.568479867584017</v>
      </c>
      <c r="XL204" s="9">
        <f t="shared" si="1463"/>
        <v>102.36492616518557</v>
      </c>
      <c r="XM204" s="120">
        <f t="shared" si="1747"/>
        <v>96.466703016384798</v>
      </c>
      <c r="XN204" s="15">
        <f t="shared" si="1748"/>
        <v>-1.1503620124363085E-3</v>
      </c>
      <c r="XO204" s="12"/>
      <c r="XP204" s="11">
        <f t="shared" si="1867"/>
        <v>-1.1410163013843408E-3</v>
      </c>
      <c r="XQ204" s="10">
        <f t="shared" si="1749"/>
        <v>96.550400273301022</v>
      </c>
      <c r="XR204" s="9">
        <f t="shared" si="1464"/>
        <v>90.604847601030613</v>
      </c>
      <c r="XS204" s="9">
        <f t="shared" si="1465"/>
        <v>102.49789159363937</v>
      </c>
      <c r="XT204" s="120">
        <f t="shared" si="1750"/>
        <v>96.551369597334997</v>
      </c>
      <c r="XU204" s="15">
        <f t="shared" si="1751"/>
        <v>-1.1597819950329138E-3</v>
      </c>
      <c r="XV204" s="12"/>
      <c r="XW204" s="11">
        <f t="shared" si="1868"/>
        <v>-1.1505522378921383E-3</v>
      </c>
      <c r="XX204" s="10">
        <f t="shared" si="1752"/>
        <v>96.635072868567221</v>
      </c>
      <c r="XY204" s="9">
        <f t="shared" si="1466"/>
        <v>90.641813382866843</v>
      </c>
      <c r="XZ204" s="9">
        <f t="shared" si="1467"/>
        <v>102.63014440187047</v>
      </c>
      <c r="YA204" s="120">
        <f t="shared" si="1753"/>
        <v>96.635978892368655</v>
      </c>
      <c r="YB204" s="15">
        <f t="shared" si="1754"/>
        <v>-1.1690741642741663E-3</v>
      </c>
      <c r="YC204" s="12"/>
      <c r="YD204" s="11">
        <f t="shared" si="1869"/>
        <v>-1.159959807132113E-3</v>
      </c>
      <c r="YE204" s="10">
        <f t="shared" si="1755"/>
        <v>96.719687831448084</v>
      </c>
      <c r="YF204" s="9">
        <f t="shared" si="1468"/>
        <v>90.679373877040362</v>
      </c>
      <c r="YG204" s="9">
        <f t="shared" si="1469"/>
        <v>102.76168358590004</v>
      </c>
      <c r="YH204" s="120">
        <f t="shared" si="1756"/>
        <v>96.72052873147021</v>
      </c>
      <c r="YI204" s="15">
        <f t="shared" si="1757"/>
        <v>-1.1782387475784569E-3</v>
      </c>
      <c r="YJ204" s="12"/>
      <c r="YK204" s="11">
        <f t="shared" si="1870"/>
        <v>-1.169239203743062E-3</v>
      </c>
      <c r="YL204" s="10">
        <f t="shared" si="1758"/>
        <v>96.804242973379644</v>
      </c>
      <c r="YM204" s="9">
        <f t="shared" si="1470"/>
        <v>90.717525566390904</v>
      </c>
      <c r="YN204" s="9">
        <f t="shared" si="1471"/>
        <v>102.8925088238516</v>
      </c>
      <c r="YO204" s="120">
        <f t="shared" si="1759"/>
        <v>96.805017195121252</v>
      </c>
      <c r="YP204" s="15">
        <f t="shared" si="1760"/>
        <v>-1.187276056542423E-3</v>
      </c>
      <c r="YQ204" s="12"/>
      <c r="YR204" s="11">
        <f t="shared" si="1871"/>
        <v>-1.1783907079229623E-3</v>
      </c>
      <c r="YS204" s="10">
        <f t="shared" si="1761"/>
        <v>96.888736357865056</v>
      </c>
      <c r="YT204" s="9">
        <f t="shared" si="1472"/>
        <v>90.756264761289074</v>
      </c>
      <c r="YU204" s="9">
        <f t="shared" si="1473"/>
        <v>103.02262043856432</v>
      </c>
      <c r="YV204" s="120">
        <f t="shared" si="1762"/>
        <v>96.889442599926696</v>
      </c>
      <c r="YW204" s="15">
        <f t="shared" si="1763"/>
        <v>-1.1961864824526743E-3</v>
      </c>
      <c r="YX204" s="12"/>
      <c r="YY204" s="11">
        <f t="shared" si="1872"/>
        <v>-1.1874146809302765E-3</v>
      </c>
      <c r="YZ204" s="10">
        <f t="shared" si="1764"/>
        <v>96.973166286058856</v>
      </c>
      <c r="ZA204" s="9">
        <f t="shared" si="1474"/>
        <v>90.795587608170251</v>
      </c>
      <c r="ZB204" s="9">
        <f t="shared" si="1475"/>
        <v>103.1520193610413</v>
      </c>
      <c r="ZC204" s="120">
        <f t="shared" si="1765"/>
        <v>96.973803484605781</v>
      </c>
      <c r="ZD204" s="15">
        <f t="shared" si="1766"/>
        <v>-1.2049704918891296E-3</v>
      </c>
      <c r="ZE204" s="12"/>
      <c r="ZF204" s="11">
        <f t="shared" si="1873"/>
        <v>-1.1963115606743648E-3</v>
      </c>
      <c r="ZG204" s="10">
        <f t="shared" si="1767"/>
        <v>97.05753128271293</v>
      </c>
      <c r="ZH204" s="9">
        <f t="shared" si="1476"/>
        <v>90.835490097947854</v>
      </c>
      <c r="ZI204" s="9">
        <f t="shared" si="1477"/>
        <v>103.28070709476557</v>
      </c>
      <c r="ZJ204" s="120">
        <f t="shared" si="1768"/>
        <v>97.058098596356714</v>
      </c>
      <c r="ZK204" s="15">
        <f t="shared" si="1769"/>
        <v>-1.2136286224247548E-3</v>
      </c>
      <c r="ZL204" s="12"/>
      <c r="ZM204" s="11">
        <f t="shared" si="1874"/>
        <v>-1.2050818573999273E-3</v>
      </c>
      <c r="ZN204" s="10">
        <f t="shared" si="1770"/>
        <v>97.141830082493186</v>
      </c>
      <c r="ZO204" s="9">
        <f t="shared" si="1478"/>
        <v>90.87596807429172</v>
      </c>
      <c r="ZP204" s="9">
        <f t="shared" si="1479"/>
        <v>103.4086856809229</v>
      </c>
      <c r="ZQ204" s="120">
        <f t="shared" si="1771"/>
        <v>97.142326877607303</v>
      </c>
      <c r="ZR204" s="15">
        <f t="shared" si="1772"/>
        <v>-1.2221614784268938E-3</v>
      </c>
      <c r="ZS204" s="12"/>
      <c r="ZT204" s="11">
        <f t="shared" si="1875"/>
        <v>-1.2137261494708841E-3</v>
      </c>
      <c r="ZU204" s="10">
        <f t="shared" si="1773"/>
        <v>97.226061616679658</v>
      </c>
      <c r="ZV204" s="9">
        <f t="shared" si="1480"/>
        <v>90.917017241758543</v>
      </c>
      <c r="ZW204" s="9">
        <f t="shared" si="1481"/>
        <v>103.53595766455601</v>
      </c>
      <c r="ZX204" s="120">
        <f t="shared" si="1774"/>
        <v>97.226487453157276</v>
      </c>
      <c r="ZY204" s="15">
        <f t="shared" si="1775"/>
        <v>-1.2305697269638415E-3</v>
      </c>
      <c r="ZZ204" s="12"/>
      <c r="AAA204" s="11">
        <f t="shared" si="1876"/>
        <v>-1.2222450792575162E-3</v>
      </c>
      <c r="AAB204" s="10">
        <f t="shared" si="1776"/>
        <v>97.310225000256168</v>
      </c>
      <c r="AAC204" s="9">
        <f t="shared" si="1482"/>
        <v>90.958633173762649</v>
      </c>
      <c r="AAD204" s="9">
        <f t="shared" si="1483"/>
        <v>103.66252606167853</v>
      </c>
      <c r="AAE204" s="120">
        <f t="shared" si="1777"/>
        <v>97.310579617720592</v>
      </c>
      <c r="AAF204" s="15">
        <f t="shared" si="1778"/>
        <v>-1.2388540938205719E-3</v>
      </c>
      <c r="AAG204" s="12"/>
      <c r="AAH204" s="11">
        <f t="shared" si="1877"/>
        <v>-1.2306393491309949E-3</v>
      </c>
      <c r="AAI204" s="10">
        <f t="shared" si="1779"/>
        <v>97.394319519398238</v>
      </c>
      <c r="AAJ204" s="9">
        <f t="shared" si="1484"/>
        <v>91.000811320376698</v>
      </c>
      <c r="AAK204" s="9">
        <f t="shared" si="1485"/>
        <v>103.78839432736424</v>
      </c>
      <c r="AAL204" s="120">
        <f t="shared" si="1780"/>
        <v>97.394602823870471</v>
      </c>
      <c r="AAM204" s="15">
        <f t="shared" si="1781"/>
        <v>-1.2470153596261802E-3</v>
      </c>
      <c r="AAN204" s="12"/>
      <c r="AAO204" s="11">
        <f t="shared" si="1782"/>
        <v>-1.2389097175679678E-3</v>
      </c>
      <c r="AAP204" s="10">
        <f t="shared" si="1783"/>
        <v>97.478344619362133</v>
      </c>
      <c r="AAQ204" s="9">
        <f t="shared" si="1486"/>
        <v>91.043547015953152</v>
      </c>
      <c r="AAR204" s="9">
        <f t="shared" si="1487"/>
        <v>103.9135663248301</v>
      </c>
      <c r="AAS204" s="120">
        <f t="shared" si="1784"/>
        <v>97.478556670391626</v>
      </c>
      <c r="AAT204" s="15">
        <f t="shared" si="1785"/>
        <v>-1.2550543560957E-3</v>
      </c>
      <c r="AAU204" s="12"/>
      <c r="AAV204" s="11">
        <f t="shared" si="1786"/>
        <v>-1.2470569953680966E-3</v>
      </c>
      <c r="AAW204" s="10">
        <f t="shared" si="1787"/>
        <v>97.56229989277999</v>
      </c>
      <c r="AAX204" s="9">
        <f t="shared" si="1488"/>
        <v>91.086835486558314</v>
      </c>
      <c r="AAY204" s="9">
        <f t="shared" si="1489"/>
        <v>104.03804629552045</v>
      </c>
      <c r="AAZ204" s="120">
        <f t="shared" si="1788"/>
        <v>97.562440891039387</v>
      </c>
      <c r="ABA204" s="15">
        <f t="shared" si="1789"/>
        <v>-1.2629719623878358E-3</v>
      </c>
      <c r="ABB204" s="12"/>
      <c r="ABC204" s="11">
        <f t="shared" si="1227"/>
        <v>-1.255082041986211E-3</v>
      </c>
      <c r="ABD204" s="10">
        <f t="shared" si="1228"/>
        <v>97.64618506836095</v>
      </c>
      <c r="ABE204" s="9">
        <f t="shared" si="1490"/>
        <v>91.130671857212079</v>
      </c>
      <c r="ABF204" s="9">
        <f t="shared" si="1229"/>
        <v>104.16183883020207</v>
      </c>
      <c r="ABG204" s="120">
        <f t="shared" si="1790"/>
        <v>97.646255343707082</v>
      </c>
      <c r="ABH204" s="15">
        <f t="shared" si="1230"/>
        <v>-1.270769101580211E-3</v>
      </c>
      <c r="ABI204" s="12"/>
      <c r="ABJ204" s="11">
        <f t="shared" si="1231"/>
        <v>-1.2629857619808609E-3</v>
      </c>
      <c r="ABK204" s="10">
        <f t="shared" si="1232"/>
        <v>97.72999999999999</v>
      </c>
      <c r="ABL204" s="9">
        <f t="shared" si="1491"/>
        <v>91.175051158927388</v>
      </c>
      <c r="ABM204" s="9"/>
      <c r="ABN204" s="101">
        <f t="shared" si="1791"/>
        <v>97.72999999999999</v>
      </c>
      <c r="ABO204" s="15">
        <f t="shared" si="1233"/>
        <v>-1.2784467372629778E-3</v>
      </c>
      <c r="ABP204" s="11"/>
      <c r="ABQ204" s="11"/>
    </row>
    <row r="205" spans="1:745" x14ac:dyDescent="0.2">
      <c r="A205" s="1">
        <f t="shared" si="1492"/>
        <v>175.2</v>
      </c>
      <c r="B205" s="1">
        <f t="shared" si="1792"/>
        <v>-530.86680486868977</v>
      </c>
      <c r="C205" s="1">
        <f t="shared" si="1793"/>
        <v>-2564065.8939724509</v>
      </c>
      <c r="D205" s="2">
        <f t="shared" si="1794"/>
        <v>119.74</v>
      </c>
      <c r="E205" s="7">
        <f t="shared" si="1795"/>
        <v>2.8300000000000001E-3</v>
      </c>
      <c r="F205" s="1">
        <f t="shared" si="1796"/>
        <v>6.2352202539999999E-2</v>
      </c>
      <c r="G205" s="2">
        <f t="shared" si="1797"/>
        <v>3500</v>
      </c>
      <c r="H205" s="3">
        <f t="shared" si="1164"/>
        <v>58.333333333333336</v>
      </c>
      <c r="I205" s="3">
        <f t="shared" si="1165"/>
        <v>366.52</v>
      </c>
      <c r="J205" s="1">
        <f t="shared" si="1798"/>
        <v>0.77</v>
      </c>
      <c r="K205" s="1">
        <f t="shared" si="1799"/>
        <v>0.65</v>
      </c>
      <c r="L205" s="1">
        <f t="shared" si="1166"/>
        <v>0.50050000000000006</v>
      </c>
      <c r="M205" s="40">
        <f t="shared" si="1167"/>
        <v>9.0273513153513143</v>
      </c>
      <c r="N205" s="40">
        <f t="shared" si="1168"/>
        <v>685.17596483516479</v>
      </c>
      <c r="O205" s="1">
        <f t="shared" si="1800"/>
        <v>22.01</v>
      </c>
      <c r="P205" s="1">
        <f t="shared" si="1801"/>
        <v>101</v>
      </c>
      <c r="Q205" s="2">
        <f t="shared" si="1802"/>
        <v>9568.08</v>
      </c>
      <c r="R205" s="1">
        <f t="shared" si="1169"/>
        <v>95.680800000000005</v>
      </c>
      <c r="S205" s="7">
        <f t="shared" si="1803"/>
        <v>0.1084</v>
      </c>
      <c r="T205" s="7">
        <f t="shared" si="1170"/>
        <v>9.228889823999999E-3</v>
      </c>
      <c r="U205" s="7">
        <f t="shared" si="1171"/>
        <v>5.2029491518009133E-2</v>
      </c>
      <c r="V205" s="40">
        <f t="shared" si="1172"/>
        <v>5127.2756619537149</v>
      </c>
      <c r="W205" s="1">
        <f t="shared" si="1804"/>
        <v>0</v>
      </c>
      <c r="X205" s="1">
        <f t="shared" si="1805"/>
        <v>119.74</v>
      </c>
      <c r="Y205" s="1">
        <f t="shared" si="1806"/>
        <v>97.72999999999999</v>
      </c>
      <c r="Z205" s="6">
        <f t="shared" si="1173"/>
        <v>0.80246106979523479</v>
      </c>
      <c r="AA205" s="2">
        <f t="shared" si="1807"/>
        <v>464.2</v>
      </c>
      <c r="AB205" s="40">
        <f t="shared" si="1174"/>
        <v>27481.926356927921</v>
      </c>
      <c r="AC205" s="1">
        <f t="shared" si="1175"/>
        <v>0.20611977595863853</v>
      </c>
      <c r="AD205" s="2">
        <f t="shared" si="1878"/>
        <v>83</v>
      </c>
      <c r="AE205" s="10">
        <f t="shared" si="1176"/>
        <v>17.107941404566997</v>
      </c>
      <c r="AF205" s="12">
        <f t="shared" si="1177"/>
        <v>6.7895775003028624E-2</v>
      </c>
      <c r="AG205" s="43">
        <f t="shared" si="1178"/>
        <v>-1.3391343143703515E-4</v>
      </c>
      <c r="AH205" s="97">
        <f t="shared" si="1179"/>
        <v>3.4492128257860984E-5</v>
      </c>
      <c r="AI205" s="11">
        <f t="shared" si="1180"/>
        <v>0</v>
      </c>
      <c r="AJ205" s="43">
        <f t="shared" si="1181"/>
        <v>2.0137233162499731E-3</v>
      </c>
      <c r="AK205" s="43"/>
      <c r="AL205" s="11">
        <f t="shared" si="1182"/>
        <v>0</v>
      </c>
      <c r="AM205" s="10">
        <f t="shared" si="1183"/>
        <v>89.415738788480837</v>
      </c>
      <c r="AN205" s="9"/>
      <c r="AO205" s="9">
        <f t="shared" si="1184"/>
        <v>89.247732989828236</v>
      </c>
      <c r="AP205" s="108">
        <f t="shared" si="1493"/>
        <v>89.247732989828236</v>
      </c>
      <c r="AQ205" s="15">
        <f t="shared" si="1185"/>
        <v>0</v>
      </c>
      <c r="AR205" s="49"/>
      <c r="AS205" s="11">
        <f t="shared" si="1186"/>
        <v>1.6384254239703781E-5</v>
      </c>
      <c r="AT205" s="10">
        <f t="shared" si="1187"/>
        <v>89.331732200478342</v>
      </c>
      <c r="AU205" s="9">
        <f t="shared" si="1188"/>
        <v>89.247732989828236</v>
      </c>
      <c r="AV205" s="9">
        <f t="shared" si="1189"/>
        <v>89.080524849581806</v>
      </c>
      <c r="AW205" s="101">
        <f t="shared" si="1494"/>
        <v>89.164128919705021</v>
      </c>
      <c r="AX205" s="15">
        <f t="shared" si="1495"/>
        <v>1.6305749024494275E-5</v>
      </c>
      <c r="AY205" s="49"/>
      <c r="AZ205" s="11">
        <f t="shared" si="1190"/>
        <v>3.2691428586501666E-5</v>
      </c>
      <c r="BA205" s="10">
        <f t="shared" si="1191"/>
        <v>89.24811344498238</v>
      </c>
      <c r="BB205" s="9">
        <f t="shared" si="1192"/>
        <v>89.247725683003708</v>
      </c>
      <c r="BC205" s="9">
        <f t="shared" si="1193"/>
        <v>88.914094565762952</v>
      </c>
      <c r="BD205" s="101">
        <f t="shared" si="1496"/>
        <v>89.080910124383337</v>
      </c>
      <c r="BE205" s="15">
        <f t="shared" si="1194"/>
        <v>3.253493075439736E-5</v>
      </c>
      <c r="BF205" s="49"/>
      <c r="BG205" s="11">
        <f t="shared" si="1195"/>
        <v>4.8922008676700705E-5</v>
      </c>
      <c r="BH205" s="10">
        <f t="shared" si="1196"/>
        <v>89.164865415961017</v>
      </c>
      <c r="BI205" s="9">
        <f t="shared" si="1197"/>
        <v>89.247696592787776</v>
      </c>
      <c r="BJ205" s="9">
        <f t="shared" si="1198"/>
        <v>88.748422535557239</v>
      </c>
      <c r="BK205" s="101">
        <f t="shared" si="1497"/>
        <v>88.998059564172507</v>
      </c>
      <c r="BL205" s="15">
        <f t="shared" si="1199"/>
        <v>4.8688045089455111E-5</v>
      </c>
      <c r="BM205" s="49"/>
      <c r="BN205" s="11">
        <f t="shared" si="1200"/>
        <v>6.5076481072924577E-5</v>
      </c>
      <c r="BO205" s="10">
        <f t="shared" si="1201"/>
        <v>89.081971208588286</v>
      </c>
      <c r="BP205" s="9">
        <f t="shared" si="1202"/>
        <v>89.247631446174111</v>
      </c>
      <c r="BQ205" s="9">
        <f t="shared" si="1203"/>
        <v>88.583489358241579</v>
      </c>
      <c r="BR205" s="101">
        <f t="shared" si="1498"/>
        <v>88.915560402207845</v>
      </c>
      <c r="BS205" s="15">
        <f t="shared" si="1204"/>
        <v>6.4765592072678354E-5</v>
      </c>
      <c r="BT205" s="12"/>
      <c r="BU205" s="11">
        <f t="shared" si="1205"/>
        <v>8.1155332712791499E-5</v>
      </c>
      <c r="BV205" s="10">
        <f t="shared" si="1206"/>
        <v>88.99941411936328</v>
      </c>
      <c r="BW205" s="9">
        <f t="shared" si="1207"/>
        <v>89.247516170982777</v>
      </c>
      <c r="BX205" s="9">
        <f t="shared" si="1208"/>
        <v>88.419275837850293</v>
      </c>
      <c r="BY205" s="101">
        <f t="shared" si="1499"/>
        <v>88.833396004416528</v>
      </c>
      <c r="BZ205" s="15">
        <f t="shared" si="1209"/>
        <v>8.0768071363740854E-5</v>
      </c>
      <c r="CA205" s="12"/>
      <c r="CB205" s="11">
        <f t="shared" si="1210"/>
        <v>9.7159050384612534E-5</v>
      </c>
      <c r="CC205" s="10">
        <f t="shared" si="1211"/>
        <v>88.917177646109423</v>
      </c>
      <c r="CD205" s="9">
        <f t="shared" si="1212"/>
        <v>89.24733689314867</v>
      </c>
      <c r="CE205" s="9">
        <f t="shared" si="1213"/>
        <v>88.255762985584582</v>
      </c>
      <c r="CF205" s="101">
        <f t="shared" si="1500"/>
        <v>88.751549939366626</v>
      </c>
      <c r="CG205" s="15">
        <f t="shared" si="1214"/>
        <v>9.6695981739575114E-5</v>
      </c>
      <c r="CH205" s="12"/>
      <c r="CI205" s="11">
        <f t="shared" si="1215"/>
        <v>1.1308812022995812E-4</v>
      </c>
      <c r="CJ205" s="10">
        <f t="shared" si="1216"/>
        <v>88.835245487857392</v>
      </c>
      <c r="CK205" s="9">
        <f t="shared" si="1217"/>
        <v>89.247079934034943</v>
      </c>
      <c r="CL205" s="9">
        <f t="shared" si="1218"/>
        <v>88.09293202198117</v>
      </c>
      <c r="CM205" s="101">
        <f t="shared" si="1501"/>
        <v>88.670005978008049</v>
      </c>
      <c r="CN205" s="15">
        <f t="shared" si="1219"/>
        <v>1.1254982062091886E-4</v>
      </c>
      <c r="CO205" s="12"/>
      <c r="CP205" s="11">
        <f t="shared" si="1220"/>
        <v>1.2894302727182311E-4</v>
      </c>
      <c r="CQ205" s="10">
        <f t="shared" si="1221"/>
        <v>88.75360154462075</v>
      </c>
      <c r="CR205" s="9">
        <f t="shared" si="1222"/>
        <v>89.246731807773784</v>
      </c>
      <c r="CS205" s="9">
        <f t="shared" si="1309"/>
        <v>87.930764378847428</v>
      </c>
      <c r="CT205" s="101">
        <f t="shared" si="1502"/>
        <v>88.588748093310613</v>
      </c>
      <c r="CU205" s="15">
        <f t="shared" si="1223"/>
        <v>1.2833008362426348E-4</v>
      </c>
      <c r="CV205" s="12"/>
      <c r="CW205" s="11">
        <f t="shared" si="1503"/>
        <v>1.4472425496791946E-4</v>
      </c>
      <c r="CX205" s="10">
        <f t="shared" si="1504"/>
        <v>88.672229917068933</v>
      </c>
      <c r="CY205" s="9">
        <f t="shared" si="1310"/>
        <v>89.246279218636587</v>
      </c>
      <c r="CZ205" s="9">
        <f t="shared" si="1311"/>
        <v>87.76924170096855</v>
      </c>
      <c r="DA205" s="101">
        <f t="shared" si="1505"/>
        <v>88.507760459802569</v>
      </c>
      <c r="DB205" s="15">
        <f t="shared" si="1506"/>
        <v>1.4403726413894644E-4</v>
      </c>
      <c r="DC205" s="12"/>
      <c r="DD205" s="11">
        <f t="shared" si="1507"/>
        <v>1.6043228478876927E-4</v>
      </c>
      <c r="DE205" s="10">
        <f t="shared" si="1508"/>
        <v>88.591114906101353</v>
      </c>
      <c r="DF205" s="9">
        <f t="shared" si="1312"/>
        <v>89.24570905843548</v>
      </c>
      <c r="DG205" s="9">
        <f t="shared" si="1313"/>
        <v>87.608345847603317</v>
      </c>
      <c r="DH205" s="101">
        <f t="shared" si="1509"/>
        <v>88.427027453019406</v>
      </c>
      <c r="DI205" s="15">
        <f t="shared" si="1510"/>
        <v>1.5967185292786094E-4</v>
      </c>
      <c r="DJ205" s="12"/>
      <c r="DK205" s="11">
        <f t="shared" si="1511"/>
        <v>1.7606759581917643E-4</v>
      </c>
      <c r="DL205" s="10">
        <f t="shared" si="1512"/>
        <v>88.51024101233179</v>
      </c>
      <c r="DM205" s="9">
        <f t="shared" si="1314"/>
        <v>89.245008403957854</v>
      </c>
      <c r="DN205" s="9">
        <f t="shared" si="1315"/>
        <v>87.448058893770352</v>
      </c>
      <c r="DO205" s="101">
        <f t="shared" si="1513"/>
        <v>88.346533648864096</v>
      </c>
      <c r="DP205" s="15">
        <f t="shared" si="1514"/>
        <v>1.7523433775187356E-4</v>
      </c>
      <c r="DQ205" s="12"/>
      <c r="DR205" s="11">
        <f t="shared" si="1515"/>
        <v>1.9163066438311019E-4</v>
      </c>
      <c r="DS205" s="10">
        <f t="shared" si="1516"/>
        <v>88.42959293548472</v>
      </c>
      <c r="DT205" s="9">
        <f t="shared" si="1316"/>
        <v>89.244164514435525</v>
      </c>
      <c r="DU205" s="9">
        <f t="shared" si="1317"/>
        <v>87.288363131338187</v>
      </c>
      <c r="DV205" s="101">
        <f t="shared" si="1517"/>
        <v>88.266263822886856</v>
      </c>
      <c r="DW205" s="15">
        <f t="shared" si="1518"/>
        <v>1.9072520301669256E-4</v>
      </c>
      <c r="DX205" s="12"/>
      <c r="DY205" s="11">
        <f t="shared" si="1519"/>
        <v>2.0712196369083931E-4</v>
      </c>
      <c r="DZ205" s="10">
        <f t="shared" si="1520"/>
        <v>88.349155573710988</v>
      </c>
      <c r="EA205" s="9">
        <f t="shared" si="1318"/>
        <v>89.243164829049917</v>
      </c>
      <c r="EB205" s="9">
        <f t="shared" si="1319"/>
        <v>87.129241069924802</v>
      </c>
      <c r="EC205" s="101">
        <f t="shared" si="1521"/>
        <v>88.186202949487352</v>
      </c>
      <c r="ED205" s="15">
        <f t="shared" si="1522"/>
        <v>2.0614492944188921E-4</v>
      </c>
      <c r="EE205" s="12"/>
      <c r="EF205" s="11">
        <f t="shared" si="1523"/>
        <v>2.2254196350791189E-4</v>
      </c>
      <c r="EG205" s="10">
        <f t="shared" si="1524"/>
        <v>88.26891402282628</v>
      </c>
      <c r="EH205" s="9">
        <f t="shared" si="1320"/>
        <v>89.24199696447441</v>
      </c>
      <c r="EI205" s="9">
        <f t="shared" si="1321"/>
        <v>86.970675437617217</v>
      </c>
      <c r="EJ205" s="101">
        <f t="shared" si="1525"/>
        <v>88.106336201045821</v>
      </c>
      <c r="EK205" s="15">
        <f t="shared" si="1526"/>
        <v>2.2149399375103097E-4</v>
      </c>
      <c r="EL205" s="12"/>
      <c r="EM205" s="11">
        <f t="shared" si="1527"/>
        <v>2.3789112984512229E-4</v>
      </c>
      <c r="EN205" s="10">
        <f t="shared" si="1528"/>
        <v>88.188853575478191</v>
      </c>
      <c r="EO205" s="9">
        <f t="shared" si="1322"/>
        <v>89.240648712455055</v>
      </c>
      <c r="EP205" s="9">
        <f t="shared" si="1323"/>
        <v>86.812649181517429</v>
      </c>
      <c r="EQ205" s="101">
        <f t="shared" si="1529"/>
        <v>88.026648946986242</v>
      </c>
      <c r="ER205" s="15">
        <f t="shared" si="1530"/>
        <v>2.3677286838254887E-4</v>
      </c>
      <c r="ES205" s="12"/>
      <c r="ET205" s="11">
        <f t="shared" si="1531"/>
        <v>2.5316992466891834E-4</v>
      </c>
      <c r="EU205" s="10">
        <f t="shared" si="1532"/>
        <v>88.108959720245565</v>
      </c>
      <c r="EV205" s="9">
        <f t="shared" si="1324"/>
        <v>89.239108037430569</v>
      </c>
      <c r="EW205" s="9">
        <f t="shared" si="1325"/>
        <v>86.655145468122896</v>
      </c>
      <c r="EX205" s="101">
        <f t="shared" si="1533"/>
        <v>87.94712675277674</v>
      </c>
      <c r="EY205" s="15">
        <f t="shared" si="1534"/>
        <v>2.5198202122051074E-4</v>
      </c>
      <c r="EZ205" s="12"/>
      <c r="FA205" s="11">
        <f t="shared" si="1535"/>
        <v>2.6837880563160651E-4</v>
      </c>
      <c r="FB205" s="10">
        <f t="shared" si="1536"/>
        <v>88.029218140674558</v>
      </c>
      <c r="FC205" s="9">
        <f t="shared" si="1326"/>
        <v>89.23736307419243</v>
      </c>
      <c r="FD205" s="9">
        <f t="shared" si="1327"/>
        <v>86.498147683552062</v>
      </c>
      <c r="FE205" s="101">
        <f t="shared" si="1537"/>
        <v>87.867755378872246</v>
      </c>
      <c r="FF205" s="15">
        <f t="shared" si="1538"/>
        <v>2.6712191534447436E-4</v>
      </c>
      <c r="FG205" s="12"/>
      <c r="FH205" s="11">
        <f t="shared" si="1539"/>
        <v>2.8351822582037891E-4</v>
      </c>
      <c r="FI205" s="10">
        <f t="shared" si="1540"/>
        <v>87.949614714257095</v>
      </c>
      <c r="FJ205" s="9">
        <f t="shared" si="1328"/>
        <v>89.235402125585708</v>
      </c>
      <c r="FK205" s="9">
        <f t="shared" si="1329"/>
        <v>86.341639433617786</v>
      </c>
      <c r="FL205" s="101">
        <f t="shared" si="1541"/>
        <v>87.788520779601754</v>
      </c>
      <c r="FM205" s="15">
        <f t="shared" si="1542"/>
        <v>2.8219300879809319E-4</v>
      </c>
      <c r="FN205" s="12"/>
      <c r="FO205" s="11">
        <f t="shared" si="1543"/>
        <v>2.9858863352500185E-4</v>
      </c>
      <c r="FP205" s="10">
        <f t="shared" si="1544"/>
        <v>87.870135511353368</v>
      </c>
      <c r="FQ205" s="9">
        <f t="shared" si="1330"/>
        <v>89.233213660251309</v>
      </c>
      <c r="FR205" s="9">
        <f t="shared" si="1331"/>
        <v>87.280810015147395</v>
      </c>
      <c r="FS205" s="101">
        <f t="shared" si="1545"/>
        <v>88.257011837699352</v>
      </c>
      <c r="FT205" s="15">
        <f t="shared" si="1546"/>
        <v>1.903938635084E-4</v>
      </c>
      <c r="FU205" s="12"/>
      <c r="FV205" s="11">
        <f t="shared" si="1547"/>
        <v>2.0663946980277188E-4</v>
      </c>
      <c r="FW205" s="10">
        <f t="shared" si="1548"/>
        <v>88.339134064770178</v>
      </c>
      <c r="FX205" s="9">
        <f t="shared" si="1332"/>
        <v>89.232217445277982</v>
      </c>
      <c r="FY205" s="9">
        <f t="shared" si="1333"/>
        <v>93.958767733024956</v>
      </c>
      <c r="FZ205" s="101">
        <f t="shared" si="1549"/>
        <v>91.595492589151462</v>
      </c>
      <c r="GA205" s="15">
        <f t="shared" si="1550"/>
        <v>-4.6092219332185652E-4</v>
      </c>
      <c r="GB205" s="12"/>
      <c r="GC205" s="11">
        <f t="shared" si="1551"/>
        <v>-4.4533982011055547E-4</v>
      </c>
      <c r="GD205" s="10">
        <f t="shared" si="1552"/>
        <v>91.680838135344658</v>
      </c>
      <c r="GE205" s="9">
        <f t="shared" si="1334"/>
        <v>89.238055960423893</v>
      </c>
      <c r="GF205" s="9">
        <f t="shared" si="1335"/>
        <v>94.052211324175587</v>
      </c>
      <c r="GG205" s="101">
        <f t="shared" si="1553"/>
        <v>91.64513364229974</v>
      </c>
      <c r="GH205" s="15">
        <f t="shared" si="1554"/>
        <v>-4.6946523662405273E-4</v>
      </c>
      <c r="GI205" s="12"/>
      <c r="GJ205" s="11">
        <f t="shared" si="1224"/>
        <v>-4.5394143956282063E-4</v>
      </c>
      <c r="GK205" s="10">
        <f t="shared" si="1225"/>
        <v>91.730391432687043</v>
      </c>
      <c r="GL205" s="9">
        <f t="shared" si="1336"/>
        <v>89.244112911267138</v>
      </c>
      <c r="GM205" s="9">
        <f t="shared" si="1337"/>
        <v>94.147832192690004</v>
      </c>
      <c r="GN205" s="120">
        <f t="shared" si="1555"/>
        <v>91.695972551978571</v>
      </c>
      <c r="GO205" s="15">
        <f t="shared" si="1226"/>
        <v>-4.7819930161062727E-4</v>
      </c>
      <c r="GP205" s="12"/>
      <c r="GQ205" s="11">
        <f t="shared" si="1556"/>
        <v>-4.6273552554234134E-4</v>
      </c>
      <c r="GR205" s="10">
        <f t="shared" si="1557"/>
        <v>91.781144139233106</v>
      </c>
      <c r="GS205" s="9">
        <f t="shared" si="1338"/>
        <v>89.250397329016224</v>
      </c>
      <c r="GT205" s="9">
        <f t="shared" si="1339"/>
        <v>94.245598645029958</v>
      </c>
      <c r="GU205" s="120">
        <f t="shared" si="1558"/>
        <v>91.747997987023098</v>
      </c>
      <c r="GV205" s="15">
        <f t="shared" si="1559"/>
        <v>-4.8712041689897743E-4</v>
      </c>
      <c r="GW205" s="12"/>
      <c r="GX205" s="11">
        <f t="shared" si="1560"/>
        <v>-4.7171813077038761E-4</v>
      </c>
      <c r="GY205" s="10">
        <f t="shared" si="1561"/>
        <v>91.833084976977517</v>
      </c>
      <c r="GZ205" s="9">
        <f t="shared" si="1340"/>
        <v>89.256918413653722</v>
      </c>
      <c r="HA205" s="9">
        <f t="shared" si="1341"/>
        <v>94.34548059170065</v>
      </c>
      <c r="HB205" s="101">
        <f t="shared" si="1562"/>
        <v>91.801199502677179</v>
      </c>
      <c r="HC205" s="15">
        <f t="shared" si="1563"/>
        <v>-4.9622475107062515E-4</v>
      </c>
      <c r="HD205" s="12"/>
      <c r="HE205" s="11">
        <f t="shared" si="1564"/>
        <v>-4.8088544733344298E-4</v>
      </c>
      <c r="HF205" s="10">
        <f t="shared" si="1565"/>
        <v>91.886203559225564</v>
      </c>
      <c r="HG205" s="9">
        <f t="shared" si="1342"/>
        <v>89.26368553581618</v>
      </c>
      <c r="HH205" s="9">
        <f t="shared" si="1343"/>
        <v>94.447444459635463</v>
      </c>
      <c r="HI205" s="101">
        <f t="shared" si="1566"/>
        <v>91.855564997725821</v>
      </c>
      <c r="HJ205" s="15">
        <f t="shared" si="1567"/>
        <v>-5.055081163555039E-4</v>
      </c>
      <c r="HK205" s="12"/>
      <c r="HL205" s="11">
        <f t="shared" si="1568"/>
        <v>-4.9023330906011926E-4</v>
      </c>
      <c r="HM205" s="10">
        <f t="shared" si="1569"/>
        <v>91.940487840973461</v>
      </c>
      <c r="HN205" s="9">
        <f t="shared" si="1344"/>
        <v>89.270708224837122</v>
      </c>
      <c r="HO205" s="9">
        <f t="shared" si="1345"/>
        <v>94.551455126229399</v>
      </c>
      <c r="HP205" s="120">
        <f t="shared" si="1570"/>
        <v>91.911081675533268</v>
      </c>
      <c r="HQ205" s="15">
        <f t="shared" si="1571"/>
        <v>-5.1496615840039475E-4</v>
      </c>
      <c r="HR205" s="12"/>
      <c r="HS205" s="11">
        <f t="shared" si="1808"/>
        <v>-4.9975738163765191E-4</v>
      </c>
      <c r="HT205" s="10">
        <f t="shared" si="1572"/>
        <v>91.995925082063906</v>
      </c>
      <c r="HU205" s="9">
        <f t="shared" si="1346"/>
        <v>89.277996160853291</v>
      </c>
      <c r="HV205" s="9">
        <f t="shared" si="1347"/>
        <v>94.657477951819786</v>
      </c>
      <c r="HW205" s="120">
        <f t="shared" si="1573"/>
        <v>91.967737056336546</v>
      </c>
      <c r="HX205" s="15">
        <f t="shared" si="1574"/>
        <v>-5.2459455524151517E-4</v>
      </c>
      <c r="HY205" s="12"/>
      <c r="HZ205" s="11">
        <f t="shared" si="1809"/>
        <v>-5.0945336202874952E-4</v>
      </c>
      <c r="IA205" s="10">
        <f t="shared" si="1575"/>
        <v>92.052502861928915</v>
      </c>
      <c r="IB205" s="9">
        <f t="shared" si="1348"/>
        <v>89.285559171799903</v>
      </c>
      <c r="IC205" s="9">
        <f t="shared" si="1349"/>
        <v>94.765474311384835</v>
      </c>
      <c r="ID205" s="120">
        <f t="shared" si="1576"/>
        <v>92.025516741592369</v>
      </c>
      <c r="IE205" s="15">
        <f t="shared" si="1577"/>
        <v>-5.3438858185916676E-4</v>
      </c>
      <c r="IF205" s="12"/>
      <c r="IG205" s="11">
        <f t="shared" si="1810"/>
        <v>-5.1931654177759363E-4</v>
      </c>
      <c r="IH205" s="10">
        <f t="shared" si="1578"/>
        <v>92.110206837544268</v>
      </c>
      <c r="II205" s="9">
        <f t="shared" si="1350"/>
        <v>89.293407217290337</v>
      </c>
      <c r="IJ205" s="9">
        <f t="shared" si="1351"/>
        <v>94.875405122537927</v>
      </c>
      <c r="IK205" s="120">
        <f t="shared" si="1579"/>
        <v>92.084406169914132</v>
      </c>
      <c r="IL205" s="15">
        <f t="shared" si="1580"/>
        <v>-5.4434345579155053E-4</v>
      </c>
      <c r="IM205" s="12"/>
      <c r="IN205" s="11">
        <f t="shared" si="1811"/>
        <v>-5.2934215342618151E-4</v>
      </c>
      <c r="IO205" s="10">
        <f t="shared" si="1581"/>
        <v>92.169022503811931</v>
      </c>
      <c r="IP205" s="9">
        <f t="shared" si="1352"/>
        <v>89.301550381334053</v>
      </c>
      <c r="IQ205" s="9">
        <f t="shared" si="1353"/>
        <v>94.98723085332702</v>
      </c>
      <c r="IR205" s="120">
        <f t="shared" si="1582"/>
        <v>92.144390617330544</v>
      </c>
      <c r="IS205" s="15">
        <f t="shared" si="1583"/>
        <v>-5.5445433860547397E-4</v>
      </c>
      <c r="IT205" s="12"/>
      <c r="IU205" s="11">
        <f t="shared" si="1812"/>
        <v>-5.3952537192629197E-4</v>
      </c>
      <c r="IV205" s="10">
        <f t="shared" si="1584"/>
        <v>92.228935193570138</v>
      </c>
      <c r="IW205" s="9">
        <f t="shared" si="1354"/>
        <v>89.309998864515634</v>
      </c>
      <c r="IX205" s="9">
        <f t="shared" si="1355"/>
        <v>95.100908653195177</v>
      </c>
      <c r="IY205" s="120">
        <f t="shared" si="1585"/>
        <v>92.205453758855413</v>
      </c>
      <c r="IZ205" s="15">
        <f t="shared" si="1586"/>
        <v>-5.6471605687697388E-4</v>
      </c>
      <c r="JA205" s="12"/>
      <c r="JB205" s="11">
        <f t="shared" si="1813"/>
        <v>-5.4986103473423807E-4</v>
      </c>
      <c r="JC205" s="10">
        <f t="shared" si="1587"/>
        <v>92.2899286346628</v>
      </c>
      <c r="JD205" s="9">
        <f t="shared" si="1356"/>
        <v>89.318762966939104</v>
      </c>
      <c r="JE205" s="9">
        <f t="shared" si="1357"/>
        <v>95.21639464522363</v>
      </c>
      <c r="JF205" s="120">
        <f t="shared" si="1588"/>
        <v>92.26757880608136</v>
      </c>
      <c r="JG205" s="15">
        <f t="shared" si="1589"/>
        <v>-5.7512332738876549E-4</v>
      </c>
      <c r="JH205" s="12"/>
      <c r="JI205" s="11">
        <f t="shared" si="1814"/>
        <v>-5.6034386752847043E-4</v>
      </c>
      <c r="JJ205" s="10">
        <f t="shared" si="1590"/>
        <v>92.351986090434167</v>
      </c>
      <c r="JK205" s="9">
        <f t="shared" si="1358"/>
        <v>89.3278530769242</v>
      </c>
      <c r="JL205" s="9">
        <f t="shared" si="1359"/>
        <v>95.33364490890159</v>
      </c>
      <c r="JM205" s="120">
        <f t="shared" si="1591"/>
        <v>92.330748992912902</v>
      </c>
      <c r="JN205" s="15">
        <f t="shared" si="1592"/>
        <v>-5.8567085406998937E-4</v>
      </c>
      <c r="JO205" s="12"/>
      <c r="JP205" s="11">
        <f t="shared" si="1815"/>
        <v>-5.7096858136848269E-4</v>
      </c>
      <c r="JQ205" s="10">
        <f t="shared" si="1593"/>
        <v>92.415090846635565</v>
      </c>
      <c r="JR205" s="9">
        <f t="shared" si="1360"/>
        <v>89.337279662083517</v>
      </c>
      <c r="JS205" s="9">
        <f t="shared" si="1361"/>
        <v>95.45261273473794</v>
      </c>
      <c r="JT205" s="120">
        <f t="shared" si="1594"/>
        <v>92.394946198410736</v>
      </c>
      <c r="JU205" s="15">
        <f t="shared" si="1595"/>
        <v>-5.963530611424381E-4</v>
      </c>
      <c r="JV205" s="12"/>
      <c r="JW205" s="11">
        <f t="shared" si="1816"/>
        <v>-5.8172960496445788E-4</v>
      </c>
      <c r="JX205" s="10">
        <f t="shared" si="1596"/>
        <v>92.479224829741753</v>
      </c>
      <c r="JY205" s="9">
        <f t="shared" si="1362"/>
        <v>89.347053251199981</v>
      </c>
      <c r="JZ205" s="9">
        <f t="shared" si="1363"/>
        <v>95.573249912427798</v>
      </c>
      <c r="KA205" s="120">
        <f t="shared" si="1597"/>
        <v>92.460151581813889</v>
      </c>
      <c r="KB205" s="15">
        <f t="shared" si="1598"/>
        <v>-6.0716422050685745E-4</v>
      </c>
      <c r="KC205" s="12"/>
      <c r="KD205" s="11">
        <f t="shared" si="1817"/>
        <v>-5.9262121233314812E-4</v>
      </c>
      <c r="KE205" s="10">
        <f t="shared" si="1599"/>
        <v>92.544369243498821</v>
      </c>
      <c r="KF205" s="9">
        <f t="shared" si="1364"/>
        <v>89.357184419123797</v>
      </c>
      <c r="KG205" s="9">
        <f t="shared" si="1365"/>
        <v>95.695507190529398</v>
      </c>
      <c r="KH205" s="120">
        <f t="shared" si="1600"/>
        <v>92.526345804826605</v>
      </c>
      <c r="KI205" s="15">
        <f t="shared" si="1601"/>
        <v>-6.1809849804237349E-4</v>
      </c>
      <c r="KJ205" s="12"/>
      <c r="KK205" s="11">
        <f t="shared" si="1818"/>
        <v>-6.0363756915861007E-4</v>
      </c>
      <c r="KL205" s="10">
        <f t="shared" si="1602"/>
        <v>92.610504791557688</v>
      </c>
      <c r="KM205" s="9">
        <f t="shared" si="1366"/>
        <v>89.367683772380474</v>
      </c>
      <c r="KN205" s="9">
        <f t="shared" si="1367"/>
        <v>95.819334811522637</v>
      </c>
      <c r="KO205" s="120">
        <f t="shared" si="1603"/>
        <v>92.593509291951563</v>
      </c>
      <c r="KP205" s="15">
        <f t="shared" si="1604"/>
        <v>-6.2915000718761994E-4</v>
      </c>
      <c r="KQ205" s="12"/>
      <c r="KR205" s="11">
        <f t="shared" si="1819"/>
        <v>-6.147727864804723E-4</v>
      </c>
      <c r="KS205" s="10">
        <f t="shared" si="1605"/>
        <v>92.677611938338771</v>
      </c>
      <c r="KT205" s="9">
        <f t="shared" si="1368"/>
        <v>89.378561935912657</v>
      </c>
      <c r="KU205" s="9">
        <f t="shared" si="1369"/>
        <v>95.944680873562632</v>
      </c>
      <c r="KV205" s="120">
        <f t="shared" si="1606"/>
        <v>92.661621404737645</v>
      </c>
      <c r="KW205" s="15">
        <f t="shared" si="1607"/>
        <v>-6.4031265047567168E-4</v>
      </c>
      <c r="KX205" s="12"/>
      <c r="KY205" s="11">
        <f t="shared" si="1820"/>
        <v>-6.2602076164754324E-4</v>
      </c>
      <c r="KZ205" s="10">
        <f t="shared" si="1608"/>
        <v>92.745670080228081</v>
      </c>
      <c r="LA205" s="9">
        <f t="shared" si="1370"/>
        <v>89.389829533698631</v>
      </c>
      <c r="LB205" s="9">
        <f t="shared" si="1371"/>
        <v>96.071492180097295</v>
      </c>
      <c r="LC205" s="120">
        <f t="shared" si="1609"/>
        <v>92.73066085689797</v>
      </c>
      <c r="LD205" s="15">
        <f t="shared" si="1610"/>
        <v>-6.5158020427681413E-4</v>
      </c>
      <c r="LE205" s="12"/>
      <c r="LF205" s="11">
        <f t="shared" si="1821"/>
        <v>-6.373752632471472E-4</v>
      </c>
      <c r="LG205" s="10">
        <f t="shared" si="1611"/>
        <v>92.814657961671969</v>
      </c>
      <c r="LH205" s="9">
        <f t="shared" si="1372"/>
        <v>89.401497171382886</v>
      </c>
      <c r="LI205" s="9">
        <f t="shared" si="1373"/>
        <v>96.199714438621271</v>
      </c>
      <c r="LJ205" s="120">
        <f t="shared" si="1612"/>
        <v>92.800605805002078</v>
      </c>
      <c r="LK205" s="15">
        <f t="shared" si="1613"/>
        <v>-6.6294633987437775E-4</v>
      </c>
      <c r="LL205" s="12"/>
      <c r="LM205" s="11">
        <f t="shared" si="1822"/>
        <v>-6.4882995218458657E-4</v>
      </c>
      <c r="LN205" s="10">
        <f t="shared" si="1614"/>
        <v>92.884553765829267</v>
      </c>
      <c r="LO205" s="9">
        <f t="shared" si="1374"/>
        <v>89.413575418918327</v>
      </c>
      <c r="LP205" s="9">
        <f t="shared" si="1375"/>
        <v>96.32929229597967</v>
      </c>
      <c r="LQ205" s="120">
        <f t="shared" si="1615"/>
        <v>92.871433857449006</v>
      </c>
      <c r="LR205" s="15">
        <f t="shared" si="1616"/>
        <v>-6.7440462860018805E-4</v>
      </c>
      <c r="LS205" s="12"/>
      <c r="LT205" s="11">
        <f t="shared" si="1823"/>
        <v>-6.6037838677769113E-4</v>
      </c>
      <c r="LU205" s="10">
        <f t="shared" si="1617"/>
        <v>92.955335123242776</v>
      </c>
      <c r="LV205" s="9">
        <f t="shared" si="1376"/>
        <v>89.426074792719646</v>
      </c>
      <c r="LW205" s="9">
        <f t="shared" si="1377"/>
        <v>96.460169573142522</v>
      </c>
      <c r="LX205" s="120">
        <f t="shared" si="1618"/>
        <v>92.943122182931091</v>
      </c>
      <c r="LY205" s="15">
        <f t="shared" si="1619"/>
        <v>-6.8594856646956583E-4</v>
      </c>
      <c r="LZ205" s="12"/>
      <c r="MA205" s="11">
        <f t="shared" si="1824"/>
        <v>-6.7201404742687945E-4</v>
      </c>
      <c r="MB205" s="10">
        <f t="shared" si="1620"/>
        <v>93.02697922036873</v>
      </c>
      <c r="MC205" s="9">
        <f t="shared" si="1378"/>
        <v>89.439005738096512</v>
      </c>
      <c r="MD205" s="9">
        <f t="shared" si="1379"/>
        <v>96.592289047924865</v>
      </c>
      <c r="ME205" s="120">
        <f t="shared" si="1621"/>
        <v>93.015647393010681</v>
      </c>
      <c r="MF205" s="15">
        <f t="shared" si="1622"/>
        <v>-6.9757155470578187E-4</v>
      </c>
      <c r="MG205" s="12"/>
      <c r="MH205" s="11">
        <f t="shared" si="1825"/>
        <v>-6.8373031702659173E-4</v>
      </c>
      <c r="MI205" s="10">
        <f t="shared" si="1623"/>
        <v>93.09946268142528</v>
      </c>
      <c r="MJ205" s="9">
        <f t="shared" si="1380"/>
        <v>89.45237861038521</v>
      </c>
      <c r="MK205" s="9">
        <f t="shared" si="1381"/>
        <v>96.725592293961171</v>
      </c>
      <c r="ML205" s="120">
        <f t="shared" si="1624"/>
        <v>93.088985452173191</v>
      </c>
      <c r="MM205" s="15">
        <f t="shared" si="1625"/>
        <v>-7.0926688587722136E-4</v>
      </c>
      <c r="MN205" s="12"/>
      <c r="MO205" s="11">
        <f t="shared" si="1826"/>
        <v>-6.9552046700534925E-4</v>
      </c>
      <c r="MP205" s="10">
        <f t="shared" si="1626"/>
        <v>93.172761477792903</v>
      </c>
      <c r="MQ205" s="9">
        <f t="shared" si="1382"/>
        <v>89.466203654940642</v>
      </c>
      <c r="MR205" s="9">
        <f t="shared" si="1383"/>
        <v>96.860020035569804</v>
      </c>
      <c r="MS205" s="120">
        <f t="shared" si="1627"/>
        <v>93.16311184525523</v>
      </c>
      <c r="MT205" s="15">
        <f t="shared" si="1628"/>
        <v>-7.2102778045405594E-4</v>
      </c>
      <c r="MU205" s="12"/>
      <c r="MV205" s="11">
        <f t="shared" si="1827"/>
        <v>-7.0737769397470856E-4</v>
      </c>
      <c r="MW205" s="10">
        <f t="shared" si="1629"/>
        <v>93.246851095750102</v>
      </c>
      <c r="MX205" s="9">
        <f t="shared" si="1384"/>
        <v>89.480490987951043</v>
      </c>
      <c r="MY205" s="9">
        <f t="shared" si="1385"/>
        <v>96.995512206327703</v>
      </c>
      <c r="MZ205" s="120">
        <f t="shared" si="1630"/>
        <v>93.238001597139373</v>
      </c>
      <c r="NA205" s="15">
        <f t="shared" si="1631"/>
        <v>-7.3284739439122629E-4</v>
      </c>
      <c r="NB205" s="12"/>
      <c r="NC205" s="11">
        <f t="shared" si="1828"/>
        <v>-7.1929512731240877E-4</v>
      </c>
      <c r="ND205" s="10">
        <f t="shared" si="1632"/>
        <v>93.321706555961214</v>
      </c>
      <c r="NE205" s="9">
        <f t="shared" si="1386"/>
        <v>89.495250577069754</v>
      </c>
      <c r="NF205" s="9">
        <f t="shared" si="1387"/>
        <v>97.132008010903434</v>
      </c>
      <c r="NG205" s="120">
        <f t="shared" si="1633"/>
        <v>93.313629293986594</v>
      </c>
      <c r="NH205" s="15">
        <f t="shared" si="1634"/>
        <v>-7.4471882704700749E-4</v>
      </c>
      <c r="NI205" s="12"/>
      <c r="NJ205" s="11">
        <f t="shared" si="1829"/>
        <v>-7.3126583708971995E-4</v>
      </c>
      <c r="NK205" s="10">
        <f t="shared" si="1635"/>
        <v>93.397302434523056</v>
      </c>
      <c r="NL205" s="9">
        <f t="shared" si="1388"/>
        <v>89.510492221928843</v>
      </c>
      <c r="NM205" s="9">
        <f t="shared" si="1389"/>
        <v>97.269445990457854</v>
      </c>
      <c r="NN205" s="120">
        <f t="shared" si="1636"/>
        <v>93.389969106193348</v>
      </c>
      <c r="NO205" s="15">
        <f t="shared" si="1637"/>
        <v>-7.5663512946098476E-4</v>
      </c>
      <c r="NP205" s="12"/>
      <c r="NQ205" s="11">
        <f t="shared" si="1830"/>
        <v>-7.4328284236718149E-4</v>
      </c>
      <c r="NR205" s="10">
        <f t="shared" si="1638"/>
        <v>93.473612885759707</v>
      </c>
      <c r="NS205" s="9">
        <f t="shared" si="1390"/>
        <v>89.526225534603682</v>
      </c>
      <c r="NT205" s="9">
        <f t="shared" si="1391"/>
        <v>97.407764091334613</v>
      </c>
      <c r="NU205" s="120">
        <f t="shared" si="1639"/>
        <v>93.466994812969148</v>
      </c>
      <c r="NV205" s="15">
        <f t="shared" si="1640"/>
        <v>-7.6858931295764599E-4</v>
      </c>
      <c r="NW205" s="12"/>
      <c r="NX205" s="11">
        <f t="shared" si="1831"/>
        <v>-7.5533911982503602E-4</v>
      </c>
      <c r="NY205" s="10">
        <f t="shared" si="1641"/>
        <v>93.550611666662007</v>
      </c>
      <c r="NZ205" s="9">
        <f t="shared" si="1392"/>
        <v>89.542459920098764</v>
      </c>
      <c r="OA205" s="9">
        <f t="shared" si="1393"/>
        <v>97.546899736746013</v>
      </c>
      <c r="OB205" s="120">
        <f t="shared" si="1642"/>
        <v>93.544679828422389</v>
      </c>
      <c r="OC205" s="15">
        <f t="shared" si="1643"/>
        <v>-7.8057435803999752E-4</v>
      </c>
      <c r="OD205" s="12"/>
      <c r="OE205" s="11">
        <f t="shared" si="1832"/>
        <v>-7.6742761269281738E-4</v>
      </c>
      <c r="OF205" s="10">
        <f t="shared" si="1644"/>
        <v>93.628272162860526</v>
      </c>
      <c r="OG205" s="9">
        <f t="shared" si="1394"/>
        <v>89.559204556926218</v>
      </c>
      <c r="OH205" s="9">
        <f t="shared" si="1395"/>
        <v>97.686789901151371</v>
      </c>
      <c r="OI205" s="120">
        <f t="shared" si="1645"/>
        <v>93.622997229038788</v>
      </c>
      <c r="OJ205" s="15">
        <f t="shared" si="1646"/>
        <v>-7.9258322353670523E-4</v>
      </c>
      <c r="OK205" s="12"/>
      <c r="OL205" s="11">
        <f t="shared" si="1833"/>
        <v>-7.7954123994163581E-4</v>
      </c>
      <c r="OM205" s="10">
        <f t="shared" si="1647"/>
        <v>93.706567416017009</v>
      </c>
      <c r="ON205" s="9">
        <f t="shared" si="1396"/>
        <v>89.576468377848897</v>
      </c>
      <c r="OO205" s="9">
        <f t="shared" si="1397"/>
        <v>97.8273711869994</v>
      </c>
      <c r="OP205" s="120">
        <f t="shared" si="1648"/>
        <v>93.701919782424142</v>
      </c>
      <c r="OQ205" s="15">
        <f t="shared" si="1649"/>
        <v>-8.0460885596372791E-4</v>
      </c>
      <c r="OR205" s="12"/>
      <c r="OS205" s="11">
        <f t="shared" si="1834"/>
        <v>-7.9167290570003861E-4</v>
      </c>
      <c r="OT205" s="10">
        <f t="shared" si="1650"/>
        <v>93.785470152506633</v>
      </c>
      <c r="OU205" s="9">
        <f t="shared" si="1398"/>
        <v>89.594260050860427</v>
      </c>
      <c r="OV205" s="9">
        <f t="shared" si="1399"/>
        <v>97.968579903503837</v>
      </c>
      <c r="OW205" s="120">
        <f t="shared" si="1651"/>
        <v>93.781419977182139</v>
      </c>
      <c r="OX205" s="15">
        <f t="shared" si="1652"/>
        <v>-8.1664419906110955E-4</v>
      </c>
      <c r="OY205" s="12"/>
      <c r="OZ205" s="11">
        <f t="shared" si="1835"/>
        <v>-8.0381550885404737E-4</v>
      </c>
      <c r="PA205" s="10">
        <f t="shared" si="1653"/>
        <v>93.864952813262164</v>
      </c>
      <c r="PB205" s="9">
        <f t="shared" si="1400"/>
        <v>89.612587960473988</v>
      </c>
      <c r="PC205" s="9">
        <f t="shared" si="1401"/>
        <v>98.110352147105814</v>
      </c>
      <c r="PD205" s="120">
        <f t="shared" si="1654"/>
        <v>93.861470053789901</v>
      </c>
      <c r="PE205" s="15">
        <f t="shared" si="1655"/>
        <v>-8.2868220346415012E-4</v>
      </c>
      <c r="PF205" s="12"/>
      <c r="PG205" s="11">
        <f t="shared" si="1836"/>
        <v>-8.1596195279040194E-4</v>
      </c>
      <c r="PH205" s="10">
        <f t="shared" si="1656"/>
        <v>93.944987584642945</v>
      </c>
      <c r="PI205" s="9">
        <f t="shared" si="1402"/>
        <v>89.631460189391049</v>
      </c>
      <c r="PJ205" s="9">
        <f t="shared" si="1403"/>
        <v>98.25262388327134</v>
      </c>
      <c r="PK205" s="120">
        <f t="shared" si="1657"/>
        <v>93.942042036331202</v>
      </c>
      <c r="PL205" s="15">
        <f t="shared" si="1658"/>
        <v>-8.4071583646774979E-4</v>
      </c>
      <c r="PM205" s="12"/>
      <c r="PN205" s="11">
        <f t="shared" si="1837"/>
        <v>-8.2810515524157349E-4</v>
      </c>
      <c r="PO205" s="10">
        <f t="shared" si="1659"/>
        <v>94.025546430188598</v>
      </c>
      <c r="PP205" s="9">
        <f t="shared" si="1404"/>
        <v>89.650884500620194</v>
      </c>
      <c r="PQ205" s="9">
        <f t="shared" si="1405"/>
        <v>98.39533102926427</v>
      </c>
      <c r="PR205" s="120">
        <f t="shared" si="1660"/>
        <v>94.023107764942239</v>
      </c>
      <c r="PS205" s="15">
        <f t="shared" si="1661"/>
        <v>-8.5273809184194282E-4</v>
      </c>
      <c r="PT205" s="12"/>
      <c r="PU205" s="11">
        <f t="shared" si="1838"/>
        <v>-8.402380581903605E-4</v>
      </c>
      <c r="PV205" s="10">
        <f t="shared" si="1662"/>
        <v>94.10660112311254</v>
      </c>
      <c r="PW205" s="9">
        <f t="shared" si="1406"/>
        <v>89.670868320114323</v>
      </c>
      <c r="PX205" s="9">
        <f t="shared" si="1407"/>
        <v>98.538409537011674</v>
      </c>
      <c r="PY205" s="120">
        <f t="shared" si="1663"/>
        <v>94.104638928562991</v>
      </c>
      <c r="PZ205" s="15">
        <f t="shared" si="1664"/>
        <v>-8.6474199960592888E-4</v>
      </c>
      <c r="QA205" s="12"/>
      <c r="QB205" s="11">
        <f t="shared" si="1839"/>
        <v>-8.5235363774071118E-4</v>
      </c>
      <c r="QC205" s="10">
        <f t="shared" si="1665"/>
        <v>94.188123279126472</v>
      </c>
      <c r="QD205" s="9">
        <f t="shared" si="1408"/>
        <v>89.69141871999031</v>
      </c>
      <c r="QE205" s="9">
        <f t="shared" si="1409"/>
        <v>98.681795195439165</v>
      </c>
      <c r="QF205" s="120">
        <f t="shared" si="1666"/>
        <v>94.18660695771473</v>
      </c>
      <c r="QG205" s="15">
        <f t="shared" si="1667"/>
        <v>-8.7672060838865802E-4</v>
      </c>
      <c r="QH205" s="12"/>
      <c r="QI205" s="11">
        <f t="shared" si="1840"/>
        <v>-8.6444488645527607E-4</v>
      </c>
      <c r="QJ205" s="10">
        <f t="shared" si="1668"/>
        <v>94.27008424866375</v>
      </c>
      <c r="QK205" s="9">
        <f t="shared" si="1410"/>
        <v>89.712542401075183</v>
      </c>
      <c r="QL205" s="9">
        <f t="shared" si="1411"/>
        <v>98.825423919997462</v>
      </c>
      <c r="QM205" s="120">
        <f t="shared" si="1669"/>
        <v>94.268983160536322</v>
      </c>
      <c r="QN205" s="15">
        <f t="shared" si="1670"/>
        <v>-8.8866701536482974E-4</v>
      </c>
      <c r="QO205" s="12"/>
      <c r="QP205" s="11">
        <f t="shared" si="1841"/>
        <v>-8.7650484348855532E-4</v>
      </c>
      <c r="QQ205" s="10">
        <f t="shared" si="1671"/>
        <v>94.352455253491755</v>
      </c>
      <c r="QR205" s="9">
        <f t="shared" si="1412"/>
        <v>89.734245677059377</v>
      </c>
      <c r="QS205" s="9">
        <f t="shared" si="1413"/>
        <v>98.969232080533956</v>
      </c>
      <c r="QT205" s="120">
        <f t="shared" si="1672"/>
        <v>94.351738878796667</v>
      </c>
      <c r="QU205" s="15">
        <f t="shared" si="1673"/>
        <v>-9.0057439977350934E-4</v>
      </c>
      <c r="QV205" s="12"/>
      <c r="QW205" s="11">
        <f t="shared" si="1842"/>
        <v>-8.8852662833607203E-4</v>
      </c>
      <c r="QX205" s="10">
        <f t="shared" si="1674"/>
        <v>94.435207543451384</v>
      </c>
      <c r="QY205" s="9">
        <f t="shared" si="1414"/>
        <v>89.756534460577839</v>
      </c>
      <c r="QZ205" s="9">
        <f t="shared" si="1415"/>
        <v>99.113156400109816</v>
      </c>
      <c r="RA205" s="120">
        <f t="shared" si="1675"/>
        <v>94.434845430343827</v>
      </c>
      <c r="RB205" s="15">
        <f t="shared" si="1676"/>
        <v>-9.1243601440835122E-4</v>
      </c>
      <c r="RC205" s="12"/>
      <c r="RD205" s="11">
        <f t="shared" si="1843"/>
        <v>-9.0050343236869215E-4</v>
      </c>
      <c r="RE205" s="10">
        <f t="shared" si="1677"/>
        <v>94.518312338658589</v>
      </c>
      <c r="RF205" s="9">
        <f t="shared" si="1416"/>
        <v>89.779414249267134</v>
      </c>
      <c r="RG205" s="9">
        <f t="shared" si="1417"/>
        <v>99.257133884973271</v>
      </c>
      <c r="RH205" s="120">
        <f t="shared" si="1678"/>
        <v>94.518274067120203</v>
      </c>
      <c r="RI205" s="15">
        <f t="shared" si="1679"/>
        <v>-9.2424518014842935E-4</v>
      </c>
      <c r="RJ205" s="12"/>
      <c r="RK205" s="11">
        <f t="shared" si="1844"/>
        <v>-9.124285134212484E-4</v>
      </c>
      <c r="RL205" s="10">
        <f t="shared" si="1680"/>
        <v>94.601740787344738</v>
      </c>
      <c r="RM205" s="9">
        <f t="shared" si="1418"/>
        <v>89.802890111942574</v>
      </c>
      <c r="RN205" s="9">
        <f t="shared" si="1419"/>
        <v>99.401101170974243</v>
      </c>
      <c r="RO205" s="120">
        <f t="shared" si="1681"/>
        <v>94.601995641458416</v>
      </c>
      <c r="RP205" s="15">
        <f t="shared" si="1682"/>
        <v>-9.3599522357008867E-4</v>
      </c>
      <c r="RQ205" s="12"/>
      <c r="RR205" s="11">
        <f t="shared" si="1845"/>
        <v>-9.2429513317879351E-4</v>
      </c>
      <c r="RS205" s="10">
        <f t="shared" si="1683"/>
        <v>94.685463630526101</v>
      </c>
      <c r="RT205" s="9">
        <f t="shared" si="1420"/>
        <v>89.826966671967796</v>
      </c>
      <c r="RU205" s="9">
        <f t="shared" si="1421"/>
        <v>99.544996113696612</v>
      </c>
      <c r="RV205" s="120">
        <f t="shared" si="1684"/>
        <v>94.685981392832204</v>
      </c>
      <c r="RW205" s="15">
        <f t="shared" si="1685"/>
        <v>-9.476796336346996E-4</v>
      </c>
      <c r="RX205" s="12"/>
      <c r="RY205" s="11">
        <f t="shared" si="1846"/>
        <v>-9.3609671471936266E-4</v>
      </c>
      <c r="RZ205" s="10">
        <f t="shared" si="1686"/>
        <v>94.769451992693376</v>
      </c>
      <c r="SA205" s="9">
        <f t="shared" si="1422"/>
        <v>89.851648099008983</v>
      </c>
      <c r="SB205" s="9">
        <f t="shared" si="1423"/>
        <v>99.688757132107739</v>
      </c>
      <c r="SC205" s="120">
        <f t="shared" si="1687"/>
        <v>94.770202615558361</v>
      </c>
      <c r="SD205" s="15">
        <f t="shared" si="1688"/>
        <v>-9.5929199848700838E-4</v>
      </c>
      <c r="SE205" s="12"/>
      <c r="SF205" s="11">
        <f t="shared" si="1847"/>
        <v>-9.4782677911276186E-4</v>
      </c>
      <c r="SG205" s="10">
        <f t="shared" si="1689"/>
        <v>94.853677047982984</v>
      </c>
      <c r="SH205" s="9">
        <f t="shared" si="1424"/>
        <v>89.876938098204036</v>
      </c>
      <c r="SI205" s="9">
        <f t="shared" si="1425"/>
        <v>99.832322018016725</v>
      </c>
      <c r="SJ205" s="120">
        <f t="shared" si="1690"/>
        <v>94.854630058110388</v>
      </c>
      <c r="SK205" s="15">
        <f t="shared" si="1691"/>
        <v>-9.7082589041246027E-4</v>
      </c>
      <c r="SL205" s="12"/>
      <c r="SM205" s="11">
        <f t="shared" si="1848"/>
        <v>-9.594788298848537E-4</v>
      </c>
      <c r="SN205" s="10">
        <f t="shared" si="1692"/>
        <v>94.938109416486668</v>
      </c>
      <c r="SO205" s="9">
        <f t="shared" si="1426"/>
        <v>89.902839893753978</v>
      </c>
      <c r="SP205" s="9">
        <f t="shared" si="1427"/>
        <v>99.975630391095578</v>
      </c>
      <c r="SQ205" s="120">
        <f t="shared" si="1693"/>
        <v>94.939235142424778</v>
      </c>
      <c r="SR205" s="15">
        <f t="shared" si="1694"/>
        <v>-9.8227510684528209E-4</v>
      </c>
      <c r="SS205" s="12"/>
      <c r="ST205" s="11">
        <f t="shared" si="1849"/>
        <v>-9.7104659534941185E-4</v>
      </c>
      <c r="SU205" s="10">
        <f t="shared" si="1695"/>
        <v>95.022720389914667</v>
      </c>
      <c r="SV205" s="9">
        <f t="shared" si="1428"/>
        <v>89.929356225741486</v>
      </c>
      <c r="SW205" s="9">
        <f t="shared" si="1429"/>
        <v>100.11862117940132</v>
      </c>
      <c r="SX205" s="120">
        <f t="shared" si="1696"/>
        <v>95.023988702571401</v>
      </c>
      <c r="SY205" s="15">
        <f t="shared" si="1697"/>
        <v>-9.9363342498511942E-4</v>
      </c>
      <c r="SZ205" s="12"/>
      <c r="TA205" s="11">
        <f t="shared" si="1850"/>
        <v>-9.8252378207392375E-4</v>
      </c>
      <c r="TB205" s="10">
        <f t="shared" si="1698"/>
        <v>95.107480663852101</v>
      </c>
      <c r="TC205" s="9">
        <f t="shared" si="1430"/>
        <v>89.956489334539555</v>
      </c>
      <c r="TD205" s="9">
        <f t="shared" si="1431"/>
        <v>100.261234779478</v>
      </c>
      <c r="TE205" s="120">
        <f t="shared" si="1699"/>
        <v>95.108862057008778</v>
      </c>
      <c r="TF205" s="15">
        <f t="shared" si="1700"/>
        <v>-1.0048948139655799E-3</v>
      </c>
      <c r="TG205" s="12"/>
      <c r="TH205" s="11">
        <f t="shared" si="1851"/>
        <v>-9.9390428824834803E-4</v>
      </c>
      <c r="TI205" s="10">
        <f t="shared" si="1701"/>
        <v>95.192361415750071</v>
      </c>
      <c r="TJ205" s="9">
        <f t="shared" si="1432"/>
        <v>89.984240957175416</v>
      </c>
      <c r="TK205" s="9">
        <f t="shared" si="1433"/>
        <v>100.4034110408807</v>
      </c>
      <c r="TL205" s="120">
        <f t="shared" si="1702"/>
        <v>95.193825999028064</v>
      </c>
      <c r="TM205" s="15">
        <f t="shared" si="1703"/>
        <v>-1.016053238664287E-3</v>
      </c>
      <c r="TN205" s="12"/>
      <c r="TO205" s="11">
        <f t="shared" si="1852"/>
        <v>-1.0051820065698522E-3</v>
      </c>
      <c r="TP205" s="10">
        <f t="shared" si="1704"/>
        <v>95.277333290141542</v>
      </c>
      <c r="TQ205" s="9">
        <f t="shared" si="1434"/>
        <v>90.012612313648148</v>
      </c>
      <c r="TR205" s="9">
        <f t="shared" si="1435"/>
        <v>100.54509121057869</v>
      </c>
      <c r="TS205" s="120">
        <f t="shared" si="1705"/>
        <v>95.278851762113419</v>
      </c>
      <c r="TT205" s="15">
        <f t="shared" si="1706"/>
        <v>-1.0271028506508278E-3</v>
      </c>
      <c r="TU205" s="12"/>
      <c r="TV205" s="11">
        <f t="shared" si="1853"/>
        <v>-1.0163510163080044E-3</v>
      </c>
      <c r="TW205" s="10">
        <f t="shared" si="1707"/>
        <v>95.362367369320339</v>
      </c>
      <c r="TX205" s="9">
        <f t="shared" si="1436"/>
        <v>90.041604104344231</v>
      </c>
      <c r="TY205" s="9">
        <f t="shared" si="1437"/>
        <v>100.68621614639301</v>
      </c>
      <c r="TZ205" s="120">
        <f t="shared" si="1708"/>
        <v>95.363910125368619</v>
      </c>
      <c r="UA205" s="15">
        <f t="shared" si="1709"/>
        <v>-1.038037814217377E-3</v>
      </c>
      <c r="UB205" s="12"/>
      <c r="UC205" s="11">
        <f t="shared" si="1854"/>
        <v>-1.0274054085076547E-3</v>
      </c>
      <c r="UD205" s="10">
        <f t="shared" si="1710"/>
        <v>95.4474342740629</v>
      </c>
      <c r="UE205" s="9">
        <f t="shared" si="1438"/>
        <v>90.071216498440094</v>
      </c>
      <c r="UF205" s="9">
        <f t="shared" si="1439"/>
        <v>100.82673169479193</v>
      </c>
      <c r="UG205" s="120">
        <f t="shared" si="1711"/>
        <v>95.448974096616013</v>
      </c>
      <c r="UH205" s="15">
        <f t="shared" si="1712"/>
        <v>-1.0488528319397515E-3</v>
      </c>
      <c r="UI205" s="12"/>
      <c r="UJ205" s="11">
        <f t="shared" si="1855"/>
        <v>-1.0383398145693502E-3</v>
      </c>
      <c r="UK205" s="10">
        <f t="shared" si="1713"/>
        <v>95.532506861811754</v>
      </c>
      <c r="UL205" s="9">
        <f t="shared" si="1440"/>
        <v>90.10144915299955</v>
      </c>
      <c r="UM205" s="9">
        <f t="shared" si="1441"/>
        <v>100.96661484601708</v>
      </c>
      <c r="UN205" s="120">
        <f t="shared" si="1714"/>
        <v>95.534031999508315</v>
      </c>
      <c r="UO205" s="15">
        <f t="shared" si="1715"/>
        <v>-1.0595456934021595E-3</v>
      </c>
      <c r="UP205" s="12"/>
      <c r="UQ205" s="11">
        <f t="shared" si="1856"/>
        <v>-1.0491519696340422E-3</v>
      </c>
      <c r="UR205" s="10">
        <f t="shared" si="1716"/>
        <v>95.617573388427004</v>
      </c>
      <c r="US205" s="9">
        <f t="shared" si="1442"/>
        <v>90.13230138245892</v>
      </c>
      <c r="UT205" s="9">
        <f t="shared" si="1443"/>
        <v>101.10585355888473</v>
      </c>
      <c r="UU205" s="120">
        <f t="shared" si="1717"/>
        <v>95.619077470671826</v>
      </c>
      <c r="UV205" s="15">
        <f t="shared" si="1718"/>
        <v>-1.0701152912309393E-3</v>
      </c>
      <c r="UW205" s="12"/>
      <c r="UX205" s="11">
        <f t="shared" si="1857"/>
        <v>-1.0598407183201415E-3</v>
      </c>
      <c r="UY205" s="10">
        <f t="shared" si="1719"/>
        <v>95.702627451427333</v>
      </c>
      <c r="UZ205" s="9">
        <f t="shared" si="1444"/>
        <v>90.163772220740015</v>
      </c>
      <c r="VA205" s="9">
        <f t="shared" si="1445"/>
        <v>101.24443695660189</v>
      </c>
      <c r="VB205" s="120">
        <f t="shared" si="1720"/>
        <v>95.704104588670958</v>
      </c>
      <c r="VC205" s="15">
        <f t="shared" si="1721"/>
        <v>-1.0805606589562294E-3</v>
      </c>
      <c r="VD205" s="12"/>
      <c r="VE205" s="11">
        <f t="shared" si="1858"/>
        <v>-1.0704050474065856E-3</v>
      </c>
      <c r="VF205" s="10">
        <f t="shared" si="1722"/>
        <v>95.787663091970131</v>
      </c>
      <c r="VG205" s="9">
        <f t="shared" si="1446"/>
        <v>90.195860429535756</v>
      </c>
      <c r="VH205" s="9">
        <f t="shared" si="1447"/>
        <v>101.38235528462839</v>
      </c>
      <c r="VI205" s="120">
        <f t="shared" si="1723"/>
        <v>95.789107857082072</v>
      </c>
      <c r="VJ205" s="15">
        <f t="shared" si="1724"/>
        <v>-1.0908809660947791E-3</v>
      </c>
      <c r="VK205" s="12"/>
      <c r="VL205" s="11">
        <f t="shared" si="1859"/>
        <v>-1.080844080948609E-3</v>
      </c>
      <c r="VM205" s="10">
        <f t="shared" si="1725"/>
        <v>95.872674777952909</v>
      </c>
      <c r="VN205" s="9">
        <f t="shared" si="1448"/>
        <v>90.228564506776024</v>
      </c>
      <c r="VO205" s="9">
        <f t="shared" si="1449"/>
        <v>101.5195998684152</v>
      </c>
      <c r="VP205" s="120">
        <f t="shared" si="1726"/>
        <v>95.874082187595604</v>
      </c>
      <c r="VQ205" s="15">
        <f t="shared" si="1727"/>
        <v>-1.1010755132031251E-3</v>
      </c>
      <c r="VR205" s="12"/>
      <c r="VS205" s="11">
        <f t="shared" si="1860"/>
        <v>-1.0911570753590653E-3</v>
      </c>
      <c r="VT205" s="10">
        <f t="shared" si="1728"/>
        <v>95.95765738713456</v>
      </c>
      <c r="VU205" s="9">
        <f t="shared" si="1450"/>
        <v>90.261882695241255</v>
      </c>
      <c r="VV205" s="9">
        <f t="shared" si="1451"/>
        <v>101.65616307114277</v>
      </c>
      <c r="VW205" s="120">
        <f t="shared" si="1729"/>
        <v>95.959022883192006</v>
      </c>
      <c r="VX205" s="15">
        <f t="shared" si="1730"/>
        <v>-1.1111437269163509E-3</v>
      </c>
      <c r="VY205" s="12"/>
      <c r="VZ205" s="11">
        <f t="shared" si="1861"/>
        <v>-1.1013434144707443E-3</v>
      </c>
      <c r="WA205" s="10">
        <f t="shared" si="1731"/>
        <v>96.042606190322772</v>
      </c>
      <c r="WB205" s="9">
        <f t="shared" si="1452"/>
        <v>90.295812991292976</v>
      </c>
      <c r="WC205" s="9">
        <f t="shared" si="1453"/>
        <v>101.79203825156921</v>
      </c>
      <c r="WD205" s="120">
        <f t="shared" si="1732"/>
        <v>96.0439256214311</v>
      </c>
      <c r="WE205" s="15">
        <f t="shared" si="1733"/>
        <v>-1.1210851549861556E-3</v>
      </c>
      <c r="WF205" s="12"/>
      <c r="WG205" s="11">
        <f t="shared" si="1862"/>
        <v>-1.1114026045935578E-3</v>
      </c>
      <c r="WH205" s="10">
        <f t="shared" si="1734"/>
        <v>96.12751683466729</v>
      </c>
      <c r="WI205" s="9">
        <f t="shared" si="1454"/>
        <v>90.330353153691448</v>
      </c>
      <c r="WJ205" s="9">
        <f t="shared" si="1455"/>
        <v>101.92721972209367</v>
      </c>
      <c r="WK205" s="120">
        <f t="shared" si="1735"/>
        <v>96.128786437892558</v>
      </c>
      <c r="WL205" s="15">
        <f t="shared" si="1736"/>
        <v>-1.1308994613314109E-3</v>
      </c>
      <c r="WM205" s="12"/>
      <c r="WN205" s="11">
        <f t="shared" si="1863"/>
        <v>-1.1213342695799752E-3</v>
      </c>
      <c r="WO205" s="10">
        <f t="shared" si="1737"/>
        <v>96.212385327097422</v>
      </c>
      <c r="WP205" s="9">
        <f t="shared" si="1456"/>
        <v>90.365500712472297</v>
      </c>
      <c r="WQ205" s="9">
        <f t="shared" si="1457"/>
        <v>102.06170270713611</v>
      </c>
      <c r="WR205" s="120">
        <f t="shared" si="1738"/>
        <v>96.213601709804209</v>
      </c>
      <c r="WS205" s="15">
        <f t="shared" si="1739"/>
        <v>-1.1405864211138457E-3</v>
      </c>
      <c r="WT205" s="12"/>
      <c r="WU205" s="11">
        <f t="shared" si="1864"/>
        <v>-1.1311381459114752E-3</v>
      </c>
      <c r="WV205" s="10">
        <f t="shared" si="1740"/>
        <v>96.297208017940534</v>
      </c>
      <c r="WW205" s="9">
        <f t="shared" si="1458"/>
        <v>90.401252977855165</v>
      </c>
      <c r="WX205" s="9">
        <f t="shared" si="1459"/>
        <v>102.19548330191896</v>
      </c>
      <c r="WY205" s="120">
        <f t="shared" si="1741"/>
        <v>96.29836813988706</v>
      </c>
      <c r="WZ205" s="15">
        <f t="shared" si="1742"/>
        <v>-1.1501459158497513E-3</v>
      </c>
      <c r="XA205" s="12"/>
      <c r="XB205" s="11">
        <f t="shared" si="1865"/>
        <v>-1.1408140778172437E-3</v>
      </c>
      <c r="XC205" s="10">
        <f t="shared" si="1743"/>
        <v>96.381981584751486</v>
      </c>
      <c r="XD205" s="9">
        <f t="shared" si="1460"/>
        <v>90.437607049159197</v>
      </c>
      <c r="XE205" s="9">
        <f t="shared" si="1461"/>
        <v>102.32855843173898</v>
      </c>
      <c r="XF205" s="120">
        <f t="shared" si="1744"/>
        <v>96.383082740449083</v>
      </c>
      <c r="XG205" s="15">
        <f t="shared" si="1745"/>
        <v>-1.159577928568873E-3</v>
      </c>
      <c r="XH205" s="12"/>
      <c r="XI205" s="11">
        <f t="shared" si="1866"/>
        <v>-1.1503620124363085E-3</v>
      </c>
      <c r="XJ205" s="10">
        <f t="shared" si="1746"/>
        <v>96.466703016384798</v>
      </c>
      <c r="XK205" s="9">
        <f t="shared" si="1462"/>
        <v>90.474559823701341</v>
      </c>
      <c r="XL205" s="9">
        <f t="shared" si="1463"/>
        <v>102.46092581180315</v>
      </c>
      <c r="XM205" s="120">
        <f t="shared" si="1747"/>
        <v>96.467742817752253</v>
      </c>
      <c r="XN205" s="15">
        <f t="shared" si="1748"/>
        <v>-1.1688825390299472E-3</v>
      </c>
      <c r="XO205" s="12"/>
      <c r="XP205" s="11">
        <f t="shared" si="1867"/>
        <v>-1.1597819950329138E-3</v>
      </c>
      <c r="XQ205" s="10">
        <f t="shared" si="1749"/>
        <v>96.551369597334997</v>
      </c>
      <c r="XR205" s="9">
        <f t="shared" si="1464"/>
        <v>90.512108005655136</v>
      </c>
      <c r="XS205" s="9">
        <f t="shared" si="1465"/>
        <v>102.59258390769695</v>
      </c>
      <c r="XT205" s="120">
        <f t="shared" si="1750"/>
        <v>96.552345956676049</v>
      </c>
      <c r="XU205" s="15">
        <f t="shared" si="1751"/>
        <v>-1.1780599190017646E-3</v>
      </c>
      <c r="XV205" s="12"/>
      <c r="XW205" s="11">
        <f t="shared" si="1868"/>
        <v>-1.1690741642741663E-3</v>
      </c>
      <c r="XX205" s="10">
        <f t="shared" si="1752"/>
        <v>96.635978892368655</v>
      </c>
      <c r="XY205" s="9">
        <f t="shared" si="1466"/>
        <v>90.550248114849182</v>
      </c>
      <c r="XZ205" s="9">
        <f t="shared" si="1467"/>
        <v>102.72353189654952</v>
      </c>
      <c r="YA205" s="120">
        <f t="shared" si="1753"/>
        <v>96.636890005699343</v>
      </c>
      <c r="YB205" s="15">
        <f t="shared" si="1754"/>
        <v>-1.1871103276180951E-3</v>
      </c>
      <c r="YC205" s="12"/>
      <c r="YD205" s="11">
        <f t="shared" si="1869"/>
        <v>-1.1782387475784569E-3</v>
      </c>
      <c r="YE205" s="10">
        <f t="shared" si="1755"/>
        <v>96.72052873147021</v>
      </c>
      <c r="YF205" s="9">
        <f t="shared" si="1468"/>
        <v>90.588976495485639</v>
      </c>
      <c r="YG205" s="9">
        <f t="shared" si="1469"/>
        <v>102.85376962895343</v>
      </c>
      <c r="YH205" s="120">
        <f t="shared" si="1756"/>
        <v>96.721373062219527</v>
      </c>
      <c r="YI205" s="15">
        <f t="shared" si="1757"/>
        <v>-1.1960341068139836E-3</v>
      </c>
      <c r="YJ205" s="12"/>
      <c r="YK205" s="11">
        <f t="shared" si="1870"/>
        <v>-1.187276056542423E-3</v>
      </c>
      <c r="YL205" s="10">
        <f t="shared" si="1758"/>
        <v>96.805017195121252</v>
      </c>
      <c r="YM205" s="9">
        <f t="shared" si="1470"/>
        <v>90.628289324761099</v>
      </c>
      <c r="YN205" s="9">
        <f t="shared" si="1471"/>
        <v>102.98329759168314</v>
      </c>
      <c r="YO205" s="120">
        <f t="shared" si="1759"/>
        <v>96.805793458222126</v>
      </c>
      <c r="YP205" s="15">
        <f t="shared" si="1760"/>
        <v>-1.2048316768494421E-3</v>
      </c>
      <c r="YQ205" s="12"/>
      <c r="YR205" s="11">
        <f t="shared" si="1871"/>
        <v>-1.1961864824526743E-3</v>
      </c>
      <c r="YS205" s="10">
        <f t="shared" si="1761"/>
        <v>96.889442599926696</v>
      </c>
      <c r="YT205" s="9">
        <f t="shared" si="1472"/>
        <v>90.668182621373077</v>
      </c>
      <c r="YU205" s="9">
        <f t="shared" si="1473"/>
        <v>103.11211687126371</v>
      </c>
      <c r="YV205" s="120">
        <f t="shared" si="1762"/>
        <v>96.8901497463184</v>
      </c>
      <c r="YW205" s="15">
        <f t="shared" si="1763"/>
        <v>-1.2135035319272229E-3</v>
      </c>
      <c r="YX205" s="12"/>
      <c r="YY205" s="11">
        <f t="shared" si="1872"/>
        <v>-1.2049704918891296E-3</v>
      </c>
      <c r="YZ205" s="10">
        <f t="shared" si="1764"/>
        <v>96.973803484605781</v>
      </c>
      <c r="ZA205" s="9">
        <f t="shared" si="1474"/>
        <v>90.708652253897171</v>
      </c>
      <c r="ZB205" s="9">
        <f t="shared" si="1475"/>
        <v>103.24022911842171</v>
      </c>
      <c r="ZC205" s="120">
        <f t="shared" si="1765"/>
        <v>96.97444068615944</v>
      </c>
      <c r="ZD205" s="15">
        <f t="shared" si="1766"/>
        <v>-1.2220502359092454E-3</v>
      </c>
      <c r="ZE205" s="12"/>
      <c r="ZF205" s="11">
        <f t="shared" si="1873"/>
        <v>-1.2136286224247548E-3</v>
      </c>
      <c r="ZG205" s="10">
        <f t="shared" si="1767"/>
        <v>97.058098596356714</v>
      </c>
      <c r="ZH205" s="9">
        <f t="shared" si="1476"/>
        <v>90.749693949020951</v>
      </c>
      <c r="ZI205" s="9">
        <f t="shared" si="1477"/>
        <v>103.36763651345606</v>
      </c>
      <c r="ZJ205" s="120">
        <f t="shared" si="1768"/>
        <v>97.058665231238507</v>
      </c>
      <c r="ZK205" s="15">
        <f t="shared" si="1769"/>
        <v>-1.2304724181366842E-3</v>
      </c>
      <c r="ZL205" s="12"/>
      <c r="ZM205" s="11">
        <f t="shared" si="1874"/>
        <v>-1.2221614784268938E-3</v>
      </c>
      <c r="ZN205" s="10">
        <f t="shared" si="1770"/>
        <v>97.142326877607303</v>
      </c>
      <c r="ZO205" s="9">
        <f t="shared" si="1478"/>
        <v>90.791303299622427</v>
      </c>
      <c r="ZP205" s="9">
        <f t="shared" si="1479"/>
        <v>103.4943417325519</v>
      </c>
      <c r="ZQ205" s="120">
        <f t="shared" si="1771"/>
        <v>97.142822516087165</v>
      </c>
      <c r="ZR205" s="15">
        <f t="shared" si="1772"/>
        <v>-1.2387707693571779E-3</v>
      </c>
      <c r="ZS205" s="12"/>
      <c r="ZT205" s="11">
        <f t="shared" si="1875"/>
        <v>-1.2305697269638415E-3</v>
      </c>
      <c r="ZU205" s="10">
        <f t="shared" si="1773"/>
        <v>97.226487453157276</v>
      </c>
      <c r="ZV205" s="9">
        <f t="shared" si="1480"/>
        <v>90.833475772681766</v>
      </c>
      <c r="ZW205" s="9">
        <f t="shared" si="1481"/>
        <v>103.62034791506449</v>
      </c>
      <c r="ZX205" s="120">
        <f t="shared" si="1774"/>
        <v>97.226911843873125</v>
      </c>
      <c r="ZY205" s="15">
        <f t="shared" si="1775"/>
        <v>-1.2469460377629049E-3</v>
      </c>
      <c r="ZZ205" s="12"/>
      <c r="AAA205" s="11">
        <f t="shared" si="1876"/>
        <v>-1.2388540938205719E-3</v>
      </c>
      <c r="AAB205" s="10">
        <f t="shared" si="1776"/>
        <v>97.310579617720592</v>
      </c>
      <c r="AAC205" s="9">
        <f t="shared" si="1482"/>
        <v>90.876206717016501</v>
      </c>
      <c r="AAD205" s="9">
        <f t="shared" si="1483"/>
        <v>103.74565863178779</v>
      </c>
      <c r="AAE205" s="120">
        <f t="shared" si="1777"/>
        <v>97.310932674402153</v>
      </c>
      <c r="AAF205" s="15">
        <f t="shared" si="1778"/>
        <v>-1.2549990251418902E-3</v>
      </c>
      <c r="AAG205" s="12"/>
      <c r="AAH205" s="11">
        <f t="shared" si="1877"/>
        <v>-1.2470153596261802E-3</v>
      </c>
      <c r="AAI205" s="10">
        <f t="shared" si="1779"/>
        <v>97.394602823870471</v>
      </c>
      <c r="AAJ205" s="9">
        <f t="shared" si="1484"/>
        <v>90.919491370831494</v>
      </c>
      <c r="AAK205" s="9">
        <f t="shared" si="1485"/>
        <v>103.87027785422494</v>
      </c>
      <c r="AAL205" s="120">
        <f t="shared" si="1780"/>
        <v>97.394884612528216</v>
      </c>
      <c r="AAM205" s="15">
        <f t="shared" si="1781"/>
        <v>-1.2629305831450685E-3</v>
      </c>
      <c r="AAN205" s="12"/>
      <c r="AAO205" s="11">
        <f t="shared" si="1782"/>
        <v>-1.2550543560957E-3</v>
      </c>
      <c r="AAP205" s="10">
        <f t="shared" si="1783"/>
        <v>97.478556670391626</v>
      </c>
      <c r="AAQ205" s="9">
        <f t="shared" si="1486"/>
        <v>90.963324869076104</v>
      </c>
      <c r="AAR205" s="9">
        <f t="shared" si="1487"/>
        <v>103.99420992486669</v>
      </c>
      <c r="AAS205" s="120">
        <f t="shared" si="1784"/>
        <v>97.478767396971392</v>
      </c>
      <c r="AAT205" s="15">
        <f t="shared" si="1785"/>
        <v>-1.2707416096704701E-3</v>
      </c>
      <c r="AAU205" s="12"/>
      <c r="AAV205" s="11">
        <f t="shared" si="1786"/>
        <v>-1.2629719623878358E-3</v>
      </c>
      <c r="AAW205" s="10">
        <f t="shared" si="1787"/>
        <v>97.562440891039387</v>
      </c>
      <c r="AAX205" s="9">
        <f t="shared" si="1488"/>
        <v>91.007702250602208</v>
      </c>
      <c r="AAY205" s="9">
        <f t="shared" si="1489"/>
        <v>104.11745952848678</v>
      </c>
      <c r="AAZ205" s="120">
        <f t="shared" si="1788"/>
        <v>97.562580889544492</v>
      </c>
      <c r="ABA205" s="15">
        <f t="shared" si="1789"/>
        <v>-1.2784330453659656E-3</v>
      </c>
      <c r="ABB205" s="12"/>
      <c r="ABC205" s="11">
        <f t="shared" si="1227"/>
        <v>-1.270769101580211E-3</v>
      </c>
      <c r="ABD205" s="10">
        <f t="shared" si="1228"/>
        <v>97.646255343707082</v>
      </c>
      <c r="ABE205" s="9">
        <f t="shared" si="1490"/>
        <v>91.052618465117504</v>
      </c>
      <c r="ABF205" s="9">
        <f t="shared" si="1229"/>
        <v>104.24003166445533</v>
      </c>
      <c r="ABG205" s="120">
        <f t="shared" si="1790"/>
        <v>97.646325064786424</v>
      </c>
      <c r="ABH205" s="15">
        <f t="shared" si="1230"/>
        <v>-1.2860058702512654E-3</v>
      </c>
      <c r="ABI205" s="12"/>
      <c r="ABJ205" s="11">
        <f t="shared" si="1231"/>
        <v>-1.2784467372629778E-3</v>
      </c>
      <c r="ABK205" s="10">
        <f t="shared" si="1232"/>
        <v>97.72999999999999</v>
      </c>
      <c r="ABL205" s="9">
        <f t="shared" si="1491"/>
        <v>91.098068379929828</v>
      </c>
      <c r="ABM205" s="9"/>
      <c r="ABN205" s="101">
        <f t="shared" si="1791"/>
        <v>97.72999999999999</v>
      </c>
      <c r="ABO205" s="15">
        <f t="shared" si="1233"/>
        <v>-1.2934611004595583E-3</v>
      </c>
      <c r="ABP205" s="11"/>
      <c r="ABQ205" s="11"/>
    </row>
    <row r="206" spans="1:745" x14ac:dyDescent="0.2">
      <c r="A206" s="1">
        <f t="shared" si="1492"/>
        <v>175.2</v>
      </c>
      <c r="B206" s="1">
        <f t="shared" si="1792"/>
        <v>-530.86680486868977</v>
      </c>
      <c r="C206" s="1">
        <f t="shared" si="1793"/>
        <v>-2564065.8939724509</v>
      </c>
      <c r="D206" s="2">
        <f t="shared" si="1794"/>
        <v>119.74</v>
      </c>
      <c r="E206" s="7">
        <f t="shared" si="1795"/>
        <v>2.8300000000000001E-3</v>
      </c>
      <c r="F206" s="1">
        <f t="shared" si="1796"/>
        <v>6.2352202539999999E-2</v>
      </c>
      <c r="G206" s="2">
        <f t="shared" si="1797"/>
        <v>3500</v>
      </c>
      <c r="H206" s="3">
        <f t="shared" si="1164"/>
        <v>58.333333333333336</v>
      </c>
      <c r="I206" s="3">
        <f t="shared" si="1165"/>
        <v>366.52</v>
      </c>
      <c r="J206" s="1">
        <f t="shared" si="1798"/>
        <v>0.77</v>
      </c>
      <c r="K206" s="1">
        <f t="shared" si="1799"/>
        <v>0.65</v>
      </c>
      <c r="L206" s="1">
        <f t="shared" si="1166"/>
        <v>0.50050000000000006</v>
      </c>
      <c r="M206" s="40">
        <f t="shared" si="1167"/>
        <v>9.0273513153513143</v>
      </c>
      <c r="N206" s="40">
        <f t="shared" si="1168"/>
        <v>685.17596483516479</v>
      </c>
      <c r="O206" s="1">
        <f t="shared" si="1800"/>
        <v>22.01</v>
      </c>
      <c r="P206" s="1">
        <f t="shared" si="1801"/>
        <v>101</v>
      </c>
      <c r="Q206" s="2">
        <f t="shared" si="1802"/>
        <v>9568.08</v>
      </c>
      <c r="R206" s="1">
        <f t="shared" si="1169"/>
        <v>95.680800000000005</v>
      </c>
      <c r="S206" s="7">
        <f t="shared" si="1803"/>
        <v>0.1084</v>
      </c>
      <c r="T206" s="7">
        <f t="shared" si="1170"/>
        <v>9.228889823999999E-3</v>
      </c>
      <c r="U206" s="7">
        <f t="shared" si="1171"/>
        <v>5.2029491518009133E-2</v>
      </c>
      <c r="V206" s="40">
        <f t="shared" si="1172"/>
        <v>5127.2756619537149</v>
      </c>
      <c r="W206" s="1">
        <f t="shared" si="1804"/>
        <v>0</v>
      </c>
      <c r="X206" s="1">
        <f t="shared" si="1805"/>
        <v>119.74</v>
      </c>
      <c r="Y206" s="1">
        <f t="shared" si="1806"/>
        <v>97.72999999999999</v>
      </c>
      <c r="Z206" s="6">
        <f t="shared" si="1173"/>
        <v>0.80246106979523479</v>
      </c>
      <c r="AA206" s="2">
        <f t="shared" si="1807"/>
        <v>464.2</v>
      </c>
      <c r="AB206" s="40">
        <f t="shared" si="1174"/>
        <v>27481.926356927921</v>
      </c>
      <c r="AC206" s="1">
        <f t="shared" si="1175"/>
        <v>0.20611977595863853</v>
      </c>
      <c r="AD206" s="2">
        <f t="shared" si="1878"/>
        <v>84</v>
      </c>
      <c r="AE206" s="10">
        <f t="shared" si="1176"/>
        <v>17.314061180525638</v>
      </c>
      <c r="AF206" s="12">
        <f t="shared" si="1177"/>
        <v>6.714176151410052E-2</v>
      </c>
      <c r="AG206" s="43">
        <f t="shared" si="1178"/>
        <v>-1.3368105217355334E-4</v>
      </c>
      <c r="AH206" s="97">
        <f t="shared" si="1179"/>
        <v>3.4433876265180046E-5</v>
      </c>
      <c r="AI206" s="11">
        <f t="shared" si="1180"/>
        <v>0</v>
      </c>
      <c r="AJ206" s="43">
        <f t="shared" si="1181"/>
        <v>2.0135672045320037E-3</v>
      </c>
      <c r="AK206" s="43"/>
      <c r="AL206" s="11">
        <f t="shared" si="1182"/>
        <v>0</v>
      </c>
      <c r="AM206" s="10">
        <f t="shared" si="1183"/>
        <v>89.247732989828236</v>
      </c>
      <c r="AN206" s="9"/>
      <c r="AO206" s="9">
        <f t="shared" si="1184"/>
        <v>89.080532156406335</v>
      </c>
      <c r="AP206" s="108">
        <f t="shared" si="1493"/>
        <v>89.080532156406335</v>
      </c>
      <c r="AQ206" s="15">
        <f t="shared" si="1185"/>
        <v>0</v>
      </c>
      <c r="AR206" s="49"/>
      <c r="AS206" s="11">
        <f t="shared" si="1186"/>
        <v>1.6305749024494275E-5</v>
      </c>
      <c r="AT206" s="10">
        <f t="shared" si="1187"/>
        <v>89.164128919705021</v>
      </c>
      <c r="AU206" s="9">
        <f t="shared" si="1188"/>
        <v>89.080532156406335</v>
      </c>
      <c r="AV206" s="9">
        <f t="shared" si="1189"/>
        <v>88.914123655978898</v>
      </c>
      <c r="AW206" s="101">
        <f t="shared" si="1494"/>
        <v>88.997327906192623</v>
      </c>
      <c r="AX206" s="15">
        <f t="shared" si="1495"/>
        <v>1.622777000876269E-5</v>
      </c>
      <c r="AY206" s="49"/>
      <c r="AZ206" s="11">
        <f t="shared" si="1190"/>
        <v>3.253493075439736E-5</v>
      </c>
      <c r="BA206" s="10">
        <f t="shared" si="1191"/>
        <v>89.080910124383337</v>
      </c>
      <c r="BB206" s="9">
        <f t="shared" si="1192"/>
        <v>89.080524919301567</v>
      </c>
      <c r="BC206" s="9">
        <f t="shared" si="1193"/>
        <v>88.748487682170904</v>
      </c>
      <c r="BD206" s="101">
        <f t="shared" si="1496"/>
        <v>88.914506300736235</v>
      </c>
      <c r="BE206" s="15">
        <f t="shared" si="1194"/>
        <v>3.2379499272342873E-5</v>
      </c>
      <c r="BF206" s="49"/>
      <c r="BG206" s="11">
        <f t="shared" si="1195"/>
        <v>4.8688045089455111E-5</v>
      </c>
      <c r="BH206" s="10">
        <f t="shared" si="1196"/>
        <v>88.998059564172507</v>
      </c>
      <c r="BI206" s="9">
        <f t="shared" si="1197"/>
        <v>89.080496106371285</v>
      </c>
      <c r="BJ206" s="9">
        <f t="shared" si="1198"/>
        <v>88.583604633432913</v>
      </c>
      <c r="BK206" s="101">
        <f t="shared" si="1497"/>
        <v>88.832050369902106</v>
      </c>
      <c r="BL206" s="15">
        <f t="shared" si="1199"/>
        <v>4.8455701009551456E-5</v>
      </c>
      <c r="BM206" s="49"/>
      <c r="BN206" s="11">
        <f t="shared" si="1200"/>
        <v>6.4765592072678354E-5</v>
      </c>
      <c r="BO206" s="10">
        <f t="shared" si="1201"/>
        <v>88.915560402207845</v>
      </c>
      <c r="BP206" s="9">
        <f t="shared" si="1202"/>
        <v>89.080431580045982</v>
      </c>
      <c r="BQ206" s="9">
        <f t="shared" si="1203"/>
        <v>88.419455115684386</v>
      </c>
      <c r="BR206" s="101">
        <f t="shared" si="1498"/>
        <v>88.749943347865184</v>
      </c>
      <c r="BS206" s="15">
        <f t="shared" si="1204"/>
        <v>6.4456887823126656E-5</v>
      </c>
      <c r="BT206" s="12"/>
      <c r="BU206" s="11">
        <f t="shared" si="1205"/>
        <v>8.0768071363740854E-5</v>
      </c>
      <c r="BV206" s="10">
        <f t="shared" si="1206"/>
        <v>88.833396004416528</v>
      </c>
      <c r="BW206" s="9">
        <f t="shared" si="1207"/>
        <v>89.080317401150708</v>
      </c>
      <c r="BX206" s="9">
        <f t="shared" si="1208"/>
        <v>88.256019944698309</v>
      </c>
      <c r="BY206" s="101">
        <f t="shared" si="1499"/>
        <v>88.668168672924509</v>
      </c>
      <c r="BZ206" s="15">
        <f t="shared" si="1209"/>
        <v>8.0383571198345316E-5</v>
      </c>
      <c r="CA206" s="12"/>
      <c r="CB206" s="11">
        <f t="shared" si="1210"/>
        <v>9.6695981739575114E-5</v>
      </c>
      <c r="CC206" s="10">
        <f t="shared" si="1211"/>
        <v>88.751549939366626</v>
      </c>
      <c r="CD206" s="9">
        <f t="shared" si="1212"/>
        <v>89.08013982617463</v>
      </c>
      <c r="CE206" s="9">
        <f t="shared" si="1213"/>
        <v>88.093280148242314</v>
      </c>
      <c r="CF206" s="101">
        <f t="shared" si="1500"/>
        <v>88.586709987208479</v>
      </c>
      <c r="CG206" s="15">
        <f t="shared" si="1214"/>
        <v>9.6236261027972977E-5</v>
      </c>
      <c r="CH206" s="12"/>
      <c r="CI206" s="11">
        <f t="shared" si="1215"/>
        <v>1.1254982062091886E-4</v>
      </c>
      <c r="CJ206" s="10">
        <f t="shared" si="1216"/>
        <v>88.670005978008049</v>
      </c>
      <c r="CK206" s="9">
        <f t="shared" si="1217"/>
        <v>89.079885304568933</v>
      </c>
      <c r="CL206" s="9">
        <f t="shared" si="1218"/>
        <v>87.931216967984639</v>
      </c>
      <c r="CM206" s="101">
        <f t="shared" si="1501"/>
        <v>88.505551136276779</v>
      </c>
      <c r="CN206" s="15">
        <f t="shared" si="1219"/>
        <v>1.1201546516289853E-4</v>
      </c>
      <c r="CO206" s="12"/>
      <c r="CP206" s="11">
        <f t="shared" si="1220"/>
        <v>1.2833008362426348E-4</v>
      </c>
      <c r="CQ206" s="10">
        <f t="shared" si="1221"/>
        <v>88.588748093310613</v>
      </c>
      <c r="CR206" s="9">
        <f t="shared" si="1222"/>
        <v>89.079540476075351</v>
      </c>
      <c r="CS206" s="9">
        <f t="shared" si="1309"/>
        <v>87.769811861169657</v>
      </c>
      <c r="CT206" s="101">
        <f t="shared" si="1502"/>
        <v>88.424676168622511</v>
      </c>
      <c r="CU206" s="15">
        <f t="shared" si="1223"/>
        <v>1.2772168898820397E-4</v>
      </c>
      <c r="CV206" s="12"/>
      <c r="CW206" s="11">
        <f t="shared" si="1503"/>
        <v>1.4403726413894644E-4</v>
      </c>
      <c r="CX206" s="10">
        <f t="shared" si="1504"/>
        <v>88.507760459802569</v>
      </c>
      <c r="CY206" s="9">
        <f t="shared" si="1310"/>
        <v>89.079092168087072</v>
      </c>
      <c r="CZ206" s="9">
        <f t="shared" si="1311"/>
        <v>87.609046502080957</v>
      </c>
      <c r="DA206" s="101">
        <f t="shared" si="1505"/>
        <v>88.344069335084015</v>
      </c>
      <c r="DB206" s="15">
        <f t="shared" si="1506"/>
        <v>1.4335543502316429E-4</v>
      </c>
      <c r="DC206" s="12"/>
      <c r="DD206" s="11">
        <f t="shared" si="1507"/>
        <v>1.5967185292786094E-4</v>
      </c>
      <c r="DE206" s="10">
        <f t="shared" si="1508"/>
        <v>88.427027453019406</v>
      </c>
      <c r="DF206" s="9">
        <f t="shared" si="1312"/>
        <v>89.078527393043899</v>
      </c>
      <c r="DG206" s="9">
        <f t="shared" si="1313"/>
        <v>87.448902783292667</v>
      </c>
      <c r="DH206" s="101">
        <f t="shared" si="1509"/>
        <v>88.263715088168283</v>
      </c>
      <c r="DI206" s="15">
        <f t="shared" si="1510"/>
        <v>1.5891720254516942E-4</v>
      </c>
      <c r="DJ206" s="12"/>
      <c r="DK206" s="11">
        <f t="shared" si="1511"/>
        <v>1.7523433775187356E-4</v>
      </c>
      <c r="DL206" s="10">
        <f t="shared" si="1512"/>
        <v>88.346533648864096</v>
      </c>
      <c r="DM206" s="9">
        <f t="shared" si="1314"/>
        <v>89.077833345863141</v>
      </c>
      <c r="DN206" s="9">
        <f t="shared" si="1315"/>
        <v>87.289362816723795</v>
      </c>
      <c r="DO206" s="101">
        <f t="shared" si="1513"/>
        <v>88.183598081293468</v>
      </c>
      <c r="DP206" s="15">
        <f t="shared" si="1514"/>
        <v>1.7440748723639534E-4</v>
      </c>
      <c r="DQ206" s="12"/>
      <c r="DR206" s="11">
        <f t="shared" si="1515"/>
        <v>1.9072520301669256E-4</v>
      </c>
      <c r="DS206" s="10">
        <f t="shared" si="1516"/>
        <v>88.266263822886856</v>
      </c>
      <c r="DT206" s="9">
        <f t="shared" si="1316"/>
        <v>89.076997401407596</v>
      </c>
      <c r="DU206" s="9">
        <f t="shared" si="1317"/>
        <v>87.130408934500295</v>
      </c>
      <c r="DV206" s="101">
        <f t="shared" si="1517"/>
        <v>88.103703167953938</v>
      </c>
      <c r="DW206" s="15">
        <f t="shared" si="1518"/>
        <v>1.8982678085281452E-4</v>
      </c>
      <c r="DX206" s="12"/>
      <c r="DY206" s="11">
        <f t="shared" si="1519"/>
        <v>2.0614492944188921E-4</v>
      </c>
      <c r="DZ206" s="10">
        <f t="shared" si="1520"/>
        <v>88.186202949487352</v>
      </c>
      <c r="EA206" s="9">
        <f t="shared" si="1318"/>
        <v>89.076007111991942</v>
      </c>
      <c r="EB206" s="9">
        <f t="shared" si="1319"/>
        <v>86.972023689636586</v>
      </c>
      <c r="EC206" s="101">
        <f t="shared" si="1521"/>
        <v>88.024015400814264</v>
      </c>
      <c r="ED206" s="15">
        <f t="shared" si="1522"/>
        <v>2.0517557091455919E-4</v>
      </c>
      <c r="EE206" s="12"/>
      <c r="EF206" s="11">
        <f t="shared" si="1523"/>
        <v>2.2149399375103097E-4</v>
      </c>
      <c r="EG206" s="10">
        <f t="shared" si="1524"/>
        <v>88.106336201045821</v>
      </c>
      <c r="EH206" s="9">
        <f t="shared" si="1320"/>
        <v>89.074850204928609</v>
      </c>
      <c r="EI206" s="9">
        <f t="shared" si="1321"/>
        <v>86.814189856541915</v>
      </c>
      <c r="EJ206" s="101">
        <f t="shared" si="1525"/>
        <v>87.944520030735262</v>
      </c>
      <c r="EK206" s="15">
        <f t="shared" si="1526"/>
        <v>2.2045434041723471E-4</v>
      </c>
      <c r="EL206" s="12"/>
      <c r="EM206" s="11">
        <f t="shared" si="1527"/>
        <v>2.3677286838254887E-4</v>
      </c>
      <c r="EN206" s="10">
        <f t="shared" si="1528"/>
        <v>88.026648946986242</v>
      </c>
      <c r="EO206" s="9">
        <f t="shared" si="1322"/>
        <v>89.073514580114022</v>
      </c>
      <c r="EP206" s="9">
        <f t="shared" si="1323"/>
        <v>86.656890431361049</v>
      </c>
      <c r="EQ206" s="101">
        <f t="shared" si="1529"/>
        <v>87.865202505737528</v>
      </c>
      <c r="ER206" s="15">
        <f t="shared" si="1530"/>
        <v>2.3566356756330012E-4</v>
      </c>
      <c r="ES206" s="12"/>
      <c r="ET206" s="11">
        <f t="shared" si="1531"/>
        <v>2.5198202122051074E-4</v>
      </c>
      <c r="EU206" s="10">
        <f t="shared" si="1532"/>
        <v>87.94712675277674</v>
      </c>
      <c r="EV206" s="9">
        <f t="shared" si="1324"/>
        <v>89.071988307656056</v>
      </c>
      <c r="EW206" s="9">
        <f t="shared" si="1325"/>
        <v>86.500108632158785</v>
      </c>
      <c r="EX206" s="101">
        <f t="shared" si="1533"/>
        <v>87.786048469907428</v>
      </c>
      <c r="EY206" s="15">
        <f t="shared" si="1534"/>
        <v>2.508037255127082E-4</v>
      </c>
      <c r="EZ206" s="12"/>
      <c r="FA206" s="11">
        <f t="shared" si="1535"/>
        <v>2.6712191534447436E-4</v>
      </c>
      <c r="FB206" s="10">
        <f t="shared" si="1536"/>
        <v>87.867755378872246</v>
      </c>
      <c r="FC206" s="9">
        <f t="shared" si="1326"/>
        <v>89.070259625543443</v>
      </c>
      <c r="FD206" s="9">
        <f t="shared" si="1327"/>
        <v>86.343827898952199</v>
      </c>
      <c r="FE206" s="101">
        <f t="shared" si="1537"/>
        <v>87.707043762247821</v>
      </c>
      <c r="FF206" s="15">
        <f t="shared" si="1538"/>
        <v>2.6587528215250622E-4</v>
      </c>
      <c r="FG206" s="12"/>
      <c r="FH206" s="11">
        <f t="shared" si="1539"/>
        <v>2.8219300879809319E-4</v>
      </c>
      <c r="FI206" s="10">
        <f t="shared" si="1540"/>
        <v>87.788520779601754</v>
      </c>
      <c r="FJ206" s="9">
        <f t="shared" si="1328"/>
        <v>89.068316937357594</v>
      </c>
      <c r="FK206" s="9">
        <f t="shared" si="1329"/>
        <v>87.281806230120722</v>
      </c>
      <c r="FL206" s="101">
        <f t="shared" si="1541"/>
        <v>88.175061583739165</v>
      </c>
      <c r="FM206" s="15">
        <f t="shared" si="1542"/>
        <v>1.742163699616766E-4</v>
      </c>
      <c r="FN206" s="12"/>
      <c r="FO206" s="11">
        <f t="shared" si="1543"/>
        <v>1.903938635084E-4</v>
      </c>
      <c r="FP206" s="10">
        <f t="shared" si="1544"/>
        <v>88.257011837699352</v>
      </c>
      <c r="FQ206" s="9">
        <f t="shared" si="1330"/>
        <v>89.067482823968973</v>
      </c>
      <c r="FR206" s="9">
        <f t="shared" si="1331"/>
        <v>93.952929217879031</v>
      </c>
      <c r="FS206" s="101">
        <f t="shared" si="1545"/>
        <v>91.510206020924002</v>
      </c>
      <c r="FT206" s="15">
        <f t="shared" si="1546"/>
        <v>-4.7641737211067862E-4</v>
      </c>
      <c r="FU206" s="12"/>
      <c r="FV206" s="11">
        <f t="shared" si="1547"/>
        <v>-4.6092219332185652E-4</v>
      </c>
      <c r="FW206" s="10">
        <f t="shared" si="1548"/>
        <v>91.595492589151462</v>
      </c>
      <c r="FX206" s="9">
        <f t="shared" si="1332"/>
        <v>89.073720493323066</v>
      </c>
      <c r="FY206" s="9">
        <f t="shared" si="1333"/>
        <v>94.046154373332342</v>
      </c>
      <c r="FZ206" s="101">
        <f t="shared" si="1549"/>
        <v>91.559937433327704</v>
      </c>
      <c r="GA206" s="15">
        <f t="shared" si="1550"/>
        <v>-4.849001894813827E-4</v>
      </c>
      <c r="GB206" s="12"/>
      <c r="GC206" s="11">
        <f t="shared" si="1551"/>
        <v>-4.6946523662405273E-4</v>
      </c>
      <c r="GD206" s="10">
        <f t="shared" si="1552"/>
        <v>91.64513364229974</v>
      </c>
      <c r="GE206" s="9">
        <f t="shared" si="1334"/>
        <v>89.080182269028384</v>
      </c>
      <c r="GF206" s="9">
        <f t="shared" si="1335"/>
        <v>94.141547774940918</v>
      </c>
      <c r="GG206" s="101">
        <f t="shared" si="1553"/>
        <v>91.610865021984651</v>
      </c>
      <c r="GH206" s="15">
        <f t="shared" si="1554"/>
        <v>-4.935725948450305E-4</v>
      </c>
      <c r="GI206" s="12"/>
      <c r="GJ206" s="11">
        <f t="shared" si="1224"/>
        <v>-4.7819930161062727E-4</v>
      </c>
      <c r="GK206" s="10">
        <f t="shared" si="1225"/>
        <v>91.695972551978571</v>
      </c>
      <c r="GL206" s="9">
        <f t="shared" si="1336"/>
        <v>89.086877248463097</v>
      </c>
      <c r="GM206" s="9">
        <f t="shared" si="1337"/>
        <v>94.239077560392474</v>
      </c>
      <c r="GN206" s="120">
        <f t="shared" si="1555"/>
        <v>91.662977404427778</v>
      </c>
      <c r="GO206" s="15">
        <f t="shared" si="1226"/>
        <v>-5.0243059390785226E-4</v>
      </c>
      <c r="GP206" s="12"/>
      <c r="GQ206" s="11">
        <f t="shared" si="1556"/>
        <v>-4.8712041689897743E-4</v>
      </c>
      <c r="GR206" s="10">
        <f t="shared" si="1557"/>
        <v>91.747997987023098</v>
      </c>
      <c r="GS206" s="9">
        <f t="shared" si="1338"/>
        <v>89.093814689812461</v>
      </c>
      <c r="GT206" s="9">
        <f t="shared" si="1339"/>
        <v>94.338713469538177</v>
      </c>
      <c r="GU206" s="120">
        <f t="shared" si="1558"/>
        <v>91.716264079675312</v>
      </c>
      <c r="GV206" s="15">
        <f t="shared" si="1559"/>
        <v>-5.1147033293380279E-4</v>
      </c>
      <c r="GW206" s="12"/>
      <c r="GX206" s="11">
        <f t="shared" si="1560"/>
        <v>-4.9622475107062515E-4</v>
      </c>
      <c r="GY206" s="10">
        <f t="shared" si="1561"/>
        <v>91.801199502677179</v>
      </c>
      <c r="GZ206" s="9">
        <f t="shared" si="1340"/>
        <v>89.101004014003536</v>
      </c>
      <c r="HA206" s="9">
        <f t="shared" si="1341"/>
        <v>94.44042177061452</v>
      </c>
      <c r="HB206" s="101">
        <f t="shared" si="1562"/>
        <v>91.770712892309035</v>
      </c>
      <c r="HC206" s="15">
        <f t="shared" si="1563"/>
        <v>-5.2068760377284339E-4</v>
      </c>
      <c r="HD206" s="12"/>
      <c r="HE206" s="11">
        <f t="shared" si="1564"/>
        <v>-5.055081163555039E-4</v>
      </c>
      <c r="HF206" s="10">
        <f t="shared" si="1565"/>
        <v>91.855564997725821</v>
      </c>
      <c r="HG206" s="9">
        <f t="shared" si="1342"/>
        <v>89.108454792427167</v>
      </c>
      <c r="HH206" s="9">
        <f t="shared" si="1343"/>
        <v>94.544167190213244</v>
      </c>
      <c r="HI206" s="101">
        <f t="shared" si="1566"/>
        <v>91.826310991320213</v>
      </c>
      <c r="HJ206" s="15">
        <f t="shared" si="1567"/>
        <v>-5.300780332644381E-4</v>
      </c>
      <c r="HK206" s="12"/>
      <c r="HL206" s="11">
        <f t="shared" si="1568"/>
        <v>-5.1496615840039475E-4</v>
      </c>
      <c r="HM206" s="10">
        <f t="shared" si="1569"/>
        <v>91.911081675533268</v>
      </c>
      <c r="HN206" s="9">
        <f t="shared" si="1344"/>
        <v>89.116176738882871</v>
      </c>
      <c r="HO206" s="9">
        <f t="shared" si="1345"/>
        <v>94.649914940873188</v>
      </c>
      <c r="HP206" s="120">
        <f t="shared" si="1570"/>
        <v>91.883045839878037</v>
      </c>
      <c r="HQ206" s="15">
        <f t="shared" si="1571"/>
        <v>-5.3963728174912841E-4</v>
      </c>
      <c r="HR206" s="12"/>
      <c r="HS206" s="11">
        <f t="shared" si="1808"/>
        <v>-5.2459455524151517E-4</v>
      </c>
      <c r="HT206" s="10">
        <f t="shared" si="1572"/>
        <v>91.967737056336546</v>
      </c>
      <c r="HU206" s="9">
        <f t="shared" si="1346"/>
        <v>89.124179706572235</v>
      </c>
      <c r="HV206" s="9">
        <f t="shared" si="1347"/>
        <v>94.757626265894402</v>
      </c>
      <c r="HW206" s="120">
        <f t="shared" si="1573"/>
        <v>91.940902986233311</v>
      </c>
      <c r="HX206" s="15">
        <f t="shared" si="1574"/>
        <v>-5.4936060890234677E-4</v>
      </c>
      <c r="HY206" s="12"/>
      <c r="HZ206" s="11">
        <f t="shared" si="1809"/>
        <v>-5.3438858185916676E-4</v>
      </c>
      <c r="IA206" s="10">
        <f t="shared" si="1575"/>
        <v>92.025516741592369</v>
      </c>
      <c r="IB206" s="9">
        <f t="shared" si="1348"/>
        <v>89.13247367166143</v>
      </c>
      <c r="IC206" s="9">
        <f t="shared" si="1349"/>
        <v>94.867261958494211</v>
      </c>
      <c r="ID206" s="120">
        <f t="shared" si="1576"/>
        <v>91.99986781507782</v>
      </c>
      <c r="IE206" s="15">
        <f t="shared" si="1577"/>
        <v>-5.5924321851729515E-4</v>
      </c>
      <c r="IF206" s="12"/>
      <c r="IG206" s="11">
        <f t="shared" si="1810"/>
        <v>-5.4434345579155053E-4</v>
      </c>
      <c r="IH206" s="10">
        <f t="shared" si="1578"/>
        <v>92.084406169914132</v>
      </c>
      <c r="II206" s="9">
        <f t="shared" si="1350"/>
        <v>89.141068725955833</v>
      </c>
      <c r="IJ206" s="9">
        <f t="shared" si="1351"/>
        <v>94.978782370145453</v>
      </c>
      <c r="IK206" s="120">
        <f t="shared" si="1579"/>
        <v>92.059925548050643</v>
      </c>
      <c r="IL206" s="15">
        <f t="shared" si="1580"/>
        <v>-5.6928026003240058E-4</v>
      </c>
      <c r="IM206" s="12"/>
      <c r="IN206" s="11">
        <f t="shared" si="1811"/>
        <v>-5.5445433860547397E-4</v>
      </c>
      <c r="IO206" s="10">
        <f t="shared" si="1581"/>
        <v>92.144390617330544</v>
      </c>
      <c r="IP206" s="9">
        <f t="shared" si="1352"/>
        <v>89.149975069047045</v>
      </c>
      <c r="IQ206" s="9">
        <f t="shared" si="1353"/>
        <v>95.092144550771721</v>
      </c>
      <c r="IR206" s="120">
        <f t="shared" si="1582"/>
        <v>92.121059809909383</v>
      </c>
      <c r="IS206" s="15">
        <f t="shared" si="1583"/>
        <v>-5.7946655041563055E-4</v>
      </c>
      <c r="IT206" s="12"/>
      <c r="IU206" s="11">
        <f t="shared" si="1812"/>
        <v>-5.6471605687697388E-4</v>
      </c>
      <c r="IV206" s="10">
        <f t="shared" si="1584"/>
        <v>92.205453758855413</v>
      </c>
      <c r="IW206" s="9">
        <f t="shared" si="1354"/>
        <v>89.159202991036267</v>
      </c>
      <c r="IX206" s="9">
        <f t="shared" si="1355"/>
        <v>95.207304535238521</v>
      </c>
      <c r="IY206" s="120">
        <f t="shared" si="1585"/>
        <v>92.183253763137401</v>
      </c>
      <c r="IZ206" s="15">
        <f t="shared" si="1586"/>
        <v>-5.897967988225621E-4</v>
      </c>
      <c r="JA206" s="12"/>
      <c r="JB206" s="11">
        <f t="shared" si="1813"/>
        <v>-5.7512332738876549E-4</v>
      </c>
      <c r="JC206" s="10">
        <f t="shared" si="1587"/>
        <v>92.26757880608136</v>
      </c>
      <c r="JD206" s="9">
        <f t="shared" si="1356"/>
        <v>89.168762861191311</v>
      </c>
      <c r="JE206" s="9">
        <f t="shared" si="1357"/>
        <v>95.324218323742286</v>
      </c>
      <c r="JF206" s="120">
        <f t="shared" si="1588"/>
        <v>92.246490592466799</v>
      </c>
      <c r="JG206" s="15">
        <f t="shared" si="1589"/>
        <v>-6.0026570330777562E-4</v>
      </c>
      <c r="JH206" s="12"/>
      <c r="JI206" s="11">
        <f t="shared" si="1814"/>
        <v>-5.8567085406998937E-4</v>
      </c>
      <c r="JJ206" s="10">
        <f t="shared" si="1590"/>
        <v>92.330748992912902</v>
      </c>
      <c r="JK206" s="9">
        <f t="shared" si="1358"/>
        <v>89.178665119066466</v>
      </c>
      <c r="JL206" s="9">
        <f t="shared" si="1359"/>
        <v>95.442839145621491</v>
      </c>
      <c r="JM206" s="120">
        <f t="shared" si="1591"/>
        <v>92.310752132343978</v>
      </c>
      <c r="JN206" s="15">
        <f t="shared" si="1592"/>
        <v>-6.1086768486406115E-4</v>
      </c>
      <c r="JO206" s="12"/>
      <c r="JP206" s="11">
        <f t="shared" si="1815"/>
        <v>-5.963530611424381E-4</v>
      </c>
      <c r="JQ206" s="10">
        <f t="shared" si="1593"/>
        <v>92.394946198410736</v>
      </c>
      <c r="JR206" s="9">
        <f t="shared" si="1360"/>
        <v>89.188920256249261</v>
      </c>
      <c r="JS206" s="9">
        <f t="shared" si="1361"/>
        <v>95.563118744503981</v>
      </c>
      <c r="JT206" s="120">
        <f t="shared" si="1594"/>
        <v>92.376019500376628</v>
      </c>
      <c r="JU206" s="15">
        <f t="shared" si="1595"/>
        <v>-6.2159701452699809E-4</v>
      </c>
      <c r="JV206" s="12"/>
      <c r="JW206" s="11">
        <f t="shared" si="1816"/>
        <v>-6.0716422050685745E-4</v>
      </c>
      <c r="JX206" s="10">
        <f t="shared" si="1596"/>
        <v>92.460151581813889</v>
      </c>
      <c r="JY206" s="9">
        <f t="shared" si="1362"/>
        <v>89.199538801236457</v>
      </c>
      <c r="JZ206" s="9">
        <f t="shared" si="1363"/>
        <v>95.685007837272735</v>
      </c>
      <c r="KA206" s="120">
        <f t="shared" si="1597"/>
        <v>92.442273319254596</v>
      </c>
      <c r="KB206" s="15">
        <f t="shared" si="1598"/>
        <v>-6.324478596070874E-4</v>
      </c>
      <c r="KC206" s="12"/>
      <c r="KD206" s="11">
        <f t="shared" si="1817"/>
        <v>-6.1809849804237349E-4</v>
      </c>
      <c r="KE206" s="10">
        <f t="shared" si="1599"/>
        <v>92.526345804826605</v>
      </c>
      <c r="KF206" s="9">
        <f t="shared" si="1364"/>
        <v>89.210531305070475</v>
      </c>
      <c r="KG206" s="9">
        <f t="shared" si="1365"/>
        <v>95.808456647990468</v>
      </c>
      <c r="KH206" s="120">
        <f t="shared" si="1600"/>
        <v>92.509493976530479</v>
      </c>
      <c r="KI206" s="15">
        <f t="shared" si="1601"/>
        <v>-6.434143371575531E-4</v>
      </c>
      <c r="KJ206" s="12"/>
      <c r="KK206" s="11">
        <f t="shared" si="1818"/>
        <v>-6.2915000718761994E-4</v>
      </c>
      <c r="KL206" s="10">
        <f t="shared" si="1602"/>
        <v>92.593509291951563</v>
      </c>
      <c r="KM206" s="9">
        <f t="shared" si="1366"/>
        <v>89.221908328162044</v>
      </c>
      <c r="KN206" s="9">
        <f t="shared" si="1367"/>
        <v>95.933413275776658</v>
      </c>
      <c r="KO206" s="120">
        <f t="shared" si="1603"/>
        <v>92.577660801969358</v>
      </c>
      <c r="KP206" s="15">
        <f t="shared" si="1604"/>
        <v>-6.5449035609851068E-4</v>
      </c>
      <c r="KQ206" s="12"/>
      <c r="KR206" s="11">
        <f t="shared" si="1819"/>
        <v>-6.4031265047567168E-4</v>
      </c>
      <c r="KS206" s="10">
        <f t="shared" si="1605"/>
        <v>92.661621404737645</v>
      </c>
      <c r="KT206" s="9">
        <f t="shared" si="1368"/>
        <v>89.233680420900413</v>
      </c>
      <c r="KU206" s="9">
        <f t="shared" si="1369"/>
        <v>96.059824542413054</v>
      </c>
      <c r="KV206" s="120">
        <f t="shared" si="1606"/>
        <v>92.646752481656733</v>
      </c>
      <c r="KW206" s="15">
        <f t="shared" si="1607"/>
        <v>-6.6566970176434631E-4</v>
      </c>
      <c r="KX206" s="12"/>
      <c r="KY206" s="11">
        <f t="shared" si="1820"/>
        <v>-6.5158020427681413E-4</v>
      </c>
      <c r="KZ206" s="10">
        <f t="shared" si="1608"/>
        <v>92.73066085689797</v>
      </c>
      <c r="LA206" s="9">
        <f t="shared" si="1370"/>
        <v>89.24585810635304</v>
      </c>
      <c r="LB206" s="9">
        <f t="shared" si="1371"/>
        <v>96.187636191085829</v>
      </c>
      <c r="LC206" s="120">
        <f t="shared" si="1609"/>
        <v>92.716747148719435</v>
      </c>
      <c r="LD206" s="15">
        <f t="shared" si="1610"/>
        <v>-6.7694605697167347E-4</v>
      </c>
      <c r="LE206" s="12"/>
      <c r="LF206" s="11">
        <f t="shared" si="1821"/>
        <v>-6.6294633987437775E-4</v>
      </c>
      <c r="LG206" s="10">
        <f t="shared" si="1611"/>
        <v>92.800605805002078</v>
      </c>
      <c r="LH206" s="9">
        <f t="shared" si="1372"/>
        <v>89.258451863009668</v>
      </c>
      <c r="LI206" s="9">
        <f t="shared" si="1373"/>
        <v>96.316792922178365</v>
      </c>
      <c r="LJ206" s="120">
        <f t="shared" si="1612"/>
        <v>92.787622392594017</v>
      </c>
      <c r="LK206" s="15">
        <f t="shared" si="1613"/>
        <v>-6.883130071925138E-4</v>
      </c>
      <c r="LL206" s="12"/>
      <c r="LM206" s="11">
        <f t="shared" si="1822"/>
        <v>-6.7440462860018805E-4</v>
      </c>
      <c r="LN206" s="10">
        <f t="shared" si="1614"/>
        <v>92.871433857449006</v>
      </c>
      <c r="LO206" s="9">
        <f t="shared" si="1374"/>
        <v>89.271472107059552</v>
      </c>
      <c r="LP206" s="9">
        <f t="shared" si="1375"/>
        <v>96.447238627765671</v>
      </c>
      <c r="LQ206" s="120">
        <f t="shared" si="1615"/>
        <v>92.859355367412604</v>
      </c>
      <c r="LR206" s="15">
        <f t="shared" si="1616"/>
        <v>-6.9976406514993446E-4</v>
      </c>
      <c r="LS206" s="12"/>
      <c r="LT206" s="11">
        <f t="shared" si="1823"/>
        <v>-6.8594856646956583E-4</v>
      </c>
      <c r="LU206" s="10">
        <f t="shared" si="1617"/>
        <v>92.943122182931091</v>
      </c>
      <c r="LV206" s="9">
        <f t="shared" si="1376"/>
        <v>89.284929174982395</v>
      </c>
      <c r="LW206" s="9">
        <f t="shared" si="1377"/>
        <v>96.578916175636152</v>
      </c>
      <c r="LX206" s="120">
        <f t="shared" si="1618"/>
        <v>92.931922675309266</v>
      </c>
      <c r="LY206" s="15">
        <f t="shared" si="1619"/>
        <v>-7.1129265145404889E-4</v>
      </c>
      <c r="LZ206" s="12"/>
      <c r="MA206" s="11">
        <f t="shared" si="1824"/>
        <v>-6.9757155470578187E-4</v>
      </c>
      <c r="MB206" s="10">
        <f t="shared" si="1620"/>
        <v>93.015647393010681</v>
      </c>
      <c r="MC206" s="9">
        <f t="shared" si="1378"/>
        <v>89.298833304843726</v>
      </c>
      <c r="MD206" s="9">
        <f t="shared" si="1379"/>
        <v>96.711767249405739</v>
      </c>
      <c r="ME206" s="120">
        <f t="shared" si="1621"/>
        <v>93.005300277124732</v>
      </c>
      <c r="MF206" s="15">
        <f t="shared" si="1622"/>
        <v>-7.2289208083434339E-4</v>
      </c>
      <c r="MG206" s="12"/>
      <c r="MH206" s="11">
        <f t="shared" si="1825"/>
        <v>-7.0926688587722136E-4</v>
      </c>
      <c r="MI206" s="10">
        <f t="shared" si="1623"/>
        <v>93.088985452173191</v>
      </c>
      <c r="MJ206" s="9">
        <f t="shared" si="1380"/>
        <v>89.313194616461217</v>
      </c>
      <c r="MK206" s="9">
        <f t="shared" si="1381"/>
        <v>96.845732702559417</v>
      </c>
      <c r="ML206" s="120">
        <f t="shared" si="1624"/>
        <v>93.07946365951031</v>
      </c>
      <c r="MM206" s="15">
        <f t="shared" si="1625"/>
        <v>-7.3455559859911658E-4</v>
      </c>
      <c r="MN206" s="12"/>
      <c r="MO206" s="11">
        <f t="shared" si="1826"/>
        <v>-7.2102778045405594E-4</v>
      </c>
      <c r="MP206" s="10">
        <f t="shared" si="1626"/>
        <v>93.16311184525523</v>
      </c>
      <c r="MQ206" s="9">
        <f t="shared" si="1382"/>
        <v>89.328023092435203</v>
      </c>
      <c r="MR206" s="9">
        <f t="shared" si="1383"/>
        <v>96.980752617208992</v>
      </c>
      <c r="MS206" s="120">
        <f t="shared" si="1627"/>
        <v>93.15438785482209</v>
      </c>
      <c r="MT206" s="15">
        <f t="shared" si="1628"/>
        <v>-7.4627638821527225E-4</v>
      </c>
      <c r="MU206" s="12"/>
      <c r="MV206" s="11">
        <f t="shared" si="1827"/>
        <v>-7.3284739439122629E-4</v>
      </c>
      <c r="MW206" s="10">
        <f t="shared" si="1629"/>
        <v>93.238001597139373</v>
      </c>
      <c r="MX206" s="9">
        <f t="shared" si="1384"/>
        <v>89.343328559018431</v>
      </c>
      <c r="MY206" s="9">
        <f t="shared" si="1385"/>
        <v>97.116766366044345</v>
      </c>
      <c r="MZ206" s="120">
        <f t="shared" si="1630"/>
        <v>93.230047462531388</v>
      </c>
      <c r="NA206" s="15">
        <f t="shared" si="1631"/>
        <v>-7.5804757921518664E-4</v>
      </c>
      <c r="NB206" s="12"/>
      <c r="NC206" s="11">
        <f t="shared" si="1828"/>
        <v>-7.4471882704700749E-4</v>
      </c>
      <c r="ND206" s="10">
        <f t="shared" si="1632"/>
        <v>93.313629293986594</v>
      </c>
      <c r="NE206" s="9">
        <f t="shared" si="1386"/>
        <v>89.359120666889808</v>
      </c>
      <c r="NF206" s="9">
        <f t="shared" si="1387"/>
        <v>97.253712677783014</v>
      </c>
      <c r="NG206" s="120">
        <f t="shared" si="1633"/>
        <v>93.306416672336411</v>
      </c>
      <c r="NH206" s="15">
        <f t="shared" si="1634"/>
        <v>-7.6986225545410043E-4</v>
      </c>
      <c r="NI206" s="12"/>
      <c r="NJ206" s="11">
        <f t="shared" si="1829"/>
        <v>-7.5663512946098476E-4</v>
      </c>
      <c r="NK206" s="10">
        <f t="shared" si="1635"/>
        <v>93.389969106193348</v>
      </c>
      <c r="NL206" s="9">
        <f t="shared" si="1388"/>
        <v>89.375408871900646</v>
      </c>
      <c r="NM206" s="9">
        <f t="shared" si="1389"/>
        <v>97.391529705839531</v>
      </c>
      <c r="NN206" s="120">
        <f t="shared" si="1636"/>
        <v>93.383469288870089</v>
      </c>
      <c r="NO206" s="15">
        <f t="shared" si="1637"/>
        <v>-7.817134636841814E-4</v>
      </c>
      <c r="NP206" s="12"/>
      <c r="NQ206" s="11">
        <f t="shared" si="1830"/>
        <v>-7.6858931295764599E-4</v>
      </c>
      <c r="NR206" s="10">
        <f t="shared" si="1638"/>
        <v>93.466994812969148</v>
      </c>
      <c r="NS206" s="9">
        <f t="shared" si="1390"/>
        <v>89.392202415863125</v>
      </c>
      <c r="NT206" s="9">
        <f t="shared" si="1391"/>
        <v>97.530155099918559</v>
      </c>
      <c r="NU206" s="120">
        <f t="shared" si="1639"/>
        <v>93.461178757890849</v>
      </c>
      <c r="NV206" s="15">
        <f t="shared" si="1640"/>
        <v>-7.9359422240958034E-4</v>
      </c>
      <c r="NW206" s="12"/>
      <c r="NX206" s="11">
        <f t="shared" si="1831"/>
        <v>-7.8057435803999752E-4</v>
      </c>
      <c r="NY206" s="10">
        <f t="shared" si="1641"/>
        <v>93.544679828422389</v>
      </c>
      <c r="NZ206" s="9">
        <f t="shared" si="1392"/>
        <v>89.409510307451754</v>
      </c>
      <c r="OA206" s="9">
        <f t="shared" si="1393"/>
        <v>97.669526080228678</v>
      </c>
      <c r="OB206" s="120">
        <f t="shared" si="1642"/>
        <v>93.539518193840223</v>
      </c>
      <c r="OC206" s="15">
        <f t="shared" si="1643"/>
        <v>-8.054975309860279E-4</v>
      </c>
      <c r="OD206" s="12"/>
      <c r="OE206" s="11">
        <f t="shared" si="1832"/>
        <v>-7.9258322353670523E-4</v>
      </c>
      <c r="OF206" s="10">
        <f t="shared" si="1644"/>
        <v>93.622997229038788</v>
      </c>
      <c r="OG206" s="9">
        <f t="shared" si="1394"/>
        <v>89.427341303288969</v>
      </c>
      <c r="OH206" s="9">
        <f t="shared" si="1395"/>
        <v>97.809579513987856</v>
      </c>
      <c r="OI206" s="120">
        <f t="shared" si="1645"/>
        <v>93.618460408638413</v>
      </c>
      <c r="OJ206" s="15">
        <f t="shared" si="1646"/>
        <v>-8.1741637892596651E-4</v>
      </c>
      <c r="OK206" s="12"/>
      <c r="OL206" s="11">
        <f t="shared" si="1833"/>
        <v>-8.0460885596372791E-4</v>
      </c>
      <c r="OM206" s="10">
        <f t="shared" si="1647"/>
        <v>93.701919782424142</v>
      </c>
      <c r="ON206" s="9">
        <f t="shared" si="1396"/>
        <v>89.445703889286008</v>
      </c>
      <c r="OO206" s="9">
        <f t="shared" si="1397"/>
        <v>97.950251993890291</v>
      </c>
      <c r="OP206" s="120">
        <f t="shared" si="1648"/>
        <v>93.69797794158815</v>
      </c>
      <c r="OQ206" s="15">
        <f t="shared" si="1649"/>
        <v>-8.2934375537004773E-4</v>
      </c>
      <c r="OR206" s="12"/>
      <c r="OS206" s="11">
        <f t="shared" si="1834"/>
        <v>-8.1664419906110955E-4</v>
      </c>
      <c r="OT206" s="10">
        <f t="shared" si="1650"/>
        <v>93.781419977182139</v>
      </c>
      <c r="OU206" s="9">
        <f t="shared" si="1398"/>
        <v>89.464606262310042</v>
      </c>
      <c r="OV206" s="9">
        <f t="shared" si="1399"/>
        <v>98.091479918188753</v>
      </c>
      <c r="OW206" s="120">
        <f t="shared" si="1651"/>
        <v>93.778043090249398</v>
      </c>
      <c r="OX206" s="15">
        <f t="shared" si="1652"/>
        <v>-8.4127265868434871E-4</v>
      </c>
      <c r="OY206" s="12"/>
      <c r="OZ206" s="11">
        <f t="shared" si="1835"/>
        <v>-8.2868220346415012E-4</v>
      </c>
      <c r="PA206" s="10">
        <f t="shared" si="1653"/>
        <v>93.861470053789901</v>
      </c>
      <c r="PB206" s="9">
        <f t="shared" si="1400"/>
        <v>89.484056312247432</v>
      </c>
      <c r="PC206" s="9">
        <f t="shared" si="1401"/>
        <v>98.23319957204221</v>
      </c>
      <c r="PD206" s="120">
        <f t="shared" si="1654"/>
        <v>93.858627942144821</v>
      </c>
      <c r="PE206" s="15">
        <f t="shared" si="1655"/>
        <v>-8.5319610614235767E-4</v>
      </c>
      <c r="PF206" s="12"/>
      <c r="PG206" s="11">
        <f t="shared" si="1836"/>
        <v>-8.4071583646774979E-4</v>
      </c>
      <c r="PH206" s="10">
        <f t="shared" si="1656"/>
        <v>93.942042036331202</v>
      </c>
      <c r="PI206" s="9">
        <f t="shared" si="1402"/>
        <v>89.504061604531969</v>
      </c>
      <c r="PJ206" s="9">
        <f t="shared" si="1403"/>
        <v>98.375347209770155</v>
      </c>
      <c r="PK206" s="120">
        <f t="shared" si="1657"/>
        <v>93.939704407151055</v>
      </c>
      <c r="PL206" s="15">
        <f t="shared" si="1658"/>
        <v>-8.6510714365002812E-4</v>
      </c>
      <c r="PM206" s="12"/>
      <c r="PN206" s="11">
        <f t="shared" si="1837"/>
        <v>-8.5273809184194282E-4</v>
      </c>
      <c r="PO206" s="10">
        <f t="shared" si="1659"/>
        <v>94.023107764942239</v>
      </c>
      <c r="PP206" s="9">
        <f t="shared" si="1404"/>
        <v>89.524629363204909</v>
      </c>
      <c r="PQ206" s="9">
        <f t="shared" si="1405"/>
        <v>98.517859137135673</v>
      </c>
      <c r="PR206" s="120">
        <f t="shared" si="1660"/>
        <v>94.021244250170298</v>
      </c>
      <c r="PS206" s="15">
        <f t="shared" si="1661"/>
        <v>-8.7699885542178618E-4</v>
      </c>
      <c r="PT206" s="12"/>
      <c r="PU206" s="11">
        <f t="shared" si="1838"/>
        <v>-8.6474199960592888E-4</v>
      </c>
      <c r="PV206" s="10">
        <f t="shared" si="1662"/>
        <v>94.104638928562991</v>
      </c>
      <c r="PW206" s="9">
        <f t="shared" si="1406"/>
        <v>89.545766454569474</v>
      </c>
      <c r="PX206" s="9">
        <f t="shared" si="1407"/>
        <v>98.660671514354277</v>
      </c>
      <c r="PY206" s="120">
        <f t="shared" si="1663"/>
        <v>94.103218984461876</v>
      </c>
      <c r="PZ206" s="15">
        <f t="shared" si="1664"/>
        <v>-8.8886434636436423E-4</v>
      </c>
      <c r="QA206" s="12"/>
      <c r="QB206" s="11">
        <f t="shared" si="1839"/>
        <v>-8.7672060838865802E-4</v>
      </c>
      <c r="QC206" s="10">
        <f t="shared" si="1665"/>
        <v>94.18660695771473</v>
      </c>
      <c r="QD206" s="9">
        <f t="shared" si="1408"/>
        <v>89.567479370170233</v>
      </c>
      <c r="QE206" s="9">
        <f t="shared" si="1409"/>
        <v>98.803720644013268</v>
      </c>
      <c r="QF206" s="120">
        <f t="shared" si="1666"/>
        <v>94.18560000709175</v>
      </c>
      <c r="QG206" s="15">
        <f t="shared" si="1667"/>
        <v>-9.0069677181386671E-4</v>
      </c>
      <c r="QH206" s="12"/>
      <c r="QI206" s="11">
        <f t="shared" si="1840"/>
        <v>-8.8866701536482974E-4</v>
      </c>
      <c r="QJ206" s="10">
        <f t="shared" si="1668"/>
        <v>94.268983160536322</v>
      </c>
      <c r="QK206" s="9">
        <f t="shared" si="1410"/>
        <v>89.589774211398591</v>
      </c>
      <c r="QL206" s="9">
        <f t="shared" si="1411"/>
        <v>98.946943297015494</v>
      </c>
      <c r="QM206" s="120">
        <f t="shared" si="1669"/>
        <v>94.268358754207043</v>
      </c>
      <c r="QN206" s="15">
        <f t="shared" si="1670"/>
        <v>-9.1248937082226379E-4</v>
      </c>
      <c r="QO206" s="12"/>
      <c r="QP206" s="11">
        <f t="shared" si="1841"/>
        <v>-9.0057439977350934E-4</v>
      </c>
      <c r="QQ206" s="10">
        <f t="shared" si="1671"/>
        <v>94.351738878796667</v>
      </c>
      <c r="QR206" s="9">
        <f t="shared" si="1412"/>
        <v>89.612656676043571</v>
      </c>
      <c r="QS206" s="9">
        <f t="shared" si="1413"/>
        <v>99.090276611420521</v>
      </c>
      <c r="QT206" s="120">
        <f t="shared" si="1672"/>
        <v>94.351466643732039</v>
      </c>
      <c r="QU206" s="15">
        <f t="shared" si="1673"/>
        <v>-9.2423545760416076E-4</v>
      </c>
      <c r="QV206" s="12"/>
      <c r="QW206" s="11">
        <f t="shared" si="1842"/>
        <v>-9.1243601440835122E-4</v>
      </c>
      <c r="QX206" s="10">
        <f t="shared" si="1674"/>
        <v>94.434845430343827</v>
      </c>
      <c r="QY206" s="9">
        <f t="shared" si="1414"/>
        <v>89.636132044815625</v>
      </c>
      <c r="QZ206" s="9">
        <f t="shared" si="1415"/>
        <v>99.233658022297831</v>
      </c>
      <c r="RA206" s="120">
        <f t="shared" si="1675"/>
        <v>94.434895033556728</v>
      </c>
      <c r="RB206" s="15">
        <f t="shared" si="1676"/>
        <v>-9.3592841601041713E-4</v>
      </c>
      <c r="RC206" s="12"/>
      <c r="RD206" s="11">
        <f t="shared" si="1843"/>
        <v>-9.2424518014842935E-4</v>
      </c>
      <c r="RE206" s="10">
        <f t="shared" si="1677"/>
        <v>94.518274067120203</v>
      </c>
      <c r="RF206" s="9">
        <f t="shared" si="1416"/>
        <v>89.660205167988224</v>
      </c>
      <c r="RG206" s="9">
        <f t="shared" si="1417"/>
        <v>99.377024610949036</v>
      </c>
      <c r="RH206" s="120">
        <f t="shared" si="1678"/>
        <v>94.518614889468637</v>
      </c>
      <c r="RI206" s="15">
        <f t="shared" si="1679"/>
        <v>-9.4756163736847883E-4</v>
      </c>
      <c r="RJ206" s="12"/>
      <c r="RK206" s="11">
        <f t="shared" si="1844"/>
        <v>-9.3599522357008867E-4</v>
      </c>
      <c r="RL206" s="10">
        <f t="shared" si="1680"/>
        <v>94.601995641458416</v>
      </c>
      <c r="RM206" s="9">
        <f t="shared" si="1418"/>
        <v>89.68488044920791</v>
      </c>
      <c r="RN206" s="9">
        <f t="shared" si="1419"/>
        <v>99.520314686655425</v>
      </c>
      <c r="RO206" s="120">
        <f t="shared" si="1681"/>
        <v>94.602597567931667</v>
      </c>
      <c r="RP206" s="15">
        <f t="shared" si="1682"/>
        <v>-9.5912867630953426E-4</v>
      </c>
      <c r="RQ206" s="12"/>
      <c r="RR206" s="11">
        <f t="shared" si="1845"/>
        <v>-9.476796336346996E-4</v>
      </c>
      <c r="RS206" s="10">
        <f t="shared" si="1683"/>
        <v>94.685981392832204</v>
      </c>
      <c r="RT206" s="9">
        <f t="shared" si="1420"/>
        <v>89.71016183774816</v>
      </c>
      <c r="RU206" s="9">
        <f t="shared" si="1421"/>
        <v>99.663467132912686</v>
      </c>
      <c r="RV206" s="120">
        <f t="shared" si="1684"/>
        <v>94.686814485330416</v>
      </c>
      <c r="RW206" s="15">
        <f t="shared" si="1685"/>
        <v>-9.706231877702349E-4</v>
      </c>
      <c r="RX206" s="12"/>
      <c r="RY206" s="11">
        <f t="shared" si="1846"/>
        <v>-9.5929199848700838E-4</v>
      </c>
      <c r="RZ206" s="10">
        <f t="shared" si="1686"/>
        <v>94.770202615558361</v>
      </c>
      <c r="SA206" s="9">
        <f t="shared" si="1422"/>
        <v>89.736052818147144</v>
      </c>
      <c r="SB206" s="9">
        <f t="shared" si="1423"/>
        <v>99.806420222466798</v>
      </c>
      <c r="SC206" s="120">
        <f t="shared" si="1687"/>
        <v>94.771236520306971</v>
      </c>
      <c r="SD206" s="15">
        <f t="shared" si="1688"/>
        <v>-9.8203881244824731E-4</v>
      </c>
      <c r="SE206" s="12"/>
      <c r="SF206" s="11">
        <f t="shared" si="1847"/>
        <v>-9.7082589041246027E-4</v>
      </c>
      <c r="SG206" s="10">
        <f t="shared" si="1689"/>
        <v>94.854630058110388</v>
      </c>
      <c r="SH206" s="9">
        <f t="shared" si="1424"/>
        <v>89.762556394223381</v>
      </c>
      <c r="SI206" s="9">
        <f t="shared" si="1425"/>
        <v>99.949114059108069</v>
      </c>
      <c r="SJ206" s="120">
        <f t="shared" si="1690"/>
        <v>94.855835226665732</v>
      </c>
      <c r="SK206" s="15">
        <f t="shared" si="1691"/>
        <v>-9.933694164790802E-4</v>
      </c>
      <c r="SL206" s="12"/>
      <c r="SM206" s="11">
        <f t="shared" si="1848"/>
        <v>-9.8227510684528209E-4</v>
      </c>
      <c r="SN206" s="10">
        <f t="shared" si="1692"/>
        <v>94.939235142424778</v>
      </c>
      <c r="SO206" s="9">
        <f t="shared" si="1426"/>
        <v>89.789675086397196</v>
      </c>
      <c r="SP206" s="9">
        <f t="shared" si="1427"/>
        <v>100.09148807060325</v>
      </c>
      <c r="SQ206" s="120">
        <f t="shared" si="1693"/>
        <v>94.940581578500229</v>
      </c>
      <c r="SR206" s="15">
        <f t="shared" si="1694"/>
        <v>-1.0046088472138661E-3</v>
      </c>
      <c r="SS206" s="12"/>
      <c r="ST206" s="11">
        <f t="shared" si="1849"/>
        <v>-9.9363342498511942E-4</v>
      </c>
      <c r="SU206" s="10">
        <f t="shared" si="1695"/>
        <v>95.023988702571401</v>
      </c>
      <c r="SV206" s="9">
        <f t="shared" si="1428"/>
        <v>89.817410916510156</v>
      </c>
      <c r="SW206" s="9">
        <f t="shared" si="1429"/>
        <v>100.23348315684214</v>
      </c>
      <c r="SX206" s="120">
        <f t="shared" si="1696"/>
        <v>95.025447036676155</v>
      </c>
      <c r="SY206" s="15">
        <f t="shared" si="1697"/>
        <v>-1.0157511441819984E-3</v>
      </c>
      <c r="SZ206" s="12"/>
      <c r="TA206" s="11">
        <f t="shared" si="1850"/>
        <v>-1.0048948139655799E-3</v>
      </c>
      <c r="TB206" s="10">
        <f t="shared" si="1698"/>
        <v>95.108862057008778</v>
      </c>
      <c r="TC206" s="9">
        <f t="shared" si="1430"/>
        <v>89.845765404661861</v>
      </c>
      <c r="TD206" s="9">
        <f t="shared" si="1431"/>
        <v>100.37503968440798</v>
      </c>
      <c r="TE206" s="120">
        <f t="shared" si="1699"/>
        <v>95.110402544534921</v>
      </c>
      <c r="TF206" s="15">
        <f t="shared" si="1700"/>
        <v>-1.0267903438347615E-3</v>
      </c>
      <c r="TG206" s="12"/>
      <c r="TH206" s="11">
        <f t="shared" si="1851"/>
        <v>-1.016053238664287E-3</v>
      </c>
      <c r="TI206" s="10">
        <f t="shared" si="1701"/>
        <v>95.193825999028064</v>
      </c>
      <c r="TJ206" s="9">
        <f t="shared" si="1432"/>
        <v>89.874739555928997</v>
      </c>
      <c r="TK206" s="9">
        <f t="shared" si="1433"/>
        <v>100.51609941988261</v>
      </c>
      <c r="TL206" s="120">
        <f t="shared" si="1702"/>
        <v>95.195419487905809</v>
      </c>
      <c r="TM206" s="15">
        <f t="shared" si="1703"/>
        <v>-1.0377206693718906E-3</v>
      </c>
      <c r="TN206" s="12"/>
      <c r="TO206" s="11">
        <f t="shared" si="1852"/>
        <v>-1.0271028506508278E-3</v>
      </c>
      <c r="TP206" s="10">
        <f t="shared" si="1704"/>
        <v>95.278851762113419</v>
      </c>
      <c r="TQ206" s="9">
        <f t="shared" si="1434"/>
        <v>89.904333858230174</v>
      </c>
      <c r="TR206" s="9">
        <f t="shared" si="1435"/>
        <v>100.65660375229714</v>
      </c>
      <c r="TS206" s="120">
        <f t="shared" si="1705"/>
        <v>95.280468805263666</v>
      </c>
      <c r="TT206" s="15">
        <f t="shared" si="1706"/>
        <v>-1.0485363576072972E-3</v>
      </c>
      <c r="TU206" s="12"/>
      <c r="TV206" s="11">
        <f t="shared" si="1853"/>
        <v>-1.038037814217377E-3</v>
      </c>
      <c r="TW206" s="10">
        <f t="shared" si="1707"/>
        <v>95.363910125368619</v>
      </c>
      <c r="TX206" s="9">
        <f t="shared" si="1436"/>
        <v>89.934548271115673</v>
      </c>
      <c r="TY206" s="9">
        <f t="shared" si="1437"/>
        <v>100.79649904023248</v>
      </c>
      <c r="TZ206" s="120">
        <f t="shared" si="1708"/>
        <v>95.365523655674082</v>
      </c>
      <c r="UA206" s="15">
        <f t="shared" si="1709"/>
        <v>-1.0592321814990868E-3</v>
      </c>
      <c r="UB206" s="12"/>
      <c r="UC206" s="11">
        <f t="shared" si="1854"/>
        <v>-1.0488528319397515E-3</v>
      </c>
      <c r="UD206" s="10">
        <f t="shared" si="1710"/>
        <v>95.448974096616013</v>
      </c>
      <c r="UE206" s="9">
        <f t="shared" si="1438"/>
        <v>89.965382245373377</v>
      </c>
      <c r="UF206" s="9">
        <f t="shared" si="1439"/>
        <v>100.93576261655771</v>
      </c>
      <c r="UG206" s="120">
        <f t="shared" si="1711"/>
        <v>95.450572430965536</v>
      </c>
      <c r="UH206" s="15">
        <f t="shared" si="1712"/>
        <v>-1.0698059841592492E-3</v>
      </c>
      <c r="UI206" s="12"/>
      <c r="UJ206" s="11">
        <f t="shared" si="1855"/>
        <v>-1.0595456934021595E-3</v>
      </c>
      <c r="UK206" s="10">
        <f t="shared" si="1713"/>
        <v>95.534031999508315</v>
      </c>
      <c r="UL206" s="9">
        <f t="shared" si="1440"/>
        <v>89.996834893565733</v>
      </c>
      <c r="UM206" s="9">
        <f t="shared" si="1441"/>
        <v>101.07438272060364</v>
      </c>
      <c r="UN206" s="120">
        <f t="shared" si="1714"/>
        <v>95.535608807084685</v>
      </c>
      <c r="UO206" s="15">
        <f t="shared" si="1715"/>
        <v>-1.0802567052555232E-3</v>
      </c>
      <c r="UP206" s="12"/>
      <c r="UQ206" s="11">
        <f t="shared" si="1856"/>
        <v>-1.0701152912309393E-3</v>
      </c>
      <c r="UR206" s="10">
        <f t="shared" si="1716"/>
        <v>95.619077470671826</v>
      </c>
      <c r="US206" s="9">
        <f t="shared" si="1442"/>
        <v>90.028905052550087</v>
      </c>
      <c r="UT206" s="9">
        <f t="shared" si="1443"/>
        <v>101.21234874780616</v>
      </c>
      <c r="UU206" s="120">
        <f t="shared" si="1717"/>
        <v>95.620626900178124</v>
      </c>
      <c r="UV206" s="15">
        <f t="shared" si="1718"/>
        <v>-1.0905834240824391E-3</v>
      </c>
      <c r="UW206" s="12"/>
      <c r="UX206" s="11">
        <f t="shared" si="1857"/>
        <v>-1.0805606589562294E-3</v>
      </c>
      <c r="UY206" s="10">
        <f t="shared" si="1719"/>
        <v>95.704104588670958</v>
      </c>
      <c r="UZ206" s="9">
        <f t="shared" si="1444"/>
        <v>90.061591291895667</v>
      </c>
      <c r="VA206" s="9">
        <f t="shared" si="1445"/>
        <v>101.34965120738812</v>
      </c>
      <c r="VB206" s="120">
        <f t="shared" si="1720"/>
        <v>95.705621249641894</v>
      </c>
      <c r="VC206" s="15">
        <f t="shared" si="1721"/>
        <v>-1.1007853546137611E-3</v>
      </c>
      <c r="VD206" s="12"/>
      <c r="VE206" s="11">
        <f t="shared" si="1858"/>
        <v>-1.0908809660947791E-3</v>
      </c>
      <c r="VF206" s="10">
        <f t="shared" si="1722"/>
        <v>95.789107857082072</v>
      </c>
      <c r="VG206" s="9">
        <f t="shared" si="1446"/>
        <v>90.094891922464754</v>
      </c>
      <c r="VH206" s="9">
        <f t="shared" si="1447"/>
        <v>101.48628167994995</v>
      </c>
      <c r="VI206" s="120">
        <f t="shared" si="1723"/>
        <v>95.790586801207354</v>
      </c>
      <c r="VJ206" s="15">
        <f t="shared" si="1724"/>
        <v>-1.1108618405300044E-3</v>
      </c>
      <c r="VK206" s="12"/>
      <c r="VL206" s="11">
        <f t="shared" si="1859"/>
        <v>-1.1010755132031251E-3</v>
      </c>
      <c r="VM206" s="10">
        <f t="shared" si="1725"/>
        <v>95.874082187595604</v>
      </c>
      <c r="VN206" s="9">
        <f t="shared" si="1448"/>
        <v>90.128805005126154</v>
      </c>
      <c r="VO206" s="9">
        <f t="shared" si="1449"/>
        <v>101.62223277509104</v>
      </c>
      <c r="VP206" s="120">
        <f t="shared" si="1726"/>
        <v>95.875518890108594</v>
      </c>
      <c r="VQ206" s="15">
        <f t="shared" si="1727"/>
        <v>-1.1208123502360497E-3</v>
      </c>
      <c r="VR206" s="12"/>
      <c r="VS206" s="11">
        <f t="shared" si="1860"/>
        <v>-1.1111437269163509E-3</v>
      </c>
      <c r="VT206" s="10">
        <f t="shared" si="1728"/>
        <v>95.959022883192006</v>
      </c>
      <c r="VU206" s="9">
        <f t="shared" si="1450"/>
        <v>90.163328359570528</v>
      </c>
      <c r="VV206" s="9">
        <f t="shared" si="1451"/>
        <v>101.75749808917075</v>
      </c>
      <c r="VW206" s="120">
        <f t="shared" si="1729"/>
        <v>95.96041322437064</v>
      </c>
      <c r="VX206" s="15">
        <f t="shared" si="1730"/>
        <v>-1.1306364718824521E-3</v>
      </c>
      <c r="VY206" s="12"/>
      <c r="VZ206" s="11">
        <f t="shared" si="1861"/>
        <v>-1.1210851549861556E-3</v>
      </c>
      <c r="WA206" s="10">
        <f t="shared" si="1731"/>
        <v>96.0439256214311</v>
      </c>
      <c r="WB206" s="9">
        <f t="shared" si="1452"/>
        <v>90.198459573198406</v>
      </c>
      <c r="WC206" s="9">
        <f t="shared" si="1453"/>
        <v>101.89207216331282</v>
      </c>
      <c r="WD206" s="120">
        <f t="shared" si="1732"/>
        <v>96.045265868255612</v>
      </c>
      <c r="WE206" s="15">
        <f t="shared" si="1733"/>
        <v>-1.1403339084033797E-3</v>
      </c>
      <c r="WF206" s="12"/>
      <c r="WG206" s="11">
        <f t="shared" si="1862"/>
        <v>-1.1308994613314109E-3</v>
      </c>
      <c r="WH206" s="10">
        <f t="shared" si="1734"/>
        <v>96.128786437892558</v>
      </c>
      <c r="WI206" s="9">
        <f t="shared" si="1454"/>
        <v>90.234196010053182</v>
      </c>
      <c r="WJ206" s="9">
        <f t="shared" si="1455"/>
        <v>102.02595044175325</v>
      </c>
      <c r="WK206" s="120">
        <f t="shared" si="1735"/>
        <v>96.130073225903217</v>
      </c>
      <c r="WL206" s="15">
        <f t="shared" si="1736"/>
        <v>-1.149904472583682E-3</v>
      </c>
      <c r="WM206" s="12"/>
      <c r="WN206" s="11">
        <f t="shared" si="1863"/>
        <v>-1.1405864211138457E-3</v>
      </c>
      <c r="WO206" s="10">
        <f t="shared" si="1737"/>
        <v>96.213601709804209</v>
      </c>
      <c r="WP206" s="9">
        <f t="shared" si="1456"/>
        <v>90.270534819772934</v>
      </c>
      <c r="WQ206" s="9">
        <f t="shared" si="1457"/>
        <v>102.15912923061492</v>
      </c>
      <c r="WR206" s="120">
        <f t="shared" si="1738"/>
        <v>96.214832025193928</v>
      </c>
      <c r="WS206" s="15">
        <f t="shared" si="1739"/>
        <v>-1.1593480821657167E-3</v>
      </c>
      <c r="WT206" s="12"/>
      <c r="WU206" s="11">
        <f t="shared" si="1864"/>
        <v>-1.1501459158497513E-3</v>
      </c>
      <c r="WV206" s="10">
        <f t="shared" si="1740"/>
        <v>96.29836813988706</v>
      </c>
      <c r="WW206" s="9">
        <f t="shared" si="1458"/>
        <v>90.307472946536194</v>
      </c>
      <c r="WX206" s="9">
        <f t="shared" si="1459"/>
        <v>102.29160565719683</v>
      </c>
      <c r="WY206" s="120">
        <f t="shared" si="1741"/>
        <v>96.299539301866503</v>
      </c>
      <c r="WZ206" s="15">
        <f t="shared" si="1742"/>
        <v>-1.1686647550069643E-3</v>
      </c>
      <c r="XA206" s="12"/>
      <c r="XB206" s="11">
        <f t="shared" si="1865"/>
        <v>-1.159577928568873E-3</v>
      </c>
      <c r="XC206" s="10">
        <f t="shared" si="1743"/>
        <v>96.383082740449083</v>
      </c>
      <c r="XD206" s="9">
        <f t="shared" si="1460"/>
        <v>90.345007137978456</v>
      </c>
      <c r="XE206" s="9">
        <f t="shared" si="1461"/>
        <v>102.42337762984937</v>
      </c>
      <c r="XF206" s="120">
        <f t="shared" si="1744"/>
        <v>96.384192383913913</v>
      </c>
      <c r="XG206" s="15">
        <f t="shared" si="1745"/>
        <v>-1.1778546042976485E-3</v>
      </c>
      <c r="XH206" s="12"/>
      <c r="XI206" s="11">
        <f t="shared" si="1866"/>
        <v>-1.1688825390299472E-3</v>
      </c>
      <c r="XJ206" s="10">
        <f t="shared" si="1746"/>
        <v>96.467742817752253</v>
      </c>
      <c r="XK206" s="9">
        <f t="shared" si="1462"/>
        <v>90.383133954057726</v>
      </c>
      <c r="XL206" s="9">
        <f t="shared" si="1463"/>
        <v>102.55444379850292</v>
      </c>
      <c r="XM206" s="120">
        <f t="shared" si="1747"/>
        <v>96.468788876280314</v>
      </c>
      <c r="XN206" s="15">
        <f t="shared" si="1748"/>
        <v>-1.1869178338470082E-3</v>
      </c>
      <c r="XO206" s="12"/>
      <c r="XP206" s="11">
        <f t="shared" si="1867"/>
        <v>-1.1780599190017646E-3</v>
      </c>
      <c r="XQ206" s="10">
        <f t="shared" si="1749"/>
        <v>96.552345956676049</v>
      </c>
      <c r="XR206" s="9">
        <f t="shared" si="1464"/>
        <v>90.421849775848642</v>
      </c>
      <c r="XS206" s="9">
        <f t="shared" si="1465"/>
        <v>102.68480351591305</v>
      </c>
      <c r="XT206" s="120">
        <f t="shared" si="1750"/>
        <v>96.553326645880844</v>
      </c>
      <c r="XU206" s="15">
        <f t="shared" si="1751"/>
        <v>-1.195854733446464E-3</v>
      </c>
      <c r="XV206" s="12"/>
      <c r="XW206" s="11">
        <f t="shared" si="1868"/>
        <v>-1.1871103276180951E-3</v>
      </c>
      <c r="XX206" s="10">
        <f t="shared" si="1752"/>
        <v>96.636890005699343</v>
      </c>
      <c r="XY206" s="9">
        <f t="shared" si="1466"/>
        <v>90.461150814246636</v>
      </c>
      <c r="XZ206" s="9">
        <f t="shared" si="1467"/>
        <v>102.81445679967796</v>
      </c>
      <c r="YA206" s="120">
        <f t="shared" si="1753"/>
        <v>96.637803806962296</v>
      </c>
      <c r="YB206" s="15">
        <f t="shared" si="1754"/>
        <v>-1.2046656743168137E-3</v>
      </c>
      <c r="YC206" s="12"/>
      <c r="YD206" s="11">
        <f t="shared" si="1869"/>
        <v>-1.1960341068139836E-3</v>
      </c>
      <c r="YE206" s="10">
        <f t="shared" si="1755"/>
        <v>96.721373062219527</v>
      </c>
      <c r="YF206" s="9">
        <f t="shared" si="1468"/>
        <v>90.501033118564536</v>
      </c>
      <c r="YG206" s="9">
        <f t="shared" si="1469"/>
        <v>102.94340429507118</v>
      </c>
      <c r="YH206" s="120">
        <f t="shared" si="1756"/>
        <v>96.722218706817856</v>
      </c>
      <c r="YI206" s="15">
        <f t="shared" si="1757"/>
        <v>-1.2133511046454595E-3</v>
      </c>
      <c r="YJ206" s="12"/>
      <c r="YK206" s="11">
        <f t="shared" si="1870"/>
        <v>-1.2048316768494421E-3</v>
      </c>
      <c r="YL206" s="10">
        <f t="shared" si="1758"/>
        <v>96.805793458222126</v>
      </c>
      <c r="YM206" s="9">
        <f t="shared" si="1470"/>
        <v>90.541492585005884</v>
      </c>
      <c r="YN206" s="9">
        <f t="shared" si="1471"/>
        <v>103.07164723873963</v>
      </c>
      <c r="YO206" s="120">
        <f t="shared" si="1759"/>
        <v>96.806569911872757</v>
      </c>
      <c r="YP206" s="15">
        <f t="shared" si="1760"/>
        <v>-1.2219115452200217E-3</v>
      </c>
      <c r="YQ206" s="12"/>
      <c r="YR206" s="11">
        <f t="shared" si="1871"/>
        <v>-1.2135035319272229E-3</v>
      </c>
      <c r="YS206" s="10">
        <f t="shared" si="1761"/>
        <v>96.8901497463184</v>
      </c>
      <c r="YT206" s="9">
        <f t="shared" si="1472"/>
        <v>90.582524965000346</v>
      </c>
      <c r="YU206" s="9">
        <f t="shared" si="1473"/>
        <v>103.19918742329793</v>
      </c>
      <c r="YV206" s="120">
        <f t="shared" si="1762"/>
        <v>96.890856194149137</v>
      </c>
      <c r="YW206" s="15">
        <f t="shared" si="1763"/>
        <v>-1.2303475851628081E-3</v>
      </c>
      <c r="YX206" s="12"/>
      <c r="YY206" s="11">
        <f t="shared" si="1872"/>
        <v>-1.2220502359092454E-3</v>
      </c>
      <c r="YZ206" s="10">
        <f t="shared" si="1764"/>
        <v>96.97444068615944</v>
      </c>
      <c r="ZA206" s="9">
        <f t="shared" si="1474"/>
        <v>90.624125873388209</v>
      </c>
      <c r="ZB206" s="9">
        <f t="shared" si="1475"/>
        <v>103.32602716285459</v>
      </c>
      <c r="ZC206" s="120">
        <f t="shared" si="1765"/>
        <v>96.975076518121398</v>
      </c>
      <c r="ZD206" s="15">
        <f t="shared" si="1766"/>
        <v>-1.2386598777708786E-3</v>
      </c>
      <c r="ZE206" s="12"/>
      <c r="ZF206" s="11">
        <f t="shared" si="1873"/>
        <v>-1.2304724181366842E-3</v>
      </c>
      <c r="ZG206" s="10">
        <f t="shared" si="1767"/>
        <v>97.058665231238507</v>
      </c>
      <c r="ZH206" s="9">
        <f t="shared" si="1476"/>
        <v>90.666290796441956</v>
      </c>
      <c r="ZI206" s="9">
        <f t="shared" si="1477"/>
        <v>103.45216925949256</v>
      </c>
      <c r="ZJ206" s="120">
        <f t="shared" si="1768"/>
        <v>97.05923002796726</v>
      </c>
      <c r="ZK206" s="15">
        <f t="shared" si="1769"/>
        <v>-1.246849136465059E-3</v>
      </c>
      <c r="ZL206" s="12"/>
      <c r="ZM206" s="11">
        <f t="shared" si="1874"/>
        <v>-1.2387707693571779E-3</v>
      </c>
      <c r="ZN206" s="10">
        <f t="shared" si="1770"/>
        <v>97.142822516087165</v>
      </c>
      <c r="ZO206" s="9">
        <f t="shared" si="1478"/>
        <v>90.709015099714534</v>
      </c>
      <c r="ZP206" s="9">
        <f t="shared" si="1479"/>
        <v>103.57761697072975</v>
      </c>
      <c r="ZQ206" s="120">
        <f t="shared" si="1771"/>
        <v>97.143316035222142</v>
      </c>
      <c r="ZR206" s="15">
        <f t="shared" si="1772"/>
        <v>-1.2549161308514198E-3</v>
      </c>
      <c r="ZS206" s="12"/>
      <c r="ZT206" s="11">
        <f t="shared" si="1875"/>
        <v>-1.2469460377629049E-3</v>
      </c>
      <c r="ZU206" s="10">
        <f t="shared" si="1773"/>
        <v>97.226911843873125</v>
      </c>
      <c r="ZV206" s="9">
        <f t="shared" si="1480"/>
        <v>90.752294035704892</v>
      </c>
      <c r="ZW206" s="9">
        <f t="shared" si="1481"/>
        <v>103.70237397797281</v>
      </c>
      <c r="ZX206" s="120">
        <f t="shared" si="1774"/>
        <v>97.227334006838845</v>
      </c>
      <c r="ZY206" s="15">
        <f t="shared" si="1775"/>
        <v>-1.2628616828974397E-3</v>
      </c>
      <c r="ZZ206" s="12"/>
      <c r="AAA206" s="11">
        <f t="shared" si="1876"/>
        <v>-1.2549990251418902E-3</v>
      </c>
      <c r="AAB206" s="10">
        <f t="shared" si="1776"/>
        <v>97.310932674402153</v>
      </c>
      <c r="AAC206" s="9">
        <f t="shared" si="1482"/>
        <v>90.796122751332717</v>
      </c>
      <c r="AAD206" s="9">
        <f t="shared" si="1483"/>
        <v>103.82644435598033</v>
      </c>
      <c r="AAE206" s="120">
        <f t="shared" si="1777"/>
        <v>97.311283553656523</v>
      </c>
      <c r="AAF206" s="15">
        <f t="shared" si="1778"/>
        <v>-1.270686663225212E-3</v>
      </c>
      <c r="AAG206" s="12"/>
      <c r="AAH206" s="11">
        <f t="shared" si="1877"/>
        <v>-1.2629305831450685E-3</v>
      </c>
      <c r="AAI206" s="10">
        <f t="shared" si="1779"/>
        <v>97.394884612528216</v>
      </c>
      <c r="AAJ206" s="9">
        <f t="shared" si="1484"/>
        <v>90.840496295215303</v>
      </c>
      <c r="AAK206" s="9">
        <f t="shared" si="1485"/>
        <v>103.94983254334058</v>
      </c>
      <c r="AAL206" s="120">
        <f t="shared" si="1780"/>
        <v>97.395164419277933</v>
      </c>
      <c r="AAM206" s="15">
        <f t="shared" si="1781"/>
        <v>-1.2783919875228665E-3</v>
      </c>
      <c r="AAN206" s="12"/>
      <c r="AAO206" s="11">
        <f t="shared" si="1782"/>
        <v>-1.2707416096704701E-3</v>
      </c>
      <c r="AAP206" s="10">
        <f t="shared" si="1783"/>
        <v>97.478767396971392</v>
      </c>
      <c r="AAQ206" s="9">
        <f t="shared" si="1486"/>
        <v>90.885409624740603</v>
      </c>
      <c r="AAR206" s="9">
        <f t="shared" si="1487"/>
        <v>104.07254331397148</v>
      </c>
      <c r="AAS206" s="120">
        <f t="shared" si="1784"/>
        <v>97.478976469356041</v>
      </c>
      <c r="AAT206" s="15">
        <f t="shared" si="1785"/>
        <v>-1.2859786130755846E-3</v>
      </c>
      <c r="AAU206" s="12"/>
      <c r="AAV206" s="11">
        <f t="shared" si="1786"/>
        <v>-1.2784330453659656E-3</v>
      </c>
      <c r="AAW206" s="10">
        <f t="shared" si="1787"/>
        <v>97.562580889544492</v>
      </c>
      <c r="AAX206" s="9">
        <f t="shared" si="1488"/>
        <v>90.930857612931575</v>
      </c>
      <c r="AAY206" s="9">
        <f t="shared" si="1489"/>
        <v>104.19458174964302</v>
      </c>
      <c r="AAZ206" s="120">
        <f t="shared" si="1788"/>
        <v>97.562719681287291</v>
      </c>
      <c r="ABA206" s="15">
        <f t="shared" si="1789"/>
        <v>-1.2934475354166326E-3</v>
      </c>
      <c r="ABB206" s="12"/>
      <c r="ABC206" s="11">
        <f t="shared" si="1227"/>
        <v>-1.2860058702512654E-3</v>
      </c>
      <c r="ABD206" s="10">
        <f t="shared" si="1228"/>
        <v>97.646325064786424</v>
      </c>
      <c r="ABE206" s="9">
        <f t="shared" si="1490"/>
        <v>90.976835055097823</v>
      </c>
      <c r="ABF206" s="9">
        <f t="shared" si="1229"/>
        <v>104.31595321352115</v>
      </c>
      <c r="ABG206" s="120">
        <f t="shared" si="1790"/>
        <v>97.646394134309489</v>
      </c>
      <c r="ABH206" s="15">
        <f t="shared" si="1230"/>
        <v>-1.3007997850987933E-3</v>
      </c>
      <c r="ABI206" s="12"/>
      <c r="ABJ206" s="11">
        <f t="shared" si="1231"/>
        <v>-1.2934611004595583E-3</v>
      </c>
      <c r="ABK206" s="10">
        <f t="shared" si="1232"/>
        <v>97.72999999999999</v>
      </c>
      <c r="ABL206" s="9">
        <f t="shared" si="1491"/>
        <v>91.023336675271494</v>
      </c>
      <c r="ABM206" s="9"/>
      <c r="ABN206" s="101">
        <f t="shared" si="1791"/>
        <v>97.72999999999999</v>
      </c>
      <c r="ABO206" s="15">
        <f t="shared" si="1233"/>
        <v>-1.3080364245859496E-3</v>
      </c>
      <c r="ABP206" s="11"/>
      <c r="ABQ206" s="11"/>
    </row>
    <row r="207" spans="1:745" x14ac:dyDescent="0.2">
      <c r="A207" s="1">
        <f t="shared" si="1492"/>
        <v>175.2</v>
      </c>
      <c r="B207" s="1">
        <f t="shared" si="1792"/>
        <v>-530.86680486868977</v>
      </c>
      <c r="C207" s="1">
        <f t="shared" si="1793"/>
        <v>-2564065.8939724509</v>
      </c>
      <c r="D207" s="2">
        <f t="shared" si="1794"/>
        <v>119.74</v>
      </c>
      <c r="E207" s="7">
        <f t="shared" si="1795"/>
        <v>2.8300000000000001E-3</v>
      </c>
      <c r="F207" s="1">
        <f t="shared" si="1796"/>
        <v>6.2352202539999999E-2</v>
      </c>
      <c r="G207" s="2">
        <f t="shared" si="1797"/>
        <v>3500</v>
      </c>
      <c r="H207" s="3">
        <f t="shared" si="1164"/>
        <v>58.333333333333336</v>
      </c>
      <c r="I207" s="3">
        <f t="shared" si="1165"/>
        <v>366.52</v>
      </c>
      <c r="J207" s="1">
        <f t="shared" si="1798"/>
        <v>0.77</v>
      </c>
      <c r="K207" s="1">
        <f t="shared" si="1799"/>
        <v>0.65</v>
      </c>
      <c r="L207" s="1">
        <f t="shared" si="1166"/>
        <v>0.50050000000000006</v>
      </c>
      <c r="M207" s="40">
        <f t="shared" si="1167"/>
        <v>9.0273513153513143</v>
      </c>
      <c r="N207" s="40">
        <f t="shared" si="1168"/>
        <v>685.17596483516479</v>
      </c>
      <c r="O207" s="1">
        <f t="shared" si="1800"/>
        <v>22.01</v>
      </c>
      <c r="P207" s="1">
        <f t="shared" si="1801"/>
        <v>101</v>
      </c>
      <c r="Q207" s="2">
        <f t="shared" si="1802"/>
        <v>9568.08</v>
      </c>
      <c r="R207" s="1">
        <f t="shared" si="1169"/>
        <v>95.680800000000005</v>
      </c>
      <c r="S207" s="7">
        <f t="shared" si="1803"/>
        <v>0.1084</v>
      </c>
      <c r="T207" s="7">
        <f t="shared" si="1170"/>
        <v>9.228889823999999E-3</v>
      </c>
      <c r="U207" s="7">
        <f t="shared" si="1171"/>
        <v>5.2029491518009133E-2</v>
      </c>
      <c r="V207" s="40">
        <f t="shared" si="1172"/>
        <v>5127.2756619537149</v>
      </c>
      <c r="W207" s="1">
        <f t="shared" si="1804"/>
        <v>0</v>
      </c>
      <c r="X207" s="1">
        <f t="shared" si="1805"/>
        <v>119.74</v>
      </c>
      <c r="Y207" s="1">
        <f t="shared" si="1806"/>
        <v>97.72999999999999</v>
      </c>
      <c r="Z207" s="6">
        <f t="shared" si="1173"/>
        <v>0.80246106979523479</v>
      </c>
      <c r="AA207" s="2">
        <f t="shared" si="1807"/>
        <v>464.2</v>
      </c>
      <c r="AB207" s="40">
        <f t="shared" si="1174"/>
        <v>27481.926356927921</v>
      </c>
      <c r="AC207" s="1">
        <f t="shared" si="1175"/>
        <v>0.20611977595863853</v>
      </c>
      <c r="AD207" s="2">
        <f t="shared" si="1878"/>
        <v>85</v>
      </c>
      <c r="AE207" s="10">
        <f t="shared" si="1176"/>
        <v>17.520180956484275</v>
      </c>
      <c r="AF207" s="12">
        <f t="shared" si="1177"/>
        <v>6.6404311407346636E-2</v>
      </c>
      <c r="AG207" s="43">
        <f t="shared" si="1178"/>
        <v>-1.3344899446486496E-4</v>
      </c>
      <c r="AH207" s="97">
        <f t="shared" si="1179"/>
        <v>3.4375708125680613E-5</v>
      </c>
      <c r="AI207" s="11">
        <f t="shared" si="1180"/>
        <v>0</v>
      </c>
      <c r="AJ207" s="43">
        <f t="shared" si="1181"/>
        <v>2.0134145221134894E-3</v>
      </c>
      <c r="AK207" s="43"/>
      <c r="AL207" s="11">
        <f t="shared" si="1182"/>
        <v>0</v>
      </c>
      <c r="AM207" s="10">
        <f t="shared" si="1183"/>
        <v>89.080532156406335</v>
      </c>
      <c r="AN207" s="9"/>
      <c r="AO207" s="9">
        <f t="shared" si="1184"/>
        <v>88.91413089308368</v>
      </c>
      <c r="AP207" s="108">
        <f t="shared" si="1493"/>
        <v>88.91413089308368</v>
      </c>
      <c r="AQ207" s="15">
        <f t="shared" si="1185"/>
        <v>0</v>
      </c>
      <c r="AR207" s="49"/>
      <c r="AS207" s="11">
        <f t="shared" si="1186"/>
        <v>1.622777000876269E-5</v>
      </c>
      <c r="AT207" s="10">
        <f t="shared" si="1187"/>
        <v>88.997327906192623</v>
      </c>
      <c r="AU207" s="9">
        <f t="shared" si="1188"/>
        <v>88.91413089308368</v>
      </c>
      <c r="AV207" s="9">
        <f t="shared" si="1189"/>
        <v>88.748516495101185</v>
      </c>
      <c r="AW207" s="101">
        <f t="shared" si="1494"/>
        <v>88.831323694092433</v>
      </c>
      <c r="AX207" s="15">
        <f t="shared" si="1495"/>
        <v>1.6150330984875151E-5</v>
      </c>
      <c r="AY207" s="49"/>
      <c r="AZ207" s="11">
        <f t="shared" si="1190"/>
        <v>3.2379499272342873E-5</v>
      </c>
      <c r="BA207" s="10">
        <f t="shared" si="1191"/>
        <v>88.914506300736235</v>
      </c>
      <c r="BB207" s="9">
        <f t="shared" si="1192"/>
        <v>88.91412372488513</v>
      </c>
      <c r="BC207" s="9">
        <f t="shared" si="1193"/>
        <v>88.58366915975823</v>
      </c>
      <c r="BD207" s="101">
        <f t="shared" si="1496"/>
        <v>88.74889644232168</v>
      </c>
      <c r="BE207" s="15">
        <f t="shared" si="1194"/>
        <v>3.2225160778753799E-5</v>
      </c>
      <c r="BF207" s="49"/>
      <c r="BG207" s="11">
        <f t="shared" si="1195"/>
        <v>4.8455701009551456E-5</v>
      </c>
      <c r="BH207" s="10">
        <f t="shared" si="1196"/>
        <v>88.832050369902106</v>
      </c>
      <c r="BI207" s="9">
        <f t="shared" si="1197"/>
        <v>88.914095185976748</v>
      </c>
      <c r="BJ207" s="9">
        <f t="shared" si="1198"/>
        <v>88.419569294579659</v>
      </c>
      <c r="BK207" s="101">
        <f t="shared" si="1497"/>
        <v>88.666832240278211</v>
      </c>
      <c r="BL207" s="15">
        <f t="shared" si="1199"/>
        <v>4.822501499837819E-5</v>
      </c>
      <c r="BM207" s="49"/>
      <c r="BN207" s="11">
        <f t="shared" si="1200"/>
        <v>6.4456887823126656E-5</v>
      </c>
      <c r="BO207" s="10">
        <f t="shared" si="1201"/>
        <v>88.749943347865184</v>
      </c>
      <c r="BP207" s="9">
        <f t="shared" si="1202"/>
        <v>88.914031272577787</v>
      </c>
      <c r="BQ207" s="9">
        <f t="shared" si="1203"/>
        <v>88.256197519674387</v>
      </c>
      <c r="BR207" s="101">
        <f t="shared" si="1498"/>
        <v>88.585114396126087</v>
      </c>
      <c r="BS207" s="15">
        <f t="shared" si="1204"/>
        <v>6.4150417909531403E-5</v>
      </c>
      <c r="BT207" s="12"/>
      <c r="BU207" s="11">
        <f t="shared" si="1205"/>
        <v>8.0383571198345316E-5</v>
      </c>
      <c r="BV207" s="10">
        <f t="shared" si="1206"/>
        <v>88.668168672924509</v>
      </c>
      <c r="BW207" s="9">
        <f t="shared" si="1207"/>
        <v>88.91391817686258</v>
      </c>
      <c r="BX207" s="9">
        <f t="shared" si="1208"/>
        <v>88.093534669848026</v>
      </c>
      <c r="BY207" s="101">
        <f t="shared" si="1499"/>
        <v>88.503726423355303</v>
      </c>
      <c r="BZ207" s="15">
        <f t="shared" si="1209"/>
        <v>8.0001891950349377E-5</v>
      </c>
      <c r="CA207" s="12"/>
      <c r="CB207" s="11">
        <f t="shared" si="1210"/>
        <v>9.6236261027972977E-5</v>
      </c>
      <c r="CC207" s="10">
        <f t="shared" si="1211"/>
        <v>88.586709987208479</v>
      </c>
      <c r="CD207" s="9">
        <f t="shared" si="1212"/>
        <v>88.913742284214692</v>
      </c>
      <c r="CE207" s="9">
        <f t="shared" si="1213"/>
        <v>87.931561796478206</v>
      </c>
      <c r="CF207" s="101">
        <f t="shared" si="1500"/>
        <v>88.422652040346449</v>
      </c>
      <c r="CG207" s="15">
        <f t="shared" si="1214"/>
        <v>9.5779957280688901E-5</v>
      </c>
      <c r="CH207" s="12"/>
      <c r="CI207" s="11">
        <f t="shared" si="1215"/>
        <v>1.1201546516289853E-4</v>
      </c>
      <c r="CJ207" s="10">
        <f t="shared" si="1216"/>
        <v>88.505551136276779</v>
      </c>
      <c r="CK207" s="9">
        <f t="shared" si="1217"/>
        <v>88.913490170512731</v>
      </c>
      <c r="CL207" s="9">
        <f t="shared" si="1218"/>
        <v>87.77026016915795</v>
      </c>
      <c r="CM207" s="101">
        <f t="shared" si="1501"/>
        <v>88.341875169835333</v>
      </c>
      <c r="CN207" s="15">
        <f t="shared" si="1219"/>
        <v>1.1148513135718298E-4</v>
      </c>
      <c r="CO207" s="12"/>
      <c r="CP207" s="11">
        <f t="shared" si="1220"/>
        <v>1.2772168898820397E-4</v>
      </c>
      <c r="CQ207" s="10">
        <f t="shared" si="1221"/>
        <v>88.424676168622511</v>
      </c>
      <c r="CR207" s="9">
        <f t="shared" si="1222"/>
        <v>88.913148599449727</v>
      </c>
      <c r="CS207" s="9">
        <f t="shared" si="1309"/>
        <v>87.609611277124131</v>
      </c>
      <c r="CT207" s="101">
        <f t="shared" si="1502"/>
        <v>88.261379938286922</v>
      </c>
      <c r="CU207" s="15">
        <f t="shared" si="1223"/>
        <v>1.271179285325285E-4</v>
      </c>
      <c r="CV207" s="12"/>
      <c r="CW207" s="11">
        <f t="shared" si="1503"/>
        <v>1.4335543502316429E-4</v>
      </c>
      <c r="CX207" s="10">
        <f t="shared" si="1504"/>
        <v>88.344069335084015</v>
      </c>
      <c r="CY207" s="9">
        <f t="shared" si="1310"/>
        <v>88.912704519887896</v>
      </c>
      <c r="CZ207" s="9">
        <f t="shared" si="1311"/>
        <v>87.449596830473425</v>
      </c>
      <c r="DA207" s="101">
        <f t="shared" si="1505"/>
        <v>88.18115067518066</v>
      </c>
      <c r="DB207" s="15">
        <f t="shared" si="1506"/>
        <v>1.4267885967895899E-4</v>
      </c>
      <c r="DC207" s="12"/>
      <c r="DD207" s="11">
        <f t="shared" si="1507"/>
        <v>1.5891720254516942E-4</v>
      </c>
      <c r="DE207" s="10">
        <f t="shared" si="1508"/>
        <v>88.263715088168283</v>
      </c>
      <c r="DF207" s="9">
        <f t="shared" si="1312"/>
        <v>88.912145063250207</v>
      </c>
      <c r="DG207" s="9">
        <f t="shared" si="1313"/>
        <v>87.29019876117934</v>
      </c>
      <c r="DH207" s="101">
        <f t="shared" si="1509"/>
        <v>88.101171912214767</v>
      </c>
      <c r="DI207" s="15">
        <f t="shared" si="1510"/>
        <v>1.5816843183469965E-4</v>
      </c>
      <c r="DJ207" s="12"/>
      <c r="DK207" s="11">
        <f t="shared" si="1511"/>
        <v>1.7440748723639534E-4</v>
      </c>
      <c r="DL207" s="10">
        <f t="shared" si="1512"/>
        <v>88.183598081293468</v>
      </c>
      <c r="DM207" s="9">
        <f t="shared" si="1314"/>
        <v>88.911457540950309</v>
      </c>
      <c r="DN207" s="9">
        <f t="shared" si="1315"/>
        <v>87.131399223915935</v>
      </c>
      <c r="DO207" s="101">
        <f t="shared" si="1513"/>
        <v>88.021428382433129</v>
      </c>
      <c r="DP207" s="15">
        <f t="shared" si="1514"/>
        <v>1.7358714787299738E-4</v>
      </c>
      <c r="DQ207" s="12"/>
      <c r="DR207" s="11">
        <f t="shared" si="1515"/>
        <v>1.8982678085281452E-4</v>
      </c>
      <c r="DS207" s="10">
        <f t="shared" si="1516"/>
        <v>88.103703167953938</v>
      </c>
      <c r="DT207" s="9">
        <f t="shared" si="1316"/>
        <v>88.910629441861886</v>
      </c>
      <c r="DU207" s="9">
        <f t="shared" si="1317"/>
        <v>86.973180596699919</v>
      </c>
      <c r="DV207" s="101">
        <f t="shared" si="1517"/>
        <v>87.94190501928091</v>
      </c>
      <c r="DW207" s="15">
        <f t="shared" si="1518"/>
        <v>1.8893550619274686E-4</v>
      </c>
      <c r="DX207" s="12"/>
      <c r="DY207" s="11">
        <f t="shared" si="1519"/>
        <v>2.0517557091455919E-4</v>
      </c>
      <c r="DZ207" s="10">
        <f t="shared" si="1520"/>
        <v>88.024015400814264</v>
      </c>
      <c r="EA207" s="9">
        <f t="shared" si="1318"/>
        <v>88.909648429828692</v>
      </c>
      <c r="EB207" s="9">
        <f t="shared" si="1319"/>
        <v>86.815525481356502</v>
      </c>
      <c r="EC207" s="101">
        <f t="shared" si="1521"/>
        <v>87.862586955592604</v>
      </c>
      <c r="ED207" s="15">
        <f t="shared" si="1522"/>
        <v>2.0421400043022303E-4</v>
      </c>
      <c r="EE207" s="12"/>
      <c r="EF207" s="11">
        <f t="shared" si="1523"/>
        <v>2.2045434041723471E-4</v>
      </c>
      <c r="EG207" s="10">
        <f t="shared" si="1524"/>
        <v>87.944520030735262</v>
      </c>
      <c r="EH207" s="9">
        <f t="shared" si="1320"/>
        <v>88.908502341216078</v>
      </c>
      <c r="EI207" s="9">
        <f t="shared" si="1321"/>
        <v>86.658416703819</v>
      </c>
      <c r="EJ207" s="101">
        <f t="shared" si="1525"/>
        <v>87.783459522517546</v>
      </c>
      <c r="EK207" s="15">
        <f t="shared" si="1526"/>
        <v>2.1942311919110694E-4</v>
      </c>
      <c r="EL207" s="12"/>
      <c r="EM207" s="11">
        <f t="shared" si="1527"/>
        <v>2.3566356756330012E-4</v>
      </c>
      <c r="EN207" s="10">
        <f t="shared" si="1528"/>
        <v>87.865202505737528</v>
      </c>
      <c r="EO207" s="9">
        <f t="shared" si="1322"/>
        <v>88.907179182504848</v>
      </c>
      <c r="EP207" s="9">
        <f t="shared" si="1323"/>
        <v>86.501837314271413</v>
      </c>
      <c r="EQ207" s="101">
        <f t="shared" si="1529"/>
        <v>87.704508248388123</v>
      </c>
      <c r="ER207" s="15">
        <f t="shared" si="1530"/>
        <v>2.3456334580194093E-4</v>
      </c>
      <c r="ES207" s="12"/>
      <c r="ET207" s="11">
        <f t="shared" si="1531"/>
        <v>2.508037255127082E-4</v>
      </c>
      <c r="EU207" s="10">
        <f t="shared" si="1532"/>
        <v>87.786048469907428</v>
      </c>
      <c r="EV207" s="9">
        <f t="shared" si="1324"/>
        <v>88.905667127928197</v>
      </c>
      <c r="EW207" s="9">
        <f t="shared" si="1325"/>
        <v>86.345770587138048</v>
      </c>
      <c r="EX207" s="101">
        <f t="shared" si="1533"/>
        <v>87.625718857533116</v>
      </c>
      <c r="EY207" s="15">
        <f t="shared" si="1534"/>
        <v>2.4963515808068836E-4</v>
      </c>
      <c r="EZ207" s="12"/>
      <c r="FA207" s="11">
        <f t="shared" si="1535"/>
        <v>2.6587528215250622E-4</v>
      </c>
      <c r="FB207" s="10">
        <f t="shared" si="1536"/>
        <v>87.707043762247821</v>
      </c>
      <c r="FC207" s="9">
        <f t="shared" si="1326"/>
        <v>88.903954517152158</v>
      </c>
      <c r="FD207" s="9">
        <f t="shared" si="1327"/>
        <v>87.282640343509357</v>
      </c>
      <c r="FE207" s="101">
        <f t="shared" si="1537"/>
        <v>88.09329743033075</v>
      </c>
      <c r="FF207" s="15">
        <f t="shared" si="1538"/>
        <v>1.5810678814029519E-4</v>
      </c>
      <c r="FG207" s="12"/>
      <c r="FH207" s="11">
        <f t="shared" si="1539"/>
        <v>1.742163699616766E-4</v>
      </c>
      <c r="FI207" s="10">
        <f t="shared" si="1540"/>
        <v>88.175061583739165</v>
      </c>
      <c r="FJ207" s="9">
        <f t="shared" si="1328"/>
        <v>88.90326753065014</v>
      </c>
      <c r="FK207" s="9">
        <f t="shared" si="1329"/>
        <v>93.946691548524939</v>
      </c>
      <c r="FL207" s="101">
        <f t="shared" si="1541"/>
        <v>91.42497953958754</v>
      </c>
      <c r="FM207" s="15">
        <f t="shared" si="1542"/>
        <v>-4.9182298265128136E-4</v>
      </c>
      <c r="FN207" s="12"/>
      <c r="FO207" s="11">
        <f t="shared" si="1543"/>
        <v>-4.7641737211067862E-4</v>
      </c>
      <c r="FP207" s="10">
        <f t="shared" si="1544"/>
        <v>91.510206020924002</v>
      </c>
      <c r="FQ207" s="9">
        <f t="shared" si="1330"/>
        <v>88.909915129591653</v>
      </c>
      <c r="FR207" s="9">
        <f t="shared" si="1331"/>
        <v>94.039692597627024</v>
      </c>
      <c r="FS207" s="101">
        <f t="shared" si="1545"/>
        <v>91.474803863609338</v>
      </c>
      <c r="FT207" s="15">
        <f t="shared" si="1546"/>
        <v>-5.0024397031158481E-4</v>
      </c>
      <c r="FU207" s="12"/>
      <c r="FV207" s="11">
        <f t="shared" si="1547"/>
        <v>-4.849001894813827E-4</v>
      </c>
      <c r="FW207" s="10">
        <f t="shared" si="1548"/>
        <v>91.559937433327704</v>
      </c>
      <c r="FX207" s="9">
        <f t="shared" si="1332"/>
        <v>88.91679231759079</v>
      </c>
      <c r="FY207" s="9">
        <f t="shared" si="1333"/>
        <v>94.134852795506205</v>
      </c>
      <c r="FZ207" s="101">
        <f t="shared" si="1549"/>
        <v>91.525822556548491</v>
      </c>
      <c r="GA207" s="15">
        <f t="shared" si="1550"/>
        <v>-5.08853124148887E-4</v>
      </c>
      <c r="GB207" s="12"/>
      <c r="GC207" s="11">
        <f t="shared" si="1551"/>
        <v>-4.935725948450305E-4</v>
      </c>
      <c r="GD207" s="10">
        <f t="shared" si="1552"/>
        <v>91.610865021984651</v>
      </c>
      <c r="GE207" s="9">
        <f t="shared" si="1334"/>
        <v>88.923908254059029</v>
      </c>
      <c r="GF207" s="9">
        <f t="shared" si="1335"/>
        <v>94.232140119043095</v>
      </c>
      <c r="GG207" s="101">
        <f t="shared" si="1553"/>
        <v>91.578024186551062</v>
      </c>
      <c r="GH207" s="15">
        <f t="shared" si="1554"/>
        <v>-5.1764642813854466E-4</v>
      </c>
      <c r="GI207" s="12"/>
      <c r="GJ207" s="11">
        <f t="shared" si="1224"/>
        <v>-5.0243059390785226E-4</v>
      </c>
      <c r="GK207" s="10">
        <f t="shared" si="1225"/>
        <v>91.662977404427778</v>
      </c>
      <c r="GL207" s="9">
        <f t="shared" si="1336"/>
        <v>88.931272251260481</v>
      </c>
      <c r="GM207" s="9">
        <f t="shared" si="1337"/>
        <v>94.331524145347089</v>
      </c>
      <c r="GN207" s="120">
        <f t="shared" si="1555"/>
        <v>91.631398198303785</v>
      </c>
      <c r="GO207" s="15">
        <f t="shared" si="1226"/>
        <v>-5.2662000740066287E-4</v>
      </c>
      <c r="GP207" s="12"/>
      <c r="GQ207" s="11">
        <f t="shared" si="1556"/>
        <v>-5.1147033293380279E-4</v>
      </c>
      <c r="GR207" s="10">
        <f t="shared" si="1557"/>
        <v>91.716264079675312</v>
      </c>
      <c r="GS207" s="9">
        <f t="shared" si="1338"/>
        <v>88.938893776307125</v>
      </c>
      <c r="GT207" s="9">
        <f t="shared" si="1339"/>
        <v>94.432970992190903</v>
      </c>
      <c r="GU207" s="120">
        <f t="shared" si="1558"/>
        <v>91.685932384249014</v>
      </c>
      <c r="GV207" s="15">
        <f t="shared" si="1559"/>
        <v>-5.357696346084789E-4</v>
      </c>
      <c r="GW207" s="12"/>
      <c r="GX207" s="11">
        <f t="shared" si="1560"/>
        <v>-5.2068760377284339E-4</v>
      </c>
      <c r="GY207" s="10">
        <f t="shared" si="1561"/>
        <v>91.770712892309035</v>
      </c>
      <c r="GZ207" s="9">
        <f t="shared" si="1340"/>
        <v>88.946782438571759</v>
      </c>
      <c r="HA207" s="9">
        <f t="shared" si="1341"/>
        <v>94.536445243757555</v>
      </c>
      <c r="HB207" s="101">
        <f t="shared" si="1562"/>
        <v>91.74161384116465</v>
      </c>
      <c r="HC207" s="15">
        <f t="shared" si="1563"/>
        <v>-5.4509091901018222E-4</v>
      </c>
      <c r="HD207" s="12"/>
      <c r="HE207" s="11">
        <f t="shared" si="1564"/>
        <v>-5.300780332644381E-4</v>
      </c>
      <c r="HF207" s="10">
        <f t="shared" si="1565"/>
        <v>91.826310991320213</v>
      </c>
      <c r="HG207" s="9">
        <f t="shared" si="1342"/>
        <v>88.954947981481297</v>
      </c>
      <c r="HH207" s="9">
        <f t="shared" si="1343"/>
        <v>94.641911973183838</v>
      </c>
      <c r="HI207" s="101">
        <f t="shared" si="1566"/>
        <v>91.798429977332574</v>
      </c>
      <c r="HJ207" s="15">
        <f t="shared" si="1567"/>
        <v>-5.5457950446295831E-4</v>
      </c>
      <c r="HK207" s="12"/>
      <c r="HL207" s="11">
        <f t="shared" si="1568"/>
        <v>-5.3963728174912841E-4</v>
      </c>
      <c r="HM207" s="10">
        <f t="shared" si="1569"/>
        <v>91.883045839878037</v>
      </c>
      <c r="HN207" s="9">
        <f t="shared" si="1344"/>
        <v>88.96340027951625</v>
      </c>
      <c r="HO207" s="9">
        <f t="shared" si="1345"/>
        <v>94.749332300805193</v>
      </c>
      <c r="HP207" s="120">
        <f t="shared" si="1570"/>
        <v>91.856366290160722</v>
      </c>
      <c r="HQ207" s="15">
        <f t="shared" si="1571"/>
        <v>-5.6423063657594049E-4</v>
      </c>
      <c r="HR207" s="12"/>
      <c r="HS207" s="11">
        <f t="shared" si="1808"/>
        <v>-5.4936060890234677E-4</v>
      </c>
      <c r="HT207" s="10">
        <f t="shared" si="1572"/>
        <v>91.940902986233311</v>
      </c>
      <c r="HU207" s="9">
        <f t="shared" si="1346"/>
        <v>88.972149321469118</v>
      </c>
      <c r="HV207" s="9">
        <f t="shared" si="1347"/>
        <v>94.858666904199808</v>
      </c>
      <c r="HW207" s="120">
        <f t="shared" si="1573"/>
        <v>91.915408112834456</v>
      </c>
      <c r="HX207" s="15">
        <f t="shared" si="1574"/>
        <v>-5.7403950663417779E-4</v>
      </c>
      <c r="HY207" s="12"/>
      <c r="HZ207" s="11">
        <f t="shared" si="1809"/>
        <v>-5.5924321851729515E-4</v>
      </c>
      <c r="IA207" s="10">
        <f t="shared" si="1575"/>
        <v>91.99986781507782</v>
      </c>
      <c r="IB207" s="9">
        <f t="shared" si="1348"/>
        <v>88.981205203085125</v>
      </c>
      <c r="IC207" s="9">
        <f t="shared" si="1349"/>
        <v>94.969876027054241</v>
      </c>
      <c r="ID207" s="120">
        <f t="shared" si="1576"/>
        <v>91.97554061506969</v>
      </c>
      <c r="IE207" s="15">
        <f t="shared" si="1577"/>
        <v>-5.8400125318083503E-4</v>
      </c>
      <c r="IF207" s="12"/>
      <c r="IG207" s="11">
        <f t="shared" si="1810"/>
        <v>-5.6928026003240058E-4</v>
      </c>
      <c r="IH207" s="10">
        <f t="shared" si="1578"/>
        <v>92.059925548050643</v>
      </c>
      <c r="II207" s="9">
        <f t="shared" si="1350"/>
        <v>88.990578119186466</v>
      </c>
      <c r="IJ207" s="9">
        <f t="shared" si="1351"/>
        <v>95.082916628782499</v>
      </c>
      <c r="IK207" s="120">
        <f t="shared" si="1579"/>
        <v>92.036747373984483</v>
      </c>
      <c r="IL207" s="15">
        <f t="shared" si="1580"/>
        <v>-5.9411068482268686E-4</v>
      </c>
      <c r="IM207" s="12"/>
      <c r="IN207" s="11">
        <f t="shared" si="1811"/>
        <v>-5.7946655041563055E-4</v>
      </c>
      <c r="IO207" s="10">
        <f t="shared" si="1581"/>
        <v>92.121059809909383</v>
      </c>
      <c r="IP207" s="9">
        <f t="shared" si="1352"/>
        <v>89.000278346187812</v>
      </c>
      <c r="IQ207" s="9">
        <f t="shared" si="1353"/>
        <v>95.197744665083491</v>
      </c>
      <c r="IR207" s="120">
        <f t="shared" si="1582"/>
        <v>92.099011505635644</v>
      </c>
      <c r="IS207" s="15">
        <f t="shared" si="1583"/>
        <v>-6.0436250432984915E-4</v>
      </c>
      <c r="IT207" s="12"/>
      <c r="IU207" s="11">
        <f t="shared" si="1812"/>
        <v>-5.897967988225621E-4</v>
      </c>
      <c r="IV207" s="10">
        <f t="shared" si="1584"/>
        <v>92.183253763137401</v>
      </c>
      <c r="IW207" s="9">
        <f t="shared" si="1354"/>
        <v>89.010316230724314</v>
      </c>
      <c r="IX207" s="9">
        <f t="shared" si="1355"/>
        <v>95.314316065867132</v>
      </c>
      <c r="IY207" s="120">
        <f t="shared" si="1585"/>
        <v>92.16231614829573</v>
      </c>
      <c r="IZ207" s="15">
        <f t="shared" si="1586"/>
        <v>-6.1475140510981751E-4</v>
      </c>
      <c r="JA207" s="12"/>
      <c r="JB207" s="11">
        <f t="shared" si="1813"/>
        <v>-6.0026570330777562E-4</v>
      </c>
      <c r="JC207" s="10">
        <f t="shared" si="1587"/>
        <v>92.246490592466799</v>
      </c>
      <c r="JD207" s="9">
        <f t="shared" si="1356"/>
        <v>89.020702180823278</v>
      </c>
      <c r="JE207" s="9">
        <f t="shared" si="1357"/>
        <v>95.432584008438695</v>
      </c>
      <c r="JF207" s="120">
        <f t="shared" si="1588"/>
        <v>92.226643094630987</v>
      </c>
      <c r="JG207" s="15">
        <f t="shared" si="1589"/>
        <v>-6.2527180615565064E-4</v>
      </c>
      <c r="JH207" s="12"/>
      <c r="JI207" s="11">
        <f t="shared" si="1814"/>
        <v>-6.1086768486406115E-4</v>
      </c>
      <c r="JJ207" s="10">
        <f t="shared" si="1590"/>
        <v>92.310752132343978</v>
      </c>
      <c r="JK207" s="9">
        <f t="shared" si="1358"/>
        <v>89.031446647532718</v>
      </c>
      <c r="JL207" s="9">
        <f t="shared" si="1359"/>
        <v>95.5525001995168</v>
      </c>
      <c r="JM207" s="120">
        <f t="shared" si="1591"/>
        <v>92.291973423524752</v>
      </c>
      <c r="JN207" s="15">
        <f t="shared" si="1592"/>
        <v>-6.3591797885694944E-4</v>
      </c>
      <c r="JO207" s="12"/>
      <c r="JP207" s="11">
        <f t="shared" si="1815"/>
        <v>-6.2159701452699809E-4</v>
      </c>
      <c r="JQ207" s="10">
        <f t="shared" si="1593"/>
        <v>92.376019500376628</v>
      </c>
      <c r="JR207" s="9">
        <f t="shared" si="1360"/>
        <v>89.042560109787331</v>
      </c>
      <c r="JS207" s="9">
        <f t="shared" si="1361"/>
        <v>95.674015333438717</v>
      </c>
      <c r="JT207" s="120">
        <f t="shared" si="1594"/>
        <v>92.358287721613024</v>
      </c>
      <c r="JU207" s="15">
        <f t="shared" si="1595"/>
        <v>-6.4668409315879396E-4</v>
      </c>
      <c r="JV207" s="12"/>
      <c r="JW207" s="11">
        <f t="shared" si="1816"/>
        <v>-6.324478596070874E-4</v>
      </c>
      <c r="JX207" s="10">
        <f t="shared" si="1596"/>
        <v>92.442273319254596</v>
      </c>
      <c r="JY207" s="9">
        <f t="shared" si="1362"/>
        <v>89.054053060083561</v>
      </c>
      <c r="JZ207" s="9">
        <f t="shared" si="1363"/>
        <v>95.797079624898913</v>
      </c>
      <c r="KA207" s="120">
        <f t="shared" si="1597"/>
        <v>92.425566342491237</v>
      </c>
      <c r="KB207" s="15">
        <f t="shared" si="1598"/>
        <v>-6.5756427091009635E-4</v>
      </c>
      <c r="KC207" s="12"/>
      <c r="KD207" s="11">
        <f t="shared" si="1817"/>
        <v>-6.434143371575531E-4</v>
      </c>
      <c r="KE207" s="10">
        <f t="shared" si="1599"/>
        <v>92.509493976530479</v>
      </c>
      <c r="KF207" s="9">
        <f t="shared" si="1364"/>
        <v>89.065935991392493</v>
      </c>
      <c r="KG207" s="9">
        <f t="shared" si="1365"/>
        <v>95.921641183038304</v>
      </c>
      <c r="KH207" s="120">
        <f t="shared" si="1600"/>
        <v>92.493788587215391</v>
      </c>
      <c r="KI207" s="15">
        <f t="shared" si="1601"/>
        <v>-6.6855242858480078E-4</v>
      </c>
      <c r="KJ207" s="12"/>
      <c r="KK207" s="11">
        <f t="shared" si="1818"/>
        <v>-6.5449035609851068E-4</v>
      </c>
      <c r="KL207" s="10">
        <f t="shared" si="1602"/>
        <v>92.577660801969358</v>
      </c>
      <c r="KM207" s="9">
        <f t="shared" si="1366"/>
        <v>89.078219377773095</v>
      </c>
      <c r="KN207" s="9">
        <f t="shared" si="1367"/>
        <v>96.047646856960426</v>
      </c>
      <c r="KO207" s="120">
        <f t="shared" si="1603"/>
        <v>92.562933117366754</v>
      </c>
      <c r="KP207" s="15">
        <f t="shared" si="1604"/>
        <v>-6.7964236162520487E-4</v>
      </c>
      <c r="KQ207" s="12"/>
      <c r="KR207" s="11">
        <f t="shared" si="1819"/>
        <v>-6.6566970176434631E-4</v>
      </c>
      <c r="KS207" s="10">
        <f t="shared" si="1605"/>
        <v>92.646752481656733</v>
      </c>
      <c r="KT207" s="9">
        <f t="shared" si="1368"/>
        <v>89.090913657151205</v>
      </c>
      <c r="KU207" s="9">
        <f t="shared" si="1369"/>
        <v>96.175042434429201</v>
      </c>
      <c r="KV207" s="120">
        <f t="shared" si="1606"/>
        <v>92.632978045790196</v>
      </c>
      <c r="KW207" s="15">
        <f t="shared" si="1607"/>
        <v>-6.9082776549784933E-4</v>
      </c>
      <c r="KX207" s="12"/>
      <c r="KY207" s="11">
        <f t="shared" si="1820"/>
        <v>-6.7694605697167347E-4</v>
      </c>
      <c r="KZ207" s="10">
        <f t="shared" si="1608"/>
        <v>92.716747148719435</v>
      </c>
      <c r="LA207" s="9">
        <f t="shared" si="1370"/>
        <v>89.104029214175057</v>
      </c>
      <c r="LB207" s="9">
        <f t="shared" si="1371"/>
        <v>96.303772678128482</v>
      </c>
      <c r="LC207" s="120">
        <f t="shared" si="1609"/>
        <v>92.703900946151776</v>
      </c>
      <c r="LD207" s="15">
        <f t="shared" si="1610"/>
        <v>-7.0210224090136236E-4</v>
      </c>
      <c r="LE207" s="12"/>
      <c r="LF207" s="11">
        <f t="shared" si="1821"/>
        <v>-6.883130071925138E-4</v>
      </c>
      <c r="LG207" s="10">
        <f t="shared" si="1611"/>
        <v>92.787622392594017</v>
      </c>
      <c r="LH207" s="9">
        <f t="shared" si="1372"/>
        <v>89.117576362625528</v>
      </c>
      <c r="LI207" s="9">
        <f t="shared" si="1373"/>
        <v>96.433781559842814</v>
      </c>
      <c r="LJ207" s="120">
        <f t="shared" si="1612"/>
        <v>92.775678961234178</v>
      </c>
      <c r="LK207" s="15">
        <f t="shared" si="1613"/>
        <v>-7.1345931831852275E-4</v>
      </c>
      <c r="LL207" s="12"/>
      <c r="LM207" s="11">
        <f t="shared" si="1822"/>
        <v>-6.9976406514993446E-4</v>
      </c>
      <c r="LN207" s="10">
        <f t="shared" si="1614"/>
        <v>92.859355367412604</v>
      </c>
      <c r="LO207" s="9">
        <f t="shared" si="1374"/>
        <v>89.131565328173465</v>
      </c>
      <c r="LP207" s="9">
        <f t="shared" si="1375"/>
        <v>96.565012045774807</v>
      </c>
      <c r="LQ207" s="120">
        <f t="shared" si="1615"/>
        <v>92.848288686974144</v>
      </c>
      <c r="LR207" s="15">
        <f t="shared" si="1616"/>
        <v>-7.2489243876239045E-4</v>
      </c>
      <c r="LS207" s="12"/>
      <c r="LT207" s="11">
        <f t="shared" si="1823"/>
        <v>-7.1129265145404889E-4</v>
      </c>
      <c r="LU207" s="10">
        <f t="shared" si="1617"/>
        <v>92.931922675309266</v>
      </c>
      <c r="LV207" s="9">
        <f t="shared" si="1376"/>
        <v>89.146006229847259</v>
      </c>
      <c r="LW207" s="9">
        <f t="shared" si="1377"/>
        <v>96.697405937788247</v>
      </c>
      <c r="LX207" s="120">
        <f t="shared" si="1618"/>
        <v>92.921706083817753</v>
      </c>
      <c r="LY207" s="15">
        <f t="shared" si="1619"/>
        <v>-7.363949401019309E-4</v>
      </c>
      <c r="LZ207" s="12"/>
      <c r="MA207" s="11">
        <f t="shared" si="1824"/>
        <v>-7.2289208083434339E-4</v>
      </c>
      <c r="MB207" s="10">
        <f t="shared" si="1620"/>
        <v>93.005300277124732</v>
      </c>
      <c r="MC207" s="9">
        <f t="shared" si="1378"/>
        <v>89.160909060381854</v>
      </c>
      <c r="MD207" s="9">
        <f t="shared" si="1379"/>
        <v>96.830904226585417</v>
      </c>
      <c r="ME207" s="120">
        <f t="shared" si="1621"/>
        <v>92.995906643483636</v>
      </c>
      <c r="MF207" s="15">
        <f t="shared" si="1622"/>
        <v>-7.4796009341937368E-4</v>
      </c>
      <c r="MG207" s="12"/>
      <c r="MH207" s="11">
        <f t="shared" si="1825"/>
        <v>-7.3455559859911658E-4</v>
      </c>
      <c r="MI207" s="10">
        <f t="shared" si="1623"/>
        <v>93.07946365951031</v>
      </c>
      <c r="MJ207" s="9">
        <f t="shared" si="1380"/>
        <v>89.176283667472305</v>
      </c>
      <c r="MK207" s="9">
        <f t="shared" si="1381"/>
        <v>96.965447150625749</v>
      </c>
      <c r="ML207" s="120">
        <f t="shared" si="1624"/>
        <v>93.07086540904902</v>
      </c>
      <c r="MM207" s="15">
        <f t="shared" si="1625"/>
        <v>-7.5958111058392174E-4</v>
      </c>
      <c r="MN207" s="12"/>
      <c r="MO207" s="11">
        <f t="shared" si="1826"/>
        <v>-7.4627638821527225E-4</v>
      </c>
      <c r="MP207" s="10">
        <f t="shared" si="1626"/>
        <v>93.15438785482209</v>
      </c>
      <c r="MQ207" s="9">
        <f t="shared" si="1382"/>
        <v>89.192139734888386</v>
      </c>
      <c r="MR207" s="9">
        <f t="shared" si="1383"/>
        <v>97.100974258172968</v>
      </c>
      <c r="MS207" s="120">
        <f t="shared" si="1627"/>
        <v>93.146556996530677</v>
      </c>
      <c r="MT207" s="15">
        <f t="shared" si="1628"/>
        <v>-7.7125115214411667E-4</v>
      </c>
      <c r="MU207" s="12"/>
      <c r="MV207" s="11">
        <f t="shared" si="1827"/>
        <v>-7.5804757921518664E-4</v>
      </c>
      <c r="MW207" s="10">
        <f t="shared" si="1629"/>
        <v>93.230047462531388</v>
      </c>
      <c r="MX207" s="9">
        <f t="shared" si="1384"/>
        <v>89.208486763514586</v>
      </c>
      <c r="MY207" s="9">
        <f t="shared" si="1385"/>
        <v>97.237424472772176</v>
      </c>
      <c r="MZ207" s="120">
        <f t="shared" si="1630"/>
        <v>93.222955618143374</v>
      </c>
      <c r="NA207" s="15">
        <f t="shared" si="1631"/>
        <v>-7.8296333556193091E-4</v>
      </c>
      <c r="NB207" s="12"/>
      <c r="NC207" s="11">
        <f t="shared" si="1828"/>
        <v>-7.6986225545410043E-4</v>
      </c>
      <c r="ND207" s="10">
        <f t="shared" si="1632"/>
        <v>93.306416672336411</v>
      </c>
      <c r="NE207" s="9">
        <f t="shared" si="1386"/>
        <v>89.225334052383474</v>
      </c>
      <c r="NF207" s="9">
        <f t="shared" si="1387"/>
        <v>97.374736161877053</v>
      </c>
      <c r="NG207" s="120">
        <f t="shared" si="1633"/>
        <v>93.30003510713027</v>
      </c>
      <c r="NH207" s="15">
        <f t="shared" si="1634"/>
        <v>-7.9471074375473663E-4</v>
      </c>
      <c r="NI207" s="12"/>
      <c r="NJ207" s="11">
        <f t="shared" si="1829"/>
        <v>-7.817134636841814E-4</v>
      </c>
      <c r="NK207" s="10">
        <f t="shared" si="1635"/>
        <v>93.383469288870089</v>
      </c>
      <c r="NL207" s="9">
        <f t="shared" si="1388"/>
        <v>89.242690679771655</v>
      </c>
      <c r="NM207" s="9">
        <f t="shared" si="1389"/>
        <v>97.512847208329944</v>
      </c>
      <c r="NN207" s="120">
        <f t="shared" si="1636"/>
        <v>93.3777689440508</v>
      </c>
      <c r="NO207" s="15">
        <f t="shared" si="1637"/>
        <v>-8.0648643390932875E-4</v>
      </c>
      <c r="NP207" s="12"/>
      <c r="NQ207" s="11">
        <f t="shared" si="1830"/>
        <v>-7.9359422240958034E-4</v>
      </c>
      <c r="NR207" s="10">
        <f t="shared" si="1638"/>
        <v>93.461178757890849</v>
      </c>
      <c r="NS207" s="9">
        <f t="shared" si="1390"/>
        <v>89.26056548442827</v>
      </c>
      <c r="NT207" s="9">
        <f t="shared" si="1391"/>
        <v>97.651695084391477</v>
      </c>
      <c r="NU207" s="120">
        <f t="shared" si="1639"/>
        <v>93.45613028440988</v>
      </c>
      <c r="NV207" s="15">
        <f t="shared" si="1640"/>
        <v>-8.1828344653170413E-4</v>
      </c>
      <c r="NW207" s="12"/>
      <c r="NX207" s="11">
        <f t="shared" si="1831"/>
        <v>-8.054975309860279E-4</v>
      </c>
      <c r="NY207" s="10">
        <f t="shared" si="1641"/>
        <v>93.539518193840223</v>
      </c>
      <c r="NZ207" s="9">
        <f t="shared" si="1392"/>
        <v>89.278967047006248</v>
      </c>
      <c r="OA207" s="9">
        <f t="shared" si="1393"/>
        <v>97.791216927990817</v>
      </c>
      <c r="OB207" s="120">
        <f t="shared" si="1642"/>
        <v>93.535091987498532</v>
      </c>
      <c r="OC207" s="15">
        <f t="shared" si="1643"/>
        <v>-8.3009481469356302E-4</v>
      </c>
      <c r="OD207" s="12"/>
      <c r="OE207" s="11">
        <f t="shared" si="1832"/>
        <v>-8.1741637892596651E-4</v>
      </c>
      <c r="OF207" s="10">
        <f t="shared" si="1644"/>
        <v>93.618460408638413</v>
      </c>
      <c r="OG207" s="9">
        <f t="shared" si="1394"/>
        <v>89.297903671766704</v>
      </c>
      <c r="OH207" s="9">
        <f t="shared" si="1395"/>
        <v>97.931349620866257</v>
      </c>
      <c r="OI207" s="120">
        <f t="shared" si="1645"/>
        <v>93.614626646316481</v>
      </c>
      <c r="OJ207" s="15">
        <f t="shared" si="1646"/>
        <v>-8.4191357343656398E-4</v>
      </c>
      <c r="OK207" s="12"/>
      <c r="OL207" s="11">
        <f t="shared" si="1833"/>
        <v>-8.2934375537004773E-4</v>
      </c>
      <c r="OM207" s="10">
        <f t="shared" si="1647"/>
        <v>93.69797794158815</v>
      </c>
      <c r="ON207" s="9">
        <f t="shared" si="1396"/>
        <v>89.317383368626025</v>
      </c>
      <c r="OO207" s="9">
        <f t="shared" si="1397"/>
        <v>98.072029868251363</v>
      </c>
      <c r="OP207" s="120">
        <f t="shared" si="1648"/>
        <v>93.694706618438687</v>
      </c>
      <c r="OQ207" s="15">
        <f t="shared" si="1649"/>
        <v>-8.5373276929384201E-4</v>
      </c>
      <c r="OR207" s="12"/>
      <c r="OS207" s="11">
        <f t="shared" si="1834"/>
        <v>-8.4127265868434871E-4</v>
      </c>
      <c r="OT207" s="10">
        <f t="shared" si="1650"/>
        <v>93.778043090249398</v>
      </c>
      <c r="OU207" s="9">
        <f t="shared" si="1398"/>
        <v>89.337413835614583</v>
      </c>
      <c r="OV207" s="9">
        <f t="shared" si="1399"/>
        <v>98.213194279757673</v>
      </c>
      <c r="OW207" s="120">
        <f t="shared" si="1651"/>
        <v>93.775304057686128</v>
      </c>
      <c r="OX207" s="15">
        <f t="shared" si="1652"/>
        <v>-8.6554546988809947E-4</v>
      </c>
      <c r="OY207" s="12"/>
      <c r="OZ207" s="11">
        <f t="shared" si="1835"/>
        <v>-8.5319610614235767E-4</v>
      </c>
      <c r="PA207" s="10">
        <f t="shared" si="1653"/>
        <v>93.858627942144821</v>
      </c>
      <c r="PB207" s="9">
        <f t="shared" si="1400"/>
        <v>89.358002441814392</v>
      </c>
      <c r="PC207" s="9">
        <f t="shared" si="1401"/>
        <v>98.354779451097201</v>
      </c>
      <c r="PD207" s="120">
        <f t="shared" si="1654"/>
        <v>93.856390946455804</v>
      </c>
      <c r="PE207" s="15">
        <f t="shared" si="1655"/>
        <v>-8.7734477356486229E-4</v>
      </c>
      <c r="PF207" s="12"/>
      <c r="PG207" s="11">
        <f t="shared" si="1836"/>
        <v>-8.6510714365002812E-4</v>
      </c>
      <c r="PH207" s="10">
        <f t="shared" si="1656"/>
        <v>93.939704407151055</v>
      </c>
      <c r="PI207" s="9">
        <f t="shared" si="1402"/>
        <v>89.379156210841288</v>
      </c>
      <c r="PJ207" s="9">
        <f t="shared" si="1403"/>
        <v>98.496722045771122</v>
      </c>
      <c r="PK207" s="120">
        <f t="shared" si="1657"/>
        <v>93.937939128306198</v>
      </c>
      <c r="PL207" s="15">
        <f t="shared" si="1658"/>
        <v>-8.8912381896935416E-4</v>
      </c>
      <c r="PM207" s="12"/>
      <c r="PN207" s="11">
        <f t="shared" si="1837"/>
        <v>-8.7699885542178618E-4</v>
      </c>
      <c r="PO207" s="10">
        <f t="shared" si="1659"/>
        <v>94.021244250170298</v>
      </c>
      <c r="PP207" s="9">
        <f t="shared" si="1404"/>
        <v>89.400881804932538</v>
      </c>
      <c r="PQ207" s="9">
        <f t="shared" si="1405"/>
        <v>98.638958598753518</v>
      </c>
      <c r="PR207" s="120">
        <f t="shared" si="1660"/>
        <v>94.019920201843036</v>
      </c>
      <c r="PS207" s="15">
        <f t="shared" si="1661"/>
        <v>-9.0087576745394706E-4</v>
      </c>
      <c r="PT207" s="12"/>
      <c r="PU207" s="11">
        <f t="shared" si="1838"/>
        <v>-8.8886434636436423E-4</v>
      </c>
      <c r="PV207" s="10">
        <f t="shared" si="1662"/>
        <v>94.103218984461876</v>
      </c>
      <c r="PW207" s="9">
        <f t="shared" si="1406"/>
        <v>89.423185508357435</v>
      </c>
      <c r="PX207" s="9">
        <f t="shared" si="1407"/>
        <v>98.781425802784909</v>
      </c>
      <c r="PY207" s="120">
        <f t="shared" si="1663"/>
        <v>94.102305655571172</v>
      </c>
      <c r="PZ207" s="15">
        <f t="shared" si="1664"/>
        <v>-9.1259383261456807E-4</v>
      </c>
      <c r="QA207" s="12"/>
      <c r="QB207" s="11">
        <f t="shared" si="1839"/>
        <v>-9.0069677181386671E-4</v>
      </c>
      <c r="QC207" s="10">
        <f t="shared" si="1665"/>
        <v>94.18560000709175</v>
      </c>
      <c r="QD207" s="9">
        <f t="shared" si="1408"/>
        <v>89.446073212471873</v>
      </c>
      <c r="QE207" s="9">
        <f t="shared" si="1409"/>
        <v>98.924060832370515</v>
      </c>
      <c r="QF207" s="120">
        <f t="shared" si="1666"/>
        <v>94.185067022421194</v>
      </c>
      <c r="QG207" s="15">
        <f t="shared" si="1667"/>
        <v>-9.242713133437335E-4</v>
      </c>
      <c r="QH207" s="12"/>
      <c r="QI207" s="11">
        <f t="shared" si="1840"/>
        <v>-9.1248937082226379E-4</v>
      </c>
      <c r="QJ207" s="10">
        <f t="shared" si="1668"/>
        <v>94.268358754207043</v>
      </c>
      <c r="QK207" s="9">
        <f t="shared" si="1410"/>
        <v>89.469550402734399</v>
      </c>
      <c r="QL207" s="9">
        <f t="shared" si="1411"/>
        <v>99.066801242648452</v>
      </c>
      <c r="QM207" s="120">
        <f t="shared" si="1669"/>
        <v>94.268175822691433</v>
      </c>
      <c r="QN207" s="15">
        <f t="shared" si="1670"/>
        <v>-9.3590158523455499E-4</v>
      </c>
      <c r="QO207" s="12"/>
      <c r="QP207" s="11">
        <f t="shared" si="1841"/>
        <v>-9.2423545760416076E-4</v>
      </c>
      <c r="QQ207" s="10">
        <f t="shared" si="1671"/>
        <v>94.351466643732039</v>
      </c>
      <c r="QR207" s="9">
        <f t="shared" si="1412"/>
        <v>89.493622145691802</v>
      </c>
      <c r="QS207" s="9">
        <f t="shared" si="1413"/>
        <v>99.209584899125232</v>
      </c>
      <c r="QT207" s="120">
        <f t="shared" si="1672"/>
        <v>94.35160352240851</v>
      </c>
      <c r="QU207" s="15">
        <f t="shared" si="1673"/>
        <v>-9.4747809499784257E-4</v>
      </c>
      <c r="QV207" s="12"/>
      <c r="QW207" s="11">
        <f t="shared" si="1842"/>
        <v>-9.3592841601041713E-4</v>
      </c>
      <c r="QX207" s="10">
        <f t="shared" si="1674"/>
        <v>94.434895033556728</v>
      </c>
      <c r="QY207" s="9">
        <f t="shared" si="1414"/>
        <v>89.518293076079772</v>
      </c>
      <c r="QZ207" s="9">
        <f t="shared" si="1415"/>
        <v>99.352349329729364</v>
      </c>
      <c r="RA207" s="120">
        <f t="shared" si="1675"/>
        <v>94.435321202904561</v>
      </c>
      <c r="RB207" s="15">
        <f t="shared" si="1676"/>
        <v>-9.5899429853381194E-4</v>
      </c>
      <c r="RC207" s="12"/>
      <c r="RD207" s="11">
        <f t="shared" si="1843"/>
        <v>-9.4756163736847883E-4</v>
      </c>
      <c r="RE207" s="10">
        <f t="shared" si="1677"/>
        <v>94.518614889468637</v>
      </c>
      <c r="RF207" s="9">
        <f t="shared" si="1416"/>
        <v>89.543567381068343</v>
      </c>
      <c r="RG207" s="9">
        <f t="shared" si="1417"/>
        <v>99.495033298115175</v>
      </c>
      <c r="RH207" s="120">
        <f t="shared" si="1678"/>
        <v>94.519300339591751</v>
      </c>
      <c r="RI207" s="15">
        <f t="shared" si="1679"/>
        <v>-9.7044381589333898E-4</v>
      </c>
      <c r="RJ207" s="12"/>
      <c r="RK207" s="11">
        <f t="shared" si="1844"/>
        <v>-9.5912867630953426E-4</v>
      </c>
      <c r="RL207" s="10">
        <f t="shared" si="1680"/>
        <v>94.602597567931667</v>
      </c>
      <c r="RM207" s="9">
        <f t="shared" si="1418"/>
        <v>89.569448793007211</v>
      </c>
      <c r="RN207" s="9">
        <f t="shared" si="1419"/>
        <v>99.637576152513688</v>
      </c>
      <c r="RO207" s="120">
        <f t="shared" si="1681"/>
        <v>94.603512472760457</v>
      </c>
      <c r="RP207" s="15">
        <f t="shared" si="1682"/>
        <v>-9.8182036848688727E-4</v>
      </c>
      <c r="RQ207" s="12"/>
      <c r="RR207" s="11">
        <f t="shared" si="1845"/>
        <v>-9.706231877702349E-4</v>
      </c>
      <c r="RS207" s="10">
        <f t="shared" si="1683"/>
        <v>94.686814485330416</v>
      </c>
      <c r="RT207" s="9">
        <f t="shared" si="1420"/>
        <v>89.595940579524495</v>
      </c>
      <c r="RU207" s="9">
        <f t="shared" si="1421"/>
        <v>99.779916646390561</v>
      </c>
      <c r="RV207" s="120">
        <f t="shared" si="1684"/>
        <v>94.687928612957535</v>
      </c>
      <c r="RW207" s="15">
        <f t="shared" si="1685"/>
        <v>-9.9311766504334414E-4</v>
      </c>
      <c r="RX207" s="12"/>
      <c r="RY207" s="11">
        <f t="shared" si="1846"/>
        <v>-9.8203881244824731E-4</v>
      </c>
      <c r="RZ207" s="10">
        <f t="shared" si="1686"/>
        <v>94.771236520306971</v>
      </c>
      <c r="SA207" s="9">
        <f t="shared" si="1422"/>
        <v>89.623045527960144</v>
      </c>
      <c r="SB207" s="9">
        <f t="shared" si="1423"/>
        <v>99.921995366934269</v>
      </c>
      <c r="SC207" s="120">
        <f t="shared" si="1687"/>
        <v>94.772520447447206</v>
      </c>
      <c r="SD207" s="15">
        <f t="shared" si="1688"/>
        <v>-1.0043296399485742E-3</v>
      </c>
      <c r="SE207" s="12"/>
      <c r="SF207" s="11">
        <f t="shared" si="1847"/>
        <v>-9.933694164790802E-4</v>
      </c>
      <c r="SG207" s="10">
        <f t="shared" si="1689"/>
        <v>94.855835226665732</v>
      </c>
      <c r="SH207" s="9">
        <f t="shared" si="1424"/>
        <v>89.650765943179707</v>
      </c>
      <c r="SI207" s="9">
        <f t="shared" si="1425"/>
        <v>100.0637522404903</v>
      </c>
      <c r="SJ207" s="120">
        <f t="shared" si="1690"/>
        <v>94.857259091835004</v>
      </c>
      <c r="SK207" s="15">
        <f t="shared" si="1691"/>
        <v>-1.0154502101943545E-3</v>
      </c>
      <c r="SL207" s="12"/>
      <c r="SM207" s="11">
        <f t="shared" si="1848"/>
        <v>-1.0046088472138661E-3</v>
      </c>
      <c r="SN207" s="10">
        <f t="shared" si="1692"/>
        <v>94.940581578500229</v>
      </c>
      <c r="SO207" s="9">
        <f t="shared" si="1426"/>
        <v>89.67910363279718</v>
      </c>
      <c r="SP207" s="9">
        <f t="shared" si="1427"/>
        <v>100.20512866869045</v>
      </c>
      <c r="SQ207" s="120">
        <f t="shared" si="1693"/>
        <v>94.942116150743814</v>
      </c>
      <c r="SR207" s="15">
        <f t="shared" si="1694"/>
        <v>-1.0264734851297614E-3</v>
      </c>
      <c r="SS207" s="12"/>
      <c r="ST207" s="11">
        <f t="shared" si="1849"/>
        <v>-1.0157511441819984E-3</v>
      </c>
      <c r="SU207" s="10">
        <f t="shared" si="1695"/>
        <v>95.025447036676155</v>
      </c>
      <c r="SV207" s="9">
        <f t="shared" si="1428"/>
        <v>89.708059904473686</v>
      </c>
      <c r="SW207" s="9">
        <f t="shared" si="1429"/>
        <v>100.34606553314084</v>
      </c>
      <c r="SX207" s="120">
        <f t="shared" si="1696"/>
        <v>95.027062718807258</v>
      </c>
      <c r="SY207" s="15">
        <f t="shared" si="1697"/>
        <v>-1.0373935721464216E-3</v>
      </c>
      <c r="SZ207" s="12"/>
      <c r="TA207" s="11">
        <f t="shared" si="1850"/>
        <v>-1.0267903438347615E-3</v>
      </c>
      <c r="TB207" s="10">
        <f t="shared" si="1698"/>
        <v>95.110402544534921</v>
      </c>
      <c r="TC207" s="9">
        <f t="shared" si="1430"/>
        <v>89.737635553029548</v>
      </c>
      <c r="TD207" s="9">
        <f t="shared" si="1431"/>
        <v>100.48650511758144</v>
      </c>
      <c r="TE207" s="120">
        <f t="shared" si="1699"/>
        <v>95.112070335305503</v>
      </c>
      <c r="TF207" s="15">
        <f t="shared" si="1700"/>
        <v>-1.0482047653798394E-3</v>
      </c>
      <c r="TG207" s="12"/>
      <c r="TH207" s="11">
        <f t="shared" si="1851"/>
        <v>-1.0377206693718906E-3</v>
      </c>
      <c r="TI207" s="10">
        <f t="shared" si="1701"/>
        <v>95.195419487905809</v>
      </c>
      <c r="TJ207" s="9">
        <f t="shared" si="1432"/>
        <v>89.767830858746848</v>
      </c>
      <c r="TK207" s="9">
        <f t="shared" si="1433"/>
        <v>100.62638933941166</v>
      </c>
      <c r="TL207" s="120">
        <f t="shared" si="1702"/>
        <v>95.197110099079254</v>
      </c>
      <c r="TM207" s="15">
        <f t="shared" si="1703"/>
        <v>-1.0589013734174017E-3</v>
      </c>
      <c r="TN207" s="12"/>
      <c r="TO207" s="11">
        <f t="shared" si="1852"/>
        <v>-1.0485363576072972E-3</v>
      </c>
      <c r="TP207" s="10">
        <f t="shared" si="1704"/>
        <v>95.280468805263666</v>
      </c>
      <c r="TQ207" s="9">
        <f t="shared" si="1434"/>
        <v>89.798645576536984</v>
      </c>
      <c r="TR207" s="9">
        <f t="shared" si="1435"/>
        <v>100.76566506597479</v>
      </c>
      <c r="TS207" s="120">
        <f t="shared" si="1705"/>
        <v>95.282155321255885</v>
      </c>
      <c r="TT207" s="15">
        <f t="shared" si="1706"/>
        <v>-1.0694782387864524E-3</v>
      </c>
      <c r="TU207" s="12"/>
      <c r="TV207" s="11">
        <f t="shared" si="1853"/>
        <v>-1.0592321814990868E-3</v>
      </c>
      <c r="TW207" s="10">
        <f t="shared" si="1707"/>
        <v>95.365523655674082</v>
      </c>
      <c r="TX207" s="9">
        <f t="shared" si="1436"/>
        <v>89.830078956037624</v>
      </c>
      <c r="TY207" s="9">
        <f t="shared" si="1437"/>
        <v>100.90430996836534</v>
      </c>
      <c r="TZ207" s="120">
        <f t="shared" si="1708"/>
        <v>95.367194462201482</v>
      </c>
      <c r="UA207" s="15">
        <f t="shared" si="1709"/>
        <v>-1.0799332571976392E-3</v>
      </c>
      <c r="UB207" s="12"/>
      <c r="UC207" s="11">
        <f t="shared" si="1854"/>
        <v>-1.0698059841592492E-3</v>
      </c>
      <c r="UD207" s="10">
        <f t="shared" si="1710"/>
        <v>95.450572430965536</v>
      </c>
      <c r="UE207" s="9">
        <f t="shared" si="1438"/>
        <v>89.862129913145878</v>
      </c>
      <c r="UF207" s="9">
        <f t="shared" si="1439"/>
        <v>101.04231256161928</v>
      </c>
      <c r="UG207" s="120">
        <f t="shared" si="1711"/>
        <v>95.452221237382588</v>
      </c>
      <c r="UH207" s="15">
        <f t="shared" si="1712"/>
        <v>-1.0902654143831701E-3</v>
      </c>
      <c r="UI207" s="12"/>
      <c r="UJ207" s="11">
        <f t="shared" si="1855"/>
        <v>-1.0802567052555232E-3</v>
      </c>
      <c r="UK207" s="10">
        <f t="shared" si="1713"/>
        <v>95.535608807084685</v>
      </c>
      <c r="UL207" s="9">
        <f t="shared" si="1440"/>
        <v>89.894797092921308</v>
      </c>
      <c r="UM207" s="9">
        <f t="shared" si="1441"/>
        <v>101.17966250846058</v>
      </c>
      <c r="UN207" s="120">
        <f t="shared" si="1714"/>
        <v>95.537229800690938</v>
      </c>
      <c r="UO207" s="15">
        <f t="shared" si="1715"/>
        <v>-1.1004738344065582E-3</v>
      </c>
      <c r="UP207" s="12"/>
      <c r="UQ207" s="11">
        <f t="shared" si="1856"/>
        <v>-1.0905834240824391E-3</v>
      </c>
      <c r="UR207" s="10">
        <f t="shared" si="1716"/>
        <v>95.620626900178124</v>
      </c>
      <c r="US207" s="9">
        <f t="shared" si="1442"/>
        <v>89.928078878124396</v>
      </c>
      <c r="UT207" s="9">
        <f t="shared" si="1443"/>
        <v>101.31635057681903</v>
      </c>
      <c r="UU207" s="120">
        <f t="shared" si="1717"/>
        <v>95.622214727471714</v>
      </c>
      <c r="UV207" s="15">
        <f t="shared" si="1718"/>
        <v>-1.1105577746872313E-3</v>
      </c>
      <c r="UW207" s="12"/>
      <c r="UX207" s="11">
        <f t="shared" si="1857"/>
        <v>-1.1007853546137611E-3</v>
      </c>
      <c r="UY207" s="10">
        <f t="shared" si="1719"/>
        <v>95.705621249641894</v>
      </c>
      <c r="UZ207" s="9">
        <f t="shared" si="1444"/>
        <v>89.961973397903535</v>
      </c>
      <c r="VA207" s="9">
        <f t="shared" si="1445"/>
        <v>101.45236859728855</v>
      </c>
      <c r="VB207" s="120">
        <f t="shared" si="1720"/>
        <v>95.707170997596052</v>
      </c>
      <c r="VC207" s="15">
        <f t="shared" si="1721"/>
        <v>-1.1205166210047984E-3</v>
      </c>
      <c r="VD207" s="12"/>
      <c r="VE207" s="11">
        <f t="shared" si="1858"/>
        <v>-1.1108618405300044E-3</v>
      </c>
      <c r="VF207" s="10">
        <f t="shared" si="1722"/>
        <v>95.790586801207354</v>
      </c>
      <c r="VG207" s="9">
        <f t="shared" si="1446"/>
        <v>89.996478536599028</v>
      </c>
      <c r="VH207" s="9">
        <f t="shared" si="1447"/>
        <v>101.58770942064666</v>
      </c>
      <c r="VI207" s="120">
        <f t="shared" si="1723"/>
        <v>95.792093978622844</v>
      </c>
      <c r="VJ207" s="15">
        <f t="shared" si="1724"/>
        <v>-1.130349882497918E-3</v>
      </c>
      <c r="VK207" s="12"/>
      <c r="VL207" s="11">
        <f t="shared" si="1859"/>
        <v>-1.1208123502360497E-3</v>
      </c>
      <c r="VM207" s="10">
        <f t="shared" si="1725"/>
        <v>95.875518890108594</v>
      </c>
      <c r="VN207" s="9">
        <f t="shared" si="1448"/>
        <v>90.031591942634265</v>
      </c>
      <c r="VO207" s="9">
        <f t="shared" si="1449"/>
        <v>101.72236687554287</v>
      </c>
      <c r="VP207" s="120">
        <f t="shared" si="1726"/>
        <v>95.876979409088563</v>
      </c>
      <c r="VQ207" s="15">
        <f t="shared" si="1727"/>
        <v>-1.1400571866711281E-3</v>
      </c>
      <c r="VR207" s="12"/>
      <c r="VS207" s="11">
        <f t="shared" si="1860"/>
        <v>-1.1306364718824521E-3</v>
      </c>
      <c r="VT207" s="10">
        <f t="shared" si="1728"/>
        <v>95.96041322437064</v>
      </c>
      <c r="VU207" s="9">
        <f t="shared" si="1450"/>
        <v>90.067311037465345</v>
      </c>
      <c r="VV207" s="9">
        <f t="shared" si="1451"/>
        <v>101.85633572645804</v>
      </c>
      <c r="VW207" s="120">
        <f t="shared" si="1729"/>
        <v>95.961823381961693</v>
      </c>
      <c r="VX207" s="15">
        <f t="shared" si="1730"/>
        <v>-1.1496382744223827E-3</v>
      </c>
      <c r="VY207" s="12"/>
      <c r="VZ207" s="11">
        <f t="shared" si="1861"/>
        <v>-1.1403339084033797E-3</v>
      </c>
      <c r="WA207" s="10">
        <f t="shared" si="1731"/>
        <v>96.045265868255612</v>
      </c>
      <c r="WB207" s="9">
        <f t="shared" si="1452"/>
        <v>90.103633024562185</v>
      </c>
      <c r="WC207" s="9">
        <f t="shared" si="1453"/>
        <v>101.9896116320335</v>
      </c>
      <c r="WD207" s="120">
        <f t="shared" si="1732"/>
        <v>96.046622328297843</v>
      </c>
      <c r="WE207" s="15">
        <f t="shared" si="1733"/>
        <v>-1.159092995103587E-3</v>
      </c>
      <c r="WF207" s="12"/>
      <c r="WG207" s="11">
        <f t="shared" si="1862"/>
        <v>-1.149904472583682E-3</v>
      </c>
      <c r="WH207" s="10">
        <f t="shared" si="1734"/>
        <v>96.130073225903217</v>
      </c>
      <c r="WI207" s="9">
        <f t="shared" si="1454"/>
        <v>90.140554898395393</v>
      </c>
      <c r="WJ207" s="9">
        <f t="shared" si="1455"/>
        <v>102.12219110385166</v>
      </c>
      <c r="WK207" s="120">
        <f t="shared" si="1735"/>
        <v>96.131373001123535</v>
      </c>
      <c r="WL207" s="15">
        <f t="shared" si="1736"/>
        <v>-1.1684213016246096E-3</v>
      </c>
      <c r="WM207" s="12"/>
      <c r="WN207" s="11">
        <f t="shared" si="1863"/>
        <v>-1.1593480821657167E-3</v>
      </c>
      <c r="WO207" s="10">
        <f t="shared" si="1737"/>
        <v>96.214832025193928</v>
      </c>
      <c r="WP207" s="9">
        <f t="shared" si="1456"/>
        <v>90.17807345340465</v>
      </c>
      <c r="WQ207" s="9">
        <f t="shared" si="1457"/>
        <v>102.25407146575455</v>
      </c>
      <c r="WR207" s="120">
        <f t="shared" si="1738"/>
        <v>96.216072459579607</v>
      </c>
      <c r="WS207" s="15">
        <f t="shared" si="1739"/>
        <v>-1.1776232456115333E-3</v>
      </c>
      <c r="WT207" s="12"/>
      <c r="WU207" s="11">
        <f t="shared" si="1864"/>
        <v>-1.1686647550069643E-3</v>
      </c>
      <c r="WV207" s="10">
        <f t="shared" si="1740"/>
        <v>96.299539301866503</v>
      </c>
      <c r="WW207" s="9">
        <f t="shared" si="1458"/>
        <v>90.21618529292617</v>
      </c>
      <c r="WX207" s="9">
        <f t="shared" si="1459"/>
        <v>102.3852508137701</v>
      </c>
      <c r="WY207" s="120">
        <f t="shared" si="1741"/>
        <v>96.300718053348135</v>
      </c>
      <c r="WZ207" s="15">
        <f t="shared" si="1742"/>
        <v>-1.1866989726281839E-3</v>
      </c>
      <c r="XA207" s="12"/>
      <c r="XB207" s="11">
        <f t="shared" si="1865"/>
        <v>-1.1778546042976485E-3</v>
      </c>
      <c r="XC207" s="10">
        <f t="shared" si="1743"/>
        <v>96.384192383913913</v>
      </c>
      <c r="XD207" s="9">
        <f t="shared" si="1460"/>
        <v>90.254886838057871</v>
      </c>
      <c r="XE207" s="9">
        <f t="shared" si="1461"/>
        <v>102.51572797671199</v>
      </c>
      <c r="XF207" s="120">
        <f t="shared" si="1744"/>
        <v>96.385307407384929</v>
      </c>
      <c r="XG207" s="15">
        <f t="shared" si="1745"/>
        <v>-1.1956487174694058E-3</v>
      </c>
      <c r="XH207" s="12"/>
      <c r="XI207" s="11">
        <f t="shared" si="1866"/>
        <v>-1.1869178338470082E-3</v>
      </c>
      <c r="XJ207" s="10">
        <f t="shared" si="1746"/>
        <v>96.468788876280314</v>
      </c>
      <c r="XK207" s="9">
        <f t="shared" si="1462"/>
        <v>90.294174336442737</v>
      </c>
      <c r="XL207" s="9">
        <f t="shared" si="1463"/>
        <v>102.64550247751505</v>
      </c>
      <c r="XM207" s="120">
        <f t="shared" si="1747"/>
        <v>96.469838406978894</v>
      </c>
      <c r="XN207" s="15">
        <f t="shared" si="1748"/>
        <v>-1.2044727995340436E-3</v>
      </c>
      <c r="XO207" s="12"/>
      <c r="XP207" s="11">
        <f t="shared" si="1867"/>
        <v>-1.195854733446464E-3</v>
      </c>
      <c r="XQ207" s="10">
        <f t="shared" si="1749"/>
        <v>96.553326645880844</v>
      </c>
      <c r="XR207" s="9">
        <f t="shared" si="1464"/>
        <v>90.334043870952129</v>
      </c>
      <c r="XS207" s="9">
        <f t="shared" si="1465"/>
        <v>102.77457449536006</v>
      </c>
      <c r="XT207" s="120">
        <f t="shared" si="1750"/>
        <v>96.554309183156093</v>
      </c>
      <c r="XU207" s="15">
        <f t="shared" si="1751"/>
        <v>-1.2131716182846647E-3</v>
      </c>
      <c r="XV207" s="12"/>
      <c r="XW207" s="11">
        <f t="shared" si="1868"/>
        <v>-1.2046656743168137E-3</v>
      </c>
      <c r="XX207" s="10">
        <f t="shared" si="1752"/>
        <v>96.637803806962296</v>
      </c>
      <c r="XY207" s="9">
        <f t="shared" si="1466"/>
        <v>90.374491368252393</v>
      </c>
      <c r="XZ207" s="9">
        <f t="shared" si="1467"/>
        <v>102.90294482862983</v>
      </c>
      <c r="YA207" s="120">
        <f t="shared" si="1753"/>
        <v>96.638718098441103</v>
      </c>
      <c r="YB207" s="15">
        <f t="shared" si="1754"/>
        <v>-1.2217456487997307E-3</v>
      </c>
      <c r="YC207" s="12"/>
      <c r="YD207" s="11">
        <f t="shared" si="1869"/>
        <v>-1.2133511046454595E-3</v>
      </c>
      <c r="YE207" s="10">
        <f t="shared" si="1755"/>
        <v>96.722218706817856</v>
      </c>
      <c r="YF207" s="9">
        <f t="shared" si="1468"/>
        <v>90.415512607239322</v>
      </c>
      <c r="YG207" s="9">
        <f t="shared" si="1469"/>
        <v>103.03061485874517</v>
      </c>
      <c r="YH207" s="120">
        <f t="shared" si="1756"/>
        <v>96.723063732992244</v>
      </c>
      <c r="YI207" s="15">
        <f t="shared" si="1757"/>
        <v>-1.230195437424457E-3</v>
      </c>
      <c r="YJ207" s="12"/>
      <c r="YK207" s="11">
        <f t="shared" si="1870"/>
        <v>-1.2219115452200217E-3</v>
      </c>
      <c r="YL207" s="10">
        <f t="shared" si="1758"/>
        <v>96.806569911872757</v>
      </c>
      <c r="YM207" s="9">
        <f t="shared" si="1470"/>
        <v>90.457103227326797</v>
      </c>
      <c r="YN207" s="9">
        <f t="shared" si="1471"/>
        <v>103.15758651491007</v>
      </c>
      <c r="YO207" s="120">
        <f t="shared" si="1759"/>
        <v>96.807344871118431</v>
      </c>
      <c r="YP207" s="15">
        <f t="shared" si="1760"/>
        <v>-1.2385215975245451E-3</v>
      </c>
      <c r="YQ207" s="12"/>
      <c r="YR207" s="11">
        <f t="shared" si="1871"/>
        <v>-1.2303475851628081E-3</v>
      </c>
      <c r="YS207" s="10">
        <f t="shared" si="1761"/>
        <v>96.890856194149137</v>
      </c>
      <c r="YT207" s="9">
        <f t="shared" si="1472"/>
        <v>90.499258736576806</v>
      </c>
      <c r="YU207" s="9">
        <f t="shared" si="1473"/>
        <v>103.28386223980084</v>
      </c>
      <c r="YV207" s="120">
        <f t="shared" si="1762"/>
        <v>96.891560488188816</v>
      </c>
      <c r="YW207" s="15">
        <f t="shared" si="1763"/>
        <v>-1.2467248053474591E-3</v>
      </c>
      <c r="YX207" s="12"/>
      <c r="YY207" s="11">
        <f t="shared" si="1872"/>
        <v>-1.2386598777708786E-3</v>
      </c>
      <c r="YZ207" s="10">
        <f t="shared" si="1764"/>
        <v>96.975076518121398</v>
      </c>
      <c r="ZA207" s="9">
        <f t="shared" si="1474"/>
        <v>90.54197451965976</v>
      </c>
      <c r="ZB207" s="9">
        <f t="shared" si="1475"/>
        <v>103.40944495621999</v>
      </c>
      <c r="ZC207" s="120">
        <f t="shared" si="1765"/>
        <v>96.975709737939866</v>
      </c>
      <c r="ZD207" s="15">
        <f t="shared" si="1766"/>
        <v>-1.2548057959943142E-3</v>
      </c>
      <c r="ZE207" s="12"/>
      <c r="ZF207" s="11">
        <f t="shared" si="1873"/>
        <v>-1.246849136465059E-3</v>
      </c>
      <c r="ZG207" s="10">
        <f t="shared" si="1767"/>
        <v>97.05923002796726</v>
      </c>
      <c r="ZH207" s="9">
        <f t="shared" si="1476"/>
        <v>90.585245845635114</v>
      </c>
      <c r="ZI207" s="9">
        <f t="shared" si="1477"/>
        <v>103.53433803473939</v>
      </c>
      <c r="ZJ207" s="120">
        <f t="shared" si="1768"/>
        <v>97.059791940187253</v>
      </c>
      <c r="ZK207" s="15">
        <f t="shared" si="1769"/>
        <v>-1.2627653595057642E-3</v>
      </c>
      <c r="ZL207" s="12"/>
      <c r="ZM207" s="11">
        <f t="shared" si="1874"/>
        <v>-1.2549161308514198E-3</v>
      </c>
      <c r="ZN207" s="10">
        <f t="shared" si="1770"/>
        <v>97.143316035222142</v>
      </c>
      <c r="ZO207" s="9">
        <f t="shared" si="1478"/>
        <v>90.62906787554337</v>
      </c>
      <c r="ZP207" s="9">
        <f t="shared" si="1479"/>
        <v>103.65854526234497</v>
      </c>
      <c r="ZQ207" s="120">
        <f t="shared" si="1771"/>
        <v>97.143806568944171</v>
      </c>
      <c r="ZR207" s="15">
        <f t="shared" si="1772"/>
        <v>-1.2706043370639454E-3</v>
      </c>
      <c r="ZS207" s="12"/>
      <c r="ZT207" s="11">
        <f t="shared" si="1875"/>
        <v>-1.2628616828974397E-3</v>
      </c>
      <c r="ZU207" s="10">
        <f t="shared" si="1773"/>
        <v>97.227334006838845</v>
      </c>
      <c r="ZV207" s="9">
        <f t="shared" si="1480"/>
        <v>90.673435669802075</v>
      </c>
      <c r="ZW207" s="9">
        <f t="shared" si="1481"/>
        <v>103.78207081209774</v>
      </c>
      <c r="ZX207" s="120">
        <f t="shared" si="1774"/>
        <v>97.227753240949909</v>
      </c>
      <c r="ZY207" s="15">
        <f t="shared" si="1775"/>
        <v>-1.2783236173126596E-3</v>
      </c>
      <c r="ZZ207" s="12"/>
      <c r="AAA207" s="11">
        <f t="shared" si="1876"/>
        <v>-1.270686663225212E-3</v>
      </c>
      <c r="AAB207" s="10">
        <f t="shared" si="1776"/>
        <v>97.311283553656523</v>
      </c>
      <c r="AAC207" s="9">
        <f t="shared" si="1482"/>
        <v>90.718344195399155</v>
      </c>
      <c r="AAD207" s="9">
        <f t="shared" si="1483"/>
        <v>103.90491921381526</v>
      </c>
      <c r="AAE207" s="120">
        <f t="shared" si="1777"/>
        <v>97.311631704607208</v>
      </c>
      <c r="AAF207" s="15">
        <f t="shared" si="1778"/>
        <v>-1.2859241327968164E-3</v>
      </c>
      <c r="AAG207" s="12"/>
      <c r="AAH207" s="11">
        <f t="shared" si="1877"/>
        <v>-1.2783919875228665E-3</v>
      </c>
      <c r="AAI207" s="10">
        <f t="shared" si="1779"/>
        <v>97.395164419277933</v>
      </c>
      <c r="AAJ207" s="9">
        <f t="shared" si="1484"/>
        <v>90.76378833287815</v>
      </c>
      <c r="AAK207" s="9">
        <f t="shared" si="1485"/>
        <v>104.02709532578051</v>
      </c>
      <c r="AAL207" s="120">
        <f t="shared" si="1780"/>
        <v>97.395441829329329</v>
      </c>
      <c r="AAM207" s="15">
        <f t="shared" si="1781"/>
        <v>-1.2934068565223643E-3</v>
      </c>
      <c r="AAN207" s="12"/>
      <c r="AAO207" s="11">
        <f t="shared" si="1782"/>
        <v>-1.2859786130755846E-3</v>
      </c>
      <c r="AAP207" s="10">
        <f t="shared" si="1783"/>
        <v>97.478976469356041</v>
      </c>
      <c r="AAQ207" s="9">
        <f t="shared" si="1486"/>
        <v>90.809762883110949</v>
      </c>
      <c r="AAR207" s="9">
        <f t="shared" si="1487"/>
        <v>104.14860430747676</v>
      </c>
      <c r="AAS207" s="120">
        <f t="shared" si="1784"/>
        <v>97.479183595293847</v>
      </c>
      <c r="AAT207" s="15">
        <f t="shared" si="1785"/>
        <v>-1.3007727986369976E-3</v>
      </c>
      <c r="AAU207" s="12"/>
      <c r="AAV207" s="11">
        <f t="shared" si="1786"/>
        <v>-1.2934475354166326E-3</v>
      </c>
      <c r="AAW207" s="10">
        <f t="shared" si="1787"/>
        <v>97.562719681287291</v>
      </c>
      <c r="AAX207" s="9">
        <f t="shared" si="1488"/>
        <v>90.856262573854451</v>
      </c>
      <c r="AAY207" s="9">
        <f t="shared" si="1489"/>
        <v>104.26945159334748</v>
      </c>
      <c r="AAZ207" s="120">
        <f t="shared" si="1788"/>
        <v>97.56285708360096</v>
      </c>
      <c r="ABA207" s="15">
        <f t="shared" si="1789"/>
        <v>-1.3080230032318967E-3</v>
      </c>
      <c r="ABB207" s="12"/>
      <c r="ABC207" s="11">
        <f t="shared" si="1227"/>
        <v>-1.3007997850987933E-3</v>
      </c>
      <c r="ABD207" s="10">
        <f t="shared" si="1228"/>
        <v>97.646394134309489</v>
      </c>
      <c r="ABE207" s="9">
        <f t="shared" si="1490"/>
        <v>90.903282066088607</v>
      </c>
      <c r="ABF207" s="9">
        <f t="shared" si="1229"/>
        <v>104.38964286757476</v>
      </c>
      <c r="ABG207" s="120">
        <f t="shared" si="1790"/>
        <v>97.646462466831679</v>
      </c>
      <c r="ABH207" s="15">
        <f t="shared" si="1230"/>
        <v>-1.3151585452640996E-3</v>
      </c>
      <c r="ABI207" s="12"/>
      <c r="ABJ207" s="11">
        <f t="shared" si="1231"/>
        <v>-1.3080364245859496E-3</v>
      </c>
      <c r="ABK207" s="10">
        <f t="shared" si="1232"/>
        <v>97.72999999999999</v>
      </c>
      <c r="ABL207" s="9">
        <f t="shared" si="1491"/>
        <v>90.950815960133951</v>
      </c>
      <c r="ABM207" s="9"/>
      <c r="ABN207" s="101">
        <f t="shared" si="1791"/>
        <v>97.72999999999999</v>
      </c>
      <c r="ABO207" s="15">
        <f t="shared" si="1233"/>
        <v>-1.3221805275987198E-3</v>
      </c>
      <c r="ABP207" s="11"/>
      <c r="ABQ207" s="11"/>
    </row>
    <row r="208" spans="1:745" x14ac:dyDescent="0.2">
      <c r="A208" s="1">
        <f t="shared" si="1492"/>
        <v>175.2</v>
      </c>
      <c r="B208" s="1">
        <f t="shared" si="1792"/>
        <v>-530.86680486868977</v>
      </c>
      <c r="C208" s="1">
        <f t="shared" si="1793"/>
        <v>-2564065.8939724509</v>
      </c>
      <c r="D208" s="2">
        <f t="shared" si="1794"/>
        <v>119.74</v>
      </c>
      <c r="E208" s="7">
        <f t="shared" si="1795"/>
        <v>2.8300000000000001E-3</v>
      </c>
      <c r="F208" s="1">
        <f t="shared" si="1796"/>
        <v>6.2352202539999999E-2</v>
      </c>
      <c r="G208" s="2">
        <f t="shared" si="1797"/>
        <v>3500</v>
      </c>
      <c r="H208" s="3">
        <f t="shared" si="1164"/>
        <v>58.333333333333336</v>
      </c>
      <c r="I208" s="3">
        <f t="shared" si="1165"/>
        <v>366.52</v>
      </c>
      <c r="J208" s="1">
        <f t="shared" si="1798"/>
        <v>0.77</v>
      </c>
      <c r="K208" s="1">
        <f t="shared" si="1799"/>
        <v>0.65</v>
      </c>
      <c r="L208" s="1">
        <f t="shared" si="1166"/>
        <v>0.50050000000000006</v>
      </c>
      <c r="M208" s="40">
        <f t="shared" si="1167"/>
        <v>9.0273513153513143</v>
      </c>
      <c r="N208" s="40">
        <f t="shared" si="1168"/>
        <v>685.17596483516479</v>
      </c>
      <c r="O208" s="1">
        <f t="shared" si="1800"/>
        <v>22.01</v>
      </c>
      <c r="P208" s="1">
        <f t="shared" si="1801"/>
        <v>101</v>
      </c>
      <c r="Q208" s="2">
        <f t="shared" si="1802"/>
        <v>9568.08</v>
      </c>
      <c r="R208" s="1">
        <f t="shared" si="1169"/>
        <v>95.680800000000005</v>
      </c>
      <c r="S208" s="7">
        <f t="shared" si="1803"/>
        <v>0.1084</v>
      </c>
      <c r="T208" s="7">
        <f t="shared" si="1170"/>
        <v>9.228889823999999E-3</v>
      </c>
      <c r="U208" s="7">
        <f t="shared" si="1171"/>
        <v>5.2029491518009133E-2</v>
      </c>
      <c r="V208" s="40">
        <f t="shared" si="1172"/>
        <v>5127.2756619537149</v>
      </c>
      <c r="W208" s="1">
        <f t="shared" si="1804"/>
        <v>0</v>
      </c>
      <c r="X208" s="1">
        <f t="shared" si="1805"/>
        <v>119.74</v>
      </c>
      <c r="Y208" s="1">
        <f t="shared" si="1806"/>
        <v>97.72999999999999</v>
      </c>
      <c r="Z208" s="6">
        <f t="shared" si="1173"/>
        <v>0.80246106979523479</v>
      </c>
      <c r="AA208" s="2">
        <f t="shared" si="1807"/>
        <v>464.2</v>
      </c>
      <c r="AB208" s="40">
        <f t="shared" si="1174"/>
        <v>27481.926356927921</v>
      </c>
      <c r="AC208" s="1">
        <f t="shared" si="1175"/>
        <v>0.20611977595863853</v>
      </c>
      <c r="AD208" s="2">
        <f t="shared" si="1878"/>
        <v>86</v>
      </c>
      <c r="AE208" s="10">
        <f t="shared" si="1176"/>
        <v>17.726300732442915</v>
      </c>
      <c r="AF208" s="12">
        <f t="shared" si="1177"/>
        <v>6.5682884841437292E-2</v>
      </c>
      <c r="AG208" s="43">
        <f t="shared" si="1178"/>
        <v>-1.3321728954050871E-4</v>
      </c>
      <c r="AH208" s="97">
        <f t="shared" si="1179"/>
        <v>3.4317631533451365E-5</v>
      </c>
      <c r="AI208" s="11">
        <f t="shared" si="1180"/>
        <v>0</v>
      </c>
      <c r="AJ208" s="43">
        <f t="shared" si="1181"/>
        <v>2.0132651572251328E-3</v>
      </c>
      <c r="AK208" s="43"/>
      <c r="AL208" s="11">
        <f t="shared" si="1182"/>
        <v>0</v>
      </c>
      <c r="AM208" s="10">
        <f t="shared" si="1183"/>
        <v>88.91413089308368</v>
      </c>
      <c r="AN208" s="9"/>
      <c r="AO208" s="9">
        <f t="shared" si="1184"/>
        <v>88.748523663299736</v>
      </c>
      <c r="AP208" s="108">
        <f t="shared" si="1493"/>
        <v>88.748523663299736</v>
      </c>
      <c r="AQ208" s="15">
        <f t="shared" si="1185"/>
        <v>0</v>
      </c>
      <c r="AR208" s="49"/>
      <c r="AS208" s="11">
        <f t="shared" si="1186"/>
        <v>1.6150330984875151E-5</v>
      </c>
      <c r="AT208" s="10">
        <f t="shared" si="1187"/>
        <v>88.831323694092433</v>
      </c>
      <c r="AU208" s="9">
        <f t="shared" si="1188"/>
        <v>88.748523663299736</v>
      </c>
      <c r="AV208" s="9">
        <f t="shared" si="1189"/>
        <v>88.583697698666612</v>
      </c>
      <c r="AW208" s="101">
        <f t="shared" si="1494"/>
        <v>88.666110680983167</v>
      </c>
      <c r="AX208" s="15">
        <f t="shared" si="1495"/>
        <v>1.6073444798005303E-5</v>
      </c>
      <c r="AY208" s="49"/>
      <c r="AZ208" s="11">
        <f t="shared" si="1190"/>
        <v>3.2225160778753799E-5</v>
      </c>
      <c r="BA208" s="10">
        <f t="shared" si="1191"/>
        <v>88.74889644232168</v>
      </c>
      <c r="BB208" s="9">
        <f t="shared" si="1192"/>
        <v>88.748516563189398</v>
      </c>
      <c r="BC208" s="9">
        <f t="shared" si="1193"/>
        <v>88.419633207978634</v>
      </c>
      <c r="BD208" s="101">
        <f t="shared" si="1496"/>
        <v>88.584074885584016</v>
      </c>
      <c r="BE208" s="15">
        <f t="shared" si="1194"/>
        <v>3.2071940041297142E-5</v>
      </c>
      <c r="BF208" s="49"/>
      <c r="BG208" s="11">
        <f t="shared" si="1195"/>
        <v>4.822501499837819E-5</v>
      </c>
      <c r="BH208" s="10">
        <f t="shared" si="1196"/>
        <v>88.666832240278211</v>
      </c>
      <c r="BI208" s="9">
        <f t="shared" si="1197"/>
        <v>88.748488295023321</v>
      </c>
      <c r="BJ208" s="9">
        <f t="shared" si="1198"/>
        <v>88.256310615389594</v>
      </c>
      <c r="BK208" s="101">
        <f t="shared" si="1497"/>
        <v>88.502399455206458</v>
      </c>
      <c r="BL208" s="15">
        <f t="shared" si="1199"/>
        <v>4.7996022847558954E-5</v>
      </c>
      <c r="BM208" s="49"/>
      <c r="BN208" s="11">
        <f t="shared" si="1200"/>
        <v>6.4150417909531403E-5</v>
      </c>
      <c r="BO208" s="10">
        <f t="shared" si="1201"/>
        <v>88.585114396126087</v>
      </c>
      <c r="BP208" s="9">
        <f t="shared" si="1202"/>
        <v>88.748424987157335</v>
      </c>
      <c r="BQ208" s="9">
        <f t="shared" si="1203"/>
        <v>88.093710562495914</v>
      </c>
      <c r="BR208" s="101">
        <f t="shared" si="1498"/>
        <v>88.421067774826625</v>
      </c>
      <c r="BS208" s="15">
        <f t="shared" si="1204"/>
        <v>6.3846228272808166E-5</v>
      </c>
      <c r="BT208" s="12"/>
      <c r="BU208" s="11">
        <f t="shared" si="1205"/>
        <v>8.0001891950349377E-5</v>
      </c>
      <c r="BV208" s="10">
        <f t="shared" si="1206"/>
        <v>88.503726423355303</v>
      </c>
      <c r="BW208" s="9">
        <f t="shared" si="1207"/>
        <v>88.748312961457884</v>
      </c>
      <c r="BX208" s="9">
        <f t="shared" si="1208"/>
        <v>87.931813910180168</v>
      </c>
      <c r="BY208" s="101">
        <f t="shared" si="1499"/>
        <v>88.340063435819019</v>
      </c>
      <c r="BZ208" s="15">
        <f t="shared" si="1209"/>
        <v>7.9623088859494747E-5</v>
      </c>
      <c r="CA208" s="12"/>
      <c r="CB208" s="11">
        <f t="shared" si="1210"/>
        <v>9.5779957280688901E-5</v>
      </c>
      <c r="CC208" s="10">
        <f t="shared" si="1211"/>
        <v>88.422652040346449</v>
      </c>
      <c r="CD208" s="9">
        <f t="shared" si="1212"/>
        <v>88.748138730544142</v>
      </c>
      <c r="CE208" s="9">
        <f t="shared" si="1213"/>
        <v>87.77060174022094</v>
      </c>
      <c r="CF208" s="101">
        <f t="shared" si="1500"/>
        <v>88.259370235382534</v>
      </c>
      <c r="CG208" s="15">
        <f t="shared" si="1214"/>
        <v>9.5327134210561641E-5</v>
      </c>
      <c r="CH208" s="12"/>
      <c r="CI208" s="11">
        <f t="shared" si="1215"/>
        <v>1.1148513135718298E-4</v>
      </c>
      <c r="CJ208" s="10">
        <f t="shared" si="1216"/>
        <v>88.341875169835333</v>
      </c>
      <c r="CK208" s="9">
        <f t="shared" si="1217"/>
        <v>88.747888995064869</v>
      </c>
      <c r="CL208" s="9">
        <f t="shared" si="1218"/>
        <v>87.610055356685947</v>
      </c>
      <c r="CM208" s="101">
        <f t="shared" si="1501"/>
        <v>88.178972175875401</v>
      </c>
      <c r="CN208" s="15">
        <f t="shared" si="1219"/>
        <v>1.1095889058804495E-4</v>
      </c>
      <c r="CO208" s="12"/>
      <c r="CP208" s="11">
        <f t="shared" si="1220"/>
        <v>1.271179285325285E-4</v>
      </c>
      <c r="CQ208" s="10">
        <f t="shared" si="1221"/>
        <v>88.261379938286922</v>
      </c>
      <c r="CR208" s="9">
        <f t="shared" si="1222"/>
        <v>88.747550641011799</v>
      </c>
      <c r="CS208" s="9">
        <f t="shared" si="1309"/>
        <v>87.450156287111113</v>
      </c>
      <c r="CT208" s="101">
        <f t="shared" si="1502"/>
        <v>88.098853464061449</v>
      </c>
      <c r="CU208" s="15">
        <f t="shared" si="1223"/>
        <v>1.2651888053609507E-4</v>
      </c>
      <c r="CV208" s="12"/>
      <c r="CW208" s="11">
        <f t="shared" si="1503"/>
        <v>1.4267885967895899E-4</v>
      </c>
      <c r="CX208" s="10">
        <f t="shared" si="1504"/>
        <v>88.18115067518066</v>
      </c>
      <c r="CY208" s="9">
        <f t="shared" si="1310"/>
        <v>88.747110737070955</v>
      </c>
      <c r="CZ208" s="9">
        <f t="shared" si="1311"/>
        <v>87.290886283479225</v>
      </c>
      <c r="DA208" s="101">
        <f t="shared" si="1505"/>
        <v>88.018998510275082</v>
      </c>
      <c r="DB208" s="15">
        <f t="shared" si="1506"/>
        <v>1.4200762252724867E-4</v>
      </c>
      <c r="DC208" s="12"/>
      <c r="DD208" s="11">
        <f t="shared" si="1507"/>
        <v>1.5816843183469965E-4</v>
      </c>
      <c r="DE208" s="10">
        <f t="shared" si="1508"/>
        <v>88.101171912214767</v>
      </c>
      <c r="DF208" s="9">
        <f t="shared" si="1312"/>
        <v>88.746556532013486</v>
      </c>
      <c r="DG208" s="9">
        <f t="shared" si="1313"/>
        <v>87.132227323004372</v>
      </c>
      <c r="DH208" s="101">
        <f t="shared" si="1509"/>
        <v>87.939391927508922</v>
      </c>
      <c r="DI208" s="15">
        <f t="shared" si="1510"/>
        <v>1.5742563063149195E-4</v>
      </c>
      <c r="DJ208" s="12"/>
      <c r="DK208" s="11">
        <f t="shared" si="1511"/>
        <v>1.7358714787299738E-4</v>
      </c>
      <c r="DL208" s="10">
        <f t="shared" si="1512"/>
        <v>88.021428382433129</v>
      </c>
      <c r="DM208" s="9">
        <f t="shared" si="1314"/>
        <v>88.745875452127052</v>
      </c>
      <c r="DN208" s="9">
        <f t="shared" si="1315"/>
        <v>86.974161608733127</v>
      </c>
      <c r="DO208" s="101">
        <f t="shared" si="1513"/>
        <v>87.860018530430096</v>
      </c>
      <c r="DP208" s="15">
        <f t="shared" si="1514"/>
        <v>1.7277341420714751E-4</v>
      </c>
      <c r="DQ208" s="12"/>
      <c r="DR208" s="11">
        <f t="shared" si="1515"/>
        <v>1.8893550619274686E-4</v>
      </c>
      <c r="DS208" s="10">
        <f t="shared" si="1516"/>
        <v>87.94190501928091</v>
      </c>
      <c r="DT208" s="9">
        <f t="shared" si="1316"/>
        <v>88.745055098689036</v>
      </c>
      <c r="DU208" s="9">
        <f t="shared" si="1317"/>
        <v>86.816671569969131</v>
      </c>
      <c r="DV208" s="101">
        <f t="shared" si="1517"/>
        <v>87.780863334329084</v>
      </c>
      <c r="DW208" s="15">
        <f t="shared" si="1518"/>
        <v>1.8805147761307488E-4</v>
      </c>
      <c r="DX208" s="12"/>
      <c r="DY208" s="11">
        <f t="shared" si="1519"/>
        <v>2.0421400043022303E-4</v>
      </c>
      <c r="DZ208" s="10">
        <f t="shared" si="1520"/>
        <v>87.862586955592604</v>
      </c>
      <c r="EA208" s="9">
        <f t="shared" si="1318"/>
        <v>88.744083245482358</v>
      </c>
      <c r="EB208" s="9">
        <f t="shared" si="1319"/>
        <v>86.659739862530245</v>
      </c>
      <c r="EC208" s="101">
        <f t="shared" si="1521"/>
        <v>87.701911554006301</v>
      </c>
      <c r="ED208" s="15">
        <f t="shared" si="1522"/>
        <v>2.0326031994132024E-4</v>
      </c>
      <c r="EE208" s="12"/>
      <c r="EF208" s="11">
        <f t="shared" si="1523"/>
        <v>2.1942311919110694E-4</v>
      </c>
      <c r="EG208" s="10">
        <f t="shared" si="1524"/>
        <v>87.783459522517546</v>
      </c>
      <c r="EH208" s="9">
        <f t="shared" si="1320"/>
        <v>88.742947836354816</v>
      </c>
      <c r="EI208" s="9">
        <f t="shared" si="1321"/>
        <v>86.503349368848049</v>
      </c>
      <c r="EJ208" s="101">
        <f t="shared" si="1525"/>
        <v>87.623148602601432</v>
      </c>
      <c r="EK208" s="15">
        <f t="shared" si="1526"/>
        <v>2.1840043476942513E-4</v>
      </c>
      <c r="EL208" s="12"/>
      <c r="EM208" s="11">
        <f t="shared" si="1527"/>
        <v>2.3456334580194093E-4</v>
      </c>
      <c r="EN208" s="10">
        <f t="shared" si="1528"/>
        <v>87.704508248388123</v>
      </c>
      <c r="EO208" s="9">
        <f t="shared" si="1322"/>
        <v>88.741636982822541</v>
      </c>
      <c r="EP208" s="9">
        <f t="shared" si="1323"/>
        <v>86.347483197914073</v>
      </c>
      <c r="EQ208" s="101">
        <f t="shared" si="1529"/>
        <v>87.544560090368307</v>
      </c>
      <c r="ER208" s="15">
        <f t="shared" si="1530"/>
        <v>2.334723099319563E-4</v>
      </c>
      <c r="ES208" s="12"/>
      <c r="ET208" s="11">
        <f t="shared" si="1531"/>
        <v>2.4963515808068836E-4</v>
      </c>
      <c r="EU208" s="10">
        <f t="shared" si="1532"/>
        <v>87.625718857533116</v>
      </c>
      <c r="EV208" s="9">
        <f t="shared" si="1324"/>
        <v>88.740138961718145</v>
      </c>
      <c r="EW208" s="9">
        <f t="shared" si="1325"/>
        <v>87.28332733001136</v>
      </c>
      <c r="EX208" s="101">
        <f t="shared" si="1533"/>
        <v>88.011733145864753</v>
      </c>
      <c r="EY208" s="15">
        <f t="shared" si="1534"/>
        <v>1.4206488277165071E-4</v>
      </c>
      <c r="EZ208" s="12"/>
      <c r="FA208" s="11">
        <f t="shared" si="1535"/>
        <v>1.5810678814029519E-4</v>
      </c>
      <c r="FB208" s="10">
        <f t="shared" si="1536"/>
        <v>88.09329743033075</v>
      </c>
      <c r="FC208" s="9">
        <f t="shared" si="1326"/>
        <v>88.739584309637976</v>
      </c>
      <c r="FD208" s="9">
        <f t="shared" si="1327"/>
        <v>93.940043949583426</v>
      </c>
      <c r="FE208" s="101">
        <f t="shared" si="1537"/>
        <v>91.339814129610701</v>
      </c>
      <c r="FF208" s="15">
        <f t="shared" si="1538"/>
        <v>-5.0713673135762793E-4</v>
      </c>
      <c r="FG208" s="12"/>
      <c r="FH208" s="11">
        <f t="shared" si="1539"/>
        <v>-4.9182298265128136E-4</v>
      </c>
      <c r="FI208" s="10">
        <f t="shared" si="1540"/>
        <v>91.42497953958754</v>
      </c>
      <c r="FJ208" s="9">
        <f t="shared" si="1328"/>
        <v>88.746652322087968</v>
      </c>
      <c r="FK208" s="9">
        <f t="shared" si="1329"/>
        <v>94.032815409627887</v>
      </c>
      <c r="FL208" s="101">
        <f t="shared" si="1541"/>
        <v>91.38973386585792</v>
      </c>
      <c r="FM208" s="15">
        <f t="shared" si="1542"/>
        <v>-5.1549433227914714E-4</v>
      </c>
      <c r="FN208" s="12"/>
      <c r="FO208" s="11">
        <f t="shared" si="1543"/>
        <v>-5.0024397031158481E-4</v>
      </c>
      <c r="FP208" s="10">
        <f t="shared" si="1544"/>
        <v>91.474803863609338</v>
      </c>
      <c r="FQ208" s="9">
        <f t="shared" si="1330"/>
        <v>88.753955215480971</v>
      </c>
      <c r="FR208" s="9">
        <f t="shared" si="1331"/>
        <v>94.127736859037952</v>
      </c>
      <c r="FS208" s="101">
        <f t="shared" si="1545"/>
        <v>91.440846037259462</v>
      </c>
      <c r="FT208" s="15">
        <f t="shared" si="1546"/>
        <v>-5.2403869012080154E-4</v>
      </c>
      <c r="FU208" s="12"/>
      <c r="FV208" s="11">
        <f t="shared" si="1547"/>
        <v>-5.08853124148887E-4</v>
      </c>
      <c r="FW208" s="10">
        <f t="shared" si="1548"/>
        <v>91.525822556548491</v>
      </c>
      <c r="FX208" s="9">
        <f t="shared" si="1332"/>
        <v>88.761502207249933</v>
      </c>
      <c r="FY208" s="9">
        <f t="shared" si="1333"/>
        <v>94.224776121841643</v>
      </c>
      <c r="FZ208" s="101">
        <f t="shared" si="1549"/>
        <v>91.493139164545795</v>
      </c>
      <c r="GA208" s="15">
        <f t="shared" si="1550"/>
        <v>-5.3276576829399292E-4</v>
      </c>
      <c r="GB208" s="12"/>
      <c r="GC208" s="11">
        <f t="shared" si="1551"/>
        <v>-5.1764642813854466E-4</v>
      </c>
      <c r="GD208" s="10">
        <f t="shared" si="1552"/>
        <v>91.578024186551062</v>
      </c>
      <c r="GE208" s="9">
        <f t="shared" si="1334"/>
        <v>88.769302659744895</v>
      </c>
      <c r="GF208" s="9">
        <f t="shared" si="1335"/>
        <v>94.323902620300444</v>
      </c>
      <c r="GG208" s="101">
        <f t="shared" si="1553"/>
        <v>91.54660264002267</v>
      </c>
      <c r="GH208" s="15">
        <f t="shared" si="1554"/>
        <v>-5.4167167193415586E-4</v>
      </c>
      <c r="GI208" s="12"/>
      <c r="GJ208" s="11">
        <f t="shared" si="1224"/>
        <v>-5.2662000740066287E-4</v>
      </c>
      <c r="GK208" s="10">
        <f t="shared" si="1225"/>
        <v>91.631398198303785</v>
      </c>
      <c r="GL208" s="9">
        <f t="shared" si="1336"/>
        <v>88.777366082294648</v>
      </c>
      <c r="GM208" s="9">
        <f t="shared" si="1337"/>
        <v>94.425082329926269</v>
      </c>
      <c r="GN208" s="120">
        <f t="shared" si="1555"/>
        <v>91.601224206110459</v>
      </c>
      <c r="GO208" s="15">
        <f t="shared" si="1226"/>
        <v>-5.5075215572470272E-4</v>
      </c>
      <c r="GP208" s="12"/>
      <c r="GQ208" s="11">
        <f t="shared" si="1556"/>
        <v>-5.357696346084789E-4</v>
      </c>
      <c r="GR208" s="10">
        <f t="shared" si="1557"/>
        <v>91.685932384249014</v>
      </c>
      <c r="GS208" s="9">
        <f t="shared" si="1338"/>
        <v>88.785702118322249</v>
      </c>
      <c r="GT208" s="9">
        <f t="shared" si="1339"/>
        <v>94.528279700848003</v>
      </c>
      <c r="GU208" s="120">
        <f t="shared" si="1558"/>
        <v>91.656990909585119</v>
      </c>
      <c r="GV208" s="15">
        <f t="shared" si="1559"/>
        <v>-5.6000281252067193E-4</v>
      </c>
      <c r="GW208" s="12"/>
      <c r="GX208" s="11">
        <f t="shared" si="1560"/>
        <v>-5.4509091901018222E-4</v>
      </c>
      <c r="GY208" s="10">
        <f t="shared" si="1561"/>
        <v>91.74161384116465</v>
      </c>
      <c r="GZ208" s="9">
        <f t="shared" si="1340"/>
        <v>88.794320536996707</v>
      </c>
      <c r="HA208" s="9">
        <f t="shared" si="1341"/>
        <v>94.633459675148899</v>
      </c>
      <c r="HB208" s="101">
        <f t="shared" si="1562"/>
        <v>91.713890106072796</v>
      </c>
      <c r="HC208" s="15">
        <f t="shared" si="1563"/>
        <v>-5.6941927088890044E-4</v>
      </c>
      <c r="HD208" s="12"/>
      <c r="HE208" s="11">
        <f t="shared" si="1564"/>
        <v>-5.5457950446295831E-4</v>
      </c>
      <c r="HF208" s="10">
        <f t="shared" si="1565"/>
        <v>91.798429977332574</v>
      </c>
      <c r="HG208" s="9">
        <f t="shared" si="1342"/>
        <v>88.803231230245927</v>
      </c>
      <c r="HH208" s="9">
        <f t="shared" si="1343"/>
        <v>94.740583258852325</v>
      </c>
      <c r="HI208" s="101">
        <f t="shared" si="1566"/>
        <v>91.771907244549126</v>
      </c>
      <c r="HJ208" s="15">
        <f t="shared" si="1567"/>
        <v>-5.7899676358965345E-4</v>
      </c>
      <c r="HK208" s="12"/>
      <c r="HL208" s="11">
        <f t="shared" si="1568"/>
        <v>-5.6423063657594049E-4</v>
      </c>
      <c r="HM208" s="10">
        <f t="shared" si="1569"/>
        <v>91.856366290160722</v>
      </c>
      <c r="HN208" s="9">
        <f t="shared" si="1344"/>
        <v>88.812444195724282</v>
      </c>
      <c r="HO208" s="9">
        <f t="shared" si="1345"/>
        <v>94.849611022583787</v>
      </c>
      <c r="HP208" s="120">
        <f t="shared" si="1570"/>
        <v>91.831027609154035</v>
      </c>
      <c r="HQ208" s="15">
        <f t="shared" si="1571"/>
        <v>-5.8873047061400651E-4</v>
      </c>
      <c r="HR208" s="12"/>
      <c r="HS208" s="11">
        <f t="shared" si="1808"/>
        <v>-5.7403950663417779E-4</v>
      </c>
      <c r="HT208" s="10">
        <f t="shared" si="1572"/>
        <v>91.915408112834456</v>
      </c>
      <c r="HU208" s="9">
        <f t="shared" si="1346"/>
        <v>88.821969529428429</v>
      </c>
      <c r="HV208" s="9">
        <f t="shared" si="1347"/>
        <v>94.960503110952914</v>
      </c>
      <c r="HW208" s="120">
        <f t="shared" si="1573"/>
        <v>91.891236320190671</v>
      </c>
      <c r="HX208" s="15">
        <f t="shared" si="1574"/>
        <v>-5.9861552081885098E-4</v>
      </c>
      <c r="HY208" s="12"/>
      <c r="HZ208" s="11">
        <f t="shared" si="1809"/>
        <v>-5.8400125318083503E-4</v>
      </c>
      <c r="IA208" s="10">
        <f t="shared" si="1575"/>
        <v>91.97554061506969</v>
      </c>
      <c r="IB208" s="9">
        <f t="shared" si="1348"/>
        <v>88.831817417807926</v>
      </c>
      <c r="IC208" s="9">
        <f t="shared" si="1349"/>
        <v>95.073216401781153</v>
      </c>
      <c r="ID208" s="120">
        <f t="shared" si="1576"/>
        <v>91.952516909794539</v>
      </c>
      <c r="IE208" s="15">
        <f t="shared" si="1577"/>
        <v>-6.086467156707333E-4</v>
      </c>
      <c r="IF208" s="12"/>
      <c r="IG208" s="11">
        <f t="shared" si="1810"/>
        <v>-5.9411068482268686E-4</v>
      </c>
      <c r="IH208" s="10">
        <f t="shared" si="1578"/>
        <v>92.036747373984483</v>
      </c>
      <c r="II208" s="9">
        <f t="shared" si="1350"/>
        <v>88.841998120085606</v>
      </c>
      <c r="IJ208" s="9">
        <f t="shared" si="1351"/>
        <v>95.187706780546975</v>
      </c>
      <c r="IK208" s="120">
        <f t="shared" si="1579"/>
        <v>92.014852450316283</v>
      </c>
      <c r="IL208" s="15">
        <f t="shared" si="1580"/>
        <v>-6.1881875276853797E-4</v>
      </c>
      <c r="IM208" s="12"/>
      <c r="IN208" s="11">
        <f t="shared" si="1811"/>
        <v>-6.0436250432984915E-4</v>
      </c>
      <c r="IO208" s="10">
        <f t="shared" si="1581"/>
        <v>92.099011505635644</v>
      </c>
      <c r="IP208" s="9">
        <f t="shared" si="1352"/>
        <v>88.852521956866696</v>
      </c>
      <c r="IQ208" s="9">
        <f t="shared" si="1353"/>
        <v>95.303930115768182</v>
      </c>
      <c r="IR208" s="120">
        <f t="shared" si="1582"/>
        <v>92.078226036317432</v>
      </c>
      <c r="IS208" s="15">
        <f t="shared" si="1583"/>
        <v>-6.291263220713206E-4</v>
      </c>
      <c r="IT208" s="12"/>
      <c r="IU208" s="11">
        <f t="shared" si="1812"/>
        <v>-6.1475140510981751E-4</v>
      </c>
      <c r="IV208" s="10">
        <f t="shared" si="1584"/>
        <v>92.16231614829573</v>
      </c>
      <c r="IW208" s="9">
        <f t="shared" si="1354"/>
        <v>88.863399301370933</v>
      </c>
      <c r="IX208" s="9">
        <f t="shared" si="1355"/>
        <v>95.421839541729256</v>
      </c>
      <c r="IY208" s="120">
        <f t="shared" si="1585"/>
        <v>92.142619421550094</v>
      </c>
      <c r="IZ208" s="15">
        <f t="shared" si="1586"/>
        <v>-6.3956384177121382E-4</v>
      </c>
      <c r="JA208" s="12"/>
      <c r="JB208" s="11">
        <f t="shared" si="1813"/>
        <v>-6.2527180615565064E-4</v>
      </c>
      <c r="JC208" s="10">
        <f t="shared" si="1587"/>
        <v>92.226643094630987</v>
      </c>
      <c r="JD208" s="9">
        <f t="shared" si="1356"/>
        <v>88.874640560955271</v>
      </c>
      <c r="JE208" s="9">
        <f t="shared" si="1357"/>
        <v>95.541386737262172</v>
      </c>
      <c r="JF208" s="120">
        <f t="shared" si="1588"/>
        <v>92.208013649108722</v>
      </c>
      <c r="JG208" s="15">
        <f t="shared" si="1589"/>
        <v>-6.501255847990218E-4</v>
      </c>
      <c r="JH208" s="12"/>
      <c r="JI208" s="11">
        <f t="shared" si="1814"/>
        <v>-6.3591797885694944E-4</v>
      </c>
      <c r="JJ208" s="10">
        <f t="shared" si="1590"/>
        <v>92.291973423524752</v>
      </c>
      <c r="JK208" s="9">
        <f t="shared" si="1358"/>
        <v>88.88625616198037</v>
      </c>
      <c r="JL208" s="9">
        <f t="shared" si="1359"/>
        <v>95.662522383142488</v>
      </c>
      <c r="JM208" s="120">
        <f t="shared" si="1591"/>
        <v>92.274389272561422</v>
      </c>
      <c r="JN208" s="15">
        <f t="shared" si="1592"/>
        <v>-6.6080572490421271E-4</v>
      </c>
      <c r="JO208" s="12"/>
      <c r="JP208" s="11">
        <f t="shared" si="1815"/>
        <v>-6.4668409315879396E-4</v>
      </c>
      <c r="JQ208" s="10">
        <f t="shared" si="1593"/>
        <v>92.358287721613024</v>
      </c>
      <c r="JR208" s="9">
        <f t="shared" si="1360"/>
        <v>88.898256535534188</v>
      </c>
      <c r="JS208" s="9">
        <f t="shared" si="1361"/>
        <v>95.785196693589981</v>
      </c>
      <c r="JT208" s="120">
        <f t="shared" si="1594"/>
        <v>92.341726614562077</v>
      </c>
      <c r="JU208" s="15">
        <f t="shared" si="1595"/>
        <v>-6.7159838987782797E-4</v>
      </c>
      <c r="JV208" s="12"/>
      <c r="JW208" s="11">
        <f t="shared" si="1816"/>
        <v>-6.5756427091009635E-4</v>
      </c>
      <c r="JX208" s="10">
        <f t="shared" si="1596"/>
        <v>92.425566342491237</v>
      </c>
      <c r="JY208" s="9">
        <f t="shared" si="1362"/>
        <v>88.910652104444125</v>
      </c>
      <c r="JZ208" s="9">
        <f t="shared" si="1363"/>
        <v>95.909357796657687</v>
      </c>
      <c r="KA208" s="120">
        <f t="shared" si="1597"/>
        <v>92.410004950550899</v>
      </c>
      <c r="KB208" s="15">
        <f t="shared" si="1598"/>
        <v>-6.8249750487832524E-4</v>
      </c>
      <c r="KC208" s="12"/>
      <c r="KD208" s="11">
        <f t="shared" si="1817"/>
        <v>-6.6855242858480078E-4</v>
      </c>
      <c r="KE208" s="10">
        <f t="shared" si="1599"/>
        <v>92.493788587215391</v>
      </c>
      <c r="KF208" s="9">
        <f t="shared" si="1364"/>
        <v>88.923453263904321</v>
      </c>
      <c r="KG208" s="9">
        <f t="shared" si="1365"/>
        <v>96.034952577582303</v>
      </c>
      <c r="KH208" s="120">
        <f t="shared" si="1600"/>
        <v>92.479202920743319</v>
      </c>
      <c r="KI208" s="15">
        <f t="shared" si="1601"/>
        <v>-6.9349687656233849E-4</v>
      </c>
      <c r="KJ208" s="12"/>
      <c r="KK208" s="11">
        <f t="shared" si="1818"/>
        <v>-6.7964236162520487E-4</v>
      </c>
      <c r="KL208" s="10">
        <f t="shared" si="1602"/>
        <v>92.562933117366754</v>
      </c>
      <c r="KM208" s="9">
        <f t="shared" si="1366"/>
        <v>88.936670364343598</v>
      </c>
      <c r="KN208" s="9">
        <f t="shared" si="1367"/>
        <v>96.161926877405335</v>
      </c>
      <c r="KO208" s="120">
        <f t="shared" si="1603"/>
        <v>92.549298620874467</v>
      </c>
      <c r="KP208" s="15">
        <f t="shared" si="1604"/>
        <v>-7.0459021412441476E-4</v>
      </c>
      <c r="KQ208" s="12"/>
      <c r="KR208" s="11">
        <f t="shared" si="1819"/>
        <v>-6.9082776549784933E-4</v>
      </c>
      <c r="KS208" s="10">
        <f t="shared" si="1605"/>
        <v>92.632978045790196</v>
      </c>
      <c r="KT208" s="9">
        <f t="shared" si="1368"/>
        <v>88.950313694401629</v>
      </c>
      <c r="KU208" s="9">
        <f t="shared" si="1369"/>
        <v>96.290225529678025</v>
      </c>
      <c r="KV208" s="120">
        <f t="shared" si="1606"/>
        <v>92.620269612039834</v>
      </c>
      <c r="KW208" s="15">
        <f t="shared" si="1607"/>
        <v>-7.1577113453654112E-4</v>
      </c>
      <c r="KX208" s="12"/>
      <c r="KY208" s="11">
        <f t="shared" si="1820"/>
        <v>-7.0210224090136236E-4</v>
      </c>
      <c r="KZ208" s="10">
        <f t="shared" si="1608"/>
        <v>92.703900946151776</v>
      </c>
      <c r="LA208" s="9">
        <f t="shared" si="1370"/>
        <v>88.964393463480974</v>
      </c>
      <c r="LB208" s="9">
        <f t="shared" si="1371"/>
        <v>96.41979259429489</v>
      </c>
      <c r="LC208" s="120">
        <f t="shared" si="1609"/>
        <v>92.692093028887939</v>
      </c>
      <c r="LD208" s="15">
        <f t="shared" si="1610"/>
        <v>-7.2703318705250768E-4</v>
      </c>
      <c r="LE208" s="12"/>
      <c r="LF208" s="11">
        <f t="shared" si="1821"/>
        <v>-7.1345931831852275E-4</v>
      </c>
      <c r="LG208" s="10">
        <f t="shared" si="1611"/>
        <v>92.775678961234178</v>
      </c>
      <c r="LH208" s="9">
        <f t="shared" si="1372"/>
        <v>88.978919784678908</v>
      </c>
      <c r="LI208" s="9">
        <f t="shared" si="1373"/>
        <v>96.550571144101028</v>
      </c>
      <c r="LJ208" s="120">
        <f t="shared" si="1612"/>
        <v>92.764745464389961</v>
      </c>
      <c r="LK208" s="15">
        <f t="shared" si="1613"/>
        <v>-7.3836983406281079E-4</v>
      </c>
      <c r="LL208" s="12"/>
      <c r="LM208" s="11">
        <f t="shared" si="1822"/>
        <v>-7.2489243876239045E-4</v>
      </c>
      <c r="LN208" s="10">
        <f t="shared" si="1614"/>
        <v>92.848288686974144</v>
      </c>
      <c r="LO208" s="9">
        <f t="shared" si="1374"/>
        <v>88.99390265643521</v>
      </c>
      <c r="LP208" s="9">
        <f t="shared" si="1375"/>
        <v>96.682503107253652</v>
      </c>
      <c r="LQ208" s="120">
        <f t="shared" si="1615"/>
        <v>92.838202881844438</v>
      </c>
      <c r="LR208" s="15">
        <f t="shared" si="1616"/>
        <v>-7.4977443751178812E-4</v>
      </c>
      <c r="LS208" s="12"/>
      <c r="LT208" s="11">
        <f t="shared" si="1823"/>
        <v>-7.363949401019309E-4</v>
      </c>
      <c r="LU208" s="10">
        <f t="shared" si="1617"/>
        <v>92.921706083817753</v>
      </c>
      <c r="LV208" s="9">
        <f t="shared" si="1376"/>
        <v>89.009351943071678</v>
      </c>
      <c r="LW208" s="9">
        <f t="shared" si="1377"/>
        <v>96.815529619494967</v>
      </c>
      <c r="LX208" s="120">
        <f t="shared" si="1618"/>
        <v>92.912440781283323</v>
      </c>
      <c r="LY208" s="15">
        <f t="shared" si="1619"/>
        <v>-7.612402951481641E-4</v>
      </c>
      <c r="LZ208" s="12"/>
      <c r="MA208" s="11">
        <f t="shared" si="1824"/>
        <v>-7.4796009341937368E-4</v>
      </c>
      <c r="MB208" s="10">
        <f t="shared" si="1620"/>
        <v>92.995906643483636</v>
      </c>
      <c r="MC208" s="9">
        <f t="shared" si="1378"/>
        <v>89.025277356275652</v>
      </c>
      <c r="MD208" s="9">
        <f t="shared" si="1379"/>
        <v>96.949591083209654</v>
      </c>
      <c r="ME208" s="120">
        <f t="shared" si="1621"/>
        <v>92.987434219742653</v>
      </c>
      <c r="MF208" s="15">
        <f t="shared" si="1622"/>
        <v>-7.7276064808991512E-4</v>
      </c>
      <c r="MG208" s="12"/>
      <c r="MH208" s="11">
        <f t="shared" si="1825"/>
        <v>-7.5958111058392174E-4</v>
      </c>
      <c r="MI208" s="10">
        <f t="shared" si="1623"/>
        <v>93.07086540904902</v>
      </c>
      <c r="MJ208" s="9">
        <f t="shared" si="1380"/>
        <v>89.041688436465677</v>
      </c>
      <c r="MK208" s="9">
        <f t="shared" si="1381"/>
        <v>97.084627229546768</v>
      </c>
      <c r="ML208" s="120">
        <f t="shared" si="1624"/>
        <v>93.063157833006215</v>
      </c>
      <c r="MM208" s="15">
        <f t="shared" si="1625"/>
        <v>-7.8432868869940657E-4</v>
      </c>
      <c r="MN208" s="12"/>
      <c r="MO208" s="11">
        <f t="shared" si="1826"/>
        <v>-7.7125115214411667E-4</v>
      </c>
      <c r="MP208" s="10">
        <f t="shared" si="1626"/>
        <v>93.146556996530677</v>
      </c>
      <c r="MQ208" s="9">
        <f t="shared" si="1382"/>
        <v>89.05859453410342</v>
      </c>
      <c r="MR208" s="9">
        <f t="shared" si="1383"/>
        <v>97.220577183903274</v>
      </c>
      <c r="MS208" s="120">
        <f t="shared" si="1627"/>
        <v>93.139585859003347</v>
      </c>
      <c r="MT208" s="15">
        <f t="shared" si="1628"/>
        <v>-7.9593756879162831E-4</v>
      </c>
      <c r="MU208" s="12"/>
      <c r="MV208" s="11">
        <f t="shared" si="1827"/>
        <v>-7.8296333556193091E-4</v>
      </c>
      <c r="MW208" s="10">
        <f t="shared" si="1629"/>
        <v>93.222955618143374</v>
      </c>
      <c r="MX208" s="9">
        <f t="shared" si="1384"/>
        <v>89.076004791019159</v>
      </c>
      <c r="MY208" s="9">
        <f t="shared" si="1385"/>
        <v>97.357379534488885</v>
      </c>
      <c r="MZ208" s="120">
        <f t="shared" si="1630"/>
        <v>93.216692162754015</v>
      </c>
      <c r="NA208" s="15">
        <f t="shared" si="1631"/>
        <v>-8.0758040814155757E-4</v>
      </c>
      <c r="NB208" s="12"/>
      <c r="NC208" s="11">
        <f t="shared" si="1828"/>
        <v>-7.9471074375473663E-4</v>
      </c>
      <c r="ND208" s="10">
        <f t="shared" si="1632"/>
        <v>93.30003510713027</v>
      </c>
      <c r="NE208" s="9">
        <f t="shared" si="1386"/>
        <v>89.093928121819474</v>
      </c>
      <c r="NF208" s="9">
        <f t="shared" si="1387"/>
        <v>97.49497240367333</v>
      </c>
      <c r="NG208" s="120">
        <f t="shared" si="1633"/>
        <v>93.294450262746409</v>
      </c>
      <c r="NH208" s="15">
        <f t="shared" si="1634"/>
        <v>-8.192503032548778E-4</v>
      </c>
      <c r="NI208" s="12"/>
      <c r="NJ208" s="11">
        <f t="shared" si="1829"/>
        <v>-8.0648643390932875E-4</v>
      </c>
      <c r="NK208" s="10">
        <f t="shared" si="1635"/>
        <v>93.3777689440508</v>
      </c>
      <c r="NL208" s="9">
        <f t="shared" si="1388"/>
        <v>89.112373195446338</v>
      </c>
      <c r="NM208" s="9">
        <f t="shared" si="1389"/>
        <v>97.633293521813513</v>
      </c>
      <c r="NN208" s="120">
        <f t="shared" si="1636"/>
        <v>93.372833358629919</v>
      </c>
      <c r="NO208" s="15">
        <f t="shared" si="1637"/>
        <v>-8.3094033636571822E-4</v>
      </c>
      <c r="NP208" s="12"/>
      <c r="NQ208" s="11">
        <f t="shared" si="1830"/>
        <v>-8.1828344653170413E-4</v>
      </c>
      <c r="NR208" s="10">
        <f t="shared" si="1638"/>
        <v>93.45613028440988</v>
      </c>
      <c r="NS208" s="9">
        <f t="shared" si="1390"/>
        <v>89.131348416956925</v>
      </c>
      <c r="NT208" s="9">
        <f t="shared" si="1391"/>
        <v>97.77228030323036</v>
      </c>
      <c r="NU208" s="120">
        <f t="shared" si="1639"/>
        <v>93.451814360093636</v>
      </c>
      <c r="NV208" s="15">
        <f t="shared" si="1640"/>
        <v>-8.4264358462256446E-4</v>
      </c>
      <c r="NW208" s="12"/>
      <c r="NX208" s="11">
        <f t="shared" si="1831"/>
        <v>-8.3009481469356302E-4</v>
      </c>
      <c r="NY208" s="10">
        <f t="shared" si="1641"/>
        <v>93.535091987498532</v>
      </c>
      <c r="NZ208" s="9">
        <f t="shared" si="1392"/>
        <v>89.150861909593402</v>
      </c>
      <c r="OA208" s="9">
        <f t="shared" si="1393"/>
        <v>97.911869924006936</v>
      </c>
      <c r="OB208" s="120">
        <f t="shared" si="1642"/>
        <v>93.531365916800169</v>
      </c>
      <c r="OC208" s="15">
        <f t="shared" si="1643"/>
        <v>-8.5435312942343429E-4</v>
      </c>
      <c r="OD208" s="12"/>
      <c r="OE208" s="11">
        <f t="shared" si="1832"/>
        <v>-8.4191357343656398E-4</v>
      </c>
      <c r="OF208" s="10">
        <f t="shared" si="1644"/>
        <v>93.614626646316481</v>
      </c>
      <c r="OG208" s="9">
        <f t="shared" si="1394"/>
        <v>89.170921497211324</v>
      </c>
      <c r="OH208" s="9">
        <f t="shared" si="1395"/>
        <v>98.05199940126279</v>
      </c>
      <c r="OI208" s="120">
        <f t="shared" si="1645"/>
        <v>93.611460449237057</v>
      </c>
      <c r="OJ208" s="15">
        <f t="shared" si="1646"/>
        <v>-8.6606206586007793E-4</v>
      </c>
      <c r="OK208" s="12"/>
      <c r="OL208" s="11">
        <f t="shared" si="1833"/>
        <v>-8.5373276929384201E-4</v>
      </c>
      <c r="OM208" s="10">
        <f t="shared" si="1647"/>
        <v>93.694706618438687</v>
      </c>
      <c r="ON208" s="9">
        <f t="shared" si="1396"/>
        <v>89.191534687134165</v>
      </c>
      <c r="OO208" s="9">
        <f t="shared" si="1397"/>
        <v>98.192605673557864</v>
      </c>
      <c r="OP208" s="120">
        <f t="shared" si="1648"/>
        <v>93.692070180346008</v>
      </c>
      <c r="OQ208" s="15">
        <f t="shared" si="1649"/>
        <v>-8.7776351223077065E-4</v>
      </c>
      <c r="OR208" s="12"/>
      <c r="OS208" s="11">
        <f t="shared" si="1834"/>
        <v>-8.6554546988809947E-4</v>
      </c>
      <c r="OT208" s="10">
        <f t="shared" si="1650"/>
        <v>93.775304057686128</v>
      </c>
      <c r="OU208" s="9">
        <f t="shared" si="1398"/>
        <v>89.212708653499973</v>
      </c>
      <c r="OV208" s="9">
        <f t="shared" si="1399"/>
        <v>98.33362568207032</v>
      </c>
      <c r="OW208" s="120">
        <f t="shared" si="1651"/>
        <v>93.773167167785147</v>
      </c>
      <c r="OX208" s="15">
        <f t="shared" si="1652"/>
        <v>-8.8945061958058255E-4</v>
      </c>
      <c r="OY208" s="12"/>
      <c r="OZ208" s="11">
        <f t="shared" si="1835"/>
        <v>-8.7734477356486229E-4</v>
      </c>
      <c r="PA208" s="10">
        <f t="shared" si="1653"/>
        <v>93.856390946455804</v>
      </c>
      <c r="PB208" s="9">
        <f t="shared" si="1400"/>
        <v>89.234450221164494</v>
      </c>
      <c r="PC208" s="9">
        <f t="shared" si="1401"/>
        <v>98.474996451679857</v>
      </c>
      <c r="PD208" s="120">
        <f t="shared" si="1654"/>
        <v>93.854723336422182</v>
      </c>
      <c r="PE208" s="15">
        <f t="shared" si="1655"/>
        <v>-9.011165811781542E-4</v>
      </c>
      <c r="PF208" s="12"/>
      <c r="PG208" s="11">
        <f t="shared" si="1836"/>
        <v>-8.8912381896935416E-4</v>
      </c>
      <c r="PH208" s="10">
        <f t="shared" si="1656"/>
        <v>93.937939128306198</v>
      </c>
      <c r="PI208" s="9">
        <f t="shared" si="1402"/>
        <v>89.256765850219864</v>
      </c>
      <c r="PJ208" s="9">
        <f t="shared" si="1403"/>
        <v>98.616654895328637</v>
      </c>
      <c r="PK208" s="120">
        <f t="shared" si="1657"/>
        <v>93.936710372774257</v>
      </c>
      <c r="PL208" s="15">
        <f t="shared" si="1658"/>
        <v>-9.127546149471377E-4</v>
      </c>
      <c r="PM208" s="12"/>
      <c r="PN208" s="11">
        <f t="shared" si="1837"/>
        <v>-9.0087576745394706E-4</v>
      </c>
      <c r="PO208" s="10">
        <f t="shared" si="1659"/>
        <v>94.019920201843036</v>
      </c>
      <c r="PP208" s="9">
        <f t="shared" si="1404"/>
        <v>89.279661619833959</v>
      </c>
      <c r="PQ208" s="9">
        <f t="shared" si="1405"/>
        <v>98.758538098670471</v>
      </c>
      <c r="PR208" s="120">
        <f t="shared" si="1660"/>
        <v>94.019099859252208</v>
      </c>
      <c r="PS208" s="15">
        <f t="shared" si="1661"/>
        <v>-9.2435799280047226E-4</v>
      </c>
      <c r="PT208" s="12"/>
      <c r="PU208" s="11">
        <f t="shared" si="1838"/>
        <v>-9.1259383261456807E-4</v>
      </c>
      <c r="PV208" s="10">
        <f t="shared" si="1662"/>
        <v>94.102305655571172</v>
      </c>
      <c r="PW208" s="9">
        <f t="shared" si="1406"/>
        <v>89.303143213750445</v>
      </c>
      <c r="PX208" s="9">
        <f t="shared" si="1407"/>
        <v>98.900583642107989</v>
      </c>
      <c r="PY208" s="120">
        <f t="shared" si="1663"/>
        <v>94.101863427929217</v>
      </c>
      <c r="PZ208" s="15">
        <f t="shared" si="1664"/>
        <v>-9.3592007345870908E-4</v>
      </c>
      <c r="QA208" s="12"/>
      <c r="QB208" s="11">
        <f t="shared" si="1839"/>
        <v>-9.242713133437335E-4</v>
      </c>
      <c r="QC208" s="10">
        <f t="shared" si="1665"/>
        <v>94.185067022421194</v>
      </c>
      <c r="QD208" s="9">
        <f t="shared" si="1408"/>
        <v>89.327215907765478</v>
      </c>
      <c r="QE208" s="9">
        <f t="shared" si="1409"/>
        <v>99.042729499691063</v>
      </c>
      <c r="QF208" s="120">
        <f t="shared" si="1666"/>
        <v>94.184972703728278</v>
      </c>
      <c r="QG208" s="15">
        <f t="shared" si="1667"/>
        <v>-9.4743429381204428E-4</v>
      </c>
      <c r="QH208" s="12"/>
      <c r="QI208" s="11">
        <f t="shared" si="1840"/>
        <v>-9.3590158523455499E-4</v>
      </c>
      <c r="QJ208" s="10">
        <f t="shared" si="1668"/>
        <v>94.268175822691433</v>
      </c>
      <c r="QK208" s="9">
        <f t="shared" si="1410"/>
        <v>89.351884557169782</v>
      </c>
      <c r="QL208" s="9">
        <f t="shared" si="1411"/>
        <v>99.184913968737249</v>
      </c>
      <c r="QM208" s="120">
        <f t="shared" si="1669"/>
        <v>94.268399262953523</v>
      </c>
      <c r="QN208" s="15">
        <f t="shared" si="1670"/>
        <v>-9.5889416328170159E-4</v>
      </c>
      <c r="QO208" s="12"/>
      <c r="QP208" s="11">
        <f t="shared" si="1841"/>
        <v>-9.4747809499784257E-4</v>
      </c>
      <c r="QQ208" s="10">
        <f t="shared" si="1671"/>
        <v>94.35160352240851</v>
      </c>
      <c r="QR208" s="9">
        <f t="shared" si="1412"/>
        <v>89.377153584302633</v>
      </c>
      <c r="QS208" s="9">
        <f t="shared" si="1413"/>
        <v>99.327075024740779</v>
      </c>
      <c r="QT208" s="120">
        <f t="shared" si="1672"/>
        <v>94.352114304521706</v>
      </c>
      <c r="QU208" s="15">
        <f t="shared" si="1673"/>
        <v>-9.7029320212586282E-4</v>
      </c>
      <c r="QV208" s="12"/>
      <c r="QW208" s="11">
        <f t="shared" si="1842"/>
        <v>-9.5899429853381194E-4</v>
      </c>
      <c r="QX208" s="10">
        <f t="shared" si="1674"/>
        <v>94.435321202904561</v>
      </c>
      <c r="QY208" s="9">
        <f t="shared" si="1414"/>
        <v>89.403026963227319</v>
      </c>
      <c r="QZ208" s="9">
        <f t="shared" si="1415"/>
        <v>99.469151886176292</v>
      </c>
      <c r="RA208" s="120">
        <f t="shared" si="1675"/>
        <v>94.436089424701805</v>
      </c>
      <c r="RB208" s="15">
        <f t="shared" si="1676"/>
        <v>-9.8162509553010278E-4</v>
      </c>
      <c r="RC208" s="12"/>
      <c r="RD208" s="11">
        <f t="shared" si="1843"/>
        <v>-9.7044381589333898E-4</v>
      </c>
      <c r="RE208" s="10">
        <f t="shared" si="1677"/>
        <v>94.519300339591751</v>
      </c>
      <c r="RF208" s="9">
        <f t="shared" si="1416"/>
        <v>89.429508212959647</v>
      </c>
      <c r="RG208" s="9">
        <f t="shared" si="1417"/>
        <v>99.611084365996419</v>
      </c>
      <c r="RH208" s="120">
        <f t="shared" si="1678"/>
        <v>94.52029628947804</v>
      </c>
      <c r="RI208" s="15">
        <f t="shared" si="1679"/>
        <v>-9.928836310272777E-4</v>
      </c>
      <c r="RJ208" s="12"/>
      <c r="RK208" s="11">
        <f t="shared" si="1844"/>
        <v>-9.8182036848688727E-4</v>
      </c>
      <c r="RL208" s="10">
        <f t="shared" si="1680"/>
        <v>94.603512472760457</v>
      </c>
      <c r="RM208" s="9">
        <f t="shared" si="1418"/>
        <v>89.456600388019652</v>
      </c>
      <c r="RN208" s="9">
        <f t="shared" si="1419"/>
        <v>99.752811697954925</v>
      </c>
      <c r="RO208" s="120">
        <f t="shared" si="1681"/>
        <v>94.604706042987289</v>
      </c>
      <c r="RP208" s="15">
        <f t="shared" si="1682"/>
        <v>-1.0040625849646603E-3</v>
      </c>
      <c r="RQ208" s="12"/>
      <c r="RR208" s="11">
        <f t="shared" si="1845"/>
        <v>-9.9311766504334414E-4</v>
      </c>
      <c r="RS208" s="10">
        <f t="shared" si="1683"/>
        <v>94.687928612957535</v>
      </c>
      <c r="RT208" s="9">
        <f t="shared" si="1420"/>
        <v>89.484306063276321</v>
      </c>
      <c r="RU208" s="9">
        <f t="shared" si="1421"/>
        <v>99.894274951714706</v>
      </c>
      <c r="RV208" s="120">
        <f t="shared" si="1684"/>
        <v>94.689290507495514</v>
      </c>
      <c r="RW208" s="15">
        <f t="shared" si="1685"/>
        <v>-1.015155959497576E-3</v>
      </c>
      <c r="RX208" s="12"/>
      <c r="RY208" s="11">
        <f t="shared" si="1846"/>
        <v>-1.0043296399485742E-3</v>
      </c>
      <c r="RZ208" s="10">
        <f t="shared" si="1686"/>
        <v>94.772520447447206</v>
      </c>
      <c r="SA208" s="9">
        <f t="shared" si="1422"/>
        <v>89.512627332242715</v>
      </c>
      <c r="SB208" s="9">
        <f t="shared" si="1423"/>
        <v>100.03541455087283</v>
      </c>
      <c r="SC208" s="120">
        <f t="shared" si="1687"/>
        <v>94.774020941557779</v>
      </c>
      <c r="SD208" s="15">
        <f t="shared" si="1688"/>
        <v>-1.0261577407192194E-3</v>
      </c>
      <c r="SE208" s="12"/>
      <c r="SF208" s="11">
        <f t="shared" si="1847"/>
        <v>-1.0154502101943545E-3</v>
      </c>
      <c r="SG208" s="10">
        <f t="shared" si="1689"/>
        <v>94.857259091835004</v>
      </c>
      <c r="SH208" s="9">
        <f t="shared" si="1424"/>
        <v>89.541565792694868</v>
      </c>
      <c r="SI208" s="9">
        <f t="shared" si="1425"/>
        <v>100.17617239701394</v>
      </c>
      <c r="SJ208" s="120">
        <f t="shared" si="1690"/>
        <v>94.858869094854413</v>
      </c>
      <c r="SK208" s="15">
        <f t="shared" si="1691"/>
        <v>-1.0370621071958165E-3</v>
      </c>
      <c r="SL208" s="12"/>
      <c r="SM208" s="11">
        <f t="shared" si="1848"/>
        <v>-1.0264734851297614E-3</v>
      </c>
      <c r="SN208" s="10">
        <f t="shared" si="1692"/>
        <v>94.942116150743814</v>
      </c>
      <c r="SO208" s="9">
        <f t="shared" si="1426"/>
        <v>89.571122544421243</v>
      </c>
      <c r="SP208" s="9">
        <f t="shared" si="1427"/>
        <v>100.31648988458497</v>
      </c>
      <c r="SQ208" s="120">
        <f t="shared" si="1693"/>
        <v>94.943806214503098</v>
      </c>
      <c r="SR208" s="15">
        <f t="shared" si="1694"/>
        <v>-1.0478632366012926E-3</v>
      </c>
      <c r="SS208" s="12"/>
      <c r="ST208" s="11">
        <f t="shared" si="1849"/>
        <v>-1.0373935721464216E-3</v>
      </c>
      <c r="SU208" s="10">
        <f t="shared" si="1695"/>
        <v>95.027062718807258</v>
      </c>
      <c r="SV208" s="9">
        <f t="shared" si="1428"/>
        <v>89.601298176719411</v>
      </c>
      <c r="SW208" s="9">
        <f t="shared" si="1429"/>
        <v>100.45630981186416</v>
      </c>
      <c r="SX208" s="120">
        <f t="shared" si="1696"/>
        <v>95.028803994291792</v>
      </c>
      <c r="SY208" s="15">
        <f t="shared" si="1697"/>
        <v>-1.0585554932898353E-3</v>
      </c>
      <c r="SZ208" s="12"/>
      <c r="TA208" s="11">
        <f t="shared" si="1850"/>
        <v>-1.0482047653798394E-3</v>
      </c>
      <c r="TB208" s="10">
        <f t="shared" si="1698"/>
        <v>95.112070335305503</v>
      </c>
      <c r="TC208" s="9">
        <f t="shared" si="1430"/>
        <v>89.632092767124533</v>
      </c>
      <c r="TD208" s="9">
        <f t="shared" si="1431"/>
        <v>100.59557462162152</v>
      </c>
      <c r="TE208" s="120">
        <f t="shared" si="1699"/>
        <v>95.113833694373028</v>
      </c>
      <c r="TF208" s="15">
        <f t="shared" si="1700"/>
        <v>-1.0691332568531558E-3</v>
      </c>
      <c r="TG208" s="12"/>
      <c r="TH208" s="11">
        <f t="shared" si="1851"/>
        <v>-1.0589013734174017E-3</v>
      </c>
      <c r="TI208" s="10">
        <f t="shared" si="1701"/>
        <v>95.197110099079254</v>
      </c>
      <c r="TJ208" s="9">
        <f t="shared" si="1432"/>
        <v>89.663505870945556</v>
      </c>
      <c r="TK208" s="9">
        <f t="shared" si="1433"/>
        <v>100.73423168647415</v>
      </c>
      <c r="TL208" s="120">
        <f t="shared" si="1702"/>
        <v>95.198868778709851</v>
      </c>
      <c r="TM208" s="15">
        <f t="shared" si="1703"/>
        <v>-1.0795914385564908E-3</v>
      </c>
      <c r="TN208" s="12"/>
      <c r="TO208" s="11">
        <f t="shared" si="1852"/>
        <v>-1.0694782387864524E-3</v>
      </c>
      <c r="TP208" s="10">
        <f t="shared" si="1704"/>
        <v>95.282155321255885</v>
      </c>
      <c r="TQ208" s="9">
        <f t="shared" si="1434"/>
        <v>89.695536541835736</v>
      </c>
      <c r="TR208" s="9">
        <f t="shared" si="1435"/>
        <v>100.87225901125709</v>
      </c>
      <c r="TS208" s="120">
        <f t="shared" si="1705"/>
        <v>95.283897776546411</v>
      </c>
      <c r="TT208" s="15">
        <f t="shared" si="1706"/>
        <v>-1.0899279857680339E-3</v>
      </c>
      <c r="TU208" s="12"/>
      <c r="TV208" s="11">
        <f t="shared" si="1853"/>
        <v>-1.0799332571976392E-3</v>
      </c>
      <c r="TW208" s="10">
        <f t="shared" si="1707"/>
        <v>95.367194462201482</v>
      </c>
      <c r="TX208" s="9">
        <f t="shared" si="1436"/>
        <v>89.728183504267122</v>
      </c>
      <c r="TY208" s="9">
        <f t="shared" si="1437"/>
        <v>101.00964538184387</v>
      </c>
      <c r="TZ208" s="120">
        <f t="shared" si="1708"/>
        <v>95.368914443055502</v>
      </c>
      <c r="UA208" s="15">
        <f t="shared" si="1709"/>
        <v>-1.1001419292987684E-3</v>
      </c>
      <c r="UB208" s="12"/>
      <c r="UC208" s="11">
        <f t="shared" si="1854"/>
        <v>-1.0902654143831701E-3</v>
      </c>
      <c r="UD208" s="10">
        <f t="shared" si="1710"/>
        <v>95.452221237382588</v>
      </c>
      <c r="UE208" s="9">
        <f t="shared" si="1438"/>
        <v>89.761445216791785</v>
      </c>
      <c r="UF208" s="9">
        <f t="shared" si="1439"/>
        <v>101.14638072325748</v>
      </c>
      <c r="UG208" s="120">
        <f t="shared" si="1711"/>
        <v>95.453912970024632</v>
      </c>
      <c r="UH208" s="15">
        <f t="shared" si="1712"/>
        <v>-1.1102324369787774E-3</v>
      </c>
      <c r="UI208" s="12"/>
      <c r="UJ208" s="11">
        <f t="shared" si="1855"/>
        <v>-1.1004738344065582E-3</v>
      </c>
      <c r="UK208" s="10">
        <f t="shared" si="1713"/>
        <v>95.537229800690938</v>
      </c>
      <c r="UL208" s="9">
        <f t="shared" si="1440"/>
        <v>89.79531988069229</v>
      </c>
      <c r="UM208" s="9">
        <f t="shared" si="1441"/>
        <v>101.28245605703989</v>
      </c>
      <c r="UN208" s="120">
        <f t="shared" si="1714"/>
        <v>95.538887968866092</v>
      </c>
      <c r="UO208" s="15">
        <f t="shared" si="1715"/>
        <v>-1.1201988086564578E-3</v>
      </c>
      <c r="UP208" s="12"/>
      <c r="UQ208" s="11">
        <f t="shared" si="1856"/>
        <v>-1.1105577746872313E-3</v>
      </c>
      <c r="UR208" s="10">
        <f t="shared" si="1716"/>
        <v>95.622214727471714</v>
      </c>
      <c r="US208" s="9">
        <f t="shared" si="1442"/>
        <v>89.829805448765114</v>
      </c>
      <c r="UT208" s="9">
        <f t="shared" si="1443"/>
        <v>101.41786345859308</v>
      </c>
      <c r="UU208" s="120">
        <f t="shared" si="1717"/>
        <v>95.623834453679095</v>
      </c>
      <c r="UV208" s="15">
        <f t="shared" si="1718"/>
        <v>-1.1300404711819616E-3</v>
      </c>
      <c r="UW208" s="12"/>
      <c r="UX208" s="11">
        <f t="shared" si="1857"/>
        <v>-1.1205166210047984E-3</v>
      </c>
      <c r="UY208" s="10">
        <f t="shared" si="1719"/>
        <v>95.707170997596052</v>
      </c>
      <c r="UZ208" s="9">
        <f t="shared" si="1444"/>
        <v>89.864899634206139</v>
      </c>
      <c r="VA208" s="9">
        <f t="shared" si="1445"/>
        <v>101.55259601461142</v>
      </c>
      <c r="VB208" s="120">
        <f t="shared" si="1720"/>
        <v>95.708747824408789</v>
      </c>
      <c r="VC208" s="15">
        <f t="shared" si="1721"/>
        <v>-1.1397569733896246E-3</v>
      </c>
      <c r="VD208" s="12"/>
      <c r="VE208" s="11">
        <f t="shared" si="1858"/>
        <v>-1.130349882497918E-3</v>
      </c>
      <c r="VF208" s="10">
        <f t="shared" si="1722"/>
        <v>95.792093978622844</v>
      </c>
      <c r="VG208" s="9">
        <f t="shared" si="1446"/>
        <v>89.90059991956889</v>
      </c>
      <c r="VH208" s="9">
        <f t="shared" si="1447"/>
        <v>101.68664778071178</v>
      </c>
      <c r="VI208" s="120">
        <f t="shared" si="1723"/>
        <v>95.793623850140335</v>
      </c>
      <c r="VJ208" s="15">
        <f t="shared" si="1724"/>
        <v>-1.1493479810925451E-3</v>
      </c>
      <c r="VK208" s="12"/>
      <c r="VL208" s="11">
        <f t="shared" si="1859"/>
        <v>-1.1400571866711281E-3</v>
      </c>
      <c r="VM208" s="10">
        <f t="shared" si="1725"/>
        <v>95.876979409088563</v>
      </c>
      <c r="VN208" s="9">
        <f t="shared" si="1448"/>
        <v>89.936903565767409</v>
      </c>
      <c r="VO208" s="9">
        <f t="shared" si="1449"/>
        <v>101.8200137393612</v>
      </c>
      <c r="VP208" s="120">
        <f t="shared" si="1726"/>
        <v>95.878458652564305</v>
      </c>
      <c r="VQ208" s="15">
        <f t="shared" si="1727"/>
        <v>-1.1588132721018758E-3</v>
      </c>
      <c r="VR208" s="12"/>
      <c r="VS208" s="11">
        <f t="shared" si="1860"/>
        <v>-1.1496382744223827E-3</v>
      </c>
      <c r="VT208" s="10">
        <f t="shared" si="1728"/>
        <v>95.961823381961693</v>
      </c>
      <c r="VU208" s="9">
        <f t="shared" si="1450"/>
        <v>89.973807621097336</v>
      </c>
      <c r="VV208" s="9">
        <f t="shared" si="1451"/>
        <v>101.95268975820029</v>
      </c>
      <c r="VW208" s="120">
        <f t="shared" si="1729"/>
        <v>95.963248689648822</v>
      </c>
      <c r="VX208" s="15">
        <f t="shared" si="1730"/>
        <v>-1.1681527312828834E-3</v>
      </c>
      <c r="VY208" s="12"/>
      <c r="VZ208" s="11">
        <f t="shared" si="1861"/>
        <v>-1.159092995103587E-3</v>
      </c>
      <c r="WA208" s="10">
        <f t="shared" si="1731"/>
        <v>96.046622328297843</v>
      </c>
      <c r="WB208" s="9">
        <f t="shared" si="1452"/>
        <v>90.011308930250053</v>
      </c>
      <c r="WC208" s="9">
        <f t="shared" si="1453"/>
        <v>102.08467254884242</v>
      </c>
      <c r="WD208" s="120">
        <f t="shared" si="1732"/>
        <v>96.047990739546236</v>
      </c>
      <c r="WE208" s="15">
        <f t="shared" si="1733"/>
        <v>-1.1773663456581044E-3</v>
      </c>
      <c r="WF208" s="12"/>
      <c r="WG208" s="11">
        <f t="shared" si="1862"/>
        <v>-1.1684213016246096E-3</v>
      </c>
      <c r="WH208" s="10">
        <f t="shared" si="1734"/>
        <v>96.131373001123535</v>
      </c>
      <c r="WI208" s="9">
        <f t="shared" si="1454"/>
        <v>90.049404143296371</v>
      </c>
      <c r="WJ208" s="9">
        <f t="shared" si="1455"/>
        <v>102.21595962623304</v>
      </c>
      <c r="WK208" s="120">
        <f t="shared" si="1735"/>
        <v>96.132681884764708</v>
      </c>
      <c r="WL208" s="15">
        <f t="shared" si="1736"/>
        <v>-1.1864541995681081E-3</v>
      </c>
      <c r="WM208" s="12"/>
      <c r="WN208" s="11">
        <f t="shared" si="1863"/>
        <v>-1.1776232456115333E-3</v>
      </c>
      <c r="WO208" s="10">
        <f t="shared" si="1737"/>
        <v>96.216072459579607</v>
      </c>
      <c r="WP208" s="9">
        <f t="shared" si="1456"/>
        <v>90.088089724617745</v>
      </c>
      <c r="WQ208" s="9">
        <f t="shared" si="1457"/>
        <v>102.3465492686384</v>
      </c>
      <c r="WR208" s="120">
        <f t="shared" si="1738"/>
        <v>96.217319496628079</v>
      </c>
      <c r="WS208" s="15">
        <f t="shared" si="1739"/>
        <v>-1.1954164698987201E-3</v>
      </c>
      <c r="WT208" s="12"/>
      <c r="WU208" s="11">
        <f t="shared" si="1864"/>
        <v>-1.1866989726281839E-3</v>
      </c>
      <c r="WV208" s="10">
        <f t="shared" si="1740"/>
        <v>96.300718053348135</v>
      </c>
      <c r="WW208" s="9">
        <f t="shared" si="1458"/>
        <v>90.127361961764521</v>
      </c>
      <c r="WX208" s="9">
        <f t="shared" si="1459"/>
        <v>102.47644047832712</v>
      </c>
      <c r="WY208" s="120">
        <f t="shared" si="1741"/>
        <v>96.301901220045821</v>
      </c>
      <c r="WZ208" s="15">
        <f t="shared" si="1742"/>
        <v>-1.2042534213829517E-3</v>
      </c>
      <c r="XA208" s="12"/>
      <c r="XB208" s="11">
        <f t="shared" si="1865"/>
        <v>-1.1956487174694058E-3</v>
      </c>
      <c r="XC208" s="10">
        <f t="shared" si="1743"/>
        <v>96.385307407384929</v>
      </c>
      <c r="XD208" s="9">
        <f t="shared" si="1460"/>
        <v>90.167216974222043</v>
      </c>
      <c r="XE208" s="9">
        <f t="shared" si="1461"/>
        <v>102.60563294300566</v>
      </c>
      <c r="XF208" s="120">
        <f t="shared" si="1744"/>
        <v>96.386424958613844</v>
      </c>
      <c r="XG208" s="15">
        <f t="shared" si="1745"/>
        <v>-1.2129654019854303E-3</v>
      </c>
      <c r="XH208" s="12"/>
      <c r="XI208" s="11">
        <f t="shared" si="1866"/>
        <v>-1.2044727995340436E-3</v>
      </c>
      <c r="XJ208" s="10">
        <f t="shared" si="1746"/>
        <v>96.469838406978894</v>
      </c>
      <c r="XK208" s="9">
        <f t="shared" si="1462"/>
        <v>90.207650722067271</v>
      </c>
      <c r="XL208" s="9">
        <f t="shared" si="1463"/>
        <v>102.73412699805979</v>
      </c>
      <c r="XM208" s="120">
        <f t="shared" si="1747"/>
        <v>96.470888860063525</v>
      </c>
      <c r="XN208" s="15">
        <f t="shared" si="1748"/>
        <v>-1.2215528383760993E-3</v>
      </c>
      <c r="XO208" s="12"/>
      <c r="XP208" s="11">
        <f t="shared" si="1867"/>
        <v>-1.2131716182846647E-3</v>
      </c>
      <c r="XQ208" s="10">
        <f t="shared" si="1749"/>
        <v>96.554309183156093</v>
      </c>
      <c r="XR208" s="9">
        <f t="shared" si="1464"/>
        <v>90.248659014499637</v>
      </c>
      <c r="XS208" s="9">
        <f t="shared" si="1465"/>
        <v>102.86192358964288</v>
      </c>
      <c r="XT208" s="120">
        <f t="shared" si="1750"/>
        <v>96.555291302071254</v>
      </c>
      <c r="XU208" s="15">
        <f t="shared" si="1751"/>
        <v>-1.2300162314987596E-3</v>
      </c>
      <c r="XV208" s="12"/>
      <c r="XW208" s="11">
        <f t="shared" si="1868"/>
        <v>-1.2217456487997307E-3</v>
      </c>
      <c r="XX208" s="10">
        <f t="shared" si="1752"/>
        <v>96.638718098441103</v>
      </c>
      <c r="XY208" s="9">
        <f t="shared" si="1466"/>
        <v>90.290237518231493</v>
      </c>
      <c r="XZ208" s="9">
        <f t="shared" si="1467"/>
        <v>102.98902423865769</v>
      </c>
      <c r="YA208" s="120">
        <f t="shared" si="1753"/>
        <v>96.639630878444592</v>
      </c>
      <c r="YB208" s="15">
        <f t="shared" si="1754"/>
        <v>-1.2383561522404482E-3</v>
      </c>
      <c r="YC208" s="12"/>
      <c r="YD208" s="11">
        <f t="shared" si="1869"/>
        <v>-1.230195437424457E-3</v>
      </c>
      <c r="YE208" s="10">
        <f t="shared" si="1755"/>
        <v>96.723063732992244</v>
      </c>
      <c r="YF208" s="9">
        <f t="shared" si="1468"/>
        <v>90.332381765724932</v>
      </c>
      <c r="YG208" s="9">
        <f t="shared" si="1469"/>
        <v>103.11543100566006</v>
      </c>
      <c r="YH208" s="120">
        <f t="shared" si="1756"/>
        <v>96.723906385692487</v>
      </c>
      <c r="YI208" s="15">
        <f t="shared" si="1757"/>
        <v>-1.2465732372056832E-3</v>
      </c>
      <c r="YJ208" s="12"/>
      <c r="YK208" s="11">
        <f t="shared" si="1870"/>
        <v>-1.2385215975245451E-3</v>
      </c>
      <c r="YL208" s="10">
        <f t="shared" si="1758"/>
        <v>96.807344871118431</v>
      </c>
      <c r="YM208" s="9">
        <f t="shared" si="1470"/>
        <v>90.375087163262847</v>
      </c>
      <c r="YN208" s="9">
        <f t="shared" si="1471"/>
        <v>103.24114645671787</v>
      </c>
      <c r="YO208" s="120">
        <f t="shared" si="1759"/>
        <v>96.808116809990366</v>
      </c>
      <c r="YP208" s="15">
        <f t="shared" si="1760"/>
        <v>-1.2546681846000562E-3</v>
      </c>
      <c r="YQ208" s="12"/>
      <c r="YR208" s="11">
        <f t="shared" si="1871"/>
        <v>-1.2467248053474591E-3</v>
      </c>
      <c r="YS208" s="10">
        <f t="shared" si="1761"/>
        <v>96.891560488188816</v>
      </c>
      <c r="YT208" s="9">
        <f t="shared" si="1472"/>
        <v>90.41834899884374</v>
      </c>
      <c r="YU208" s="9">
        <f t="shared" si="1473"/>
        <v>103.36617363024462</v>
      </c>
      <c r="YV208" s="120">
        <f t="shared" si="1762"/>
        <v>96.892261314544186</v>
      </c>
      <c r="YW208" s="15">
        <f t="shared" si="1763"/>
        <v>-1.2626417502260066E-3</v>
      </c>
      <c r="YX208" s="12"/>
      <c r="YY208" s="11">
        <f t="shared" si="1872"/>
        <v>-1.2548057959943142E-3</v>
      </c>
      <c r="YZ208" s="10">
        <f t="shared" si="1764"/>
        <v>96.975709737939866</v>
      </c>
      <c r="ZA208" s="9">
        <f t="shared" si="1474"/>
        <v>90.462162449890698</v>
      </c>
      <c r="ZB208" s="9">
        <f t="shared" si="1475"/>
        <v>103.49051600483114</v>
      </c>
      <c r="ZC208" s="120">
        <f t="shared" si="1765"/>
        <v>96.97633922736091</v>
      </c>
      <c r="ZD208" s="15">
        <f t="shared" si="1766"/>
        <v>-1.2704947435941112E-3</v>
      </c>
      <c r="ZE208" s="12"/>
      <c r="ZF208" s="11">
        <f t="shared" si="1873"/>
        <v>-1.2627653595057642E-3</v>
      </c>
      <c r="ZG208" s="10">
        <f t="shared" si="1767"/>
        <v>97.059791940187253</v>
      </c>
      <c r="ZH208" s="9">
        <f t="shared" si="1476"/>
        <v>90.506522590766394</v>
      </c>
      <c r="ZI208" s="9">
        <f t="shared" si="1477"/>
        <v>103.61417746808627</v>
      </c>
      <c r="ZJ208" s="120">
        <f t="shared" si="1768"/>
        <v>97.060350029426331</v>
      </c>
      <c r="ZK208" s="15">
        <f t="shared" si="1769"/>
        <v>-1.2782280241516494E-3</v>
      </c>
      <c r="ZL208" s="12"/>
      <c r="ZM208" s="11">
        <f t="shared" si="1874"/>
        <v>-1.2706043370639454E-3</v>
      </c>
      <c r="ZN208" s="10">
        <f t="shared" si="1770"/>
        <v>97.143806568944171</v>
      </c>
      <c r="ZO208" s="9">
        <f t="shared" si="1478"/>
        <v>90.551424400087029</v>
      </c>
      <c r="ZP208" s="9">
        <f t="shared" si="1479"/>
        <v>103.73716228650066</v>
      </c>
      <c r="ZQ208" s="120">
        <f t="shared" si="1771"/>
        <v>97.144293343293839</v>
      </c>
      <c r="ZR208" s="15">
        <f t="shared" si="1772"/>
        <v>-1.2858424976305331E-3</v>
      </c>
      <c r="ZS208" s="12"/>
      <c r="ZT208" s="11">
        <f t="shared" si="1875"/>
        <v>-1.2783236173126596E-3</v>
      </c>
      <c r="ZU208" s="10">
        <f t="shared" si="1773"/>
        <v>97.227753240949909</v>
      </c>
      <c r="ZV208" s="9">
        <f t="shared" si="1480"/>
        <v>90.596862767829123</v>
      </c>
      <c r="ZW208" s="9">
        <f t="shared" si="1481"/>
        <v>103.85947507633627</v>
      </c>
      <c r="ZX208" s="120">
        <f t="shared" si="1774"/>
        <v>97.228168922082688</v>
      </c>
      <c r="ZY208" s="15">
        <f t="shared" si="1775"/>
        <v>-1.2933391125155048E-3</v>
      </c>
      <c r="ZZ208" s="12"/>
      <c r="AAA208" s="11">
        <f t="shared" si="1876"/>
        <v>-1.2859241327968164E-3</v>
      </c>
      <c r="AAB208" s="10">
        <f t="shared" si="1776"/>
        <v>97.311631704607208</v>
      </c>
      <c r="AAC208" s="9">
        <f t="shared" si="1482"/>
        <v>90.642832502224323</v>
      </c>
      <c r="AAD208" s="9">
        <f t="shared" si="1483"/>
        <v>103.98112077554771</v>
      </c>
      <c r="AAE208" s="120">
        <f t="shared" si="1777"/>
        <v>97.311976638886023</v>
      </c>
      <c r="AAF208" s="15">
        <f t="shared" si="1778"/>
        <v>-1.3007188566335961E-3</v>
      </c>
      <c r="AAG208" s="12"/>
      <c r="AAH208" s="11">
        <f t="shared" si="1877"/>
        <v>-1.2934068565223643E-3</v>
      </c>
      <c r="AAI208" s="10">
        <f t="shared" si="1779"/>
        <v>97.395441829329329</v>
      </c>
      <c r="AAJ208" s="9">
        <f t="shared" si="1484"/>
        <v>90.689328336438123</v>
      </c>
      <c r="AAK208" s="9">
        <f t="shared" si="1485"/>
        <v>104.10210461673324</v>
      </c>
      <c r="AAL208" s="120">
        <f t="shared" si="1780"/>
        <v>97.395716476585676</v>
      </c>
      <c r="AAM208" s="15">
        <f t="shared" si="1781"/>
        <v>-1.3079827538650666E-3</v>
      </c>
      <c r="AAN208" s="12"/>
      <c r="AAO208" s="11">
        <f t="shared" si="1782"/>
        <v>-1.3007727986369976E-3</v>
      </c>
      <c r="AAP208" s="10">
        <f t="shared" si="1783"/>
        <v>97.479183595293847</v>
      </c>
      <c r="AAQ208" s="9">
        <f t="shared" si="1486"/>
        <v>90.736344935029479</v>
      </c>
      <c r="AAR208" s="9">
        <f t="shared" si="1487"/>
        <v>104.22243210111331</v>
      </c>
      <c r="AAS208" s="120">
        <f t="shared" si="1784"/>
        <v>97.479388518071403</v>
      </c>
      <c r="AAT208" s="15">
        <f t="shared" si="1785"/>
        <v>-1.3151318609759576E-3</v>
      </c>
      <c r="AAU208" s="12"/>
      <c r="AAV208" s="11">
        <f t="shared" si="1786"/>
        <v>-1.3080230032318967E-3</v>
      </c>
      <c r="AAW208" s="10">
        <f t="shared" si="1787"/>
        <v>97.56285708360096</v>
      </c>
      <c r="AAX208" s="9">
        <f t="shared" si="1488"/>
        <v>90.783876900189128</v>
      </c>
      <c r="AAY208" s="9">
        <f t="shared" si="1489"/>
        <v>104.34210897352941</v>
      </c>
      <c r="AAZ208" s="120">
        <f t="shared" si="1788"/>
        <v>97.562992936859274</v>
      </c>
      <c r="ABA208" s="15">
        <f t="shared" si="1789"/>
        <v>-1.3221672645716514E-3</v>
      </c>
      <c r="ABB208" s="12"/>
      <c r="ABC208" s="11">
        <f t="shared" si="1227"/>
        <v>-1.3151585452640996E-3</v>
      </c>
      <c r="ABD208" s="10">
        <f t="shared" si="1228"/>
        <v>97.646462466831679</v>
      </c>
      <c r="ABE208" s="9">
        <f t="shared" si="1490"/>
        <v>90.831918777755163</v>
      </c>
      <c r="ABF208" s="9">
        <f t="shared" si="1229"/>
        <v>104.46114119845232</v>
      </c>
      <c r="ABG208" s="120">
        <f t="shared" si="1790"/>
        <v>97.646529988103737</v>
      </c>
      <c r="ABH208" s="15">
        <f t="shared" si="1230"/>
        <v>-1.3290900781706577E-3</v>
      </c>
      <c r="ABI208" s="12"/>
      <c r="ABJ208" s="11">
        <f t="shared" si="1231"/>
        <v>-1.3221805275987198E-3</v>
      </c>
      <c r="ABK208" s="10">
        <f t="shared" si="1232"/>
        <v>97.72999999999999</v>
      </c>
      <c r="ABL208" s="9">
        <f t="shared" si="1491"/>
        <v>90.880465063005289</v>
      </c>
      <c r="ABM208" s="9"/>
      <c r="ABN208" s="101">
        <f t="shared" si="1791"/>
        <v>97.72999999999999</v>
      </c>
      <c r="ABO208" s="15">
        <f t="shared" si="1233"/>
        <v>-1.3359014393980781E-3</v>
      </c>
      <c r="ABP208" s="11"/>
      <c r="ABQ208" s="11"/>
    </row>
    <row r="209" spans="1:745" x14ac:dyDescent="0.2">
      <c r="A209" s="1">
        <f t="shared" si="1492"/>
        <v>175.2</v>
      </c>
      <c r="B209" s="1">
        <f t="shared" si="1792"/>
        <v>-530.86680486868977</v>
      </c>
      <c r="C209" s="1">
        <f t="shared" si="1793"/>
        <v>-2564065.8939724509</v>
      </c>
      <c r="D209" s="2">
        <f t="shared" si="1794"/>
        <v>119.74</v>
      </c>
      <c r="E209" s="7">
        <f t="shared" si="1795"/>
        <v>2.8300000000000001E-3</v>
      </c>
      <c r="F209" s="1">
        <f t="shared" si="1796"/>
        <v>6.2352202539999999E-2</v>
      </c>
      <c r="G209" s="2">
        <f t="shared" si="1797"/>
        <v>3500</v>
      </c>
      <c r="H209" s="3">
        <f t="shared" si="1164"/>
        <v>58.333333333333336</v>
      </c>
      <c r="I209" s="3">
        <f t="shared" si="1165"/>
        <v>366.52</v>
      </c>
      <c r="J209" s="1">
        <f t="shared" si="1798"/>
        <v>0.77</v>
      </c>
      <c r="K209" s="1">
        <f t="shared" si="1799"/>
        <v>0.65</v>
      </c>
      <c r="L209" s="1">
        <f t="shared" si="1166"/>
        <v>0.50050000000000006</v>
      </c>
      <c r="M209" s="40">
        <f t="shared" si="1167"/>
        <v>9.0273513153513143</v>
      </c>
      <c r="N209" s="40">
        <f t="shared" si="1168"/>
        <v>685.17596483516479</v>
      </c>
      <c r="O209" s="1">
        <f t="shared" si="1800"/>
        <v>22.01</v>
      </c>
      <c r="P209" s="1">
        <f t="shared" si="1801"/>
        <v>101</v>
      </c>
      <c r="Q209" s="2">
        <f t="shared" si="1802"/>
        <v>9568.08</v>
      </c>
      <c r="R209" s="1">
        <f t="shared" si="1169"/>
        <v>95.680800000000005</v>
      </c>
      <c r="S209" s="7">
        <f t="shared" si="1803"/>
        <v>0.1084</v>
      </c>
      <c r="T209" s="7">
        <f t="shared" si="1170"/>
        <v>9.228889823999999E-3</v>
      </c>
      <c r="U209" s="7">
        <f t="shared" si="1171"/>
        <v>5.2029491518009133E-2</v>
      </c>
      <c r="V209" s="40">
        <f t="shared" si="1172"/>
        <v>5127.2756619537149</v>
      </c>
      <c r="W209" s="1">
        <f t="shared" si="1804"/>
        <v>0</v>
      </c>
      <c r="X209" s="1">
        <f t="shared" si="1805"/>
        <v>119.74</v>
      </c>
      <c r="Y209" s="1">
        <f t="shared" si="1806"/>
        <v>97.72999999999999</v>
      </c>
      <c r="Z209" s="6">
        <f t="shared" si="1173"/>
        <v>0.80246106979523479</v>
      </c>
      <c r="AA209" s="2">
        <f t="shared" si="1807"/>
        <v>464.2</v>
      </c>
      <c r="AB209" s="40">
        <f t="shared" si="1174"/>
        <v>27481.926356927921</v>
      </c>
      <c r="AC209" s="1">
        <f t="shared" si="1175"/>
        <v>0.20611977595863853</v>
      </c>
      <c r="AD209" s="2">
        <f t="shared" si="1878"/>
        <v>87</v>
      </c>
      <c r="AE209" s="10">
        <f t="shared" si="1176"/>
        <v>17.932420508401552</v>
      </c>
      <c r="AF209" s="12">
        <f t="shared" si="1177"/>
        <v>6.4976965182586693E-2</v>
      </c>
      <c r="AG209" s="43">
        <f t="shared" si="1178"/>
        <v>-1.3298596629847704E-4</v>
      </c>
      <c r="AH209" s="97">
        <f t="shared" si="1179"/>
        <v>3.4259653604581101E-5</v>
      </c>
      <c r="AI209" s="11">
        <f t="shared" si="1180"/>
        <v>0</v>
      </c>
      <c r="AJ209" s="43">
        <f t="shared" si="1181"/>
        <v>2.0131190029025513E-3</v>
      </c>
      <c r="AK209" s="43"/>
      <c r="AL209" s="11">
        <f t="shared" si="1182"/>
        <v>0</v>
      </c>
      <c r="AM209" s="10">
        <f t="shared" si="1183"/>
        <v>88.748523663299736</v>
      </c>
      <c r="AN209" s="9"/>
      <c r="AO209" s="9">
        <f t="shared" si="1184"/>
        <v>88.583704798776935</v>
      </c>
      <c r="AP209" s="108">
        <f t="shared" si="1493"/>
        <v>88.583704798776935</v>
      </c>
      <c r="AQ209" s="15">
        <f t="shared" si="1185"/>
        <v>0</v>
      </c>
      <c r="AR209" s="49"/>
      <c r="AS209" s="11">
        <f t="shared" si="1186"/>
        <v>1.6073444798005303E-5</v>
      </c>
      <c r="AT209" s="10">
        <f t="shared" si="1187"/>
        <v>88.666110680983167</v>
      </c>
      <c r="AU209" s="9">
        <f t="shared" si="1188"/>
        <v>88.583704798776935</v>
      </c>
      <c r="AV209" s="9">
        <f t="shared" si="1189"/>
        <v>88.419661476144711</v>
      </c>
      <c r="AW209" s="101">
        <f t="shared" si="1494"/>
        <v>88.501683137460816</v>
      </c>
      <c r="AX209" s="15">
        <f t="shared" si="1495"/>
        <v>1.5997123369970225E-5</v>
      </c>
      <c r="AY209" s="49"/>
      <c r="AZ209" s="11">
        <f t="shared" si="1190"/>
        <v>3.2071940041297142E-5</v>
      </c>
      <c r="BA209" s="10">
        <f t="shared" si="1191"/>
        <v>88.584074885584016</v>
      </c>
      <c r="BB209" s="9">
        <f t="shared" si="1192"/>
        <v>88.583697765933337</v>
      </c>
      <c r="BC209" s="9">
        <f t="shared" si="1193"/>
        <v>88.25637392325558</v>
      </c>
      <c r="BD209" s="101">
        <f t="shared" si="1496"/>
        <v>88.420035844594452</v>
      </c>
      <c r="BE209" s="15">
        <f t="shared" si="1194"/>
        <v>3.1919860005444521E-5</v>
      </c>
      <c r="BF209" s="49"/>
      <c r="BG209" s="11">
        <f t="shared" si="1195"/>
        <v>4.7996022847558954E-5</v>
      </c>
      <c r="BH209" s="10">
        <f t="shared" si="1196"/>
        <v>88.502399455206458</v>
      </c>
      <c r="BI209" s="9">
        <f t="shared" si="1197"/>
        <v>88.583669765217934</v>
      </c>
      <c r="BJ209" s="9">
        <f t="shared" si="1198"/>
        <v>88.093822588195366</v>
      </c>
      <c r="BK209" s="101">
        <f t="shared" si="1497"/>
        <v>88.33874617670665</v>
      </c>
      <c r="BL209" s="15">
        <f t="shared" si="1199"/>
        <v>4.7768757652081773E-5</v>
      </c>
      <c r="BM209" s="49"/>
      <c r="BN209" s="11">
        <f t="shared" si="1200"/>
        <v>6.3846228272808166E-5</v>
      </c>
      <c r="BO209" s="10">
        <f t="shared" si="1201"/>
        <v>88.421067774826625</v>
      </c>
      <c r="BP209" s="9">
        <f t="shared" si="1202"/>
        <v>88.583607055468647</v>
      </c>
      <c r="BQ209" s="9">
        <f t="shared" si="1203"/>
        <v>87.931988141093896</v>
      </c>
      <c r="BR209" s="101">
        <f t="shared" si="1498"/>
        <v>88.257797598281272</v>
      </c>
      <c r="BS209" s="15">
        <f t="shared" si="1204"/>
        <v>6.3544361307702331E-5</v>
      </c>
      <c r="BT209" s="12"/>
      <c r="BU209" s="11">
        <f t="shared" si="1205"/>
        <v>7.9623088859494747E-5</v>
      </c>
      <c r="BV209" s="10">
        <f t="shared" si="1206"/>
        <v>88.340063435819019</v>
      </c>
      <c r="BW209" s="9">
        <f t="shared" si="1207"/>
        <v>88.583496086586976</v>
      </c>
      <c r="BX209" s="9">
        <f t="shared" si="1208"/>
        <v>87.770851475700198</v>
      </c>
      <c r="BY209" s="101">
        <f t="shared" si="1499"/>
        <v>88.17717378114358</v>
      </c>
      <c r="BZ209" s="15">
        <f t="shared" si="1209"/>
        <v>7.9247212795375568E-5</v>
      </c>
      <c r="CA209" s="12"/>
      <c r="CB209" s="11">
        <f t="shared" si="1210"/>
        <v>9.5327134210561641E-5</v>
      </c>
      <c r="CC209" s="10">
        <f t="shared" si="1211"/>
        <v>88.259370235382534</v>
      </c>
      <c r="CD209" s="9">
        <f t="shared" si="1212"/>
        <v>88.583323496771399</v>
      </c>
      <c r="CE209" s="9">
        <f t="shared" si="1213"/>
        <v>87.610393710739004</v>
      </c>
      <c r="CF209" s="101">
        <f t="shared" si="1500"/>
        <v>88.096858603755209</v>
      </c>
      <c r="CG209" s="15">
        <f t="shared" si="1214"/>
        <v>9.4877850361341069E-5</v>
      </c>
      <c r="CH209" s="12"/>
      <c r="CI209" s="11">
        <f t="shared" si="1215"/>
        <v>1.1095889058804495E-4</v>
      </c>
      <c r="CJ209" s="10">
        <f t="shared" si="1216"/>
        <v>88.178972175875401</v>
      </c>
      <c r="CK209" s="9">
        <f t="shared" si="1217"/>
        <v>88.583076109788379</v>
      </c>
      <c r="CL209" s="9">
        <f t="shared" si="1218"/>
        <v>87.450596191051943</v>
      </c>
      <c r="CM209" s="101">
        <f t="shared" si="1501"/>
        <v>88.016836150420161</v>
      </c>
      <c r="CN209" s="15">
        <f t="shared" si="1219"/>
        <v>1.1043680829761669E-4</v>
      </c>
      <c r="CO209" s="12"/>
      <c r="CP209" s="11">
        <f t="shared" si="1220"/>
        <v>1.2651888053609507E-4</v>
      </c>
      <c r="CQ209" s="10">
        <f t="shared" si="1221"/>
        <v>88.098853464061449</v>
      </c>
      <c r="CR209" s="9">
        <f t="shared" si="1222"/>
        <v>88.582740932282505</v>
      </c>
      <c r="CS209" s="9">
        <f t="shared" si="1309"/>
        <v>87.291440488536679</v>
      </c>
      <c r="CT209" s="101">
        <f t="shared" si="1502"/>
        <v>87.937090710409592</v>
      </c>
      <c r="CU209" s="15">
        <f t="shared" si="1223"/>
        <v>1.2592461658807945E-4</v>
      </c>
      <c r="CV209" s="12"/>
      <c r="CW209" s="11">
        <f t="shared" si="1503"/>
        <v>1.4200762252724867E-4</v>
      </c>
      <c r="CX209" s="10">
        <f t="shared" si="1504"/>
        <v>88.018998510275082</v>
      </c>
      <c r="CY209" s="9">
        <f t="shared" si="1310"/>
        <v>88.582305151127201</v>
      </c>
      <c r="CZ209" s="9">
        <f t="shared" si="1311"/>
        <v>87.132908402890791</v>
      </c>
      <c r="DA209" s="101">
        <f t="shared" si="1505"/>
        <v>87.857606777008996</v>
      </c>
      <c r="DB209" s="15">
        <f t="shared" si="1506"/>
        <v>1.4134180057759238E-4</v>
      </c>
      <c r="DC209" s="12"/>
      <c r="DD209" s="11">
        <f t="shared" si="1507"/>
        <v>1.5742563063149195E-4</v>
      </c>
      <c r="DE209" s="10">
        <f t="shared" si="1508"/>
        <v>87.939391927508922</v>
      </c>
      <c r="DF209" s="9">
        <f t="shared" si="1312"/>
        <v>88.581756130817254</v>
      </c>
      <c r="DG209" s="9">
        <f t="shared" si="1313"/>
        <v>86.974981962171157</v>
      </c>
      <c r="DH209" s="101">
        <f t="shared" si="1509"/>
        <v>87.778369046494205</v>
      </c>
      <c r="DI209" s="15">
        <f t="shared" si="1510"/>
        <v>1.5668888066317142E-4</v>
      </c>
      <c r="DJ209" s="12"/>
      <c r="DK209" s="11">
        <f t="shared" si="1511"/>
        <v>1.7277341420714751E-4</v>
      </c>
      <c r="DL209" s="10">
        <f t="shared" si="1512"/>
        <v>87.860018530430096</v>
      </c>
      <c r="DM209" s="9">
        <f t="shared" si="1314"/>
        <v>88.58108141090419</v>
      </c>
      <c r="DN209" s="9">
        <f t="shared" si="1315"/>
        <v>86.817643423175809</v>
      </c>
      <c r="DO209" s="101">
        <f t="shared" si="1513"/>
        <v>87.699362417039993</v>
      </c>
      <c r="DP209" s="15">
        <f t="shared" si="1514"/>
        <v>1.7196637200665434E-4</v>
      </c>
      <c r="DQ209" s="12"/>
      <c r="DR209" s="11">
        <f t="shared" si="1515"/>
        <v>1.8805147761307488E-4</v>
      </c>
      <c r="DS209" s="10">
        <f t="shared" si="1516"/>
        <v>87.780863334329084</v>
      </c>
      <c r="DT209" s="9">
        <f t="shared" si="1316"/>
        <v>88.580268703475511</v>
      </c>
      <c r="DU209" s="9">
        <f t="shared" si="1317"/>
        <v>86.660875271657787</v>
      </c>
      <c r="DV209" s="101">
        <f t="shared" si="1517"/>
        <v>87.620571987566649</v>
      </c>
      <c r="DW209" s="15">
        <f t="shared" si="1518"/>
        <v>1.8717478426802118E-4</v>
      </c>
      <c r="DX209" s="12"/>
      <c r="DY209" s="11">
        <f t="shared" si="1519"/>
        <v>2.0326031994132024E-4</v>
      </c>
      <c r="DZ209" s="10">
        <f t="shared" si="1520"/>
        <v>87.701911554006301</v>
      </c>
      <c r="EA209" s="9">
        <f t="shared" si="1318"/>
        <v>88.579305890678441</v>
      </c>
      <c r="EB209" s="9">
        <f t="shared" si="1319"/>
        <v>86.504660222380323</v>
      </c>
      <c r="EC209" s="101">
        <f t="shared" si="1521"/>
        <v>87.541983056529375</v>
      </c>
      <c r="ED209" s="15">
        <f t="shared" si="1522"/>
        <v>2.0231462135854829E-4</v>
      </c>
      <c r="EE209" s="12"/>
      <c r="EF209" s="11">
        <f t="shared" si="1523"/>
        <v>2.1840043476942513E-4</v>
      </c>
      <c r="EG209" s="10">
        <f t="shared" si="1524"/>
        <v>87.623148602601432</v>
      </c>
      <c r="EH209" s="9">
        <f t="shared" si="1320"/>
        <v>88.57818102228903</v>
      </c>
      <c r="EI209" s="9">
        <f t="shared" si="1321"/>
        <v>86.348981219018469</v>
      </c>
      <c r="EJ209" s="101">
        <f t="shared" si="1525"/>
        <v>87.463581120653743</v>
      </c>
      <c r="EK209" s="15">
        <f t="shared" si="1526"/>
        <v>2.1738638121332772E-4</v>
      </c>
      <c r="EL209" s="12"/>
      <c r="EM209" s="11">
        <f t="shared" si="1527"/>
        <v>2.334723099319563E-4</v>
      </c>
      <c r="EN209" s="10">
        <f t="shared" si="1528"/>
        <v>87.544560090368307</v>
      </c>
      <c r="EO209" s="9">
        <f t="shared" si="1322"/>
        <v>88.576882313327005</v>
      </c>
      <c r="EP209" s="9">
        <f t="shared" si="1323"/>
        <v>87.283881982091529</v>
      </c>
      <c r="EQ209" s="101">
        <f t="shared" si="1529"/>
        <v>87.930382147709267</v>
      </c>
      <c r="ER209" s="15">
        <f t="shared" si="1530"/>
        <v>1.2609038566328872E-4</v>
      </c>
      <c r="ES209" s="12"/>
      <c r="ET209" s="11">
        <f t="shared" si="1531"/>
        <v>1.4206488277165071E-4</v>
      </c>
      <c r="EU209" s="10">
        <f t="shared" si="1532"/>
        <v>88.011733145864753</v>
      </c>
      <c r="EV209" s="9">
        <f t="shared" si="1324"/>
        <v>88.576445384078667</v>
      </c>
      <c r="EW209" s="9">
        <f t="shared" si="1325"/>
        <v>93.932975937133435</v>
      </c>
      <c r="EX209" s="101">
        <f t="shared" si="1533"/>
        <v>91.254710660606051</v>
      </c>
      <c r="EY209" s="15">
        <f t="shared" si="1534"/>
        <v>-5.223564038893217E-4</v>
      </c>
      <c r="EZ209" s="12"/>
      <c r="FA209" s="11">
        <f t="shared" si="1535"/>
        <v>-5.0713673135762793E-4</v>
      </c>
      <c r="FB209" s="10">
        <f t="shared" si="1536"/>
        <v>91.339814129610701</v>
      </c>
      <c r="FC209" s="9">
        <f t="shared" si="1326"/>
        <v>88.583943998421688</v>
      </c>
      <c r="FD209" s="9">
        <f t="shared" si="1327"/>
        <v>94.025512516234869</v>
      </c>
      <c r="FE209" s="101">
        <f t="shared" si="1537"/>
        <v>91.304728257328279</v>
      </c>
      <c r="FF209" s="15">
        <f t="shared" si="1538"/>
        <v>-5.3064910847213027E-4</v>
      </c>
      <c r="FG209" s="12"/>
      <c r="FH209" s="11">
        <f t="shared" si="1539"/>
        <v>-5.1549433227914714E-4</v>
      </c>
      <c r="FI209" s="10">
        <f t="shared" si="1540"/>
        <v>91.38973386585792</v>
      </c>
      <c r="FJ209" s="9">
        <f t="shared" si="1328"/>
        <v>88.591682592190935</v>
      </c>
      <c r="FK209" s="9">
        <f t="shared" si="1329"/>
        <v>94.120189867268991</v>
      </c>
      <c r="FL209" s="101">
        <f t="shared" si="1541"/>
        <v>91.355936229729963</v>
      </c>
      <c r="FM209" s="15">
        <f t="shared" si="1542"/>
        <v>-5.3912717392021929E-4</v>
      </c>
      <c r="FN209" s="12"/>
      <c r="FO209" s="11">
        <f t="shared" si="1543"/>
        <v>-5.2403869012080154E-4</v>
      </c>
      <c r="FP209" s="10">
        <f t="shared" si="1544"/>
        <v>91.440846037259462</v>
      </c>
      <c r="FQ209" s="9">
        <f t="shared" si="1330"/>
        <v>88.599670436955634</v>
      </c>
      <c r="FR209" s="9">
        <f t="shared" si="1331"/>
        <v>94.216975669346695</v>
      </c>
      <c r="FS209" s="101">
        <f t="shared" si="1545"/>
        <v>91.408323053151165</v>
      </c>
      <c r="FT209" s="15">
        <f t="shared" si="1546"/>
        <v>-5.4778654423376795E-4</v>
      </c>
      <c r="FU209" s="12"/>
      <c r="FV209" s="11">
        <f t="shared" si="1547"/>
        <v>-5.3276576829399292E-4</v>
      </c>
      <c r="FW209" s="10">
        <f t="shared" si="1548"/>
        <v>91.493139164545795</v>
      </c>
      <c r="FX209" s="9">
        <f t="shared" si="1332"/>
        <v>88.60791694129199</v>
      </c>
      <c r="FY209" s="9">
        <f t="shared" si="1333"/>
        <v>94.315839197750691</v>
      </c>
      <c r="FZ209" s="101">
        <f t="shared" si="1549"/>
        <v>91.461878069521333</v>
      </c>
      <c r="GA209" s="15">
        <f t="shared" si="1550"/>
        <v>-5.5662330570731603E-4</v>
      </c>
      <c r="GB209" s="12"/>
      <c r="GC209" s="11">
        <f t="shared" si="1551"/>
        <v>-5.4167167193415586E-4</v>
      </c>
      <c r="GD209" s="10">
        <f t="shared" si="1552"/>
        <v>91.54660264002267</v>
      </c>
      <c r="GE209" s="9">
        <f t="shared" si="1334"/>
        <v>88.616431652916674</v>
      </c>
      <c r="GF209" s="9">
        <f t="shared" si="1335"/>
        <v>94.416746293898669</v>
      </c>
      <c r="GG209" s="101">
        <f t="shared" si="1553"/>
        <v>91.516588973407664</v>
      </c>
      <c r="GH209" s="15">
        <f t="shared" si="1554"/>
        <v>-5.6563319620422047E-4</v>
      </c>
      <c r="GI209" s="12"/>
      <c r="GJ209" s="11">
        <f t="shared" si="1224"/>
        <v>-5.5075215572470272E-4</v>
      </c>
      <c r="GK209" s="10">
        <f t="shared" si="1225"/>
        <v>91.601224206110459</v>
      </c>
      <c r="GL209" s="9">
        <f t="shared" si="1336"/>
        <v>88.625224245516634</v>
      </c>
      <c r="GM209" s="9">
        <f t="shared" si="1337"/>
        <v>94.51966128217353</v>
      </c>
      <c r="GN209" s="120">
        <f t="shared" si="1555"/>
        <v>91.572442763845089</v>
      </c>
      <c r="GO209" s="15">
        <f t="shared" si="1226"/>
        <v>-5.7481179336580409E-4</v>
      </c>
      <c r="GP209" s="12"/>
      <c r="GQ209" s="11">
        <f t="shared" si="1556"/>
        <v>-5.6000281252067193E-4</v>
      </c>
      <c r="GR209" s="10">
        <f t="shared" si="1557"/>
        <v>91.656990909585119</v>
      </c>
      <c r="GS209" s="9">
        <f t="shared" si="1338"/>
        <v>88.634304510268862</v>
      </c>
      <c r="GT209" s="9">
        <f t="shared" si="1339"/>
        <v>94.624548981899665</v>
      </c>
      <c r="GU209" s="120">
        <f t="shared" si="1558"/>
        <v>91.629426746084263</v>
      </c>
      <c r="GV209" s="15">
        <f t="shared" si="1559"/>
        <v>-5.8415471164156786E-4</v>
      </c>
      <c r="GW209" s="12"/>
      <c r="GX209" s="11">
        <f t="shared" si="1560"/>
        <v>-5.6941927088890044E-4</v>
      </c>
      <c r="GY209" s="10">
        <f t="shared" si="1561"/>
        <v>91.713890106072796</v>
      </c>
      <c r="GZ209" s="9">
        <f t="shared" si="1340"/>
        <v>88.643682352874208</v>
      </c>
      <c r="HA209" s="9">
        <f t="shared" si="1341"/>
        <v>94.731370293373971</v>
      </c>
      <c r="HB209" s="101">
        <f t="shared" si="1562"/>
        <v>91.687526323124089</v>
      </c>
      <c r="HC209" s="15">
        <f t="shared" si="1563"/>
        <v>-5.9365717213847723E-4</v>
      </c>
      <c r="HD209" s="12"/>
      <c r="HE209" s="11">
        <f t="shared" si="1564"/>
        <v>-5.7899676358965345E-4</v>
      </c>
      <c r="HF209" s="10">
        <f t="shared" si="1565"/>
        <v>91.771907244549126</v>
      </c>
      <c r="HG209" s="9">
        <f t="shared" si="1342"/>
        <v>88.653367776247052</v>
      </c>
      <c r="HH209" s="9">
        <f t="shared" si="1343"/>
        <v>94.84008568887964</v>
      </c>
      <c r="HI209" s="101">
        <f t="shared" si="1566"/>
        <v>91.746726732563346</v>
      </c>
      <c r="HJ209" s="15">
        <f t="shared" si="1567"/>
        <v>-6.0331434474455189E-4</v>
      </c>
      <c r="HK209" s="12"/>
      <c r="HL209" s="11">
        <f t="shared" si="1568"/>
        <v>-5.8873047061400651E-4</v>
      </c>
      <c r="HM209" s="10">
        <f t="shared" si="1569"/>
        <v>91.831027609154035</v>
      </c>
      <c r="HN209" s="9">
        <f t="shared" si="1344"/>
        <v>88.66337087311507</v>
      </c>
      <c r="HO209" s="9">
        <f t="shared" si="1345"/>
        <v>94.950655222573417</v>
      </c>
      <c r="HP209" s="120">
        <f t="shared" si="1570"/>
        <v>91.807013047844237</v>
      </c>
      <c r="HQ209" s="15">
        <f t="shared" si="1571"/>
        <v>-6.1312134981470878E-4</v>
      </c>
      <c r="HR209" s="12"/>
      <c r="HS209" s="11">
        <f t="shared" si="1808"/>
        <v>-5.9861552081885098E-4</v>
      </c>
      <c r="HT209" s="10">
        <f t="shared" si="1572"/>
        <v>91.891236320190671</v>
      </c>
      <c r="HU209" s="9">
        <f t="shared" si="1346"/>
        <v>88.673701818125082</v>
      </c>
      <c r="HV209" s="9">
        <f t="shared" si="1347"/>
        <v>95.063035699503473</v>
      </c>
      <c r="HW209" s="120">
        <f t="shared" si="1573"/>
        <v>91.868368758814285</v>
      </c>
      <c r="HX209" s="15">
        <f t="shared" si="1574"/>
        <v>-6.2307298286979479E-4</v>
      </c>
      <c r="HY209" s="12"/>
      <c r="HZ209" s="11">
        <f t="shared" si="1809"/>
        <v>-6.086467156707333E-4</v>
      </c>
      <c r="IA209" s="10">
        <f t="shared" si="1575"/>
        <v>91.952516909794539</v>
      </c>
      <c r="IB209" s="9">
        <f t="shared" si="1348"/>
        <v>88.684370849980922</v>
      </c>
      <c r="IC209" s="9">
        <f t="shared" si="1349"/>
        <v>95.177182943765871</v>
      </c>
      <c r="ID209" s="120">
        <f t="shared" si="1576"/>
        <v>91.930776896873397</v>
      </c>
      <c r="IE209" s="15">
        <f t="shared" si="1577"/>
        <v>-6.3316393752378285E-4</v>
      </c>
      <c r="IF209" s="12"/>
      <c r="IG209" s="11">
        <f t="shared" si="1810"/>
        <v>-6.1881875276853797E-4</v>
      </c>
      <c r="IH209" s="10">
        <f t="shared" si="1578"/>
        <v>92.014852450316283</v>
      </c>
      <c r="II209" s="9">
        <f t="shared" si="1350"/>
        <v>88.695388260043345</v>
      </c>
      <c r="IJ209" s="9">
        <f t="shared" si="1351"/>
        <v>95.29305277126393</v>
      </c>
      <c r="IK209" s="120">
        <f t="shared" si="1579"/>
        <v>91.994220515653637</v>
      </c>
      <c r="IL209" s="15">
        <f t="shared" si="1580"/>
        <v>-6.4338890145674253E-4</v>
      </c>
      <c r="IM209" s="12"/>
      <c r="IN209" s="11">
        <f t="shared" si="1811"/>
        <v>-6.291263220713206E-4</v>
      </c>
      <c r="IO209" s="10">
        <f t="shared" si="1581"/>
        <v>92.078226036317432</v>
      </c>
      <c r="IP209" s="9">
        <f t="shared" si="1352"/>
        <v>88.706764383631068</v>
      </c>
      <c r="IQ209" s="9">
        <f t="shared" si="1353"/>
        <v>95.410598282144917</v>
      </c>
      <c r="IR209" s="120">
        <f t="shared" si="1582"/>
        <v>92.058681332888</v>
      </c>
      <c r="IS209" s="15">
        <f t="shared" si="1583"/>
        <v>-6.5374229322784372E-4</v>
      </c>
      <c r="IT209" s="12"/>
      <c r="IU209" s="11">
        <f t="shared" si="1812"/>
        <v>-6.3956384177121382E-4</v>
      </c>
      <c r="IV209" s="10">
        <f t="shared" si="1584"/>
        <v>92.142619421550094</v>
      </c>
      <c r="IW209" s="9">
        <f t="shared" si="1354"/>
        <v>88.718509581449581</v>
      </c>
      <c r="IX209" s="9">
        <f t="shared" si="1355"/>
        <v>95.529771136237073</v>
      </c>
      <c r="IY209" s="120">
        <f t="shared" si="1585"/>
        <v>92.124140358843334</v>
      </c>
      <c r="IZ209" s="15">
        <f t="shared" si="1586"/>
        <v>-6.6421838846403281E-4</v>
      </c>
      <c r="JA209" s="12"/>
      <c r="JB209" s="11">
        <f t="shared" si="1813"/>
        <v>-6.501255847990218E-4</v>
      </c>
      <c r="JC209" s="10">
        <f t="shared" si="1587"/>
        <v>92.208013649108722</v>
      </c>
      <c r="JD209" s="9">
        <f t="shared" si="1356"/>
        <v>88.730634224468346</v>
      </c>
      <c r="JE209" s="9">
        <f t="shared" si="1357"/>
        <v>95.650522009588656</v>
      </c>
      <c r="JF209" s="120">
        <f t="shared" si="1588"/>
        <v>92.190578117028508</v>
      </c>
      <c r="JG209" s="15">
        <f t="shared" si="1589"/>
        <v>-6.7481136585540488E-4</v>
      </c>
      <c r="JH209" s="12"/>
      <c r="JI209" s="11">
        <f t="shared" si="1814"/>
        <v>-6.6080572490421271E-4</v>
      </c>
      <c r="JJ209" s="10">
        <f t="shared" si="1590"/>
        <v>92.274389272561422</v>
      </c>
      <c r="JK209" s="9">
        <f t="shared" si="1358"/>
        <v>88.743148679702557</v>
      </c>
      <c r="JL209" s="9">
        <f t="shared" si="1359"/>
        <v>95.772801124680029</v>
      </c>
      <c r="JM209" s="120">
        <f t="shared" si="1591"/>
        <v>92.257974902191293</v>
      </c>
      <c r="JN209" s="15">
        <f t="shared" si="1592"/>
        <v>-6.8551536024677765E-4</v>
      </c>
      <c r="JO209" s="12"/>
      <c r="JP209" s="11">
        <f t="shared" si="1815"/>
        <v>-6.7159838987782797E-4</v>
      </c>
      <c r="JQ209" s="10">
        <f t="shared" si="1593"/>
        <v>92.341726614562077</v>
      </c>
      <c r="JR209" s="9">
        <f t="shared" si="1360"/>
        <v>88.756063297333</v>
      </c>
      <c r="JS209" s="9">
        <f t="shared" si="1361"/>
        <v>95.896556637197477</v>
      </c>
      <c r="JT209" s="120">
        <f t="shared" si="1594"/>
        <v>92.326309967265246</v>
      </c>
      <c r="JU209" s="15">
        <f t="shared" si="1595"/>
        <v>-6.9632430657567306E-4</v>
      </c>
      <c r="JV209" s="12"/>
      <c r="JW209" s="11">
        <f t="shared" si="1816"/>
        <v>-6.8249750487832524E-4</v>
      </c>
      <c r="JX209" s="10">
        <f t="shared" si="1596"/>
        <v>92.410004950550899</v>
      </c>
      <c r="JY209" s="9">
        <f t="shared" si="1362"/>
        <v>88.769388391358163</v>
      </c>
      <c r="JZ209" s="9">
        <f t="shared" si="1363"/>
        <v>96.021735477143039</v>
      </c>
      <c r="KA209" s="120">
        <f t="shared" si="1597"/>
        <v>92.395561934250594</v>
      </c>
      <c r="KB209" s="15">
        <f t="shared" si="1598"/>
        <v>-7.0723202378213882E-4</v>
      </c>
      <c r="KC209" s="12"/>
      <c r="KD209" s="11">
        <f t="shared" si="1817"/>
        <v>-6.9349687656233849E-4</v>
      </c>
      <c r="KE209" s="10">
        <f t="shared" si="1599"/>
        <v>92.479202920743319</v>
      </c>
      <c r="KF209" s="9">
        <f t="shared" si="1364"/>
        <v>88.783134222560378</v>
      </c>
      <c r="KG209" s="9">
        <f t="shared" si="1365"/>
        <v>96.148283547347305</v>
      </c>
      <c r="KH209" s="120">
        <f t="shared" si="1600"/>
        <v>92.465708884953841</v>
      </c>
      <c r="KI209" s="15">
        <f t="shared" si="1601"/>
        <v>-7.1823223582838185E-4</v>
      </c>
      <c r="KJ209" s="12"/>
      <c r="KK209" s="11">
        <f t="shared" si="1818"/>
        <v>-7.0459021412441476E-4</v>
      </c>
      <c r="KL209" s="10">
        <f t="shared" si="1602"/>
        <v>92.549298620874467</v>
      </c>
      <c r="KM209" s="9">
        <f t="shared" si="1366"/>
        <v>88.797310981611275</v>
      </c>
      <c r="KN209" s="9">
        <f t="shared" si="1367"/>
        <v>96.276145760598695</v>
      </c>
      <c r="KO209" s="120">
        <f t="shared" si="1603"/>
        <v>92.536728371104985</v>
      </c>
      <c r="KP209" s="15">
        <f t="shared" si="1604"/>
        <v>-7.2931857696701817E-4</v>
      </c>
      <c r="KQ209" s="12"/>
      <c r="KR209" s="11">
        <f t="shared" si="1819"/>
        <v>-7.1577113453654112E-4</v>
      </c>
      <c r="KS209" s="10">
        <f t="shared" si="1605"/>
        <v>92.620269612039834</v>
      </c>
      <c r="KT209" s="9">
        <f t="shared" si="1368"/>
        <v>88.811928771774063</v>
      </c>
      <c r="KU209" s="9">
        <f t="shared" si="1369"/>
        <v>96.40526627309697</v>
      </c>
      <c r="KV209" s="120">
        <f t="shared" si="1606"/>
        <v>92.608597522435517</v>
      </c>
      <c r="KW209" s="15">
        <f t="shared" si="1607"/>
        <v>-7.4048461619376975E-4</v>
      </c>
      <c r="KX209" s="12"/>
      <c r="KY209" s="11">
        <f t="shared" si="1820"/>
        <v>-7.2703318705250768E-4</v>
      </c>
      <c r="KZ209" s="10">
        <f t="shared" si="1608"/>
        <v>92.692093028887939</v>
      </c>
      <c r="LA209" s="9">
        <f t="shared" si="1370"/>
        <v>88.82699759201742</v>
      </c>
      <c r="LB209" s="9">
        <f t="shared" si="1371"/>
        <v>96.535588272344711</v>
      </c>
      <c r="LC209" s="120">
        <f t="shared" si="1609"/>
        <v>92.681292932181066</v>
      </c>
      <c r="LD209" s="15">
        <f t="shared" si="1610"/>
        <v>-7.517238382098206E-4</v>
      </c>
      <c r="LE209" s="12"/>
      <c r="LF209" s="11">
        <f t="shared" si="1821"/>
        <v>-7.3836983406281079E-4</v>
      </c>
      <c r="LG209" s="10">
        <f t="shared" si="1611"/>
        <v>92.764745464389961</v>
      </c>
      <c r="LH209" s="9">
        <f t="shared" si="1372"/>
        <v>88.842527318851083</v>
      </c>
      <c r="LI209" s="9">
        <f t="shared" si="1373"/>
        <v>96.667053820617198</v>
      </c>
      <c r="LJ209" s="120">
        <f t="shared" si="1612"/>
        <v>92.754790569734141</v>
      </c>
      <c r="LK209" s="15">
        <f t="shared" si="1613"/>
        <v>-7.6302962992871642E-4</v>
      </c>
      <c r="LL209" s="12"/>
      <c r="LM209" s="11">
        <f t="shared" si="1822"/>
        <v>-7.4977443751178812E-4</v>
      </c>
      <c r="LN209" s="10">
        <f t="shared" si="1614"/>
        <v>92.838202881844438</v>
      </c>
      <c r="LO209" s="9">
        <f t="shared" si="1374"/>
        <v>88.858527687063244</v>
      </c>
      <c r="LP209" s="9">
        <f t="shared" si="1375"/>
        <v>96.799604206290994</v>
      </c>
      <c r="LQ209" s="120">
        <f t="shared" si="1615"/>
        <v>92.829065946677119</v>
      </c>
      <c r="LR209" s="15">
        <f t="shared" si="1616"/>
        <v>-7.7439531661555473E-4</v>
      </c>
      <c r="LS209" s="12"/>
      <c r="LT209" s="11">
        <f t="shared" si="1823"/>
        <v>-7.612402951481641E-4</v>
      </c>
      <c r="LU209" s="10">
        <f t="shared" si="1617"/>
        <v>92.912440781283323</v>
      </c>
      <c r="LV209" s="9">
        <f t="shared" si="1376"/>
        <v>88.87500827144035</v>
      </c>
      <c r="LW209" s="9">
        <f t="shared" si="1377"/>
        <v>96.933180003019629</v>
      </c>
      <c r="LX209" s="120">
        <f t="shared" si="1618"/>
        <v>92.90409413722999</v>
      </c>
      <c r="LY209" s="15">
        <f t="shared" si="1619"/>
        <v>-7.8581416944030317E-4</v>
      </c>
      <c r="LZ209" s="12"/>
      <c r="MA209" s="11">
        <f t="shared" si="1824"/>
        <v>-7.7276064808991512E-4</v>
      </c>
      <c r="MB209" s="10">
        <f t="shared" si="1620"/>
        <v>92.987434219742653</v>
      </c>
      <c r="MC209" s="9">
        <f t="shared" si="1378"/>
        <v>88.891978468389667</v>
      </c>
      <c r="MD209" s="9">
        <f t="shared" si="1379"/>
        <v>97.067721131909011</v>
      </c>
      <c r="ME209" s="120">
        <f t="shared" si="1621"/>
        <v>92.979849800149339</v>
      </c>
      <c r="MF209" s="15">
        <f t="shared" si="1622"/>
        <v>-7.9727941333312578E-4</v>
      </c>
      <c r="MG209" s="12"/>
      <c r="MH209" s="11">
        <f t="shared" si="1825"/>
        <v>-7.8432868869940657E-4</v>
      </c>
      <c r="MI209" s="10">
        <f t="shared" si="1623"/>
        <v>93.063157833006215</v>
      </c>
      <c r="MJ209" s="9">
        <f t="shared" si="1380"/>
        <v>88.909447477528218</v>
      </c>
      <c r="MK209" s="9">
        <f t="shared" si="1381"/>
        <v>97.203166926987535</v>
      </c>
      <c r="ML209" s="120">
        <f t="shared" si="1624"/>
        <v>93.056307202257869</v>
      </c>
      <c r="MM209" s="15">
        <f t="shared" si="1625"/>
        <v>-8.0878423516427781E-4</v>
      </c>
      <c r="MN209" s="12"/>
      <c r="MO209" s="11">
        <f t="shared" si="1826"/>
        <v>-7.9593756879162831E-4</v>
      </c>
      <c r="MP209" s="10">
        <f t="shared" si="1626"/>
        <v>93.139585859003347</v>
      </c>
      <c r="MQ209" s="9">
        <f t="shared" si="1382"/>
        <v>88.927424283304916</v>
      </c>
      <c r="MR209" s="9">
        <f t="shared" si="1383"/>
        <v>97.339456203688556</v>
      </c>
      <c r="MS209" s="120">
        <f t="shared" si="1627"/>
        <v>93.133440243496736</v>
      </c>
      <c r="MT209" s="15">
        <f t="shared" si="1628"/>
        <v>-8.2032179221453155E-4</v>
      </c>
      <c r="MU209" s="12"/>
      <c r="MV209" s="11">
        <f t="shared" si="1827"/>
        <v>-8.0758040814155757E-4</v>
      </c>
      <c r="MW209" s="10">
        <f t="shared" si="1629"/>
        <v>93.216692162754015</v>
      </c>
      <c r="MX209" s="9">
        <f t="shared" si="1384"/>
        <v>88.945917636723777</v>
      </c>
      <c r="MY209" s="9">
        <f t="shared" si="1385"/>
        <v>97.47652733004648</v>
      </c>
      <c r="MZ209" s="120">
        <f t="shared" si="1630"/>
        <v>93.211222483385129</v>
      </c>
      <c r="NA209" s="15">
        <f t="shared" si="1631"/>
        <v>-8.3188522090034943E-4</v>
      </c>
      <c r="NB209" s="12"/>
      <c r="NC209" s="11">
        <f t="shared" si="1828"/>
        <v>-8.192503032548778E-4</v>
      </c>
      <c r="ND209" s="10">
        <f t="shared" si="1632"/>
        <v>93.294450262746409</v>
      </c>
      <c r="NE209" s="9">
        <f t="shared" si="1386"/>
        <v>88.964936037236654</v>
      </c>
      <c r="NF209" s="9">
        <f t="shared" si="1387"/>
        <v>97.614318300302912</v>
      </c>
      <c r="NG209" s="120">
        <f t="shared" si="1633"/>
        <v>93.289627168769783</v>
      </c>
      <c r="NH209" s="15">
        <f t="shared" si="1634"/>
        <v>-8.4346764571757661E-4</v>
      </c>
      <c r="NI209" s="12"/>
      <c r="NJ209" s="11">
        <f t="shared" si="1829"/>
        <v>-8.3094033636571822E-4</v>
      </c>
      <c r="NK209" s="10">
        <f t="shared" si="1635"/>
        <v>93.372833358629919</v>
      </c>
      <c r="NL209" s="9">
        <f t="shared" si="1388"/>
        <v>88.984487714873893</v>
      </c>
      <c r="NM209" s="9">
        <f t="shared" si="1389"/>
        <v>97.752766810593869</v>
      </c>
      <c r="NN209" s="120">
        <f t="shared" si="1636"/>
        <v>93.368627262733881</v>
      </c>
      <c r="NO209" s="15">
        <f t="shared" si="1637"/>
        <v>-8.5506218836485189E-4</v>
      </c>
      <c r="NP209" s="12"/>
      <c r="NQ209" s="11">
        <f t="shared" si="1830"/>
        <v>-8.4264358462256446E-4</v>
      </c>
      <c r="NR209" s="10">
        <f t="shared" si="1638"/>
        <v>93.451814360093636</v>
      </c>
      <c r="NS209" s="9">
        <f t="shared" si="1390"/>
        <v>89.004580612681124</v>
      </c>
      <c r="NT209" s="9">
        <f t="shared" si="1391"/>
        <v>97.891810336389014</v>
      </c>
      <c r="NU209" s="120">
        <f t="shared" si="1639"/>
        <v>93.448195474535069</v>
      </c>
      <c r="NV209" s="15">
        <f t="shared" si="1640"/>
        <v>-8.6666197700802658E-4</v>
      </c>
      <c r="NW209" s="12"/>
      <c r="NX209" s="11">
        <f t="shared" si="1831"/>
        <v>-8.5435312942343429E-4</v>
      </c>
      <c r="NY209" s="10">
        <f t="shared" si="1641"/>
        <v>93.531365916800169</v>
      </c>
      <c r="NZ209" s="9">
        <f t="shared" si="1392"/>
        <v>89.025222369529672</v>
      </c>
      <c r="OA209" s="9">
        <f t="shared" si="1393"/>
        <v>98.031386211339949</v>
      </c>
      <c r="OB209" s="120">
        <f t="shared" si="1642"/>
        <v>93.528304290434818</v>
      </c>
      <c r="OC209" s="15">
        <f t="shared" si="1643"/>
        <v>-8.7826015564555695E-4</v>
      </c>
      <c r="OD209" s="12"/>
      <c r="OE209" s="11">
        <f t="shared" si="1832"/>
        <v>-8.6606206586007793E-4</v>
      </c>
      <c r="OF209" s="10">
        <f t="shared" si="1644"/>
        <v>93.611460449237057</v>
      </c>
      <c r="OG209" s="9">
        <f t="shared" si="1394"/>
        <v>89.046420303366887</v>
      </c>
      <c r="OH209" s="9">
        <f t="shared" si="1395"/>
        <v>98.171431707192042</v>
      </c>
      <c r="OI209" s="120">
        <f t="shared" si="1645"/>
        <v>93.608926005279471</v>
      </c>
      <c r="OJ209" s="15">
        <f t="shared" si="1646"/>
        <v>-8.8984989353470257E-4</v>
      </c>
      <c r="OK209" s="12"/>
      <c r="OL209" s="11">
        <f t="shared" si="1833"/>
        <v>-8.7776351223077065E-4</v>
      </c>
      <c r="OM209" s="10">
        <f t="shared" si="1647"/>
        <v>93.692070180346008</v>
      </c>
      <c r="ON209" s="9">
        <f t="shared" si="1396"/>
        <v>89.068181394971049</v>
      </c>
      <c r="OO209" s="9">
        <f t="shared" si="1397"/>
        <v>98.3118841144058</v>
      </c>
      <c r="OP209" s="120">
        <f t="shared" si="1648"/>
        <v>93.690032754688417</v>
      </c>
      <c r="OQ209" s="15">
        <f t="shared" si="1649"/>
        <v>-9.0142439463772501E-4</v>
      </c>
      <c r="OR209" s="12"/>
      <c r="OS209" s="11">
        <f t="shared" si="1834"/>
        <v>-8.8945061958058255E-4</v>
      </c>
      <c r="OT209" s="10">
        <f t="shared" si="1650"/>
        <v>93.773167167785147</v>
      </c>
      <c r="OU209" s="9">
        <f t="shared" si="1398"/>
        <v>89.090512272273614</v>
      </c>
      <c r="OV209" s="9">
        <f t="shared" si="1399"/>
        <v>98.452680822624501</v>
      </c>
      <c r="OW209" s="120">
        <f t="shared" si="1651"/>
        <v>93.771596547449064</v>
      </c>
      <c r="OX209" s="15">
        <f t="shared" si="1652"/>
        <v>-9.1297690699777086E-4</v>
      </c>
      <c r="OY209" s="12"/>
      <c r="OZ209" s="11">
        <f t="shared" si="1835"/>
        <v>-9.011165811781542E-4</v>
      </c>
      <c r="PA209" s="10">
        <f t="shared" si="1653"/>
        <v>93.854723336422182</v>
      </c>
      <c r="PB209" s="9">
        <f t="shared" si="1400"/>
        <v>89.113419195306705</v>
      </c>
      <c r="PC209" s="9">
        <f t="shared" si="1401"/>
        <v>98.593759125714556</v>
      </c>
      <c r="PD209" s="120">
        <f t="shared" si="1654"/>
        <v>93.853589160510637</v>
      </c>
      <c r="PE209" s="15">
        <f t="shared" si="1655"/>
        <v>-9.2450070519471965E-4</v>
      </c>
      <c r="PF209" s="12"/>
      <c r="PG209" s="11">
        <f t="shared" si="1836"/>
        <v>-9.127546149471377E-4</v>
      </c>
      <c r="PH209" s="10">
        <f t="shared" si="1656"/>
        <v>93.936710372774257</v>
      </c>
      <c r="PI209" s="9">
        <f t="shared" si="1402"/>
        <v>89.136908040468285</v>
      </c>
      <c r="PJ209" s="9">
        <f t="shared" si="1403"/>
        <v>98.73505650475397</v>
      </c>
      <c r="PK209" s="120">
        <f t="shared" si="1657"/>
        <v>93.935982272611128</v>
      </c>
      <c r="PL209" s="15">
        <f t="shared" si="1658"/>
        <v>-9.3598911947601168E-4</v>
      </c>
      <c r="PM209" s="12"/>
      <c r="PN209" s="11">
        <f t="shared" si="1837"/>
        <v>-9.2435799280047226E-4</v>
      </c>
      <c r="PO209" s="10">
        <f t="shared" si="1659"/>
        <v>94.019099859252208</v>
      </c>
      <c r="PP209" s="9">
        <f t="shared" si="1404"/>
        <v>89.160984286463886</v>
      </c>
      <c r="PQ209" s="9">
        <f t="shared" si="1405"/>
        <v>98.876510948092957</v>
      </c>
      <c r="PR209" s="120">
        <f t="shared" si="1660"/>
        <v>94.018747617278422</v>
      </c>
      <c r="PS209" s="15">
        <f t="shared" si="1661"/>
        <v>-9.4743556833913546E-4</v>
      </c>
      <c r="PT209" s="12"/>
      <c r="PU209" s="11">
        <f t="shared" si="1838"/>
        <v>-9.3592007345870908E-4</v>
      </c>
      <c r="PV209" s="10">
        <f t="shared" si="1662"/>
        <v>94.101863427929217</v>
      </c>
      <c r="PW209" s="9">
        <f t="shared" si="1406"/>
        <v>89.18565300223878</v>
      </c>
      <c r="PX209" s="9">
        <f t="shared" si="1407"/>
        <v>99.018060850286773</v>
      </c>
      <c r="PY209" s="120">
        <f t="shared" si="1663"/>
        <v>94.101856926262769</v>
      </c>
      <c r="PZ209" s="15">
        <f t="shared" si="1664"/>
        <v>-9.588335498526135E-4</v>
      </c>
      <c r="QA209" s="12"/>
      <c r="QB209" s="11">
        <f t="shared" si="1839"/>
        <v>-9.4743429381204428E-4</v>
      </c>
      <c r="QC209" s="10">
        <f t="shared" si="1665"/>
        <v>94.184972703728278</v>
      </c>
      <c r="QD209" s="9">
        <f t="shared" si="1408"/>
        <v>89.210918834871066</v>
      </c>
      <c r="QE209" s="9">
        <f t="shared" si="1409"/>
        <v>99.159644941604412</v>
      </c>
      <c r="QF209" s="120">
        <f t="shared" si="1666"/>
        <v>94.185281888237739</v>
      </c>
      <c r="QG209" s="15">
        <f t="shared" si="1667"/>
        <v>-9.7017663596250347E-4</v>
      </c>
      <c r="QH209" s="12"/>
      <c r="QI209" s="11">
        <f t="shared" si="1840"/>
        <v>-9.5889416328170159E-4</v>
      </c>
      <c r="QJ209" s="10">
        <f t="shared" si="1668"/>
        <v>94.268399262953523</v>
      </c>
      <c r="QK209" s="9">
        <f t="shared" si="1410"/>
        <v>89.23678599757298</v>
      </c>
      <c r="QL209" s="9">
        <f t="shared" si="1411"/>
        <v>99.301201645816093</v>
      </c>
      <c r="QM209" s="120">
        <f t="shared" si="1669"/>
        <v>94.268993821694536</v>
      </c>
      <c r="QN209" s="15">
        <f t="shared" si="1670"/>
        <v>-9.8145841103539706E-4</v>
      </c>
      <c r="QO209" s="12"/>
      <c r="QP209" s="11">
        <f t="shared" si="1841"/>
        <v>-9.7029320212586282E-4</v>
      </c>
      <c r="QQ209" s="10">
        <f t="shared" si="1671"/>
        <v>94.352114304521706</v>
      </c>
      <c r="QR209" s="9">
        <f t="shared" si="1412"/>
        <v>89.26325825479077</v>
      </c>
      <c r="QS209" s="9">
        <f t="shared" si="1413"/>
        <v>99.442670636443964</v>
      </c>
      <c r="QT209" s="120">
        <f t="shared" si="1672"/>
        <v>94.352964445617374</v>
      </c>
      <c r="QU209" s="15">
        <f t="shared" si="1673"/>
        <v>-9.9267262507341078E-4</v>
      </c>
      <c r="QV209" s="12"/>
      <c r="QW209" s="11">
        <f t="shared" si="1842"/>
        <v>-9.8162509553010278E-4</v>
      </c>
      <c r="QX209" s="10">
        <f t="shared" si="1674"/>
        <v>94.436089424701805</v>
      </c>
      <c r="QY209" s="9">
        <f t="shared" si="1414"/>
        <v>89.290338915907711</v>
      </c>
      <c r="QZ209" s="9">
        <f t="shared" si="1415"/>
        <v>99.583992190936428</v>
      </c>
      <c r="RA209" s="120">
        <f t="shared" si="1675"/>
        <v>94.437165553422062</v>
      </c>
      <c r="RB209" s="15">
        <f t="shared" si="1676"/>
        <v>-1.0038131313488197E-3</v>
      </c>
      <c r="RC209" s="12"/>
      <c r="RD209" s="11">
        <f t="shared" si="1843"/>
        <v>-9.928836310272777E-4</v>
      </c>
      <c r="RE209" s="10">
        <f t="shared" si="1677"/>
        <v>94.52029628947804</v>
      </c>
      <c r="RF209" s="9">
        <f t="shared" si="1416"/>
        <v>89.318030826240872</v>
      </c>
      <c r="RG209" s="9">
        <f t="shared" si="1417"/>
        <v>99.725106022698256</v>
      </c>
      <c r="RH209" s="120">
        <f t="shared" si="1678"/>
        <v>94.521568424469564</v>
      </c>
      <c r="RI209" s="15">
        <f t="shared" si="1679"/>
        <v>-1.0148737733843469E-3</v>
      </c>
      <c r="RJ209" s="12"/>
      <c r="RK209" s="11">
        <f t="shared" si="1844"/>
        <v>-1.0040625849646603E-3</v>
      </c>
      <c r="RL209" s="10">
        <f t="shared" si="1680"/>
        <v>94.604706042987289</v>
      </c>
      <c r="RM209" s="9">
        <f t="shared" si="1418"/>
        <v>89.34633635229018</v>
      </c>
      <c r="RN209" s="9">
        <f t="shared" si="1419"/>
        <v>99.865953682748312</v>
      </c>
      <c r="RO209" s="120">
        <f t="shared" si="1681"/>
        <v>94.606145017519253</v>
      </c>
      <c r="RP209" s="15">
        <f t="shared" si="1682"/>
        <v>-1.0258486205956903E-3</v>
      </c>
      <c r="RQ209" s="12"/>
      <c r="RR209" s="11">
        <f t="shared" si="1845"/>
        <v>-1.015155959497576E-3</v>
      </c>
      <c r="RS209" s="10">
        <f t="shared" si="1683"/>
        <v>94.689290507495514</v>
      </c>
      <c r="RT209" s="9">
        <f t="shared" si="1420"/>
        <v>89.375257380504095</v>
      </c>
      <c r="RU209" s="9">
        <f t="shared" si="1421"/>
        <v>100.00647609042069</v>
      </c>
      <c r="RV209" s="120">
        <f t="shared" si="1684"/>
        <v>94.690866735462393</v>
      </c>
      <c r="RW209" s="15">
        <f t="shared" si="1685"/>
        <v>-1.0367317276116219E-3</v>
      </c>
      <c r="RX209" s="12"/>
      <c r="RY209" s="11">
        <f t="shared" si="1846"/>
        <v>-1.0261577407192194E-3</v>
      </c>
      <c r="RZ209" s="10">
        <f t="shared" si="1686"/>
        <v>94.774020941557779</v>
      </c>
      <c r="SA209" s="9">
        <f t="shared" si="1422"/>
        <v>89.404795303286946</v>
      </c>
      <c r="SB209" s="9">
        <f t="shared" si="1423"/>
        <v>100.14661564528758</v>
      </c>
      <c r="SC209" s="120">
        <f t="shared" si="1687"/>
        <v>94.775705474287264</v>
      </c>
      <c r="SD209" s="15">
        <f t="shared" si="1688"/>
        <v>-1.0475173415883336E-3</v>
      </c>
      <c r="SE209" s="12"/>
      <c r="SF209" s="11">
        <f t="shared" si="1847"/>
        <v>-1.0370621071958165E-3</v>
      </c>
      <c r="SG209" s="10">
        <f t="shared" si="1689"/>
        <v>94.858869094854413</v>
      </c>
      <c r="SH209" s="9">
        <f t="shared" si="1424"/>
        <v>89.434951017188027</v>
      </c>
      <c r="SI209" s="9">
        <f t="shared" si="1425"/>
        <v>100.28631425228679</v>
      </c>
      <c r="SJ209" s="120">
        <f t="shared" si="1690"/>
        <v>94.860632634737414</v>
      </c>
      <c r="SK209" s="15">
        <f t="shared" si="1691"/>
        <v>-1.058199709801046E-3</v>
      </c>
      <c r="SL209" s="12"/>
      <c r="SM209" s="11">
        <f t="shared" si="1848"/>
        <v>-1.0478632366012926E-3</v>
      </c>
      <c r="SN209" s="10">
        <f t="shared" si="1692"/>
        <v>94.943806214503098</v>
      </c>
      <c r="SO209" s="9">
        <f t="shared" si="1426"/>
        <v>89.46572491077437</v>
      </c>
      <c r="SP209" s="9">
        <f t="shared" si="1427"/>
        <v>100.42551522145905</v>
      </c>
      <c r="SQ209" s="120">
        <f t="shared" si="1693"/>
        <v>94.945620066116703</v>
      </c>
      <c r="SR209" s="15">
        <f t="shared" si="1694"/>
        <v>-1.0687732660845965E-3</v>
      </c>
      <c r="SS209" s="12"/>
      <c r="ST209" s="11">
        <f t="shared" si="1849"/>
        <v>-1.0585554932898353E-3</v>
      </c>
      <c r="SU209" s="10">
        <f t="shared" si="1695"/>
        <v>95.028803994291792</v>
      </c>
      <c r="SV209" s="9">
        <f t="shared" si="1428"/>
        <v>89.497116863773513</v>
      </c>
      <c r="SW209" s="9">
        <f t="shared" si="1429"/>
        <v>100.5641615178005</v>
      </c>
      <c r="SX209" s="120">
        <f t="shared" si="1696"/>
        <v>95.030639190787014</v>
      </c>
      <c r="SY209" s="15">
        <f t="shared" si="1697"/>
        <v>-1.0792324602467323E-3</v>
      </c>
      <c r="SZ209" s="12"/>
      <c r="TA209" s="11">
        <f t="shared" si="1850"/>
        <v>-1.0691332568531558E-3</v>
      </c>
      <c r="TB209" s="10">
        <f t="shared" si="1698"/>
        <v>95.113833694373028</v>
      </c>
      <c r="TC209" s="9">
        <f t="shared" si="1430"/>
        <v>89.529126236969006</v>
      </c>
      <c r="TD209" s="9">
        <f t="shared" si="1431"/>
        <v>100.70220101558397</v>
      </c>
      <c r="TE209" s="120">
        <f t="shared" si="1699"/>
        <v>95.115663626276486</v>
      </c>
      <c r="TF209" s="15">
        <f t="shared" si="1700"/>
        <v>-1.0895722714426412E-3</v>
      </c>
      <c r="TG209" s="12"/>
      <c r="TH209" s="11">
        <f t="shared" si="1851"/>
        <v>-1.0795914385564908E-3</v>
      </c>
      <c r="TI209" s="10">
        <f t="shared" si="1701"/>
        <v>95.198868778709851</v>
      </c>
      <c r="TJ209" s="9">
        <f t="shared" si="1432"/>
        <v>89.561751893227267</v>
      </c>
      <c r="TK209" s="9">
        <f t="shared" si="1433"/>
        <v>100.8396120488257</v>
      </c>
      <c r="TL209" s="120">
        <f t="shared" si="1702"/>
        <v>95.200681971026484</v>
      </c>
      <c r="TM209" s="15">
        <f t="shared" si="1703"/>
        <v>-1.099790697746596E-3</v>
      </c>
      <c r="TN209" s="12"/>
      <c r="TO209" s="11">
        <f t="shared" si="1852"/>
        <v>-1.0899279857680339E-3</v>
      </c>
      <c r="TP209" s="10">
        <f t="shared" si="1704"/>
        <v>95.283897776546411</v>
      </c>
      <c r="TQ209" s="9">
        <f t="shared" si="1434"/>
        <v>89.594992370859018</v>
      </c>
      <c r="TR209" s="9">
        <f t="shared" si="1435"/>
        <v>100.97638366931922</v>
      </c>
      <c r="TS209" s="120">
        <f t="shared" si="1705"/>
        <v>95.285688020089111</v>
      </c>
      <c r="TT209" s="15">
        <f t="shared" si="1706"/>
        <v>-1.109886814055496E-3</v>
      </c>
      <c r="TU209" s="12"/>
      <c r="TV209" s="11">
        <f t="shared" si="1853"/>
        <v>-1.1001419292987684E-3</v>
      </c>
      <c r="TW209" s="10">
        <f t="shared" si="1707"/>
        <v>95.368914443055502</v>
      </c>
      <c r="TX209" s="9">
        <f t="shared" si="1436"/>
        <v>89.62884594721497</v>
      </c>
      <c r="TY209" s="9">
        <f t="shared" si="1437"/>
        <v>101.11250605935697</v>
      </c>
      <c r="TZ209" s="120">
        <f t="shared" si="1708"/>
        <v>95.370676003285979</v>
      </c>
      <c r="UA209" s="15">
        <f t="shared" si="1709"/>
        <v>-1.1198598309580888E-3</v>
      </c>
      <c r="UB209" s="12"/>
      <c r="UC209" s="11">
        <f t="shared" si="1854"/>
        <v>-1.1102324369787774E-3</v>
      </c>
      <c r="UD209" s="10">
        <f t="shared" si="1710"/>
        <v>95.453912970024632</v>
      </c>
      <c r="UE209" s="9">
        <f t="shared" si="1438"/>
        <v>89.663310647438806</v>
      </c>
      <c r="UF209" s="9">
        <f t="shared" si="1439"/>
        <v>101.24797048896707</v>
      </c>
      <c r="UG209" s="120">
        <f t="shared" si="1711"/>
        <v>95.455640568202938</v>
      </c>
      <c r="UH209" s="15">
        <f t="shared" si="1712"/>
        <v>-1.129709089711202E-3</v>
      </c>
      <c r="UI209" s="12"/>
      <c r="UJ209" s="11">
        <f t="shared" si="1855"/>
        <v>-1.1201988086564578E-3</v>
      </c>
      <c r="UK209" s="10">
        <f t="shared" si="1713"/>
        <v>95.538887968866092</v>
      </c>
      <c r="UL209" s="9">
        <f t="shared" si="1440"/>
        <v>89.698384253337935</v>
      </c>
      <c r="UM209" s="9">
        <f t="shared" si="1441"/>
        <v>101.38276927315205</v>
      </c>
      <c r="UN209" s="120">
        <f t="shared" si="1714"/>
        <v>95.540576763244985</v>
      </c>
      <c r="UO209" s="15">
        <f t="shared" si="1715"/>
        <v>-1.139434057204742E-3</v>
      </c>
      <c r="UP209" s="12"/>
      <c r="UQ209" s="11">
        <f t="shared" si="1856"/>
        <v>-1.1300404711819616E-3</v>
      </c>
      <c r="UR209" s="10">
        <f t="shared" si="1716"/>
        <v>95.623834453679095</v>
      </c>
      <c r="US209" s="9">
        <f t="shared" si="1442"/>
        <v>89.734064312341673</v>
      </c>
      <c r="UT209" s="9">
        <f t="shared" si="1443"/>
        <v>101.51689572924869</v>
      </c>
      <c r="UU209" s="120">
        <f t="shared" si="1717"/>
        <v>95.62548002079518</v>
      </c>
      <c r="UV209" s="15">
        <f t="shared" si="1718"/>
        <v>-1.149034320929923E-3</v>
      </c>
      <c r="UW209" s="12"/>
      <c r="UX209" s="11">
        <f t="shared" si="1857"/>
        <v>-1.1397569733896246E-3</v>
      </c>
      <c r="UY209" s="10">
        <f t="shared" si="1719"/>
        <v>95.708747824408789</v>
      </c>
      <c r="UZ209" s="9">
        <f t="shared" si="1444"/>
        <v>89.770348146518089</v>
      </c>
      <c r="VA209" s="9">
        <f t="shared" si="1445"/>
        <v>101.65034413451326</v>
      </c>
      <c r="VB209" s="120">
        <f t="shared" si="1720"/>
        <v>95.710346140515668</v>
      </c>
      <c r="VC209" s="15">
        <f t="shared" si="1721"/>
        <v>-1.1585095839637734E-3</v>
      </c>
      <c r="VD209" s="12"/>
      <c r="VE209" s="11">
        <f t="shared" si="1858"/>
        <v>-1.1493479810925451E-3</v>
      </c>
      <c r="VF209" s="10">
        <f t="shared" si="1722"/>
        <v>95.793623850140335</v>
      </c>
      <c r="VG209" s="9">
        <f t="shared" si="1446"/>
        <v>89.807232861621969</v>
      </c>
      <c r="VH209" s="9">
        <f t="shared" si="1447"/>
        <v>101.78310968403127</v>
      </c>
      <c r="VI209" s="120">
        <f t="shared" si="1723"/>
        <v>95.795171272826622</v>
      </c>
      <c r="VJ209" s="15">
        <f t="shared" si="1724"/>
        <v>-1.1678596599822735E-3</v>
      </c>
      <c r="VK209" s="12"/>
      <c r="VL209" s="11">
        <f t="shared" si="1859"/>
        <v>-1.1588132721018758E-3</v>
      </c>
      <c r="VM209" s="10">
        <f t="shared" si="1725"/>
        <v>95.878458652564305</v>
      </c>
      <c r="VN209" s="9">
        <f t="shared" si="1448"/>
        <v>89.844715356148015</v>
      </c>
      <c r="VO209" s="9">
        <f t="shared" si="1449"/>
        <v>101.91518844904759</v>
      </c>
      <c r="VP209" s="120">
        <f t="shared" si="1726"/>
        <v>95.87995190259781</v>
      </c>
      <c r="VQ209" s="15">
        <f t="shared" si="1727"/>
        <v>-1.1770844683139403E-3</v>
      </c>
      <c r="VR209" s="12"/>
      <c r="VS209" s="11">
        <f t="shared" si="1860"/>
        <v>-1.1681527312828834E-3</v>
      </c>
      <c r="VT209" s="10">
        <f t="shared" si="1728"/>
        <v>95.963248689648822</v>
      </c>
      <c r="VU209" s="9">
        <f t="shared" si="1450"/>
        <v>89.882792330364779</v>
      </c>
      <c r="VV209" s="9">
        <f t="shared" si="1451"/>
        <v>102.0465773357961</v>
      </c>
      <c r="VW209" s="120">
        <f t="shared" si="1729"/>
        <v>95.96468483308044</v>
      </c>
      <c r="VX209" s="15">
        <f t="shared" si="1730"/>
        <v>-1.1861840290440314E-3</v>
      </c>
      <c r="VY209" s="12"/>
      <c r="VZ209" s="11">
        <f t="shared" si="1861"/>
        <v>-1.1773663456581044E-3</v>
      </c>
      <c r="WA209" s="10">
        <f t="shared" si="1731"/>
        <v>96.047990739546236</v>
      </c>
      <c r="WB209" s="9">
        <f t="shared" si="1452"/>
        <v>89.921460295306545</v>
      </c>
      <c r="WC209" s="9">
        <f t="shared" si="1453"/>
        <v>102.17727404491167</v>
      </c>
      <c r="WD209" s="120">
        <f t="shared" si="1732"/>
        <v>96.049367170109107</v>
      </c>
      <c r="WE209" s="15">
        <f t="shared" si="1733"/>
        <v>-1.1951584581796335E-3</v>
      </c>
      <c r="WF209" s="12"/>
      <c r="WG209" s="11">
        <f t="shared" si="1862"/>
        <v>-1.1864541995681081E-3</v>
      </c>
      <c r="WH209" s="10">
        <f t="shared" si="1734"/>
        <v>96.132681884764708</v>
      </c>
      <c r="WI209" s="9">
        <f t="shared" si="1454"/>
        <v>89.960715581701535</v>
      </c>
      <c r="WJ209" s="9">
        <f t="shared" si="1455"/>
        <v>102.30727703149164</v>
      </c>
      <c r="WK209" s="120">
        <f t="shared" si="1735"/>
        <v>96.133996306596586</v>
      </c>
      <c r="WL209" s="15">
        <f t="shared" si="1736"/>
        <v>-1.2040079628842821E-3</v>
      </c>
      <c r="WM209" s="12"/>
      <c r="WN209" s="11">
        <f t="shared" si="1863"/>
        <v>-1.1954164698987201E-3</v>
      </c>
      <c r="WO209" s="10">
        <f t="shared" si="1737"/>
        <v>96.217319496628079</v>
      </c>
      <c r="WP209" s="9">
        <f t="shared" si="1456"/>
        <v>90.000554348816749</v>
      </c>
      <c r="WQ209" s="9">
        <f t="shared" si="1457"/>
        <v>102.4365854658696</v>
      </c>
      <c r="WR209" s="120">
        <f t="shared" si="1738"/>
        <v>96.218569907343181</v>
      </c>
      <c r="WS209" s="15">
        <f t="shared" si="1739"/>
        <v>-1.2127328367901907E-3</v>
      </c>
      <c r="WT209" s="12"/>
      <c r="WU209" s="11">
        <f t="shared" si="1864"/>
        <v>-1.2042534213829517E-3</v>
      </c>
      <c r="WV209" s="10">
        <f t="shared" si="1740"/>
        <v>96.301901220045821</v>
      </c>
      <c r="WW209" s="9">
        <f t="shared" si="1458"/>
        <v>90.040972593200848</v>
      </c>
      <c r="WX209" s="9">
        <f t="shared" si="1459"/>
        <v>102.56519919516042</v>
      </c>
      <c r="WY209" s="120">
        <f t="shared" si="1741"/>
        <v>96.30308589418064</v>
      </c>
      <c r="WZ209" s="15">
        <f t="shared" si="1742"/>
        <v>-1.2213334553956192E-3</v>
      </c>
      <c r="XA209" s="12"/>
      <c r="XB209" s="11">
        <f t="shared" si="1865"/>
        <v>-1.2129654019854303E-3</v>
      </c>
      <c r="XC209" s="10">
        <f t="shared" si="1743"/>
        <v>96.386424958613844</v>
      </c>
      <c r="XD209" s="9">
        <f t="shared" si="1460"/>
        <v>90.081966157308287</v>
      </c>
      <c r="XE209" s="9">
        <f t="shared" si="1461"/>
        <v>102.69311870562741</v>
      </c>
      <c r="XF209" s="120">
        <f t="shared" si="1744"/>
        <v>96.38754243146785</v>
      </c>
      <c r="XG209" s="15">
        <f t="shared" si="1745"/>
        <v>-1.2298102715540098E-3</v>
      </c>
      <c r="XH209" s="12"/>
      <c r="XI209" s="11">
        <f t="shared" si="1866"/>
        <v>-1.2215528383760993E-3</v>
      </c>
      <c r="XJ209" s="10">
        <f t="shared" si="1746"/>
        <v>96.470888860063525</v>
      </c>
      <c r="XK209" s="9">
        <f t="shared" si="1462"/>
        <v>90.123530737989128</v>
      </c>
      <c r="XL209" s="9">
        <f t="shared" si="1463"/>
        <v>102.82034508591101</v>
      </c>
      <c r="XM209" s="120">
        <f t="shared" si="1747"/>
        <v>96.471937911950079</v>
      </c>
      <c r="XN209" s="15">
        <f t="shared" si="1748"/>
        <v>-1.2381638110602251E-3</v>
      </c>
      <c r="XO209" s="12"/>
      <c r="XP209" s="11">
        <f t="shared" si="1867"/>
        <v>-1.2300162314987596E-3</v>
      </c>
      <c r="XQ209" s="10">
        <f t="shared" si="1749"/>
        <v>96.555291302071254</v>
      </c>
      <c r="XR209" s="9">
        <f t="shared" si="1464"/>
        <v>90.165661894830464</v>
      </c>
      <c r="XS209" s="9">
        <f t="shared" si="1465"/>
        <v>102.94687999116425</v>
      </c>
      <c r="XT209" s="120">
        <f t="shared" si="1750"/>
        <v>96.556270942997358</v>
      </c>
      <c r="XU209" s="15">
        <f t="shared" si="1751"/>
        <v>-1.2463946683396762E-3</v>
      </c>
      <c r="XV209" s="12"/>
      <c r="XW209" s="11">
        <f t="shared" si="1868"/>
        <v>-1.2383561522404482E-3</v>
      </c>
      <c r="XX209" s="10">
        <f t="shared" si="1752"/>
        <v>96.639630878444592</v>
      </c>
      <c r="XY209" s="9">
        <f t="shared" si="1466"/>
        <v>90.208355058336736</v>
      </c>
      <c r="XZ209" s="9">
        <f t="shared" si="1467"/>
        <v>103.07272560812213</v>
      </c>
      <c r="YA209" s="120">
        <f t="shared" si="1753"/>
        <v>96.640540333229438</v>
      </c>
      <c r="YB209" s="15">
        <f t="shared" si="1754"/>
        <v>-1.2545035022442621E-3</v>
      </c>
      <c r="YC209" s="12"/>
      <c r="YD209" s="11">
        <f t="shared" si="1869"/>
        <v>-1.2465732372056832E-3</v>
      </c>
      <c r="YE209" s="10">
        <f t="shared" si="1755"/>
        <v>96.723906385692487</v>
      </c>
      <c r="YF209" s="9">
        <f t="shared" si="1468"/>
        <v>90.251605537937579</v>
      </c>
      <c r="YG209" s="9">
        <f t="shared" si="1469"/>
        <v>103.19788462113699</v>
      </c>
      <c r="YH209" s="120">
        <f t="shared" si="1756"/>
        <v>96.724745079537286</v>
      </c>
      <c r="YI209" s="15">
        <f t="shared" si="1757"/>
        <v>-1.2624910319592919E-3</v>
      </c>
      <c r="YJ209" s="12"/>
      <c r="YK209" s="11">
        <f t="shared" si="1870"/>
        <v>-1.2546681846000562E-3</v>
      </c>
      <c r="YL209" s="10">
        <f t="shared" si="1758"/>
        <v>96.808116809990366</v>
      </c>
      <c r="YM209" s="9">
        <f t="shared" si="1470"/>
        <v>90.295408529813074</v>
      </c>
      <c r="YN209" s="9">
        <f t="shared" si="1471"/>
        <v>103.32236017919767</v>
      </c>
      <c r="YO209" s="120">
        <f t="shared" si="1759"/>
        <v>96.808884354505381</v>
      </c>
      <c r="YP209" s="15">
        <f t="shared" si="1760"/>
        <v>-1.270358033024187E-3</v>
      </c>
      <c r="YQ209" s="12"/>
      <c r="YR209" s="11">
        <f t="shared" si="1871"/>
        <v>-1.2626417502260066E-3</v>
      </c>
      <c r="YS209" s="10">
        <f t="shared" si="1761"/>
        <v>96.892261314544186</v>
      </c>
      <c r="YT209" s="9">
        <f t="shared" si="1472"/>
        <v>90.339759124527504</v>
      </c>
      <c r="YU209" s="9">
        <f t="shared" si="1473"/>
        <v>103.44615586395543</v>
      </c>
      <c r="YV209" s="120">
        <f t="shared" si="1762"/>
        <v>96.892957494241472</v>
      </c>
      <c r="YW209" s="15">
        <f t="shared" si="1763"/>
        <v>-1.27810533347E-3</v>
      </c>
      <c r="YX209" s="12"/>
      <c r="YY209" s="11">
        <f t="shared" si="1872"/>
        <v>-1.2704947435941112E-3</v>
      </c>
      <c r="YZ209" s="10">
        <f t="shared" si="1764"/>
        <v>96.97633922736091</v>
      </c>
      <c r="ZA209" s="9">
        <f t="shared" si="1474"/>
        <v>90.384652314463963</v>
      </c>
      <c r="ZB209" s="9">
        <f t="shared" si="1475"/>
        <v>103.56927565876563</v>
      </c>
      <c r="ZC209" s="120">
        <f t="shared" si="1765"/>
        <v>96.976963986614805</v>
      </c>
      <c r="ZD209" s="15">
        <f t="shared" si="1766"/>
        <v>-1.2857338100754436E-3</v>
      </c>
      <c r="ZE209" s="12"/>
      <c r="ZF209" s="11">
        <f t="shared" si="1873"/>
        <v>-1.2782280241516494E-3</v>
      </c>
      <c r="ZG209" s="10">
        <f t="shared" si="1767"/>
        <v>97.060350029426331</v>
      </c>
      <c r="ZH209" s="9">
        <f t="shared" si="1476"/>
        <v>90.43008300105322</v>
      </c>
      <c r="ZI209" s="9">
        <f t="shared" si="1477"/>
        <v>103.69172391875856</v>
      </c>
      <c r="ZJ209" s="120">
        <f t="shared" si="1768"/>
        <v>97.060903459905887</v>
      </c>
      <c r="ZK209" s="15">
        <f t="shared" si="1769"/>
        <v>-1.2932443847433078E-3</v>
      </c>
      <c r="ZL209" s="12"/>
      <c r="ZM209" s="11">
        <f t="shared" si="1874"/>
        <v>-1.2858424976305331E-3</v>
      </c>
      <c r="ZN209" s="10">
        <f t="shared" si="1770"/>
        <v>97.144293343293839</v>
      </c>
      <c r="ZO209" s="9">
        <f t="shared" si="1478"/>
        <v>90.476046001791303</v>
      </c>
      <c r="ZP209" s="9">
        <f t="shared" si="1479"/>
        <v>103.81350534194105</v>
      </c>
      <c r="ZQ209" s="120">
        <f t="shared" si="1771"/>
        <v>97.144775671866171</v>
      </c>
      <c r="ZR209" s="15">
        <f t="shared" si="1772"/>
        <v>-1.3006380209980345E-3</v>
      </c>
      <c r="ZS209" s="12"/>
      <c r="ZT209" s="11">
        <f t="shared" si="1875"/>
        <v>-1.2933391125155048E-3</v>
      </c>
      <c r="ZU209" s="10">
        <f t="shared" si="1773"/>
        <v>97.228168922082688</v>
      </c>
      <c r="ZV209" s="9">
        <f t="shared" si="1480"/>
        <v>90.522536057041421</v>
      </c>
      <c r="ZW209" s="9">
        <f t="shared" si="1481"/>
        <v>103.93462494133392</v>
      </c>
      <c r="ZX209" s="120">
        <f t="shared" si="1774"/>
        <v>97.228580499187672</v>
      </c>
      <c r="ZY209" s="15">
        <f t="shared" si="1775"/>
        <v>-1.3079157206053081E-3</v>
      </c>
      <c r="ZZ209" s="12"/>
      <c r="AAA209" s="11">
        <f t="shared" si="1876"/>
        <v>-1.3007188566335961E-3</v>
      </c>
      <c r="AAB209" s="10">
        <f t="shared" si="1776"/>
        <v>97.311976638886023</v>
      </c>
      <c r="AAC209" s="9">
        <f t="shared" si="1482"/>
        <v>90.569547836616479</v>
      </c>
      <c r="AAD209" s="9">
        <f t="shared" si="1483"/>
        <v>104.05508801814187</v>
      </c>
      <c r="AAE209" s="120">
        <f t="shared" si="1777"/>
        <v>97.312317927379183</v>
      </c>
      <c r="AAF209" s="15">
        <f t="shared" si="1778"/>
        <v>-1.3150785203137323E-3</v>
      </c>
      <c r="AAG209" s="12"/>
      <c r="AAH209" s="11">
        <f t="shared" si="1877"/>
        <v>-1.3079827538650666E-3</v>
      </c>
      <c r="AAI209" s="10">
        <f t="shared" si="1779"/>
        <v>97.395716476585676</v>
      </c>
      <c r="AAJ209" s="9">
        <f t="shared" si="1484"/>
        <v>90.617075946139806</v>
      </c>
      <c r="AAK209" s="9">
        <f t="shared" si="1485"/>
        <v>104.17490013595368</v>
      </c>
      <c r="AAL209" s="120">
        <f t="shared" si="1780"/>
        <v>97.395988041046735</v>
      </c>
      <c r="AAM209" s="15">
        <f t="shared" si="1781"/>
        <v>-1.3221274887186129E-3</v>
      </c>
      <c r="AAN209" s="12"/>
      <c r="AAO209" s="11">
        <f t="shared" si="1782"/>
        <v>-1.3151318609759576E-3</v>
      </c>
      <c r="AAP209" s="10">
        <f t="shared" si="1783"/>
        <v>97.479388518071403</v>
      </c>
      <c r="AAQ209" s="9">
        <f t="shared" si="1486"/>
        <v>90.665114933182124</v>
      </c>
      <c r="AAR209" s="9">
        <f t="shared" si="1487"/>
        <v>104.29406709596338</v>
      </c>
      <c r="AAS209" s="120">
        <f t="shared" si="1784"/>
        <v>97.479591014572748</v>
      </c>
      <c r="AAT209" s="15">
        <f t="shared" si="1785"/>
        <v>-1.329063723247135E-3</v>
      </c>
      <c r="AAU209" s="12"/>
      <c r="AAV209" s="11">
        <f t="shared" si="1786"/>
        <v>-1.3221672645716514E-3</v>
      </c>
      <c r="AAW209" s="10">
        <f t="shared" si="1787"/>
        <v>97.562992936859274</v>
      </c>
      <c r="AAX209" s="9">
        <f t="shared" si="1488"/>
        <v>90.713659293173805</v>
      </c>
      <c r="AAY209" s="9">
        <f t="shared" si="1489"/>
        <v>104.41259491320218</v>
      </c>
      <c r="AAZ209" s="120">
        <f t="shared" si="1788"/>
        <v>97.563127103187995</v>
      </c>
      <c r="ABA209" s="15">
        <f t="shared" si="1789"/>
        <v>-1.3358883472639825E-3</v>
      </c>
      <c r="ABB209" s="12"/>
      <c r="ABC209" s="11">
        <f t="shared" si="1227"/>
        <v>-1.3290900781706577E-3</v>
      </c>
      <c r="ABD209" s="10">
        <f t="shared" si="1228"/>
        <v>97.646529988103737</v>
      </c>
      <c r="ABE209" s="9">
        <f t="shared" si="1490"/>
        <v>90.762703475092152</v>
      </c>
      <c r="ABF209" s="9">
        <f t="shared" si="1229"/>
        <v>104.53048979377422</v>
      </c>
      <c r="ABG209" s="120">
        <f t="shared" si="1790"/>
        <v>97.646596634433195</v>
      </c>
      <c r="ABH209" s="15">
        <f t="shared" si="1230"/>
        <v>-1.3426025072968244E-3</v>
      </c>
      <c r="ABI209" s="12"/>
      <c r="ABJ209" s="11">
        <f t="shared" si="1231"/>
        <v>-1.3359014393980781E-3</v>
      </c>
      <c r="ABK209" s="10">
        <f t="shared" si="1232"/>
        <v>97.72999999999999</v>
      </c>
      <c r="ABL209" s="9">
        <f t="shared" si="1491"/>
        <v>90.812241886924141</v>
      </c>
      <c r="ABM209" s="9"/>
      <c r="ABN209" s="101">
        <f t="shared" si="1791"/>
        <v>97.72999999999999</v>
      </c>
      <c r="ABO209" s="15">
        <f t="shared" si="1233"/>
        <v>-1.349207370379591E-3</v>
      </c>
      <c r="ABP209" s="11"/>
      <c r="ABQ209" s="11"/>
    </row>
    <row r="210" spans="1:745" x14ac:dyDescent="0.2">
      <c r="A210" s="1">
        <f t="shared" si="1492"/>
        <v>175.2</v>
      </c>
      <c r="B210" s="1">
        <f t="shared" si="1792"/>
        <v>-530.86680486868977</v>
      </c>
      <c r="C210" s="1">
        <f t="shared" si="1793"/>
        <v>-2564065.8939724509</v>
      </c>
      <c r="D210" s="2">
        <f t="shared" si="1794"/>
        <v>119.74</v>
      </c>
      <c r="E210" s="7">
        <f t="shared" si="1795"/>
        <v>2.8300000000000001E-3</v>
      </c>
      <c r="F210" s="1">
        <f t="shared" si="1796"/>
        <v>6.2352202539999999E-2</v>
      </c>
      <c r="G210" s="2">
        <f t="shared" si="1797"/>
        <v>3500</v>
      </c>
      <c r="H210" s="3">
        <f t="shared" ref="H210:H220" si="1879">G210/60</f>
        <v>58.333333333333336</v>
      </c>
      <c r="I210" s="3">
        <f t="shared" ref="I210:I220" si="1880">2*3.1416*H210</f>
        <v>366.52</v>
      </c>
      <c r="J210" s="1">
        <f t="shared" si="1798"/>
        <v>0.77</v>
      </c>
      <c r="K210" s="1">
        <f t="shared" si="1799"/>
        <v>0.65</v>
      </c>
      <c r="L210" s="1">
        <f t="shared" ref="L210:L220" si="1881">J210*K210</f>
        <v>0.50050000000000006</v>
      </c>
      <c r="M210" s="40">
        <f t="shared" ref="M210:M220" si="1882">1000*E210*D210/(75*L210)</f>
        <v>9.0273513153513143</v>
      </c>
      <c r="N210" s="40">
        <f t="shared" ref="N210:N220" si="1883">M210*75.9</f>
        <v>685.17596483516479</v>
      </c>
      <c r="O210" s="1">
        <f t="shared" si="1800"/>
        <v>22.01</v>
      </c>
      <c r="P210" s="1">
        <f t="shared" si="1801"/>
        <v>101</v>
      </c>
      <c r="Q210" s="2">
        <f t="shared" si="1802"/>
        <v>9568.08</v>
      </c>
      <c r="R210" s="1">
        <f t="shared" ref="R210:R220" si="1884">Q210/(P210-1)</f>
        <v>95.680800000000005</v>
      </c>
      <c r="S210" s="7">
        <f t="shared" si="1803"/>
        <v>0.1084</v>
      </c>
      <c r="T210" s="7">
        <f t="shared" ref="T210:T220" si="1885">3.1416*S210^2/4</f>
        <v>9.228889823999999E-3</v>
      </c>
      <c r="U210" s="7">
        <f t="shared" ref="U210:U220" si="1886">(2*9.81*T210^2*S210*O210)/(Q210*E210^2)</f>
        <v>5.2029491518009133E-2</v>
      </c>
      <c r="V210" s="40">
        <f t="shared" ref="V210:V220" si="1887">AA210/(9.81*T210)</f>
        <v>5127.2756619537149</v>
      </c>
      <c r="W210" s="1">
        <f t="shared" si="1804"/>
        <v>0</v>
      </c>
      <c r="X210" s="1">
        <f t="shared" si="1805"/>
        <v>119.74</v>
      </c>
      <c r="Y210" s="1">
        <f t="shared" si="1806"/>
        <v>97.72999999999999</v>
      </c>
      <c r="Z210" s="6">
        <f t="shared" ref="Z210:Z220" si="1888">(9.81*N210)/(I210^2*F210)</f>
        <v>0.80246106979523479</v>
      </c>
      <c r="AA210" s="2">
        <f t="shared" si="1807"/>
        <v>464.2</v>
      </c>
      <c r="AB210" s="40">
        <f t="shared" ref="AB210:AB220" si="1889">(U210*R210)/(2*9.81*S210*T210^2)</f>
        <v>27481.926356927921</v>
      </c>
      <c r="AC210" s="1">
        <f t="shared" ref="AC210:AC220" si="1890">R210/AA210</f>
        <v>0.20611977595863853</v>
      </c>
      <c r="AD210" s="2">
        <f t="shared" si="1878"/>
        <v>88</v>
      </c>
      <c r="AE210" s="10">
        <f t="shared" ref="AE210:AE220" si="1891">AD210*AC210</f>
        <v>18.13854028436019</v>
      </c>
      <c r="AF210" s="12">
        <f t="shared" ref="AF210:AF220" si="1892">1/(Z210*AE210+1)</f>
        <v>6.4286057770710628E-2</v>
      </c>
      <c r="AG210" s="43">
        <f t="shared" ref="AG210:AG220" si="1893">AJ210^2-4*AH210</f>
        <v>-1.3275505145470147E-4</v>
      </c>
      <c r="AH210" s="97">
        <f t="shared" ref="AH210:AH220" si="1894">(AF210^2*CoefA-AO210)/CoefC</f>
        <v>3.4201780914269454E-5</v>
      </c>
      <c r="AI210" s="11">
        <f t="shared" ref="AI210:AI220" si="1895">IF(AI209=0,0,IF(AG210&lt;0,0,IF(0.5*(-AJ210+AG210^0.5)&lt;0,0,0.5*(-AJ210+AG210^0.5))))</f>
        <v>0</v>
      </c>
      <c r="AJ210" s="43">
        <f t="shared" ref="AJ210:AJ220" si="1896">(AF210*CoefB-B)/CoefC</f>
        <v>2.0129759567308184E-3</v>
      </c>
      <c r="AK210" s="43"/>
      <c r="AL210" s="11">
        <f t="shared" ref="AL210:AL220" si="1897">IF(AI210&lt;0,0,IF(AL209=0,0,AI210))</f>
        <v>0</v>
      </c>
      <c r="AM210" s="10">
        <f t="shared" ref="AM210:AM220" si="1898">AP209</f>
        <v>88.583704798776935</v>
      </c>
      <c r="AN210" s="9"/>
      <c r="AO210" s="9">
        <f t="shared" ref="AO210:AO220" si="1899">AT210-AS210*(B-_R*ABS(AS210))</f>
        <v>88.419668508988295</v>
      </c>
      <c r="AP210" s="108">
        <f t="shared" ref="AP210:AP220" si="1900">AT210+B*(AQ210-AS210)+_R*AS210*ABS(AS210)</f>
        <v>88.419668508988295</v>
      </c>
      <c r="AQ210" s="15">
        <f t="shared" ref="AQ210:AQ220" si="1901">AL209</f>
        <v>0</v>
      </c>
      <c r="AR210" s="49"/>
      <c r="AS210" s="11">
        <f t="shared" ref="AS210:AS220" si="1902">AX209</f>
        <v>1.5997123369970225E-5</v>
      </c>
      <c r="AT210" s="10">
        <f t="shared" ref="AT210:AT220" si="1903">AW209</f>
        <v>88.501683137460816</v>
      </c>
      <c r="AU210" s="9">
        <f t="shared" ref="AU210:AU220" si="1904">AP210+AQ210*(B-_R*ABS(AQ210))</f>
        <v>88.419668508988295</v>
      </c>
      <c r="AV210" s="9">
        <f t="shared" ref="AV210:AV220" si="1905">BA210-AZ210*(B-_R*ABS(AZ210))</f>
        <v>88.256401923970969</v>
      </c>
      <c r="AW210" s="101">
        <f t="shared" ref="AW210:AW220" si="1906">(AU210+AV210)/2</f>
        <v>88.338035216479625</v>
      </c>
      <c r="AX210" s="15">
        <f t="shared" ref="AX210:AX220" si="1907">(AU210-AW210)/B</f>
        <v>1.5921377723928337E-5</v>
      </c>
      <c r="AY210" s="49"/>
      <c r="AZ210" s="11">
        <f t="shared" ref="AZ210:AZ220" si="1908">BE209</f>
        <v>3.1919860005444521E-5</v>
      </c>
      <c r="BA210" s="10">
        <f t="shared" ref="BA210:BA220" si="1909">BD209</f>
        <v>88.420035844594452</v>
      </c>
      <c r="BB210" s="9">
        <f t="shared" ref="BB210:BB220" si="1910">AW210+AX210*(B-_R*ABS(AX210))</f>
        <v>88.419661542587406</v>
      </c>
      <c r="BC210" s="9">
        <f t="shared" ref="BC210:BC220" si="1911">BH210-BG210*(B-_R*ABS(BG210))</f>
        <v>88.093885297944652</v>
      </c>
      <c r="BD210" s="101">
        <f t="shared" ref="BD210:BD220" si="1912">(BB210+BC210)/2</f>
        <v>88.256773420266029</v>
      </c>
      <c r="BE210" s="15">
        <f t="shared" ref="BE210:BE220" si="1913">(BB210-BD210)/B</f>
        <v>3.1768941843729402E-5</v>
      </c>
      <c r="BF210" s="49"/>
      <c r="BG210" s="11">
        <f t="shared" ref="BG210:BG220" si="1914">BL209</f>
        <v>4.7768757652081773E-5</v>
      </c>
      <c r="BH210" s="10">
        <f t="shared" ref="BH210:BH220" si="1915">BK209</f>
        <v>88.33874617670665</v>
      </c>
      <c r="BI210" s="9">
        <f t="shared" ref="BI210:BI220" si="1916">BD210+BE210*(B-_R*ABS(BE210))</f>
        <v>88.419633806022702</v>
      </c>
      <c r="BJ210" s="9">
        <f t="shared" ref="BJ210:BJ220" si="1917">BO210-BN210*(B-_R*ABS(BN210))</f>
        <v>87.932099109975567</v>
      </c>
      <c r="BK210" s="101">
        <f t="shared" ref="BK210:BK220" si="1918">(BI210+BJ210)/2</f>
        <v>88.175866457999135</v>
      </c>
      <c r="BL210" s="15">
        <f t="shared" ref="BL210:BL220" si="1919">(BI210-BK210)/B</f>
        <v>4.7543249884614434E-5</v>
      </c>
      <c r="BM210" s="49"/>
      <c r="BN210" s="11">
        <f t="shared" ref="BN210:BN220" si="1920">BS209</f>
        <v>6.3544361307702331E-5</v>
      </c>
      <c r="BO210" s="10">
        <f t="shared" ref="BO210:BO220" si="1921">BR209</f>
        <v>88.257797598281272</v>
      </c>
      <c r="BP210" s="9">
        <f t="shared" ref="BP210:BP220" si="1922">BK210+BL210*(B-_R*ABS(BL210))</f>
        <v>88.419571686958889</v>
      </c>
      <c r="BQ210" s="9">
        <f t="shared" ref="BQ210:BQ220" si="1923">BV210-BU210*(B-_R*ABS(BU210))</f>
        <v>87.771024065515761</v>
      </c>
      <c r="BR210" s="101">
        <f t="shared" ref="BR210:BR220" si="1924">(BP210+BQ210)/2</f>
        <v>88.095297876237325</v>
      </c>
      <c r="BS210" s="15">
        <f t="shared" ref="BS210:BS220" si="1925">(BP210-BR210)/B</f>
        <v>6.3244855962747655E-5</v>
      </c>
      <c r="BT210" s="12"/>
      <c r="BU210" s="11">
        <f t="shared" ref="BU210:BU220" si="1926">BZ209</f>
        <v>7.9247212795375568E-5</v>
      </c>
      <c r="BV210" s="10">
        <f t="shared" ref="BV210:BV220" si="1927">BY209</f>
        <v>88.17717378114358</v>
      </c>
      <c r="BW210" s="9">
        <f t="shared" ref="BW210:BW220" si="1928">BR210+BS210*(B-_R*ABS(BS210))</f>
        <v>88.419461761677212</v>
      </c>
      <c r="BX210" s="9">
        <f t="shared" ref="BX210:BX220" si="1929">CC210-CB210*(B-_R*ABS(CB210))</f>
        <v>87.610641097722038</v>
      </c>
      <c r="BY210" s="101">
        <f t="shared" ref="BY210:BY220" si="1930">(BW210+BX210)/2</f>
        <v>88.015051429699625</v>
      </c>
      <c r="BZ210" s="15">
        <f t="shared" ref="BZ210:BZ220" si="1931">(BW210-BY210)/B</f>
        <v>7.8874310382502283E-5</v>
      </c>
      <c r="CA210" s="12"/>
      <c r="CB210" s="11">
        <f t="shared" ref="CB210:CB220" si="1932">CG209</f>
        <v>9.4877850361341069E-5</v>
      </c>
      <c r="CC210" s="10">
        <f t="shared" ref="CC210:CC220" si="1933">CF209</f>
        <v>88.096858603755209</v>
      </c>
      <c r="CD210" s="9">
        <f t="shared" ref="CD210:CD220" si="1934">BY210+BZ210*(B-_R*ABS(BZ210))</f>
        <v>88.41929079230313</v>
      </c>
      <c r="CE210" s="9">
        <f t="shared" ref="CE210:CE220" si="1935">CJ210-CI210*(B-_R*ABS(CI210))</f>
        <v>87.450931368557818</v>
      </c>
      <c r="CF210" s="101">
        <f t="shared" ref="CF210:CF220" si="1936">(CD210+CE210)/2</f>
        <v>87.935111080430474</v>
      </c>
      <c r="CG210" s="15">
        <f t="shared" ref="CG210:CG220" si="1937">(CD210-CF210)/B</f>
        <v>9.4432159258658337E-5</v>
      </c>
      <c r="CH210" s="12"/>
      <c r="CI210" s="11">
        <f t="shared" ref="CI210:CI220" si="1938">CN209</f>
        <v>1.1043680829761669E-4</v>
      </c>
      <c r="CJ210" s="10">
        <f t="shared" ref="CJ210:CJ220" si="1939">CM209</f>
        <v>88.016836150420161</v>
      </c>
      <c r="CK210" s="9">
        <f t="shared" ref="CK210:CK220" si="1940">CF210+CG210*(B-_R*ABS(CG210))</f>
        <v>88.419045724074309</v>
      </c>
      <c r="CL210" s="9">
        <f t="shared" ref="CL210:CL220" si="1941">CQ210-CP210*(B-_R*ABS(CP210))</f>
        <v>87.291876269691983</v>
      </c>
      <c r="CM210" s="101">
        <f t="shared" ref="CM210:CM220" si="1942">(CK210+CL210)/2</f>
        <v>87.855460996883153</v>
      </c>
      <c r="CN210" s="15">
        <f t="shared" ref="CN210:CN220" si="1943">(CK210-CM210)/B</f>
        <v>1.0991894416232841E-4</v>
      </c>
      <c r="CO210" s="12"/>
      <c r="CP210" s="11">
        <f t="shared" ref="CP210:CP220" si="1944">CU209</f>
        <v>1.2592461658807945E-4</v>
      </c>
      <c r="CQ210" s="10">
        <f t="shared" ref="CQ210:CQ220" si="1945">CT209</f>
        <v>87.937090710409592</v>
      </c>
      <c r="CR210" s="9">
        <f t="shared" ref="CR210:CR220" si="1946">CM210+CN210*(B-_R*ABS(CN210))</f>
        <v>88.418713682650349</v>
      </c>
      <c r="CS210" s="9">
        <f t="shared" ref="CS210:CS220" si="1947">CX210-CW210*(B-_R*ABS(CW210))</f>
        <v>87.133457423200738</v>
      </c>
      <c r="CT210" s="101">
        <f t="shared" ref="CT210:CT220" si="1948">(CR210+CS210)/2</f>
        <v>87.776085552925537</v>
      </c>
      <c r="CU210" s="15">
        <f t="shared" ref="CU210:CU220" si="1949">(CR210-CT210)/B</f>
        <v>1.2533520179017313E-4</v>
      </c>
      <c r="CV210" s="12"/>
      <c r="CW210" s="11">
        <f t="shared" ref="CW210:CW220" si="1950">DB209</f>
        <v>1.4134180057759238E-4</v>
      </c>
      <c r="CX210" s="10">
        <f t="shared" ref="CX210:CX220" si="1951">DA209</f>
        <v>87.857606777008996</v>
      </c>
      <c r="CY210" s="9">
        <f t="shared" ref="CY210:CY220" si="1952">CT210+CU210*(B-_R*ABS(CU210))</f>
        <v>88.418281971465419</v>
      </c>
      <c r="CZ210" s="9">
        <f t="shared" ref="CZ210:CZ220" si="1953">DE210-DD210*(B-_R*ABS(DD210))</f>
        <v>86.975656682084221</v>
      </c>
      <c r="DA210" s="101">
        <f t="shared" ref="DA210:DA220" si="1954">(CY210+CZ210)/2</f>
        <v>87.69696932677482</v>
      </c>
      <c r="DB210" s="15">
        <f t="shared" ref="DB210:DB220" si="1955">(CY210-DA210)/B</f>
        <v>1.4068146365583695E-4</v>
      </c>
      <c r="DC210" s="12"/>
      <c r="DD210" s="11">
        <f t="shared" ref="DD210:DD220" si="1956">DI209</f>
        <v>1.5668888066317142E-4</v>
      </c>
      <c r="DE210" s="10">
        <f t="shared" ref="DE210:DE220" si="1957">DH209</f>
        <v>87.778369046494205</v>
      </c>
      <c r="DF210" s="9">
        <f t="shared" ref="DF210:DF220" si="1958">DA210+DB210*(B-_R*ABS(DB210))</f>
        <v>88.417738069124894</v>
      </c>
      <c r="DG210" s="9">
        <f t="shared" ref="DG210:DG220" si="1959">DL210-DK210*(B-_R*ABS(DK210))</f>
        <v>86.818456130604474</v>
      </c>
      <c r="DH210" s="101">
        <f t="shared" ref="DH210:DH220" si="1960">(DF210+DG210)/2</f>
        <v>87.618097099864684</v>
      </c>
      <c r="DI210" s="15">
        <f t="shared" ref="DI210:DI220" si="1961">(DF210-DH210)/B</f>
        <v>1.5595825580314363E-4</v>
      </c>
      <c r="DJ210" s="12"/>
      <c r="DK210" s="11">
        <f t="shared" ref="DK210:DK220" si="1962">DP209</f>
        <v>1.7196637200665434E-4</v>
      </c>
      <c r="DL210" s="10">
        <f t="shared" ref="DL210:DL220" si="1963">DO209</f>
        <v>87.699362417039993</v>
      </c>
      <c r="DM210" s="9">
        <f t="shared" ref="DM210:DM220" si="1964">DH210+DI210*(B-_R*ABS(DI210))</f>
        <v>88.417069626846995</v>
      </c>
      <c r="DN210" s="9">
        <f t="shared" ref="DN210:DN220" si="1965">DS210-DR210*(B-_R*ABS(DR210))</f>
        <v>86.661838084454857</v>
      </c>
      <c r="DO210" s="101">
        <f t="shared" ref="DO210:DO220" si="1966">(DM210+DN210)/2</f>
        <v>87.539453855650919</v>
      </c>
      <c r="DP210" s="15">
        <f t="shared" ref="DP210:DP220" si="1967">(DM210-DO210)/B</f>
        <v>1.7116609854007082E-4</v>
      </c>
      <c r="DQ210" s="12"/>
      <c r="DR210" s="11">
        <f t="shared" ref="DR210:DR220" si="1968">DW209</f>
        <v>1.8717478426802118E-4</v>
      </c>
      <c r="DS210" s="10">
        <f t="shared" ref="DS210:DS220" si="1969">DV209</f>
        <v>87.620571987566649</v>
      </c>
      <c r="DT210" s="9">
        <f t="shared" ref="DT210:DT220" si="1970">DO210+DP210*(B-_R*ABS(DP210))</f>
        <v>88.416264465950121</v>
      </c>
      <c r="DU210" s="9">
        <f t="shared" ref="DU210:DU220" si="1971">DZ210-DY210*(B-_R*ABS(DY210))</f>
        <v>86.50578509076972</v>
      </c>
      <c r="DV210" s="101">
        <f t="shared" ref="DV210:DV220" si="1972">(DT210+DU210)/2</f>
        <v>87.461024778359928</v>
      </c>
      <c r="DW210" s="15">
        <f t="shared" ref="DW210:DW220" si="1973">(DT210-DV210)/B</f>
        <v>1.8630550619277715E-4</v>
      </c>
      <c r="DX210" s="12"/>
      <c r="DY210" s="11">
        <f t="shared" ref="DY210:DY220" si="1974">ED209</f>
        <v>2.0231462135854829E-4</v>
      </c>
      <c r="DZ210" s="10">
        <f t="shared" ref="DZ210:DZ220" si="1975">EC209</f>
        <v>87.541983056529375</v>
      </c>
      <c r="EA210" s="9">
        <f t="shared" ref="EA210:EA220" si="1976">DV210+DW210*(B-_R*ABS(DW210))</f>
        <v>88.41531057538657</v>
      </c>
      <c r="EB210" s="9">
        <f t="shared" ref="EB210:EB220" si="1977">EG210-EF210*(B-_R*ABS(EF210))</f>
        <v>86.35027992798048</v>
      </c>
      <c r="EC210" s="101">
        <f t="shared" ref="EC210:EC220" si="1978">(EA210+EB210)/2</f>
        <v>87.382795251683518</v>
      </c>
      <c r="ED210" s="15">
        <f t="shared" ref="ED210:ED220" si="1979">(EA210-EC210)/B</f>
        <v>2.0137698687915266E-4</v>
      </c>
      <c r="EE210" s="12"/>
      <c r="EF210" s="11">
        <f t="shared" ref="EF210:EF220" si="1980">EK209</f>
        <v>2.1738638121332772E-4</v>
      </c>
      <c r="EG210" s="10">
        <f t="shared" ref="EG210:EG220" si="1981">EJ209</f>
        <v>87.463581120653743</v>
      </c>
      <c r="EH210" s="9">
        <f t="shared" ref="EH210:EH220" si="1982">EC210+ED210*(B-_R*ABS(ED210))</f>
        <v>88.4141961093232</v>
      </c>
      <c r="EI210" s="9">
        <f t="shared" ref="EI210:EI220" si="1983">EN210-EM210*(B-_R*ABS(EM210))</f>
        <v>87.284318911339867</v>
      </c>
      <c r="EJ210" s="101">
        <f t="shared" ref="EJ210:EJ220" si="1984">(EH210+EI210)/2</f>
        <v>87.84925751033154</v>
      </c>
      <c r="EK210" s="15">
        <f t="shared" ref="EK210:EK220" si="1985">(EH210-EJ210)/B</f>
        <v>1.1018299702192984E-4</v>
      </c>
      <c r="EL210" s="12"/>
      <c r="EM210" s="11">
        <f t="shared" ref="EM210:EM220" si="1986">ER209</f>
        <v>1.2609038566328872E-4</v>
      </c>
      <c r="EN210" s="10">
        <f t="shared" ref="EN210:EN220" si="1987">EQ209</f>
        <v>87.930382147709267</v>
      </c>
      <c r="EO210" s="9">
        <f t="shared" ref="EO210:EO220" si="1988">EJ210+EK210*(B-_R*ABS(EK210))</f>
        <v>88.413862470689622</v>
      </c>
      <c r="EP210" s="9">
        <f t="shared" ref="EP210:EP220" si="1989">EU210-ET210*(B-_R*ABS(ET210))</f>
        <v>93.925477322790414</v>
      </c>
      <c r="EQ210" s="101">
        <f t="shared" ref="EQ210:EQ220" si="1990">(EO210+EP210)/2</f>
        <v>91.169669896740018</v>
      </c>
      <c r="ER210" s="15">
        <f t="shared" ref="ER210:ER220" si="1991">(EO210-EQ210)/B</f>
        <v>-5.3747986411175589E-4</v>
      </c>
      <c r="ES210" s="12"/>
      <c r="ET210" s="11">
        <f t="shared" ref="ET210:ET220" si="1992">EY209</f>
        <v>-5.223564038893217E-4</v>
      </c>
      <c r="EU210" s="10">
        <f t="shared" ref="EU210:EU220" si="1993">EX209</f>
        <v>91.254710660606051</v>
      </c>
      <c r="EV210" s="9">
        <f t="shared" ref="EV210:EV220" si="1994">EQ210+ER210*(B-_R*ABS(ER210))</f>
        <v>88.421801576111349</v>
      </c>
      <c r="EW210" s="9">
        <f t="shared" ref="EW210:EW220" si="1995">FB210-FA210*(B-_R*ABS(FA210))</f>
        <v>94.017773922465622</v>
      </c>
      <c r="EX210" s="101">
        <f t="shared" ref="EX210:EX220" si="1996">(EV210+EW210)/2</f>
        <v>91.219787749288486</v>
      </c>
      <c r="EY210" s="15">
        <f t="shared" ref="EY210:EY220" si="1997">(EV210-EX210)/B</f>
        <v>-5.4570621079323483E-4</v>
      </c>
      <c r="EZ210" s="12"/>
      <c r="FA210" s="11">
        <f t="shared" ref="FA210:FA220" si="1998">FF209</f>
        <v>-5.3064910847213027E-4</v>
      </c>
      <c r="FB210" s="10">
        <f t="shared" ref="FB210:FB220" si="1999">FE209</f>
        <v>91.304728257328279</v>
      </c>
      <c r="FC210" s="9">
        <f t="shared" ref="FC210:FC220" si="2000">EX210+EY210*(B-_R*ABS(EY210))</f>
        <v>88.429985563749668</v>
      </c>
      <c r="FD210" s="9">
        <f t="shared" ref="FD210:FD220" si="2001">FI210-FH210*(B-_R*ABS(FH210))</f>
        <v>94.112202022504292</v>
      </c>
      <c r="FE210" s="101">
        <f t="shared" ref="FE210:FE220" si="2002">(FC210+FD210)/2</f>
        <v>91.27109379312698</v>
      </c>
      <c r="FF210" s="15">
        <f t="shared" ref="FF210:FF220" si="2003">(FC210-FE210)/B</f>
        <v>-5.541165360894066E-4</v>
      </c>
      <c r="FG210" s="12"/>
      <c r="FH210" s="11">
        <f t="shared" ref="FH210:FH220" si="2004">FM209</f>
        <v>-5.3912717392021929E-4</v>
      </c>
      <c r="FI210" s="10">
        <f t="shared" ref="FI210:FI220" si="2005">FL209</f>
        <v>91.355936229729963</v>
      </c>
      <c r="FJ210" s="9">
        <f t="shared" ref="FJ210:FJ220" si="2006">FE210+FF210*(B-_R*ABS(FF210))</f>
        <v>88.4384237555536</v>
      </c>
      <c r="FK210" s="9">
        <f t="shared" ref="FK210:FK220" si="2007">FP210-FO210*(B-_R*ABS(FO210))</f>
        <v>94.20872916501034</v>
      </c>
      <c r="FL210" s="101">
        <f t="shared" ref="FL210:FL220" si="2008">(FJ210+FK210)/2</f>
        <v>91.32357646028197</v>
      </c>
      <c r="FM210" s="15">
        <f t="shared" ref="FM210:FM220" si="2009">(FJ210-FL210)/B</f>
        <v>-5.6270676572692821E-4</v>
      </c>
      <c r="FN210" s="12"/>
      <c r="FO210" s="11">
        <f t="shared" ref="FO210:FO220" si="2010">FT209</f>
        <v>-5.4778654423376795E-4</v>
      </c>
      <c r="FP210" s="10">
        <f t="shared" ref="FP210:FP220" si="2011">FS209</f>
        <v>91.408323053151165</v>
      </c>
      <c r="FQ210" s="9">
        <f t="shared" ref="FQ210:FQ220" si="2012">FL210+FM210*(B-_R*ABS(FM210))</f>
        <v>88.447125602600423</v>
      </c>
      <c r="FR210" s="9">
        <f t="shared" ref="FR210:FR220" si="2013">FW210-FV210*(B-_R*ABS(FV210))</f>
        <v>94.307324486125992</v>
      </c>
      <c r="FS210" s="101">
        <f t="shared" ref="FS210:FS220" si="2014">(FQ210+FR210)/2</f>
        <v>91.3772250443632</v>
      </c>
      <c r="FT210" s="15">
        <f t="shared" ref="FT210:FT220" si="2015">(FQ210-FS210)/B</f>
        <v>-5.714729682870771E-4</v>
      </c>
      <c r="FU210" s="12"/>
      <c r="FV210" s="11">
        <f t="shared" ref="FV210:FV220" si="2016">GA209</f>
        <v>-5.5662330570731603E-4</v>
      </c>
      <c r="FW210" s="10">
        <f t="shared" ref="FW210:FW220" si="2017">FZ209</f>
        <v>91.461878069521333</v>
      </c>
      <c r="FX210" s="9">
        <f t="shared" ref="FX210:FX220" si="2018">FS210+FT210*(B-_R*ABS(FT210))</f>
        <v>88.456100687306389</v>
      </c>
      <c r="FY210" s="9">
        <f t="shared" ref="FY210:FY220" si="2019">GD210-GC210*(B-_R*ABS(GC210))</f>
        <v>94.407953701298695</v>
      </c>
      <c r="FZ210" s="101">
        <f t="shared" ref="FZ210:FZ220" si="2020">(FX210+FY210)/2</f>
        <v>91.432027194302549</v>
      </c>
      <c r="GA210" s="15">
        <f t="shared" ref="GA210:GA220" si="2021">(FX210-FZ210)/B</f>
        <v>-5.8041086596506545E-4</v>
      </c>
      <c r="GB210" s="12"/>
      <c r="GC210" s="11">
        <f t="shared" ref="GC210:GC220" si="2022">GH209</f>
        <v>-5.6563319620422047E-4</v>
      </c>
      <c r="GD210" s="10">
        <f t="shared" ref="GD210:GD220" si="2023">GG209</f>
        <v>91.516588973407664</v>
      </c>
      <c r="GE210" s="9">
        <f t="shared" ref="GE210:GE220" si="2024">FZ210+GA210*(B-_R*ABS(GA210))</f>
        <v>88.465358709982411</v>
      </c>
      <c r="GF210" s="9">
        <f t="shared" ref="GF210:GF220" si="2025">GK210-GJ210*(B-_R*ABS(GJ210))</f>
        <v>94.510581017421316</v>
      </c>
      <c r="GG210" s="101">
        <f t="shared" ref="GG210:GG220" si="2026">(GE210+GF210)/2</f>
        <v>91.487969863701863</v>
      </c>
      <c r="GH210" s="15">
        <f t="shared" ref="GH210:GH220" si="2027">(GE210-GG210)/B</f>
        <v>-5.8951602234854413E-4</v>
      </c>
      <c r="GI210" s="12"/>
      <c r="GJ210" s="11">
        <f t="shared" ref="GJ210:GJ220" si="2028">GO209</f>
        <v>-5.7481179336580409E-4</v>
      </c>
      <c r="GK210" s="10">
        <f t="shared" ref="GK210:GK220" si="2029">GN209</f>
        <v>91.572442763845089</v>
      </c>
      <c r="GL210" s="9">
        <f t="shared" ref="GL210:GL220" si="2030">GG210+GH210*(B-_R*ABS(GH210))</f>
        <v>88.474909480231418</v>
      </c>
      <c r="GM210" s="9">
        <f t="shared" si="1337"/>
        <v>94.615171139294318</v>
      </c>
      <c r="GN210" s="120">
        <f t="shared" ref="GN210:GN220" si="2031">(GL210+GM210)/2</f>
        <v>91.545040309762868</v>
      </c>
      <c r="GO210" s="15">
        <f t="shared" ref="GO210:GO220" si="2032">(GL210-GN210)/B</f>
        <v>-5.9878403892206511E-4</v>
      </c>
      <c r="GP210" s="12"/>
      <c r="GQ210" s="11">
        <f t="shared" ref="GQ210:GQ220" si="2033">GV209</f>
        <v>-5.8415471164156786E-4</v>
      </c>
      <c r="GR210" s="10">
        <f t="shared" ref="GR210:GR220" si="2034">GU209</f>
        <v>91.629426746084263</v>
      </c>
      <c r="GS210" s="9">
        <f t="shared" ref="GS210:GS220" si="2035">GN210+GO210*(B-_R*ABS(GO210))</f>
        <v>88.484762914010275</v>
      </c>
      <c r="GT210" s="9">
        <f t="shared" si="1339"/>
        <v>94.721684870001127</v>
      </c>
      <c r="GU210" s="120">
        <f t="shared" ref="GU210:GU220" si="2036">(GS210+GT210)/2</f>
        <v>91.603223892005701</v>
      </c>
      <c r="GV210" s="15">
        <f t="shared" ref="GV210:GV220" si="2037">(GS210-GU210)/B</f>
        <v>-6.0821012631241222E-4</v>
      </c>
      <c r="GW210" s="12"/>
      <c r="GX210" s="11">
        <f t="shared" ref="GX210:GX220" si="2038">HC209</f>
        <v>-5.9365717213847723E-4</v>
      </c>
      <c r="GY210" s="10">
        <f t="shared" ref="GY210:GY220" si="2039">HB209</f>
        <v>91.687526323124089</v>
      </c>
      <c r="GZ210" s="9">
        <f t="shared" ref="GZ210:GZ220" si="2040">GU210+GV210*(B-_R*ABS(GV210))</f>
        <v>88.494929016054314</v>
      </c>
      <c r="HA210" s="9">
        <f t="shared" ref="HA210:HA220" si="2041">HF210-HE210*(B-_R*ABS(HE210))</f>
        <v>94.830082592011621</v>
      </c>
      <c r="HB210" s="101">
        <f t="shared" ref="HB210:HB220" si="2042">(GZ210+HA210)/2</f>
        <v>91.662505804032975</v>
      </c>
      <c r="HC210" s="15">
        <f t="shared" ref="HC210:HC220" si="2043">(GZ210-HB210)/B</f>
        <v>-6.1778944547164762E-4</v>
      </c>
      <c r="HD210" s="12"/>
      <c r="HE210" s="11">
        <f t="shared" ref="HE210:HE220" si="2044">HJ209</f>
        <v>-6.0331434474455189E-4</v>
      </c>
      <c r="HF210" s="10">
        <f t="shared" ref="HF210:HF220" si="2045">HI209</f>
        <v>91.746726732563346</v>
      </c>
      <c r="HG210" s="9">
        <f t="shared" ref="HG210:HG220" si="2046">HB210+HC210*(B-_R*ABS(HC210))</f>
        <v>88.505417872469778</v>
      </c>
      <c r="HH210" s="9">
        <f t="shared" ref="HH210:HH220" si="2047">HM210-HL210*(B-_R*ABS(HL210))</f>
        <v>94.940324277563391</v>
      </c>
      <c r="HI210" s="101">
        <f t="shared" ref="HI210:HI220" si="2048">(HG210+HH210)/2</f>
        <v>91.722871075016585</v>
      </c>
      <c r="HJ210" s="15">
        <f t="shared" ref="HJ210:HJ220" si="2049">(HG210-HI210)/B</f>
        <v>-6.27517109411827E-4</v>
      </c>
      <c r="HK210" s="12"/>
      <c r="HL210" s="11">
        <f t="shared" ref="HL210:HL220" si="2050">HQ209</f>
        <v>-6.1312134981470878E-4</v>
      </c>
      <c r="HM210" s="10">
        <f t="shared" ref="HM210:HM220" si="2051">HP209</f>
        <v>91.807013047844237</v>
      </c>
      <c r="HN210" s="9">
        <f t="shared" ref="HN210:HN220" si="2052">HI210+HJ210*(B-_R*ABS(HJ210))</f>
        <v>88.516239642843402</v>
      </c>
      <c r="HO210" s="9">
        <f t="shared" ref="HO210:HO220" si="2053">HT210-HS210*(B-_R*ABS(HS210))</f>
        <v>95.052366667647647</v>
      </c>
      <c r="HP210" s="120">
        <f t="shared" ref="HP210:HP220" si="2054">(HN210+HO210)/2</f>
        <v>91.784303155245524</v>
      </c>
      <c r="HQ210" s="15">
        <f t="shared" ref="HQ210:HQ220" si="2055">(HN210-HP210)/B</f>
        <v>-6.3738790887573379E-4</v>
      </c>
      <c r="HR210" s="12"/>
      <c r="HS210" s="11">
        <f t="shared" ref="HS210:HS220" si="2056">HX209</f>
        <v>-6.2307298286979479E-4</v>
      </c>
      <c r="HT210" s="10">
        <f t="shared" ref="HT210:HT220" si="2057">HW209</f>
        <v>91.868368758814285</v>
      </c>
      <c r="HU210" s="9">
        <f t="shared" ref="HU210:HU220" si="2058">HP210+HQ210*(B-_R*ABS(HQ210))</f>
        <v>88.527404542210164</v>
      </c>
      <c r="HV210" s="9">
        <f t="shared" ref="HV210:HV220" si="2059">IA210-HZ210*(B-_R*ABS(HZ210))</f>
        <v>95.166165533703449</v>
      </c>
      <c r="HW210" s="120">
        <f t="shared" ref="HW210:HW220" si="2060">(HU210+HV210)/2</f>
        <v>91.846785037956806</v>
      </c>
      <c r="HX210" s="15">
        <f t="shared" ref="HX210:HX220" si="2061">(HU210-HW210)/B</f>
        <v>-6.4739653465049202E-4</v>
      </c>
      <c r="HY210" s="12"/>
      <c r="HZ210" s="11">
        <f t="shared" ref="HZ210:HZ220" si="2062">IE209</f>
        <v>-6.3316393752378285E-4</v>
      </c>
      <c r="IA210" s="10">
        <f t="shared" ref="IA210:IA220" si="2063">ID209</f>
        <v>91.930776896873397</v>
      </c>
      <c r="IB210" s="9">
        <f t="shared" ref="IB210:IB220" si="2064">HW210+HX210*(B-_R*ABS(HX210))</f>
        <v>88.53892282965343</v>
      </c>
      <c r="IC210" s="9">
        <f t="shared" ref="IC210:IC220" si="2065">IH210-IG210*(B-_R*ABS(IG210))</f>
        <v>95.281676647676207</v>
      </c>
      <c r="ID210" s="120">
        <f t="shared" ref="ID210:ID220" si="2066">(IB210+IC210)/2</f>
        <v>91.910299738664818</v>
      </c>
      <c r="IE210" s="15">
        <f t="shared" ref="IE210:IE220" si="2067">(IB210-ID210)/B</f>
        <v>-6.5753767327710782E-4</v>
      </c>
      <c r="IF210" s="12"/>
      <c r="IG210" s="11">
        <f t="shared" ref="IG210:IG220" si="2068">IL209</f>
        <v>-6.4338890145674253E-4</v>
      </c>
      <c r="IH210" s="10">
        <f t="shared" ref="IH210:IH220" si="2069">IK209</f>
        <v>91.994220515653637</v>
      </c>
      <c r="II210" s="9">
        <f t="shared" ref="II210:II220" si="2070">ID210+IE210*(B-_R*ABS(IE210))</f>
        <v>88.550804799683078</v>
      </c>
      <c r="IJ210" s="9">
        <f t="shared" ref="IJ210:IJ220" si="2071">IO210-IN210*(B-_R*ABS(IN210))</f>
        <v>95.398853084326419</v>
      </c>
      <c r="IK210" s="120">
        <f t="shared" ref="IK210:IK220" si="2072">(II210+IJ210)/2</f>
        <v>91.974828942004748</v>
      </c>
      <c r="IL210" s="15">
        <f t="shared" ref="IL210:IL220" si="2073">(II210-IK210)/B</f>
        <v>-6.6780574481867597E-4</v>
      </c>
      <c r="IM210" s="12"/>
      <c r="IN210" s="11">
        <f t="shared" ref="IN210:IN220" si="2074">IS209</f>
        <v>-6.5374229322784372E-4</v>
      </c>
      <c r="IO210" s="10">
        <f t="shared" ref="IO210:IO220" si="2075">IR209</f>
        <v>92.058681332888</v>
      </c>
      <c r="IP210" s="9">
        <f t="shared" ref="IP210:IP220" si="2076">IK210+IL210*(B-_R*ABS(IL210))</f>
        <v>88.563060763582001</v>
      </c>
      <c r="IQ210" s="9">
        <f t="shared" ref="IQ210:IQ220" si="2077">IV210-IU210*(B-_R*ABS(IU210))</f>
        <v>95.517646493218322</v>
      </c>
      <c r="IR210" s="120">
        <f t="shared" ref="IR210:IR220" si="2078">(IP210+IQ210)/2</f>
        <v>92.040353628400169</v>
      </c>
      <c r="IS210" s="15">
        <f t="shared" ref="IS210:IS220" si="2079">(IP210-IR210)/B</f>
        <v>-6.7819502872080181E-4</v>
      </c>
      <c r="IT210" s="12"/>
      <c r="IU210" s="11">
        <f t="shared" ref="IU210:IU220" si="2080">IZ209</f>
        <v>-6.6421838846403281E-4</v>
      </c>
      <c r="IV210" s="10">
        <f t="shared" ref="IV210:IV220" si="2081">IY209</f>
        <v>92.124140358843334</v>
      </c>
      <c r="IW210" s="9">
        <f t="shared" ref="IW210:IW220" si="2082">IR210+IS210*(B-_R*ABS(IS210))</f>
        <v>88.575701034304032</v>
      </c>
      <c r="IX210" s="9">
        <f t="shared" ref="IX210:IX220" si="2083">JC210-JB210*(B-_R*ABS(JB210))</f>
        <v>95.638007554354459</v>
      </c>
      <c r="IY210" s="120">
        <f t="shared" ref="IY210:IY220" si="2084">(IW210+IX210)/2</f>
        <v>92.106854294329253</v>
      </c>
      <c r="IZ210" s="15">
        <f t="shared" ref="IZ210:IZ220" si="2085">(IW210-IY210)/B</f>
        <v>-6.8869970971673826E-4</v>
      </c>
      <c r="JA210" s="12"/>
      <c r="JB210" s="11">
        <f t="shared" ref="JB210:JB220" si="2086">JG209</f>
        <v>-6.7481136585540488E-4</v>
      </c>
      <c r="JC210" s="10">
        <f t="shared" ref="JC210:JC220" si="2087">JF209</f>
        <v>92.190578117028508</v>
      </c>
      <c r="JD210" s="9">
        <f t="shared" ref="JD210:JD220" si="2088">IY210+IZ210*(B-_R*ABS(IZ210))</f>
        <v>88.588735912322875</v>
      </c>
      <c r="JE210" s="9">
        <f t="shared" ref="JE210:JE220" si="2089">JJ210-JI210*(B-_R*ABS(JI210))</f>
        <v>95.759886507049586</v>
      </c>
      <c r="JF210" s="120">
        <f t="shared" ref="JF210:JF220" si="2090">(JD210+JE210)/2</f>
        <v>92.174311209686238</v>
      </c>
      <c r="JG210" s="15">
        <f t="shared" ref="JG210:JG220" si="2091">(JD210-JF210)/B</f>
        <v>-6.9931393078192768E-4</v>
      </c>
      <c r="JH210" s="12"/>
      <c r="JI210" s="11">
        <f t="shared" ref="JI210:JI220" si="2092">JN209</f>
        <v>-6.8551536024677765E-4</v>
      </c>
      <c r="JJ210" s="10">
        <f t="shared" ref="JJ210:JJ220" si="2093">JM209</f>
        <v>92.257974902191293</v>
      </c>
      <c r="JK210" s="9">
        <f t="shared" ref="JK210:JK220" si="2094">JF210+JG210*(B-_R*ABS(JG210))</f>
        <v>88.602175672868043</v>
      </c>
      <c r="JL210" s="9">
        <f t="shared" ref="JL210:JL220" si="2095">JQ210-JP210*(B-_R*ABS(JP210))</f>
        <v>95.883231543172329</v>
      </c>
      <c r="JM210" s="120">
        <f t="shared" ref="JM210:JM220" si="2096">(JK210+JL210)/2</f>
        <v>92.242703608020179</v>
      </c>
      <c r="JN210" s="15">
        <f t="shared" ref="JN210:JN220" si="2097">(JK210-JM210)/B</f>
        <v>-7.100316376913771E-4</v>
      </c>
      <c r="JO210" s="12"/>
      <c r="JP210" s="11">
        <f t="shared" ref="JP210:JP220" si="2098">JU209</f>
        <v>-6.9632430657567306E-4</v>
      </c>
      <c r="JQ210" s="10">
        <f t="shared" ref="JQ210:JQ220" si="2099">JT209</f>
        <v>92.326309967265246</v>
      </c>
      <c r="JR210" s="9">
        <f t="shared" ref="JR210:JR220" si="2100">JM210+JN210*(B-_R*ABS(JN210))</f>
        <v>88.616030546611952</v>
      </c>
      <c r="JS210" s="9">
        <f t="shared" ref="JS210:JS220" si="2101">JX210-JW210*(B-_R*ABS(JW210))</f>
        <v>96.00798964594081</v>
      </c>
      <c r="JT210" s="120">
        <f t="shared" ref="JT210:JT220" si="2102">(JR210+JS210)/2</f>
        <v>92.312010096276381</v>
      </c>
      <c r="JU210" s="15">
        <f t="shared" ref="JU210:JU220" si="2103">(JR210-JT210)/B</f>
        <v>-7.2084666270042137E-4</v>
      </c>
      <c r="JV210" s="12"/>
      <c r="JW210" s="11">
        <f t="shared" ref="JW210:JW220" si="2104">KB209</f>
        <v>-7.0723202378213882E-4</v>
      </c>
      <c r="JX210" s="10">
        <f t="shared" ref="JX210:JX220" si="2105">KA209</f>
        <v>92.395561934250594</v>
      </c>
      <c r="JY210" s="9">
        <f t="shared" ref="JY210:JY220" si="2106">JT210+JU210*(B-_R*ABS(JU210))</f>
        <v>88.630310702743117</v>
      </c>
      <c r="JZ210" s="9">
        <f t="shared" ref="JZ210:JZ220" si="2107">KE210-KD210*(B-_R*ABS(KD210))</f>
        <v>96.134106788296407</v>
      </c>
      <c r="KA210" s="120">
        <f t="shared" ref="KA210:KA220" si="2108">(JY210+JZ210)/2</f>
        <v>92.382208745519762</v>
      </c>
      <c r="KB210" s="15">
        <f t="shared" ref="KB210:KB220" si="2109">(JY210-KA210)/B</f>
        <v>-7.317527455403107E-4</v>
      </c>
      <c r="KC210" s="12"/>
      <c r="KD210" s="11">
        <f t="shared" ref="KD210:KD220" si="2110">KI209</f>
        <v>-7.1823223582838185E-4</v>
      </c>
      <c r="KE210" s="10">
        <f t="shared" ref="KE210:KE220" si="2111">KH209</f>
        <v>92.465708884953841</v>
      </c>
      <c r="KF210" s="9">
        <f t="shared" ref="KF210:KF220" si="2112">KA210+KB210*(B-_R*ABS(KB210))</f>
        <v>88.645026232209247</v>
      </c>
      <c r="KG210" s="9">
        <f t="shared" ref="KG210:KG220" si="2113">KL210-KK210*(B-_R*ABS(KK210))</f>
        <v>96.261527970435907</v>
      </c>
      <c r="KH210" s="120">
        <f t="shared" ref="KH210:KH220" si="2114">(KF210+KG210)/2</f>
        <v>92.453277101322584</v>
      </c>
      <c r="KI210" s="15">
        <f t="shared" ref="KI210:KI220" si="2115">(KF210-KH210)/B</f>
        <v>-7.4274353871237497E-4</v>
      </c>
      <c r="KJ210" s="12"/>
      <c r="KK210" s="11">
        <f t="shared" ref="KK210:KK220" si="2116">KP209</f>
        <v>-7.2931857696701817E-4</v>
      </c>
      <c r="KL210" s="10">
        <f t="shared" ref="KL210:KL220" si="2117">KO209</f>
        <v>92.536728371104985</v>
      </c>
      <c r="KM210" s="9">
        <f t="shared" ref="KM210:KM220" si="2118">KH210+KI210*(B-_R*ABS(KI210))</f>
        <v>88.660187130577583</v>
      </c>
      <c r="KN210" s="9">
        <f t="shared" ref="KN210:KN220" si="2119">KS210-KR210*(B-_R*ABS(KR210))</f>
        <v>96.390197452853613</v>
      </c>
      <c r="KO210" s="120">
        <f t="shared" ref="KO210:KO220" si="2120">(KM210+KN210)/2</f>
        <v>92.525192291715598</v>
      </c>
      <c r="KP210" s="15">
        <f t="shared" ref="KP210:KP220" si="2121">(KM210-KO210)/B</f>
        <v>-7.5381263188515203E-4</v>
      </c>
      <c r="KQ210" s="12"/>
      <c r="KR210" s="11">
        <f t="shared" ref="KR210:KR220" si="2122">KW209</f>
        <v>-7.4048461619376975E-4</v>
      </c>
      <c r="KS210" s="10">
        <f t="shared" ref="KS210:KS220" si="2123">KV209</f>
        <v>92.608597522435517</v>
      </c>
      <c r="KT210" s="9">
        <f t="shared" ref="KT210:KT220" si="2124">KO210+KP210*(B-_R*ABS(KP210))</f>
        <v>88.675803281338119</v>
      </c>
      <c r="KU210" s="9">
        <f t="shared" ref="KU210:KU220" si="2125">KZ210-KY210*(B-_R*ABS(KY210))</f>
        <v>96.520058545511048</v>
      </c>
      <c r="KV210" s="120">
        <f t="shared" ref="KV210:KV220" si="2126">(KT210+KU210)/2</f>
        <v>92.597930913424591</v>
      </c>
      <c r="KW210" s="15">
        <f t="shared" ref="KW210:KW220" si="2127">(KT210-KV210)/B</f>
        <v>-7.6495353296295574E-4</v>
      </c>
      <c r="KX210" s="12"/>
      <c r="KY210" s="11">
        <f t="shared" ref="KY210:KY220" si="2128">LD209</f>
        <v>-7.517238382098206E-4</v>
      </c>
      <c r="KZ210" s="10">
        <f t="shared" ref="KZ210:KZ220" si="2129">LC209</f>
        <v>92.681292932181066</v>
      </c>
      <c r="LA210" s="9">
        <f t="shared" ref="LA210:LA220" si="2130">KV210+KW210*(B-_R*ABS(KW210))</f>
        <v>88.69188443793405</v>
      </c>
      <c r="LB210" s="9">
        <f t="shared" ref="LB210:LB220" si="2131">LG210-LF210*(B-_R*ABS(LF210))</f>
        <v>96.651053452405037</v>
      </c>
      <c r="LC210" s="120">
        <f t="shared" ref="LC210:LC220" si="2132">(LA210+LB210)/2</f>
        <v>92.671468945169551</v>
      </c>
      <c r="LD210" s="15">
        <f t="shared" ref="LD210:LD220" si="2133">(LA210-LC210)/B</f>
        <v>-7.7615965468084589E-4</v>
      </c>
      <c r="LE210" s="12"/>
      <c r="LF210" s="11">
        <f t="shared" ref="LF210:LF220" si="2134">LK209</f>
        <v>-7.6302962992871642E-4</v>
      </c>
      <c r="LG210" s="10">
        <f t="shared" ref="LG210:LG220" si="2135">LJ209</f>
        <v>92.754790569734141</v>
      </c>
      <c r="LH210" s="9">
        <f t="shared" ref="LH210:LH220" si="2136">LC210+LD210*(B-_R*ABS(LD210))</f>
        <v>88.708440204703876</v>
      </c>
      <c r="LI210" s="9">
        <f t="shared" ref="LI210:LI220" si="2137">LN210-LM210*(B-_R*ABS(LM210))</f>
        <v>96.783123621913887</v>
      </c>
      <c r="LJ210" s="120">
        <f t="shared" ref="LJ210:LJ220" si="2138">(LH210+LI210)/2</f>
        <v>92.745781913308889</v>
      </c>
      <c r="LK210" s="15">
        <f t="shared" ref="LK210:LK220" si="2139">(LH210-LJ210)/B</f>
        <v>-7.874243506280702E-4</v>
      </c>
      <c r="LL210" s="12"/>
      <c r="LM210" s="11">
        <f t="shared" ref="LM210:LM220" si="2140">LR209</f>
        <v>-7.7439531661555473E-4</v>
      </c>
      <c r="LN210" s="10">
        <f t="shared" ref="LN210:LN220" si="2141">LQ209</f>
        <v>92.829065946677119</v>
      </c>
      <c r="LO210" s="9">
        <f t="shared" ref="LO210:LO220" si="2142">LJ210+LK210*(B-_R*ABS(LK210))</f>
        <v>88.725480018843456</v>
      </c>
      <c r="LP210" s="9">
        <f t="shared" ref="LP210:LP220" si="2143">LU210-LT210*(B-_R*ABS(LT210))</f>
        <v>96.916209806070313</v>
      </c>
      <c r="LQ210" s="120">
        <f t="shared" ref="LQ210:LQ220" si="2144">(LO210+LP210)/2</f>
        <v>92.820844912456892</v>
      </c>
      <c r="LR210" s="15">
        <f t="shared" ref="LR210:LR220" si="2145">(LO210-LQ210)/B</f>
        <v>-7.9874092278723393E-4</v>
      </c>
      <c r="LS210" s="12"/>
      <c r="LT210" s="11">
        <f t="shared" ref="LT210:LT220" si="2146">LY209</f>
        <v>-7.8581416944030317E-4</v>
      </c>
      <c r="LU210" s="10">
        <f t="shared" ref="LU210:LU220" si="2147">LX209</f>
        <v>92.90409413722999</v>
      </c>
      <c r="LV210" s="9">
        <f t="shared" ref="LV210:LV220" si="2148">LQ210+LR210*(B-_R*ABS(LR210))</f>
        <v>88.743013132290727</v>
      </c>
      <c r="LW210" s="9">
        <f t="shared" ref="LW210:LW220" si="2149">MB210-MA210*(B-_R*ABS(MA210))</f>
        <v>97.050252122770459</v>
      </c>
      <c r="LX210" s="120">
        <f t="shared" ref="LX210:LX220" si="2150">(LV210+LW210)/2</f>
        <v>92.896632627530593</v>
      </c>
      <c r="LY210" s="15">
        <f t="shared" ref="LY210:LY220" si="2151">(LV210-LX210)/B</f>
        <v>-8.1010262936733856E-4</v>
      </c>
      <c r="LZ210" s="12"/>
      <c r="MA210" s="11">
        <f t="shared" ref="MA210:MA220" si="2152">MF209</f>
        <v>-7.9727941333312578E-4</v>
      </c>
      <c r="MB210" s="10">
        <f t="shared" ref="MB210:MB220" si="2153">ME209</f>
        <v>92.979849800149339</v>
      </c>
      <c r="MC210" s="9">
        <f t="shared" ref="MC210:MC220" si="2154">LX210+LY210*(B-_R*ABS(LY210))</f>
        <v>88.761048593596371</v>
      </c>
      <c r="MD210" s="9">
        <f t="shared" ref="MD210:MD220" si="2155">MI210-MH210*(B-_R*ABS(MH210))</f>
        <v>97.185190121210823</v>
      </c>
      <c r="ME210" s="120">
        <f t="shared" ref="ME210:ME220" si="2156">(MC210+MD210)/2</f>
        <v>92.97311935740359</v>
      </c>
      <c r="MF210" s="15">
        <f t="shared" ref="MF210:MF220" si="2157">(MC210-ME210)/B</f>
        <v>-8.2150269295297397E-4</v>
      </c>
      <c r="MG210" s="12"/>
      <c r="MH210" s="11">
        <f t="shared" ref="MH210:MH220" si="2158">MM209</f>
        <v>-8.0878423516427781E-4</v>
      </c>
      <c r="MI210" s="10">
        <f t="shared" ref="MI210:MI220" si="2159">ML209</f>
        <v>93.056307202257869</v>
      </c>
      <c r="MJ210" s="9">
        <f t="shared" ref="MJ210:MJ220" si="2160">ME210+MF210*(B-_R*ABS(MF210))</f>
        <v>88.779595229846521</v>
      </c>
      <c r="MK210" s="9">
        <f t="shared" ref="MK210:MK220" si="2161">MP210-MO210*(B-_R*ABS(MO210))</f>
        <v>97.320962850269694</v>
      </c>
      <c r="ML210" s="120">
        <f t="shared" ref="ML210:ML220" si="2162">(MJ210+MK210)/2</f>
        <v>93.050279040058115</v>
      </c>
      <c r="MM210" s="15">
        <f t="shared" ref="MM210:MM220" si="2163">(MJ210-ML210)/B</f>
        <v>-8.329343089355718E-4</v>
      </c>
      <c r="MN210" s="12"/>
      <c r="MO210" s="11">
        <f t="shared" ref="MO210:MO220" si="2164">MT209</f>
        <v>-8.2032179221453155E-4</v>
      </c>
      <c r="MP210" s="10">
        <f t="shared" ref="MP210:MP220" si="2165">MS209</f>
        <v>93.133440243496736</v>
      </c>
      <c r="MQ210" s="9">
        <f t="shared" ref="MQ210:MQ220" si="2166">ML210+MM210*(B-_R*ABS(MM210))</f>
        <v>88.798661628704878</v>
      </c>
      <c r="MR210" s="9">
        <f t="shared" ref="MR210:MR220" si="2167">MW210-MV210*(B-_R*ABS(MV210))</f>
        <v>97.457508929533603</v>
      </c>
      <c r="MS210" s="120">
        <f t="shared" ref="MS210:MS220" si="2168">(MQ210+MR210)/2</f>
        <v>93.128085279119233</v>
      </c>
      <c r="MT210" s="15">
        <f t="shared" ref="MT210:MT220" si="2169">(MQ210-MS210)/B</f>
        <v>-8.4439065419093481E-4</v>
      </c>
      <c r="MU210" s="12"/>
      <c r="MV210" s="11">
        <f t="shared" ref="MV210:MV220" si="2170">NA209</f>
        <v>-8.3188522090034943E-4</v>
      </c>
      <c r="MW210" s="10">
        <f t="shared" ref="MW210:MW220" si="2171">MZ209</f>
        <v>93.211222483385129</v>
      </c>
      <c r="MX210" s="9">
        <f t="shared" ref="MX210:MX220" si="2172">MS210+MT210*(B-_R*ABS(MT210))</f>
        <v>88.818256120641649</v>
      </c>
      <c r="MY210" s="9">
        <f t="shared" si="1385"/>
        <v>97.594766622665674</v>
      </c>
      <c r="MZ210" s="120">
        <f t="shared" ref="MZ210:MZ220" si="2173">(MX210+MY210)/2</f>
        <v>93.206511371653662</v>
      </c>
      <c r="NA210" s="15">
        <f t="shared" ref="NA210:NA220" si="2174">(MX210-MZ210)/B</f>
        <v>-8.5586489596697359E-4</v>
      </c>
      <c r="NB210" s="12"/>
      <c r="NC210" s="11">
        <f t="shared" si="1828"/>
        <v>-8.4346764571757661E-4</v>
      </c>
      <c r="ND210" s="10">
        <f t="shared" si="1632"/>
        <v>93.289627168769783</v>
      </c>
      <c r="NE210" s="9">
        <f t="shared" si="1386"/>
        <v>88.838386761416871</v>
      </c>
      <c r="NF210" s="9">
        <f t="shared" si="1387"/>
        <v>97.732673912786638</v>
      </c>
      <c r="NG210" s="120">
        <f t="shared" si="1633"/>
        <v>93.285530337101761</v>
      </c>
      <c r="NH210" s="15">
        <f t="shared" si="1634"/>
        <v>-8.6735020094284051E-4</v>
      </c>
      <c r="NI210" s="12"/>
      <c r="NJ210" s="11">
        <f t="shared" si="1829"/>
        <v>-8.5506218836485189E-4</v>
      </c>
      <c r="NK210" s="10">
        <f t="shared" si="1635"/>
        <v>93.368627262733881</v>
      </c>
      <c r="NL210" s="9">
        <f t="shared" si="1388"/>
        <v>88.859061314885352</v>
      </c>
      <c r="NM210" s="9">
        <f t="shared" si="1389"/>
        <v>97.871168579540466</v>
      </c>
      <c r="NN210" s="120">
        <f t="shared" si="1636"/>
        <v>93.365114947212902</v>
      </c>
      <c r="NO210" s="15">
        <f t="shared" si="1637"/>
        <v>-8.7883974442102609E-4</v>
      </c>
      <c r="NP210" s="12"/>
      <c r="NQ210" s="11">
        <f t="shared" si="1830"/>
        <v>-8.6666197700802658E-4</v>
      </c>
      <c r="NR210" s="10">
        <f t="shared" si="1638"/>
        <v>93.448195474535069</v>
      </c>
      <c r="NS210" s="9">
        <f t="shared" si="1390"/>
        <v>88.880287236189389</v>
      </c>
      <c r="NT210" s="9">
        <f t="shared" si="1391"/>
        <v>98.010188277502749</v>
      </c>
      <c r="NU210" s="120">
        <f t="shared" si="1639"/>
        <v>93.445237756846069</v>
      </c>
      <c r="NV210" s="15">
        <f t="shared" si="1640"/>
        <v>-8.9032671961258186E-4</v>
      </c>
      <c r="NW210" s="12"/>
      <c r="NX210" s="11">
        <f t="shared" si="1831"/>
        <v>-8.7826015564555695E-4</v>
      </c>
      <c r="NY210" s="10">
        <f t="shared" si="1641"/>
        <v>93.528304290434818</v>
      </c>
      <c r="NZ210" s="9">
        <f t="shared" si="1392"/>
        <v>88.902071655404399</v>
      </c>
      <c r="OA210" s="9">
        <f t="shared" si="1393"/>
        <v>98.149670615587894</v>
      </c>
      <c r="OB210" s="120">
        <f t="shared" si="1642"/>
        <v>93.525871135496146</v>
      </c>
      <c r="OC210" s="15">
        <f t="shared" si="1643"/>
        <v>-9.0180434697553964E-4</v>
      </c>
      <c r="OD210" s="12"/>
      <c r="OE210" s="11">
        <f t="shared" si="1832"/>
        <v>-8.8984989353470257E-4</v>
      </c>
      <c r="OF210" s="10">
        <f t="shared" si="1644"/>
        <v>93.608926005279471</v>
      </c>
      <c r="OG210" s="9">
        <f t="shared" si="1394"/>
        <v>88.924421361700809</v>
      </c>
      <c r="OH210" s="9">
        <f t="shared" si="1395"/>
        <v>98.28955323710322</v>
      </c>
      <c r="OI210" s="120">
        <f t="shared" si="1645"/>
        <v>93.606987299402022</v>
      </c>
      <c r="OJ210" s="15">
        <f t="shared" si="1646"/>
        <v>-9.1326588356611818E-4</v>
      </c>
      <c r="OK210" s="12"/>
      <c r="OL210" s="11">
        <f t="shared" si="1833"/>
        <v>-9.0142439463772501E-4</v>
      </c>
      <c r="OM210" s="10">
        <f t="shared" si="1647"/>
        <v>93.690032754688417</v>
      </c>
      <c r="ON210" s="9">
        <f t="shared" si="1396"/>
        <v>88.947342788083489</v>
      </c>
      <c r="OO210" s="9">
        <f t="shared" si="1397"/>
        <v>98.429773899591424</v>
      </c>
      <c r="OP210" s="120">
        <f t="shared" si="1648"/>
        <v>93.688558343837457</v>
      </c>
      <c r="OQ210" s="15">
        <f t="shared" si="1649"/>
        <v>-9.2470463231293448E-4</v>
      </c>
      <c r="OR210" s="12"/>
      <c r="OS210" s="11">
        <f t="shared" si="1834"/>
        <v>-9.1297690699777086E-4</v>
      </c>
      <c r="OT210" s="10">
        <f t="shared" si="1650"/>
        <v>93.771596547449064</v>
      </c>
      <c r="OU210" s="9">
        <f t="shared" si="1398"/>
        <v>88.970841996765117</v>
      </c>
      <c r="OV210" s="9">
        <f t="shared" si="1399"/>
        <v>98.57027028055299</v>
      </c>
      <c r="OW210" s="120">
        <f t="shared" si="1651"/>
        <v>93.77055613865906</v>
      </c>
      <c r="OX210" s="15">
        <f t="shared" si="1652"/>
        <v>-9.3611392449787726E-4</v>
      </c>
      <c r="OY210" s="12"/>
      <c r="OZ210" s="11">
        <f t="shared" si="1835"/>
        <v>-9.2450070519471965E-4</v>
      </c>
      <c r="PA210" s="10">
        <f t="shared" si="1653"/>
        <v>93.853589160510637</v>
      </c>
      <c r="PB210" s="9">
        <f t="shared" si="1400"/>
        <v>88.99492466385405</v>
      </c>
      <c r="PC210" s="9">
        <f t="shared" si="1401"/>
        <v>98.710980258758369</v>
      </c>
      <c r="PD210" s="120">
        <f t="shared" si="1654"/>
        <v>93.852952461306216</v>
      </c>
      <c r="PE210" s="15">
        <f t="shared" si="1655"/>
        <v>-9.4748714868220024E-4</v>
      </c>
      <c r="PF210" s="12"/>
      <c r="PG210" s="11">
        <f t="shared" si="1836"/>
        <v>-9.3598911947601168E-4</v>
      </c>
      <c r="PH210" s="10">
        <f t="shared" si="1656"/>
        <v>93.935982272611128</v>
      </c>
      <c r="PI210" s="9">
        <f t="shared" si="1402"/>
        <v>89.01959606573341</v>
      </c>
      <c r="PJ210" s="9">
        <f t="shared" si="1403"/>
        <v>98.851842232318063</v>
      </c>
      <c r="PK210" s="120">
        <f t="shared" si="1657"/>
        <v>93.935719149025743</v>
      </c>
      <c r="PL210" s="15">
        <f t="shared" si="1658"/>
        <v>-9.5881778305227248E-4</v>
      </c>
      <c r="PM210" s="12"/>
      <c r="PN210" s="11">
        <f t="shared" si="1837"/>
        <v>-9.4743556833913546E-4</v>
      </c>
      <c r="PO210" s="10">
        <f t="shared" si="1659"/>
        <v>94.018747617278422</v>
      </c>
      <c r="PP210" s="9">
        <f t="shared" si="1404"/>
        <v>89.044861067443449</v>
      </c>
      <c r="PQ210" s="9">
        <f t="shared" si="1405"/>
        <v>98.992795017654473</v>
      </c>
      <c r="PR210" s="120">
        <f t="shared" si="1660"/>
        <v>94.018828042548961</v>
      </c>
      <c r="PS210" s="15">
        <f t="shared" si="1661"/>
        <v>-9.7009938670046352E-4</v>
      </c>
      <c r="PT210" s="12"/>
      <c r="PU210" s="11">
        <f t="shared" si="1838"/>
        <v>-9.588335498526135E-4</v>
      </c>
      <c r="PV210" s="10">
        <f t="shared" si="1662"/>
        <v>94.101856926262769</v>
      </c>
      <c r="PW210" s="9">
        <f t="shared" si="1406"/>
        <v>89.070724111019828</v>
      </c>
      <c r="PX210" s="9">
        <f t="shared" si="1407"/>
        <v>99.133777778902498</v>
      </c>
      <c r="PY210" s="120">
        <f t="shared" si="1663"/>
        <v>94.102250944961156</v>
      </c>
      <c r="PZ210" s="15">
        <f t="shared" si="1664"/>
        <v>-9.8132559387768457E-4</v>
      </c>
      <c r="QA210" s="12"/>
      <c r="QB210" s="11">
        <f t="shared" si="1839"/>
        <v>-9.7017663596250347E-4</v>
      </c>
      <c r="QC210" s="10">
        <f t="shared" si="1665"/>
        <v>94.185281888237739</v>
      </c>
      <c r="QD210" s="9">
        <f t="shared" si="1408"/>
        <v>89.097189203935955</v>
      </c>
      <c r="QE210" s="9">
        <f t="shared" si="1409"/>
        <v>99.274729388598303</v>
      </c>
      <c r="QF210" s="120">
        <f t="shared" si="1666"/>
        <v>94.185959296267129</v>
      </c>
      <c r="QG210" s="15">
        <f t="shared" si="1667"/>
        <v>-9.9249005277631821E-4</v>
      </c>
      <c r="QH210" s="12"/>
      <c r="QI210" s="11">
        <f t="shared" si="1840"/>
        <v>-9.8145841103539706E-4</v>
      </c>
      <c r="QJ210" s="10">
        <f t="shared" si="1668"/>
        <v>94.268993821694536</v>
      </c>
      <c r="QK210" s="9">
        <f t="shared" si="1410"/>
        <v>89.124259904621397</v>
      </c>
      <c r="QL210" s="9">
        <f t="shared" si="1411"/>
        <v>99.415589975327038</v>
      </c>
      <c r="QM210" s="120">
        <f t="shared" si="1669"/>
        <v>94.269924939974217</v>
      </c>
      <c r="QN210" s="15">
        <f t="shared" si="1670"/>
        <v>-1.0035865778654268E-3</v>
      </c>
      <c r="QO210" s="12"/>
      <c r="QP210" s="11">
        <f t="shared" si="1841"/>
        <v>-9.9267262507341078E-4</v>
      </c>
      <c r="QQ210" s="10">
        <f t="shared" si="1671"/>
        <v>94.352964445617374</v>
      </c>
      <c r="QR210" s="9">
        <f t="shared" si="1412"/>
        <v>89.151939316630745</v>
      </c>
      <c r="QS210" s="9">
        <f t="shared" si="1413"/>
        <v>99.556300280603253</v>
      </c>
      <c r="QT210" s="120">
        <f t="shared" si="1672"/>
        <v>94.354119798617006</v>
      </c>
      <c r="QU210" s="15">
        <f t="shared" si="1673"/>
        <v>-1.0146090877438808E-3</v>
      </c>
      <c r="QV210" s="12"/>
      <c r="QW210" s="11">
        <f t="shared" si="1842"/>
        <v>-1.0038131313488197E-3</v>
      </c>
      <c r="QX210" s="10">
        <f t="shared" si="1674"/>
        <v>94.437165553422062</v>
      </c>
      <c r="QY210" s="9">
        <f t="shared" si="1414"/>
        <v>89.180230080077067</v>
      </c>
      <c r="QZ210" s="9">
        <f t="shared" si="1415"/>
        <v>99.696800496648947</v>
      </c>
      <c r="RA210" s="120">
        <f t="shared" si="1675"/>
        <v>94.438515288363007</v>
      </c>
      <c r="RB210" s="15">
        <f t="shared" si="1676"/>
        <v>-1.0255514926385497E-3</v>
      </c>
      <c r="RC210" s="12"/>
      <c r="RD210" s="11">
        <f t="shared" si="1843"/>
        <v>-1.0148737733843469E-3</v>
      </c>
      <c r="RE210" s="10">
        <f t="shared" si="1677"/>
        <v>94.521568424469564</v>
      </c>
      <c r="RF210" s="9">
        <f t="shared" si="1416"/>
        <v>89.209134357278444</v>
      </c>
      <c r="RG210" s="9">
        <f t="shared" si="1417"/>
        <v>99.837032654534411</v>
      </c>
      <c r="RH210" s="120">
        <f t="shared" si="1678"/>
        <v>94.523083505906428</v>
      </c>
      <c r="RI210" s="15">
        <f t="shared" si="1679"/>
        <v>-1.0364079286899776E-3</v>
      </c>
      <c r="RJ210" s="12"/>
      <c r="RK210" s="11">
        <f t="shared" si="1844"/>
        <v>-1.0258486205956903E-3</v>
      </c>
      <c r="RL210" s="10">
        <f t="shared" si="1680"/>
        <v>94.606145017519253</v>
      </c>
      <c r="RM210" s="9">
        <f t="shared" si="1418"/>
        <v>89.238653831983186</v>
      </c>
      <c r="RN210" s="9">
        <f t="shared" si="1419"/>
        <v>99.97693816763784</v>
      </c>
      <c r="RO210" s="120">
        <f t="shared" si="1681"/>
        <v>94.60779599981052</v>
      </c>
      <c r="RP210" s="15">
        <f t="shared" si="1682"/>
        <v>-1.0471725184718189E-3</v>
      </c>
      <c r="RQ210" s="12"/>
      <c r="RR210" s="11">
        <f t="shared" si="1845"/>
        <v>-1.0367317276116219E-3</v>
      </c>
      <c r="RS210" s="10">
        <f t="shared" si="1683"/>
        <v>94.690866735462393</v>
      </c>
      <c r="RT210" s="9">
        <f t="shared" si="1420"/>
        <v>89.268789695757945</v>
      </c>
      <c r="RU210" s="9">
        <f t="shared" si="1421"/>
        <v>100.1164599313865</v>
      </c>
      <c r="RV210" s="120">
        <f t="shared" si="1684"/>
        <v>94.692624813572223</v>
      </c>
      <c r="RW210" s="15">
        <f t="shared" si="1685"/>
        <v>-1.0578395770801136E-3</v>
      </c>
      <c r="RX210" s="12"/>
      <c r="RY210" s="11">
        <f t="shared" si="1846"/>
        <v>-1.0475173415883336E-3</v>
      </c>
      <c r="RZ210" s="10">
        <f t="shared" si="1686"/>
        <v>94.775705474287264</v>
      </c>
      <c r="SA210" s="9">
        <f t="shared" si="1422"/>
        <v>89.299542646605289</v>
      </c>
      <c r="SB210" s="9">
        <f t="shared" si="1423"/>
        <v>100.25554035870046</v>
      </c>
      <c r="SC210" s="120">
        <f t="shared" si="1687"/>
        <v>94.777541502652866</v>
      </c>
      <c r="SD210" s="15">
        <f t="shared" si="1688"/>
        <v>-1.0684034206891505E-3</v>
      </c>
      <c r="SE210" s="12"/>
      <c r="SF210" s="11">
        <f t="shared" si="1847"/>
        <v>-1.058199709801046E-3</v>
      </c>
      <c r="SG210" s="10">
        <f t="shared" si="1689"/>
        <v>94.860632634737414</v>
      </c>
      <c r="SH210" s="9">
        <f t="shared" si="1424"/>
        <v>89.330912877203971</v>
      </c>
      <c r="SI210" s="9">
        <f t="shared" si="1425"/>
        <v>100.39412326845989</v>
      </c>
      <c r="SJ210" s="120">
        <f t="shared" si="1690"/>
        <v>94.862518072831932</v>
      </c>
      <c r="SK210" s="15">
        <f t="shared" si="1691"/>
        <v>-1.0788585518571824E-3</v>
      </c>
      <c r="SL210" s="12"/>
      <c r="SM210" s="11">
        <f t="shared" si="1848"/>
        <v>-1.0687732660845965E-3</v>
      </c>
      <c r="SN210" s="10">
        <f t="shared" si="1692"/>
        <v>94.945620066116703</v>
      </c>
      <c r="SO210" s="9">
        <f t="shared" si="1426"/>
        <v>89.362900074454387</v>
      </c>
      <c r="SP210" s="9">
        <f t="shared" si="1427"/>
        <v>100.53215214460502</v>
      </c>
      <c r="SQ210" s="120">
        <f t="shared" si="1693"/>
        <v>94.947526109529704</v>
      </c>
      <c r="SR210" s="15">
        <f t="shared" si="1694"/>
        <v>-1.0891994898022182E-3</v>
      </c>
      <c r="SS210" s="12"/>
      <c r="ST210" s="11">
        <f t="shared" si="1849"/>
        <v>-1.0792324602467323E-3</v>
      </c>
      <c r="SU210" s="10">
        <f t="shared" si="1695"/>
        <v>95.030639190787014</v>
      </c>
      <c r="SV210" s="9">
        <f t="shared" si="1428"/>
        <v>89.3955034097241</v>
      </c>
      <c r="SW210" s="9">
        <f t="shared" si="1429"/>
        <v>100.66957535932571</v>
      </c>
      <c r="SX210" s="120">
        <f t="shared" si="1696"/>
        <v>95.03253938452491</v>
      </c>
      <c r="SY210" s="15">
        <f t="shared" si="1697"/>
        <v>-1.099421280706576E-3</v>
      </c>
      <c r="SZ210" s="12"/>
      <c r="TA210" s="11">
        <f t="shared" si="1850"/>
        <v>-1.0895722714426412E-3</v>
      </c>
      <c r="TB210" s="10">
        <f t="shared" si="1698"/>
        <v>95.115663626276486</v>
      </c>
      <c r="TC210" s="9">
        <f t="shared" si="1430"/>
        <v>89.428721560313917</v>
      </c>
      <c r="TD210" s="9">
        <f t="shared" si="1431"/>
        <v>100.80637157119395</v>
      </c>
      <c r="TE210" s="120">
        <f t="shared" si="1699"/>
        <v>95.117546565753941</v>
      </c>
      <c r="TF210" s="15">
        <f t="shared" si="1700"/>
        <v>-1.1095219723903694E-3</v>
      </c>
      <c r="TG210" s="12"/>
      <c r="TH210" s="11">
        <f t="shared" si="1851"/>
        <v>-1.099790697746596E-3</v>
      </c>
      <c r="TI210" s="10">
        <f t="shared" si="1701"/>
        <v>95.200681971026484</v>
      </c>
      <c r="TJ210" s="9">
        <f t="shared" si="1432"/>
        <v>89.462552883652762</v>
      </c>
      <c r="TK210" s="9">
        <f t="shared" si="1433"/>
        <v>100.94253009296325</v>
      </c>
      <c r="TL210" s="120">
        <f t="shared" si="1702"/>
        <v>95.202541488308015</v>
      </c>
      <c r="TM210" s="15">
        <f t="shared" si="1703"/>
        <v>-1.119500682837885E-3</v>
      </c>
      <c r="TN210" s="12"/>
      <c r="TO210" s="11">
        <f t="shared" si="1852"/>
        <v>-1.109886814055496E-3</v>
      </c>
      <c r="TP210" s="10">
        <f t="shared" si="1704"/>
        <v>95.285688020089111</v>
      </c>
      <c r="TQ210" s="9">
        <f t="shared" si="1434"/>
        <v>89.496995481204266</v>
      </c>
      <c r="TR210" s="9">
        <f t="shared" si="1435"/>
        <v>101.07804135913315</v>
      </c>
      <c r="TS210" s="120">
        <f t="shared" si="1705"/>
        <v>95.287518420168709</v>
      </c>
      <c r="TT210" s="15">
        <f t="shared" si="1706"/>
        <v>-1.1293566643846105E-3</v>
      </c>
      <c r="TU210" s="12"/>
      <c r="TV210" s="11">
        <f t="shared" si="1853"/>
        <v>-1.1198598309580888E-3</v>
      </c>
      <c r="TW210" s="10">
        <f t="shared" si="1707"/>
        <v>95.370676003285979</v>
      </c>
      <c r="TX210" s="9">
        <f t="shared" si="1436"/>
        <v>89.532047207313141</v>
      </c>
      <c r="TY210" s="9">
        <f t="shared" si="1437"/>
        <v>101.21289688306794</v>
      </c>
      <c r="TZ210" s="120">
        <f t="shared" si="1708"/>
        <v>95.372472045190534</v>
      </c>
      <c r="UA210" s="15">
        <f t="shared" si="1709"/>
        <v>-1.1390892986728818E-3</v>
      </c>
      <c r="UB210" s="12"/>
      <c r="UC210" s="11">
        <f t="shared" si="1854"/>
        <v>-1.129709089711202E-3</v>
      </c>
      <c r="UD210" s="10">
        <f t="shared" si="1710"/>
        <v>95.455640568202938</v>
      </c>
      <c r="UE210" s="9">
        <f t="shared" si="1438"/>
        <v>89.567705678154368</v>
      </c>
      <c r="UF210" s="9">
        <f t="shared" si="1439"/>
        <v>101.3470892141483</v>
      </c>
      <c r="UG210" s="120">
        <f t="shared" si="1711"/>
        <v>95.457397446151333</v>
      </c>
      <c r="UH210" s="15">
        <f t="shared" si="1712"/>
        <v>-1.1486980916007032E-3</v>
      </c>
      <c r="UI210" s="12"/>
      <c r="UJ210" s="11">
        <f t="shared" si="1855"/>
        <v>-1.139434057204742E-3</v>
      </c>
      <c r="UK210" s="10">
        <f t="shared" si="1713"/>
        <v>95.540576763244985</v>
      </c>
      <c r="UL210" s="9">
        <f t="shared" si="1440"/>
        <v>89.603968280755595</v>
      </c>
      <c r="UM210" s="9">
        <f t="shared" si="1441"/>
        <v>101.48061189507227</v>
      </c>
      <c r="UN210" s="120">
        <f t="shared" si="1714"/>
        <v>95.542290087913926</v>
      </c>
      <c r="UO210" s="15">
        <f t="shared" si="1715"/>
        <v>-1.1581826682779861E-3</v>
      </c>
      <c r="UP210" s="12"/>
      <c r="UQ210" s="11">
        <f t="shared" si="1856"/>
        <v>-1.149034320929923E-3</v>
      </c>
      <c r="UR210" s="10">
        <f t="shared" si="1716"/>
        <v>95.62548002079518</v>
      </c>
      <c r="US210" s="9">
        <f t="shared" si="1442"/>
        <v>89.640832182064287</v>
      </c>
      <c r="UT210" s="9">
        <f t="shared" si="1443"/>
        <v>101.61345941940937</v>
      </c>
      <c r="UU210" s="120">
        <f t="shared" si="1717"/>
        <v>95.627145800736827</v>
      </c>
      <c r="UV210" s="15">
        <f t="shared" si="1718"/>
        <v>-1.1675427680031337E-3</v>
      </c>
      <c r="UW210" s="12"/>
      <c r="UX210" s="11">
        <f t="shared" si="1857"/>
        <v>-1.1585095839637734E-3</v>
      </c>
      <c r="UY210" s="10">
        <f t="shared" si="1719"/>
        <v>95.710346140515668</v>
      </c>
      <c r="UZ210" s="9">
        <f t="shared" si="1444"/>
        <v>89.678294338032913</v>
      </c>
      <c r="VA210" s="9">
        <f t="shared" si="1445"/>
        <v>101.74562718950523</v>
      </c>
      <c r="VB210" s="120">
        <f t="shared" si="1720"/>
        <v>95.711960763769071</v>
      </c>
      <c r="VC210" s="15">
        <f t="shared" si="1721"/>
        <v>-1.176778239272017E-3</v>
      </c>
      <c r="VD210" s="12"/>
      <c r="VE210" s="11">
        <f t="shared" si="1858"/>
        <v>-1.1678596599822735E-3</v>
      </c>
      <c r="VF210" s="10">
        <f t="shared" si="1722"/>
        <v>95.795171272826622</v>
      </c>
      <c r="VG210" s="9">
        <f t="shared" si="1446"/>
        <v>89.716351502696696</v>
      </c>
      <c r="VH210" s="9">
        <f t="shared" si="1447"/>
        <v>101.87711147483084</v>
      </c>
      <c r="VI210" s="120">
        <f t="shared" si="1723"/>
        <v>95.796731488763768</v>
      </c>
      <c r="VJ210" s="15">
        <f t="shared" si="1724"/>
        <v>-1.1858890348310593E-3</v>
      </c>
      <c r="VK210" s="12"/>
      <c r="VL210" s="11">
        <f t="shared" si="1859"/>
        <v>-1.1770844683139403E-3</v>
      </c>
      <c r="VM210" s="10">
        <f t="shared" si="1725"/>
        <v>95.87995190259781</v>
      </c>
      <c r="VN210" s="9">
        <f t="shared" si="1448"/>
        <v>89.755000237220216</v>
      </c>
      <c r="VO210" s="9">
        <f t="shared" si="1449"/>
        <v>102.00790937085434</v>
      </c>
      <c r="VP210" s="120">
        <f t="shared" si="1726"/>
        <v>95.881454804037276</v>
      </c>
      <c r="VQ210" s="15">
        <f t="shared" si="1727"/>
        <v>-1.1948752067843012E-3</v>
      </c>
      <c r="VR210" s="12"/>
      <c r="VS210" s="11">
        <f t="shared" si="1860"/>
        <v>-1.1861840290440314E-3</v>
      </c>
      <c r="VT210" s="10">
        <f t="shared" si="1728"/>
        <v>95.96468483308044</v>
      </c>
      <c r="VU210" s="9">
        <f t="shared" si="1450"/>
        <v>89.794236918890519</v>
      </c>
      <c r="VV210" s="9">
        <f t="shared" si="1451"/>
        <v>102.13801875851668</v>
      </c>
      <c r="VW210" s="120">
        <f t="shared" si="1729"/>
        <v>95.966127838703599</v>
      </c>
      <c r="VX210" s="15">
        <f t="shared" si="1730"/>
        <v>-1.2037369017645759E-3</v>
      </c>
      <c r="VY210" s="12"/>
      <c r="VZ210" s="11">
        <f t="shared" si="1861"/>
        <v>-1.1951584581796335E-3</v>
      </c>
      <c r="WA210" s="10">
        <f t="shared" si="1731"/>
        <v>96.049367170109107</v>
      </c>
      <c r="WB210" s="9">
        <f t="shared" si="1452"/>
        <v>89.834057750035896</v>
      </c>
      <c r="WC210" s="9">
        <f t="shared" si="1453"/>
        <v>102.26743826437642</v>
      </c>
      <c r="WD210" s="120">
        <f t="shared" si="1732"/>
        <v>96.050748007206153</v>
      </c>
      <c r="WE210" s="15">
        <f t="shared" si="1733"/>
        <v>-1.2124743561771803E-3</v>
      </c>
      <c r="WF210" s="12"/>
      <c r="WG210" s="11">
        <f t="shared" si="1862"/>
        <v>-1.2040079628842821E-3</v>
      </c>
      <c r="WH210" s="10">
        <f t="shared" si="1734"/>
        <v>96.133996306596586</v>
      </c>
      <c r="WI210" s="9">
        <f t="shared" si="1454"/>
        <v>89.874458766851149</v>
      </c>
      <c r="WJ210" s="9">
        <f t="shared" si="1455"/>
        <v>102.39616722148551</v>
      </c>
      <c r="WK210" s="120">
        <f t="shared" si="1735"/>
        <v>96.135312994168331</v>
      </c>
      <c r="WL210" s="15">
        <f t="shared" si="1736"/>
        <v>-1.2210878915239608E-3</v>
      </c>
      <c r="WM210" s="12"/>
      <c r="WN210" s="11">
        <f t="shared" si="1863"/>
        <v>-1.2127328367901907E-3</v>
      </c>
      <c r="WO210" s="10">
        <f t="shared" si="1737"/>
        <v>96.218569907343181</v>
      </c>
      <c r="WP210" s="9">
        <f t="shared" si="1456"/>
        <v>89.915435848111457</v>
      </c>
      <c r="WQ210" s="9">
        <f t="shared" si="1457"/>
        <v>102.52420563105299</v>
      </c>
      <c r="WR210" s="120">
        <f t="shared" si="1738"/>
        <v>96.219820739582218</v>
      </c>
      <c r="WS210" s="15">
        <f t="shared" si="1739"/>
        <v>-1.2295779098150763E-3</v>
      </c>
      <c r="WT210" s="12"/>
      <c r="WU210" s="11">
        <f t="shared" si="1864"/>
        <v>-1.2213334553956192E-3</v>
      </c>
      <c r="WV210" s="10">
        <f t="shared" si="1740"/>
        <v>96.30308589418064</v>
      </c>
      <c r="WW210" s="9">
        <f t="shared" si="1458"/>
        <v>89.956984723758652</v>
      </c>
      <c r="WX210" s="9">
        <f t="shared" si="1459"/>
        <v>102.65155412494657</v>
      </c>
      <c r="WY210" s="120">
        <f t="shared" si="1741"/>
        <v>96.304269424352611</v>
      </c>
      <c r="WZ210" s="15">
        <f t="shared" si="1742"/>
        <v>-1.2379448890749455E-3</v>
      </c>
      <c r="XA210" s="12"/>
      <c r="XB210" s="11">
        <f t="shared" si="1865"/>
        <v>-1.2298102715540098E-3</v>
      </c>
      <c r="XC210" s="10">
        <f t="shared" si="1743"/>
        <v>96.38754243146785</v>
      </c>
      <c r="XD210" s="9">
        <f t="shared" si="1460"/>
        <v>89.999100983344846</v>
      </c>
      <c r="XE210" s="9">
        <f t="shared" si="1461"/>
        <v>102.77821392906969</v>
      </c>
      <c r="XF210" s="120">
        <f t="shared" si="1744"/>
        <v>96.38865745620727</v>
      </c>
      <c r="XG210" s="15">
        <f t="shared" si="1745"/>
        <v>-1.2461893789474398E-3</v>
      </c>
      <c r="XH210" s="12"/>
      <c r="XI210" s="11">
        <f t="shared" si="1866"/>
        <v>-1.2381638110602251E-3</v>
      </c>
      <c r="XJ210" s="10">
        <f t="shared" si="1746"/>
        <v>96.471937911950079</v>
      </c>
      <c r="XK210" s="9">
        <f t="shared" si="1462"/>
        <v>90.041780084320152</v>
      </c>
      <c r="XL210" s="9">
        <f t="shared" si="1463"/>
        <v>102.90418682765798</v>
      </c>
      <c r="XM210" s="120">
        <f t="shared" si="1747"/>
        <v>96.472983455989066</v>
      </c>
      <c r="XN210" s="15">
        <f t="shared" si="1748"/>
        <v>-1.2543119964059718E-3</v>
      </c>
      <c r="XO210" s="12"/>
      <c r="XP210" s="11">
        <f t="shared" si="1867"/>
        <v>-1.2463946683396762E-3</v>
      </c>
      <c r="XQ210" s="10">
        <f t="shared" si="1749"/>
        <v>96.556270942997358</v>
      </c>
      <c r="XR210" s="9">
        <f t="shared" si="1464"/>
        <v>90.085017360152108</v>
      </c>
      <c r="XS210" s="9">
        <f t="shared" si="1465"/>
        <v>103.0294751285213</v>
      </c>
      <c r="XT210" s="120">
        <f t="shared" si="1750"/>
        <v>96.55724624433671</v>
      </c>
      <c r="XU210" s="15">
        <f t="shared" si="1751"/>
        <v>-1.2623134215721885E-3</v>
      </c>
      <c r="XV210" s="12"/>
      <c r="XW210" s="11">
        <f t="shared" si="1868"/>
        <v>-1.2545035022442621E-3</v>
      </c>
      <c r="XX210" s="10">
        <f t="shared" si="1752"/>
        <v>96.640540333229438</v>
      </c>
      <c r="XY210" s="9">
        <f t="shared" si="1466"/>
        <v>90.128808028266249</v>
      </c>
      <c r="XZ210" s="9">
        <f t="shared" si="1467"/>
        <v>103.1540816292615</v>
      </c>
      <c r="YA210" s="120">
        <f t="shared" si="1753"/>
        <v>96.641444828763866</v>
      </c>
      <c r="YB210" s="15">
        <f t="shared" si="1754"/>
        <v>-1.2701943936472531E-3</v>
      </c>
      <c r="YC210" s="12"/>
      <c r="YD210" s="11">
        <f t="shared" si="1869"/>
        <v>-1.2624910319592919E-3</v>
      </c>
      <c r="YE210" s="10">
        <f t="shared" si="1755"/>
        <v>96.724745079537286</v>
      </c>
      <c r="YF210" s="9">
        <f t="shared" si="1468"/>
        <v>90.173147197798073</v>
      </c>
      <c r="YG210" s="9">
        <f t="shared" si="1469"/>
        <v>103.27800958448326</v>
      </c>
      <c r="YH210" s="120">
        <f t="shared" si="1756"/>
        <v>96.725578391140658</v>
      </c>
      <c r="YI210" s="15">
        <f t="shared" si="1757"/>
        <v>-1.2779557069583858E-3</v>
      </c>
      <c r="YJ210" s="12"/>
      <c r="YK210" s="11">
        <f t="shared" si="1870"/>
        <v>-1.270358033024187E-3</v>
      </c>
      <c r="YL210" s="10">
        <f t="shared" si="1758"/>
        <v>96.808884354505381</v>
      </c>
      <c r="YM210" s="9">
        <f t="shared" si="1470"/>
        <v>90.218029877148211</v>
      </c>
      <c r="YN210" s="9">
        <f t="shared" si="1471"/>
        <v>103.40126267401898</v>
      </c>
      <c r="YO210" s="120">
        <f t="shared" si="1759"/>
        <v>96.809646275583589</v>
      </c>
      <c r="YP210" s="15">
        <f t="shared" si="1760"/>
        <v>-1.2855982071234462E-3</v>
      </c>
      <c r="YQ210" s="12"/>
      <c r="YR210" s="11">
        <f t="shared" si="1871"/>
        <v>-1.27810533347E-3</v>
      </c>
      <c r="YS210" s="10">
        <f t="shared" si="1761"/>
        <v>96.892957494241472</v>
      </c>
      <c r="YT210" s="9">
        <f t="shared" si="1472"/>
        <v>90.263450981333563</v>
      </c>
      <c r="YU210" s="9">
        <f t="shared" si="1473"/>
        <v>103.52384497217639</v>
      </c>
      <c r="YV210" s="120">
        <f t="shared" si="1762"/>
        <v>96.893647976754977</v>
      </c>
      <c r="YW210" s="15">
        <f t="shared" si="1763"/>
        <v>-1.2931227873351793E-3</v>
      </c>
      <c r="YX210" s="12"/>
      <c r="YY210" s="11">
        <f t="shared" si="1872"/>
        <v>-1.2857338100754436E-3</v>
      </c>
      <c r="YZ210" s="10">
        <f t="shared" si="1764"/>
        <v>96.976963986614805</v>
      </c>
      <c r="ZA210" s="9">
        <f t="shared" si="1474"/>
        <v>90.309405339128261</v>
      </c>
      <c r="ZB210" s="9">
        <f t="shared" si="1475"/>
        <v>103.64576091802047</v>
      </c>
      <c r="ZC210" s="120">
        <f t="shared" si="1765"/>
        <v>96.977583128574366</v>
      </c>
      <c r="ZD210" s="15">
        <f t="shared" si="1766"/>
        <v>-1.3005303847667983E-3</v>
      </c>
      <c r="ZE210" s="12"/>
      <c r="ZF210" s="11">
        <f t="shared" si="1873"/>
        <v>-1.2932443847433078E-3</v>
      </c>
      <c r="ZG210" s="10">
        <f t="shared" si="1767"/>
        <v>97.060903459905887</v>
      </c>
      <c r="ZH210" s="9">
        <f t="shared" si="1476"/>
        <v>90.355887699989623</v>
      </c>
      <c r="ZI210" s="9">
        <f t="shared" si="1477"/>
        <v>103.76701528669092</v>
      </c>
      <c r="ZJ210" s="120">
        <f t="shared" si="1768"/>
        <v>97.061451493340272</v>
      </c>
      <c r="ZK210" s="15">
        <f t="shared" si="1769"/>
        <v>-1.3078219770995378E-3</v>
      </c>
      <c r="ZL210" s="12"/>
      <c r="ZM210" s="11">
        <f t="shared" si="1874"/>
        <v>-1.3006380209980345E-3</v>
      </c>
      <c r="ZN210" s="10">
        <f t="shared" si="1770"/>
        <v>97.144775671866171</v>
      </c>
      <c r="ZO210" s="9">
        <f t="shared" si="1478"/>
        <v>90.402892740764884</v>
      </c>
      <c r="ZP210" s="9">
        <f t="shared" si="1479"/>
        <v>103.88761316175886</v>
      </c>
      <c r="ZQ210" s="120">
        <f t="shared" si="1771"/>
        <v>97.145252951261881</v>
      </c>
      <c r="ZR210" s="15">
        <f t="shared" si="1772"/>
        <v>-1.314998579172914E-3</v>
      </c>
      <c r="ZS210" s="12"/>
      <c r="ZT210" s="11">
        <f t="shared" si="1875"/>
        <v>-1.3079157206053081E-3</v>
      </c>
      <c r="ZU210" s="10">
        <f t="shared" si="1773"/>
        <v>97.228580499187672</v>
      </c>
      <c r="ZV210" s="9">
        <f t="shared" si="1480"/>
        <v>90.450415072175716</v>
      </c>
      <c r="ZW210" s="9">
        <f t="shared" si="1481"/>
        <v>104.00755990861856</v>
      </c>
      <c r="ZX210" s="120">
        <f t="shared" si="1774"/>
        <v>97.228987490397145</v>
      </c>
      <c r="ZY210" s="15">
        <f t="shared" si="1775"/>
        <v>-1.3220612397575866E-3</v>
      </c>
      <c r="ZZ210" s="12"/>
      <c r="AAA210" s="11">
        <f t="shared" si="1876"/>
        <v>-1.3150785203137323E-3</v>
      </c>
      <c r="AAB210" s="10">
        <f t="shared" si="1776"/>
        <v>97.312317927379183</v>
      </c>
      <c r="AAC210" s="9">
        <f t="shared" si="1482"/>
        <v>90.498449245078291</v>
      </c>
      <c r="AAD210" s="9">
        <f t="shared" si="1483"/>
        <v>104.12686114891135</v>
      </c>
      <c r="AAE210" s="120">
        <f t="shared" si="1777"/>
        <v>97.312655196994825</v>
      </c>
      <c r="AAF210" s="15">
        <f t="shared" si="1778"/>
        <v>-1.3290110384507833E-3</v>
      </c>
      <c r="AAG210" s="12"/>
      <c r="AAH210" s="11">
        <f t="shared" si="1877"/>
        <v>-1.3221274887186129E-3</v>
      </c>
      <c r="AAI210" s="10">
        <f t="shared" si="1779"/>
        <v>97.395988041046735</v>
      </c>
      <c r="AAJ210" s="9">
        <f t="shared" si="1484"/>
        <v>90.54698975649751</v>
      </c>
      <c r="AAK210" s="9">
        <f t="shared" si="1485"/>
        <v>104.24552273597169</v>
      </c>
      <c r="AAL210" s="120">
        <f t="shared" si="1780"/>
        <v>97.3962562462346</v>
      </c>
      <c r="AAM210" s="15">
        <f t="shared" si="1781"/>
        <v>-1.3358490826934049E-3</v>
      </c>
      <c r="AAN210" s="12"/>
      <c r="AAO210" s="11">
        <f t="shared" ref="AAO210:AAO220" si="2175">AAT209</f>
        <v>-1.329063723247135E-3</v>
      </c>
      <c r="AAP210" s="10">
        <f t="shared" ref="AAP210:AAP220" si="2176">AAS209</f>
        <v>97.479591014572748</v>
      </c>
      <c r="AAQ210" s="9">
        <f t="shared" si="1486"/>
        <v>90.596031055434736</v>
      </c>
      <c r="AAR210" s="9">
        <f t="shared" ref="AAR210:AAR220" si="2177">AAW210-AAV210*(B-_R*ABS(AAV210))</f>
        <v>104.36355073128384</v>
      </c>
      <c r="AAS210" s="120">
        <f t="shared" ref="AAS210:AAS220" si="2178">(AAQ210+AAR210)/2</f>
        <v>97.479790893359279</v>
      </c>
      <c r="AAT210" s="15">
        <f t="shared" ref="AAT210:AAT220" si="2179">(AAQ210-AAS210)/B</f>
        <v>-1.3425765049077801E-3</v>
      </c>
      <c r="AAU210" s="12"/>
      <c r="AAV210" s="11">
        <f t="shared" ref="AAV210:AAV220" si="2180">ABA209</f>
        <v>-1.3358883472639825E-3</v>
      </c>
      <c r="AAW210" s="10">
        <f t="shared" ref="AAW210:AAW220" si="2181">AAZ209</f>
        <v>97.563127103187995</v>
      </c>
      <c r="AAX210" s="9">
        <f t="shared" ref="AAX210:AAX220" si="2182">AAS210+AAT210*(B-_R*ABS(AAT210))</f>
        <v>90.645567548449236</v>
      </c>
      <c r="AAY210" s="9">
        <f t="shared" ref="AAY210:AAY220" si="2183">ABD210-ABC210*(B-_R*ABS(ABC210))</f>
        <v>104.48095138194225</v>
      </c>
      <c r="AAZ210" s="120">
        <f t="shared" ref="AAZ210:AAZ220" si="2184">(AAX210+AAY210)/2</f>
        <v>97.563259465195742</v>
      </c>
      <c r="ABA210" s="15">
        <f t="shared" ref="ABA210:ABA220" si="2185">(AAX210-AAZ210)/B</f>
        <v>-1.3491944597553713E-3</v>
      </c>
      <c r="ABB210" s="12"/>
      <c r="ABC210" s="11">
        <f t="shared" ref="ABC210:ABC220" si="2186">ABH209</f>
        <v>-1.3426025072968244E-3</v>
      </c>
      <c r="ABD210" s="10">
        <f t="shared" ref="ABD210:ABD220" si="2187">ABG209</f>
        <v>97.646596634433195</v>
      </c>
      <c r="ABE210" s="9">
        <f t="shared" si="1490"/>
        <v>90.695593605013883</v>
      </c>
      <c r="ABF210" s="9">
        <f t="shared" ref="ABF210:ABF220" si="2188">ABK210-ABJ210*(B-_R*ABS(ABJ210))</f>
        <v>104.5977310990944</v>
      </c>
      <c r="ABG210" s="120">
        <f t="shared" ref="ABG210:ABG220" si="2189">(ABE210+ABF210)/2</f>
        <v>97.646662352054136</v>
      </c>
      <c r="ABH210" s="15">
        <f t="shared" ref="ABH210:ABH220" si="2190">(ABE210-ABG210)/B</f>
        <v>-1.3557041215122795E-3</v>
      </c>
      <c r="ABI210" s="12"/>
      <c r="ABJ210" s="11">
        <f t="shared" ref="ABJ210:ABJ220" si="2191">ABO209</f>
        <v>-1.349207370379591E-3</v>
      </c>
      <c r="ABK210" s="10">
        <f t="shared" ref="ABK210:ABK220" si="2192">ABN209</f>
        <v>97.72999999999999</v>
      </c>
      <c r="ABL210" s="9">
        <f t="shared" ref="ABL210:ABL220" si="2193">ABG210+ABH210*(B-_R*ABS(ABH210))</f>
        <v>90.746103562646681</v>
      </c>
      <c r="ABM210" s="9"/>
      <c r="ABN210" s="101">
        <f t="shared" si="1791"/>
        <v>97.72999999999999</v>
      </c>
      <c r="ABO210" s="15">
        <f t="shared" ref="ABO210:ABO220" si="2194">(ABL210-ABN210)/B</f>
        <v>-1.3621066815612058E-3</v>
      </c>
    </row>
    <row r="211" spans="1:745" x14ac:dyDescent="0.2">
      <c r="A211" s="1">
        <f t="shared" si="1492"/>
        <v>175.2</v>
      </c>
      <c r="B211" s="1">
        <f t="shared" si="1792"/>
        <v>-530.86680486868977</v>
      </c>
      <c r="C211" s="1">
        <f t="shared" si="1793"/>
        <v>-2564065.8939724509</v>
      </c>
      <c r="D211" s="2">
        <f t="shared" si="1794"/>
        <v>119.74</v>
      </c>
      <c r="E211" s="7">
        <f t="shared" si="1795"/>
        <v>2.8300000000000001E-3</v>
      </c>
      <c r="F211" s="1">
        <f t="shared" si="1796"/>
        <v>6.2352202539999999E-2</v>
      </c>
      <c r="G211" s="2">
        <f t="shared" si="1797"/>
        <v>3500</v>
      </c>
      <c r="H211" s="3">
        <f t="shared" si="1879"/>
        <v>58.333333333333336</v>
      </c>
      <c r="I211" s="3">
        <f t="shared" si="1880"/>
        <v>366.52</v>
      </c>
      <c r="J211" s="1">
        <f t="shared" si="1798"/>
        <v>0.77</v>
      </c>
      <c r="K211" s="1">
        <f t="shared" si="1799"/>
        <v>0.65</v>
      </c>
      <c r="L211" s="1">
        <f t="shared" si="1881"/>
        <v>0.50050000000000006</v>
      </c>
      <c r="M211" s="40">
        <f t="shared" si="1882"/>
        <v>9.0273513153513143</v>
      </c>
      <c r="N211" s="40">
        <f t="shared" si="1883"/>
        <v>685.17596483516479</v>
      </c>
      <c r="O211" s="1">
        <f t="shared" si="1800"/>
        <v>22.01</v>
      </c>
      <c r="P211" s="1">
        <f t="shared" si="1801"/>
        <v>101</v>
      </c>
      <c r="Q211" s="2">
        <f t="shared" si="1802"/>
        <v>9568.08</v>
      </c>
      <c r="R211" s="1">
        <f t="shared" si="1884"/>
        <v>95.680800000000005</v>
      </c>
      <c r="S211" s="7">
        <f t="shared" si="1803"/>
        <v>0.1084</v>
      </c>
      <c r="T211" s="7">
        <f t="shared" si="1885"/>
        <v>9.228889823999999E-3</v>
      </c>
      <c r="U211" s="7">
        <f t="shared" si="1886"/>
        <v>5.2029491518009133E-2</v>
      </c>
      <c r="V211" s="40">
        <f t="shared" si="1887"/>
        <v>5127.2756619537149</v>
      </c>
      <c r="W211" s="1">
        <f t="shared" si="1804"/>
        <v>0</v>
      </c>
      <c r="X211" s="1">
        <f t="shared" si="1805"/>
        <v>119.74</v>
      </c>
      <c r="Y211" s="1">
        <f t="shared" si="1806"/>
        <v>97.72999999999999</v>
      </c>
      <c r="Z211" s="6">
        <f t="shared" si="1888"/>
        <v>0.80246106979523479</v>
      </c>
      <c r="AA211" s="2">
        <f t="shared" si="1807"/>
        <v>464.2</v>
      </c>
      <c r="AB211" s="40">
        <f t="shared" si="1889"/>
        <v>27481.926356927921</v>
      </c>
      <c r="AC211" s="1">
        <f t="shared" si="1890"/>
        <v>0.20611977595863853</v>
      </c>
      <c r="AD211" s="2">
        <f t="shared" si="1878"/>
        <v>89</v>
      </c>
      <c r="AE211" s="10">
        <f t="shared" si="1891"/>
        <v>18.34466006031883</v>
      </c>
      <c r="AF211" s="12">
        <f t="shared" si="1892"/>
        <v>6.3609688763473712E-2</v>
      </c>
      <c r="AG211" s="43">
        <f t="shared" si="1893"/>
        <v>-1.3252456968228487E-4</v>
      </c>
      <c r="AH211" s="97">
        <f t="shared" si="1894"/>
        <v>3.4144019531390797E-5</v>
      </c>
      <c r="AI211" s="11">
        <f t="shared" si="1895"/>
        <v>0</v>
      </c>
      <c r="AJ211" s="43">
        <f t="shared" si="1896"/>
        <v>2.012835920605137E-3</v>
      </c>
      <c r="AK211" s="43"/>
      <c r="AL211" s="11">
        <f t="shared" si="1897"/>
        <v>0</v>
      </c>
      <c r="AM211" s="10">
        <f t="shared" si="1898"/>
        <v>88.419668508988295</v>
      </c>
      <c r="AN211" s="9"/>
      <c r="AO211" s="9">
        <f t="shared" si="1899"/>
        <v>88.256408890371844</v>
      </c>
      <c r="AP211" s="108">
        <f t="shared" si="1900"/>
        <v>88.256408890371844</v>
      </c>
      <c r="AQ211" s="15">
        <f t="shared" si="1901"/>
        <v>0</v>
      </c>
      <c r="AR211" s="49"/>
      <c r="AS211" s="11">
        <f t="shared" si="1902"/>
        <v>1.5921377723928337E-5</v>
      </c>
      <c r="AT211" s="10">
        <f t="shared" si="1903"/>
        <v>88.338035216479625</v>
      </c>
      <c r="AU211" s="9">
        <f t="shared" si="1904"/>
        <v>88.256408890371844</v>
      </c>
      <c r="AV211" s="9">
        <f t="shared" si="1905"/>
        <v>88.093913034509356</v>
      </c>
      <c r="AW211" s="101">
        <f t="shared" si="1906"/>
        <v>88.1751609624406</v>
      </c>
      <c r="AX211" s="15">
        <f t="shared" si="1907"/>
        <v>1.5846218008938715E-5</v>
      </c>
      <c r="AY211" s="49"/>
      <c r="AZ211" s="11">
        <f t="shared" si="1908"/>
        <v>3.1768941843729402E-5</v>
      </c>
      <c r="BA211" s="10">
        <f t="shared" si="1909"/>
        <v>88.256773420266029</v>
      </c>
      <c r="BB211" s="9">
        <f t="shared" si="1910"/>
        <v>88.256401989587985</v>
      </c>
      <c r="BC211" s="9">
        <f t="shared" si="1911"/>
        <v>87.93216122903938</v>
      </c>
      <c r="BD211" s="101">
        <f t="shared" si="1912"/>
        <v>88.094281609313683</v>
      </c>
      <c r="BE211" s="15">
        <f t="shared" si="1913"/>
        <v>3.1619205005359046E-5</v>
      </c>
      <c r="BF211" s="49"/>
      <c r="BG211" s="11">
        <f t="shared" si="1914"/>
        <v>4.7543249884614434E-5</v>
      </c>
      <c r="BH211" s="10">
        <f t="shared" si="1915"/>
        <v>88.175866457999135</v>
      </c>
      <c r="BI211" s="9">
        <f t="shared" si="1916"/>
        <v>88.256374513869105</v>
      </c>
      <c r="BJ211" s="9">
        <f t="shared" si="1917"/>
        <v>87.771133990797438</v>
      </c>
      <c r="BK211" s="101">
        <f t="shared" si="1918"/>
        <v>88.013754252333271</v>
      </c>
      <c r="BL211" s="15">
        <f t="shared" si="1919"/>
        <v>4.7319527470731818E-5</v>
      </c>
      <c r="BM211" s="49"/>
      <c r="BN211" s="11">
        <f t="shared" si="1920"/>
        <v>6.3244855962747655E-5</v>
      </c>
      <c r="BO211" s="10">
        <f t="shared" si="1921"/>
        <v>88.095297876237325</v>
      </c>
      <c r="BP211" s="9">
        <f t="shared" si="1922"/>
        <v>88.256312978052279</v>
      </c>
      <c r="BQ211" s="9">
        <f t="shared" si="1923"/>
        <v>87.61081206709612</v>
      </c>
      <c r="BR211" s="101">
        <f t="shared" si="1924"/>
        <v>87.933562522574192</v>
      </c>
      <c r="BS211" s="15">
        <f t="shared" si="1925"/>
        <v>6.2947747840634829E-5</v>
      </c>
      <c r="BT211" s="12"/>
      <c r="BU211" s="11">
        <f t="shared" si="1926"/>
        <v>7.8874310382502283E-5</v>
      </c>
      <c r="BV211" s="10">
        <f t="shared" si="1927"/>
        <v>88.015051429699625</v>
      </c>
      <c r="BW211" s="9">
        <f t="shared" si="1928"/>
        <v>88.256204083146272</v>
      </c>
      <c r="BX211" s="9">
        <f t="shared" si="1929"/>
        <v>87.451176436786639</v>
      </c>
      <c r="BY211" s="101">
        <f t="shared" si="1930"/>
        <v>87.853690259966456</v>
      </c>
      <c r="BZ211" s="15">
        <f t="shared" si="1931"/>
        <v>7.8504424126562639E-5</v>
      </c>
      <c r="CA211" s="12"/>
      <c r="CB211" s="11">
        <f t="shared" si="1932"/>
        <v>9.4432159258658337E-5</v>
      </c>
      <c r="CC211" s="10">
        <f t="shared" si="1933"/>
        <v>87.935111080430474</v>
      </c>
      <c r="CD211" s="9">
        <f t="shared" si="1934"/>
        <v>88.256034713556431</v>
      </c>
      <c r="CE211" s="9">
        <f t="shared" si="1935"/>
        <v>87.292208311115957</v>
      </c>
      <c r="CF211" s="101">
        <f t="shared" si="1936"/>
        <v>87.774121512336194</v>
      </c>
      <c r="CG211" s="15">
        <f t="shared" si="1937"/>
        <v>9.3990109561733126E-5</v>
      </c>
      <c r="CH211" s="12"/>
      <c r="CI211" s="11">
        <f t="shared" si="1938"/>
        <v>1.0991894416232841E-4</v>
      </c>
      <c r="CJ211" s="10">
        <f t="shared" si="1939"/>
        <v>87.855460996883153</v>
      </c>
      <c r="CK211" s="9">
        <f t="shared" si="1940"/>
        <v>88.255791934352416</v>
      </c>
      <c r="CL211" s="9">
        <f t="shared" si="1941"/>
        <v>87.133889134385655</v>
      </c>
      <c r="CM211" s="101">
        <f t="shared" si="1942"/>
        <v>87.694840534369035</v>
      </c>
      <c r="CN211" s="15">
        <f t="shared" si="1943"/>
        <v>1.0940535227037783E-4</v>
      </c>
      <c r="CO211" s="12"/>
      <c r="CP211" s="11">
        <f t="shared" si="1944"/>
        <v>1.2533520179017313E-4</v>
      </c>
      <c r="CQ211" s="10">
        <f t="shared" si="1945"/>
        <v>87.776085552925537</v>
      </c>
      <c r="CR211" s="9">
        <f t="shared" si="1946"/>
        <v>88.255462988580049</v>
      </c>
      <c r="CS211" s="9">
        <f t="shared" si="1947"/>
        <v>86.976200584424745</v>
      </c>
      <c r="CT211" s="101">
        <f t="shared" si="1948"/>
        <v>87.615831786502397</v>
      </c>
      <c r="CU211" s="15">
        <f t="shared" si="1949"/>
        <v>1.2475069495949915E-4</v>
      </c>
      <c r="CV211" s="12"/>
      <c r="CW211" s="11">
        <f t="shared" si="1950"/>
        <v>1.4068146365583695E-4</v>
      </c>
      <c r="CX211" s="10">
        <f t="shared" si="1951"/>
        <v>87.69696932677482</v>
      </c>
      <c r="CY211" s="9">
        <f t="shared" si="1952"/>
        <v>88.255035294618324</v>
      </c>
      <c r="CZ211" s="9">
        <f t="shared" si="1953"/>
        <v>86.819124572882373</v>
      </c>
      <c r="DA211" s="101">
        <f t="shared" si="1954"/>
        <v>87.537079933750348</v>
      </c>
      <c r="DB211" s="15">
        <f t="shared" si="1955"/>
        <v>1.4002667463258709E-4</v>
      </c>
      <c r="DC211" s="12"/>
      <c r="DD211" s="11">
        <f t="shared" si="1956"/>
        <v>1.5595825580314363E-4</v>
      </c>
      <c r="DE211" s="10">
        <f t="shared" si="1957"/>
        <v>87.618097099864684</v>
      </c>
      <c r="DF211" s="9">
        <f t="shared" si="1958"/>
        <v>88.254496443582497</v>
      </c>
      <c r="DG211" s="9">
        <f t="shared" si="1959"/>
        <v>86.662643245351717</v>
      </c>
      <c r="DH211" s="101">
        <f t="shared" si="1960"/>
        <v>87.458569844467107</v>
      </c>
      <c r="DI211" s="15">
        <f t="shared" si="1961"/>
        <v>1.5523382232429206E-4</v>
      </c>
      <c r="DJ211" s="12"/>
      <c r="DK211" s="11">
        <f t="shared" si="1962"/>
        <v>1.7116609854007082E-4</v>
      </c>
      <c r="DL211" s="10">
        <f t="shared" si="1963"/>
        <v>87.539453855650919</v>
      </c>
      <c r="DM211" s="9">
        <f t="shared" si="1964"/>
        <v>88.253834196774008</v>
      </c>
      <c r="DN211" s="9">
        <f t="shared" si="1965"/>
        <v>86.506738981333285</v>
      </c>
      <c r="DO211" s="101">
        <f t="shared" si="1966"/>
        <v>87.38028658905364</v>
      </c>
      <c r="DP211" s="15">
        <f t="shared" si="1967"/>
        <v>1.7037266285532791E-4</v>
      </c>
      <c r="DQ211" s="12"/>
      <c r="DR211" s="11">
        <f t="shared" si="1968"/>
        <v>1.8630550619277715E-4</v>
      </c>
      <c r="DS211" s="10">
        <f t="shared" si="1969"/>
        <v>87.461024778359928</v>
      </c>
      <c r="DT211" s="9">
        <f t="shared" si="1970"/>
        <v>88.253036483177993</v>
      </c>
      <c r="DU211" s="9">
        <f t="shared" si="1971"/>
        <v>86.351394394043837</v>
      </c>
      <c r="DV211" s="101">
        <f t="shared" si="1972"/>
        <v>87.302215438610915</v>
      </c>
      <c r="DW211" s="15">
        <f t="shared" si="1973"/>
        <v>1.8544371460706176E-4</v>
      </c>
      <c r="DX211" s="12"/>
      <c r="DY211" s="11">
        <f t="shared" si="1974"/>
        <v>2.0137698687915266E-4</v>
      </c>
      <c r="DZ211" s="10">
        <f t="shared" si="1975"/>
        <v>87.382795251683518</v>
      </c>
      <c r="EA211" s="9">
        <f t="shared" si="1976"/>
        <v>88.252091397008812</v>
      </c>
      <c r="EB211" s="9">
        <f t="shared" si="1977"/>
        <v>87.284652549973458</v>
      </c>
      <c r="EC211" s="101">
        <f t="shared" si="1978"/>
        <v>87.768371973491128</v>
      </c>
      <c r="ED211" s="15">
        <f t="shared" si="1979"/>
        <v>9.434238675853946E-5</v>
      </c>
      <c r="EE211" s="12"/>
      <c r="EF211" s="11">
        <f t="shared" si="1980"/>
        <v>1.1018299702192984E-4</v>
      </c>
      <c r="EG211" s="10">
        <f t="shared" si="1981"/>
        <v>87.84925751033154</v>
      </c>
      <c r="EH211" s="9">
        <f t="shared" si="1982"/>
        <v>88.251846794509689</v>
      </c>
      <c r="EI211" s="9">
        <f t="shared" si="1983"/>
        <v>93.917538217368687</v>
      </c>
      <c r="EJ211" s="101">
        <f t="shared" si="1984"/>
        <v>91.084692505939188</v>
      </c>
      <c r="EK211" s="15">
        <f t="shared" si="1985"/>
        <v>-5.5250505301485228E-4</v>
      </c>
      <c r="EL211" s="12"/>
      <c r="EM211" s="11">
        <f t="shared" si="1986"/>
        <v>-5.3747986411175589E-4</v>
      </c>
      <c r="EN211" s="10">
        <f t="shared" si="1987"/>
        <v>91.169669896740018</v>
      </c>
      <c r="EO211" s="9">
        <f t="shared" si="1988"/>
        <v>88.26023597774045</v>
      </c>
      <c r="EP211" s="9">
        <f t="shared" si="1989"/>
        <v>94.009589934827304</v>
      </c>
      <c r="EQ211" s="101">
        <f t="shared" si="1990"/>
        <v>91.13491295628387</v>
      </c>
      <c r="ER211" s="15">
        <f t="shared" si="1991"/>
        <v>-5.6066362881063484E-4</v>
      </c>
      <c r="ES211" s="12"/>
      <c r="ET211" s="11">
        <f t="shared" si="1992"/>
        <v>-5.4570621079323483E-4</v>
      </c>
      <c r="EU211" s="10">
        <f t="shared" si="1993"/>
        <v>91.219787749288486</v>
      </c>
      <c r="EV211" s="9">
        <f t="shared" si="1994"/>
        <v>88.268874748282983</v>
      </c>
      <c r="EW211" s="9">
        <f t="shared" si="1995"/>
        <v>94.103763830700359</v>
      </c>
      <c r="EX211" s="101">
        <f t="shared" si="1996"/>
        <v>91.186319289491678</v>
      </c>
      <c r="EY211" s="15">
        <f t="shared" si="1997"/>
        <v>-5.6900481533638122E-4</v>
      </c>
      <c r="EZ211" s="12"/>
      <c r="FA211" s="11">
        <f t="shared" si="1998"/>
        <v>-5.541165360894066E-4</v>
      </c>
      <c r="FB211" s="10">
        <f t="shared" si="1999"/>
        <v>91.27109379312698</v>
      </c>
      <c r="FC211" s="9">
        <f t="shared" si="2000"/>
        <v>88.277772474839779</v>
      </c>
      <c r="FD211" s="9">
        <f t="shared" si="2001"/>
        <v>94.200027317963517</v>
      </c>
      <c r="FE211" s="101">
        <f t="shared" si="2002"/>
        <v>91.238899896401648</v>
      </c>
      <c r="FF211" s="15">
        <f t="shared" si="2003"/>
        <v>-5.7752452116716329E-4</v>
      </c>
      <c r="FG211" s="12"/>
      <c r="FH211" s="11">
        <f t="shared" si="2004"/>
        <v>-5.6270676572692821E-4</v>
      </c>
      <c r="FI211" s="10">
        <f t="shared" si="2005"/>
        <v>91.32357646028197</v>
      </c>
      <c r="FJ211" s="9">
        <f t="shared" si="2006"/>
        <v>88.286938647400063</v>
      </c>
      <c r="FK211" s="9">
        <f t="shared" si="2007"/>
        <v>94.298349401420012</v>
      </c>
      <c r="FL211" s="101">
        <f t="shared" si="2008"/>
        <v>91.292644024410038</v>
      </c>
      <c r="FM211" s="15">
        <f t="shared" si="2009"/>
        <v>-5.8621879828178963E-4</v>
      </c>
      <c r="FN211" s="12"/>
      <c r="FO211" s="11">
        <f t="shared" si="2010"/>
        <v>-5.714729682870771E-4</v>
      </c>
      <c r="FP211" s="10">
        <f t="shared" si="2011"/>
        <v>91.3772250443632</v>
      </c>
      <c r="FQ211" s="9">
        <f t="shared" si="2012"/>
        <v>88.296382879532928</v>
      </c>
      <c r="FR211" s="9">
        <f t="shared" si="2013"/>
        <v>94.398695678622687</v>
      </c>
      <c r="FS211" s="101">
        <f t="shared" si="2014"/>
        <v>91.347539279077807</v>
      </c>
      <c r="FT211" s="15">
        <f t="shared" si="2015"/>
        <v>-5.9508335434070581E-4</v>
      </c>
      <c r="FU211" s="12"/>
      <c r="FV211" s="11">
        <f t="shared" si="2016"/>
        <v>-5.8041086596506545E-4</v>
      </c>
      <c r="FW211" s="10">
        <f t="shared" si="2017"/>
        <v>91.432027194302549</v>
      </c>
      <c r="FX211" s="9">
        <f t="shared" si="2018"/>
        <v>88.306114894680434</v>
      </c>
      <c r="FY211" s="9">
        <f t="shared" si="2019"/>
        <v>94.501030247172309</v>
      </c>
      <c r="FZ211" s="101">
        <f t="shared" si="2020"/>
        <v>91.403572570926372</v>
      </c>
      <c r="GA211" s="15">
        <f t="shared" si="2021"/>
        <v>-6.0411374001796345E-4</v>
      </c>
      <c r="GB211" s="12"/>
      <c r="GC211" s="11">
        <f t="shared" si="2022"/>
        <v>-5.8951602234854413E-4</v>
      </c>
      <c r="GD211" s="10">
        <f t="shared" si="2023"/>
        <v>91.487969863701863</v>
      </c>
      <c r="GE211" s="9">
        <f t="shared" si="2024"/>
        <v>88.316144517441899</v>
      </c>
      <c r="GF211" s="9">
        <f t="shared" si="2025"/>
        <v>94.605317705515461</v>
      </c>
      <c r="GG211" s="101">
        <f t="shared" si="2026"/>
        <v>91.46073111147868</v>
      </c>
      <c r="GH211" s="15">
        <f t="shared" si="2027"/>
        <v>-6.133055449643128E-4</v>
      </c>
      <c r="GI211" s="12"/>
      <c r="GJ211" s="11">
        <f t="shared" si="2028"/>
        <v>-5.9878403892206511E-4</v>
      </c>
      <c r="GK211" s="10">
        <f t="shared" si="2029"/>
        <v>91.545040309762868</v>
      </c>
      <c r="GL211" s="9">
        <f t="shared" si="2030"/>
        <v>88.326481670670887</v>
      </c>
      <c r="GM211" s="9">
        <f t="shared" si="1337"/>
        <v>94.711518767957088</v>
      </c>
      <c r="GN211" s="120">
        <f t="shared" si="2031"/>
        <v>91.519000219313995</v>
      </c>
      <c r="GO211" s="15">
        <f t="shared" si="2032"/>
        <v>-6.2265397047651992E-4</v>
      </c>
      <c r="GP211" s="12"/>
      <c r="GQ211" s="11">
        <f t="shared" si="2033"/>
        <v>-6.0821012631241222E-4</v>
      </c>
      <c r="GR211" s="10">
        <f t="shared" si="2034"/>
        <v>91.603223892005701</v>
      </c>
      <c r="GS211" s="9">
        <f t="shared" si="2035"/>
        <v>88.337136357647339</v>
      </c>
      <c r="GT211" s="9">
        <f t="shared" si="1339"/>
        <v>94.819593735596172</v>
      </c>
      <c r="GU211" s="120">
        <f t="shared" si="2036"/>
        <v>91.578365046621755</v>
      </c>
      <c r="GV211" s="15">
        <f t="shared" si="2037"/>
        <v>-6.3215416971346681E-4</v>
      </c>
      <c r="GW211" s="12"/>
      <c r="GX211" s="11">
        <f t="shared" si="2038"/>
        <v>-6.1778944547164762E-4</v>
      </c>
      <c r="GY211" s="10">
        <f t="shared" si="2039"/>
        <v>91.662505804032975</v>
      </c>
      <c r="GZ211" s="9">
        <f t="shared" si="2040"/>
        <v>88.348118654670941</v>
      </c>
      <c r="HA211" s="9">
        <f t="shared" si="2041"/>
        <v>94.929502507189767</v>
      </c>
      <c r="HB211" s="101">
        <f t="shared" si="2042"/>
        <v>91.638810580930354</v>
      </c>
      <c r="HC211" s="15">
        <f t="shared" si="2043"/>
        <v>-6.418012494778789E-4</v>
      </c>
      <c r="HD211" s="12"/>
      <c r="HE211" s="11">
        <f t="shared" si="2044"/>
        <v>-6.27517109411827E-4</v>
      </c>
      <c r="HF211" s="10">
        <f t="shared" si="2045"/>
        <v>91.722871075016585</v>
      </c>
      <c r="HG211" s="9">
        <f t="shared" si="2046"/>
        <v>88.359438703182889</v>
      </c>
      <c r="HH211" s="9">
        <f t="shared" si="2047"/>
        <v>95.041201768280885</v>
      </c>
      <c r="HI211" s="101">
        <f t="shared" si="2048"/>
        <v>91.70032023573188</v>
      </c>
      <c r="HJ211" s="15">
        <f t="shared" si="2049"/>
        <v>-6.5158999687486472E-4</v>
      </c>
      <c r="HK211" s="12"/>
      <c r="HL211" s="11">
        <f t="shared" si="2050"/>
        <v>-6.3738790887573379E-4</v>
      </c>
      <c r="HM211" s="10">
        <f t="shared" si="2051"/>
        <v>91.784303155245524</v>
      </c>
      <c r="HN211" s="9">
        <f t="shared" si="2052"/>
        <v>88.371106691575605</v>
      </c>
      <c r="HO211" s="9">
        <f t="shared" si="2053"/>
        <v>95.154647246260183</v>
      </c>
      <c r="HP211" s="120">
        <f t="shared" si="2054"/>
        <v>91.762876968917894</v>
      </c>
      <c r="HQ211" s="15">
        <f t="shared" si="2055"/>
        <v>-6.6151510099417537E-4</v>
      </c>
      <c r="HR211" s="12"/>
      <c r="HS211" s="11">
        <f t="shared" si="2056"/>
        <v>-6.4739653465049202E-4</v>
      </c>
      <c r="HT211" s="10">
        <f t="shared" si="2057"/>
        <v>91.846785037956806</v>
      </c>
      <c r="HU211" s="9">
        <f t="shared" si="2058"/>
        <v>88.383132843802301</v>
      </c>
      <c r="HV211" s="9">
        <f t="shared" si="2059"/>
        <v>95.269794677646559</v>
      </c>
      <c r="HW211" s="120">
        <f t="shared" si="2060"/>
        <v>91.826463760724437</v>
      </c>
      <c r="HX211" s="15">
        <f t="shared" si="2061"/>
        <v>-6.7157124834791454E-4</v>
      </c>
      <c r="HY211" s="12"/>
      <c r="HZ211" s="11">
        <f t="shared" si="2062"/>
        <v>-6.5753767327710782E-4</v>
      </c>
      <c r="IA211" s="10">
        <f t="shared" si="2063"/>
        <v>91.910299738664818</v>
      </c>
      <c r="IB211" s="9">
        <f t="shared" si="2064"/>
        <v>88.395527410839946</v>
      </c>
      <c r="IC211" s="9">
        <f t="shared" si="2065"/>
        <v>95.386597120427496</v>
      </c>
      <c r="ID211" s="120">
        <f t="shared" si="2066"/>
        <v>91.891062265633721</v>
      </c>
      <c r="IE211" s="15">
        <f t="shared" si="2067"/>
        <v>-6.817528616087366E-4</v>
      </c>
      <c r="IF211" s="12"/>
      <c r="IG211" s="11">
        <f t="shared" si="2068"/>
        <v>-6.6780574481867597E-4</v>
      </c>
      <c r="IH211" s="10">
        <f t="shared" si="2069"/>
        <v>91.974828942004748</v>
      </c>
      <c r="II211" s="9">
        <f t="shared" si="2070"/>
        <v>88.408300651964822</v>
      </c>
      <c r="IJ211" s="9">
        <f t="shared" si="2071"/>
        <v>95.505006222496306</v>
      </c>
      <c r="IK211" s="120">
        <f t="shared" si="2072"/>
        <v>91.956653437230557</v>
      </c>
      <c r="IL211" s="15">
        <f t="shared" si="2073"/>
        <v>-6.9205422513086761E-4</v>
      </c>
      <c r="IM211" s="12"/>
      <c r="IN211" s="11">
        <f t="shared" si="2074"/>
        <v>-6.7819502872080181E-4</v>
      </c>
      <c r="IO211" s="10">
        <f t="shared" si="2075"/>
        <v>92.040353628400169</v>
      </c>
      <c r="IP211" s="9">
        <f t="shared" si="2076"/>
        <v>88.421462819680713</v>
      </c>
      <c r="IQ211" s="9">
        <f t="shared" si="2077"/>
        <v>95.624972676335631</v>
      </c>
      <c r="IR211" s="120">
        <f t="shared" si="2078"/>
        <v>92.023217748008165</v>
      </c>
      <c r="IS211" s="15">
        <f t="shared" si="2079"/>
        <v>-7.0246953075954314E-4</v>
      </c>
      <c r="IT211" s="12"/>
      <c r="IU211" s="11">
        <f t="shared" si="2080"/>
        <v>-6.8869970971673826E-4</v>
      </c>
      <c r="IV211" s="10">
        <f t="shared" si="2081"/>
        <v>92.106854294329253</v>
      </c>
      <c r="IW211" s="9">
        <f t="shared" si="2082"/>
        <v>88.435024145643851</v>
      </c>
      <c r="IX211" s="9">
        <f t="shared" si="2083"/>
        <v>95.746446746504432</v>
      </c>
      <c r="IY211" s="120">
        <f t="shared" si="2084"/>
        <v>92.090735446074149</v>
      </c>
      <c r="IZ211" s="15">
        <f t="shared" si="2085"/>
        <v>-7.1299293064288119E-4</v>
      </c>
      <c r="JA211" s="12"/>
      <c r="JB211" s="11">
        <f t="shared" si="2086"/>
        <v>-6.9931393078192768E-4</v>
      </c>
      <c r="JC211" s="10">
        <f t="shared" si="2087"/>
        <v>92.174311209686238</v>
      </c>
      <c r="JD211" s="9">
        <f t="shared" si="2088"/>
        <v>88.448994828022734</v>
      </c>
      <c r="JE211" s="9">
        <f t="shared" si="2089"/>
        <v>95.869376669428405</v>
      </c>
      <c r="JF211" s="120">
        <f t="shared" si="2090"/>
        <v>92.159185748725577</v>
      </c>
      <c r="JG211" s="15">
        <f t="shared" si="2091"/>
        <v>-7.236183824157991E-4</v>
      </c>
      <c r="JH211" s="12"/>
      <c r="JI211" s="11">
        <f t="shared" si="2092"/>
        <v>-7.100316376913771E-4</v>
      </c>
      <c r="JJ211" s="10">
        <f t="shared" si="2093"/>
        <v>92.242703608020179</v>
      </c>
      <c r="JK211" s="9">
        <f t="shared" si="2094"/>
        <v>88.46338501223002</v>
      </c>
      <c r="JL211" s="9">
        <f t="shared" si="2095"/>
        <v>95.993709489809646</v>
      </c>
      <c r="JM211" s="120">
        <f t="shared" si="2096"/>
        <v>92.228547251019833</v>
      </c>
      <c r="JN211" s="15">
        <f t="shared" si="2097"/>
        <v>-7.3433973264373353E-4</v>
      </c>
      <c r="JO211" s="12"/>
      <c r="JP211" s="11">
        <f t="shared" si="2098"/>
        <v>-7.2084666270042137E-4</v>
      </c>
      <c r="JQ211" s="10">
        <f t="shared" si="2099"/>
        <v>92.312010096276381</v>
      </c>
      <c r="JR211" s="9">
        <f t="shared" si="2100"/>
        <v>88.47820477411129</v>
      </c>
      <c r="JS211" s="9">
        <f t="shared" si="2101"/>
        <v>96.119391258830277</v>
      </c>
      <c r="JT211" s="120">
        <f t="shared" si="2102"/>
        <v>92.298798016470784</v>
      </c>
      <c r="JU211" s="15">
        <f t="shared" si="2103"/>
        <v>-7.4515073779038454E-4</v>
      </c>
      <c r="JV211" s="12"/>
      <c r="JW211" s="11">
        <f t="shared" si="2104"/>
        <v>-7.317527455403107E-4</v>
      </c>
      <c r="JX211" s="10">
        <f t="shared" si="2105"/>
        <v>92.382208745519762</v>
      </c>
      <c r="JY211" s="9">
        <f t="shared" si="2106"/>
        <v>88.493464103333622</v>
      </c>
      <c r="JZ211" s="9">
        <f t="shared" si="2107"/>
        <v>96.246367072067585</v>
      </c>
      <c r="KA211" s="120">
        <f t="shared" si="2108"/>
        <v>92.369915587700604</v>
      </c>
      <c r="KB211" s="15">
        <f t="shared" si="2109"/>
        <v>-7.5604506953501403E-4</v>
      </c>
      <c r="KC211" s="12"/>
      <c r="KD211" s="11">
        <f t="shared" si="2110"/>
        <v>-7.4274353871237497E-4</v>
      </c>
      <c r="KE211" s="10">
        <f t="shared" si="2111"/>
        <v>92.453277101322584</v>
      </c>
      <c r="KF211" s="9">
        <f t="shared" si="2112"/>
        <v>88.50917288641142</v>
      </c>
      <c r="KG211" s="9">
        <f t="shared" si="2113"/>
        <v>96.374581302093077</v>
      </c>
      <c r="KH211" s="120">
        <f t="shared" si="2114"/>
        <v>92.441877094252249</v>
      </c>
      <c r="KI211" s="15">
        <f t="shared" si="2115"/>
        <v>-7.6701633911025119E-4</v>
      </c>
      <c r="KJ211" s="12"/>
      <c r="KK211" s="11">
        <f t="shared" si="2116"/>
        <v>-7.5381263188515203E-4</v>
      </c>
      <c r="KL211" s="10">
        <f t="shared" si="2117"/>
        <v>92.525192291715598</v>
      </c>
      <c r="KM211" s="9">
        <f t="shared" si="2118"/>
        <v>88.525340890205712</v>
      </c>
      <c r="KN211" s="9">
        <f t="shared" si="2119"/>
        <v>96.503977388915132</v>
      </c>
      <c r="KO211" s="120">
        <f t="shared" si="2120"/>
        <v>92.514659139560422</v>
      </c>
      <c r="KP211" s="15">
        <f t="shared" si="2121"/>
        <v>-7.7805807847565705E-4</v>
      </c>
      <c r="KQ211" s="12"/>
      <c r="KR211" s="11">
        <f t="shared" si="2122"/>
        <v>-7.6495353296295574E-4</v>
      </c>
      <c r="KS211" s="10">
        <f t="shared" si="2123"/>
        <v>92.597930913424591</v>
      </c>
      <c r="KT211" s="9">
        <f t="shared" si="2124"/>
        <v>88.5419777441561</v>
      </c>
      <c r="KU211" s="9">
        <f t="shared" si="2125"/>
        <v>96.634497685635225</v>
      </c>
      <c r="KV211" s="120">
        <f t="shared" si="2126"/>
        <v>92.588237714895655</v>
      </c>
      <c r="KW211" s="15">
        <f t="shared" si="2127"/>
        <v>-7.891637269991749E-4</v>
      </c>
      <c r="KX211" s="12"/>
      <c r="KY211" s="11">
        <f t="shared" si="2128"/>
        <v>-7.7615965468084589E-4</v>
      </c>
      <c r="KZ211" s="10">
        <f t="shared" si="2129"/>
        <v>92.671468945169551</v>
      </c>
      <c r="LA211" s="9">
        <f t="shared" si="2130"/>
        <v>88.559092921434043</v>
      </c>
      <c r="LB211" s="9">
        <f t="shared" si="2131"/>
        <v>96.766083807774322</v>
      </c>
      <c r="LC211" s="120">
        <f t="shared" si="2132"/>
        <v>92.662588364604176</v>
      </c>
      <c r="LD211" s="15">
        <f t="shared" si="2133"/>
        <v>-8.0032666736052228E-4</v>
      </c>
      <c r="LE211" s="12"/>
      <c r="LF211" s="11">
        <f t="shared" si="2134"/>
        <v>-7.874243506280702E-4</v>
      </c>
      <c r="LG211" s="10">
        <f t="shared" si="2135"/>
        <v>92.745781913308889</v>
      </c>
      <c r="LH211" s="9">
        <f t="shared" si="2136"/>
        <v>88.576695721152475</v>
      </c>
      <c r="LI211" s="9">
        <f t="shared" si="2137"/>
        <v>96.898676692623056</v>
      </c>
      <c r="LJ211" s="120">
        <f t="shared" si="2138"/>
        <v>92.737686206887759</v>
      </c>
      <c r="LK211" s="15">
        <f t="shared" si="2139"/>
        <v>-8.1154023307374989E-4</v>
      </c>
      <c r="LL211" s="12"/>
      <c r="LM211" s="11">
        <f t="shared" si="2140"/>
        <v>-7.9874092278723393E-4</v>
      </c>
      <c r="LN211" s="10">
        <f t="shared" si="2141"/>
        <v>92.820844912456892</v>
      </c>
      <c r="LO211" s="9">
        <f t="shared" si="2142"/>
        <v>88.594795250517606</v>
      </c>
      <c r="LP211" s="9">
        <f t="shared" si="2143"/>
        <v>97.032216661464815</v>
      </c>
      <c r="LQ211" s="120">
        <f t="shared" si="2144"/>
        <v>92.813505955991218</v>
      </c>
      <c r="LR211" s="15">
        <f t="shared" si="2145"/>
        <v>-8.2279771629561647E-4</v>
      </c>
      <c r="LS211" s="12"/>
      <c r="LT211" s="11">
        <f t="shared" si="2146"/>
        <v>-8.1010262936733856E-4</v>
      </c>
      <c r="LU211" s="10">
        <f t="shared" si="2147"/>
        <v>92.896632627530593</v>
      </c>
      <c r="LV211" s="9">
        <f t="shared" si="2148"/>
        <v>88.613400406985448</v>
      </c>
      <c r="LW211" s="9">
        <f t="shared" si="2149"/>
        <v>97.166643484960659</v>
      </c>
      <c r="LX211" s="120">
        <f t="shared" si="2150"/>
        <v>92.890021945973047</v>
      </c>
      <c r="LY211" s="15">
        <f t="shared" si="2151"/>
        <v>-8.3409237594181146E-4</v>
      </c>
      <c r="LZ211" s="12"/>
      <c r="MA211" s="11">
        <f t="shared" si="2152"/>
        <v>-8.2150269295297397E-4</v>
      </c>
      <c r="MB211" s="10">
        <f t="shared" si="2153"/>
        <v>92.97311935740359</v>
      </c>
      <c r="MC211" s="9">
        <f t="shared" si="2154"/>
        <v>88.632519860488685</v>
      </c>
      <c r="MD211" s="9">
        <f t="shared" si="2155"/>
        <v>97.301896451411352</v>
      </c>
      <c r="ME211" s="120">
        <f t="shared" si="2156"/>
        <v>92.967208155950019</v>
      </c>
      <c r="MF211" s="15">
        <f t="shared" si="2157"/>
        <v>-8.4541744607693451E-4</v>
      </c>
      <c r="MG211" s="12"/>
      <c r="MH211" s="11">
        <f t="shared" si="2158"/>
        <v>-8.329343089355718E-4</v>
      </c>
      <c r="MI211" s="10">
        <f t="shared" si="2159"/>
        <v>93.050279040058115</v>
      </c>
      <c r="MJ211" s="9">
        <f t="shared" si="2160"/>
        <v>88.652162035800487</v>
      </c>
      <c r="MK211" s="9">
        <f t="shared" si="2161"/>
        <v>97.437914437596817</v>
      </c>
      <c r="ML211" s="120">
        <f t="shared" si="2162"/>
        <v>93.045038236698645</v>
      </c>
      <c r="MM211" s="15">
        <f t="shared" si="2163"/>
        <v>-8.5676614454239836E-4</v>
      </c>
      <c r="MN211" s="12"/>
      <c r="MO211" s="11">
        <f t="shared" si="2164"/>
        <v>-8.4439065419093481E-4</v>
      </c>
      <c r="MP211" s="10">
        <f t="shared" si="2165"/>
        <v>93.128085279119233</v>
      </c>
      <c r="MQ211" s="9">
        <f t="shared" si="2166"/>
        <v>88.672335095101786</v>
      </c>
      <c r="MR211" s="9">
        <f t="shared" si="2167"/>
        <v>97.574635981890452</v>
      </c>
      <c r="MS211" s="120">
        <f t="shared" si="2168"/>
        <v>93.123485538496112</v>
      </c>
      <c r="MT211" s="15">
        <f t="shared" si="2169"/>
        <v>-8.6813168178639412E-4</v>
      </c>
      <c r="MU211" s="12"/>
      <c r="MV211" s="11">
        <f t="shared" si="2170"/>
        <v>-8.5586489596697359E-4</v>
      </c>
      <c r="MW211" s="10">
        <f t="shared" si="2171"/>
        <v>93.206511371653662</v>
      </c>
      <c r="MX211" s="9">
        <f t="shared" si="2172"/>
        <v>88.693046920818716</v>
      </c>
      <c r="MY211" s="9">
        <f t="shared" si="1385"/>
        <v>97.71199935931817</v>
      </c>
      <c r="MZ211" s="120">
        <f t="shared" si="2173"/>
        <v>93.20252314006845</v>
      </c>
      <c r="NA211" s="15">
        <f t="shared" si="2174"/>
        <v>-8.7950726985711308E-4</v>
      </c>
      <c r="NB211" s="12"/>
      <c r="NC211" s="11">
        <f t="shared" si="1828"/>
        <v>-8.6735020094284051E-4</v>
      </c>
      <c r="ND211" s="10">
        <f t="shared" si="1632"/>
        <v>93.285530337101761</v>
      </c>
      <c r="NE211" s="9">
        <f t="shared" si="1386"/>
        <v>88.714305098796302</v>
      </c>
      <c r="NF211" s="9">
        <f t="shared" si="1387"/>
        <v>97.849942658236415</v>
      </c>
      <c r="NG211" s="120">
        <f t="shared" si="1633"/>
        <v>93.282123878516359</v>
      </c>
      <c r="NH211" s="15">
        <f t="shared" si="1634"/>
        <v>-8.9088613152106565E-4</v>
      </c>
      <c r="NI211" s="12"/>
      <c r="NJ211" s="11">
        <f t="shared" si="1829"/>
        <v>-8.7883974442102609E-4</v>
      </c>
      <c r="NK211" s="10">
        <f t="shared" si="1635"/>
        <v>93.365114947212902</v>
      </c>
      <c r="NL211" s="9">
        <f t="shared" si="1388"/>
        <v>88.736116901873373</v>
      </c>
      <c r="NM211" s="9">
        <f t="shared" si="1389"/>
        <v>97.988403858287739</v>
      </c>
      <c r="NN211" s="120">
        <f t="shared" si="1636"/>
        <v>93.362260380080556</v>
      </c>
      <c r="NO211" s="15">
        <f t="shared" si="1637"/>
        <v>-9.0226150946688547E-4</v>
      </c>
      <c r="NP211" s="12"/>
      <c r="NQ211" s="11">
        <f t="shared" si="1830"/>
        <v>-8.9032671961258186E-4</v>
      </c>
      <c r="NR211" s="10">
        <f t="shared" si="1638"/>
        <v>93.445237756846069</v>
      </c>
      <c r="NS211" s="9">
        <f t="shared" si="1390"/>
        <v>88.758489273922663</v>
      </c>
      <c r="NT211" s="9">
        <f t="shared" si="1391"/>
        <v>98.127320909291484</v>
      </c>
      <c r="NU211" s="120">
        <f t="shared" si="1639"/>
        <v>93.442905091607074</v>
      </c>
      <c r="NV211" s="15">
        <f t="shared" si="1640"/>
        <v>-9.136266755549173E-4</v>
      </c>
      <c r="NW211" s="12"/>
      <c r="NX211" s="11">
        <f t="shared" si="1831"/>
        <v>-9.0180434697553964E-4</v>
      </c>
      <c r="NY211" s="10">
        <f t="shared" si="1641"/>
        <v>93.525871135496146</v>
      </c>
      <c r="NZ211" s="9">
        <f t="shared" si="1392"/>
        <v>88.781428814417993</v>
      </c>
      <c r="OA211" s="9">
        <f t="shared" si="1393"/>
        <v>98.266631810720554</v>
      </c>
      <c r="OB211" s="120">
        <f t="shared" si="1642"/>
        <v>93.524030312569266</v>
      </c>
      <c r="OC211" s="15">
        <f t="shared" si="1643"/>
        <v>-9.2497494007258744E-4</v>
      </c>
      <c r="OD211" s="12"/>
      <c r="OE211" s="11">
        <f t="shared" si="1832"/>
        <v>-9.1326588356611818E-4</v>
      </c>
      <c r="OF211" s="10">
        <f t="shared" si="1644"/>
        <v>93.606987299402022</v>
      </c>
      <c r="OG211" s="9">
        <f t="shared" si="1394"/>
        <v>88.804941763588502</v>
      </c>
      <c r="OH211" s="9">
        <f t="shared" si="1395"/>
        <v>98.406274690909797</v>
      </c>
      <c r="OI211" s="120">
        <f t="shared" si="1645"/>
        <v>93.605608227249149</v>
      </c>
      <c r="OJ211" s="15">
        <f t="shared" si="1646"/>
        <v>-9.3629966090635051E-4</v>
      </c>
      <c r="OK211" s="12"/>
      <c r="OL211" s="11">
        <f t="shared" si="1833"/>
        <v>-9.2470463231293448E-4</v>
      </c>
      <c r="OM211" s="10">
        <f t="shared" si="1647"/>
        <v>93.688558343837457</v>
      </c>
      <c r="ON211" s="9">
        <f t="shared" si="1396"/>
        <v>88.829033988214661</v>
      </c>
      <c r="OO211" s="9">
        <f t="shared" si="1397"/>
        <v>98.54618761346407</v>
      </c>
      <c r="OP211" s="120">
        <f t="shared" si="1648"/>
        <v>93.687610800839366</v>
      </c>
      <c r="OQ211" s="15">
        <f t="shared" si="1649"/>
        <v>-9.4759422604818089E-4</v>
      </c>
      <c r="OR211" s="12"/>
      <c r="OS211" s="11">
        <f t="shared" si="1834"/>
        <v>-9.3611392449787726E-4</v>
      </c>
      <c r="OT211" s="10">
        <f t="shared" si="1650"/>
        <v>93.77055613865906</v>
      </c>
      <c r="OU211" s="9">
        <f t="shared" si="1398"/>
        <v>88.853710966735363</v>
      </c>
      <c r="OV211" s="9">
        <f t="shared" si="1399"/>
        <v>98.686308856879023</v>
      </c>
      <c r="OW211" s="120">
        <f t="shared" si="1651"/>
        <v>93.770009911807193</v>
      </c>
      <c r="OX211" s="15">
        <f t="shared" si="1652"/>
        <v>-9.5885208231587574E-4</v>
      </c>
      <c r="OY211" s="12"/>
      <c r="OZ211" s="11">
        <f t="shared" si="1835"/>
        <v>-9.4748714868220024E-4</v>
      </c>
      <c r="PA211" s="10">
        <f t="shared" si="1653"/>
        <v>93.852952461306216</v>
      </c>
      <c r="PB211" s="9">
        <f t="shared" si="1400"/>
        <v>88.878977776059884</v>
      </c>
      <c r="PC211" s="9">
        <f t="shared" si="1401"/>
        <v>98.826577230608038</v>
      </c>
      <c r="PD211" s="120">
        <f t="shared" si="1654"/>
        <v>93.852777503333954</v>
      </c>
      <c r="PE211" s="15">
        <f t="shared" si="1655"/>
        <v>-9.7006676746122836E-4</v>
      </c>
      <c r="PF211" s="12"/>
      <c r="PG211" s="11">
        <f t="shared" si="1836"/>
        <v>-9.5881778305227248E-4</v>
      </c>
      <c r="PH211" s="10">
        <f t="shared" si="1656"/>
        <v>93.935719149025743</v>
      </c>
      <c r="PI211" s="9">
        <f t="shared" si="1402"/>
        <v>88.904839080394623</v>
      </c>
      <c r="PJ211" s="9">
        <f t="shared" si="1403"/>
        <v>98.966931974078094</v>
      </c>
      <c r="PK211" s="120">
        <f t="shared" si="1657"/>
        <v>93.935885527236366</v>
      </c>
      <c r="PL211" s="15">
        <f t="shared" si="1658"/>
        <v>-9.8123190141188843E-4</v>
      </c>
      <c r="PM211" s="12"/>
      <c r="PN211" s="11">
        <f t="shared" si="1837"/>
        <v>-9.7009938670046352E-4</v>
      </c>
      <c r="PO211" s="10">
        <f t="shared" si="1659"/>
        <v>94.018828042548961</v>
      </c>
      <c r="PP211" s="9">
        <f t="shared" si="1404"/>
        <v>88.931299120020668</v>
      </c>
      <c r="PQ211" s="9">
        <f t="shared" si="1405"/>
        <v>99.107312685986358</v>
      </c>
      <c r="PR211" s="120">
        <f t="shared" si="1660"/>
        <v>94.019305903003513</v>
      </c>
      <c r="PS211" s="15">
        <f t="shared" si="1661"/>
        <v>-9.9234118047089614E-4</v>
      </c>
      <c r="PT211" s="12"/>
      <c r="PU211" s="11">
        <f t="shared" si="1838"/>
        <v>-9.8132559387768457E-4</v>
      </c>
      <c r="PV211" s="10">
        <f t="shared" si="1662"/>
        <v>94.102250944961156</v>
      </c>
      <c r="PW211" s="9">
        <f t="shared" si="1406"/>
        <v>88.958361700170585</v>
      </c>
      <c r="PX211" s="9">
        <f t="shared" si="1407"/>
        <v>99.24765868791286</v>
      </c>
      <c r="PY211" s="120">
        <f t="shared" si="1663"/>
        <v>94.10301019404173</v>
      </c>
      <c r="PZ211" s="15">
        <f t="shared" si="1664"/>
        <v>-1.0033883163424082E-3</v>
      </c>
      <c r="QA211" s="12"/>
      <c r="QB211" s="11">
        <f t="shared" si="1839"/>
        <v>-9.9249005277631821E-4</v>
      </c>
      <c r="QC211" s="10">
        <f t="shared" si="1665"/>
        <v>94.185959296267129</v>
      </c>
      <c r="QD211" s="9">
        <f t="shared" si="1408"/>
        <v>88.986030176959318</v>
      </c>
      <c r="QE211" s="9">
        <f t="shared" si="1409"/>
        <v>99.387910563317689</v>
      </c>
      <c r="QF211" s="120">
        <f t="shared" si="1666"/>
        <v>94.186970370138511</v>
      </c>
      <c r="QG211" s="15">
        <f t="shared" si="1667"/>
        <v>-1.0143671875830855E-3</v>
      </c>
      <c r="QH211" s="12"/>
      <c r="QI211" s="11">
        <f t="shared" si="1840"/>
        <v>-1.0035865778654268E-3</v>
      </c>
      <c r="QJ211" s="10">
        <f t="shared" si="1668"/>
        <v>94.269924939974217</v>
      </c>
      <c r="QK211" s="9">
        <f t="shared" si="1410"/>
        <v>89.014307452009959</v>
      </c>
      <c r="QL211" s="9">
        <f t="shared" si="1411"/>
        <v>99.528009517156946</v>
      </c>
      <c r="QM211" s="120">
        <f t="shared" si="1669"/>
        <v>94.271158484583452</v>
      </c>
      <c r="QN211" s="15">
        <f t="shared" si="1670"/>
        <v>-1.0252717776774274E-3</v>
      </c>
      <c r="QO211" s="12"/>
      <c r="QP211" s="11">
        <f t="shared" si="1841"/>
        <v>-1.0146090877438808E-3</v>
      </c>
      <c r="QQ211" s="10">
        <f t="shared" si="1671"/>
        <v>94.354119798617006</v>
      </c>
      <c r="QR211" s="9">
        <f t="shared" si="1412"/>
        <v>89.043195964315544</v>
      </c>
      <c r="QS211" s="9">
        <f t="shared" si="1413"/>
        <v>99.66789621944757</v>
      </c>
      <c r="QT211" s="120">
        <f t="shared" si="1672"/>
        <v>94.355546091881564</v>
      </c>
      <c r="QU211" s="15">
        <f t="shared" si="1673"/>
        <v>-1.0360960630585218E-3</v>
      </c>
      <c r="QV211" s="12"/>
      <c r="QW211" s="11">
        <f t="shared" si="1842"/>
        <v>-1.0255514926385497E-3</v>
      </c>
      <c r="QX211" s="10">
        <f t="shared" si="1674"/>
        <v>94.438515288363007</v>
      </c>
      <c r="QY211" s="9">
        <f t="shared" si="1414"/>
        <v>89.072697676275979</v>
      </c>
      <c r="QZ211" s="9">
        <f t="shared" si="1415"/>
        <v>99.80751317982967</v>
      </c>
      <c r="RA211" s="120">
        <f t="shared" si="1675"/>
        <v>94.440105428052817</v>
      </c>
      <c r="RB211" s="15">
        <f t="shared" si="1676"/>
        <v>-1.0468342460314729E-3</v>
      </c>
      <c r="RC211" s="12"/>
      <c r="RD211" s="11">
        <f t="shared" si="1843"/>
        <v>-1.0364079286899776E-3</v>
      </c>
      <c r="RE211" s="10">
        <f t="shared" si="1677"/>
        <v>94.523083505906428</v>
      </c>
      <c r="RF211" s="9">
        <f t="shared" si="1416"/>
        <v>89.102814073371718</v>
      </c>
      <c r="RG211" s="9">
        <f t="shared" si="1417"/>
        <v>99.946802303863095</v>
      </c>
      <c r="RH211" s="120">
        <f t="shared" si="1678"/>
        <v>94.524808188617413</v>
      </c>
      <c r="RI211" s="15">
        <f t="shared" si="1679"/>
        <v>-1.0574805165009754E-3</v>
      </c>
      <c r="RJ211" s="12"/>
      <c r="RK211" s="11">
        <f t="shared" si="1844"/>
        <v>-1.0471725184718189E-3</v>
      </c>
      <c r="RL211" s="10">
        <f t="shared" si="1680"/>
        <v>94.60779599981052</v>
      </c>
      <c r="RM211" s="9">
        <f t="shared" si="1418"/>
        <v>89.1335461509249</v>
      </c>
      <c r="RN211" s="9">
        <f t="shared" si="1419"/>
        <v>100.08570698053916</v>
      </c>
      <c r="RO211" s="120">
        <f t="shared" si="1681"/>
        <v>94.609626565732029</v>
      </c>
      <c r="RP211" s="15">
        <f t="shared" si="1682"/>
        <v>-1.0680292568315908E-3</v>
      </c>
      <c r="RQ211" s="12"/>
      <c r="RR211" s="11">
        <f t="shared" si="1845"/>
        <v>-1.0578395770801136E-3</v>
      </c>
      <c r="RS211" s="10">
        <f t="shared" si="1683"/>
        <v>94.692624813572223</v>
      </c>
      <c r="RT211" s="9">
        <f t="shared" si="1420"/>
        <v>89.164894413134192</v>
      </c>
      <c r="RU211" s="9">
        <f t="shared" si="1421"/>
        <v>100.22417012810176</v>
      </c>
      <c r="RV211" s="120">
        <f t="shared" si="1684"/>
        <v>94.69453227061797</v>
      </c>
      <c r="RW211" s="15">
        <f t="shared" si="1685"/>
        <v>-1.0784748513749201E-3</v>
      </c>
      <c r="RX211" s="12"/>
      <c r="RY211" s="11">
        <f t="shared" si="1846"/>
        <v>-1.0684034206891505E-3</v>
      </c>
      <c r="RZ211" s="10">
        <f t="shared" si="1686"/>
        <v>94.777541502652866</v>
      </c>
      <c r="SA211" s="9">
        <f t="shared" si="1422"/>
        <v>89.196858861674073</v>
      </c>
      <c r="SB211" s="9">
        <f t="shared" si="1423"/>
        <v>100.36213607120948</v>
      </c>
      <c r="SC211" s="120">
        <f t="shared" si="1687"/>
        <v>94.779497466441768</v>
      </c>
      <c r="SD211" s="15">
        <f t="shared" si="1688"/>
        <v>-1.0888118706378401E-3</v>
      </c>
      <c r="SE211" s="12"/>
      <c r="SF211" s="11">
        <f t="shared" si="1847"/>
        <v>-1.0788585518571824E-3</v>
      </c>
      <c r="SG211" s="10">
        <f t="shared" si="1689"/>
        <v>94.862518072831932</v>
      </c>
      <c r="SH211" s="9">
        <f t="shared" si="1424"/>
        <v>89.229438995631313</v>
      </c>
      <c r="SI211" s="9">
        <f t="shared" si="1425"/>
        <v>100.49954880933531</v>
      </c>
      <c r="SJ211" s="120">
        <f t="shared" si="1690"/>
        <v>94.864493902483304</v>
      </c>
      <c r="SK211" s="15">
        <f t="shared" si="1691"/>
        <v>-1.09903490242707E-3</v>
      </c>
      <c r="SL211" s="12"/>
      <c r="SM211" s="11">
        <f t="shared" si="1848"/>
        <v>-1.0891994898022182E-3</v>
      </c>
      <c r="SN211" s="10">
        <f t="shared" si="1692"/>
        <v>94.947526109529704</v>
      </c>
      <c r="SO211" s="9">
        <f t="shared" si="1426"/>
        <v>89.262633802091287</v>
      </c>
      <c r="SP211" s="9">
        <f t="shared" si="1427"/>
        <v>100.6363572087359</v>
      </c>
      <c r="SQ211" s="120">
        <f t="shared" si="1693"/>
        <v>94.949495505413594</v>
      </c>
      <c r="SR211" s="15">
        <f t="shared" si="1694"/>
        <v>-1.1091390590759393E-3</v>
      </c>
      <c r="SS211" s="12"/>
      <c r="ST211" s="11">
        <f t="shared" si="1849"/>
        <v>-1.099421280706576E-3</v>
      </c>
      <c r="SU211" s="10">
        <f t="shared" si="1695"/>
        <v>95.03253938452491</v>
      </c>
      <c r="SV211" s="9">
        <f t="shared" si="1428"/>
        <v>89.296441778026335</v>
      </c>
      <c r="SW211" s="9">
        <f t="shared" si="1429"/>
        <v>100.77254024785512</v>
      </c>
      <c r="SX211" s="120">
        <f t="shared" si="1696"/>
        <v>95.03449101294072</v>
      </c>
      <c r="SY211" s="15">
        <f t="shared" si="1697"/>
        <v>-1.1191224371829346E-3</v>
      </c>
      <c r="SZ211" s="12"/>
      <c r="TA211" s="11">
        <f t="shared" si="1850"/>
        <v>-1.1095219723903694E-3</v>
      </c>
      <c r="TB211" s="10">
        <f t="shared" si="1698"/>
        <v>95.117546565753941</v>
      </c>
      <c r="TC211" s="9">
        <f t="shared" si="1430"/>
        <v>89.33086110527131</v>
      </c>
      <c r="TD211" s="9">
        <f t="shared" si="1431"/>
        <v>100.90808749541176</v>
      </c>
      <c r="TE211" s="120">
        <f t="shared" si="1699"/>
        <v>95.119474300341537</v>
      </c>
      <c r="TF211" s="15">
        <f t="shared" si="1700"/>
        <v>-1.1289841968170117E-3</v>
      </c>
      <c r="TG211" s="12"/>
      <c r="TH211" s="11">
        <f t="shared" si="1851"/>
        <v>-1.119500682837885E-3</v>
      </c>
      <c r="TI211" s="10">
        <f t="shared" si="1701"/>
        <v>95.202541488308015</v>
      </c>
      <c r="TJ211" s="9">
        <f t="shared" si="1432"/>
        <v>89.36588971471798</v>
      </c>
      <c r="TK211" s="9">
        <f t="shared" si="1433"/>
        <v>101.04298963302428</v>
      </c>
      <c r="TL211" s="120">
        <f t="shared" si="1702"/>
        <v>95.204439673871121</v>
      </c>
      <c r="TM211" s="15">
        <f t="shared" si="1703"/>
        <v>-1.1387236310458875E-3</v>
      </c>
      <c r="TN211" s="12"/>
      <c r="TO211" s="11">
        <f t="shared" si="1852"/>
        <v>-1.1293566643846105E-3</v>
      </c>
      <c r="TP211" s="10">
        <f t="shared" si="1704"/>
        <v>95.287518420168709</v>
      </c>
      <c r="TQ211" s="9">
        <f t="shared" si="1434"/>
        <v>89.401525295245804</v>
      </c>
      <c r="TR211" s="9">
        <f t="shared" si="1435"/>
        <v>101.1772384122267</v>
      </c>
      <c r="TS211" s="120">
        <f t="shared" si="1705"/>
        <v>95.289381853736245</v>
      </c>
      <c r="TT211" s="15">
        <f t="shared" si="1706"/>
        <v>-1.1483401608734475E-3</v>
      </c>
      <c r="TU211" s="12"/>
      <c r="TV211" s="11">
        <f t="shared" si="1853"/>
        <v>-1.1390892986728818E-3</v>
      </c>
      <c r="TW211" s="10">
        <f t="shared" si="1707"/>
        <v>95.372472045190534</v>
      </c>
      <c r="TX211" s="9">
        <f t="shared" si="1436"/>
        <v>89.437765302741084</v>
      </c>
      <c r="TY211" s="9">
        <f t="shared" si="1437"/>
        <v>101.31082661154707</v>
      </c>
      <c r="TZ211" s="120">
        <f t="shared" si="1708"/>
        <v>95.374295957144085</v>
      </c>
      <c r="UA211" s="15">
        <f t="shared" si="1709"/>
        <v>-1.157833330174591E-3</v>
      </c>
      <c r="UB211" s="12"/>
      <c r="UC211" s="11">
        <f t="shared" si="1854"/>
        <v>-1.1486980916007032E-3</v>
      </c>
      <c r="UD211" s="10">
        <f t="shared" si="1710"/>
        <v>95.457397446151333</v>
      </c>
      <c r="UE211" s="9">
        <f t="shared" si="1438"/>
        <v>89.47460696917517</v>
      </c>
      <c r="UF211" s="9">
        <f t="shared" si="1439"/>
        <v>101.44374799376357</v>
      </c>
      <c r="UG211" s="120">
        <f t="shared" si="1711"/>
        <v>95.459177481469368</v>
      </c>
      <c r="UH211" s="15">
        <f t="shared" si="1712"/>
        <v>-1.1672028006416602E-3</v>
      </c>
      <c r="UI211" s="12"/>
      <c r="UJ211" s="11">
        <f t="shared" si="1855"/>
        <v>-1.1581826682779861E-3</v>
      </c>
      <c r="UK211" s="10">
        <f t="shared" si="1713"/>
        <v>95.542290087913926</v>
      </c>
      <c r="UL211" s="9">
        <f t="shared" si="1440"/>
        <v>89.512047311714028</v>
      </c>
      <c r="UM211" s="9">
        <f t="shared" si="1441"/>
        <v>101.57599726344074</v>
      </c>
      <c r="UN211" s="120">
        <f t="shared" si="1714"/>
        <v>95.544022287577377</v>
      </c>
      <c r="UO211" s="15">
        <f t="shared" si="1715"/>
        <v>-1.1764483467551468E-3</v>
      </c>
      <c r="UP211" s="12"/>
      <c r="UQ211" s="11">
        <f t="shared" si="1856"/>
        <v>-1.1675427680031337E-3</v>
      </c>
      <c r="UR211" s="10">
        <f t="shared" si="1716"/>
        <v>95.627145800736827</v>
      </c>
      <c r="US211" s="9">
        <f t="shared" si="1442"/>
        <v>89.550083141832957</v>
      </c>
      <c r="UT211" s="9">
        <f t="shared" si="1443"/>
        <v>101.70757002484144</v>
      </c>
      <c r="UU211" s="120">
        <f t="shared" si="1717"/>
        <v>95.628826583337201</v>
      </c>
      <c r="UV211" s="15">
        <f t="shared" si="1718"/>
        <v>-1.1855698507905032E-3</v>
      </c>
      <c r="UW211" s="12"/>
      <c r="UX211" s="11">
        <f t="shared" si="1857"/>
        <v>-1.176778239272017E-3</v>
      </c>
      <c r="UY211" s="10">
        <f t="shared" si="1719"/>
        <v>95.711960763769071</v>
      </c>
      <c r="UZ211" s="9">
        <f t="shared" si="1444"/>
        <v>89.588711074411691</v>
      </c>
      <c r="VA211" s="9">
        <f t="shared" si="1445"/>
        <v>101.83846274030732</v>
      </c>
      <c r="VB211" s="120">
        <f t="shared" si="1720"/>
        <v>95.713586907359513</v>
      </c>
      <c r="VC211" s="15">
        <f t="shared" si="1721"/>
        <v>-1.1945672978725661E-3</v>
      </c>
      <c r="VD211" s="12"/>
      <c r="VE211" s="11">
        <f t="shared" si="1858"/>
        <v>-1.1858890348310593E-3</v>
      </c>
      <c r="VF211" s="10">
        <f t="shared" si="1722"/>
        <v>95.796731488763768</v>
      </c>
      <c r="VG211" s="9">
        <f t="shared" si="1446"/>
        <v>89.6279275367867</v>
      </c>
      <c r="VH211" s="9">
        <f t="shared" si="1447"/>
        <v>101.96867268918403</v>
      </c>
      <c r="VI211" s="120">
        <f t="shared" si="1723"/>
        <v>95.798300112985373</v>
      </c>
      <c r="VJ211" s="15">
        <f t="shared" si="1724"/>
        <v>-1.2034407710872898E-3</v>
      </c>
      <c r="VK211" s="12"/>
      <c r="VL211" s="11">
        <f t="shared" si="1859"/>
        <v>-1.1948752067843012E-3</v>
      </c>
      <c r="VM211" s="10">
        <f t="shared" si="1725"/>
        <v>95.881454804037276</v>
      </c>
      <c r="VN211" s="9">
        <f t="shared" si="1448"/>
        <v>89.66772877773893</v>
      </c>
      <c r="VO211" s="9">
        <f t="shared" si="1449"/>
        <v>102.0981979273713</v>
      </c>
      <c r="VP211" s="120">
        <f t="shared" si="1726"/>
        <v>95.882963352555123</v>
      </c>
      <c r="VQ211" s="15">
        <f t="shared" si="1727"/>
        <v>-1.2121904466606969E-3</v>
      </c>
      <c r="VR211" s="12"/>
      <c r="VS211" s="11">
        <f t="shared" si="1860"/>
        <v>-1.2037369017645759E-3</v>
      </c>
      <c r="VT211" s="10">
        <f t="shared" si="1728"/>
        <v>95.966127838703599</v>
      </c>
      <c r="VU211" s="9">
        <f t="shared" si="1450"/>
        <v>89.708110876396987</v>
      </c>
      <c r="VV211" s="9">
        <f t="shared" si="1451"/>
        <v>102.22703724756116</v>
      </c>
      <c r="VW211" s="120">
        <f t="shared" si="1729"/>
        <v>95.967574061979064</v>
      </c>
      <c r="VX211" s="15">
        <f t="shared" si="1730"/>
        <v>-1.2208165892131789E-3</v>
      </c>
      <c r="VY211" s="12"/>
      <c r="VZ211" s="11">
        <f t="shared" si="1861"/>
        <v>-1.2124743561771803E-3</v>
      </c>
      <c r="WA211" s="10">
        <f t="shared" si="1731"/>
        <v>96.050748007206153</v>
      </c>
      <c r="WB211" s="9">
        <f t="shared" si="1452"/>
        <v>89.749069751036956</v>
      </c>
      <c r="WC211" s="9">
        <f t="shared" si="1453"/>
        <v>102.3551901402252</v>
      </c>
      <c r="WD211" s="120">
        <f t="shared" si="1732"/>
        <v>96.05212994563108</v>
      </c>
      <c r="WE211" s="15">
        <f t="shared" si="1733"/>
        <v>-1.2293195470969439E-3</v>
      </c>
      <c r="WF211" s="12"/>
      <c r="WG211" s="11">
        <f t="shared" si="1862"/>
        <v>-1.2210878915239608E-3</v>
      </c>
      <c r="WH211" s="10">
        <f t="shared" si="1734"/>
        <v>96.135312994168331</v>
      </c>
      <c r="WI211" s="9">
        <f t="shared" si="1454"/>
        <v>89.790601167761764</v>
      </c>
      <c r="WJ211" s="9">
        <f t="shared" si="1455"/>
        <v>102.48265675540578</v>
      </c>
      <c r="WK211" s="120">
        <f t="shared" si="1735"/>
        <v>96.136628961583767</v>
      </c>
      <c r="WL211" s="15">
        <f t="shared" si="1736"/>
        <v>-1.2376997478235627E-3</v>
      </c>
      <c r="WM211" s="12"/>
      <c r="WN211" s="11">
        <f t="shared" si="1863"/>
        <v>-1.2295779098150763E-3</v>
      </c>
      <c r="WO211" s="10">
        <f t="shared" si="1737"/>
        <v>96.219820739582218</v>
      </c>
      <c r="WP211" s="9">
        <f t="shared" si="1456"/>
        <v>89.832700749044378</v>
      </c>
      <c r="WQ211" s="9">
        <f t="shared" si="1457"/>
        <v>102.60943786536038</v>
      </c>
      <c r="WR211" s="120">
        <f t="shared" si="1738"/>
        <v>96.221069307202384</v>
      </c>
      <c r="WS211" s="15">
        <f t="shared" si="1739"/>
        <v>-1.2459576935880527E-3</v>
      </c>
      <c r="WT211" s="12"/>
      <c r="WU211" s="11">
        <f t="shared" si="1864"/>
        <v>-1.2379448890749455E-3</v>
      </c>
      <c r="WV211" s="10">
        <f t="shared" si="1740"/>
        <v>96.304269424352611</v>
      </c>
      <c r="WW211" s="9">
        <f t="shared" si="1458"/>
        <v>89.875363982120561</v>
      </c>
      <c r="WX211" s="9">
        <f t="shared" si="1459"/>
        <v>102.73553482809439</v>
      </c>
      <c r="WY211" s="120">
        <f t="shared" si="1741"/>
        <v>96.305449405107481</v>
      </c>
      <c r="WZ211" s="15">
        <f t="shared" si="1742"/>
        <v>-1.2540939568942112E-3</v>
      </c>
      <c r="XA211" s="12"/>
      <c r="XB211" s="11">
        <f t="shared" si="1865"/>
        <v>-1.2461893789474398E-3</v>
      </c>
      <c r="XC211" s="10">
        <f t="shared" si="1743"/>
        <v>96.38865745620727</v>
      </c>
      <c r="XD211" s="9">
        <f t="shared" si="1460"/>
        <v>89.918586227218313</v>
      </c>
      <c r="XE211" s="9">
        <f t="shared" si="1461"/>
        <v>102.86094955182602</v>
      </c>
      <c r="XF211" s="120">
        <f t="shared" si="1744"/>
        <v>96.389767889522176</v>
      </c>
      <c r="XG211" s="15">
        <f t="shared" si="1745"/>
        <v>-1.26210917628682E-3</v>
      </c>
      <c r="XH211" s="12"/>
      <c r="XI211" s="11">
        <f t="shared" si="1866"/>
        <v>-1.2543119964059718E-3</v>
      </c>
      <c r="XJ211" s="10">
        <f t="shared" si="1746"/>
        <v>96.472983455989066</v>
      </c>
      <c r="XK211" s="9">
        <f t="shared" si="1462"/>
        <v>89.962362725612365</v>
      </c>
      <c r="XL211" s="9">
        <f t="shared" si="1463"/>
        <v>102.98568446040717</v>
      </c>
      <c r="XM211" s="120">
        <f t="shared" si="1747"/>
        <v>96.474023593009775</v>
      </c>
      <c r="XN211" s="15">
        <f t="shared" si="1748"/>
        <v>-1.2700040521941012E-3</v>
      </c>
      <c r="XO211" s="12"/>
      <c r="XP211" s="11">
        <f t="shared" si="1867"/>
        <v>-1.2623134215721885E-3</v>
      </c>
      <c r="XQ211" s="10">
        <f t="shared" si="1749"/>
        <v>96.55724624433671</v>
      </c>
      <c r="XR211" s="9">
        <f t="shared" si="1464"/>
        <v>90.006688607493643</v>
      </c>
      <c r="XS211" s="9">
        <f t="shared" si="1465"/>
        <v>103.10974245972966</v>
      </c>
      <c r="XT211" s="120">
        <f t="shared" si="1750"/>
        <v>96.558215533611644</v>
      </c>
      <c r="XU211" s="15">
        <f t="shared" si="1751"/>
        <v>-1.2777793428843231E-3</v>
      </c>
      <c r="XV211" s="12"/>
      <c r="XW211" s="11">
        <f t="shared" si="1868"/>
        <v>-1.2701943936472531E-3</v>
      </c>
      <c r="XX211" s="10">
        <f t="shared" si="1752"/>
        <v>96.641444828763866</v>
      </c>
      <c r="XY211" s="9">
        <f t="shared" si="1466"/>
        <v>90.051558899644547</v>
      </c>
      <c r="XZ211" s="9">
        <f t="shared" si="1467"/>
        <v>103.2331269051331</v>
      </c>
      <c r="YA211" s="120">
        <f t="shared" si="1753"/>
        <v>96.642342902388833</v>
      </c>
      <c r="YB211" s="15">
        <f t="shared" si="1754"/>
        <v>-1.2854358605390275E-3</v>
      </c>
      <c r="YC211" s="12"/>
      <c r="YD211" s="11">
        <f t="shared" si="1869"/>
        <v>-1.2779557069583858E-3</v>
      </c>
      <c r="YE211" s="10">
        <f t="shared" si="1755"/>
        <v>96.725578391140658</v>
      </c>
      <c r="YF211" s="9">
        <f t="shared" si="1468"/>
        <v>90.096968532912328</v>
      </c>
      <c r="YG211" s="9">
        <f t="shared" si="1469"/>
        <v>103.35584156983361</v>
      </c>
      <c r="YH211" s="120">
        <f t="shared" si="1756"/>
        <v>96.726405051372979</v>
      </c>
      <c r="YI211" s="15">
        <f t="shared" si="1757"/>
        <v>-1.2929744674454557E-3</v>
      </c>
      <c r="YJ211" s="12"/>
      <c r="YK211" s="11">
        <f t="shared" si="1870"/>
        <v>-1.2855982071234462E-3</v>
      </c>
      <c r="YL211" s="10">
        <f t="shared" si="1758"/>
        <v>96.809646275583589</v>
      </c>
      <c r="YM211" s="9">
        <f t="shared" si="1470"/>
        <v>90.142912349473889</v>
      </c>
      <c r="YN211" s="9">
        <f t="shared" si="1471"/>
        <v>103.47789061438169</v>
      </c>
      <c r="YO211" s="120">
        <f t="shared" si="1759"/>
        <v>96.810401481927784</v>
      </c>
      <c r="YP211" s="15">
        <f t="shared" si="1760"/>
        <v>-1.3003960723097325E-3</v>
      </c>
      <c r="YQ211" s="12"/>
      <c r="YR211" s="11">
        <f t="shared" si="1871"/>
        <v>-1.2931227873351793E-3</v>
      </c>
      <c r="YS211" s="10">
        <f t="shared" si="1761"/>
        <v>96.893647976754977</v>
      </c>
      <c r="YT211" s="9">
        <f t="shared" si="1472"/>
        <v>90.189385109886402</v>
      </c>
      <c r="YU211" s="9">
        <f t="shared" si="1473"/>
        <v>103.59927855715911</v>
      </c>
      <c r="YV211" s="120">
        <f t="shared" si="1762"/>
        <v>96.894331833522756</v>
      </c>
      <c r="YW211" s="15">
        <f t="shared" si="1763"/>
        <v>-1.3077016266922301E-3</v>
      </c>
      <c r="YX211" s="12"/>
      <c r="YY211" s="11">
        <f t="shared" si="1872"/>
        <v>-1.3005303847667983E-3</v>
      </c>
      <c r="YZ211" s="10">
        <f t="shared" si="1764"/>
        <v>96.977583128574366</v>
      </c>
      <c r="ZA211" s="9">
        <f t="shared" si="1474"/>
        <v>90.236381499919261</v>
      </c>
      <c r="ZB211" s="9">
        <f t="shared" si="1475"/>
        <v>103.72001024591566</v>
      </c>
      <c r="ZC211" s="120">
        <f t="shared" si="1765"/>
        <v>96.978195872917468</v>
      </c>
      <c r="ZD211" s="15">
        <f t="shared" si="1766"/>
        <v>-1.314892121565643E-3</v>
      </c>
      <c r="ZE211" s="12"/>
      <c r="ZF211" s="11">
        <f t="shared" si="1873"/>
        <v>-1.3078219770995378E-3</v>
      </c>
      <c r="ZG211" s="10">
        <f t="shared" si="1767"/>
        <v>97.061451493340272</v>
      </c>
      <c r="ZH211" s="9">
        <f t="shared" si="1476"/>
        <v>90.283896137163737</v>
      </c>
      <c r="ZI211" s="9">
        <f t="shared" si="1477"/>
        <v>103.84009083034805</v>
      </c>
      <c r="ZJ211" s="120">
        <f t="shared" si="1768"/>
        <v>97.061993483755884</v>
      </c>
      <c r="ZK211" s="15">
        <f t="shared" si="1769"/>
        <v>-1.3219685839963981E-3</v>
      </c>
      <c r="ZL211" s="12"/>
      <c r="ZM211" s="11">
        <f t="shared" si="1874"/>
        <v>-1.314998579172914E-3</v>
      </c>
      <c r="ZN211" s="10">
        <f t="shared" si="1770"/>
        <v>97.145252951261881</v>
      </c>
      <c r="ZO211" s="9">
        <f t="shared" si="1478"/>
        <v>90.331923577417683</v>
      </c>
      <c r="ZP211" s="9">
        <f t="shared" si="1479"/>
        <v>103.959525735716</v>
      </c>
      <c r="ZQ211" s="120">
        <f t="shared" si="1771"/>
        <v>97.145724656566841</v>
      </c>
      <c r="ZR211" s="15">
        <f t="shared" si="1772"/>
        <v>-1.3289320739491514E-3</v>
      </c>
      <c r="ZS211" s="12"/>
      <c r="ZT211" s="11">
        <f t="shared" si="1875"/>
        <v>-1.3220612397575866E-3</v>
      </c>
      <c r="ZU211" s="10">
        <f t="shared" si="1773"/>
        <v>97.228987490397145</v>
      </c>
      <c r="ZV211" s="9">
        <f t="shared" si="1480"/>
        <v>90.38045832084353</v>
      </c>
      <c r="ZW211" s="9">
        <f t="shared" si="1481"/>
        <v>104.07832063749214</v>
      </c>
      <c r="ZX211" s="120">
        <f t="shared" si="1774"/>
        <v>97.229389479167835</v>
      </c>
      <c r="ZY211" s="15">
        <f t="shared" si="1775"/>
        <v>-1.3357836812141605E-3</v>
      </c>
      <c r="ZZ211" s="12"/>
      <c r="AAA211" s="11">
        <f t="shared" si="1876"/>
        <v>-1.3290110384507833E-3</v>
      </c>
      <c r="AAB211" s="10">
        <f t="shared" si="1776"/>
        <v>97.312655196994825</v>
      </c>
      <c r="AAC211" s="9">
        <f t="shared" si="1482"/>
        <v>90.429494817898544</v>
      </c>
      <c r="AAD211" s="9">
        <f t="shared" si="1483"/>
        <v>104.19648143703446</v>
      </c>
      <c r="AAE211" s="120">
        <f t="shared" si="1777"/>
        <v>97.312988127466497</v>
      </c>
      <c r="AAF211" s="15">
        <f t="shared" si="1778"/>
        <v>-1.342524522456638E-3</v>
      </c>
      <c r="AAG211" s="12"/>
      <c r="AAH211" s="11">
        <f t="shared" si="1877"/>
        <v>-1.3358490826934049E-3</v>
      </c>
      <c r="AAI211" s="10">
        <f t="shared" si="1779"/>
        <v>97.3962562462346</v>
      </c>
      <c r="AAJ211" s="9">
        <f t="shared" si="1484"/>
        <v>90.479027475037071</v>
      </c>
      <c r="AAK211" s="9">
        <f t="shared" si="1485"/>
        <v>104.31401423826932</v>
      </c>
      <c r="AAL211" s="120">
        <f t="shared" si="1780"/>
        <v>97.396520856653197</v>
      </c>
      <c r="AAM211" s="15">
        <f t="shared" si="1781"/>
        <v>-1.3491557383868572E-3</v>
      </c>
      <c r="AAN211" s="12"/>
      <c r="AAO211" s="11">
        <f t="shared" si="2175"/>
        <v>-1.3425765049077801E-3</v>
      </c>
      <c r="AAP211" s="10">
        <f t="shared" si="2176"/>
        <v>97.479790893359279</v>
      </c>
      <c r="AAQ211" s="9">
        <f t="shared" si="1486"/>
        <v>90.529050660185277</v>
      </c>
      <c r="AAR211" s="9">
        <f t="shared" si="2177"/>
        <v>104.4309253253776</v>
      </c>
      <c r="AAS211" s="120">
        <f t="shared" si="2178"/>
        <v>97.479987992781446</v>
      </c>
      <c r="AAT211" s="15">
        <f t="shared" si="2179"/>
        <v>-1.3556784910502666E-3</v>
      </c>
      <c r="AAU211" s="12"/>
      <c r="AAV211" s="11">
        <f t="shared" si="2180"/>
        <v>-1.3491944597553713E-3</v>
      </c>
      <c r="AAW211" s="10">
        <f t="shared" si="2181"/>
        <v>97.563259465195742</v>
      </c>
      <c r="AAX211" s="9">
        <f t="shared" si="2182"/>
        <v>90.579558707989378</v>
      </c>
      <c r="AAY211" s="9">
        <f t="shared" si="2183"/>
        <v>104.54722114146159</v>
      </c>
      <c r="AAZ211" s="120">
        <f t="shared" si="2184"/>
        <v>97.563389924725485</v>
      </c>
      <c r="ABA211" s="15">
        <f t="shared" si="2185"/>
        <v>-1.3620939612353441E-3</v>
      </c>
      <c r="ABB211" s="12"/>
      <c r="ABC211" s="11">
        <f t="shared" si="2186"/>
        <v>-1.3557041215122795E-3</v>
      </c>
      <c r="ABD211" s="10">
        <f t="shared" si="2187"/>
        <v>97.646662352054136</v>
      </c>
      <c r="ABE211" s="9">
        <f t="shared" si="1490"/>
        <v>90.630545924839055</v>
      </c>
      <c r="ABF211" s="9">
        <f t="shared" si="2188"/>
        <v>104.66290826818013</v>
      </c>
      <c r="ABG211" s="120">
        <f t="shared" si="2189"/>
        <v>97.646727096509593</v>
      </c>
      <c r="ABH211" s="15">
        <f t="shared" si="2190"/>
        <v>-1.3684033459977981E-3</v>
      </c>
      <c r="ABI211" s="12"/>
      <c r="ABJ211" s="11">
        <f t="shared" si="2191"/>
        <v>-1.3621066815612058E-3</v>
      </c>
      <c r="ABK211" s="10">
        <f t="shared" si="2192"/>
        <v>97.72999999999999</v>
      </c>
      <c r="ABL211" s="9">
        <f t="shared" si="2193"/>
        <v>90.682006593668248</v>
      </c>
      <c r="ABM211" s="9"/>
      <c r="ABN211" s="101">
        <f t="shared" si="1791"/>
        <v>97.72999999999999</v>
      </c>
      <c r="ABO211" s="15">
        <f t="shared" si="2194"/>
        <v>-1.3746078562989043E-3</v>
      </c>
    </row>
    <row r="212" spans="1:745" x14ac:dyDescent="0.2">
      <c r="A212" s="1">
        <f t="shared" si="1492"/>
        <v>175.2</v>
      </c>
      <c r="B212" s="1">
        <f t="shared" si="1792"/>
        <v>-530.86680486868977</v>
      </c>
      <c r="C212" s="1">
        <f t="shared" si="1793"/>
        <v>-2564065.8939724509</v>
      </c>
      <c r="D212" s="2">
        <f t="shared" si="1794"/>
        <v>119.74</v>
      </c>
      <c r="E212" s="7">
        <f t="shared" si="1795"/>
        <v>2.8300000000000001E-3</v>
      </c>
      <c r="F212" s="1">
        <f t="shared" si="1796"/>
        <v>6.2352202539999999E-2</v>
      </c>
      <c r="G212" s="2">
        <f t="shared" si="1797"/>
        <v>3500</v>
      </c>
      <c r="H212" s="3">
        <f t="shared" si="1879"/>
        <v>58.333333333333336</v>
      </c>
      <c r="I212" s="3">
        <f t="shared" si="1880"/>
        <v>366.52</v>
      </c>
      <c r="J212" s="1">
        <f t="shared" si="1798"/>
        <v>0.77</v>
      </c>
      <c r="K212" s="1">
        <f t="shared" si="1799"/>
        <v>0.65</v>
      </c>
      <c r="L212" s="1">
        <f t="shared" si="1881"/>
        <v>0.50050000000000006</v>
      </c>
      <c r="M212" s="40">
        <f t="shared" si="1882"/>
        <v>9.0273513153513143</v>
      </c>
      <c r="N212" s="40">
        <f t="shared" si="1883"/>
        <v>685.17596483516479</v>
      </c>
      <c r="O212" s="1">
        <f t="shared" si="1800"/>
        <v>22.01</v>
      </c>
      <c r="P212" s="1">
        <f t="shared" si="1801"/>
        <v>101</v>
      </c>
      <c r="Q212" s="2">
        <f t="shared" si="1802"/>
        <v>9568.08</v>
      </c>
      <c r="R212" s="1">
        <f t="shared" si="1884"/>
        <v>95.680800000000005</v>
      </c>
      <c r="S212" s="7">
        <f t="shared" si="1803"/>
        <v>0.1084</v>
      </c>
      <c r="T212" s="7">
        <f t="shared" si="1885"/>
        <v>9.228889823999999E-3</v>
      </c>
      <c r="U212" s="7">
        <f t="shared" si="1886"/>
        <v>5.2029491518009133E-2</v>
      </c>
      <c r="V212" s="40">
        <f t="shared" si="1887"/>
        <v>5127.2756619537149</v>
      </c>
      <c r="W212" s="1">
        <f t="shared" si="1804"/>
        <v>0</v>
      </c>
      <c r="X212" s="1">
        <f t="shared" si="1805"/>
        <v>119.74</v>
      </c>
      <c r="Y212" s="1">
        <f t="shared" si="1806"/>
        <v>97.72999999999999</v>
      </c>
      <c r="Z212" s="6">
        <f t="shared" si="1888"/>
        <v>0.80246106979523479</v>
      </c>
      <c r="AA212" s="2">
        <f t="shared" si="1807"/>
        <v>464.2</v>
      </c>
      <c r="AB212" s="40">
        <f t="shared" si="1889"/>
        <v>27481.926356927921</v>
      </c>
      <c r="AC212" s="1">
        <f t="shared" si="1890"/>
        <v>0.20611977595863853</v>
      </c>
      <c r="AD212" s="2">
        <f t="shared" si="1878"/>
        <v>90</v>
      </c>
      <c r="AE212" s="10">
        <f t="shared" si="1891"/>
        <v>18.550779836277467</v>
      </c>
      <c r="AF212" s="12">
        <f t="shared" si="1892"/>
        <v>6.2947404052549019E-2</v>
      </c>
      <c r="AG212" s="43">
        <f t="shared" si="1893"/>
        <v>-1.3229454374129817E-4</v>
      </c>
      <c r="AH212" s="97">
        <f t="shared" si="1894"/>
        <v>3.4086375050714578E-5</v>
      </c>
      <c r="AI212" s="11">
        <f t="shared" si="1895"/>
        <v>0</v>
      </c>
      <c r="AJ212" s="43">
        <f t="shared" si="1896"/>
        <v>2.0126988005064578E-3</v>
      </c>
      <c r="AK212" s="43"/>
      <c r="AL212" s="11">
        <f t="shared" si="1897"/>
        <v>0</v>
      </c>
      <c r="AM212" s="10">
        <f t="shared" si="1898"/>
        <v>88.256408890371844</v>
      </c>
      <c r="AN212" s="9"/>
      <c r="AO212" s="9">
        <f t="shared" si="1899"/>
        <v>88.093919935293215</v>
      </c>
      <c r="AP212" s="108">
        <f t="shared" si="1900"/>
        <v>88.093919935293215</v>
      </c>
      <c r="AQ212" s="15">
        <f t="shared" si="1901"/>
        <v>0</v>
      </c>
      <c r="AR212" s="49"/>
      <c r="AS212" s="11">
        <f t="shared" si="1902"/>
        <v>1.5846218008938715E-5</v>
      </c>
      <c r="AT212" s="10">
        <f t="shared" si="1903"/>
        <v>88.1751609624406</v>
      </c>
      <c r="AU212" s="9">
        <f t="shared" si="1904"/>
        <v>88.093919935293215</v>
      </c>
      <c r="AV212" s="9">
        <f t="shared" si="1905"/>
        <v>87.932188704758261</v>
      </c>
      <c r="AW212" s="101">
        <f t="shared" si="1906"/>
        <v>88.013054320025731</v>
      </c>
      <c r="AX212" s="15">
        <f t="shared" si="1907"/>
        <v>1.5771653524997121E-5</v>
      </c>
      <c r="AY212" s="49"/>
      <c r="AZ212" s="11">
        <f t="shared" si="1908"/>
        <v>3.1619205005359046E-5</v>
      </c>
      <c r="BA212" s="10">
        <f t="shared" si="1909"/>
        <v>88.094281609313683</v>
      </c>
      <c r="BB212" s="9">
        <f t="shared" si="1910"/>
        <v>88.09391309929994</v>
      </c>
      <c r="BC212" s="9">
        <f t="shared" si="1911"/>
        <v>87.771195526614264</v>
      </c>
      <c r="BD212" s="101">
        <f t="shared" si="1912"/>
        <v>87.932554312957109</v>
      </c>
      <c r="BE212" s="15">
        <f t="shared" si="1913"/>
        <v>3.1470667266863124E-5</v>
      </c>
      <c r="BF212" s="49"/>
      <c r="BG212" s="11">
        <f t="shared" si="1914"/>
        <v>4.7319527470731818E-5</v>
      </c>
      <c r="BH212" s="10">
        <f t="shared" si="1915"/>
        <v>88.013754252333271</v>
      </c>
      <c r="BI212" s="9">
        <f t="shared" si="1916"/>
        <v>88.093885881120428</v>
      </c>
      <c r="BJ212" s="9">
        <f t="shared" si="1917"/>
        <v>87.610920962002112</v>
      </c>
      <c r="BK212" s="101">
        <f t="shared" si="1918"/>
        <v>87.852403421561263</v>
      </c>
      <c r="BL212" s="15">
        <f t="shared" si="1919"/>
        <v>4.7097615864708562E-5</v>
      </c>
      <c r="BM212" s="49"/>
      <c r="BN212" s="11">
        <f t="shared" si="1920"/>
        <v>6.2947747840634829E-5</v>
      </c>
      <c r="BO212" s="10">
        <f t="shared" si="1921"/>
        <v>87.933562522574192</v>
      </c>
      <c r="BP212" s="9">
        <f t="shared" si="1922"/>
        <v>88.093824921112059</v>
      </c>
      <c r="BQ212" s="9">
        <f t="shared" si="1923"/>
        <v>87.45134580637648</v>
      </c>
      <c r="BR212" s="101">
        <f t="shared" si="1924"/>
        <v>87.77258536374427</v>
      </c>
      <c r="BS212" s="15">
        <f t="shared" si="1925"/>
        <v>6.2653069299843978E-5</v>
      </c>
      <c r="BT212" s="12"/>
      <c r="BU212" s="11">
        <f t="shared" si="1926"/>
        <v>7.8504424126562639E-5</v>
      </c>
      <c r="BV212" s="10">
        <f t="shared" si="1927"/>
        <v>87.853690259966456</v>
      </c>
      <c r="BW212" s="9">
        <f t="shared" si="1928"/>
        <v>88.093717043363412</v>
      </c>
      <c r="BX212" s="9">
        <f t="shared" si="1929"/>
        <v>87.292451090319972</v>
      </c>
      <c r="BY212" s="101">
        <f t="shared" si="1930"/>
        <v>87.693084066841692</v>
      </c>
      <c r="BZ212" s="15">
        <f t="shared" si="1931"/>
        <v>7.8137592541506083E-5</v>
      </c>
      <c r="CA212" s="12"/>
      <c r="CB212" s="11">
        <f t="shared" si="1932"/>
        <v>9.3990109561733126E-5</v>
      </c>
      <c r="CC212" s="10">
        <f t="shared" si="1933"/>
        <v>87.774121512336194</v>
      </c>
      <c r="CD212" s="9">
        <f t="shared" si="1934"/>
        <v>88.093549252919118</v>
      </c>
      <c r="CE212" s="9">
        <f t="shared" si="1935"/>
        <v>87.134218080158021</v>
      </c>
      <c r="CF212" s="101">
        <f t="shared" si="1936"/>
        <v>87.61388366653857</v>
      </c>
      <c r="CG212" s="15">
        <f t="shared" si="1937"/>
        <v>9.3551745216245089E-5</v>
      </c>
      <c r="CH212" s="12"/>
      <c r="CI212" s="11">
        <f t="shared" si="1938"/>
        <v>1.0940535227037783E-4</v>
      </c>
      <c r="CJ212" s="10">
        <f t="shared" si="1939"/>
        <v>87.694840534369035</v>
      </c>
      <c r="CK212" s="9">
        <f t="shared" si="1940"/>
        <v>88.093308733049952</v>
      </c>
      <c r="CL212" s="9">
        <f t="shared" si="1941"/>
        <v>86.976628278386471</v>
      </c>
      <c r="CM212" s="101">
        <f t="shared" si="1942"/>
        <v>87.534968505718211</v>
      </c>
      <c r="CN212" s="15">
        <f t="shared" si="1943"/>
        <v>1.0889608130002289E-4</v>
      </c>
      <c r="CO212" s="12"/>
      <c r="CP212" s="11">
        <f t="shared" si="1944"/>
        <v>1.2475069495949915E-4</v>
      </c>
      <c r="CQ212" s="10">
        <f t="shared" si="1945"/>
        <v>87.615831786502397</v>
      </c>
      <c r="CR212" s="9">
        <f t="shared" si="1946"/>
        <v>88.092982842569285</v>
      </c>
      <c r="CS212" s="9">
        <f t="shared" si="1947"/>
        <v>86.8196634239182</v>
      </c>
      <c r="CT212" s="101">
        <f t="shared" si="1948"/>
        <v>87.456323133243743</v>
      </c>
      <c r="CU212" s="15">
        <f t="shared" si="1949"/>
        <v>1.2417114883246733E-4</v>
      </c>
      <c r="CV212" s="12"/>
      <c r="CW212" s="11">
        <f t="shared" si="1950"/>
        <v>1.4002667463258709E-4</v>
      </c>
      <c r="CX212" s="10">
        <f t="shared" si="1951"/>
        <v>87.537079933750348</v>
      </c>
      <c r="CY212" s="9">
        <f t="shared" si="1952"/>
        <v>88.092559113196714</v>
      </c>
      <c r="CZ212" s="9">
        <f t="shared" si="1953"/>
        <v>86.663305492160205</v>
      </c>
      <c r="DA212" s="101">
        <f t="shared" si="1954"/>
        <v>87.37793230267846</v>
      </c>
      <c r="DB212" s="15">
        <f t="shared" si="1955"/>
        <v>1.3937748965226309E-4</v>
      </c>
      <c r="DC212" s="12"/>
      <c r="DD212" s="11">
        <f t="shared" si="1956"/>
        <v>1.5523382232429206E-4</v>
      </c>
      <c r="DE212" s="10">
        <f t="shared" si="1957"/>
        <v>87.458569844467107</v>
      </c>
      <c r="DF212" s="9">
        <f t="shared" si="1958"/>
        <v>88.09202524696974</v>
      </c>
      <c r="DG212" s="9">
        <f t="shared" si="1959"/>
        <v>86.507536694929286</v>
      </c>
      <c r="DH212" s="101">
        <f t="shared" si="1960"/>
        <v>87.299780970949513</v>
      </c>
      <c r="DI212" s="15">
        <f t="shared" si="1961"/>
        <v>1.5451563915296643E-4</v>
      </c>
      <c r="DJ212" s="12"/>
      <c r="DK212" s="11">
        <f t="shared" si="1962"/>
        <v>1.7037266285532791E-4</v>
      </c>
      <c r="DL212" s="10">
        <f t="shared" si="1963"/>
        <v>87.38028658905364</v>
      </c>
      <c r="DM212" s="9">
        <f t="shared" si="1964"/>
        <v>88.091369113704033</v>
      </c>
      <c r="DN212" s="9">
        <f t="shared" si="1965"/>
        <v>86.352339480213018</v>
      </c>
      <c r="DO212" s="101">
        <f t="shared" si="1966"/>
        <v>87.221854296958526</v>
      </c>
      <c r="DP212" s="15">
        <f t="shared" si="1967"/>
        <v>1.6958612605864543E-4</v>
      </c>
      <c r="DQ212" s="12"/>
      <c r="DR212" s="11">
        <f t="shared" si="1968"/>
        <v>1.8544371460706176E-4</v>
      </c>
      <c r="DS212" s="10">
        <f t="shared" si="1969"/>
        <v>87.302215438610915</v>
      </c>
      <c r="DT212" s="9">
        <f t="shared" si="1970"/>
        <v>88.090578748502978</v>
      </c>
      <c r="DU212" s="9">
        <f t="shared" si="1971"/>
        <v>87.284897152472567</v>
      </c>
      <c r="DV212" s="101">
        <f t="shared" si="1972"/>
        <v>87.687737950487772</v>
      </c>
      <c r="DW212" s="15">
        <f t="shared" si="1973"/>
        <v>7.8568195777814977E-5</v>
      </c>
      <c r="DX212" s="12"/>
      <c r="DY212" s="11">
        <f t="shared" si="1974"/>
        <v>9.434238675853946E-5</v>
      </c>
      <c r="DZ212" s="10">
        <f t="shared" si="1975"/>
        <v>87.768371973491128</v>
      </c>
      <c r="EA212" s="9">
        <f t="shared" si="1976"/>
        <v>88.090409103632709</v>
      </c>
      <c r="EB212" s="9">
        <f t="shared" si="1977"/>
        <v>93.909149034137926</v>
      </c>
      <c r="EC212" s="101">
        <f t="shared" si="1978"/>
        <v>90.999779068885317</v>
      </c>
      <c r="ED212" s="15">
        <f t="shared" si="1979"/>
        <v>-5.674299875938428E-4</v>
      </c>
      <c r="EE212" s="12"/>
      <c r="EF212" s="11">
        <f t="shared" si="1980"/>
        <v>-5.5250505301485228E-4</v>
      </c>
      <c r="EG212" s="10">
        <f t="shared" si="1981"/>
        <v>91.084692505939188</v>
      </c>
      <c r="EH212" s="9">
        <f t="shared" si="1982"/>
        <v>88.099257646086684</v>
      </c>
      <c r="EI212" s="9">
        <f t="shared" si="1983"/>
        <v>94.000951164284757</v>
      </c>
      <c r="EJ212" s="101">
        <f t="shared" si="1984"/>
        <v>91.050104405185721</v>
      </c>
      <c r="EK212" s="15">
        <f t="shared" si="1985"/>
        <v>-5.7551942857206068E-4</v>
      </c>
      <c r="EL212" s="12"/>
      <c r="EM212" s="11">
        <f t="shared" si="1986"/>
        <v>-5.6066362881063484E-4</v>
      </c>
      <c r="EN212" s="10">
        <f t="shared" si="1987"/>
        <v>91.13491295628387</v>
      </c>
      <c r="EO212" s="9">
        <f t="shared" si="1988"/>
        <v>88.108360281535667</v>
      </c>
      <c r="EP212" s="9">
        <f t="shared" si="1989"/>
        <v>94.094866104143577</v>
      </c>
      <c r="EQ212" s="101">
        <f t="shared" si="1990"/>
        <v>91.101613192839622</v>
      </c>
      <c r="ER212" s="15">
        <f t="shared" si="1991"/>
        <v>-5.8379012728240862E-4</v>
      </c>
      <c r="ES212" s="12"/>
      <c r="ET212" s="11">
        <f t="shared" si="1992"/>
        <v>-5.6900481533638122E-4</v>
      </c>
      <c r="EU212" s="10">
        <f t="shared" si="1993"/>
        <v>91.186319289491678</v>
      </c>
      <c r="EV212" s="9">
        <f t="shared" si="1994"/>
        <v>88.117726421940461</v>
      </c>
      <c r="EW212" s="9">
        <f t="shared" si="1995"/>
        <v>94.190861145403233</v>
      </c>
      <c r="EX212" s="101">
        <f t="shared" si="1996"/>
        <v>91.154293783671847</v>
      </c>
      <c r="EY212" s="15">
        <f t="shared" si="1997"/>
        <v>-5.9223797625390824E-4</v>
      </c>
      <c r="EZ212" s="12"/>
      <c r="FA212" s="11">
        <f t="shared" si="1998"/>
        <v>-5.7752452116716329E-4</v>
      </c>
      <c r="FB212" s="10">
        <f t="shared" si="1999"/>
        <v>91.238899896401648</v>
      </c>
      <c r="FC212" s="9">
        <f t="shared" si="2000"/>
        <v>88.127365592749925</v>
      </c>
      <c r="FD212" s="9">
        <f t="shared" si="2001"/>
        <v>94.288905169287148</v>
      </c>
      <c r="FE212" s="101">
        <f t="shared" si="2002"/>
        <v>91.208135381018536</v>
      </c>
      <c r="FF212" s="15">
        <f t="shared" si="2003"/>
        <v>-6.0085901195620602E-4</v>
      </c>
      <c r="FG212" s="12"/>
      <c r="FH212" s="11">
        <f t="shared" si="2004"/>
        <v>-5.8621879828178963E-4</v>
      </c>
      <c r="FI212" s="10">
        <f t="shared" si="2005"/>
        <v>91.292644024410038</v>
      </c>
      <c r="FJ212" s="9">
        <f t="shared" si="2006"/>
        <v>88.137287435281365</v>
      </c>
      <c r="FK212" s="9">
        <f t="shared" si="2007"/>
        <v>94.388963663475181</v>
      </c>
      <c r="FL212" s="101">
        <f t="shared" si="2008"/>
        <v>91.263125549378273</v>
      </c>
      <c r="FM212" s="15">
        <f t="shared" si="2009"/>
        <v>-6.0964892862924941E-4</v>
      </c>
      <c r="FN212" s="12"/>
      <c r="FO212" s="11">
        <f t="shared" si="2010"/>
        <v>-5.9508335434070581E-4</v>
      </c>
      <c r="FP212" s="10">
        <f t="shared" si="2011"/>
        <v>91.347539279077807</v>
      </c>
      <c r="FQ212" s="9">
        <f t="shared" si="2012"/>
        <v>88.147501692762532</v>
      </c>
      <c r="FR212" s="9">
        <f t="shared" si="2013"/>
        <v>94.491000624410844</v>
      </c>
      <c r="FS212" s="101">
        <f t="shared" si="2014"/>
        <v>91.319251158586695</v>
      </c>
      <c r="FT212" s="15">
        <f t="shared" si="2015"/>
        <v>-6.1860326515301674E-4</v>
      </c>
      <c r="FU212" s="12"/>
      <c r="FV212" s="11">
        <f t="shared" si="2016"/>
        <v>-6.0411374001796345E-4</v>
      </c>
      <c r="FW212" s="10">
        <f t="shared" si="2017"/>
        <v>91.403572570926372</v>
      </c>
      <c r="FX212" s="9">
        <f t="shared" si="2018"/>
        <v>88.158018201512135</v>
      </c>
      <c r="FY212" s="9">
        <f t="shared" si="2019"/>
        <v>94.594980552286472</v>
      </c>
      <c r="FZ212" s="101">
        <f t="shared" si="2020"/>
        <v>91.376499376899304</v>
      </c>
      <c r="GA212" s="15">
        <f t="shared" si="2021"/>
        <v>-6.277176004538807E-4</v>
      </c>
      <c r="GB212" s="12"/>
      <c r="GC212" s="11">
        <f t="shared" si="2022"/>
        <v>-6.133055449643128E-4</v>
      </c>
      <c r="GD212" s="10">
        <f t="shared" si="2023"/>
        <v>91.46073111147868</v>
      </c>
      <c r="GE212" s="9">
        <f t="shared" si="2024"/>
        <v>88.168846888078448</v>
      </c>
      <c r="GF212" s="9">
        <f t="shared" si="2025"/>
        <v>94.700864080980651</v>
      </c>
      <c r="GG212" s="101">
        <f t="shared" si="2026"/>
        <v>91.43485548452955</v>
      </c>
      <c r="GH212" s="15">
        <f t="shared" si="2027"/>
        <v>-6.3698712762531862E-4</v>
      </c>
      <c r="GI212" s="12"/>
      <c r="GJ212" s="11">
        <f t="shared" si="2028"/>
        <v>-6.2265397047651992E-4</v>
      </c>
      <c r="GK212" s="10">
        <f t="shared" si="2029"/>
        <v>91.519000219313995</v>
      </c>
      <c r="GL212" s="9">
        <f t="shared" si="2030"/>
        <v>88.179997751171683</v>
      </c>
      <c r="GM212" s="9">
        <f t="shared" si="1337"/>
        <v>94.808611438572569</v>
      </c>
      <c r="GN212" s="120">
        <f t="shared" si="2031"/>
        <v>91.494304594872119</v>
      </c>
      <c r="GO212" s="15">
        <f t="shared" si="2032"/>
        <v>-6.4640699315112328E-4</v>
      </c>
      <c r="GP212" s="12"/>
      <c r="GQ212" s="11">
        <f t="shared" si="2033"/>
        <v>-6.3215416971346681E-4</v>
      </c>
      <c r="GR212" s="10">
        <f t="shared" si="2034"/>
        <v>91.578365046621755</v>
      </c>
      <c r="GS212" s="9">
        <f t="shared" si="2035"/>
        <v>88.191480854266359</v>
      </c>
      <c r="GT212" s="9">
        <f t="shared" si="1339"/>
        <v>94.918182458677819</v>
      </c>
      <c r="GU212" s="120">
        <f t="shared" si="2036"/>
        <v>91.554831656472089</v>
      </c>
      <c r="GV212" s="15">
        <f t="shared" si="2037"/>
        <v>-6.5597229873225638E-4</v>
      </c>
      <c r="GW212" s="12"/>
      <c r="GX212" s="11">
        <f t="shared" si="2038"/>
        <v>-6.418012494778789E-4</v>
      </c>
      <c r="GY212" s="10">
        <f t="shared" si="2039"/>
        <v>91.638810580930354</v>
      </c>
      <c r="GZ212" s="9">
        <f t="shared" si="2040"/>
        <v>88.203306317743312</v>
      </c>
      <c r="HA212" s="9">
        <f t="shared" si="2041"/>
        <v>95.029533779888155</v>
      </c>
      <c r="HB212" s="101">
        <f t="shared" si="2042"/>
        <v>91.616420048815741</v>
      </c>
      <c r="HC212" s="15">
        <f t="shared" si="2043"/>
        <v>-6.6567782894900638E-4</v>
      </c>
      <c r="HD212" s="12"/>
      <c r="HE212" s="11">
        <f t="shared" si="2044"/>
        <v>-6.5158999687486472E-4</v>
      </c>
      <c r="HF212" s="10">
        <f t="shared" si="2045"/>
        <v>91.70032023573188</v>
      </c>
      <c r="HG212" s="9">
        <f t="shared" si="2046"/>
        <v>88.215484300553328</v>
      </c>
      <c r="HH212" s="9">
        <f t="shared" si="2047"/>
        <v>95.142621094033487</v>
      </c>
      <c r="HI212" s="101">
        <f t="shared" si="2048"/>
        <v>91.6790526972934</v>
      </c>
      <c r="HJ212" s="15">
        <f t="shared" si="2049"/>
        <v>-6.7551827229439467E-4</v>
      </c>
      <c r="HK212" s="12"/>
      <c r="HL212" s="11">
        <f t="shared" si="2050"/>
        <v>-6.6151510099417537E-4</v>
      </c>
      <c r="HM212" s="10">
        <f t="shared" si="2051"/>
        <v>91.762876968917894</v>
      </c>
      <c r="HN212" s="9">
        <f t="shared" si="2052"/>
        <v>88.228024988844908</v>
      </c>
      <c r="HO212" s="9">
        <f t="shared" si="2053"/>
        <v>95.257400110608927</v>
      </c>
      <c r="HP212" s="120">
        <f t="shared" si="2054"/>
        <v>91.742712549726917</v>
      </c>
      <c r="HQ212" s="15">
        <f t="shared" si="2055"/>
        <v>-6.8548831633186678E-4</v>
      </c>
      <c r="HR212" s="12"/>
      <c r="HS212" s="11">
        <f t="shared" si="2056"/>
        <v>-6.7157124834791454E-4</v>
      </c>
      <c r="HT212" s="10">
        <f t="shared" si="2057"/>
        <v>91.826463760724437</v>
      </c>
      <c r="HU212" s="9">
        <f t="shared" si="2058"/>
        <v>88.240938587519537</v>
      </c>
      <c r="HV212" s="9">
        <f t="shared" si="2059"/>
        <v>95.37382387930262</v>
      </c>
      <c r="HW212" s="120">
        <f t="shared" si="2060"/>
        <v>91.807381233411078</v>
      </c>
      <c r="HX212" s="15">
        <f t="shared" si="2061"/>
        <v>-6.9558238741791614E-4</v>
      </c>
      <c r="HY212" s="12"/>
      <c r="HZ212" s="11">
        <f t="shared" si="2062"/>
        <v>-6.817528616087366E-4</v>
      </c>
      <c r="IA212" s="10">
        <f t="shared" si="2063"/>
        <v>91.891062265633721</v>
      </c>
      <c r="IB212" s="9">
        <f t="shared" si="2064"/>
        <v>88.25423530144738</v>
      </c>
      <c r="IC212" s="9">
        <f t="shared" si="2065"/>
        <v>95.491844054780401</v>
      </c>
      <c r="ID212" s="120">
        <f t="shared" si="2066"/>
        <v>91.873039678113884</v>
      </c>
      <c r="IE212" s="15">
        <f t="shared" si="2067"/>
        <v>-7.0579477587276462E-4</v>
      </c>
      <c r="IF212" s="12"/>
      <c r="IG212" s="11">
        <f t="shared" si="2068"/>
        <v>-6.9205422513086761E-4</v>
      </c>
      <c r="IH212" s="10">
        <f t="shared" si="2069"/>
        <v>91.956653437230557</v>
      </c>
      <c r="II212" s="9">
        <f t="shared" si="2070"/>
        <v>88.267925320434927</v>
      </c>
      <c r="IJ212" s="9">
        <f t="shared" si="2071"/>
        <v>95.611411350372478</v>
      </c>
      <c r="IK212" s="120">
        <f t="shared" si="2072"/>
        <v>91.939668335403695</v>
      </c>
      <c r="IL212" s="15">
        <f t="shared" si="2073"/>
        <v>-7.1611968168874991E-4</v>
      </c>
      <c r="IM212" s="12"/>
      <c r="IN212" s="11">
        <f t="shared" si="2074"/>
        <v>-7.0246953075954314E-4</v>
      </c>
      <c r="IO212" s="10">
        <f t="shared" si="2075"/>
        <v>92.023217748008165</v>
      </c>
      <c r="IP212" s="9">
        <f t="shared" si="2076"/>
        <v>88.282018805234372</v>
      </c>
      <c r="IQ212" s="9">
        <f t="shared" si="2077"/>
        <v>95.732476064125564</v>
      </c>
      <c r="IR212" s="120">
        <f t="shared" si="2078"/>
        <v>92.007247434679968</v>
      </c>
      <c r="IS212" s="15">
        <f t="shared" si="2079"/>
        <v>-7.2655126719403293E-4</v>
      </c>
      <c r="IT212" s="12"/>
      <c r="IU212" s="11">
        <f t="shared" si="2080"/>
        <v>-7.1299293064288119E-4</v>
      </c>
      <c r="IV212" s="10">
        <f t="shared" si="2081"/>
        <v>92.090735446074149</v>
      </c>
      <c r="IW212" s="9">
        <f t="shared" si="2082"/>
        <v>88.296525875034703</v>
      </c>
      <c r="IX212" s="9">
        <f t="shared" si="2083"/>
        <v>95.854986485221133</v>
      </c>
      <c r="IY212" s="120">
        <f t="shared" si="2084"/>
        <v>92.075756180127911</v>
      </c>
      <c r="IZ212" s="15">
        <f t="shared" si="2085"/>
        <v>-7.3708350287005173E-4</v>
      </c>
      <c r="JA212" s="12"/>
      <c r="JB212" s="11">
        <f t="shared" si="2086"/>
        <v>-7.236183824157991E-4</v>
      </c>
      <c r="JC212" s="10">
        <f t="shared" si="2087"/>
        <v>92.159185748725577</v>
      </c>
      <c r="JD212" s="9">
        <f t="shared" si="2088"/>
        <v>88.311456588247964</v>
      </c>
      <c r="JE212" s="9">
        <f t="shared" si="2089"/>
        <v>95.978889727928376</v>
      </c>
      <c r="JF212" s="120">
        <f t="shared" si="2090"/>
        <v>92.14517315808817</v>
      </c>
      <c r="JG212" s="15">
        <f t="shared" si="2091"/>
        <v>-7.47710250550366E-4</v>
      </c>
      <c r="JH212" s="12"/>
      <c r="JI212" s="11">
        <f t="shared" si="2092"/>
        <v>-7.3433973264373353E-4</v>
      </c>
      <c r="JJ212" s="10">
        <f t="shared" si="2093"/>
        <v>92.228547251019833</v>
      </c>
      <c r="JK212" s="9">
        <f t="shared" si="2094"/>
        <v>88.326820925821551</v>
      </c>
      <c r="JL212" s="9">
        <f t="shared" si="2095"/>
        <v>96.104131929607945</v>
      </c>
      <c r="JM212" s="120">
        <f t="shared" si="2096"/>
        <v>92.215476427714748</v>
      </c>
      <c r="JN212" s="15">
        <f t="shared" si="2097"/>
        <v>-7.584252843568489E-4</v>
      </c>
      <c r="JO212" s="12"/>
      <c r="JP212" s="11">
        <f t="shared" si="2098"/>
        <v>-7.4515073779038454E-4</v>
      </c>
      <c r="JQ212" s="10">
        <f t="shared" si="2099"/>
        <v>92.298798016470784</v>
      </c>
      <c r="JR212" s="9">
        <f t="shared" si="2100"/>
        <v>88.342628774779655</v>
      </c>
      <c r="JS212" s="9">
        <f t="shared" si="2101"/>
        <v>96.230658288989787</v>
      </c>
      <c r="JT212" s="120">
        <f t="shared" si="2102"/>
        <v>92.286643531884721</v>
      </c>
      <c r="JU212" s="15">
        <f t="shared" si="2103"/>
        <v>-7.6922229603746816E-4</v>
      </c>
      <c r="JV212" s="12"/>
      <c r="JW212" s="11">
        <f t="shared" si="2104"/>
        <v>-7.5604506953501403E-4</v>
      </c>
      <c r="JX212" s="10">
        <f t="shared" si="2105"/>
        <v>92.369915587700604</v>
      </c>
      <c r="JY212" s="9">
        <f t="shared" si="2106"/>
        <v>88.358889911421727</v>
      </c>
      <c r="JZ212" s="9">
        <f t="shared" si="2107"/>
        <v>96.358413298298785</v>
      </c>
      <c r="KA212" s="120">
        <f t="shared" si="2108"/>
        <v>92.358651604860256</v>
      </c>
      <c r="KB212" s="15">
        <f t="shared" si="2109"/>
        <v>-7.8009491924107828E-4</v>
      </c>
      <c r="KC212" s="12"/>
      <c r="KD212" s="11">
        <f t="shared" si="2110"/>
        <v>-7.6701633911025119E-4</v>
      </c>
      <c r="KE212" s="10">
        <f t="shared" si="2111"/>
        <v>92.441877094252249</v>
      </c>
      <c r="KF212" s="9">
        <f t="shared" si="2112"/>
        <v>88.375613985024088</v>
      </c>
      <c r="KG212" s="9">
        <f t="shared" si="2113"/>
        <v>96.487340534964744</v>
      </c>
      <c r="KH212" s="120">
        <f t="shared" si="2114"/>
        <v>92.431477259994409</v>
      </c>
      <c r="KI212" s="15">
        <f t="shared" si="2115"/>
        <v>-7.9103671079484351E-4</v>
      </c>
      <c r="KJ212" s="12"/>
      <c r="KK212" s="11">
        <f t="shared" si="2116"/>
        <v>-7.7805807847565705E-4</v>
      </c>
      <c r="KL212" s="10">
        <f t="shared" si="2117"/>
        <v>92.514659139560422</v>
      </c>
      <c r="KM212" s="9">
        <f t="shared" si="2118"/>
        <v>88.392810500279523</v>
      </c>
      <c r="KN212" s="9">
        <f t="shared" si="2119"/>
        <v>96.617382508357267</v>
      </c>
      <c r="KO212" s="120">
        <f t="shared" si="2120"/>
        <v>92.505096504318402</v>
      </c>
      <c r="KP212" s="15">
        <f t="shared" si="2121"/>
        <v>-8.0204113747063858E-4</v>
      </c>
      <c r="KQ212" s="12"/>
      <c r="KR212" s="11">
        <f t="shared" si="2122"/>
        <v>-7.891637269991749E-4</v>
      </c>
      <c r="KS212" s="10">
        <f t="shared" si="2123"/>
        <v>92.588237714895655</v>
      </c>
      <c r="KT212" s="9">
        <f t="shared" si="2124"/>
        <v>88.410488798667757</v>
      </c>
      <c r="KU212" s="9">
        <f t="shared" si="2125"/>
        <v>96.748481008055876</v>
      </c>
      <c r="KV212" s="120">
        <f t="shared" si="2126"/>
        <v>92.579484903361816</v>
      </c>
      <c r="KW212" s="15">
        <f t="shared" si="2127"/>
        <v>-8.1310161176422705E-4</v>
      </c>
      <c r="KX212" s="12"/>
      <c r="KY212" s="11">
        <f t="shared" si="2128"/>
        <v>-8.0032666736052228E-4</v>
      </c>
      <c r="KZ212" s="10">
        <f t="shared" si="2129"/>
        <v>92.662588364604176</v>
      </c>
      <c r="LA212" s="9">
        <f t="shared" si="2130"/>
        <v>88.428658040917611</v>
      </c>
      <c r="LB212" s="9">
        <f t="shared" si="2131"/>
        <v>96.880577163257911</v>
      </c>
      <c r="LC212" s="120">
        <f t="shared" si="2132"/>
        <v>92.654617602087768</v>
      </c>
      <c r="LD212" s="15">
        <f t="shared" si="2133"/>
        <v>-8.2421149939886063E-4</v>
      </c>
      <c r="LE212" s="12"/>
      <c r="LF212" s="11">
        <f t="shared" si="2134"/>
        <v>-8.1154023307374989E-4</v>
      </c>
      <c r="LG212" s="10">
        <f t="shared" si="2135"/>
        <v>92.737686206887759</v>
      </c>
      <c r="LH212" s="9">
        <f t="shared" si="2136"/>
        <v>88.447327189430226</v>
      </c>
      <c r="LI212" s="9">
        <f t="shared" si="2137"/>
        <v>97.013611504996987</v>
      </c>
      <c r="LJ212" s="120">
        <f t="shared" si="2138"/>
        <v>92.730469347213614</v>
      </c>
      <c r="LK212" s="15">
        <f t="shared" si="2139"/>
        <v>-8.3536412710669909E-4</v>
      </c>
      <c r="LL212" s="12"/>
      <c r="LM212" s="11">
        <f t="shared" si="2140"/>
        <v>-8.2279771629561647E-4</v>
      </c>
      <c r="LN212" s="10">
        <f t="shared" si="2141"/>
        <v>92.813505955991218</v>
      </c>
      <c r="LO212" s="9">
        <f t="shared" si="2142"/>
        <v>88.466504990725156</v>
      </c>
      <c r="LP212" s="9">
        <f t="shared" si="2143"/>
        <v>97.147524031457408</v>
      </c>
      <c r="LQ212" s="120">
        <f t="shared" si="2144"/>
        <v>92.807014511091282</v>
      </c>
      <c r="LR212" s="15">
        <f t="shared" si="2145"/>
        <v>-8.4655279070995051E-4</v>
      </c>
      <c r="LS212" s="12"/>
      <c r="LT212" s="11">
        <f t="shared" si="2146"/>
        <v>-8.3409237594181146E-4</v>
      </c>
      <c r="LU212" s="10">
        <f t="shared" si="2147"/>
        <v>92.890021945973047</v>
      </c>
      <c r="LV212" s="9">
        <f t="shared" si="2148"/>
        <v>88.486199957974549</v>
      </c>
      <c r="LW212" s="9">
        <f t="shared" si="2149"/>
        <v>97.28225427609955</v>
      </c>
      <c r="LX212" s="120">
        <f t="shared" si="2150"/>
        <v>92.884227117037057</v>
      </c>
      <c r="LY212" s="15">
        <f t="shared" si="2151"/>
        <v>-8.5777076346752704E-4</v>
      </c>
      <c r="LZ212" s="12"/>
      <c r="MA212" s="11">
        <f t="shared" si="2152"/>
        <v>-8.4541744607693451E-4</v>
      </c>
      <c r="MB212" s="10">
        <f t="shared" si="2153"/>
        <v>92.967208155950019</v>
      </c>
      <c r="MC212" s="9">
        <f t="shared" si="2154"/>
        <v>88.506420353690984</v>
      </c>
      <c r="MD212" s="9">
        <f t="shared" si="2155"/>
        <v>97.417741378295503</v>
      </c>
      <c r="ME212" s="120">
        <f t="shared" si="2156"/>
        <v>92.962080865993244</v>
      </c>
      <c r="MF212" s="15">
        <f t="shared" si="2157"/>
        <v>-8.690113046514957E-4</v>
      </c>
      <c r="MG212" s="12"/>
      <c r="MH212" s="11">
        <f t="shared" si="2158"/>
        <v>-8.5676614454239836E-4</v>
      </c>
      <c r="MI212" s="10">
        <f t="shared" si="2159"/>
        <v>93.045038236698645</v>
      </c>
      <c r="MJ212" s="9">
        <f t="shared" si="2160"/>
        <v>88.527174172634844</v>
      </c>
      <c r="MK212" s="9">
        <f t="shared" si="2161"/>
        <v>97.553924156173508</v>
      </c>
      <c r="ML212" s="120">
        <f t="shared" si="2162"/>
        <v>93.040549164404183</v>
      </c>
      <c r="MM212" s="15">
        <f t="shared" si="2163"/>
        <v>-8.8026766831755387E-4</v>
      </c>
      <c r="MN212" s="12"/>
      <c r="MO212" s="11">
        <f t="shared" si="2164"/>
        <v>-8.6813168178639412E-4</v>
      </c>
      <c r="MP212" s="10">
        <f t="shared" si="2165"/>
        <v>93.123485538496112</v>
      </c>
      <c r="MQ212" s="9">
        <f t="shared" si="2166"/>
        <v>88.548469125006775</v>
      </c>
      <c r="MR212" s="9">
        <f t="shared" si="2167"/>
        <v>97.690741181340599</v>
      </c>
      <c r="MS212" s="120">
        <f t="shared" si="2168"/>
        <v>93.119605153173694</v>
      </c>
      <c r="MT212" s="15">
        <f t="shared" si="2169"/>
        <v>-8.9153311223081721E-4</v>
      </c>
      <c r="MU212" s="12"/>
      <c r="MV212" s="11">
        <f t="shared" si="2170"/>
        <v>-8.7950726985711308E-4</v>
      </c>
      <c r="MW212" s="10">
        <f t="shared" si="2171"/>
        <v>93.20252314006845</v>
      </c>
      <c r="MX212" s="9">
        <f t="shared" si="2172"/>
        <v>88.570312619990347</v>
      </c>
      <c r="MY212" s="9">
        <f t="shared" si="1385"/>
        <v>97.828130855159344</v>
      </c>
      <c r="MZ212" s="120">
        <f t="shared" si="2173"/>
        <v>93.199221737574845</v>
      </c>
      <c r="NA212" s="15">
        <f t="shared" si="2174"/>
        <v>-9.0280090690904714E-4</v>
      </c>
      <c r="NB212" s="12"/>
      <c r="NC212" s="11">
        <f t="shared" si="1828"/>
        <v>-8.9088613152106565E-4</v>
      </c>
      <c r="ND212" s="10">
        <f t="shared" si="1632"/>
        <v>93.282123878516359</v>
      </c>
      <c r="NE212" s="9">
        <f t="shared" si="1386"/>
        <v>88.592711749708684</v>
      </c>
      <c r="NF212" s="9">
        <f t="shared" si="1387"/>
        <v>97.96603148623845</v>
      </c>
      <c r="NG212" s="120">
        <f t="shared" si="1633"/>
        <v>93.279371617973567</v>
      </c>
      <c r="NH212" s="15">
        <f t="shared" si="1634"/>
        <v>-9.140643447438638E-4</v>
      </c>
      <c r="NI212" s="12"/>
      <c r="NJ212" s="11">
        <f t="shared" si="1829"/>
        <v>-9.0226150946688547E-4</v>
      </c>
      <c r="NK212" s="10">
        <f t="shared" si="1635"/>
        <v>93.362260380080556</v>
      </c>
      <c r="NL212" s="9">
        <f t="shared" si="1388"/>
        <v>88.615673273657748</v>
      </c>
      <c r="NM212" s="9">
        <f t="shared" si="1389"/>
        <v>98.104381368796155</v>
      </c>
      <c r="NN212" s="120">
        <f t="shared" si="1636"/>
        <v>93.360027321226951</v>
      </c>
      <c r="NO212" s="15">
        <f t="shared" si="1637"/>
        <v>-9.2531674916058603E-4</v>
      </c>
      <c r="NP212" s="12"/>
      <c r="NQ212" s="11">
        <f t="shared" si="1830"/>
        <v>-9.136266755549173E-4</v>
      </c>
      <c r="NR212" s="10">
        <f t="shared" si="1638"/>
        <v>93.442905091607074</v>
      </c>
      <c r="NS212" s="9">
        <f t="shared" si="1390"/>
        <v>88.639203603676805</v>
      </c>
      <c r="NT212" s="9">
        <f t="shared" si="1391"/>
        <v>98.24311886155003</v>
      </c>
      <c r="NU212" s="120">
        <f t="shared" si="1639"/>
        <v>93.44116123261341</v>
      </c>
      <c r="NV212" s="15">
        <f t="shared" si="1640"/>
        <v>-9.3655148377703003E-4</v>
      </c>
      <c r="NW212" s="12"/>
      <c r="NX212" s="11">
        <f t="shared" si="1831"/>
        <v>-9.2497494007258744E-4</v>
      </c>
      <c r="NY212" s="10">
        <f t="shared" si="1641"/>
        <v>93.524030312569266</v>
      </c>
      <c r="NZ212" s="9">
        <f t="shared" si="1392"/>
        <v>88.663308789514616</v>
      </c>
      <c r="OA212" s="9">
        <f t="shared" si="1393"/>
        <v>98.382182466283638</v>
      </c>
      <c r="OB212" s="120">
        <f t="shared" si="1642"/>
        <v>93.522745627899127</v>
      </c>
      <c r="OC212" s="15">
        <f t="shared" si="1643"/>
        <v>-9.4776196147270417E-4</v>
      </c>
      <c r="OD212" s="12"/>
      <c r="OE212" s="11">
        <f t="shared" si="1832"/>
        <v>-9.3629966090635051E-4</v>
      </c>
      <c r="OF212" s="10">
        <f t="shared" si="1644"/>
        <v>93.605608227249149</v>
      </c>
      <c r="OG212" s="9">
        <f t="shared" si="1394"/>
        <v>88.687994505044685</v>
      </c>
      <c r="OH212" s="9">
        <f t="shared" si="1395"/>
        <v>98.521510634943368</v>
      </c>
      <c r="OI212" s="120">
        <f t="shared" si="1645"/>
        <v>93.604752569994019</v>
      </c>
      <c r="OJ212" s="15">
        <f t="shared" si="1646"/>
        <v>-9.5894162692158349E-4</v>
      </c>
      <c r="OK212" s="12"/>
      <c r="OL212" s="11">
        <f t="shared" si="1833"/>
        <v>-9.4759422604818089E-4</v>
      </c>
      <c r="OM212" s="10">
        <f t="shared" si="1647"/>
        <v>93.687610800839366</v>
      </c>
      <c r="ON212" s="9">
        <f t="shared" si="1396"/>
        <v>88.71326603378769</v>
      </c>
      <c r="OO212" s="9">
        <f t="shared" si="1397"/>
        <v>98.661042047554503</v>
      </c>
      <c r="OP212" s="120">
        <f t="shared" si="1648"/>
        <v>93.687154040671089</v>
      </c>
      <c r="OQ212" s="15">
        <f t="shared" si="1649"/>
        <v>-9.7008398510567537E-4</v>
      </c>
      <c r="OR212" s="12"/>
      <c r="OS212" s="11">
        <f t="shared" si="1834"/>
        <v>-9.5885208231587574E-4</v>
      </c>
      <c r="OT212" s="10">
        <f t="shared" si="1650"/>
        <v>93.770009911807193</v>
      </c>
      <c r="OU212" s="9">
        <f t="shared" si="1398"/>
        <v>88.739128256151389</v>
      </c>
      <c r="OV212" s="9">
        <f t="shared" si="1399"/>
        <v>98.800715926273284</v>
      </c>
      <c r="OW212" s="120">
        <f t="shared" si="1651"/>
        <v>93.769922091212337</v>
      </c>
      <c r="OX212" s="15">
        <f t="shared" si="1652"/>
        <v>-9.8118263318496836E-4</v>
      </c>
      <c r="OY212" s="12"/>
      <c r="OZ212" s="11">
        <f t="shared" si="1835"/>
        <v>-9.7006676746122836E-4</v>
      </c>
      <c r="PA212" s="10">
        <f t="shared" si="1653"/>
        <v>93.852777503333954</v>
      </c>
      <c r="PB212" s="9">
        <f t="shared" si="1400"/>
        <v>88.765585638696052</v>
      </c>
      <c r="PC212" s="9">
        <f t="shared" si="1401"/>
        <v>98.940471934452063</v>
      </c>
      <c r="PD212" s="120">
        <f t="shared" si="1654"/>
        <v>93.853028786574058</v>
      </c>
      <c r="PE212" s="15">
        <f t="shared" si="1655"/>
        <v>-9.9223125170131159E-4</v>
      </c>
      <c r="PF212" s="12"/>
      <c r="PG212" s="11">
        <f t="shared" si="1836"/>
        <v>-9.8123190141188843E-4</v>
      </c>
      <c r="PH212" s="10">
        <f t="shared" si="1656"/>
        <v>93.935885527236366</v>
      </c>
      <c r="PI212" s="9">
        <f t="shared" si="1402"/>
        <v>88.792642223344785</v>
      </c>
      <c r="PJ212" s="9">
        <f t="shared" si="1403"/>
        <v>99.080250105836441</v>
      </c>
      <c r="PK212" s="120">
        <f t="shared" si="1657"/>
        <v>93.93644616459062</v>
      </c>
      <c r="PL212" s="15">
        <f t="shared" si="1658"/>
        <v>-1.0032235987260771E-3</v>
      </c>
      <c r="PM212" s="12"/>
      <c r="PN212" s="11">
        <f t="shared" si="1837"/>
        <v>-9.9234118047089614E-4</v>
      </c>
      <c r="PO212" s="10">
        <f t="shared" si="1659"/>
        <v>94.019305903003513</v>
      </c>
      <c r="PP212" s="9">
        <f t="shared" si="1404"/>
        <v>88.820301616688184</v>
      </c>
      <c r="PQ212" s="9">
        <f t="shared" si="1405"/>
        <v>99.219990211124141</v>
      </c>
      <c r="PR212" s="120">
        <f t="shared" si="1660"/>
        <v>94.020145913906163</v>
      </c>
      <c r="PS212" s="15">
        <f t="shared" si="1661"/>
        <v>-1.0141534491314268E-3</v>
      </c>
      <c r="PT212" s="12"/>
      <c r="PU212" s="11">
        <f t="shared" si="1838"/>
        <v>-1.0033883163424082E-3</v>
      </c>
      <c r="PV212" s="10">
        <f t="shared" si="1662"/>
        <v>94.10301019404173</v>
      </c>
      <c r="PW212" s="9">
        <f t="shared" si="1406"/>
        <v>88.848566976321408</v>
      </c>
      <c r="PX212" s="9">
        <f t="shared" si="1407"/>
        <v>99.359633288267062</v>
      </c>
      <c r="PY212" s="120">
        <f t="shared" si="1663"/>
        <v>94.104100132294235</v>
      </c>
      <c r="PZ212" s="15">
        <f t="shared" si="1664"/>
        <v>-1.0250147451542017E-3</v>
      </c>
      <c r="QA212" s="12"/>
      <c r="QB212" s="11">
        <f t="shared" si="1839"/>
        <v>-1.0143671875830855E-3</v>
      </c>
      <c r="QC212" s="10">
        <f t="shared" si="1665"/>
        <v>94.186970370138511</v>
      </c>
      <c r="QD212" s="9">
        <f t="shared" si="1408"/>
        <v>88.877441005917873</v>
      </c>
      <c r="QE212" s="9">
        <f t="shared" si="1409"/>
        <v>99.499121004851361</v>
      </c>
      <c r="QF212" s="120">
        <f t="shared" si="1666"/>
        <v>94.188281005384624</v>
      </c>
      <c r="QG212" s="15">
        <f t="shared" si="1667"/>
        <v>-1.0358015346971007E-3</v>
      </c>
      <c r="QH212" s="12"/>
      <c r="QI212" s="11">
        <f t="shared" si="1840"/>
        <v>-1.0252717776774274E-3</v>
      </c>
      <c r="QJ212" s="10">
        <f t="shared" si="1668"/>
        <v>94.271158484583452</v>
      </c>
      <c r="QK212" s="9">
        <f t="shared" si="1410"/>
        <v>88.906925947510814</v>
      </c>
      <c r="QL212" s="9">
        <f t="shared" si="1411"/>
        <v>99.638394507487149</v>
      </c>
      <c r="QM212" s="120">
        <f t="shared" si="1669"/>
        <v>94.272660227498989</v>
      </c>
      <c r="QN212" s="15">
        <f t="shared" si="1670"/>
        <v>-1.0465078598765249E-3</v>
      </c>
      <c r="QO212" s="12"/>
      <c r="QP212" s="11">
        <f t="shared" si="1841"/>
        <v>-1.0360960630585218E-3</v>
      </c>
      <c r="QQ212" s="10">
        <f t="shared" si="1671"/>
        <v>94.355546091881564</v>
      </c>
      <c r="QR212" s="9">
        <f t="shared" si="1412"/>
        <v>88.937023567913414</v>
      </c>
      <c r="QS212" s="9">
        <f t="shared" si="1413"/>
        <v>99.777396782733916</v>
      </c>
      <c r="QT212" s="120">
        <f t="shared" si="1672"/>
        <v>94.357210175323672</v>
      </c>
      <c r="QU212" s="15">
        <f t="shared" si="1673"/>
        <v>-1.0571279885788179E-3</v>
      </c>
      <c r="QV212" s="12"/>
      <c r="QW212" s="11">
        <f t="shared" si="1842"/>
        <v>-1.0468342460314729E-3</v>
      </c>
      <c r="QX212" s="10">
        <f t="shared" si="1674"/>
        <v>94.440105428052817</v>
      </c>
      <c r="QY212" s="9">
        <f t="shared" si="1414"/>
        <v>88.967735158829825</v>
      </c>
      <c r="QZ212" s="9">
        <f t="shared" si="1415"/>
        <v>99.916070226309927</v>
      </c>
      <c r="RA212" s="120">
        <f t="shared" si="1675"/>
        <v>94.441902692569869</v>
      </c>
      <c r="RB212" s="15">
        <f t="shared" si="1676"/>
        <v>-1.0676561774043856E-3</v>
      </c>
      <c r="RC212" s="12"/>
      <c r="RD212" s="11">
        <f t="shared" si="1843"/>
        <v>-1.0574805165009754E-3</v>
      </c>
      <c r="RE212" s="10">
        <f t="shared" si="1677"/>
        <v>94.524808188617413</v>
      </c>
      <c r="RF212" s="9">
        <f t="shared" si="1416"/>
        <v>88.999061523981624</v>
      </c>
      <c r="RG212" s="9">
        <f t="shared" si="1417"/>
        <v>100.05435871832987</v>
      </c>
      <c r="RH212" s="120">
        <f t="shared" si="1678"/>
        <v>94.526710121155745</v>
      </c>
      <c r="RI212" s="15">
        <f t="shared" si="1679"/>
        <v>-1.0780868752954559E-3</v>
      </c>
      <c r="RJ212" s="12"/>
      <c r="RK212" s="11">
        <f t="shared" si="1844"/>
        <v>-1.0680292568315908E-3</v>
      </c>
      <c r="RL212" s="10">
        <f t="shared" si="1680"/>
        <v>94.609626565732029</v>
      </c>
      <c r="RM212" s="9">
        <f t="shared" si="1418"/>
        <v>89.031002978548614</v>
      </c>
      <c r="RN212" s="9">
        <f t="shared" si="1419"/>
        <v>100.19220567956187</v>
      </c>
      <c r="RO212" s="120">
        <f t="shared" si="1681"/>
        <v>94.61160432905524</v>
      </c>
      <c r="RP212" s="15">
        <f t="shared" si="1682"/>
        <v>-1.0884145340412951E-3</v>
      </c>
      <c r="RQ212" s="12"/>
      <c r="RR212" s="11">
        <f t="shared" si="1845"/>
        <v>-1.0784748513749201E-3</v>
      </c>
      <c r="RS212" s="10">
        <f t="shared" si="1683"/>
        <v>94.69453227061797</v>
      </c>
      <c r="RT212" s="9">
        <f t="shared" si="1420"/>
        <v>89.063559338118651</v>
      </c>
      <c r="RU212" s="9">
        <f t="shared" si="1421"/>
        <v>100.32955593725222</v>
      </c>
      <c r="RV212" s="120">
        <f t="shared" si="1684"/>
        <v>94.69655763768543</v>
      </c>
      <c r="RW212" s="15">
        <f t="shared" si="1685"/>
        <v>-1.0986337913067E-3</v>
      </c>
      <c r="RX212" s="12"/>
      <c r="RY212" s="11">
        <f t="shared" si="1846"/>
        <v>-1.0888118706378401E-3</v>
      </c>
      <c r="RZ212" s="10">
        <f t="shared" si="1686"/>
        <v>94.779497466441768</v>
      </c>
      <c r="SA212" s="9">
        <f t="shared" si="1422"/>
        <v>89.096729919003536</v>
      </c>
      <c r="SB212" s="9">
        <f t="shared" si="1423"/>
        <v>100.46635400287532</v>
      </c>
      <c r="SC212" s="120">
        <f t="shared" si="1687"/>
        <v>94.781541960939421</v>
      </c>
      <c r="SD212" s="15">
        <f t="shared" si="1688"/>
        <v>-1.1087393026513665E-3</v>
      </c>
      <c r="SE212" s="12"/>
      <c r="SF212" s="11">
        <f t="shared" si="1847"/>
        <v>-1.09903490242707E-3</v>
      </c>
      <c r="SG212" s="10">
        <f t="shared" si="1689"/>
        <v>94.864493902483304</v>
      </c>
      <c r="SH212" s="9">
        <f t="shared" si="1424"/>
        <v>89.130513529156957</v>
      </c>
      <c r="SI212" s="9">
        <f t="shared" si="1425"/>
        <v>100.60254923280085</v>
      </c>
      <c r="SJ212" s="120">
        <f t="shared" si="1690"/>
        <v>94.866531380978898</v>
      </c>
      <c r="SK212" s="15">
        <f t="shared" si="1691"/>
        <v>-1.1187262456718134E-3</v>
      </c>
      <c r="SL212" s="12"/>
      <c r="SM212" s="11">
        <f t="shared" si="1848"/>
        <v>-1.1091390590759393E-3</v>
      </c>
      <c r="SN212" s="10">
        <f t="shared" si="1692"/>
        <v>94.949495505413594</v>
      </c>
      <c r="SO212" s="9">
        <f t="shared" si="1426"/>
        <v>89.16490849046842</v>
      </c>
      <c r="SP212" s="9">
        <f t="shared" si="1427"/>
        <v>100.73812092061013</v>
      </c>
      <c r="SQ212" s="120">
        <f t="shared" si="1693"/>
        <v>94.951514705539267</v>
      </c>
      <c r="SR212" s="15">
        <f t="shared" si="1694"/>
        <v>-1.1285927647716719E-3</v>
      </c>
      <c r="SS212" s="12"/>
      <c r="ST212" s="11">
        <f t="shared" si="1849"/>
        <v>-1.1191224371829346E-3</v>
      </c>
      <c r="SU212" s="10">
        <f t="shared" si="1695"/>
        <v>95.03449101294072</v>
      </c>
      <c r="SV212" s="9">
        <f t="shared" si="1428"/>
        <v>89.199912814467439</v>
      </c>
      <c r="SW212" s="9">
        <f t="shared" si="1429"/>
        <v>100.87305888596509</v>
      </c>
      <c r="SX212" s="120">
        <f t="shared" si="1696"/>
        <v>95.036485850216266</v>
      </c>
      <c r="SY212" s="15">
        <f t="shared" si="1697"/>
        <v>-1.138338061099067E-3</v>
      </c>
      <c r="SZ212" s="12"/>
      <c r="TA212" s="11">
        <f t="shared" si="1850"/>
        <v>-1.1289841968170117E-3</v>
      </c>
      <c r="TB212" s="10">
        <f t="shared" si="1698"/>
        <v>95.119474300341537</v>
      </c>
      <c r="TC212" s="9">
        <f t="shared" si="1430"/>
        <v>89.235524266783045</v>
      </c>
      <c r="TD212" s="9">
        <f t="shared" si="1431"/>
        <v>101.00735405249644</v>
      </c>
      <c r="TE212" s="120">
        <f t="shared" si="1699"/>
        <v>95.121439159639749</v>
      </c>
      <c r="TF212" s="15">
        <f t="shared" si="1700"/>
        <v>-1.147961467438229E-3</v>
      </c>
      <c r="TG212" s="12"/>
      <c r="TH212" s="11">
        <f t="shared" si="1851"/>
        <v>-1.1387236310458875E-3</v>
      </c>
      <c r="TI212" s="10">
        <f t="shared" si="1701"/>
        <v>95.204439673871121</v>
      </c>
      <c r="TJ212" s="9">
        <f t="shared" si="1432"/>
        <v>89.27174037615039</v>
      </c>
      <c r="TK212" s="9">
        <f t="shared" si="1433"/>
        <v>101.14099840473141</v>
      </c>
      <c r="TL212" s="120">
        <f t="shared" si="1702"/>
        <v>95.206369390440898</v>
      </c>
      <c r="TM212" s="15">
        <f t="shared" si="1703"/>
        <v>-1.157462443130892E-3</v>
      </c>
      <c r="TN212" s="12"/>
      <c r="TO212" s="11">
        <f t="shared" si="1852"/>
        <v>-1.1483401608734475E-3</v>
      </c>
      <c r="TP212" s="10">
        <f t="shared" si="1704"/>
        <v>95.289381853736245</v>
      </c>
      <c r="TQ212" s="9">
        <f t="shared" si="1434"/>
        <v>89.308558443491421</v>
      </c>
      <c r="TR212" s="9">
        <f t="shared" si="1435"/>
        <v>101.273984945113</v>
      </c>
      <c r="TS212" s="120">
        <f t="shared" si="1705"/>
        <v>95.29127169430221</v>
      </c>
      <c r="TT212" s="15">
        <f t="shared" si="1706"/>
        <v>-1.1668405689993886E-3</v>
      </c>
      <c r="TU212" s="12"/>
      <c r="TV212" s="11">
        <f t="shared" si="1853"/>
        <v>-1.157833330174591E-3</v>
      </c>
      <c r="TW212" s="10">
        <f t="shared" si="1707"/>
        <v>95.374295957144085</v>
      </c>
      <c r="TX212" s="9">
        <f t="shared" si="1436"/>
        <v>89.345975551040922</v>
      </c>
      <c r="TY212" s="9">
        <f t="shared" si="1437"/>
        <v>101.40630765122471</v>
      </c>
      <c r="TZ212" s="120">
        <f t="shared" si="1708"/>
        <v>95.376141601132815</v>
      </c>
      <c r="UA212" s="15">
        <f t="shared" si="1709"/>
        <v>-1.1760955422853425E-3</v>
      </c>
      <c r="UB212" s="12"/>
      <c r="UC212" s="11">
        <f t="shared" si="1854"/>
        <v>-1.1672028006416602E-3</v>
      </c>
      <c r="UD212" s="10">
        <f t="shared" si="1710"/>
        <v>95.459177481469368</v>
      </c>
      <c r="UE212" s="9">
        <f t="shared" si="1438"/>
        <v>89.383988571490775</v>
      </c>
      <c r="UF212" s="9">
        <f t="shared" si="1439"/>
        <v>101.5379614333218</v>
      </c>
      <c r="UG212" s="120">
        <f t="shared" si="1711"/>
        <v>95.460975002406286</v>
      </c>
      <c r="UH212" s="15">
        <f t="shared" si="1712"/>
        <v>-1.1852271716164984E-3</v>
      </c>
      <c r="UI212" s="12"/>
      <c r="UJ212" s="11">
        <f t="shared" si="1855"/>
        <v>-1.1764483467551468E-3</v>
      </c>
      <c r="UK212" s="10">
        <f t="shared" si="1713"/>
        <v>95.544022287577377</v>
      </c>
      <c r="UL212" s="9">
        <f t="shared" si="1440"/>
        <v>89.422594177126911</v>
      </c>
      <c r="UM212" s="9">
        <f t="shared" si="1441"/>
        <v>101.66894209226271</v>
      </c>
      <c r="UN212" s="120">
        <f t="shared" si="1714"/>
        <v>95.545768134694811</v>
      </c>
      <c r="UO212" s="15">
        <f t="shared" si="1715"/>
        <v>-1.194235372013274E-3</v>
      </c>
      <c r="UP212" s="12"/>
      <c r="UQ212" s="11">
        <f t="shared" si="1856"/>
        <v>-1.1855698507905032E-3</v>
      </c>
      <c r="UR212" s="10">
        <f t="shared" si="1716"/>
        <v>95.628826583337201</v>
      </c>
      <c r="US212" s="9">
        <f t="shared" si="1442"/>
        <v>89.461788848934688</v>
      </c>
      <c r="UT212" s="9">
        <f t="shared" si="1443"/>
        <v>101.79924627793233</v>
      </c>
      <c r="UU212" s="120">
        <f t="shared" si="1717"/>
        <v>95.6305175634335</v>
      </c>
      <c r="UV212" s="15">
        <f t="shared" si="1718"/>
        <v>-1.2031201599463561E-3</v>
      </c>
      <c r="UW212" s="12"/>
      <c r="UX212" s="11">
        <f t="shared" si="1857"/>
        <v>-1.1945672978725661E-3</v>
      </c>
      <c r="UY212" s="10">
        <f t="shared" si="1719"/>
        <v>95.713586907359513</v>
      </c>
      <c r="UZ212" s="9">
        <f t="shared" si="1444"/>
        <v>89.501568885650244</v>
      </c>
      <c r="VA212" s="9">
        <f t="shared" si="1445"/>
        <v>101.92887144823182</v>
      </c>
      <c r="VB212" s="120">
        <f t="shared" si="1720"/>
        <v>95.715220166941037</v>
      </c>
      <c r="VC212" s="15">
        <f t="shared" si="1721"/>
        <v>-1.2118816484548293E-3</v>
      </c>
      <c r="VD212" s="12"/>
      <c r="VE212" s="11">
        <f t="shared" si="1858"/>
        <v>-1.2034407710872898E-3</v>
      </c>
      <c r="VF212" s="10">
        <f t="shared" si="1722"/>
        <v>95.798300112985373</v>
      </c>
      <c r="VG212" s="9">
        <f t="shared" si="1446"/>
        <v>89.541930412736676</v>
      </c>
      <c r="VH212" s="9">
        <f t="shared" si="1447"/>
        <v>102.05781582871326</v>
      </c>
      <c r="VI212" s="120">
        <f t="shared" si="1723"/>
        <v>95.799873120724968</v>
      </c>
      <c r="VJ212" s="15">
        <f t="shared" si="1724"/>
        <v>-1.2205200423344789E-3</v>
      </c>
      <c r="VK212" s="12"/>
      <c r="VL212" s="11">
        <f t="shared" si="1859"/>
        <v>-1.2121904466606969E-3</v>
      </c>
      <c r="VM212" s="10">
        <f t="shared" si="1725"/>
        <v>95.882963352555123</v>
      </c>
      <c r="VN212" s="9">
        <f t="shared" si="1448"/>
        <v>89.582869391265589</v>
      </c>
      <c r="VO212" s="9">
        <f t="shared" si="1449"/>
        <v>102.18607837292117</v>
      </c>
      <c r="VP212" s="120">
        <f t="shared" si="1726"/>
        <v>95.884473882093374</v>
      </c>
      <c r="VQ212" s="15">
        <f t="shared" si="1727"/>
        <v>-1.2290356334043095E-3</v>
      </c>
      <c r="VR212" s="12"/>
      <c r="VS212" s="11">
        <f t="shared" si="1860"/>
        <v>-1.2208165892131789E-3</v>
      </c>
      <c r="VT212" s="10">
        <f t="shared" si="1728"/>
        <v>95.967574061979064</v>
      </c>
      <c r="VU212" s="9">
        <f t="shared" si="1450"/>
        <v>89.624381626685917</v>
      </c>
      <c r="VV212" s="9">
        <f t="shared" si="1451"/>
        <v>102.3136587235004</v>
      </c>
      <c r="VW212" s="120">
        <f t="shared" si="1729"/>
        <v>95.969020175093164</v>
      </c>
      <c r="VX212" s="15">
        <f t="shared" si="1730"/>
        <v>-1.2374287958587472E-3</v>
      </c>
      <c r="VY212" s="12"/>
      <c r="VZ212" s="11">
        <f t="shared" si="1861"/>
        <v>-1.2293195470969439E-3</v>
      </c>
      <c r="WA212" s="10">
        <f t="shared" si="1731"/>
        <v>96.05212994563108</v>
      </c>
      <c r="WB212" s="9">
        <f t="shared" si="1452"/>
        <v>89.666462777463551</v>
      </c>
      <c r="WC212" s="9">
        <f t="shared" si="1453"/>
        <v>102.44055717412316</v>
      </c>
      <c r="WD212" s="120">
        <f t="shared" si="1732"/>
        <v>96.053509975793361</v>
      </c>
      <c r="WE212" s="15">
        <f t="shared" si="1733"/>
        <v>-1.2456999817123287E-3</v>
      </c>
      <c r="WF212" s="12"/>
      <c r="WG212" s="11">
        <f t="shared" si="1862"/>
        <v>-1.2376997478235627E-3</v>
      </c>
      <c r="WH212" s="10">
        <f t="shared" si="1734"/>
        <v>96.136628961583767</v>
      </c>
      <c r="WI212" s="9">
        <f t="shared" si="1454"/>
        <v>89.709108363576604</v>
      </c>
      <c r="WJ212" s="9">
        <f t="shared" si="1455"/>
        <v>102.56677463228421</v>
      </c>
      <c r="WK212" s="120">
        <f t="shared" si="1735"/>
        <v>96.137941497930399</v>
      </c>
      <c r="WL212" s="15">
        <f t="shared" si="1736"/>
        <v>-1.2538497163431487E-3</v>
      </c>
      <c r="WM212" s="12"/>
      <c r="WN212" s="11">
        <f t="shared" si="1863"/>
        <v>-1.2459576935880527E-3</v>
      </c>
      <c r="WO212" s="10">
        <f t="shared" si="1737"/>
        <v>96.221069307202384</v>
      </c>
      <c r="WP212" s="9">
        <f t="shared" si="1456"/>
        <v>89.752313774852723</v>
      </c>
      <c r="WQ212" s="9">
        <f t="shared" si="1457"/>
        <v>102.69231258299665</v>
      </c>
      <c r="WR212" s="120">
        <f t="shared" si="1738"/>
        <v>96.222313178924679</v>
      </c>
      <c r="WS212" s="15">
        <f t="shared" si="1739"/>
        <v>-1.261878594139525E-3</v>
      </c>
      <c r="WT212" s="12"/>
      <c r="WU212" s="11">
        <f t="shared" si="1864"/>
        <v>-1.2540939568942112E-3</v>
      </c>
      <c r="WV212" s="10">
        <f t="shared" si="1740"/>
        <v>96.305449405107481</v>
      </c>
      <c r="WW212" s="9">
        <f t="shared" si="1458"/>
        <v>89.796074279136093</v>
      </c>
      <c r="WX212" s="9">
        <f t="shared" si="1459"/>
        <v>102.81717305343199</v>
      </c>
      <c r="WY212" s="120">
        <f t="shared" si="1741"/>
        <v>96.30662366628404</v>
      </c>
      <c r="WZ212" s="15">
        <f t="shared" si="1742"/>
        <v>-1.269787274255339E-3</v>
      </c>
      <c r="XA212" s="12"/>
      <c r="XB212" s="11">
        <f t="shared" si="1865"/>
        <v>-1.26210917628682E-3</v>
      </c>
      <c r="XC212" s="10">
        <f t="shared" si="1743"/>
        <v>96.389767889522176</v>
      </c>
      <c r="XD212" s="9">
        <f t="shared" si="1460"/>
        <v>89.840385030273154</v>
      </c>
      <c r="XE212" s="9">
        <f t="shared" si="1461"/>
        <v>102.94135857852591</v>
      </c>
      <c r="XF212" s="120">
        <f t="shared" si="1744"/>
        <v>96.390871804399524</v>
      </c>
      <c r="XG212" s="15">
        <f t="shared" si="1745"/>
        <v>-1.2775764764772466E-3</v>
      </c>
      <c r="XH212" s="12"/>
      <c r="XI212" s="11">
        <f t="shared" si="1866"/>
        <v>-1.2700040521941012E-3</v>
      </c>
      <c r="XJ212" s="10">
        <f t="shared" si="1746"/>
        <v>96.474023593009775</v>
      </c>
      <c r="XK212" s="9">
        <f t="shared" si="1462"/>
        <v>89.885241075907373</v>
      </c>
      <c r="XL212" s="9">
        <f t="shared" si="1463"/>
        <v>103.06487216757874</v>
      </c>
      <c r="XM212" s="120">
        <f t="shared" si="1747"/>
        <v>96.47505662174305</v>
      </c>
      <c r="XN212" s="15">
        <f t="shared" si="1748"/>
        <v>-1.2852469772075157E-3</v>
      </c>
      <c r="XO212" s="12"/>
      <c r="XP212" s="11">
        <f t="shared" si="1867"/>
        <v>-1.2777793428843231E-3</v>
      </c>
      <c r="XQ212" s="10">
        <f t="shared" si="1749"/>
        <v>96.558215533611644</v>
      </c>
      <c r="XR212" s="9">
        <f t="shared" si="1464"/>
        <v>89.930637365074659</v>
      </c>
      <c r="XS212" s="9">
        <f t="shared" si="1465"/>
        <v>103.18771727186534</v>
      </c>
      <c r="XT212" s="120">
        <f t="shared" si="1750"/>
        <v>96.559177318470006</v>
      </c>
      <c r="XU212" s="15">
        <f t="shared" si="1751"/>
        <v>-1.2927996055647191E-3</v>
      </c>
      <c r="XV212" s="12"/>
      <c r="XW212" s="11">
        <f t="shared" si="1868"/>
        <v>-1.2854358605390275E-3</v>
      </c>
      <c r="XX212" s="10">
        <f t="shared" si="1752"/>
        <v>96.642342902388833</v>
      </c>
      <c r="XY212" s="9">
        <f t="shared" si="1466"/>
        <v>89.976568755592041</v>
      </c>
      <c r="XZ212" s="9">
        <f t="shared" si="1467"/>
        <v>103.30989775327207</v>
      </c>
      <c r="YA212" s="120">
        <f t="shared" si="1753"/>
        <v>96.643233254432062</v>
      </c>
      <c r="YB212" s="15">
        <f t="shared" si="1754"/>
        <v>-1.3002352396047556E-3</v>
      </c>
      <c r="YC212" s="12"/>
      <c r="YD212" s="11">
        <f t="shared" si="1869"/>
        <v>-1.2929744674454557E-3</v>
      </c>
      <c r="YE212" s="10">
        <f t="shared" si="1755"/>
        <v>96.726405051372979</v>
      </c>
      <c r="YF212" s="9">
        <f t="shared" si="1468"/>
        <v>90.023030021233524</v>
      </c>
      <c r="YG212" s="9">
        <f t="shared" si="1469"/>
        <v>103.43141785396917</v>
      </c>
      <c r="YH212" s="120">
        <f t="shared" si="1756"/>
        <v>96.727223937601337</v>
      </c>
      <c r="YI212" s="15">
        <f t="shared" si="1757"/>
        <v>-1.3075548026636088E-3</v>
      </c>
      <c r="YJ212" s="12"/>
      <c r="YK212" s="11">
        <f t="shared" si="1870"/>
        <v>-1.3003960723097325E-3</v>
      </c>
      <c r="YL212" s="10">
        <f t="shared" si="1758"/>
        <v>96.810401481927784</v>
      </c>
      <c r="YM212" s="9">
        <f t="shared" si="1470"/>
        <v>90.070015858688024</v>
      </c>
      <c r="YN212" s="9">
        <f t="shared" si="1471"/>
        <v>103.55228216712625</v>
      </c>
      <c r="YO212" s="120">
        <f t="shared" si="1759"/>
        <v>96.811149012907137</v>
      </c>
      <c r="YP212" s="15">
        <f t="shared" si="1760"/>
        <v>-1.3147592598230712E-3</v>
      </c>
      <c r="YQ212" s="12"/>
      <c r="YR212" s="11">
        <f t="shared" si="1871"/>
        <v>-1.3077016266922301E-3</v>
      </c>
      <c r="YS212" s="10">
        <f t="shared" si="1761"/>
        <v>96.894331833522756</v>
      </c>
      <c r="YT212" s="9">
        <f t="shared" si="1472"/>
        <v>90.117520894295296</v>
      </c>
      <c r="YU212" s="9">
        <f t="shared" si="1473"/>
        <v>103.6724956086712</v>
      </c>
      <c r="YV212" s="120">
        <f t="shared" si="1762"/>
        <v>96.895008251483247</v>
      </c>
      <c r="YW212" s="15">
        <f t="shared" si="1763"/>
        <v>-1.3218496144998442E-3</v>
      </c>
      <c r="YX212" s="12"/>
      <c r="YY212" s="11">
        <f t="shared" si="1872"/>
        <v>-1.314892121565643E-3</v>
      </c>
      <c r="YZ212" s="10">
        <f t="shared" si="1764"/>
        <v>96.978195872917468</v>
      </c>
      <c r="ZA212" s="9">
        <f t="shared" si="1474"/>
        <v>90.165539690556713</v>
      </c>
      <c r="ZB212" s="9">
        <f t="shared" si="1475"/>
        <v>103.79206339009409</v>
      </c>
      <c r="ZC212" s="120">
        <f t="shared" si="1765"/>
        <v>96.978801540325406</v>
      </c>
      <c r="ZD212" s="15">
        <f t="shared" si="1766"/>
        <v>-1.3288269051585466E-3</v>
      </c>
      <c r="ZE212" s="12"/>
      <c r="ZF212" s="11">
        <f t="shared" si="1873"/>
        <v>-1.3219685839963981E-3</v>
      </c>
      <c r="ZG212" s="10">
        <f t="shared" si="1767"/>
        <v>97.061993483755884</v>
      </c>
      <c r="ZH212" s="9">
        <f t="shared" si="1476"/>
        <v>90.214066752418702</v>
      </c>
      <c r="ZI212" s="9">
        <f t="shared" si="1477"/>
        <v>103.91099099229015</v>
      </c>
      <c r="ZJ212" s="120">
        <f t="shared" si="1768"/>
        <v>97.06252887235442</v>
      </c>
      <c r="ZK212" s="15">
        <f t="shared" si="1769"/>
        <v>-1.3356922021481787E-3</v>
      </c>
      <c r="ZL212" s="12"/>
      <c r="ZM212" s="11">
        <f t="shared" si="1874"/>
        <v>-1.3289320739491514E-3</v>
      </c>
      <c r="ZN212" s="10">
        <f t="shared" si="1770"/>
        <v>97.145724656566841</v>
      </c>
      <c r="ZO212" s="9">
        <f t="shared" si="1478"/>
        <v>90.263096533327356</v>
      </c>
      <c r="ZP212" s="9">
        <f t="shared" si="1479"/>
        <v>104.02928414043713</v>
      </c>
      <c r="ZQ212" s="120">
        <f t="shared" si="1771"/>
        <v>97.146190336882242</v>
      </c>
      <c r="ZR212" s="15">
        <f t="shared" si="1772"/>
        <v>-1.3424466046618073E-3</v>
      </c>
      <c r="ZS212" s="12"/>
      <c r="ZT212" s="11">
        <f t="shared" si="1875"/>
        <v>-1.3357836812141605E-3</v>
      </c>
      <c r="ZU212" s="10">
        <f t="shared" si="1773"/>
        <v>97.229389479167835</v>
      </c>
      <c r="ZV212" s="9">
        <f t="shared" si="1480"/>
        <v>90.312623441053717</v>
      </c>
      <c r="ZW212" s="9">
        <f t="shared" si="1481"/>
        <v>104.14694877989592</v>
      </c>
      <c r="ZX212" s="120">
        <f t="shared" si="1774"/>
        <v>97.229786110474819</v>
      </c>
      <c r="ZY212" s="15">
        <f t="shared" si="1775"/>
        <v>-1.3490912378183628E-3</v>
      </c>
      <c r="ZZ212" s="12"/>
      <c r="AAA212" s="11">
        <f t="shared" si="1876"/>
        <v>-1.342524522456638E-3</v>
      </c>
      <c r="AAB212" s="10">
        <f t="shared" si="1776"/>
        <v>97.312988127466497</v>
      </c>
      <c r="AAC212" s="9">
        <f t="shared" si="1482"/>
        <v>90.36264184328968</v>
      </c>
      <c r="AAD212" s="9">
        <f t="shared" si="1483"/>
        <v>104.26399105312112</v>
      </c>
      <c r="AAE212" s="120">
        <f t="shared" si="1777"/>
        <v>97.313316448205399</v>
      </c>
      <c r="AAF212" s="15">
        <f t="shared" si="1778"/>
        <v>-1.3556272498653232E-3</v>
      </c>
      <c r="AAG212" s="12"/>
      <c r="AAH212" s="11">
        <f t="shared" si="1877"/>
        <v>-1.3491557383868572E-3</v>
      </c>
      <c r="AAI212" s="10">
        <f t="shared" si="1779"/>
        <v>97.396520856653197</v>
      </c>
      <c r="AAJ212" s="9">
        <f t="shared" si="1484"/>
        <v>90.413146073015497</v>
      </c>
      <c r="AAK212" s="9">
        <f t="shared" si="1485"/>
        <v>104.38041727757351</v>
      </c>
      <c r="AAL212" s="120">
        <f t="shared" si="1780"/>
        <v>97.396781675294505</v>
      </c>
      <c r="AAM212" s="15">
        <f t="shared" si="1781"/>
        <v>-1.362055809501364E-3</v>
      </c>
      <c r="AAN212" s="12"/>
      <c r="AAO212" s="11">
        <f t="shared" si="2175"/>
        <v>-1.3556784910502666E-3</v>
      </c>
      <c r="AAP212" s="10">
        <f t="shared" si="2176"/>
        <v>97.479987992781446</v>
      </c>
      <c r="AAQ212" s="9">
        <f t="shared" si="1486"/>
        <v>90.464130433640051</v>
      </c>
      <c r="AAR212" s="9">
        <f t="shared" si="2177"/>
        <v>104.49623392461191</v>
      </c>
      <c r="AAS212" s="120">
        <f t="shared" si="2178"/>
        <v>97.48018217912599</v>
      </c>
      <c r="AAT212" s="15">
        <f t="shared" si="2179"/>
        <v>-1.3683781033166681E-3</v>
      </c>
      <c r="AAU212" s="12"/>
      <c r="AAV212" s="11">
        <f t="shared" si="2180"/>
        <v>-1.3620939612353441E-3</v>
      </c>
      <c r="AAW212" s="10">
        <f t="shared" si="2181"/>
        <v>97.563389924725485</v>
      </c>
      <c r="AAX212" s="9">
        <f t="shared" si="2182"/>
        <v>90.515589203916051</v>
      </c>
      <c r="AAY212" s="9">
        <f t="shared" si="2183"/>
        <v>104.61144759935094</v>
      </c>
      <c r="AAZ212" s="120">
        <f t="shared" si="2184"/>
        <v>97.563518401633502</v>
      </c>
      <c r="ABA212" s="15">
        <f t="shared" si="2185"/>
        <v>-1.3745953333493843E-3</v>
      </c>
      <c r="ABB212" s="12"/>
      <c r="ABC212" s="11">
        <f t="shared" si="2186"/>
        <v>-1.3684033459977981E-3</v>
      </c>
      <c r="ABD212" s="10">
        <f t="shared" si="2187"/>
        <v>97.646727096509593</v>
      </c>
      <c r="ABE212" s="9">
        <f t="shared" si="1490"/>
        <v>90.567516642632427</v>
      </c>
      <c r="ABF212" s="9">
        <f t="shared" si="2188"/>
        <v>104.72606502146395</v>
      </c>
      <c r="ABG212" s="120">
        <f t="shared" si="2189"/>
        <v>97.646790832048197</v>
      </c>
      <c r="ABH212" s="15">
        <f t="shared" si="2190"/>
        <v>-1.3807087147559877E-3</v>
      </c>
      <c r="ABI212" s="12"/>
      <c r="ABJ212" s="11">
        <f t="shared" si="2191"/>
        <v>-1.3746078562989043E-3</v>
      </c>
      <c r="ABK212" s="10">
        <f t="shared" si="2192"/>
        <v>97.72999999999999</v>
      </c>
      <c r="ABL212" s="9">
        <f t="shared" si="2193"/>
        <v>90.619906993087071</v>
      </c>
      <c r="ABM212" s="9"/>
      <c r="ABN212" s="101">
        <f t="shared" si="1791"/>
        <v>97.72999999999999</v>
      </c>
      <c r="ABO212" s="15">
        <f t="shared" si="2194"/>
        <v>-1.3867194735934414E-3</v>
      </c>
    </row>
    <row r="213" spans="1:745" x14ac:dyDescent="0.2">
      <c r="A213" s="1">
        <f t="shared" si="1492"/>
        <v>175.2</v>
      </c>
      <c r="B213" s="1">
        <f t="shared" si="1792"/>
        <v>-530.86680486868977</v>
      </c>
      <c r="C213" s="1">
        <f t="shared" si="1793"/>
        <v>-2564065.8939724509</v>
      </c>
      <c r="D213" s="2">
        <f t="shared" si="1794"/>
        <v>119.74</v>
      </c>
      <c r="E213" s="7">
        <f t="shared" si="1795"/>
        <v>2.8300000000000001E-3</v>
      </c>
      <c r="F213" s="1">
        <f t="shared" si="1796"/>
        <v>6.2352202539999999E-2</v>
      </c>
      <c r="G213" s="2">
        <f t="shared" si="1797"/>
        <v>3500</v>
      </c>
      <c r="H213" s="3">
        <f t="shared" si="1879"/>
        <v>58.333333333333336</v>
      </c>
      <c r="I213" s="3">
        <f t="shared" si="1880"/>
        <v>366.52</v>
      </c>
      <c r="J213" s="1">
        <f t="shared" si="1798"/>
        <v>0.77</v>
      </c>
      <c r="K213" s="1">
        <f t="shared" si="1799"/>
        <v>0.65</v>
      </c>
      <c r="L213" s="1">
        <f t="shared" si="1881"/>
        <v>0.50050000000000006</v>
      </c>
      <c r="M213" s="40">
        <f t="shared" si="1882"/>
        <v>9.0273513153513143</v>
      </c>
      <c r="N213" s="40">
        <f t="shared" si="1883"/>
        <v>685.17596483516479</v>
      </c>
      <c r="O213" s="1">
        <f t="shared" si="1800"/>
        <v>22.01</v>
      </c>
      <c r="P213" s="1">
        <f t="shared" si="1801"/>
        <v>101</v>
      </c>
      <c r="Q213" s="2">
        <f t="shared" si="1802"/>
        <v>9568.08</v>
      </c>
      <c r="R213" s="1">
        <f t="shared" si="1884"/>
        <v>95.680800000000005</v>
      </c>
      <c r="S213" s="7">
        <f t="shared" si="1803"/>
        <v>0.1084</v>
      </c>
      <c r="T213" s="7">
        <f t="shared" si="1885"/>
        <v>9.228889823999999E-3</v>
      </c>
      <c r="U213" s="7">
        <f t="shared" si="1886"/>
        <v>5.2029491518009133E-2</v>
      </c>
      <c r="V213" s="40">
        <f t="shared" si="1887"/>
        <v>5127.2756619537149</v>
      </c>
      <c r="W213" s="1">
        <f t="shared" si="1804"/>
        <v>0</v>
      </c>
      <c r="X213" s="1">
        <f t="shared" si="1805"/>
        <v>119.74</v>
      </c>
      <c r="Y213" s="1">
        <f t="shared" si="1806"/>
        <v>97.72999999999999</v>
      </c>
      <c r="Z213" s="6">
        <f t="shared" si="1888"/>
        <v>0.80246106979523479</v>
      </c>
      <c r="AA213" s="2">
        <f t="shared" si="1807"/>
        <v>464.2</v>
      </c>
      <c r="AB213" s="40">
        <f t="shared" si="1889"/>
        <v>27481.926356927921</v>
      </c>
      <c r="AC213" s="1">
        <f t="shared" si="1890"/>
        <v>0.20611977595863853</v>
      </c>
      <c r="AD213" s="2">
        <f t="shared" si="1878"/>
        <v>91</v>
      </c>
      <c r="AE213" s="10">
        <f t="shared" si="1891"/>
        <v>18.756899612236108</v>
      </c>
      <c r="AF213" s="12">
        <f t="shared" si="1892"/>
        <v>6.2298768246881582E-2</v>
      </c>
      <c r="AG213" s="43">
        <f t="shared" si="1893"/>
        <v>-1.3206499459987494E-4</v>
      </c>
      <c r="AH213" s="97">
        <f t="shared" si="1894"/>
        <v>3.4028852622964297E-5</v>
      </c>
      <c r="AI213" s="11">
        <f t="shared" si="1895"/>
        <v>0</v>
      </c>
      <c r="AJ213" s="43">
        <f t="shared" si="1896"/>
        <v>2.0125645062909745E-3</v>
      </c>
      <c r="AK213" s="43"/>
      <c r="AL213" s="11">
        <f t="shared" si="1897"/>
        <v>0</v>
      </c>
      <c r="AM213" s="10">
        <f t="shared" si="1898"/>
        <v>88.093919935293215</v>
      </c>
      <c r="AN213" s="9"/>
      <c r="AO213" s="9">
        <f t="shared" si="1899"/>
        <v>87.932195540751522</v>
      </c>
      <c r="AP213" s="108">
        <f t="shared" si="1900"/>
        <v>87.932195540751522</v>
      </c>
      <c r="AQ213" s="15">
        <f t="shared" si="1901"/>
        <v>0</v>
      </c>
      <c r="AR213" s="49"/>
      <c r="AS213" s="11">
        <f t="shared" si="1902"/>
        <v>1.5771653524997121E-5</v>
      </c>
      <c r="AT213" s="10">
        <f t="shared" si="1903"/>
        <v>88.013054320025731</v>
      </c>
      <c r="AU213" s="9">
        <f t="shared" si="1904"/>
        <v>87.932195540751522</v>
      </c>
      <c r="AV213" s="9">
        <f t="shared" si="1905"/>
        <v>87.771222744793789</v>
      </c>
      <c r="AW213" s="101">
        <f t="shared" si="1906"/>
        <v>87.851709142772648</v>
      </c>
      <c r="AX213" s="15">
        <f t="shared" si="1907"/>
        <v>1.5697692748629134E-5</v>
      </c>
      <c r="AY213" s="49"/>
      <c r="AZ213" s="11">
        <f t="shared" si="1908"/>
        <v>3.1470667266863124E-5</v>
      </c>
      <c r="BA213" s="10">
        <f t="shared" si="1909"/>
        <v>87.932554312957109</v>
      </c>
      <c r="BB213" s="9">
        <f t="shared" si="1910"/>
        <v>87.932188768722355</v>
      </c>
      <c r="BC213" s="9">
        <f t="shared" si="1911"/>
        <v>87.610981922010467</v>
      </c>
      <c r="BD213" s="101">
        <f t="shared" si="1912"/>
        <v>87.771585345366418</v>
      </c>
      <c r="BE213" s="15">
        <f t="shared" si="1913"/>
        <v>3.1323344782819839E-5</v>
      </c>
      <c r="BF213" s="49"/>
      <c r="BG213" s="11">
        <f t="shared" si="1914"/>
        <v>4.7097615864708562E-5</v>
      </c>
      <c r="BH213" s="10">
        <f t="shared" si="1915"/>
        <v>87.852403421561263</v>
      </c>
      <c r="BI213" s="9">
        <f t="shared" si="1916"/>
        <v>87.932161804777309</v>
      </c>
      <c r="BJ213" s="9">
        <f t="shared" si="1917"/>
        <v>87.451453684125127</v>
      </c>
      <c r="BK213" s="101">
        <f t="shared" si="1918"/>
        <v>87.691807744451211</v>
      </c>
      <c r="BL213" s="15">
        <f t="shared" si="1919"/>
        <v>4.6877538126068396E-5</v>
      </c>
      <c r="BM213" s="49"/>
      <c r="BN213" s="11">
        <f t="shared" si="1920"/>
        <v>6.2653069299843978E-5</v>
      </c>
      <c r="BO213" s="10">
        <f t="shared" si="1921"/>
        <v>87.77258536374427</v>
      </c>
      <c r="BP213" s="9">
        <f t="shared" si="1922"/>
        <v>87.93210141314573</v>
      </c>
      <c r="BQ213" s="9">
        <f t="shared" si="1923"/>
        <v>87.292618880764266</v>
      </c>
      <c r="BR213" s="101">
        <f t="shared" si="1924"/>
        <v>87.612360146954998</v>
      </c>
      <c r="BS213" s="15">
        <f t="shared" si="1925"/>
        <v>6.2360849556681886E-5</v>
      </c>
      <c r="BT213" s="12"/>
      <c r="BU213" s="11">
        <f t="shared" si="1926"/>
        <v>7.8137592541506083E-5</v>
      </c>
      <c r="BV213" s="10">
        <f t="shared" si="1927"/>
        <v>87.693084066841692</v>
      </c>
      <c r="BW213" s="9">
        <f t="shared" si="1928"/>
        <v>87.931994539354051</v>
      </c>
      <c r="BX213" s="9">
        <f t="shared" si="1929"/>
        <v>87.134458600027187</v>
      </c>
      <c r="BY213" s="101">
        <f t="shared" si="1930"/>
        <v>87.533226569690612</v>
      </c>
      <c r="BZ213" s="15">
        <f t="shared" si="1931"/>
        <v>7.7773850277340238E-5</v>
      </c>
      <c r="CA213" s="12"/>
      <c r="CB213" s="11">
        <f t="shared" si="1932"/>
        <v>9.3551745216245089E-5</v>
      </c>
      <c r="CC213" s="10">
        <f t="shared" si="1933"/>
        <v>87.61388366653857</v>
      </c>
      <c r="CD213" s="9">
        <f t="shared" si="1934"/>
        <v>87.931828307453259</v>
      </c>
      <c r="CE213" s="9">
        <f t="shared" si="1935"/>
        <v>86.976954168867138</v>
      </c>
      <c r="CF213" s="101">
        <f t="shared" si="1936"/>
        <v>87.454391238160198</v>
      </c>
      <c r="CG213" s="15">
        <f t="shared" si="1937"/>
        <v>9.3117105607529594E-5</v>
      </c>
      <c r="CH213" s="12"/>
      <c r="CI213" s="11">
        <f t="shared" si="1938"/>
        <v>1.0889608130002289E-4</v>
      </c>
      <c r="CJ213" s="10">
        <f t="shared" si="1939"/>
        <v>87.534968505718211</v>
      </c>
      <c r="CK213" s="9">
        <f t="shared" si="1940"/>
        <v>87.931590017293814</v>
      </c>
      <c r="CL213" s="9">
        <f t="shared" si="1941"/>
        <v>86.820087153290771</v>
      </c>
      <c r="CM213" s="101">
        <f t="shared" si="1942"/>
        <v>87.375838585292286</v>
      </c>
      <c r="CN213" s="15">
        <f t="shared" si="1943"/>
        <v>1.0839117469837056E-4</v>
      </c>
      <c r="CO213" s="12"/>
      <c r="CP213" s="11">
        <f t="shared" si="1944"/>
        <v>1.2417114883246733E-4</v>
      </c>
      <c r="CQ213" s="10">
        <f t="shared" si="1945"/>
        <v>87.456323133243743</v>
      </c>
      <c r="CR213" s="9">
        <f t="shared" si="1946"/>
        <v>87.931267141848963</v>
      </c>
      <c r="CS213" s="9">
        <f t="shared" si="1947"/>
        <v>86.663839358387179</v>
      </c>
      <c r="CT213" s="101">
        <f t="shared" si="1948"/>
        <v>87.297553250118071</v>
      </c>
      <c r="CU213" s="15">
        <f t="shared" si="1949"/>
        <v>1.2359661026874053E-4</v>
      </c>
      <c r="CV213" s="12"/>
      <c r="CW213" s="11">
        <f t="shared" si="1950"/>
        <v>1.3937748965226309E-4</v>
      </c>
      <c r="CX213" s="10">
        <f t="shared" si="1951"/>
        <v>87.37793230267846</v>
      </c>
      <c r="CY213" s="9">
        <f t="shared" si="1952"/>
        <v>87.930847324587219</v>
      </c>
      <c r="CZ213" s="9">
        <f t="shared" si="1953"/>
        <v>86.508192828194993</v>
      </c>
      <c r="DA213" s="101">
        <f t="shared" si="1954"/>
        <v>87.219520076391106</v>
      </c>
      <c r="DB213" s="15">
        <f t="shared" si="1955"/>
        <v>1.3873395836202547E-4</v>
      </c>
      <c r="DC213" s="12"/>
      <c r="DD213" s="11">
        <f t="shared" si="1956"/>
        <v>1.5451563915296643E-4</v>
      </c>
      <c r="DE213" s="10">
        <f t="shared" si="1957"/>
        <v>87.299780970949513</v>
      </c>
      <c r="DF213" s="9">
        <f t="shared" si="1958"/>
        <v>87.930318376894562</v>
      </c>
      <c r="DG213" s="9">
        <f t="shared" si="1959"/>
        <v>86.353129845414074</v>
      </c>
      <c r="DH213" s="101">
        <f t="shared" si="1960"/>
        <v>87.141724111154318</v>
      </c>
      <c r="DI213" s="15">
        <f t="shared" si="1961"/>
        <v>1.538037581228381E-4</v>
      </c>
      <c r="DJ213" s="12"/>
      <c r="DK213" s="11">
        <f t="shared" si="1962"/>
        <v>1.6958612605864543E-4</v>
      </c>
      <c r="DL213" s="10">
        <f t="shared" si="1963"/>
        <v>87.221854296958526</v>
      </c>
      <c r="DM213" s="9">
        <f t="shared" si="1964"/>
        <v>87.929668275547016</v>
      </c>
      <c r="DN213" s="9">
        <f t="shared" si="1965"/>
        <v>87.285066797342836</v>
      </c>
      <c r="DO213" s="101">
        <f t="shared" si="1966"/>
        <v>87.607367536444926</v>
      </c>
      <c r="DP213" s="15">
        <f t="shared" si="1967"/>
        <v>6.286003725012893E-5</v>
      </c>
      <c r="DQ213" s="12"/>
      <c r="DR213" s="11">
        <f t="shared" si="1968"/>
        <v>7.8568195777814977E-5</v>
      </c>
      <c r="DS213" s="10">
        <f t="shared" si="1969"/>
        <v>87.687737950487772</v>
      </c>
      <c r="DT213" s="9">
        <f t="shared" si="1970"/>
        <v>87.929559683895135</v>
      </c>
      <c r="DU213" s="9">
        <f t="shared" si="1971"/>
        <v>93.90030049168395</v>
      </c>
      <c r="DV213" s="101">
        <f t="shared" si="1972"/>
        <v>90.914930087789543</v>
      </c>
      <c r="DW213" s="15">
        <f t="shared" si="1973"/>
        <v>-5.822527596959457E-4</v>
      </c>
      <c r="DX213" s="12"/>
      <c r="DY213" s="11">
        <f t="shared" si="1974"/>
        <v>-5.674299875938428E-4</v>
      </c>
      <c r="DZ213" s="10">
        <f t="shared" si="1975"/>
        <v>90.999779068885317</v>
      </c>
      <c r="EA213" s="9">
        <f t="shared" si="1976"/>
        <v>87.938876559194583</v>
      </c>
      <c r="EB213" s="9">
        <f t="shared" si="1977"/>
        <v>93.991848528835774</v>
      </c>
      <c r="EC213" s="101">
        <f t="shared" si="1978"/>
        <v>90.965362544015179</v>
      </c>
      <c r="ED213" s="15">
        <f t="shared" si="1979"/>
        <v>-5.9027175138607105E-4</v>
      </c>
      <c r="EE213" s="12"/>
      <c r="EF213" s="11">
        <f t="shared" si="1980"/>
        <v>-5.7551942857206068E-4</v>
      </c>
      <c r="EG213" s="10">
        <f t="shared" si="1981"/>
        <v>91.050104405185721</v>
      </c>
      <c r="EH213" s="9">
        <f t="shared" si="1982"/>
        <v>87.948451832325802</v>
      </c>
      <c r="EI213" s="9">
        <f t="shared" si="1983"/>
        <v>94.085499963738783</v>
      </c>
      <c r="EJ213" s="101">
        <f t="shared" si="1984"/>
        <v>91.016975898032285</v>
      </c>
      <c r="EK213" s="15">
        <f t="shared" si="1985"/>
        <v>-5.9847066317812194E-4</v>
      </c>
      <c r="EL213" s="12"/>
      <c r="EM213" s="11">
        <f t="shared" si="1986"/>
        <v>-5.8379012728240862E-4</v>
      </c>
      <c r="EN213" s="10">
        <f t="shared" si="1987"/>
        <v>91.101613192839622</v>
      </c>
      <c r="EO213" s="9">
        <f t="shared" si="1988"/>
        <v>87.95829495514468</v>
      </c>
      <c r="EP213" s="9">
        <f t="shared" si="1989"/>
        <v>94.181221974593768</v>
      </c>
      <c r="EQ213" s="101">
        <f t="shared" si="1990"/>
        <v>91.069758464869224</v>
      </c>
      <c r="ER213" s="15">
        <f t="shared" si="1991"/>
        <v>-6.0684537264355724E-4</v>
      </c>
      <c r="ES213" s="12"/>
      <c r="ET213" s="11">
        <f t="shared" si="1992"/>
        <v>-5.9223797625390824E-4</v>
      </c>
      <c r="EU213" s="10">
        <f t="shared" si="1993"/>
        <v>91.154293783671847</v>
      </c>
      <c r="EV213" s="9">
        <f t="shared" si="1994"/>
        <v>87.968415485244492</v>
      </c>
      <c r="EW213" s="9">
        <f t="shared" si="1995"/>
        <v>94.278983326755707</v>
      </c>
      <c r="EX213" s="101">
        <f t="shared" si="1996"/>
        <v>91.1236994060001</v>
      </c>
      <c r="EY213" s="15">
        <f t="shared" si="1997"/>
        <v>-6.1539190181814942E-4</v>
      </c>
      <c r="EZ213" s="12"/>
      <c r="FA213" s="11">
        <f t="shared" si="1998"/>
        <v>-6.0085901195620602E-4</v>
      </c>
      <c r="FB213" s="10">
        <f t="shared" si="1999"/>
        <v>91.208135381018536</v>
      </c>
      <c r="FC213" s="9">
        <f t="shared" si="2000"/>
        <v>87.978823088428499</v>
      </c>
      <c r="FD213" s="9">
        <f t="shared" si="2001"/>
        <v>94.378749405994014</v>
      </c>
      <c r="FE213" s="101">
        <f t="shared" si="2002"/>
        <v>91.178786247211264</v>
      </c>
      <c r="FF213" s="15">
        <f t="shared" si="2003"/>
        <v>-6.2410593261596548E-4</v>
      </c>
      <c r="FG213" s="12"/>
      <c r="FH213" s="11">
        <f t="shared" si="2004"/>
        <v>-6.0964892862924941E-4</v>
      </c>
      <c r="FI213" s="10">
        <f t="shared" si="2005"/>
        <v>91.263125549378273</v>
      </c>
      <c r="FJ213" s="9">
        <f t="shared" si="2006"/>
        <v>87.989527524512027</v>
      </c>
      <c r="FK213" s="9">
        <f t="shared" si="2007"/>
        <v>94.480484115661255</v>
      </c>
      <c r="FL213" s="101">
        <f t="shared" si="2008"/>
        <v>91.235005820086641</v>
      </c>
      <c r="FM213" s="15">
        <f t="shared" si="2009"/>
        <v>-6.3298299322138375E-4</v>
      </c>
      <c r="FN213" s="12"/>
      <c r="FO213" s="11">
        <f t="shared" si="2010"/>
        <v>-6.1860326515301674E-4</v>
      </c>
      <c r="FP213" s="10">
        <f t="shared" si="2011"/>
        <v>91.319251158586695</v>
      </c>
      <c r="FQ213" s="9">
        <f t="shared" si="2012"/>
        <v>88.000538638408145</v>
      </c>
      <c r="FR213" s="9">
        <f t="shared" si="2013"/>
        <v>94.584151865720159</v>
      </c>
      <c r="FS213" s="101">
        <f t="shared" si="2014"/>
        <v>91.292345252064152</v>
      </c>
      <c r="FT213" s="15">
        <f t="shared" si="2015"/>
        <v>-6.4201865292370214E-4</v>
      </c>
      <c r="FU213" s="12"/>
      <c r="FV213" s="11">
        <f t="shared" si="2016"/>
        <v>-6.277176004538807E-4</v>
      </c>
      <c r="FW213" s="10">
        <f t="shared" si="2017"/>
        <v>91.376499376899304</v>
      </c>
      <c r="FX213" s="9">
        <f t="shared" si="2018"/>
        <v>88.011866357314545</v>
      </c>
      <c r="FY213" s="9">
        <f t="shared" si="2019"/>
        <v>94.689713217887416</v>
      </c>
      <c r="FZ213" s="101">
        <f t="shared" si="2020"/>
        <v>91.350789787600974</v>
      </c>
      <c r="GA213" s="15">
        <f t="shared" si="2021"/>
        <v>-6.5120809771600089E-4</v>
      </c>
      <c r="GB213" s="12"/>
      <c r="GC213" s="11">
        <f t="shared" si="2022"/>
        <v>-6.3698712762531862E-4</v>
      </c>
      <c r="GD213" s="10">
        <f t="shared" si="2023"/>
        <v>91.43485548452955</v>
      </c>
      <c r="GE213" s="9">
        <f t="shared" si="2024"/>
        <v>88.023520672418428</v>
      </c>
      <c r="GF213" s="9">
        <f t="shared" si="2025"/>
        <v>94.797128335477879</v>
      </c>
      <c r="GG213" s="101">
        <f t="shared" si="2026"/>
        <v>91.410324503948146</v>
      </c>
      <c r="GH213" s="15">
        <f t="shared" si="2027"/>
        <v>-6.6054646850003751E-4</v>
      </c>
      <c r="GI213" s="12"/>
      <c r="GJ213" s="11">
        <f t="shared" si="2028"/>
        <v>-6.4640699315112328E-4</v>
      </c>
      <c r="GK213" s="10">
        <f t="shared" si="2029"/>
        <v>91.494304594872119</v>
      </c>
      <c r="GL213" s="9">
        <f t="shared" si="2030"/>
        <v>88.035511631515718</v>
      </c>
      <c r="GM213" s="9">
        <f t="shared" si="1337"/>
        <v>94.906356995200866</v>
      </c>
      <c r="GN213" s="120">
        <f t="shared" si="2031"/>
        <v>91.470934313358299</v>
      </c>
      <c r="GO213" s="15">
        <f t="shared" si="2032"/>
        <v>-6.7002886295634357E-4</v>
      </c>
      <c r="GP213" s="12"/>
      <c r="GQ213" s="11">
        <f t="shared" si="2033"/>
        <v>-6.5597229873225638E-4</v>
      </c>
      <c r="GR213" s="10">
        <f t="shared" si="2034"/>
        <v>91.554831656472089</v>
      </c>
      <c r="GS213" s="9">
        <f t="shared" si="2035"/>
        <v>88.047849331181155</v>
      </c>
      <c r="GT213" s="9">
        <f t="shared" si="1339"/>
        <v>95.017355797078153</v>
      </c>
      <c r="GU213" s="120">
        <f t="shared" si="2036"/>
        <v>91.532602564129661</v>
      </c>
      <c r="GV213" s="15">
        <f t="shared" si="2037"/>
        <v>-6.7965006422546507E-4</v>
      </c>
      <c r="GW213" s="12"/>
      <c r="GX213" s="11">
        <f t="shared" si="2038"/>
        <v>-6.6567782894900638E-4</v>
      </c>
      <c r="GY213" s="10">
        <f t="shared" si="2039"/>
        <v>91.616420048815741</v>
      </c>
      <c r="GZ213" s="9">
        <f t="shared" si="2040"/>
        <v>88.060543898297411</v>
      </c>
      <c r="HA213" s="9">
        <f t="shared" si="2041"/>
        <v>95.130080405741893</v>
      </c>
      <c r="HB213" s="101">
        <f t="shared" si="2042"/>
        <v>91.595312152019659</v>
      </c>
      <c r="HC213" s="15">
        <f t="shared" si="2043"/>
        <v>-6.8940476127537641E-4</v>
      </c>
      <c r="HD213" s="12"/>
      <c r="HE213" s="11">
        <f t="shared" si="2044"/>
        <v>-6.7551827229439467E-4</v>
      </c>
      <c r="HF213" s="10">
        <f t="shared" si="2045"/>
        <v>91.6790526972934</v>
      </c>
      <c r="HG213" s="9">
        <f t="shared" si="2046"/>
        <v>88.073605478709666</v>
      </c>
      <c r="HH213" s="9">
        <f t="shared" si="2047"/>
        <v>95.244486511934298</v>
      </c>
      <c r="HI213" s="101">
        <f t="shared" si="2048"/>
        <v>91.659045995321975</v>
      </c>
      <c r="HJ213" s="15">
        <f t="shared" si="2049"/>
        <v>-6.9928764377105875E-4</v>
      </c>
      <c r="HK213" s="12"/>
      <c r="HL213" s="11">
        <f t="shared" si="2050"/>
        <v>-6.8548831633186678E-4</v>
      </c>
      <c r="HM213" s="10">
        <f t="shared" si="2051"/>
        <v>91.742712549726917</v>
      </c>
      <c r="HN213" s="9">
        <f t="shared" si="2052"/>
        <v>88.087044228880316</v>
      </c>
      <c r="HO213" s="9">
        <f t="shared" si="2053"/>
        <v>95.360527165374776</v>
      </c>
      <c r="HP213" s="120">
        <f t="shared" si="2054"/>
        <v>91.723785697127539</v>
      </c>
      <c r="HQ213" s="15">
        <f t="shared" si="2055"/>
        <v>-7.0929314279573308E-4</v>
      </c>
      <c r="HR213" s="12"/>
      <c r="HS213" s="11">
        <f t="shared" si="2056"/>
        <v>-6.9558238741791614E-4</v>
      </c>
      <c r="HT213" s="10">
        <f t="shared" si="2057"/>
        <v>91.807381233411078</v>
      </c>
      <c r="HU213" s="9">
        <f t="shared" si="2058"/>
        <v>88.100870297055465</v>
      </c>
      <c r="HV213" s="9">
        <f t="shared" si="2059"/>
        <v>95.478154035792841</v>
      </c>
      <c r="HW213" s="120">
        <f t="shared" si="2060"/>
        <v>91.789512166424146</v>
      </c>
      <c r="HX213" s="15">
        <f t="shared" si="2061"/>
        <v>-7.1941555566043969E-4</v>
      </c>
      <c r="HY213" s="12"/>
      <c r="HZ213" s="11">
        <f t="shared" si="2062"/>
        <v>-7.0579477587276462E-4</v>
      </c>
      <c r="IA213" s="10">
        <f t="shared" si="2063"/>
        <v>91.873039678113884</v>
      </c>
      <c r="IB213" s="9">
        <f t="shared" si="2064"/>
        <v>88.115093808280974</v>
      </c>
      <c r="IC213" s="9">
        <f t="shared" si="2065"/>
        <v>95.597317865573018</v>
      </c>
      <c r="ID213" s="120">
        <f t="shared" si="2066"/>
        <v>91.856205836926989</v>
      </c>
      <c r="IE213" s="15">
        <f t="shared" si="2067"/>
        <v>-7.2964909150612903E-4</v>
      </c>
      <c r="IF213" s="12"/>
      <c r="IG213" s="11">
        <f t="shared" si="2068"/>
        <v>-7.1611968168874991E-4</v>
      </c>
      <c r="IH213" s="10">
        <f t="shared" si="2069"/>
        <v>91.939668335403695</v>
      </c>
      <c r="II213" s="9">
        <f t="shared" si="2070"/>
        <v>88.129724850504189</v>
      </c>
      <c r="IJ213" s="9">
        <f t="shared" si="2071"/>
        <v>95.717968994325233</v>
      </c>
      <c r="IK213" s="120">
        <f t="shared" si="2072"/>
        <v>91.923846922414711</v>
      </c>
      <c r="IL213" s="15">
        <f t="shared" si="2073"/>
        <v>-7.3998792381387121E-4</v>
      </c>
      <c r="IM213" s="12"/>
      <c r="IN213" s="11">
        <f t="shared" si="2074"/>
        <v>-7.2655126719403293E-4</v>
      </c>
      <c r="IO213" s="10">
        <f t="shared" si="2075"/>
        <v>92.007247434679968</v>
      </c>
      <c r="IP213" s="9">
        <f t="shared" si="2076"/>
        <v>88.144773462203503</v>
      </c>
      <c r="IQ213" s="9">
        <f t="shared" si="2077"/>
        <v>95.840055772007858</v>
      </c>
      <c r="IR213" s="120">
        <f t="shared" si="2078"/>
        <v>91.99241461710568</v>
      </c>
      <c r="IS213" s="15">
        <f t="shared" si="2079"/>
        <v>-7.5042603686263653E-4</v>
      </c>
      <c r="IT213" s="12"/>
      <c r="IU213" s="11">
        <f t="shared" si="2080"/>
        <v>-7.3708350287005173E-4</v>
      </c>
      <c r="IV213" s="10">
        <f t="shared" si="2081"/>
        <v>92.075756180127911</v>
      </c>
      <c r="IW213" s="9">
        <f t="shared" si="2082"/>
        <v>88.16024961323798</v>
      </c>
      <c r="IX213" s="9">
        <f t="shared" si="2083"/>
        <v>95.963525390354789</v>
      </c>
      <c r="IY213" s="120">
        <f t="shared" si="2084"/>
        <v>92.061887501796377</v>
      </c>
      <c r="IZ213" s="15">
        <f t="shared" si="2085"/>
        <v>-7.6095730867563772E-4</v>
      </c>
      <c r="JA213" s="12"/>
      <c r="JB213" s="11">
        <f t="shared" si="2086"/>
        <v>-7.47710250550366E-4</v>
      </c>
      <c r="JC213" s="10">
        <f t="shared" si="2087"/>
        <v>92.14517315808817</v>
      </c>
      <c r="JD213" s="9">
        <f t="shared" si="2088"/>
        <v>88.176163188290786</v>
      </c>
      <c r="JE213" s="9">
        <f t="shared" si="2089"/>
        <v>96.088324080649841</v>
      </c>
      <c r="JF213" s="120">
        <f t="shared" si="2090"/>
        <v>92.132243634470314</v>
      </c>
      <c r="JG213" s="15">
        <f t="shared" si="2091"/>
        <v>-7.7157553192138859E-4</v>
      </c>
      <c r="JH213" s="12"/>
      <c r="JI213" s="11">
        <f t="shared" si="2092"/>
        <v>-7.584252843568489E-4</v>
      </c>
      <c r="JJ213" s="10">
        <f t="shared" si="2093"/>
        <v>92.215476427714748</v>
      </c>
      <c r="JK213" s="9">
        <f t="shared" si="2094"/>
        <v>88.192523970570662</v>
      </c>
      <c r="JL213" s="9">
        <f t="shared" si="2095"/>
        <v>96.214397152347715</v>
      </c>
      <c r="JM213" s="120">
        <f t="shared" si="2096"/>
        <v>92.203460561459195</v>
      </c>
      <c r="JN213" s="15">
        <f t="shared" si="2097"/>
        <v>-7.822744192693147E-4</v>
      </c>
      <c r="JO213" s="12"/>
      <c r="JP213" s="11">
        <f t="shared" si="2098"/>
        <v>-7.6922229603746816E-4</v>
      </c>
      <c r="JQ213" s="10">
        <f t="shared" si="2099"/>
        <v>92.286643531884721</v>
      </c>
      <c r="JR213" s="9">
        <f t="shared" si="2100"/>
        <v>88.209341625189424</v>
      </c>
      <c r="JS213" s="9">
        <f t="shared" si="2101"/>
        <v>96.341689224696424</v>
      </c>
      <c r="JT213" s="120">
        <f t="shared" si="2102"/>
        <v>92.275515424942924</v>
      </c>
      <c r="JU213" s="15">
        <f t="shared" si="2103"/>
        <v>-7.9304762759802754E-4</v>
      </c>
      <c r="JV213" s="12"/>
      <c r="JW213" s="11">
        <f t="shared" si="2104"/>
        <v>-7.8009491924107828E-4</v>
      </c>
      <c r="JX213" s="10">
        <f t="shared" si="2105"/>
        <v>92.358651604860256</v>
      </c>
      <c r="JY213" s="9">
        <f t="shared" si="2106"/>
        <v>88.226625683071845</v>
      </c>
      <c r="JZ213" s="9">
        <f t="shared" si="2107"/>
        <v>96.470144019709295</v>
      </c>
      <c r="KA213" s="120">
        <f t="shared" si="2108"/>
        <v>92.348384851390563</v>
      </c>
      <c r="KB213" s="15">
        <f t="shared" si="2109"/>
        <v>-8.0388873937551242E-4</v>
      </c>
      <c r="KC213" s="12"/>
      <c r="KD213" s="11">
        <f t="shared" si="2110"/>
        <v>-7.9103671079484351E-4</v>
      </c>
      <c r="KE213" s="10">
        <f t="shared" si="2111"/>
        <v>92.431477259994409</v>
      </c>
      <c r="KF213" s="9">
        <f t="shared" si="2112"/>
        <v>88.24438552360867</v>
      </c>
      <c r="KG213" s="9">
        <f t="shared" si="2113"/>
        <v>96.599704209969047</v>
      </c>
      <c r="KH213" s="120">
        <f t="shared" si="2114"/>
        <v>92.422044866788866</v>
      </c>
      <c r="KI213" s="15">
        <f t="shared" si="2115"/>
        <v>-8.1479124950896941E-4</v>
      </c>
      <c r="KJ213" s="12"/>
      <c r="KK213" s="11">
        <f t="shared" si="2116"/>
        <v>-8.0204113747063858E-4</v>
      </c>
      <c r="KL213" s="10">
        <f t="shared" si="2117"/>
        <v>92.505096504318402</v>
      </c>
      <c r="KM213" s="9">
        <f t="shared" si="2118"/>
        <v>88.262630356249716</v>
      </c>
      <c r="KN213" s="9">
        <f t="shared" si="2119"/>
        <v>96.730311765806022</v>
      </c>
      <c r="KO213" s="120">
        <f t="shared" si="2120"/>
        <v>92.496471061027876</v>
      </c>
      <c r="KP213" s="15">
        <f t="shared" si="2121"/>
        <v>-8.2574860099581275E-4</v>
      </c>
      <c r="KQ213" s="12"/>
      <c r="KR213" s="11">
        <f t="shared" si="2122"/>
        <v>-8.1310161176422705E-4</v>
      </c>
      <c r="KS213" s="10">
        <f t="shared" si="2123"/>
        <v>92.579484903361816</v>
      </c>
      <c r="KT213" s="9">
        <f t="shared" si="2124"/>
        <v>88.281369203223136</v>
      </c>
      <c r="KU213" s="9">
        <f t="shared" si="2125"/>
        <v>96.86190801474531</v>
      </c>
      <c r="KV213" s="120">
        <f t="shared" si="2126"/>
        <v>92.571638608984216</v>
      </c>
      <c r="KW213" s="15">
        <f t="shared" si="2127"/>
        <v>-8.367541924060118E-4</v>
      </c>
      <c r="KX213" s="12"/>
      <c r="KY213" s="11">
        <f t="shared" si="2128"/>
        <v>-8.2421149939886063E-4</v>
      </c>
      <c r="KZ213" s="10">
        <f t="shared" si="2129"/>
        <v>92.654617602087768</v>
      </c>
      <c r="LA213" s="9">
        <f t="shared" si="2130"/>
        <v>88.300610882233968</v>
      </c>
      <c r="LB213" s="9">
        <f t="shared" si="2131"/>
        <v>96.994433703702072</v>
      </c>
      <c r="LC213" s="120">
        <f t="shared" si="2132"/>
        <v>92.64752229296802</v>
      </c>
      <c r="LD213" s="15">
        <f t="shared" si="2133"/>
        <v>-8.4780138563443055E-4</v>
      </c>
      <c r="LE213" s="12"/>
      <c r="LF213" s="11">
        <f t="shared" si="2134"/>
        <v>-8.3536412710669909E-4</v>
      </c>
      <c r="LG213" s="10">
        <f t="shared" si="2135"/>
        <v>92.730469347213614</v>
      </c>
      <c r="LH213" s="9">
        <f t="shared" si="2136"/>
        <v>88.32036398920313</v>
      </c>
      <c r="LI213" s="9">
        <f t="shared" si="2137"/>
        <v>97.127829064208015</v>
      </c>
      <c r="LJ213" s="120">
        <f t="shared" si="2138"/>
        <v>92.72409652670558</v>
      </c>
      <c r="LK213" s="15">
        <f t="shared" si="2139"/>
        <v>-8.5888351394479846E-4</v>
      </c>
      <c r="LL213" s="12"/>
      <c r="LM213" s="11">
        <f t="shared" si="2140"/>
        <v>-8.4655279070995051E-4</v>
      </c>
      <c r="LN213" s="10">
        <f t="shared" si="2141"/>
        <v>92.807014511091282</v>
      </c>
      <c r="LO213" s="9">
        <f t="shared" si="2142"/>
        <v>88.340636881111479</v>
      </c>
      <c r="LP213" s="9">
        <f t="shared" si="2143"/>
        <v>97.262033880383129</v>
      </c>
      <c r="LQ213" s="120">
        <f t="shared" si="2144"/>
        <v>92.801335380747304</v>
      </c>
      <c r="LR213" s="15">
        <f t="shared" si="2145"/>
        <v>-8.6999389027117471E-4</v>
      </c>
      <c r="LS213" s="12"/>
      <c r="LT213" s="11">
        <f t="shared" si="2146"/>
        <v>-8.5777076346752704E-4</v>
      </c>
      <c r="LU213" s="10">
        <f t="shared" si="2147"/>
        <v>92.884227117037057</v>
      </c>
      <c r="LV213" s="9">
        <f t="shared" si="2148"/>
        <v>88.361437659013674</v>
      </c>
      <c r="LW213" s="9">
        <f t="shared" si="2149"/>
        <v>97.396987559351643</v>
      </c>
      <c r="LX213" s="120">
        <f t="shared" si="2150"/>
        <v>92.879212609182659</v>
      </c>
      <c r="LY213" s="15">
        <f t="shared" si="2151"/>
        <v>-8.8112581574120317E-4</v>
      </c>
      <c r="LZ213" s="12"/>
      <c r="MA213" s="11">
        <f t="shared" si="2152"/>
        <v>-8.690113046514957E-4</v>
      </c>
      <c r="MB213" s="10">
        <f t="shared" si="2153"/>
        <v>92.962080865993244</v>
      </c>
      <c r="MC213" s="9">
        <f t="shared" si="2154"/>
        <v>88.382774151286867</v>
      </c>
      <c r="MD213" s="9">
        <f t="shared" si="2155"/>
        <v>97.532629203801591</v>
      </c>
      <c r="ME213" s="120">
        <f t="shared" si="2156"/>
        <v>92.957701677544236</v>
      </c>
      <c r="MF213" s="15">
        <f t="shared" si="2157"/>
        <v>-8.9227258838549023E-4</v>
      </c>
      <c r="MG213" s="12"/>
      <c r="MH213" s="11">
        <f t="shared" si="2158"/>
        <v>-8.8026766831755387E-4</v>
      </c>
      <c r="MI213" s="10">
        <f t="shared" si="2159"/>
        <v>93.040549164404183</v>
      </c>
      <c r="MJ213" s="9">
        <f t="shared" si="2160"/>
        <v>88.404653897178775</v>
      </c>
      <c r="MK213" s="9">
        <f t="shared" si="2161"/>
        <v>97.668897686357042</v>
      </c>
      <c r="ML213" s="120">
        <f t="shared" si="2162"/>
        <v>93.036775791767909</v>
      </c>
      <c r="MM213" s="15">
        <f t="shared" si="2163"/>
        <v>-9.0342751199456539E-4</v>
      </c>
      <c r="MN213" s="12"/>
      <c r="MO213" s="11">
        <f t="shared" si="2164"/>
        <v>-8.9153311223081721E-4</v>
      </c>
      <c r="MP213" s="10">
        <f t="shared" si="2165"/>
        <v>93.119605153173694</v>
      </c>
      <c r="MQ213" s="9">
        <f t="shared" si="2166"/>
        <v>88.427084130719123</v>
      </c>
      <c r="MR213" s="9">
        <f t="shared" si="2167"/>
        <v>97.805731725441007</v>
      </c>
      <c r="MS213" s="120">
        <f t="shared" si="2168"/>
        <v>93.116407928080065</v>
      </c>
      <c r="MT213" s="15">
        <f t="shared" si="2169"/>
        <v>-9.1458390508578687E-4</v>
      </c>
      <c r="MU213" s="12"/>
      <c r="MV213" s="11">
        <f t="shared" si="2170"/>
        <v>-9.0280090690904714E-4</v>
      </c>
      <c r="MW213" s="10">
        <f t="shared" si="2171"/>
        <v>93.199221737574845</v>
      </c>
      <c r="MX213" s="9">
        <f t="shared" si="2172"/>
        <v>88.450071765057075</v>
      </c>
      <c r="MY213" s="9">
        <f t="shared" si="1385"/>
        <v>97.943069962289385</v>
      </c>
      <c r="MZ213" s="120">
        <f t="shared" si="2173"/>
        <v>93.19657086367323</v>
      </c>
      <c r="NA213" s="15">
        <f t="shared" si="2174"/>
        <v>-9.2573510994092573E-4</v>
      </c>
      <c r="NB213" s="12"/>
      <c r="NC213" s="11">
        <f t="shared" si="1828"/>
        <v>-9.140643447438638E-4</v>
      </c>
      <c r="ND213" s="10">
        <f t="shared" si="1632"/>
        <v>93.279371617973567</v>
      </c>
      <c r="NE213" s="9">
        <f t="shared" si="1386"/>
        <v>88.473623377286017</v>
      </c>
      <c r="NF213" s="9">
        <f t="shared" si="1387"/>
        <v>98.080851038777098</v>
      </c>
      <c r="NG213" s="120">
        <f t="shared" si="1633"/>
        <v>93.277237208031551</v>
      </c>
      <c r="NH213" s="15">
        <f t="shared" si="1634"/>
        <v>-9.3687450167544682E-4</v>
      </c>
      <c r="NI213" s="12"/>
      <c r="NJ213" s="11">
        <f t="shared" si="1829"/>
        <v>-9.2531674916058603E-4</v>
      </c>
      <c r="NK213" s="10">
        <f t="shared" si="1635"/>
        <v>93.360027321226951</v>
      </c>
      <c r="NL213" s="9">
        <f t="shared" si="1388"/>
        <v>88.497745193814993</v>
      </c>
      <c r="NM213" s="9">
        <f t="shared" si="1389"/>
        <v>98.219013675712205</v>
      </c>
      <c r="NN213" s="120">
        <f t="shared" si="1636"/>
        <v>93.358379434763606</v>
      </c>
      <c r="NO213" s="15">
        <f t="shared" si="1637"/>
        <v>-9.479954973001199E-4</v>
      </c>
      <c r="NP213" s="12"/>
      <c r="NQ213" s="11">
        <f t="shared" si="1830"/>
        <v>-9.3655148377703003E-4</v>
      </c>
      <c r="NR213" s="10">
        <f t="shared" si="1638"/>
        <v>93.44116123261341</v>
      </c>
      <c r="NS213" s="9">
        <f t="shared" si="1390"/>
        <v>88.522443076343748</v>
      </c>
      <c r="NT213" s="9">
        <f t="shared" si="1391"/>
        <v>98.357496750753569</v>
      </c>
      <c r="NU213" s="120">
        <f t="shared" si="1639"/>
        <v>93.439969913548651</v>
      </c>
      <c r="NV213" s="15">
        <f t="shared" si="1640"/>
        <v>-9.5909156468702752E-4</v>
      </c>
      <c r="NW213" s="12"/>
      <c r="NX213" s="11">
        <f t="shared" si="1831"/>
        <v>-9.4776196147270417E-4</v>
      </c>
      <c r="NY213" s="10">
        <f t="shared" si="1641"/>
        <v>93.522745627899127</v>
      </c>
      <c r="NZ213" s="9">
        <f t="shared" si="1392"/>
        <v>88.547722508493337</v>
      </c>
      <c r="OA213" s="9">
        <f t="shared" si="1393"/>
        <v>98.496239106200349</v>
      </c>
      <c r="OB213" s="120">
        <f t="shared" si="1642"/>
        <v>93.521980807346836</v>
      </c>
      <c r="OC213" s="15">
        <f t="shared" si="1643"/>
        <v>-9.7015620512942941E-4</v>
      </c>
      <c r="OD213" s="12"/>
      <c r="OE213" s="11">
        <f t="shared" si="1832"/>
        <v>-9.5894162692158349E-4</v>
      </c>
      <c r="OF213" s="10">
        <f t="shared" si="1644"/>
        <v>93.604752569994019</v>
      </c>
      <c r="OG213" s="9">
        <f t="shared" si="1394"/>
        <v>88.573588581739784</v>
      </c>
      <c r="OH213" s="9">
        <f t="shared" si="1395"/>
        <v>98.635179825190789</v>
      </c>
      <c r="OI213" s="120">
        <f t="shared" si="1645"/>
        <v>93.604384203465287</v>
      </c>
      <c r="OJ213" s="15">
        <f t="shared" si="1646"/>
        <v>-9.81182981647714E-4</v>
      </c>
      <c r="OK213" s="12"/>
      <c r="OL213" s="11">
        <f t="shared" si="1833"/>
        <v>-9.7008398510567537E-4</v>
      </c>
      <c r="OM213" s="10">
        <f t="shared" si="1647"/>
        <v>93.687154040671089</v>
      </c>
      <c r="ON213" s="9">
        <f t="shared" si="1396"/>
        <v>88.60004598307691</v>
      </c>
      <c r="OO213" s="9">
        <f t="shared" si="1397"/>
        <v>98.774258543728621</v>
      </c>
      <c r="OP213" s="120">
        <f t="shared" si="1648"/>
        <v>93.687152263402766</v>
      </c>
      <c r="OQ213" s="15">
        <f t="shared" si="1649"/>
        <v>-9.9216555062058964E-4</v>
      </c>
      <c r="OR213" s="12"/>
      <c r="OS213" s="11">
        <f t="shared" si="1834"/>
        <v>-9.8118263318496836E-4</v>
      </c>
      <c r="OT213" s="10">
        <f t="shared" si="1650"/>
        <v>93.769922091212337</v>
      </c>
      <c r="OU213" s="9">
        <f t="shared" si="1398"/>
        <v>88.627098984714138</v>
      </c>
      <c r="OV213" s="9">
        <f t="shared" si="1399"/>
        <v>98.91341534980333</v>
      </c>
      <c r="OW213" s="120">
        <f t="shared" si="1651"/>
        <v>93.770257167258734</v>
      </c>
      <c r="OX213" s="15">
        <f t="shared" si="1652"/>
        <v>-1.0030976529521779E-3</v>
      </c>
      <c r="OY213" s="12"/>
      <c r="OZ213" s="11">
        <f t="shared" si="1835"/>
        <v>-9.9223125170131159E-4</v>
      </c>
      <c r="PA213" s="10">
        <f t="shared" si="1653"/>
        <v>93.853028786574058</v>
      </c>
      <c r="PB213" s="9">
        <f t="shared" si="1400"/>
        <v>88.654751433713244</v>
      </c>
      <c r="PC213" s="9">
        <f t="shared" si="1401"/>
        <v>99.052590712493057</v>
      </c>
      <c r="PD213" s="120">
        <f t="shared" si="1654"/>
        <v>93.853671073103158</v>
      </c>
      <c r="PE213" s="15">
        <f t="shared" si="1655"/>
        <v>-1.0139731081688903E-3</v>
      </c>
      <c r="PF213" s="12"/>
      <c r="PG213" s="11">
        <f t="shared" si="1836"/>
        <v>-1.0032235987260771E-3</v>
      </c>
      <c r="PH213" s="10">
        <f t="shared" si="1656"/>
        <v>93.93644616459062</v>
      </c>
      <c r="PI213" s="9">
        <f t="shared" si="1402"/>
        <v>88.683006741713868</v>
      </c>
      <c r="PJ213" s="9">
        <f t="shared" si="1403"/>
        <v>99.191724851490918</v>
      </c>
      <c r="PK213" s="120">
        <f t="shared" si="1657"/>
        <v>93.937365796602393</v>
      </c>
      <c r="PL213" s="15">
        <f t="shared" si="1658"/>
        <v>-1.0247857539390393E-3</v>
      </c>
      <c r="PM213" s="12"/>
      <c r="PN213" s="11">
        <f t="shared" si="1837"/>
        <v>-1.0141534491314268E-3</v>
      </c>
      <c r="PO213" s="10">
        <f t="shared" si="1659"/>
        <v>94.020145913906163</v>
      </c>
      <c r="PP213" s="9">
        <f t="shared" si="1404"/>
        <v>88.711867871670407</v>
      </c>
      <c r="PQ213" s="9">
        <f t="shared" si="1405"/>
        <v>99.330759258670597</v>
      </c>
      <c r="PR213" s="120">
        <f t="shared" si="1660"/>
        <v>94.021313565170502</v>
      </c>
      <c r="PS213" s="15">
        <f t="shared" si="1661"/>
        <v>-1.0355295957457777E-3</v>
      </c>
      <c r="PT213" s="12"/>
      <c r="PU213" s="11">
        <f t="shared" si="1838"/>
        <v>-1.0250147451542017E-3</v>
      </c>
      <c r="PV213" s="10">
        <f t="shared" si="1662"/>
        <v>94.104100132294235</v>
      </c>
      <c r="PW213" s="9">
        <f t="shared" si="1406"/>
        <v>88.74133733336437</v>
      </c>
      <c r="PX213" s="9">
        <f t="shared" si="1407"/>
        <v>99.469636063258434</v>
      </c>
      <c r="PY213" s="120">
        <f t="shared" si="1663"/>
        <v>94.10548669831141</v>
      </c>
      <c r="PZ213" s="15">
        <f t="shared" si="1664"/>
        <v>-1.0461987454177693E-3</v>
      </c>
      <c r="QA213" s="12"/>
      <c r="QB213" s="11">
        <f t="shared" si="1839"/>
        <v>-1.0358015346971007E-3</v>
      </c>
      <c r="QC213" s="10">
        <f t="shared" si="1665"/>
        <v>94.188281005384624</v>
      </c>
      <c r="QD213" s="9">
        <f t="shared" si="1408"/>
        <v>88.771417176097145</v>
      </c>
      <c r="QE213" s="9">
        <f t="shared" si="1409"/>
        <v>99.608296887084563</v>
      </c>
      <c r="QF213" s="120">
        <f t="shared" si="1666"/>
        <v>94.189857031590861</v>
      </c>
      <c r="QG213" s="15">
        <f t="shared" si="1667"/>
        <v>-1.0567873102085279E-3</v>
      </c>
      <c r="QH213" s="12"/>
      <c r="QI213" s="11">
        <f t="shared" si="1840"/>
        <v>-1.0465078598765249E-3</v>
      </c>
      <c r="QJ213" s="10">
        <f t="shared" si="1668"/>
        <v>94.272660227498989</v>
      </c>
      <c r="QK213" s="9">
        <f t="shared" si="1410"/>
        <v>88.80210897548605</v>
      </c>
      <c r="QL213" s="9">
        <f t="shared" si="1411"/>
        <v>99.746685191817519</v>
      </c>
      <c r="QM213" s="120">
        <f t="shared" si="1669"/>
        <v>94.274397083651792</v>
      </c>
      <c r="QN213" s="15">
        <f t="shared" si="1670"/>
        <v>-1.0672896229809033E-3</v>
      </c>
      <c r="QO213" s="12"/>
      <c r="QP213" s="11">
        <f t="shared" si="1841"/>
        <v>-1.0571279885788179E-3</v>
      </c>
      <c r="QQ213" s="10">
        <f t="shared" si="1671"/>
        <v>94.357210175323672</v>
      </c>
      <c r="QR213" s="9">
        <f t="shared" si="1412"/>
        <v>88.833413834001561</v>
      </c>
      <c r="QS213" s="9">
        <f t="shared" si="1413"/>
        <v>99.884743861158114</v>
      </c>
      <c r="QT213" s="120">
        <f t="shared" si="1672"/>
        <v>94.359078847579838</v>
      </c>
      <c r="QU213" s="15">
        <f t="shared" si="1673"/>
        <v>-1.0777000063758534E-3</v>
      </c>
      <c r="QV213" s="12"/>
      <c r="QW213" s="11">
        <f t="shared" si="1842"/>
        <v>-1.0676561774043856E-3</v>
      </c>
      <c r="QX213" s="10">
        <f t="shared" si="1674"/>
        <v>94.441902692569869</v>
      </c>
      <c r="QY213" s="9">
        <f t="shared" si="1414"/>
        <v>88.865332368451206</v>
      </c>
      <c r="QZ213" s="9">
        <f t="shared" si="1415"/>
        <v>100.02241726376288</v>
      </c>
      <c r="RA213" s="120">
        <f t="shared" si="1675"/>
        <v>94.443874816107041</v>
      </c>
      <c r="RB213" s="15">
        <f t="shared" si="1676"/>
        <v>-1.0880129752044905E-3</v>
      </c>
      <c r="RC213" s="12"/>
      <c r="RD213" s="11">
        <f t="shared" si="1843"/>
        <v>-1.0780868752954559E-3</v>
      </c>
      <c r="RE213" s="10">
        <f t="shared" si="1677"/>
        <v>94.526710121155745</v>
      </c>
      <c r="RF213" s="9">
        <f t="shared" si="1416"/>
        <v>88.897864709815238</v>
      </c>
      <c r="RG213" s="9">
        <f t="shared" si="1417"/>
        <v>100.15964931999183</v>
      </c>
      <c r="RH213" s="120">
        <f t="shared" si="1678"/>
        <v>94.528757014903533</v>
      </c>
      <c r="RI213" s="15">
        <f t="shared" si="1679"/>
        <v>-1.0982230479378362E-3</v>
      </c>
      <c r="RJ213" s="12"/>
      <c r="RK213" s="11">
        <f t="shared" si="1844"/>
        <v>-1.0884145340412951E-3</v>
      </c>
      <c r="RL213" s="10">
        <f t="shared" si="1680"/>
        <v>94.61160432905524</v>
      </c>
      <c r="RM213" s="9">
        <f t="shared" si="1418"/>
        <v>88.931010492538348</v>
      </c>
      <c r="RN213" s="9">
        <f t="shared" si="1419"/>
        <v>100.29638535636732</v>
      </c>
      <c r="RO213" s="120">
        <f t="shared" si="1681"/>
        <v>94.613697924452836</v>
      </c>
      <c r="RP213" s="15">
        <f t="shared" si="1682"/>
        <v>-1.1083249285935869E-3</v>
      </c>
      <c r="RQ213" s="12"/>
      <c r="RR213" s="11">
        <f t="shared" si="1845"/>
        <v>-1.0986337913067E-3</v>
      </c>
      <c r="RS213" s="10">
        <f t="shared" si="1683"/>
        <v>94.69655763768543</v>
      </c>
      <c r="RT213" s="9">
        <f t="shared" si="1420"/>
        <v>88.96476885521362</v>
      </c>
      <c r="RU213" s="9">
        <f t="shared" si="1421"/>
        <v>100.43257039272189</v>
      </c>
      <c r="RV213" s="120">
        <f t="shared" si="1684"/>
        <v>94.69866962396776</v>
      </c>
      <c r="RW213" s="15">
        <f t="shared" si="1685"/>
        <v>-1.1183133396360581E-3</v>
      </c>
      <c r="RX213" s="12"/>
      <c r="RY213" s="11">
        <f t="shared" si="1846"/>
        <v>-1.1087393026513665E-3</v>
      </c>
      <c r="RZ213" s="10">
        <f t="shared" si="1686"/>
        <v>94.781541960939421</v>
      </c>
      <c r="SA213" s="9">
        <f t="shared" si="1422"/>
        <v>88.999138431822928</v>
      </c>
      <c r="SB213" s="9">
        <f t="shared" si="1423"/>
        <v>100.56815427148938</v>
      </c>
      <c r="SC213" s="120">
        <f t="shared" si="1687"/>
        <v>94.783646351656159</v>
      </c>
      <c r="SD213" s="15">
        <f t="shared" si="1688"/>
        <v>-1.1281835230269406E-3</v>
      </c>
      <c r="SE213" s="12"/>
      <c r="SF213" s="11">
        <f t="shared" si="1847"/>
        <v>-1.1187262456718134E-3</v>
      </c>
      <c r="SG213" s="10">
        <f t="shared" si="1689"/>
        <v>94.866531380978898</v>
      </c>
      <c r="SH213" s="9">
        <f t="shared" si="1424"/>
        <v>89.034117374419864</v>
      </c>
      <c r="SI213" s="9">
        <f t="shared" si="1425"/>
        <v>100.7031165966111</v>
      </c>
      <c r="SJ213" s="120">
        <f t="shared" si="1690"/>
        <v>94.868616985515473</v>
      </c>
      <c r="SK213" s="15">
        <f t="shared" si="1691"/>
        <v>-1.1379336699974525E-3</v>
      </c>
      <c r="SL213" s="12"/>
      <c r="SM213" s="11">
        <f t="shared" si="1848"/>
        <v>-1.1285927647716719E-3</v>
      </c>
      <c r="SN213" s="10">
        <f t="shared" si="1692"/>
        <v>94.951514705539267</v>
      </c>
      <c r="SO213" s="9">
        <f t="shared" si="1426"/>
        <v>89.069703529511429</v>
      </c>
      <c r="SP213" s="9">
        <f t="shared" si="1427"/>
        <v>100.83744743364949</v>
      </c>
      <c r="SQ213" s="120">
        <f t="shared" si="1693"/>
        <v>94.953575481580458</v>
      </c>
      <c r="SR213" s="15">
        <f t="shared" si="1694"/>
        <v>-1.1475630217679807E-3</v>
      </c>
      <c r="SS213" s="12"/>
      <c r="ST213" s="11">
        <f t="shared" si="1849"/>
        <v>-1.138338061099067E-3</v>
      </c>
      <c r="SU213" s="10">
        <f t="shared" si="1695"/>
        <v>95.036485850216266</v>
      </c>
      <c r="SV213" s="9">
        <f t="shared" si="1428"/>
        <v>89.10589450276035</v>
      </c>
      <c r="SW213" s="9">
        <f t="shared" si="1429"/>
        <v>100.97113794312911</v>
      </c>
      <c r="SX213" s="120">
        <f t="shared" si="1696"/>
        <v>95.038516222944736</v>
      </c>
      <c r="SY213" s="15">
        <f t="shared" si="1697"/>
        <v>-1.1570709498236339E-3</v>
      </c>
      <c r="SZ213" s="12"/>
      <c r="TA213" s="11">
        <f t="shared" si="1850"/>
        <v>-1.147961467438229E-3</v>
      </c>
      <c r="TB213" s="10">
        <f t="shared" si="1698"/>
        <v>95.121439159639749</v>
      </c>
      <c r="TC213" s="9">
        <f t="shared" si="1430"/>
        <v>89.142687668059196</v>
      </c>
      <c r="TD213" s="9">
        <f t="shared" si="1431"/>
        <v>101.10418033739037</v>
      </c>
      <c r="TE213" s="120">
        <f t="shared" si="1699"/>
        <v>95.123434002724792</v>
      </c>
      <c r="TF213" s="15">
        <f t="shared" si="1700"/>
        <v>-1.1664569508218468E-3</v>
      </c>
      <c r="TG213" s="12"/>
      <c r="TH213" s="11">
        <f t="shared" si="1851"/>
        <v>-1.157462443130892E-3</v>
      </c>
      <c r="TI213" s="10">
        <f t="shared" si="1701"/>
        <v>95.206369390440898</v>
      </c>
      <c r="TJ213" s="9">
        <f t="shared" si="1432"/>
        <v>89.180080176664418</v>
      </c>
      <c r="TK213" s="9">
        <f t="shared" si="1433"/>
        <v>101.2365678375635</v>
      </c>
      <c r="TL213" s="120">
        <f t="shared" si="1702"/>
        <v>95.208324007113958</v>
      </c>
      <c r="TM213" s="15">
        <f t="shared" si="1703"/>
        <v>-1.1757206415058475E-3</v>
      </c>
      <c r="TN213" s="12"/>
      <c r="TO213" s="11">
        <f t="shared" si="1852"/>
        <v>-1.1668405689993886E-3</v>
      </c>
      <c r="TP213" s="10">
        <f t="shared" si="1704"/>
        <v>95.29127169430221</v>
      </c>
      <c r="TQ213" s="9">
        <f t="shared" si="1434"/>
        <v>89.218068966362438</v>
      </c>
      <c r="TR213" s="9">
        <f t="shared" si="1435"/>
        <v>101.36829463077486</v>
      </c>
      <c r="TS213" s="120">
        <f t="shared" si="1705"/>
        <v>95.293181798568639</v>
      </c>
      <c r="TT213" s="15">
        <f t="shared" si="1706"/>
        <v>-1.1848617536376657E-3</v>
      </c>
      <c r="TU213" s="12"/>
      <c r="TV213" s="11">
        <f t="shared" si="1853"/>
        <v>-1.1760955422853425E-3</v>
      </c>
      <c r="TW213" s="10">
        <f t="shared" si="1707"/>
        <v>95.376141601132815</v>
      </c>
      <c r="TX213" s="9">
        <f t="shared" si="1436"/>
        <v>89.256650770641286</v>
      </c>
      <c r="TY213" s="9">
        <f t="shared" si="1437"/>
        <v>101.49935582768566</v>
      </c>
      <c r="TZ213" s="120">
        <f t="shared" si="1708"/>
        <v>95.378003299163481</v>
      </c>
      <c r="UA213" s="15">
        <f t="shared" si="1709"/>
        <v>-1.1938801289630083E-3</v>
      </c>
      <c r="UB213" s="12"/>
      <c r="UC213" s="11">
        <f t="shared" si="1854"/>
        <v>-1.1852271716164984E-3</v>
      </c>
      <c r="UD213" s="10">
        <f t="shared" si="1710"/>
        <v>95.460975002406286</v>
      </c>
      <c r="UE213" s="9">
        <f t="shared" si="1438"/>
        <v>89.295822127842584</v>
      </c>
      <c r="UF213" s="9">
        <f t="shared" si="1439"/>
        <v>101.62974742045493</v>
      </c>
      <c r="UG213" s="120">
        <f t="shared" si="1711"/>
        <v>95.462784774148759</v>
      </c>
      <c r="UH213" s="15">
        <f t="shared" si="1712"/>
        <v>-1.2027757142194094E-3</v>
      </c>
      <c r="UI213" s="12"/>
      <c r="UJ213" s="11">
        <f t="shared" si="1855"/>
        <v>-1.194235372013274E-3</v>
      </c>
      <c r="UK213" s="10">
        <f t="shared" si="1713"/>
        <v>95.545768134694811</v>
      </c>
      <c r="UL213" s="9">
        <f t="shared" si="1440"/>
        <v>89.335579390270553</v>
      </c>
      <c r="UM213" s="9">
        <f t="shared" si="1441"/>
        <v>101.75946624121676</v>
      </c>
      <c r="UN213" s="120">
        <f t="shared" si="1714"/>
        <v>95.547522815743662</v>
      </c>
      <c r="UO213" s="15">
        <f t="shared" si="1715"/>
        <v>-1.2115485561987687E-3</v>
      </c>
      <c r="UP213" s="12"/>
      <c r="UQ213" s="11">
        <f t="shared" si="1856"/>
        <v>-1.2031201599463561E-3</v>
      </c>
      <c r="UR213" s="10">
        <f t="shared" si="1716"/>
        <v>95.6305175634335</v>
      </c>
      <c r="US213" s="9">
        <f t="shared" si="1442"/>
        <v>89.375918733236048</v>
      </c>
      <c r="UT213" s="9">
        <f t="shared" si="1443"/>
        <v>101.8885099211454</v>
      </c>
      <c r="UU213" s="120">
        <f t="shared" si="1717"/>
        <v>95.632214327190724</v>
      </c>
      <c r="UV213" s="15">
        <f t="shared" si="1718"/>
        <v>-1.220198796873495E-3</v>
      </c>
      <c r="UW213" s="12"/>
      <c r="UX213" s="11">
        <f t="shared" si="1857"/>
        <v>-1.2118816484548293E-3</v>
      </c>
      <c r="UY213" s="10">
        <f t="shared" si="1719"/>
        <v>95.715220166941037</v>
      </c>
      <c r="UZ213" s="9">
        <f t="shared" si="1444"/>
        <v>89.416836164015123</v>
      </c>
      <c r="VA213" s="9">
        <f t="shared" si="1445"/>
        <v>102.01687685018435</v>
      </c>
      <c r="VB213" s="120">
        <f t="shared" si="1720"/>
        <v>95.716856507099735</v>
      </c>
      <c r="VC213" s="15">
        <f t="shared" si="1721"/>
        <v>-1.2287266685957802E-3</v>
      </c>
      <c r="VD213" s="12"/>
      <c r="VE213" s="11">
        <f t="shared" si="1858"/>
        <v>-1.2205200423344789E-3</v>
      </c>
      <c r="VF213" s="10">
        <f t="shared" si="1722"/>
        <v>95.799873120724968</v>
      </c>
      <c r="VG213" s="9">
        <f t="shared" si="1446"/>
        <v>89.458327530703272</v>
      </c>
      <c r="VH213" s="9">
        <f t="shared" si="1447"/>
        <v>102.14456613750083</v>
      </c>
      <c r="VI213" s="120">
        <f t="shared" si="1723"/>
        <v>95.801446834102052</v>
      </c>
      <c r="VJ213" s="15">
        <f t="shared" si="1724"/>
        <v>-1.2371324893777557E-3</v>
      </c>
      <c r="VK213" s="12"/>
      <c r="VL213" s="11">
        <f t="shared" si="1859"/>
        <v>-1.2290356334043095E-3</v>
      </c>
      <c r="VM213" s="10">
        <f t="shared" si="1725"/>
        <v>95.884473882093374</v>
      </c>
      <c r="VN213" s="9">
        <f t="shared" si="1448"/>
        <v>89.500388530947987</v>
      </c>
      <c r="VO213" s="9">
        <f t="shared" si="1449"/>
        <v>102.27157757272278</v>
      </c>
      <c r="VP213" s="120">
        <f t="shared" si="1726"/>
        <v>95.885983051835382</v>
      </c>
      <c r="VQ213" s="15">
        <f t="shared" si="1727"/>
        <v>-1.245416658259838E-3</v>
      </c>
      <c r="VR213" s="12"/>
      <c r="VS213" s="11">
        <f t="shared" si="1860"/>
        <v>-1.2374287958587472E-3</v>
      </c>
      <c r="VT213" s="10">
        <f t="shared" si="1728"/>
        <v>95.969020175093164</v>
      </c>
      <c r="VU213" s="9">
        <f t="shared" si="1450"/>
        <v>89.543014720543681</v>
      </c>
      <c r="VV213" s="9">
        <f t="shared" si="1451"/>
        <v>102.39791158801012</v>
      </c>
      <c r="VW213" s="120">
        <f t="shared" si="1729"/>
        <v>95.970463154276899</v>
      </c>
      <c r="VX213" s="15">
        <f t="shared" si="1730"/>
        <v>-1.2535796507738538E-3</v>
      </c>
      <c r="VY213" s="12"/>
      <c r="VZ213" s="11">
        <f t="shared" si="1861"/>
        <v>-1.2456999817123287E-3</v>
      </c>
      <c r="WA213" s="10">
        <f t="shared" si="1731"/>
        <v>96.053509975793361</v>
      </c>
      <c r="WB213" s="9">
        <f t="shared" si="1452"/>
        <v>89.586201521874401</v>
      </c>
      <c r="WC213" s="9">
        <f t="shared" si="1453"/>
        <v>102.52356922100807</v>
      </c>
      <c r="WD213" s="120">
        <f t="shared" si="1732"/>
        <v>96.05488537144123</v>
      </c>
      <c r="WE213" s="15">
        <f t="shared" si="1733"/>
        <v>-1.2616220145070141E-3</v>
      </c>
      <c r="WF213" s="12"/>
      <c r="WG213" s="11">
        <f t="shared" si="1862"/>
        <v>-1.2538497163431487E-3</v>
      </c>
      <c r="WH213" s="10">
        <f t="shared" si="1734"/>
        <v>96.137941497930399</v>
      </c>
      <c r="WI213" s="9">
        <f t="shared" si="1454"/>
        <v>89.629944232191463</v>
      </c>
      <c r="WJ213" s="9">
        <f t="shared" si="1455"/>
        <v>102.64855207871327</v>
      </c>
      <c r="WK213" s="120">
        <f t="shared" si="1735"/>
        <v>96.139248155452364</v>
      </c>
      <c r="WL213" s="15">
        <f t="shared" si="1736"/>
        <v>-1.2695443647710125E-3</v>
      </c>
      <c r="WM213" s="12"/>
      <c r="WN213" s="11">
        <f t="shared" si="1863"/>
        <v>-1.261878594139525E-3</v>
      </c>
      <c r="WO213" s="10">
        <f t="shared" si="1737"/>
        <v>96.222313178924679</v>
      </c>
      <c r="WP213" s="9">
        <f t="shared" si="1456"/>
        <v>89.674238031714026</v>
      </c>
      <c r="WQ213" s="9">
        <f t="shared" si="1457"/>
        <v>102.77286230229493</v>
      </c>
      <c r="WR213" s="120">
        <f t="shared" si="1738"/>
        <v>96.223550167004475</v>
      </c>
      <c r="WS213" s="15">
        <f t="shared" si="1739"/>
        <v>-1.2773473803815098E-3</v>
      </c>
      <c r="WT213" s="12"/>
      <c r="WU213" s="11">
        <f t="shared" si="1864"/>
        <v>-1.269787274255339E-3</v>
      </c>
      <c r="WV213" s="10">
        <f t="shared" si="1740"/>
        <v>96.30662366628404</v>
      </c>
      <c r="WW213" s="9">
        <f t="shared" si="1458"/>
        <v>89.719077991542449</v>
      </c>
      <c r="WX213" s="9">
        <f t="shared" si="1459"/>
        <v>102.89650253289167</v>
      </c>
      <c r="WY213" s="120">
        <f t="shared" si="1741"/>
        <v>96.307790262217054</v>
      </c>
      <c r="WZ213" s="15">
        <f t="shared" si="1742"/>
        <v>-1.2850317995510348E-3</v>
      </c>
      <c r="XA213" s="12"/>
      <c r="XB213" s="11">
        <f t="shared" si="1865"/>
        <v>-1.2775764764772466E-3</v>
      </c>
      <c r="XC213" s="10">
        <f t="shared" si="1743"/>
        <v>96.390871804399524</v>
      </c>
      <c r="XD213" s="9">
        <f t="shared" si="1460"/>
        <v>89.764459081375165</v>
      </c>
      <c r="XE213" s="9">
        <f t="shared" si="1461"/>
        <v>103.01947587841144</v>
      </c>
      <c r="XF213" s="120">
        <f t="shared" si="1744"/>
        <v>96.39196747989331</v>
      </c>
      <c r="XG213" s="15">
        <f t="shared" si="1745"/>
        <v>-1.292598415898859E-3</v>
      </c>
      <c r="XH213" s="12"/>
      <c r="XI213" s="11">
        <f t="shared" si="1866"/>
        <v>-1.2852469772075157E-3</v>
      </c>
      <c r="XJ213" s="10">
        <f t="shared" si="1746"/>
        <v>96.47505662174305</v>
      </c>
      <c r="XK213" s="9">
        <f t="shared" si="1462"/>
        <v>89.810376177021141</v>
      </c>
      <c r="XL213" s="9">
        <f t="shared" si="1463"/>
        <v>103.14178588134797</v>
      </c>
      <c r="XM213" s="120">
        <f t="shared" si="1747"/>
        <v>96.476081029184556</v>
      </c>
      <c r="XN213" s="15">
        <f t="shared" si="1748"/>
        <v>-1.3000480745799206E-3</v>
      </c>
      <c r="XO213" s="12"/>
      <c r="XP213" s="11">
        <f t="shared" si="1867"/>
        <v>-1.2927996055647191E-3</v>
      </c>
      <c r="XQ213" s="10">
        <f t="shared" si="1749"/>
        <v>96.559177318470006</v>
      </c>
      <c r="XR213" s="9">
        <f t="shared" si="1464"/>
        <v>89.85682406770124</v>
      </c>
      <c r="XS213" s="9">
        <f t="shared" si="1465"/>
        <v>103.2634364876306</v>
      </c>
      <c r="XT213" s="120">
        <f t="shared" si="1750"/>
        <v>96.56013027766592</v>
      </c>
      <c r="XU213" s="15">
        <f t="shared" si="1751"/>
        <v>-1.3073816685351435E-3</v>
      </c>
      <c r="XV213" s="12"/>
      <c r="XW213" s="11">
        <f t="shared" si="1868"/>
        <v>-1.3002352396047556E-3</v>
      </c>
      <c r="XX213" s="10">
        <f t="shared" si="1752"/>
        <v>96.643233254432062</v>
      </c>
      <c r="XY213" s="9">
        <f t="shared" si="1466"/>
        <v>89.903797463132761</v>
      </c>
      <c r="XZ213" s="9">
        <f t="shared" si="1467"/>
        <v>103.38443201651465</v>
      </c>
      <c r="YA213" s="120">
        <f t="shared" si="1753"/>
        <v>96.644114739823706</v>
      </c>
      <c r="YB213" s="15">
        <f t="shared" si="1754"/>
        <v>-1.3146001348643289E-3</v>
      </c>
      <c r="YC213" s="12"/>
      <c r="YD213" s="11">
        <f t="shared" si="1869"/>
        <v>-1.3075548026636088E-3</v>
      </c>
      <c r="YE213" s="10">
        <f t="shared" si="1755"/>
        <v>96.727223937601337</v>
      </c>
      <c r="YF213" s="9">
        <f t="shared" si="1468"/>
        <v>89.951291000392587</v>
      </c>
      <c r="YG213" s="9">
        <f t="shared" si="1469"/>
        <v>103.50477713151898</v>
      </c>
      <c r="YH213" s="120">
        <f t="shared" si="1756"/>
        <v>96.728034065955782</v>
      </c>
      <c r="YI213" s="15">
        <f t="shared" si="1757"/>
        <v>-1.3217044513227833E-3</v>
      </c>
      <c r="YJ213" s="12"/>
      <c r="YK213" s="11">
        <f t="shared" si="1870"/>
        <v>-1.3147592598230712E-3</v>
      </c>
      <c r="YL213" s="10">
        <f t="shared" si="1758"/>
        <v>96.811149012907137</v>
      </c>
      <c r="YM213" s="9">
        <f t="shared" si="1470"/>
        <v>89.999299250555268</v>
      </c>
      <c r="YN213" s="9">
        <f t="shared" si="1471"/>
        <v>103.62447681240978</v>
      </c>
      <c r="YO213" s="120">
        <f t="shared" si="1759"/>
        <v>96.811888031482525</v>
      </c>
      <c r="YP213" s="15">
        <f t="shared" si="1760"/>
        <v>-1.328695632941913E-3</v>
      </c>
      <c r="YQ213" s="12"/>
      <c r="YR213" s="11">
        <f t="shared" si="1871"/>
        <v>-1.3218496144998442E-3</v>
      </c>
      <c r="YS213" s="10">
        <f t="shared" si="1761"/>
        <v>96.895008251483247</v>
      </c>
      <c r="YT213" s="9">
        <f t="shared" si="1472"/>
        <v>90.04781672510336</v>
      </c>
      <c r="YU213" s="9">
        <f t="shared" si="1473"/>
        <v>103.74353632823211</v>
      </c>
      <c r="YV213" s="120">
        <f t="shared" si="1762"/>
        <v>96.895676526667728</v>
      </c>
      <c r="YW213" s="15">
        <f t="shared" si="1763"/>
        <v>-1.3355747287741959E-3</v>
      </c>
      <c r="YX213" s="12"/>
      <c r="YY213" s="11">
        <f t="shared" si="1872"/>
        <v>-1.3288269051585466E-3</v>
      </c>
      <c r="YZ213" s="10">
        <f t="shared" si="1764"/>
        <v>96.978801540325406</v>
      </c>
      <c r="ZA213" s="9">
        <f t="shared" si="1474"/>
        <v>90.096837882108247</v>
      </c>
      <c r="ZB213" s="9">
        <f t="shared" si="1475"/>
        <v>103.86196121138148</v>
      </c>
      <c r="ZC213" s="120">
        <f t="shared" si="1765"/>
        <v>96.979399546744872</v>
      </c>
      <c r="ZD213" s="15">
        <f t="shared" si="1766"/>
        <v>-1.342342818761976E-3</v>
      </c>
      <c r="ZE213" s="12"/>
      <c r="ZF213" s="11">
        <f t="shared" si="1873"/>
        <v>-1.3356922021481787E-3</v>
      </c>
      <c r="ZG213" s="10">
        <f t="shared" si="1767"/>
        <v>97.06252887235442</v>
      </c>
      <c r="ZH213" s="9">
        <f t="shared" si="1476"/>
        <v>90.146357132180327</v>
      </c>
      <c r="ZI213" s="9">
        <f t="shared" si="1477"/>
        <v>103.97975723271077</v>
      </c>
      <c r="ZJ213" s="120">
        <f t="shared" si="1768"/>
        <v>97.063057182445547</v>
      </c>
      <c r="ZK213" s="15">
        <f t="shared" si="1769"/>
        <v>-1.3490010107296742E-3</v>
      </c>
      <c r="ZL213" s="12"/>
      <c r="ZM213" s="11">
        <f t="shared" si="1874"/>
        <v>-1.3424466046618073E-3</v>
      </c>
      <c r="ZN213" s="10">
        <f t="shared" si="1770"/>
        <v>97.146190336882242</v>
      </c>
      <c r="ZO213" s="9">
        <f t="shared" si="1478"/>
        <v>90.196368844188427</v>
      </c>
      <c r="ZP213" s="9">
        <f t="shared" si="1479"/>
        <v>104.09693037765996</v>
      </c>
      <c r="ZQ213" s="120">
        <f t="shared" si="1771"/>
        <v>97.146649610924186</v>
      </c>
      <c r="ZR213" s="15">
        <f t="shared" si="1772"/>
        <v>-1.3555504374983028E-3</v>
      </c>
      <c r="ZS213" s="12"/>
      <c r="ZT213" s="11">
        <f t="shared" si="1875"/>
        <v>-1.3490912378183628E-3</v>
      </c>
      <c r="ZU213" s="10">
        <f t="shared" si="1773"/>
        <v>97.229786110474819</v>
      </c>
      <c r="ZV213" s="9">
        <f t="shared" si="1480"/>
        <v>90.246867350748786</v>
      </c>
      <c r="ZW213" s="9">
        <f t="shared" si="1481"/>
        <v>104.2134868233953</v>
      </c>
      <c r="ZX213" s="120">
        <f t="shared" si="1774"/>
        <v>97.230177087072036</v>
      </c>
      <c r="ZY213" s="15">
        <f t="shared" si="1775"/>
        <v>-1.3619922541208375E-3</v>
      </c>
      <c r="ZZ213" s="12"/>
      <c r="AAA213" s="11">
        <f t="shared" si="1876"/>
        <v>-1.3556272498653232E-3</v>
      </c>
      <c r="AAB213" s="10">
        <f t="shared" si="1776"/>
        <v>97.313316448205399</v>
      </c>
      <c r="AAC213" s="9">
        <f t="shared" si="1482"/>
        <v>90.297846953484836</v>
      </c>
      <c r="AAD213" s="9">
        <f t="shared" si="1483"/>
        <v>104.32943291694896</v>
      </c>
      <c r="AAE213" s="120">
        <f t="shared" si="1777"/>
        <v>97.313639935216898</v>
      </c>
      <c r="AAF213" s="15">
        <f t="shared" si="1778"/>
        <v>-1.3683276352375289E-3</v>
      </c>
      <c r="AAG213" s="12"/>
      <c r="AAH213" s="11">
        <f t="shared" si="1877"/>
        <v>-1.362055809501364E-3</v>
      </c>
      <c r="AAI213" s="10">
        <f t="shared" si="1779"/>
        <v>97.396781675294505</v>
      </c>
      <c r="AAJ213" s="9">
        <f t="shared" si="1484"/>
        <v>90.349301928059347</v>
      </c>
      <c r="AAK213" s="9">
        <f t="shared" si="1485"/>
        <v>104.44477515433593</v>
      </c>
      <c r="AAL213" s="120">
        <f t="shared" si="1780"/>
        <v>97.397038541197645</v>
      </c>
      <c r="AAM213" s="15">
        <f t="shared" si="1781"/>
        <v>-1.3745577725487075E-3</v>
      </c>
      <c r="AAN213" s="12"/>
      <c r="AAO213" s="11">
        <f t="shared" si="2175"/>
        <v>-1.3683781033166681E-3</v>
      </c>
      <c r="AAP213" s="10">
        <f t="shared" si="2176"/>
        <v>97.48018217912599</v>
      </c>
      <c r="AAQ213" s="9">
        <f t="shared" si="1486"/>
        <v>90.40122652898124</v>
      </c>
      <c r="AAR213" s="9">
        <f t="shared" si="2177"/>
        <v>104.55952016063458</v>
      </c>
      <c r="AAS213" s="120">
        <f t="shared" si="2178"/>
        <v>97.480373344807902</v>
      </c>
      <c r="AAT213" s="15">
        <f t="shared" si="2179"/>
        <v>-1.3806838724035365E-3</v>
      </c>
      <c r="AAU213" s="12"/>
      <c r="AAV213" s="11">
        <f t="shared" si="2180"/>
        <v>-1.3745953333493843E-3</v>
      </c>
      <c r="AAW213" s="10">
        <f t="shared" si="2181"/>
        <v>97.563518401633502</v>
      </c>
      <c r="AAX213" s="9">
        <f t="shared" si="2182"/>
        <v>90.453614994189806</v>
      </c>
      <c r="AAY213" s="9">
        <f t="shared" si="2183"/>
        <v>104.67367467100932</v>
      </c>
      <c r="AAZ213" s="120">
        <f t="shared" si="2184"/>
        <v>97.563644832599564</v>
      </c>
      <c r="ABA213" s="15">
        <f t="shared" si="2185"/>
        <v>-1.3867071535023589E-3</v>
      </c>
      <c r="ABB213" s="12"/>
      <c r="ABC213" s="11">
        <f t="shared" si="2186"/>
        <v>-1.3807087147559877E-3</v>
      </c>
      <c r="ABD213" s="10">
        <f t="shared" si="2187"/>
        <v>97.646790832048197</v>
      </c>
      <c r="ABE213" s="9">
        <f t="shared" si="1490"/>
        <v>90.506461549419527</v>
      </c>
      <c r="ABF213" s="9">
        <f t="shared" si="2188"/>
        <v>104.78724551265685</v>
      </c>
      <c r="ABG213" s="120">
        <f t="shared" si="2189"/>
        <v>97.64685353103819</v>
      </c>
      <c r="ABH213" s="15">
        <f t="shared" si="2190"/>
        <v>-1.3926288447104604E-3</v>
      </c>
      <c r="ABI213" s="12"/>
      <c r="ABJ213" s="11">
        <f t="shared" si="2191"/>
        <v>-1.3867194735934414E-3</v>
      </c>
      <c r="ABK213" s="10">
        <f t="shared" si="2192"/>
        <v>97.72999999999999</v>
      </c>
      <c r="ABL213" s="9">
        <f t="shared" si="2193"/>
        <v>90.55976041234905</v>
      </c>
      <c r="ABM213" s="9"/>
      <c r="ABN213" s="101">
        <f t="shared" si="1791"/>
        <v>97.72999999999999</v>
      </c>
      <c r="ABO213" s="15">
        <f t="shared" si="2194"/>
        <v>-1.3984501829805592E-3</v>
      </c>
    </row>
    <row r="214" spans="1:745" x14ac:dyDescent="0.2">
      <c r="A214" s="1">
        <f t="shared" si="1492"/>
        <v>175.2</v>
      </c>
      <c r="B214" s="1">
        <f t="shared" si="1792"/>
        <v>-530.86680486868977</v>
      </c>
      <c r="C214" s="1">
        <f t="shared" si="1793"/>
        <v>-2564065.8939724509</v>
      </c>
      <c r="D214" s="2">
        <f t="shared" si="1794"/>
        <v>119.74</v>
      </c>
      <c r="E214" s="7">
        <f t="shared" si="1795"/>
        <v>2.8300000000000001E-3</v>
      </c>
      <c r="F214" s="1">
        <f t="shared" si="1796"/>
        <v>6.2352202539999999E-2</v>
      </c>
      <c r="G214" s="2">
        <f t="shared" si="1797"/>
        <v>3500</v>
      </c>
      <c r="H214" s="3">
        <f t="shared" si="1879"/>
        <v>58.333333333333336</v>
      </c>
      <c r="I214" s="3">
        <f t="shared" si="1880"/>
        <v>366.52</v>
      </c>
      <c r="J214" s="1">
        <f t="shared" si="1798"/>
        <v>0.77</v>
      </c>
      <c r="K214" s="1">
        <f t="shared" si="1799"/>
        <v>0.65</v>
      </c>
      <c r="L214" s="1">
        <f t="shared" si="1881"/>
        <v>0.50050000000000006</v>
      </c>
      <c r="M214" s="40">
        <f t="shared" si="1882"/>
        <v>9.0273513153513143</v>
      </c>
      <c r="N214" s="40">
        <f t="shared" si="1883"/>
        <v>685.17596483516479</v>
      </c>
      <c r="O214" s="1">
        <f t="shared" si="1800"/>
        <v>22.01</v>
      </c>
      <c r="P214" s="1">
        <f t="shared" si="1801"/>
        <v>101</v>
      </c>
      <c r="Q214" s="2">
        <f t="shared" si="1802"/>
        <v>9568.08</v>
      </c>
      <c r="R214" s="1">
        <f t="shared" si="1884"/>
        <v>95.680800000000005</v>
      </c>
      <c r="S214" s="7">
        <f t="shared" si="1803"/>
        <v>0.1084</v>
      </c>
      <c r="T214" s="7">
        <f t="shared" si="1885"/>
        <v>9.228889823999999E-3</v>
      </c>
      <c r="U214" s="7">
        <f t="shared" si="1886"/>
        <v>5.2029491518009133E-2</v>
      </c>
      <c r="V214" s="40">
        <f t="shared" si="1887"/>
        <v>5127.2756619537149</v>
      </c>
      <c r="W214" s="1">
        <f t="shared" si="1804"/>
        <v>0</v>
      </c>
      <c r="X214" s="1">
        <f t="shared" si="1805"/>
        <v>119.74</v>
      </c>
      <c r="Y214" s="1">
        <f t="shared" si="1806"/>
        <v>97.72999999999999</v>
      </c>
      <c r="Z214" s="6">
        <f t="shared" si="1888"/>
        <v>0.80246106979523479</v>
      </c>
      <c r="AA214" s="2">
        <f t="shared" si="1807"/>
        <v>464.2</v>
      </c>
      <c r="AB214" s="40">
        <f t="shared" si="1889"/>
        <v>27481.926356927921</v>
      </c>
      <c r="AC214" s="1">
        <f t="shared" si="1890"/>
        <v>0.20611977595863853</v>
      </c>
      <c r="AD214" s="2">
        <f t="shared" si="1878"/>
        <v>92</v>
      </c>
      <c r="AE214" s="10">
        <f t="shared" si="1891"/>
        <v>18.963019388194745</v>
      </c>
      <c r="AF214" s="12">
        <f t="shared" si="1892"/>
        <v>6.1663363718172028E-2</v>
      </c>
      <c r="AG214" s="43">
        <f t="shared" si="1893"/>
        <v>-1.3183594154726896E-4</v>
      </c>
      <c r="AH214" s="97">
        <f t="shared" si="1894"/>
        <v>3.3971456982880442E-5</v>
      </c>
      <c r="AI214" s="11">
        <f t="shared" si="1895"/>
        <v>0</v>
      </c>
      <c r="AJ214" s="43">
        <f t="shared" si="1896"/>
        <v>2.0124329514925004E-3</v>
      </c>
      <c r="AK214" s="43"/>
      <c r="AL214" s="11">
        <f t="shared" si="1897"/>
        <v>0</v>
      </c>
      <c r="AM214" s="10">
        <f t="shared" si="1898"/>
        <v>87.932195540751522</v>
      </c>
      <c r="AN214" s="9"/>
      <c r="AO214" s="9">
        <f t="shared" si="1899"/>
        <v>87.771229516822942</v>
      </c>
      <c r="AP214" s="108">
        <f t="shared" si="1900"/>
        <v>87.771229516822942</v>
      </c>
      <c r="AQ214" s="15">
        <f t="shared" si="1901"/>
        <v>0</v>
      </c>
      <c r="AR214" s="49"/>
      <c r="AS214" s="11">
        <f t="shared" si="1902"/>
        <v>1.5697692748629134E-5</v>
      </c>
      <c r="AT214" s="10">
        <f t="shared" si="1903"/>
        <v>87.851709142772648</v>
      </c>
      <c r="AU214" s="9">
        <f t="shared" si="1904"/>
        <v>87.771229516822942</v>
      </c>
      <c r="AV214" s="9">
        <f t="shared" si="1905"/>
        <v>87.611008885955528</v>
      </c>
      <c r="AW214" s="101">
        <f t="shared" si="1906"/>
        <v>87.691119201389228</v>
      </c>
      <c r="AX214" s="15">
        <f t="shared" si="1907"/>
        <v>1.5624343358045363E-5</v>
      </c>
      <c r="AY214" s="49"/>
      <c r="AZ214" s="11">
        <f t="shared" si="1908"/>
        <v>3.1323344782819839E-5</v>
      </c>
      <c r="BA214" s="10">
        <f t="shared" si="1909"/>
        <v>87.771585345366418</v>
      </c>
      <c r="BB214" s="9">
        <f t="shared" si="1910"/>
        <v>87.77122280793219</v>
      </c>
      <c r="BC214" s="9">
        <f t="shared" si="1911"/>
        <v>87.451514075756691</v>
      </c>
      <c r="BD214" s="101">
        <f t="shared" si="1912"/>
        <v>87.611368441844434</v>
      </c>
      <c r="BE214" s="15">
        <f t="shared" si="1913"/>
        <v>3.1177252136828793E-5</v>
      </c>
      <c r="BF214" s="49"/>
      <c r="BG214" s="11">
        <f t="shared" si="1914"/>
        <v>4.6877538126068396E-5</v>
      </c>
      <c r="BH214" s="10">
        <f t="shared" si="1915"/>
        <v>87.691807744451211</v>
      </c>
      <c r="BI214" s="9">
        <f t="shared" si="1916"/>
        <v>87.771196094921251</v>
      </c>
      <c r="BJ214" s="9">
        <f t="shared" si="1917"/>
        <v>87.292725754555946</v>
      </c>
      <c r="BK214" s="101">
        <f t="shared" si="1918"/>
        <v>87.531960924738598</v>
      </c>
      <c r="BL214" s="15">
        <f t="shared" si="1919"/>
        <v>4.6659314996044841E-5</v>
      </c>
      <c r="BM214" s="49"/>
      <c r="BN214" s="11">
        <f t="shared" si="1920"/>
        <v>6.2360849556681886E-5</v>
      </c>
      <c r="BO214" s="10">
        <f t="shared" si="1921"/>
        <v>87.612360146954998</v>
      </c>
      <c r="BP214" s="9">
        <f t="shared" si="1922"/>
        <v>87.771136264248142</v>
      </c>
      <c r="BQ214" s="9">
        <f t="shared" si="1923"/>
        <v>87.134624831927965</v>
      </c>
      <c r="BR214" s="101">
        <f t="shared" si="1924"/>
        <v>87.452880548088046</v>
      </c>
      <c r="BS214" s="15">
        <f t="shared" si="1925"/>
        <v>6.2071114787463195E-5</v>
      </c>
      <c r="BT214" s="12"/>
      <c r="BU214" s="11">
        <f t="shared" si="1926"/>
        <v>7.7773850277340238E-5</v>
      </c>
      <c r="BV214" s="10">
        <f t="shared" si="1927"/>
        <v>87.533226569690612</v>
      </c>
      <c r="BW214" s="9">
        <f t="shared" si="1928"/>
        <v>87.771030381242198</v>
      </c>
      <c r="BX214" s="9">
        <f t="shared" si="1929"/>
        <v>86.977192459026583</v>
      </c>
      <c r="BY214" s="101">
        <f t="shared" si="1930"/>
        <v>87.374111420134398</v>
      </c>
      <c r="BZ214" s="15">
        <f t="shared" si="1931"/>
        <v>7.7413228247719647E-5</v>
      </c>
      <c r="CA214" s="12"/>
      <c r="CB214" s="11">
        <f t="shared" si="1932"/>
        <v>9.3117105607529594E-5</v>
      </c>
      <c r="CC214" s="10">
        <f t="shared" si="1933"/>
        <v>87.454391238160198</v>
      </c>
      <c r="CD214" s="9">
        <f t="shared" si="1934"/>
        <v>87.77086568733661</v>
      </c>
      <c r="CE214" s="9">
        <f t="shared" si="1935"/>
        <v>86.820410028735608</v>
      </c>
      <c r="CF214" s="101">
        <f t="shared" si="1936"/>
        <v>87.295637858036116</v>
      </c>
      <c r="CG214" s="15">
        <f t="shared" si="1937"/>
        <v>9.2686225713756726E-5</v>
      </c>
      <c r="CH214" s="12"/>
      <c r="CI214" s="11">
        <f t="shared" si="1938"/>
        <v>1.0839117469837056E-4</v>
      </c>
      <c r="CJ214" s="10">
        <f t="shared" si="1939"/>
        <v>87.375838585292286</v>
      </c>
      <c r="CK214" s="9">
        <f t="shared" si="1940"/>
        <v>87.770629597350492</v>
      </c>
      <c r="CL214" s="9">
        <f t="shared" si="1941"/>
        <v>86.664259175648922</v>
      </c>
      <c r="CM214" s="101">
        <f t="shared" si="1942"/>
        <v>87.217444386499707</v>
      </c>
      <c r="CN214" s="15">
        <f t="shared" si="1943"/>
        <v>1.078906708596973E-4</v>
      </c>
      <c r="CO214" s="12"/>
      <c r="CP214" s="11">
        <f t="shared" si="1944"/>
        <v>1.2359661026874053E-4</v>
      </c>
      <c r="CQ214" s="10">
        <f t="shared" si="1945"/>
        <v>87.297553250118071</v>
      </c>
      <c r="CR214" s="9">
        <f t="shared" si="1946"/>
        <v>87.770309696821258</v>
      </c>
      <c r="CS214" s="9">
        <f t="shared" si="1947"/>
        <v>86.508721775887651</v>
      </c>
      <c r="CT214" s="101">
        <f t="shared" si="1948"/>
        <v>87.139515736354454</v>
      </c>
      <c r="CU214" s="15">
        <f t="shared" si="1949"/>
        <v>1.2302712045453854E-4</v>
      </c>
      <c r="CV214" s="12"/>
      <c r="CW214" s="11">
        <f t="shared" si="1950"/>
        <v>1.3873395836202547E-4</v>
      </c>
      <c r="CX214" s="10">
        <f t="shared" si="1951"/>
        <v>87.219520076391106</v>
      </c>
      <c r="CY214" s="9">
        <f t="shared" si="1952"/>
        <v>87.769893739387896</v>
      </c>
      <c r="CZ214" s="9">
        <f t="shared" si="1953"/>
        <v>86.35377994676162</v>
      </c>
      <c r="DA214" s="101">
        <f t="shared" si="1954"/>
        <v>87.061836843074758</v>
      </c>
      <c r="DB214" s="15">
        <f t="shared" si="1955"/>
        <v>1.3809612413999561E-4</v>
      </c>
      <c r="DC214" s="12"/>
      <c r="DD214" s="11">
        <f t="shared" si="1956"/>
        <v>1.538037581228381E-4</v>
      </c>
      <c r="DE214" s="10">
        <f t="shared" si="1957"/>
        <v>87.141724111154318</v>
      </c>
      <c r="DF214" s="9">
        <f t="shared" si="1958"/>
        <v>87.769369644225705</v>
      </c>
      <c r="DG214" s="9">
        <f t="shared" si="1959"/>
        <v>87.285175388994716</v>
      </c>
      <c r="DH214" s="101">
        <f t="shared" si="1960"/>
        <v>87.527272516610211</v>
      </c>
      <c r="DI214" s="15">
        <f t="shared" si="1961"/>
        <v>4.7217497863815826E-5</v>
      </c>
      <c r="DJ214" s="12"/>
      <c r="DK214" s="11">
        <f t="shared" si="1962"/>
        <v>6.286003725012893E-5</v>
      </c>
      <c r="DL214" s="10">
        <f t="shared" si="1963"/>
        <v>87.607367536444926</v>
      </c>
      <c r="DM214" s="9">
        <f t="shared" si="1964"/>
        <v>87.769308373487874</v>
      </c>
      <c r="DN214" s="9">
        <f t="shared" si="1965"/>
        <v>93.890983616384503</v>
      </c>
      <c r="DO214" s="101">
        <f t="shared" si="1966"/>
        <v>90.830145994936188</v>
      </c>
      <c r="DP214" s="15">
        <f t="shared" si="1967"/>
        <v>-5.9697153483688492E-4</v>
      </c>
      <c r="DQ214" s="12"/>
      <c r="DR214" s="11">
        <f t="shared" si="1968"/>
        <v>-5.822527596959457E-4</v>
      </c>
      <c r="DS214" s="10">
        <f t="shared" si="1969"/>
        <v>90.914930087789543</v>
      </c>
      <c r="DT214" s="9">
        <f t="shared" si="1970"/>
        <v>87.779102245361727</v>
      </c>
      <c r="DU214" s="9">
        <f t="shared" si="1971"/>
        <v>93.982273255704555</v>
      </c>
      <c r="DV214" s="101">
        <f t="shared" si="1972"/>
        <v>90.880687750533141</v>
      </c>
      <c r="DW214" s="15">
        <f t="shared" si="1973"/>
        <v>-6.0491881257454668E-4</v>
      </c>
      <c r="DX214" s="12"/>
      <c r="DY214" s="11">
        <f t="shared" si="1974"/>
        <v>-5.9027175138607105E-4</v>
      </c>
      <c r="DZ214" s="10">
        <f t="shared" si="1975"/>
        <v>90.965362544015179</v>
      </c>
      <c r="EA214" s="9">
        <f t="shared" si="1976"/>
        <v>87.789158617901577</v>
      </c>
      <c r="EB214" s="9">
        <f t="shared" si="1977"/>
        <v>94.075656840919891</v>
      </c>
      <c r="EC214" s="101">
        <f t="shared" si="1978"/>
        <v>90.932407729410727</v>
      </c>
      <c r="ED214" s="15">
        <f t="shared" si="1979"/>
        <v>-6.1304468859227183E-4</v>
      </c>
      <c r="EE214" s="12"/>
      <c r="EF214" s="11">
        <f t="shared" si="1980"/>
        <v>-5.9847066317812194E-4</v>
      </c>
      <c r="EG214" s="10">
        <f t="shared" si="1981"/>
        <v>91.016975898032285</v>
      </c>
      <c r="EH214" s="9">
        <f t="shared" si="1982"/>
        <v>87.799486979627346</v>
      </c>
      <c r="EI214" s="9">
        <f t="shared" si="1983"/>
        <v>94.171101444493956</v>
      </c>
      <c r="EJ214" s="101">
        <f t="shared" si="1984"/>
        <v>90.985294212060651</v>
      </c>
      <c r="EK214" s="15">
        <f t="shared" si="1985"/>
        <v>-6.2134502657486799E-4</v>
      </c>
      <c r="EL214" s="12"/>
      <c r="EM214" s="11">
        <f t="shared" si="1986"/>
        <v>-6.0684537264355724E-4</v>
      </c>
      <c r="EN214" s="10">
        <f t="shared" si="1987"/>
        <v>91.069758464869224</v>
      </c>
      <c r="EO214" s="9">
        <f t="shared" si="1988"/>
        <v>87.81009691709879</v>
      </c>
      <c r="EP214" s="9">
        <f t="shared" si="1989"/>
        <v>94.268575723571701</v>
      </c>
      <c r="EQ214" s="101">
        <f t="shared" si="1990"/>
        <v>91.039336320335252</v>
      </c>
      <c r="ER214" s="15">
        <f t="shared" si="1991"/>
        <v>-6.2981583518097444E-4</v>
      </c>
      <c r="ES214" s="12"/>
      <c r="ET214" s="11">
        <f t="shared" si="1992"/>
        <v>-6.1539190181814942E-4</v>
      </c>
      <c r="EU214" s="10">
        <f t="shared" si="1993"/>
        <v>91.1236994060001</v>
      </c>
      <c r="EV214" s="9">
        <f t="shared" si="1994"/>
        <v>87.820998117484919</v>
      </c>
      <c r="EW214" s="9">
        <f t="shared" si="1995"/>
        <v>94.3680449699105</v>
      </c>
      <c r="EX214" s="101">
        <f t="shared" si="1996"/>
        <v>91.094521543697709</v>
      </c>
      <c r="EY214" s="15">
        <f t="shared" si="1997"/>
        <v>-6.3845278507327914E-4</v>
      </c>
      <c r="EZ214" s="12"/>
      <c r="FA214" s="11">
        <f t="shared" si="1998"/>
        <v>-6.2410593261596548E-4</v>
      </c>
      <c r="FB214" s="10">
        <f t="shared" si="1999"/>
        <v>91.178786247211264</v>
      </c>
      <c r="FC214" s="9">
        <f t="shared" si="2000"/>
        <v>87.832200354137242</v>
      </c>
      <c r="FD214" s="9">
        <f t="shared" si="2001"/>
        <v>94.469473001765138</v>
      </c>
      <c r="FE214" s="101">
        <f t="shared" si="2002"/>
        <v>91.15083667795119</v>
      </c>
      <c r="FF214" s="15">
        <f t="shared" si="2003"/>
        <v>-6.472513948176141E-4</v>
      </c>
      <c r="FG214" s="12"/>
      <c r="FH214" s="11">
        <f t="shared" si="2004"/>
        <v>-6.3298299322138375E-4</v>
      </c>
      <c r="FI214" s="10">
        <f t="shared" si="2005"/>
        <v>91.235005820086641</v>
      </c>
      <c r="FJ214" s="9">
        <f t="shared" si="2006"/>
        <v>87.843713477589574</v>
      </c>
      <c r="FK214" s="9">
        <f t="shared" si="2007"/>
        <v>94.572824146813758</v>
      </c>
      <c r="FL214" s="101">
        <f t="shared" si="2008"/>
        <v>91.208268812201666</v>
      </c>
      <c r="FM214" s="15">
        <f t="shared" si="2009"/>
        <v>-6.5620722513094808E-4</v>
      </c>
      <c r="FN214" s="12"/>
      <c r="FO214" s="11">
        <f t="shared" si="2010"/>
        <v>-6.4201865292370214E-4</v>
      </c>
      <c r="FP214" s="10">
        <f t="shared" si="2011"/>
        <v>91.292345252064152</v>
      </c>
      <c r="FQ214" s="9">
        <f t="shared" si="2012"/>
        <v>87.855547412799325</v>
      </c>
      <c r="FR214" s="9">
        <f t="shared" si="2013"/>
        <v>94.678058902783519</v>
      </c>
      <c r="FS214" s="101">
        <f t="shared" si="2014"/>
        <v>91.266803157791429</v>
      </c>
      <c r="FT214" s="15">
        <f t="shared" si="2015"/>
        <v>-6.6531545598472218E-4</v>
      </c>
      <c r="FU214" s="12"/>
      <c r="FV214" s="11">
        <f t="shared" si="2016"/>
        <v>-6.5120809771600089E-4</v>
      </c>
      <c r="FW214" s="10">
        <f t="shared" si="2017"/>
        <v>91.350789787600974</v>
      </c>
      <c r="FX214" s="9">
        <f t="shared" si="2018"/>
        <v>87.867712140637039</v>
      </c>
      <c r="FY214" s="9">
        <f t="shared" si="2019"/>
        <v>94.785137376380575</v>
      </c>
      <c r="FZ214" s="101">
        <f t="shared" si="2020"/>
        <v>91.326424758508807</v>
      </c>
      <c r="GA214" s="15">
        <f t="shared" si="2021"/>
        <v>-6.7457122376639452E-4</v>
      </c>
      <c r="GB214" s="12"/>
      <c r="GC214" s="11">
        <f t="shared" si="2022"/>
        <v>-6.6054646850003751E-4</v>
      </c>
      <c r="GD214" s="10">
        <f t="shared" si="2023"/>
        <v>91.410324503948146</v>
      </c>
      <c r="GE214" s="9">
        <f t="shared" si="2024"/>
        <v>87.880217690530159</v>
      </c>
      <c r="GF214" s="9">
        <f t="shared" si="2025"/>
        <v>94.894019295535443</v>
      </c>
      <c r="GG214" s="101">
        <f t="shared" si="2026"/>
        <v>91.387118493032801</v>
      </c>
      <c r="GH214" s="15">
        <f t="shared" si="2027"/>
        <v>-6.8396962319095607E-4</v>
      </c>
      <c r="GI214" s="12"/>
      <c r="GJ214" s="11">
        <f t="shared" si="2028"/>
        <v>-6.7002886295634357E-4</v>
      </c>
      <c r="GK214" s="10">
        <f t="shared" si="2029"/>
        <v>91.470934313358299</v>
      </c>
      <c r="GL214" s="9">
        <f t="shared" si="2030"/>
        <v>87.893074132668673</v>
      </c>
      <c r="GM214" s="9">
        <f t="shared" si="1337"/>
        <v>95.004661229961911</v>
      </c>
      <c r="GN214" s="120">
        <f t="shared" si="2031"/>
        <v>91.448867681315292</v>
      </c>
      <c r="GO214" s="15">
        <f t="shared" si="2032"/>
        <v>-6.9350543701637206E-4</v>
      </c>
      <c r="GP214" s="12"/>
      <c r="GQ214" s="11">
        <f t="shared" si="2033"/>
        <v>-6.7965006422546507E-4</v>
      </c>
      <c r="GR214" s="10">
        <f t="shared" si="2034"/>
        <v>91.532602564129661</v>
      </c>
      <c r="GS214" s="9">
        <f t="shared" si="2035"/>
        <v>87.906291559411017</v>
      </c>
      <c r="GT214" s="9">
        <f t="shared" si="1339"/>
        <v>95.117018825329652</v>
      </c>
      <c r="GU214" s="120">
        <f t="shared" si="2036"/>
        <v>91.511655192370341</v>
      </c>
      <c r="GV214" s="15">
        <f t="shared" si="2037"/>
        <v>-7.0317335572816152E-4</v>
      </c>
      <c r="GW214" s="12"/>
      <c r="GX214" s="11">
        <f t="shared" si="2038"/>
        <v>-6.8940476127537641E-4</v>
      </c>
      <c r="GY214" s="10">
        <f t="shared" si="2039"/>
        <v>91.595312152019659</v>
      </c>
      <c r="GZ214" s="9">
        <f t="shared" si="2040"/>
        <v>87.919880073973829</v>
      </c>
      <c r="HA214" s="9">
        <f t="shared" si="2041"/>
        <v>95.231047761763634</v>
      </c>
      <c r="HB214" s="101">
        <f t="shared" si="2042"/>
        <v>91.575463917868731</v>
      </c>
      <c r="HC214" s="15">
        <f t="shared" si="2043"/>
        <v>-7.1296807211297197E-4</v>
      </c>
      <c r="HD214" s="12"/>
      <c r="HE214" s="11">
        <f t="shared" si="2044"/>
        <v>-6.9928764377105875E-4</v>
      </c>
      <c r="HF214" s="10">
        <f t="shared" si="2045"/>
        <v>91.659045995321975</v>
      </c>
      <c r="HG214" s="9">
        <f t="shared" si="2046"/>
        <v>87.93384978219278</v>
      </c>
      <c r="HH214" s="9">
        <f t="shared" si="2047"/>
        <v>95.346701097199613</v>
      </c>
      <c r="HI214" s="101">
        <f t="shared" si="2048"/>
        <v>91.640275439696197</v>
      </c>
      <c r="HJ214" s="15">
        <f t="shared" si="2049"/>
        <v>-7.2288402299226231E-4</v>
      </c>
      <c r="HK214" s="12"/>
      <c r="HL214" s="11">
        <f t="shared" si="2050"/>
        <v>-7.0929314279573308E-4</v>
      </c>
      <c r="HM214" s="10">
        <f t="shared" si="2051"/>
        <v>91.723785697127539</v>
      </c>
      <c r="HN214" s="9">
        <f t="shared" si="2052"/>
        <v>87.948210773650345</v>
      </c>
      <c r="HO214" s="9">
        <f t="shared" si="2053"/>
        <v>95.463930524567317</v>
      </c>
      <c r="HP214" s="120">
        <f t="shared" si="2054"/>
        <v>91.706070649108824</v>
      </c>
      <c r="HQ214" s="15">
        <f t="shared" si="2055"/>
        <v>-7.3291551366024487E-4</v>
      </c>
      <c r="HR214" s="12"/>
      <c r="HS214" s="11">
        <f t="shared" si="2056"/>
        <v>-7.1941555566043969E-4</v>
      </c>
      <c r="HT214" s="10">
        <f t="shared" si="2057"/>
        <v>91.789512166424146</v>
      </c>
      <c r="HU214" s="9">
        <f t="shared" si="2058"/>
        <v>87.962973106748663</v>
      </c>
      <c r="HV214" s="9">
        <f t="shared" si="2059"/>
        <v>95.582686823349789</v>
      </c>
      <c r="HW214" s="120">
        <f t="shared" si="2060"/>
        <v>91.772829965049226</v>
      </c>
      <c r="HX214" s="15">
        <f t="shared" si="2061"/>
        <v>-7.4305676337457576E-4</v>
      </c>
      <c r="HY214" s="12"/>
      <c r="HZ214" s="11">
        <f t="shared" si="2062"/>
        <v>-7.2964909150612903E-4</v>
      </c>
      <c r="IA214" s="10">
        <f t="shared" si="2063"/>
        <v>91.856205836926989</v>
      </c>
      <c r="IB214" s="9">
        <f t="shared" si="2064"/>
        <v>87.97814679491141</v>
      </c>
      <c r="IC214" s="9">
        <f t="shared" si="2065"/>
        <v>95.702920382625919</v>
      </c>
      <c r="ID214" s="120">
        <f t="shared" si="2066"/>
        <v>91.840533588768665</v>
      </c>
      <c r="IE214" s="15">
        <f t="shared" si="2067"/>
        <v>-7.5330195770779312E-4</v>
      </c>
      <c r="IF214" s="12"/>
      <c r="IG214" s="11">
        <f t="shared" si="2068"/>
        <v>-7.3998792381387121E-4</v>
      </c>
      <c r="IH214" s="10">
        <f t="shared" si="2069"/>
        <v>91.923846922414711</v>
      </c>
      <c r="II214" s="9">
        <f t="shared" si="2070"/>
        <v>87.993741794358399</v>
      </c>
      <c r="IJ214" s="9">
        <f t="shared" si="2071"/>
        <v>95.824579620973381</v>
      </c>
      <c r="IK214" s="120">
        <f t="shared" si="2072"/>
        <v>91.90916070766589</v>
      </c>
      <c r="IL214" s="15">
        <f t="shared" si="2073"/>
        <v>-7.6364509565213159E-4</v>
      </c>
      <c r="IM214" s="12"/>
      <c r="IN214" s="11">
        <f t="shared" si="2074"/>
        <v>-7.5042603686263653E-4</v>
      </c>
      <c r="IO214" s="10">
        <f t="shared" si="2075"/>
        <v>91.99241461710568</v>
      </c>
      <c r="IP214" s="9">
        <f t="shared" si="2076"/>
        <v>88.00976798502731</v>
      </c>
      <c r="IQ214" s="9">
        <f t="shared" si="2077"/>
        <v>95.947611815301968</v>
      </c>
      <c r="IR214" s="120">
        <f t="shared" si="2078"/>
        <v>91.978689900164639</v>
      </c>
      <c r="IS214" s="15">
        <f t="shared" si="2079"/>
        <v>-7.7408007230588374E-4</v>
      </c>
      <c r="IT214" s="12"/>
      <c r="IU214" s="11">
        <f t="shared" si="2080"/>
        <v>-7.6095730867563772E-4</v>
      </c>
      <c r="IV214" s="10">
        <f t="shared" si="2081"/>
        <v>92.061887501796377</v>
      </c>
      <c r="IW214" s="9">
        <f t="shared" si="2082"/>
        <v>88.026235154155515</v>
      </c>
      <c r="IX214" s="9">
        <f t="shared" si="2083"/>
        <v>96.071963298369965</v>
      </c>
      <c r="IY214" s="120">
        <f t="shared" si="2084"/>
        <v>92.04909922626274</v>
      </c>
      <c r="IZ214" s="15">
        <f t="shared" si="2085"/>
        <v>-7.8460069973580065E-4</v>
      </c>
      <c r="JA214" s="12"/>
      <c r="JB214" s="11">
        <f t="shared" si="2086"/>
        <v>-7.7157553192138859E-4</v>
      </c>
      <c r="JC214" s="10">
        <f t="shared" si="2087"/>
        <v>92.132243634470314</v>
      </c>
      <c r="JD214" s="9">
        <f t="shared" si="2088"/>
        <v>88.043152980148037</v>
      </c>
      <c r="JE214" s="9">
        <f t="shared" si="2089"/>
        <v>96.197579497728967</v>
      </c>
      <c r="JF214" s="120">
        <f t="shared" si="2090"/>
        <v>92.120366238938502</v>
      </c>
      <c r="JG214" s="15">
        <f t="shared" si="2091"/>
        <v>-7.9520071234806002E-4</v>
      </c>
      <c r="JH214" s="12"/>
      <c r="JI214" s="11">
        <f t="shared" si="2092"/>
        <v>-7.822744192693147E-4</v>
      </c>
      <c r="JJ214" s="10">
        <f t="shared" si="2093"/>
        <v>92.203460561459195</v>
      </c>
      <c r="JK214" s="9">
        <f t="shared" si="2094"/>
        <v>88.06053101614043</v>
      </c>
      <c r="JL214" s="9">
        <f t="shared" si="2095"/>
        <v>96.324405166814003</v>
      </c>
      <c r="JM214" s="120">
        <f t="shared" si="2096"/>
        <v>92.192468091477224</v>
      </c>
      <c r="JN214" s="15">
        <f t="shared" si="2097"/>
        <v>-8.05873791026548E-4</v>
      </c>
      <c r="JO214" s="12"/>
      <c r="JP214" s="11">
        <f t="shared" si="2098"/>
        <v>-7.9304762759802754E-4</v>
      </c>
      <c r="JQ214" s="10">
        <f t="shared" si="2099"/>
        <v>92.275515424942924</v>
      </c>
      <c r="JR214" s="9">
        <f t="shared" si="2100"/>
        <v>88.078378674122263</v>
      </c>
      <c r="JS214" s="9">
        <f t="shared" si="2101"/>
        <v>96.452384179172455</v>
      </c>
      <c r="JT214" s="120">
        <f t="shared" si="2102"/>
        <v>92.265381426647366</v>
      </c>
      <c r="JU214" s="15">
        <f t="shared" si="2103"/>
        <v>-8.1661354461477753E-4</v>
      </c>
      <c r="JV214" s="12"/>
      <c r="JW214" s="11">
        <f t="shared" si="2104"/>
        <v>-8.0388873937551242E-4</v>
      </c>
      <c r="JX214" s="10">
        <f t="shared" si="2105"/>
        <v>92.348384851390563</v>
      </c>
      <c r="JY214" s="9">
        <f t="shared" si="2106"/>
        <v>88.096705207808881</v>
      </c>
      <c r="JZ214" s="9">
        <f t="shared" si="2107"/>
        <v>96.581459377328017</v>
      </c>
      <c r="KA214" s="120">
        <f t="shared" si="2108"/>
        <v>92.339082292568449</v>
      </c>
      <c r="KB214" s="15">
        <f t="shared" si="2109"/>
        <v>-8.274134968477661E-4</v>
      </c>
      <c r="KC214" s="12"/>
      <c r="KD214" s="11">
        <f t="shared" si="2110"/>
        <v>-8.1479124950896941E-4</v>
      </c>
      <c r="KE214" s="10">
        <f t="shared" si="2111"/>
        <v>92.422044866788866</v>
      </c>
      <c r="KF214" s="9">
        <f t="shared" si="2112"/>
        <v>88.115519694462222</v>
      </c>
      <c r="KG214" s="9">
        <f t="shared" si="2113"/>
        <v>96.711572918832616</v>
      </c>
      <c r="KH214" s="120">
        <f t="shared" si="2114"/>
        <v>92.413546306647419</v>
      </c>
      <c r="KI214" s="15">
        <f t="shared" si="2115"/>
        <v>-8.3826712187100587E-4</v>
      </c>
      <c r="KJ214" s="12"/>
      <c r="KK214" s="11">
        <f t="shared" si="2116"/>
        <v>-8.2574860099581275E-4</v>
      </c>
      <c r="KL214" s="10">
        <f t="shared" si="2117"/>
        <v>92.496471061027876</v>
      </c>
      <c r="KM214" s="9">
        <f t="shared" si="2118"/>
        <v>88.134831017871292</v>
      </c>
      <c r="KN214" s="9">
        <f t="shared" si="2119"/>
        <v>96.842666335734464</v>
      </c>
      <c r="KO214" s="120">
        <f t="shared" si="2120"/>
        <v>92.488748676802885</v>
      </c>
      <c r="KP214" s="15">
        <f t="shared" si="2121"/>
        <v>-8.4916785169934881E-4</v>
      </c>
      <c r="KQ214" s="12"/>
      <c r="KR214" s="11">
        <f t="shared" si="2122"/>
        <v>-8.367541924060118E-4</v>
      </c>
      <c r="KS214" s="10">
        <f t="shared" si="2123"/>
        <v>92.571638608984216</v>
      </c>
      <c r="KT214" s="9">
        <f t="shared" si="2124"/>
        <v>88.154647851329472</v>
      </c>
      <c r="KU214" s="9">
        <f t="shared" si="2125"/>
        <v>96.97468059673291</v>
      </c>
      <c r="KV214" s="120">
        <f t="shared" si="2126"/>
        <v>92.564664224031191</v>
      </c>
      <c r="KW214" s="15">
        <f t="shared" si="2127"/>
        <v>-8.6010908393821582E-4</v>
      </c>
      <c r="KX214" s="12"/>
      <c r="KY214" s="11">
        <f t="shared" si="2128"/>
        <v>-8.4780138563443055E-4</v>
      </c>
      <c r="KZ214" s="10">
        <f t="shared" si="2129"/>
        <v>92.64752229296802</v>
      </c>
      <c r="LA214" s="9">
        <f t="shared" si="2130"/>
        <v>88.174978640669295</v>
      </c>
      <c r="LB214" s="9">
        <f t="shared" si="2131"/>
        <v>97.107556172299681</v>
      </c>
      <c r="LC214" s="120">
        <f t="shared" si="2132"/>
        <v>92.641267406484488</v>
      </c>
      <c r="LD214" s="15">
        <f t="shared" si="2133"/>
        <v>-8.7108418978848955E-4</v>
      </c>
      <c r="LE214" s="12"/>
      <c r="LF214" s="11">
        <f t="shared" si="2134"/>
        <v>-8.5888351394479846E-4</v>
      </c>
      <c r="LG214" s="10">
        <f t="shared" si="2135"/>
        <v>92.72409652670558</v>
      </c>
      <c r="LH214" s="9">
        <f t="shared" si="2136"/>
        <v>88.195831587418596</v>
      </c>
      <c r="LI214" s="9">
        <f t="shared" si="2137"/>
        <v>97.241233102480933</v>
      </c>
      <c r="LJ214" s="120">
        <f t="shared" si="2138"/>
        <v>92.718532344949764</v>
      </c>
      <c r="LK214" s="15">
        <f t="shared" si="2139"/>
        <v>-8.8208652230097246E-4</v>
      </c>
      <c r="LL214" s="12"/>
      <c r="LM214" s="11">
        <f t="shared" si="2140"/>
        <v>-8.6999389027117471E-4</v>
      </c>
      <c r="LN214" s="10">
        <f t="shared" si="2141"/>
        <v>92.801335380747304</v>
      </c>
      <c r="LO214" s="9">
        <f t="shared" si="2142"/>
        <v>88.217214632141946</v>
      </c>
      <c r="LP214" s="9">
        <f t="shared" si="2143"/>
        <v>97.375651067078451</v>
      </c>
      <c r="LQ214" s="120">
        <f t="shared" si="2144"/>
        <v>92.796432849610198</v>
      </c>
      <c r="LR214" s="15">
        <f t="shared" si="2145"/>
        <v>-8.9310942484480561E-4</v>
      </c>
      <c r="LS214" s="12"/>
      <c r="LT214" s="11">
        <f t="shared" si="2146"/>
        <v>-8.8112581574120317E-4</v>
      </c>
      <c r="LU214" s="10">
        <f t="shared" si="2147"/>
        <v>92.879212609182659</v>
      </c>
      <c r="LV214" s="9">
        <f t="shared" si="2148"/>
        <v>88.239135438031482</v>
      </c>
      <c r="LW214" s="9">
        <f t="shared" si="2149"/>
        <v>97.510749457909697</v>
      </c>
      <c r="LX214" s="120">
        <f t="shared" si="2150"/>
        <v>92.874942447970597</v>
      </c>
      <c r="LY214" s="15">
        <f t="shared" si="2151"/>
        <v>-9.041462397542851E-4</v>
      </c>
      <c r="LZ214" s="12"/>
      <c r="MA214" s="11">
        <f t="shared" si="2152"/>
        <v>-8.9227258838549023E-4</v>
      </c>
      <c r="MB214" s="10">
        <f t="shared" si="2153"/>
        <v>92.957701677544236</v>
      </c>
      <c r="MC214" s="9">
        <f t="shared" si="2154"/>
        <v>88.261601374810795</v>
      </c>
      <c r="MD214" s="9">
        <f t="shared" si="2155"/>
        <v>97.646467452816694</v>
      </c>
      <c r="ME214" s="120">
        <f t="shared" si="2156"/>
        <v>92.954034413813744</v>
      </c>
      <c r="MF214" s="15">
        <f t="shared" si="2157"/>
        <v>-9.1519031711568416E-4</v>
      </c>
      <c r="MG214" s="12"/>
      <c r="MH214" s="11">
        <f t="shared" si="2158"/>
        <v>-9.0342751199456539E-4</v>
      </c>
      <c r="MI214" s="10">
        <f t="shared" si="2159"/>
        <v>93.036775791767909</v>
      </c>
      <c r="MJ214" s="9">
        <f t="shared" si="2160"/>
        <v>88.28461950301454</v>
      </c>
      <c r="MK214" s="9">
        <f t="shared" si="2161"/>
        <v>97.782744091103055</v>
      </c>
      <c r="ML214" s="120">
        <f t="shared" si="2162"/>
        <v>93.03368179705879</v>
      </c>
      <c r="MM214" s="15">
        <f t="shared" si="2163"/>
        <v>-9.262350236567252E-4</v>
      </c>
      <c r="MN214" s="12"/>
      <c r="MO214" s="11">
        <f t="shared" si="2164"/>
        <v>-9.1458390508578687E-4</v>
      </c>
      <c r="MP214" s="10">
        <f t="shared" si="2165"/>
        <v>93.116407928080065</v>
      </c>
      <c r="MQ214" s="9">
        <f t="shared" si="2166"/>
        <v>88.308196558705404</v>
      </c>
      <c r="MR214" s="9">
        <f t="shared" si="2167"/>
        <v>97.919518350060443</v>
      </c>
      <c r="MS214" s="120">
        <f t="shared" si="2168"/>
        <v>93.113857454382924</v>
      </c>
      <c r="MT214" s="15">
        <f t="shared" si="2169"/>
        <v>-9.3727375169962168E-4</v>
      </c>
      <c r="MU214" s="12"/>
      <c r="MV214" s="11">
        <f t="shared" si="2170"/>
        <v>-9.2573510994092573E-4</v>
      </c>
      <c r="MW214" s="10">
        <f t="shared" si="2171"/>
        <v>93.19657086367323</v>
      </c>
      <c r="MX214" s="9">
        <f t="shared" si="2172"/>
        <v>88.332338938688437</v>
      </c>
      <c r="MY214" s="9">
        <f t="shared" si="1385"/>
        <v>98.056729222248109</v>
      </c>
      <c r="MZ214" s="120">
        <f t="shared" si="2173"/>
        <v>93.194534080468273</v>
      </c>
      <c r="NA214" s="15">
        <f t="shared" si="2174"/>
        <v>-9.4829992813905541E-4</v>
      </c>
      <c r="NB214" s="12"/>
      <c r="NC214" s="11">
        <f t="shared" si="1828"/>
        <v>-9.3687450167544682E-4</v>
      </c>
      <c r="ND214" s="10">
        <f t="shared" si="1632"/>
        <v>93.277237208031551</v>
      </c>
      <c r="NE214" s="9">
        <f t="shared" si="1386"/>
        <v>88.357052686280653</v>
      </c>
      <c r="NF214" s="9">
        <f t="shared" si="1387"/>
        <v>98.194315793183463</v>
      </c>
      <c r="NG214" s="120">
        <f t="shared" si="1633"/>
        <v>93.275684239732058</v>
      </c>
      <c r="NH214" s="15">
        <f t="shared" si="1634"/>
        <v>-9.5930702340610893E-4</v>
      </c>
      <c r="NI214" s="12"/>
      <c r="NJ214" s="11">
        <f t="shared" si="1829"/>
        <v>-9.479954973001199E-4</v>
      </c>
      <c r="NK214" s="10">
        <f t="shared" si="1635"/>
        <v>93.358379434763606</v>
      </c>
      <c r="NL214" s="9">
        <f t="shared" si="1388"/>
        <v>88.382343477691563</v>
      </c>
      <c r="NM214" s="9">
        <f t="shared" si="1389"/>
        <v>98.332217318603966</v>
      </c>
      <c r="NN214" s="120">
        <f t="shared" si="1636"/>
        <v>93.357280398147765</v>
      </c>
      <c r="NO214" s="15">
        <f t="shared" si="1637"/>
        <v>-9.7028856033079644E-4</v>
      </c>
      <c r="NP214" s="12"/>
      <c r="NQ214" s="11">
        <f t="shared" si="1830"/>
        <v>-9.5909156468702752E-4</v>
      </c>
      <c r="NR214" s="10">
        <f t="shared" si="1638"/>
        <v>93.439969913548651</v>
      </c>
      <c r="NS214" s="9">
        <f t="shared" si="1390"/>
        <v>88.408216609065036</v>
      </c>
      <c r="NT214" s="9">
        <f t="shared" si="1391"/>
        <v>98.470373032953887</v>
      </c>
      <c r="NU214" s="120">
        <f t="shared" si="1639"/>
        <v>93.439294821009469</v>
      </c>
      <c r="NV214" s="15">
        <f t="shared" si="1640"/>
        <v>-9.8123809672978905E-4</v>
      </c>
      <c r="NW214" s="12"/>
      <c r="NX214" s="11">
        <f t="shared" si="1831"/>
        <v>-9.7015620512942941E-4</v>
      </c>
      <c r="NY214" s="10">
        <f t="shared" si="1641"/>
        <v>93.521980807346836</v>
      </c>
      <c r="NZ214" s="9">
        <f t="shared" si="1392"/>
        <v>88.434676982819795</v>
      </c>
      <c r="OA214" s="9">
        <f t="shared" si="1393"/>
        <v>98.608722423853663</v>
      </c>
      <c r="OB214" s="120">
        <f t="shared" si="1642"/>
        <v>93.521699703336736</v>
      </c>
      <c r="OC214" s="15">
        <f t="shared" si="1643"/>
        <v>-9.9214925350406551E-4</v>
      </c>
      <c r="OD214" s="12"/>
      <c r="OE214" s="11">
        <f t="shared" si="1832"/>
        <v>-9.81182981647714E-4</v>
      </c>
      <c r="OF214" s="10">
        <f t="shared" si="1644"/>
        <v>93.604384203465287</v>
      </c>
      <c r="OG214" s="9">
        <f t="shared" si="1394"/>
        <v>88.461729095729737</v>
      </c>
      <c r="OH214" s="9">
        <f t="shared" si="1395"/>
        <v>98.747205542091393</v>
      </c>
      <c r="OI214" s="120">
        <f t="shared" si="1645"/>
        <v>93.604467318910565</v>
      </c>
      <c r="OJ214" s="15">
        <f t="shared" si="1646"/>
        <v>-1.0030157460309481E-3</v>
      </c>
      <c r="OK214" s="12"/>
      <c r="OL214" s="11">
        <f t="shared" si="1833"/>
        <v>-9.9216555062058964E-4</v>
      </c>
      <c r="OM214" s="10">
        <f t="shared" si="1647"/>
        <v>93.687152263402766</v>
      </c>
      <c r="ON214" s="9">
        <f t="shared" si="1396"/>
        <v>88.489377029047873</v>
      </c>
      <c r="OO214" s="9">
        <f t="shared" si="1397"/>
        <v>98.885762900804224</v>
      </c>
      <c r="OP214" s="120">
        <f t="shared" si="1648"/>
        <v>93.687569964926041</v>
      </c>
      <c r="OQ214" s="15">
        <f t="shared" si="1649"/>
        <v>-1.0138313752955954E-3</v>
      </c>
      <c r="OR214" s="12"/>
      <c r="OS214" s="11">
        <f t="shared" si="1834"/>
        <v>-1.0030976529521779E-3</v>
      </c>
      <c r="OT214" s="10">
        <f t="shared" si="1650"/>
        <v>93.770257167258734</v>
      </c>
      <c r="OU214" s="9">
        <f t="shared" si="1398"/>
        <v>88.517624438562677</v>
      </c>
      <c r="OV214" s="9">
        <f t="shared" si="1399"/>
        <v>99.024335404492447</v>
      </c>
      <c r="OW214" s="120">
        <f t="shared" si="1651"/>
        <v>93.770979921527555</v>
      </c>
      <c r="OX214" s="15">
        <f t="shared" si="1652"/>
        <v>-1.0245900219383018E-3</v>
      </c>
      <c r="OY214" s="12"/>
      <c r="OZ214" s="11">
        <f t="shared" si="1835"/>
        <v>-1.0139731081688903E-3</v>
      </c>
      <c r="PA214" s="10">
        <f t="shared" si="1653"/>
        <v>93.853671073103158</v>
      </c>
      <c r="PB214" s="9">
        <f t="shared" si="1400"/>
        <v>88.546474544737492</v>
      </c>
      <c r="PC214" s="9">
        <f t="shared" si="1401"/>
        <v>99.162863721534379</v>
      </c>
      <c r="PD214" s="120">
        <f t="shared" si="1654"/>
        <v>93.854669133135928</v>
      </c>
      <c r="PE214" s="15">
        <f t="shared" si="1655"/>
        <v>-1.0352855860251882E-3</v>
      </c>
      <c r="PF214" s="12"/>
      <c r="PG214" s="11">
        <f t="shared" si="1836"/>
        <v>-1.0247857539390393E-3</v>
      </c>
      <c r="PH214" s="10">
        <f t="shared" si="1656"/>
        <v>93.937365796602393</v>
      </c>
      <c r="PI214" s="9">
        <f t="shared" si="1402"/>
        <v>88.575930119840621</v>
      </c>
      <c r="PJ214" s="9">
        <f t="shared" si="1403"/>
        <v>99.301289796976633</v>
      </c>
      <c r="PK214" s="120">
        <f t="shared" si="1657"/>
        <v>93.93860995840862</v>
      </c>
      <c r="PL214" s="15">
        <f t="shared" si="1658"/>
        <v>-1.0459121358270377E-3</v>
      </c>
      <c r="PM214" s="12"/>
      <c r="PN214" s="11">
        <f t="shared" si="1837"/>
        <v>-1.0355295957457777E-3</v>
      </c>
      <c r="PO214" s="10">
        <f t="shared" si="1659"/>
        <v>94.021313565170502</v>
      </c>
      <c r="PP214" s="9">
        <f t="shared" si="1404"/>
        <v>88.605993483887005</v>
      </c>
      <c r="PQ214" s="9">
        <f t="shared" si="1405"/>
        <v>99.439556220525674</v>
      </c>
      <c r="PR214" s="120">
        <f t="shared" si="1660"/>
        <v>94.022774852206339</v>
      </c>
      <c r="PS214" s="15">
        <f t="shared" si="1661"/>
        <v>-1.0564638465830616E-3</v>
      </c>
      <c r="PT214" s="12"/>
      <c r="PU214" s="11">
        <f t="shared" si="1838"/>
        <v>-1.0461987454177693E-3</v>
      </c>
      <c r="PV214" s="10">
        <f t="shared" si="1662"/>
        <v>94.10548669831141</v>
      </c>
      <c r="PW214" s="9">
        <f t="shared" si="1406"/>
        <v>88.636666497733614</v>
      </c>
      <c r="PX214" s="9">
        <f t="shared" si="1407"/>
        <v>99.577605087695673</v>
      </c>
      <c r="PY214" s="120">
        <f t="shared" si="1663"/>
        <v>94.107135792714644</v>
      </c>
      <c r="PZ214" s="15">
        <f t="shared" si="1664"/>
        <v>-1.0669348901160003E-3</v>
      </c>
      <c r="QA214" s="12"/>
      <c r="QB214" s="11">
        <f t="shared" si="1839"/>
        <v>-1.0567873102085279E-3</v>
      </c>
      <c r="QC214" s="10">
        <f t="shared" si="1665"/>
        <v>94.189857031590861</v>
      </c>
      <c r="QD214" s="9">
        <f t="shared" si="1408"/>
        <v>88.667950550243987</v>
      </c>
      <c r="QE214" s="9">
        <f t="shared" si="1409"/>
        <v>99.715380333302022</v>
      </c>
      <c r="QF214" s="120">
        <f t="shared" si="1666"/>
        <v>94.191665441773011</v>
      </c>
      <c r="QG214" s="15">
        <f t="shared" si="1667"/>
        <v>-1.0773196636406808E-3</v>
      </c>
      <c r="QH214" s="12"/>
      <c r="QI214" s="11">
        <f t="shared" si="1840"/>
        <v>-1.0672896229809033E-3</v>
      </c>
      <c r="QJ214" s="10">
        <f t="shared" si="1668"/>
        <v>94.274397083651792</v>
      </c>
      <c r="QK214" s="9">
        <f t="shared" si="1410"/>
        <v>88.699846559240541</v>
      </c>
      <c r="QL214" s="9">
        <f t="shared" si="1411"/>
        <v>99.852825326708469</v>
      </c>
      <c r="QM214" s="120">
        <f t="shared" si="1669"/>
        <v>94.276335942974498</v>
      </c>
      <c r="QN214" s="15">
        <f t="shared" si="1670"/>
        <v>-1.0876125551652262E-3</v>
      </c>
      <c r="QO214" s="12"/>
      <c r="QP214" s="11">
        <f t="shared" si="1841"/>
        <v>-1.0777000063758534E-3</v>
      </c>
      <c r="QQ214" s="10">
        <f t="shared" si="1671"/>
        <v>94.359078847579838</v>
      </c>
      <c r="QR214" s="9">
        <f t="shared" si="1412"/>
        <v>88.732354959338025</v>
      </c>
      <c r="QS214" s="9">
        <f t="shared" si="1413"/>
        <v>99.989884922398844</v>
      </c>
      <c r="QT214" s="120">
        <f t="shared" si="1672"/>
        <v>94.361119940868434</v>
      </c>
      <c r="QU214" s="15">
        <f t="shared" si="1673"/>
        <v>-1.0978081446445197E-3</v>
      </c>
      <c r="QV214" s="12"/>
      <c r="QW214" s="11">
        <f t="shared" si="1842"/>
        <v>-1.0880129752044905E-3</v>
      </c>
      <c r="QX214" s="10">
        <f t="shared" si="1674"/>
        <v>94.443874816107041</v>
      </c>
      <c r="QY214" s="9">
        <f t="shared" si="1414"/>
        <v>88.765475702162973</v>
      </c>
      <c r="QZ214" s="9">
        <f t="shared" si="1415"/>
        <v>100.12650353726872</v>
      </c>
      <c r="RA214" s="120">
        <f t="shared" si="1675"/>
        <v>94.445989619715846</v>
      </c>
      <c r="RB214" s="15">
        <f t="shared" si="1676"/>
        <v>-1.1079010164607279E-3</v>
      </c>
      <c r="RC214" s="12"/>
      <c r="RD214" s="11">
        <f t="shared" si="1843"/>
        <v>-1.0982230479378362E-3</v>
      </c>
      <c r="RE214" s="10">
        <f t="shared" si="1677"/>
        <v>94.528757014903533</v>
      </c>
      <c r="RF214" s="9">
        <f t="shared" si="1416"/>
        <v>88.799208245978818</v>
      </c>
      <c r="RG214" s="9">
        <f t="shared" si="1417"/>
        <v>100.26262699369205</v>
      </c>
      <c r="RH214" s="120">
        <f t="shared" si="1678"/>
        <v>94.530917619835435</v>
      </c>
      <c r="RI214" s="15">
        <f t="shared" si="1679"/>
        <v>-1.1178859401666317E-3</v>
      </c>
      <c r="RJ214" s="12"/>
      <c r="RK214" s="11">
        <f t="shared" si="1844"/>
        <v>-1.1083249285935869E-3</v>
      </c>
      <c r="RL214" s="10">
        <f t="shared" si="1680"/>
        <v>94.613697924452836</v>
      </c>
      <c r="RM214" s="9">
        <f t="shared" si="1418"/>
        <v>88.83355155672642</v>
      </c>
      <c r="RN214" s="9">
        <f t="shared" si="1419"/>
        <v>100.39820081611259</v>
      </c>
      <c r="RO214" s="120">
        <f t="shared" si="1681"/>
        <v>94.615876186419513</v>
      </c>
      <c r="RP214" s="15">
        <f t="shared" si="1682"/>
        <v>-1.127757704271702E-3</v>
      </c>
      <c r="RQ214" s="12"/>
      <c r="RR214" s="11">
        <f t="shared" si="1845"/>
        <v>-1.1183133396360581E-3</v>
      </c>
      <c r="RS214" s="10">
        <f t="shared" si="1683"/>
        <v>94.69866962396776</v>
      </c>
      <c r="RT214" s="9">
        <f t="shared" si="1420"/>
        <v>88.868504099577962</v>
      </c>
      <c r="RU214" s="9">
        <f t="shared" si="1421"/>
        <v>100.53317532889245</v>
      </c>
      <c r="RV214" s="120">
        <f t="shared" si="1684"/>
        <v>94.700839714235201</v>
      </c>
      <c r="RW214" s="15">
        <f t="shared" si="1685"/>
        <v>-1.1375116141960789E-3</v>
      </c>
      <c r="RX214" s="12"/>
      <c r="RY214" s="11">
        <f t="shared" si="1846"/>
        <v>-1.1281835230269406E-3</v>
      </c>
      <c r="RZ214" s="10">
        <f t="shared" si="1686"/>
        <v>94.783646351656159</v>
      </c>
      <c r="SA214" s="9">
        <f t="shared" si="1422"/>
        <v>88.904063861992526</v>
      </c>
      <c r="SB214" s="9">
        <f t="shared" si="1423"/>
        <v>100.66753044151952</v>
      </c>
      <c r="SC214" s="120">
        <f t="shared" si="1687"/>
        <v>94.785797151756015</v>
      </c>
      <c r="SD214" s="15">
        <f t="shared" si="1688"/>
        <v>-1.1471459070180542E-3</v>
      </c>
      <c r="SE214" s="12"/>
      <c r="SF214" s="11">
        <f t="shared" si="1847"/>
        <v>-1.1379336699974525E-3</v>
      </c>
      <c r="SG214" s="10">
        <f t="shared" si="1689"/>
        <v>94.868616985515473</v>
      </c>
      <c r="SH214" s="9">
        <f t="shared" si="1424"/>
        <v>88.940228530724895</v>
      </c>
      <c r="SI214" s="9">
        <f t="shared" si="1425"/>
        <v>100.80125646040057</v>
      </c>
      <c r="SJ214" s="120">
        <f t="shared" si="1690"/>
        <v>94.870742495562723</v>
      </c>
      <c r="SK214" s="15">
        <f t="shared" si="1691"/>
        <v>-1.1566598630232503E-3</v>
      </c>
      <c r="SL214" s="12"/>
      <c r="SM214" s="11">
        <f t="shared" si="1848"/>
        <v>-1.1475630217679807E-3</v>
      </c>
      <c r="SN214" s="10">
        <f t="shared" si="1692"/>
        <v>94.953575481580458</v>
      </c>
      <c r="SO214" s="9">
        <f t="shared" si="1426"/>
        <v>88.976995556748975</v>
      </c>
      <c r="SP214" s="9">
        <f t="shared" si="1427"/>
        <v>100.93434477783028</v>
      </c>
      <c r="SQ214" s="120">
        <f t="shared" si="1693"/>
        <v>94.955670167289625</v>
      </c>
      <c r="SR214" s="15">
        <f t="shared" si="1694"/>
        <v>-1.1660528913833581E-3</v>
      </c>
      <c r="SS214" s="12"/>
      <c r="ST214" s="11">
        <f t="shared" si="1849"/>
        <v>-1.1570709498236339E-3</v>
      </c>
      <c r="SU214" s="10">
        <f t="shared" si="1695"/>
        <v>95.038516222944736</v>
      </c>
      <c r="SV214" s="9">
        <f t="shared" si="1428"/>
        <v>89.014362164391144</v>
      </c>
      <c r="SW214" s="9">
        <f t="shared" si="1429"/>
        <v>101.06678782878517</v>
      </c>
      <c r="SX214" s="120">
        <f t="shared" si="1696"/>
        <v>95.040574996588163</v>
      </c>
      <c r="SY214" s="15">
        <f t="shared" si="1697"/>
        <v>-1.175324525052115E-3</v>
      </c>
      <c r="SZ214" s="12"/>
      <c r="TA214" s="11">
        <f t="shared" si="1850"/>
        <v>-1.1664569508218468E-3</v>
      </c>
      <c r="TB214" s="10">
        <f t="shared" si="1698"/>
        <v>95.123434002724792</v>
      </c>
      <c r="TC214" s="9">
        <f t="shared" si="1430"/>
        <v>89.052325360509897</v>
      </c>
      <c r="TD214" s="9">
        <f t="shared" si="1431"/>
        <v>101.19857904786548</v>
      </c>
      <c r="TE214" s="120">
        <f t="shared" si="1699"/>
        <v>95.125452204187695</v>
      </c>
      <c r="TF214" s="15">
        <f t="shared" si="1700"/>
        <v>-1.1844744156712013E-3</v>
      </c>
      <c r="TG214" s="12"/>
      <c r="TH214" s="11">
        <f t="shared" si="1851"/>
        <v>-1.1757206415058475E-3</v>
      </c>
      <c r="TI214" s="10">
        <f t="shared" si="1701"/>
        <v>95.208324007113958</v>
      </c>
      <c r="TJ214" s="9">
        <f t="shared" si="1432"/>
        <v>89.090881943694569</v>
      </c>
      <c r="TK214" s="9">
        <f t="shared" si="1433"/>
        <v>101.32971282649599</v>
      </c>
      <c r="TL214" s="120">
        <f t="shared" si="1702"/>
        <v>95.210297385095288</v>
      </c>
      <c r="TM214" s="15">
        <f t="shared" si="1703"/>
        <v>-1.1935023284995283E-3</v>
      </c>
      <c r="TN214" s="12"/>
      <c r="TO214" s="11">
        <f t="shared" si="1852"/>
        <v>-1.1848617536376657E-3</v>
      </c>
      <c r="TP214" s="10">
        <f t="shared" si="1704"/>
        <v>95.293181798568639</v>
      </c>
      <c r="TQ214" s="9">
        <f t="shared" si="1434"/>
        <v>89.130028513456992</v>
      </c>
      <c r="TR214" s="9">
        <f t="shared" si="1435"/>
        <v>101.46018447048438</v>
      </c>
      <c r="TS214" s="120">
        <f t="shared" si="1705"/>
        <v>95.295106491970685</v>
      </c>
      <c r="TT214" s="15">
        <f t="shared" si="1706"/>
        <v>-1.2024081373780732E-3</v>
      </c>
      <c r="TU214" s="12"/>
      <c r="TV214" s="11">
        <f t="shared" si="1853"/>
        <v>-1.1938801289630083E-3</v>
      </c>
      <c r="TW214" s="10">
        <f t="shared" si="1707"/>
        <v>95.378003299163481</v>
      </c>
      <c r="TX214" s="9">
        <f t="shared" si="1436"/>
        <v>89.169761479391909</v>
      </c>
      <c r="TY214" s="9">
        <f t="shared" si="1437"/>
        <v>101.58999015802696</v>
      </c>
      <c r="TZ214" s="120">
        <f t="shared" si="1708"/>
        <v>95.379875818709436</v>
      </c>
      <c r="UA214" s="15">
        <f t="shared" si="1709"/>
        <v>-1.2111918197414031E-3</v>
      </c>
      <c r="UB214" s="12"/>
      <c r="UC214" s="11">
        <f t="shared" si="1854"/>
        <v>-1.2027757142194094E-3</v>
      </c>
      <c r="UD214" s="10">
        <f t="shared" si="1710"/>
        <v>95.462784774148759</v>
      </c>
      <c r="UE214" s="9">
        <f t="shared" si="1438"/>
        <v>89.210077070283077</v>
      </c>
      <c r="UF214" s="9">
        <f t="shared" si="1439"/>
        <v>101.71912689825128</v>
      </c>
      <c r="UG214" s="120">
        <f t="shared" si="1711"/>
        <v>95.464601984267176</v>
      </c>
      <c r="UH214" s="15">
        <f t="shared" si="1712"/>
        <v>-1.2198534516868267E-3</v>
      </c>
      <c r="UI214" s="12"/>
      <c r="UJ214" s="11">
        <f t="shared" si="1855"/>
        <v>-1.2115485561987687E-3</v>
      </c>
      <c r="UK214" s="10">
        <f t="shared" si="1713"/>
        <v>95.547522815743662</v>
      </c>
      <c r="UL214" s="9">
        <f t="shared" si="1440"/>
        <v>89.25097134313387</v>
      </c>
      <c r="UM214" s="9">
        <f t="shared" si="1441"/>
        <v>101.84759249036632</v>
      </c>
      <c r="UN214" s="120">
        <f t="shared" si="1714"/>
        <v>95.54928191675009</v>
      </c>
      <c r="UO214" s="15">
        <f t="shared" si="1715"/>
        <v>-1.2283932031101855E-3</v>
      </c>
      <c r="UP214" s="12"/>
      <c r="UQ214" s="11">
        <f t="shared" si="1856"/>
        <v>-1.220198796873495E-3</v>
      </c>
      <c r="UR214" s="10">
        <f t="shared" si="1716"/>
        <v>95.632214327190724</v>
      </c>
      <c r="US214" s="9">
        <f t="shared" si="1442"/>
        <v>89.292440192102461</v>
      </c>
      <c r="UT214" s="9">
        <f t="shared" si="1443"/>
        <v>101.9753854834962</v>
      </c>
      <c r="UU214" s="120">
        <f t="shared" si="1717"/>
        <v>95.633912837799329</v>
      </c>
      <c r="UV214" s="15">
        <f t="shared" si="1718"/>
        <v>-1.2368113329175852E-3</v>
      </c>
      <c r="UW214" s="12"/>
      <c r="UX214" s="11">
        <f t="shared" si="1857"/>
        <v>-1.2287266685957802E-3</v>
      </c>
      <c r="UY214" s="10">
        <f t="shared" si="1719"/>
        <v>95.716856507099735</v>
      </c>
      <c r="UZ214" s="9">
        <f t="shared" si="1444"/>
        <v>89.334479357323488</v>
      </c>
      <c r="VA214" s="9">
        <f t="shared" si="1445"/>
        <v>102.10250513725612</v>
      </c>
      <c r="VB214" s="120">
        <f t="shared" si="1720"/>
        <v>95.718492247289802</v>
      </c>
      <c r="VC214" s="15">
        <f t="shared" si="1721"/>
        <v>-1.2451081843205848E-3</v>
      </c>
      <c r="VD214" s="12"/>
      <c r="VE214" s="11">
        <f t="shared" si="1858"/>
        <v>-1.2371324893777557E-3</v>
      </c>
      <c r="VF214" s="10">
        <f t="shared" si="1722"/>
        <v>95.801446834102052</v>
      </c>
      <c r="VG214" s="9">
        <f t="shared" si="1446"/>
        <v>89.377084433599222</v>
      </c>
      <c r="VH214" s="9">
        <f t="shared" si="1447"/>
        <v>102.22895138312708</v>
      </c>
      <c r="VI214" s="120">
        <f t="shared" si="1723"/>
        <v>95.803017908363159</v>
      </c>
      <c r="VJ214" s="15">
        <f t="shared" si="1724"/>
        <v>-1.2532841802220124E-3</v>
      </c>
      <c r="VK214" s="12"/>
      <c r="VL214" s="11">
        <f t="shared" si="1859"/>
        <v>-1.245416658259838E-3</v>
      </c>
      <c r="VM214" s="10">
        <f t="shared" si="1725"/>
        <v>95.885983051835382</v>
      </c>
      <c r="VN214" s="9">
        <f t="shared" si="1448"/>
        <v>89.420250878945083</v>
      </c>
      <c r="VO214" s="9">
        <f t="shared" si="1449"/>
        <v>102.3547247866794</v>
      </c>
      <c r="VP214" s="120">
        <f t="shared" si="1726"/>
        <v>95.887487832812241</v>
      </c>
      <c r="VQ214" s="15">
        <f t="shared" si="1727"/>
        <v>-1.2613398186987394E-3</v>
      </c>
      <c r="VR214" s="12"/>
      <c r="VS214" s="11">
        <f t="shared" si="1860"/>
        <v>-1.2535796507738538E-3</v>
      </c>
      <c r="VT214" s="10">
        <f t="shared" si="1728"/>
        <v>95.970463154276899</v>
      </c>
      <c r="VU214" s="9">
        <f t="shared" si="1450"/>
        <v>89.463974022975535</v>
      </c>
      <c r="VV214" s="9">
        <f t="shared" si="1451"/>
        <v>102.479826510691</v>
      </c>
      <c r="VW214" s="120">
        <f t="shared" si="1729"/>
        <v>95.971900266833273</v>
      </c>
      <c r="VX214" s="15">
        <f t="shared" si="1730"/>
        <v>-1.269275668587309E-3</v>
      </c>
      <c r="VY214" s="12"/>
      <c r="VZ214" s="11">
        <f t="shared" si="1861"/>
        <v>-1.2616220145070141E-3</v>
      </c>
      <c r="WA214" s="10">
        <f t="shared" si="1731"/>
        <v>96.05488537144123</v>
      </c>
      <c r="WB214" s="9">
        <f t="shared" si="1452"/>
        <v>89.508249075117931</v>
      </c>
      <c r="WC214" s="9">
        <f t="shared" si="1453"/>
        <v>102.6042582791907</v>
      </c>
      <c r="WD214" s="120">
        <f t="shared" si="1732"/>
        <v>96.056253677154317</v>
      </c>
      <c r="WE214" s="15">
        <f t="shared" si="1733"/>
        <v>-1.2770923651765022E-3</v>
      </c>
      <c r="WF214" s="12"/>
      <c r="WG214" s="11">
        <f t="shared" si="1862"/>
        <v>-1.2695443647710125E-3</v>
      </c>
      <c r="WH214" s="10">
        <f t="shared" si="1734"/>
        <v>96.139248155452364</v>
      </c>
      <c r="WI214" s="9">
        <f t="shared" si="1454"/>
        <v>89.553071132643083</v>
      </c>
      <c r="WJ214" s="9">
        <f t="shared" si="1455"/>
        <v>102.7280223424665</v>
      </c>
      <c r="WK214" s="120">
        <f t="shared" si="1735"/>
        <v>96.140546737554786</v>
      </c>
      <c r="WL214" s="15">
        <f t="shared" si="1736"/>
        <v>-1.2847906060119241E-3</v>
      </c>
      <c r="WM214" s="12"/>
      <c r="WN214" s="11">
        <f t="shared" si="1863"/>
        <v>-1.2773473803815098E-3</v>
      </c>
      <c r="WO214" s="10">
        <f t="shared" si="1737"/>
        <v>96.223550167004475</v>
      </c>
      <c r="WP214" s="9">
        <f t="shared" si="1456"/>
        <v>89.598435188502862</v>
      </c>
      <c r="WQ214" s="9">
        <f t="shared" si="1457"/>
        <v>102.85112144305894</v>
      </c>
      <c r="WR214" s="120">
        <f t="shared" si="1738"/>
        <v>96.224778315780895</v>
      </c>
      <c r="WS214" s="15">
        <f t="shared" si="1739"/>
        <v>-1.2923711468154433E-3</v>
      </c>
      <c r="WT214" s="12"/>
      <c r="WU214" s="11">
        <f t="shared" si="1864"/>
        <v>-1.2850317995510348E-3</v>
      </c>
      <c r="WV214" s="10">
        <f t="shared" si="1740"/>
        <v>96.307790262217054</v>
      </c>
      <c r="WW214" s="9">
        <f t="shared" si="1458"/>
        <v>89.644336138966068</v>
      </c>
      <c r="WX214" s="9">
        <f t="shared" si="1459"/>
        <v>102.97355878276548</v>
      </c>
      <c r="WY214" s="120">
        <f t="shared" si="1741"/>
        <v>96.308947460865767</v>
      </c>
      <c r="WZ214" s="15">
        <f t="shared" si="1742"/>
        <v>-1.2998347975228996E-3</v>
      </c>
      <c r="XA214" s="12"/>
      <c r="XB214" s="11">
        <f t="shared" si="1865"/>
        <v>-1.292598415898859E-3</v>
      </c>
      <c r="XC214" s="10">
        <f t="shared" si="1743"/>
        <v>96.39196747989331</v>
      </c>
      <c r="XD214" s="9">
        <f t="shared" si="1460"/>
        <v>89.690768791045301</v>
      </c>
      <c r="XE214" s="9">
        <f t="shared" si="1461"/>
        <v>103.09533799066787</v>
      </c>
      <c r="XF214" s="120">
        <f t="shared" si="1744"/>
        <v>96.393053390856579</v>
      </c>
      <c r="XG214" s="15">
        <f t="shared" si="1745"/>
        <v>-1.3071824184419639E-3</v>
      </c>
      <c r="XH214" s="12"/>
      <c r="XI214" s="11">
        <f t="shared" si="1866"/>
        <v>-1.3000480745799206E-3</v>
      </c>
      <c r="XJ214" s="10">
        <f t="shared" si="1746"/>
        <v>96.476081029184556</v>
      </c>
      <c r="XK214" s="9">
        <f t="shared" si="1462"/>
        <v>89.737727869708536</v>
      </c>
      <c r="XL214" s="9">
        <f t="shared" si="1463"/>
        <v>103.21646309219908</v>
      </c>
      <c r="XM214" s="120">
        <f t="shared" si="1747"/>
        <v>96.477095480953807</v>
      </c>
      <c r="XN214" s="15">
        <f t="shared" si="1748"/>
        <v>-1.3144149165323557E-3</v>
      </c>
      <c r="XO214" s="12"/>
      <c r="XP214" s="11">
        <f t="shared" si="1867"/>
        <v>-1.3073816685351435E-3</v>
      </c>
      <c r="XQ214" s="10">
        <f t="shared" si="1749"/>
        <v>96.56013027766592</v>
      </c>
      <c r="XR214" s="9">
        <f t="shared" si="1464"/>
        <v>89.785208024870158</v>
      </c>
      <c r="XS214" s="9">
        <f t="shared" si="1465"/>
        <v>103.33693847925483</v>
      </c>
      <c r="XT214" s="120">
        <f t="shared" si="1750"/>
        <v>96.561073252062499</v>
      </c>
      <c r="XU214" s="15">
        <f t="shared" si="1751"/>
        <v>-1.3215332418094411E-3</v>
      </c>
      <c r="XV214" s="12"/>
      <c r="XW214" s="11">
        <f t="shared" si="1868"/>
        <v>-1.3146001348643289E-3</v>
      </c>
      <c r="XX214" s="10">
        <f t="shared" si="1752"/>
        <v>96.644114739823706</v>
      </c>
      <c r="XY214" s="9">
        <f t="shared" si="1466"/>
        <v>89.833203838157445</v>
      </c>
      <c r="XZ214" s="9">
        <f t="shared" si="1467"/>
        <v>103.4567688813563</v>
      </c>
      <c r="YA214" s="120">
        <f t="shared" si="1753"/>
        <v>96.644986359756871</v>
      </c>
      <c r="YB214" s="15">
        <f t="shared" si="1754"/>
        <v>-1.3285383838722337E-3</v>
      </c>
      <c r="YC214" s="12"/>
      <c r="YD214" s="11">
        <f t="shared" si="1869"/>
        <v>-1.3217044513227833E-3</v>
      </c>
      <c r="YE214" s="10">
        <f t="shared" si="1755"/>
        <v>96.728034065955782</v>
      </c>
      <c r="YF214" s="9">
        <f t="shared" si="1468"/>
        <v>89.881709829449207</v>
      </c>
      <c r="YG214" s="9">
        <f t="shared" si="1469"/>
        <v>103.57595933786169</v>
      </c>
      <c r="YH214" s="120">
        <f t="shared" si="1756"/>
        <v>96.728834583655441</v>
      </c>
      <c r="YI214" s="15">
        <f t="shared" si="1757"/>
        <v>-1.3354313685559052E-3</v>
      </c>
      <c r="YJ214" s="12"/>
      <c r="YK214" s="11">
        <f t="shared" si="1870"/>
        <v>-1.328695632941913E-3</v>
      </c>
      <c r="YL214" s="10">
        <f t="shared" si="1758"/>
        <v>96.811888031482525</v>
      </c>
      <c r="YM214" s="9">
        <f t="shared" si="1470"/>
        <v>89.930720463184315</v>
      </c>
      <c r="YN214" s="9">
        <f t="shared" si="1471"/>
        <v>103.69451517122721</v>
      </c>
      <c r="YO214" s="120">
        <f t="shared" si="1759"/>
        <v>96.812617817205762</v>
      </c>
      <c r="YP214" s="15">
        <f t="shared" si="1760"/>
        <v>-1.3422132547090604E-3</v>
      </c>
      <c r="YQ214" s="12"/>
      <c r="YR214" s="11">
        <f t="shared" si="1871"/>
        <v>-1.3355747287741959E-3</v>
      </c>
      <c r="YS214" s="10">
        <f t="shared" si="1761"/>
        <v>96.895676526667728</v>
      </c>
      <c r="YT214" s="9">
        <f t="shared" si="1472"/>
        <v>89.980230154438772</v>
      </c>
      <c r="YU214" s="9">
        <f t="shared" si="1473"/>
        <v>103.81244196130942</v>
      </c>
      <c r="YV214" s="120">
        <f t="shared" si="1762"/>
        <v>96.896336057874095</v>
      </c>
      <c r="YW214" s="15">
        <f t="shared" si="1763"/>
        <v>-1.3488851310951332E-3</v>
      </c>
      <c r="YX214" s="12"/>
      <c r="YY214" s="11">
        <f t="shared" si="1872"/>
        <v>-1.342342818761976E-3</v>
      </c>
      <c r="YZ214" s="10">
        <f t="shared" si="1764"/>
        <v>96.979399546744872</v>
      </c>
      <c r="ZA214" s="9">
        <f t="shared" si="1474"/>
        <v>90.03023327477058</v>
      </c>
      <c r="ZB214" s="9">
        <f t="shared" si="1475"/>
        <v>103.92974552070267</v>
      </c>
      <c r="ZC214" s="120">
        <f t="shared" si="1765"/>
        <v>96.979989397736631</v>
      </c>
      <c r="ZD214" s="15">
        <f t="shared" si="1766"/>
        <v>-1.3554481134173877E-3</v>
      </c>
      <c r="ZE214" s="12"/>
      <c r="ZF214" s="11">
        <f t="shared" si="1873"/>
        <v>-1.3490010107296742E-3</v>
      </c>
      <c r="ZG214" s="10">
        <f t="shared" si="1767"/>
        <v>97.063057182445547</v>
      </c>
      <c r="ZH214" s="9">
        <f t="shared" si="1476"/>
        <v>90.080724157832606</v>
      </c>
      <c r="ZI214" s="9">
        <f t="shared" si="1477"/>
        <v>104.04643187109959</v>
      </c>
      <c r="ZJ214" s="120">
        <f t="shared" si="1768"/>
        <v>97.063578014466088</v>
      </c>
      <c r="ZK214" s="15">
        <f t="shared" si="1769"/>
        <v>-1.3619033414662772E-3</v>
      </c>
      <c r="ZL214" s="12"/>
      <c r="ZM214" s="11">
        <f t="shared" si="1874"/>
        <v>-1.3555504374983028E-3</v>
      </c>
      <c r="ZN214" s="10">
        <f t="shared" si="1770"/>
        <v>97.146649610924186</v>
      </c>
      <c r="ZO214" s="9">
        <f t="shared" si="1478"/>
        <v>90.13169710475421</v>
      </c>
      <c r="ZP214" s="9">
        <f t="shared" si="1479"/>
        <v>104.16250722065924</v>
      </c>
      <c r="ZQ214" s="120">
        <f t="shared" si="1771"/>
        <v>97.147102162706716</v>
      </c>
      <c r="ZR214" s="15">
        <f t="shared" si="1772"/>
        <v>-1.3682519763876576E-3</v>
      </c>
      <c r="ZS214" s="12"/>
      <c r="ZT214" s="11">
        <f t="shared" si="1875"/>
        <v>-1.3619922541208375E-3</v>
      </c>
      <c r="ZU214" s="10">
        <f t="shared" si="1773"/>
        <v>97.230177087072036</v>
      </c>
      <c r="ZV214" s="9">
        <f t="shared" si="1480"/>
        <v>90.183146389292986</v>
      </c>
      <c r="ZW214" s="9">
        <f t="shared" si="1481"/>
        <v>104.27797794237445</v>
      </c>
      <c r="ZX214" s="120">
        <f t="shared" si="1774"/>
        <v>97.230562165833717</v>
      </c>
      <c r="ZY214" s="15">
        <f t="shared" si="1775"/>
        <v>-1.3744951980708131E-3</v>
      </c>
      <c r="ZZ214" s="12"/>
      <c r="AAA214" s="11">
        <f t="shared" si="1876"/>
        <v>-1.3683276352375289E-3</v>
      </c>
      <c r="AAB214" s="10">
        <f t="shared" si="1776"/>
        <v>97.313639935216898</v>
      </c>
      <c r="AAC214" s="9">
        <f t="shared" si="1482"/>
        <v>90.235066262758664</v>
      </c>
      <c r="AAD214" s="9">
        <f t="shared" si="1483"/>
        <v>104.39285055341405</v>
      </c>
      <c r="AAE214" s="120">
        <f t="shared" si="1777"/>
        <v>97.313958408086364</v>
      </c>
      <c r="AAF214" s="15">
        <f t="shared" si="1778"/>
        <v>-1.3806342026537997E-3</v>
      </c>
      <c r="AAG214" s="12"/>
      <c r="AAH214" s="11">
        <f t="shared" si="1877"/>
        <v>-1.3745577725487075E-3</v>
      </c>
      <c r="AAI214" s="10">
        <f t="shared" si="1779"/>
        <v>97.397038541197645</v>
      </c>
      <c r="AAJ214" s="9">
        <f t="shared" si="1484"/>
        <v>90.287450958711716</v>
      </c>
      <c r="AAK214" s="9">
        <f t="shared" si="1485"/>
        <v>104.507131695426</v>
      </c>
      <c r="AAL214" s="120">
        <f t="shared" si="1780"/>
        <v>97.397291327068857</v>
      </c>
      <c r="AAM214" s="15">
        <f t="shared" si="1781"/>
        <v>-1.3866702001444529E-3</v>
      </c>
      <c r="AAN214" s="12"/>
      <c r="AAO214" s="11">
        <f t="shared" si="2175"/>
        <v>-1.3806838724035365E-3</v>
      </c>
      <c r="AAP214" s="10">
        <f t="shared" si="2176"/>
        <v>97.480373344807902</v>
      </c>
      <c r="AAQ214" s="9">
        <f t="shared" si="1486"/>
        <v>90.340294697439575</v>
      </c>
      <c r="AAR214" s="9">
        <f t="shared" si="2177"/>
        <v>104.6208281157796</v>
      </c>
      <c r="AAS214" s="120">
        <f t="shared" si="2178"/>
        <v>97.480561406609581</v>
      </c>
      <c r="AAT214" s="15">
        <f t="shared" si="2179"/>
        <v>-1.3926044121546715E-3</v>
      </c>
      <c r="AAU214" s="12"/>
      <c r="AAV214" s="11">
        <f t="shared" si="2180"/>
        <v>-1.3867071535023589E-3</v>
      </c>
      <c r="AAW214" s="10">
        <f t="shared" si="2181"/>
        <v>97.563644832599564</v>
      </c>
      <c r="AAX214" s="9">
        <f t="shared" si="2182"/>
        <v>90.393591690213924</v>
      </c>
      <c r="AAY214" s="9">
        <f t="shared" si="2183"/>
        <v>104.73394664972733</v>
      </c>
      <c r="AAZ214" s="120">
        <f t="shared" si="2184"/>
        <v>97.563769169970627</v>
      </c>
      <c r="ABA214" s="15">
        <f t="shared" si="2185"/>
        <v>-1.3984380697457085E-3</v>
      </c>
      <c r="ABB214" s="12"/>
      <c r="ABC214" s="11">
        <f t="shared" si="2186"/>
        <v>-1.3926288447104604E-3</v>
      </c>
      <c r="ABD214" s="10">
        <f t="shared" si="2187"/>
        <v>97.64685353103819</v>
      </c>
      <c r="ABE214" s="9">
        <f t="shared" si="1490"/>
        <v>90.447336143332905</v>
      </c>
      <c r="ABF214" s="9">
        <f t="shared" si="2188"/>
        <v>104.84649420346176</v>
      </c>
      <c r="ABG214" s="120">
        <f t="shared" si="2189"/>
        <v>97.646915173397332</v>
      </c>
      <c r="ABH214" s="15">
        <f t="shared" si="2190"/>
        <v>-1.4041724113817346E-3</v>
      </c>
      <c r="ABI214" s="12"/>
      <c r="ABJ214" s="11">
        <f t="shared" si="2191"/>
        <v>-1.3984501829805592E-3</v>
      </c>
      <c r="ABK214" s="10">
        <f t="shared" si="2192"/>
        <v>97.72999999999999</v>
      </c>
      <c r="ABL214" s="9">
        <f t="shared" si="2193"/>
        <v>90.501522261952303</v>
      </c>
      <c r="ABM214" s="9"/>
      <c r="ABN214" s="101">
        <f t="shared" si="1791"/>
        <v>97.72999999999999</v>
      </c>
      <c r="ABO214" s="15">
        <f t="shared" si="2194"/>
        <v>-1.409808680989335E-3</v>
      </c>
    </row>
    <row r="215" spans="1:745" x14ac:dyDescent="0.2">
      <c r="A215" s="1">
        <f t="shared" si="1492"/>
        <v>175.2</v>
      </c>
      <c r="B215" s="1">
        <f t="shared" si="1792"/>
        <v>-530.86680486868977</v>
      </c>
      <c r="C215" s="1">
        <f t="shared" si="1793"/>
        <v>-2564065.8939724509</v>
      </c>
      <c r="D215" s="2">
        <f t="shared" si="1794"/>
        <v>119.74</v>
      </c>
      <c r="E215" s="7">
        <f t="shared" si="1795"/>
        <v>2.8300000000000001E-3</v>
      </c>
      <c r="F215" s="1">
        <f t="shared" si="1796"/>
        <v>6.2352202539999999E-2</v>
      </c>
      <c r="G215" s="2">
        <f t="shared" si="1797"/>
        <v>3500</v>
      </c>
      <c r="H215" s="3">
        <f t="shared" si="1879"/>
        <v>58.333333333333336</v>
      </c>
      <c r="I215" s="3">
        <f t="shared" si="1880"/>
        <v>366.52</v>
      </c>
      <c r="J215" s="1">
        <f t="shared" si="1798"/>
        <v>0.77</v>
      </c>
      <c r="K215" s="1">
        <f t="shared" si="1799"/>
        <v>0.65</v>
      </c>
      <c r="L215" s="1">
        <f t="shared" si="1881"/>
        <v>0.50050000000000006</v>
      </c>
      <c r="M215" s="40">
        <f t="shared" si="1882"/>
        <v>9.0273513153513143</v>
      </c>
      <c r="N215" s="40">
        <f t="shared" si="1883"/>
        <v>685.17596483516479</v>
      </c>
      <c r="O215" s="1">
        <f t="shared" si="1800"/>
        <v>22.01</v>
      </c>
      <c r="P215" s="1">
        <f t="shared" si="1801"/>
        <v>101</v>
      </c>
      <c r="Q215" s="2">
        <f t="shared" si="1802"/>
        <v>9568.08</v>
      </c>
      <c r="R215" s="1">
        <f t="shared" si="1884"/>
        <v>95.680800000000005</v>
      </c>
      <c r="S215" s="7">
        <f t="shared" si="1803"/>
        <v>0.1084</v>
      </c>
      <c r="T215" s="7">
        <f t="shared" si="1885"/>
        <v>9.228889823999999E-3</v>
      </c>
      <c r="U215" s="7">
        <f t="shared" si="1886"/>
        <v>5.2029491518009133E-2</v>
      </c>
      <c r="V215" s="40">
        <f t="shared" si="1887"/>
        <v>5127.2756619537149</v>
      </c>
      <c r="W215" s="1">
        <f t="shared" si="1804"/>
        <v>0</v>
      </c>
      <c r="X215" s="1">
        <f t="shared" si="1805"/>
        <v>119.74</v>
      </c>
      <c r="Y215" s="1">
        <f t="shared" si="1806"/>
        <v>97.72999999999999</v>
      </c>
      <c r="Z215" s="6">
        <f t="shared" si="1888"/>
        <v>0.80246106979523479</v>
      </c>
      <c r="AA215" s="2">
        <f t="shared" si="1807"/>
        <v>464.2</v>
      </c>
      <c r="AB215" s="40">
        <f t="shared" si="1889"/>
        <v>27481.926356927921</v>
      </c>
      <c r="AC215" s="1">
        <f t="shared" si="1890"/>
        <v>0.20611977595863853</v>
      </c>
      <c r="AD215" s="2">
        <f t="shared" si="1878"/>
        <v>93</v>
      </c>
      <c r="AE215" s="10">
        <f t="shared" si="1891"/>
        <v>19.169139164153385</v>
      </c>
      <c r="AF215" s="12">
        <f t="shared" si="1892"/>
        <v>6.1040789704182787E-2</v>
      </c>
      <c r="AG215" s="43">
        <f t="shared" si="1893"/>
        <v>-1.316074022994932E-4</v>
      </c>
      <c r="AH215" s="97">
        <f t="shared" si="1894"/>
        <v>3.3914192475441016E-5</v>
      </c>
      <c r="AI215" s="11">
        <f t="shared" si="1895"/>
        <v>0</v>
      </c>
      <c r="AJ215" s="43">
        <f t="shared" si="1896"/>
        <v>2.0123040531368156E-3</v>
      </c>
      <c r="AK215" s="43"/>
      <c r="AL215" s="11">
        <f t="shared" si="1897"/>
        <v>0</v>
      </c>
      <c r="AM215" s="10">
        <f t="shared" si="1898"/>
        <v>87.771229516822942</v>
      </c>
      <c r="AN215" s="9"/>
      <c r="AO215" s="9">
        <f t="shared" si="1899"/>
        <v>87.611015594846265</v>
      </c>
      <c r="AP215" s="108">
        <f t="shared" si="1900"/>
        <v>87.611015594846265</v>
      </c>
      <c r="AQ215" s="15">
        <f t="shared" si="1901"/>
        <v>0</v>
      </c>
      <c r="AR215" s="49"/>
      <c r="AS215" s="11">
        <f t="shared" si="1902"/>
        <v>1.5624343358045363E-5</v>
      </c>
      <c r="AT215" s="10">
        <f t="shared" si="1903"/>
        <v>87.691119201389228</v>
      </c>
      <c r="AU215" s="9">
        <f t="shared" si="1904"/>
        <v>87.611015594846265</v>
      </c>
      <c r="AV215" s="9">
        <f t="shared" si="1905"/>
        <v>87.451540788767616</v>
      </c>
      <c r="AW215" s="101">
        <f t="shared" si="1906"/>
        <v>87.531278191806933</v>
      </c>
      <c r="AX215" s="15">
        <f t="shared" si="1907"/>
        <v>1.5551612258925824E-5</v>
      </c>
      <c r="AY215" s="49"/>
      <c r="AZ215" s="11">
        <f t="shared" si="1908"/>
        <v>3.1177252136828793E-5</v>
      </c>
      <c r="BA215" s="10">
        <f t="shared" si="1909"/>
        <v>87.611368441844434</v>
      </c>
      <c r="BB215" s="9">
        <f t="shared" si="1910"/>
        <v>87.611008948269713</v>
      </c>
      <c r="BC215" s="9">
        <f t="shared" si="1911"/>
        <v>87.292785585229055</v>
      </c>
      <c r="BD215" s="101">
        <f t="shared" si="1912"/>
        <v>87.451897266749384</v>
      </c>
      <c r="BE215" s="15">
        <f t="shared" si="1913"/>
        <v>3.1032402392755459E-5</v>
      </c>
      <c r="BF215" s="49"/>
      <c r="BG215" s="11">
        <f t="shared" si="1914"/>
        <v>4.6659314996044841E-5</v>
      </c>
      <c r="BH215" s="10">
        <f t="shared" si="1915"/>
        <v>87.531960924738598</v>
      </c>
      <c r="BI215" s="9">
        <f t="shared" si="1916"/>
        <v>87.610982482899857</v>
      </c>
      <c r="BJ215" s="9">
        <f t="shared" si="1917"/>
        <v>87.134730714933895</v>
      </c>
      <c r="BK215" s="101">
        <f t="shared" si="1918"/>
        <v>87.372856598916883</v>
      </c>
      <c r="BL215" s="15">
        <f t="shared" si="1919"/>
        <v>4.6442964974549032E-5</v>
      </c>
      <c r="BM215" s="49"/>
      <c r="BN215" s="11">
        <f t="shared" si="1920"/>
        <v>6.2071114787463195E-5</v>
      </c>
      <c r="BO215" s="10">
        <f t="shared" si="1921"/>
        <v>87.452880548088046</v>
      </c>
      <c r="BP215" s="9">
        <f t="shared" si="1922"/>
        <v>87.610923205786406</v>
      </c>
      <c r="BQ215" s="9">
        <f t="shared" si="1923"/>
        <v>86.977357152932186</v>
      </c>
      <c r="BR215" s="101">
        <f t="shared" si="1924"/>
        <v>87.294140179359289</v>
      </c>
      <c r="BS215" s="15">
        <f t="shared" si="1925"/>
        <v>6.1783888230891278E-5</v>
      </c>
      <c r="BT215" s="12"/>
      <c r="BU215" s="11">
        <f t="shared" si="1926"/>
        <v>7.7413228247719647E-5</v>
      </c>
      <c r="BV215" s="10">
        <f t="shared" si="1927"/>
        <v>87.374111420134398</v>
      </c>
      <c r="BW215" s="9">
        <f t="shared" si="1928"/>
        <v>87.610818300434758</v>
      </c>
      <c r="BX215" s="9">
        <f t="shared" si="1929"/>
        <v>86.82064611872174</v>
      </c>
      <c r="BY215" s="101">
        <f t="shared" si="1930"/>
        <v>87.215732209578249</v>
      </c>
      <c r="BZ215" s="15">
        <f t="shared" si="1931"/>
        <v>7.7055753757925325E-5</v>
      </c>
      <c r="CA215" s="12"/>
      <c r="CB215" s="11">
        <f t="shared" si="1932"/>
        <v>9.2686225713756726E-5</v>
      </c>
      <c r="CC215" s="10">
        <f t="shared" si="1933"/>
        <v>87.295637858036116</v>
      </c>
      <c r="CD215" s="9">
        <f t="shared" si="1934"/>
        <v>87.610655124045977</v>
      </c>
      <c r="CE215" s="9">
        <f t="shared" si="1935"/>
        <v>86.664579076178157</v>
      </c>
      <c r="CF215" s="101">
        <f t="shared" si="1936"/>
        <v>87.137617100112067</v>
      </c>
      <c r="CG215" s="15">
        <f t="shared" si="1937"/>
        <v>9.225913625905219E-5</v>
      </c>
      <c r="CH215" s="12"/>
      <c r="CI215" s="11">
        <f t="shared" si="1938"/>
        <v>1.078906708596973E-4</v>
      </c>
      <c r="CJ215" s="10">
        <f t="shared" si="1939"/>
        <v>87.217444386499707</v>
      </c>
      <c r="CK215" s="9">
        <f t="shared" si="1940"/>
        <v>87.610421204808134</v>
      </c>
      <c r="CL215" s="9">
        <f t="shared" si="1941"/>
        <v>86.509137733321012</v>
      </c>
      <c r="CM215" s="101">
        <f t="shared" si="1942"/>
        <v>87.05977946906458</v>
      </c>
      <c r="CN215" s="15">
        <f t="shared" si="1943"/>
        <v>1.0739460330356713E-4</v>
      </c>
      <c r="CO215" s="12"/>
      <c r="CP215" s="11">
        <f t="shared" si="1944"/>
        <v>1.2302712045453854E-4</v>
      </c>
      <c r="CQ215" s="10">
        <f t="shared" si="1945"/>
        <v>87.139515736354454</v>
      </c>
      <c r="CR215" s="9">
        <f t="shared" si="1946"/>
        <v>87.610104239239803</v>
      </c>
      <c r="CS215" s="9">
        <f t="shared" si="1947"/>
        <v>86.354304041923811</v>
      </c>
      <c r="CT215" s="101">
        <f t="shared" si="1948"/>
        <v>86.982204140581814</v>
      </c>
      <c r="CU215" s="15">
        <f t="shared" si="1949"/>
        <v>1.2246271510565351E-4</v>
      </c>
      <c r="CV215" s="12"/>
      <c r="CW215" s="11">
        <f t="shared" si="1950"/>
        <v>1.3809612413999561E-4</v>
      </c>
      <c r="CX215" s="10">
        <f t="shared" si="1951"/>
        <v>87.061836843074758</v>
      </c>
      <c r="CY215" s="9">
        <f t="shared" si="1952"/>
        <v>87.609692089586076</v>
      </c>
      <c r="CZ215" s="9">
        <f t="shared" si="1953"/>
        <v>87.285236659732547</v>
      </c>
      <c r="DA215" s="101">
        <f t="shared" si="1954"/>
        <v>87.447464374659319</v>
      </c>
      <c r="DB215" s="15">
        <f t="shared" si="1955"/>
        <v>3.1640139056799152E-5</v>
      </c>
      <c r="DC215" s="12"/>
      <c r="DD215" s="11">
        <f t="shared" si="1956"/>
        <v>4.7217497863815826E-5</v>
      </c>
      <c r="DE215" s="10">
        <f t="shared" si="1957"/>
        <v>87.527272516610211</v>
      </c>
      <c r="DF215" s="9">
        <f t="shared" si="1958"/>
        <v>87.60966457747358</v>
      </c>
      <c r="DG215" s="9">
        <f t="shared" si="1959"/>
        <v>93.88118974451065</v>
      </c>
      <c r="DH215" s="101">
        <f t="shared" si="1960"/>
        <v>90.745427160992108</v>
      </c>
      <c r="DI215" s="15">
        <f t="shared" si="1961"/>
        <v>-6.1158455099011896E-4</v>
      </c>
      <c r="DJ215" s="12"/>
      <c r="DK215" s="11">
        <f t="shared" si="1962"/>
        <v>-5.9697153483688492E-4</v>
      </c>
      <c r="DL215" s="10">
        <f t="shared" si="1963"/>
        <v>90.830145994936188</v>
      </c>
      <c r="DM215" s="9">
        <f t="shared" si="1964"/>
        <v>87.619943798019278</v>
      </c>
      <c r="DN215" s="9">
        <f t="shared" si="1965"/>
        <v>93.972216883164705</v>
      </c>
      <c r="DO215" s="101">
        <f t="shared" si="1966"/>
        <v>90.796080340591999</v>
      </c>
      <c r="DP215" s="15">
        <f t="shared" si="1967"/>
        <v>-6.1945890019934576E-4</v>
      </c>
      <c r="DQ215" s="12"/>
      <c r="DR215" s="11">
        <f t="shared" si="1968"/>
        <v>-6.0491881257454668E-4</v>
      </c>
      <c r="DS215" s="10">
        <f t="shared" si="1969"/>
        <v>90.880687750533141</v>
      </c>
      <c r="DT215" s="9">
        <f t="shared" si="1970"/>
        <v>87.630489419180847</v>
      </c>
      <c r="DU215" s="9">
        <f t="shared" si="1971"/>
        <v>94.065328479194108</v>
      </c>
      <c r="DV215" s="101">
        <f t="shared" si="1972"/>
        <v>90.847908949187484</v>
      </c>
      <c r="DW215" s="15">
        <f t="shared" si="1973"/>
        <v>-6.2751054207619108E-4</v>
      </c>
      <c r="DX215" s="12"/>
      <c r="DY215" s="11">
        <f t="shared" si="1974"/>
        <v>-6.1304468859227183E-4</v>
      </c>
      <c r="DZ215" s="10">
        <f t="shared" si="1975"/>
        <v>90.932407729410727</v>
      </c>
      <c r="EA215" s="9">
        <f t="shared" si="1976"/>
        <v>87.641310963043267</v>
      </c>
      <c r="EB215" s="9">
        <f t="shared" si="1977"/>
        <v>94.160491507022513</v>
      </c>
      <c r="EC215" s="101">
        <f t="shared" si="1978"/>
        <v>90.90090123503289</v>
      </c>
      <c r="ED215" s="15">
        <f t="shared" si="1979"/>
        <v>-6.3573532747166113E-4</v>
      </c>
      <c r="EE215" s="12"/>
      <c r="EF215" s="11">
        <f t="shared" si="1980"/>
        <v>-6.2134502657486799E-4</v>
      </c>
      <c r="EG215" s="10">
        <f t="shared" si="1981"/>
        <v>90.985294212060651</v>
      </c>
      <c r="EH215" s="9">
        <f t="shared" si="1982"/>
        <v>87.652418042091782</v>
      </c>
      <c r="EI215" s="9">
        <f t="shared" si="1983"/>
        <v>94.257674523185585</v>
      </c>
      <c r="EJ215" s="101">
        <f t="shared" si="1984"/>
        <v>90.955046282638676</v>
      </c>
      <c r="EK215" s="15">
        <f t="shared" si="1985"/>
        <v>-6.4412925270502228E-4</v>
      </c>
      <c r="EL215" s="12"/>
      <c r="EM215" s="11">
        <f t="shared" si="1986"/>
        <v>-6.2981583518097444E-4</v>
      </c>
      <c r="EN215" s="10">
        <f t="shared" si="1987"/>
        <v>91.039336320335252</v>
      </c>
      <c r="EO215" s="9">
        <f t="shared" si="1988"/>
        <v>87.663820361882429</v>
      </c>
      <c r="EP215" s="9">
        <f t="shared" si="1989"/>
        <v>94.356842733258176</v>
      </c>
      <c r="EQ215" s="101">
        <f t="shared" si="1990"/>
        <v>91.010331547570303</v>
      </c>
      <c r="ER215" s="15">
        <f t="shared" si="1991"/>
        <v>-6.5268797824158864E-4</v>
      </c>
      <c r="ES215" s="12"/>
      <c r="ET215" s="11">
        <f t="shared" si="1992"/>
        <v>-6.3845278507327914E-4</v>
      </c>
      <c r="EU215" s="10">
        <f t="shared" si="1993"/>
        <v>91.094521543697709</v>
      </c>
      <c r="EV215" s="9">
        <f t="shared" si="1994"/>
        <v>87.675527706397503</v>
      </c>
      <c r="EW215" s="9">
        <f t="shared" si="1995"/>
        <v>94.457959878312806</v>
      </c>
      <c r="EX215" s="101">
        <f t="shared" si="1996"/>
        <v>91.066743792355155</v>
      </c>
      <c r="EY215" s="15">
        <f t="shared" si="1997"/>
        <v>-6.6140701408385965E-4</v>
      </c>
      <c r="EZ215" s="12"/>
      <c r="FA215" s="11">
        <f t="shared" si="1998"/>
        <v>-6.472513948176141E-4</v>
      </c>
      <c r="FB215" s="10">
        <f t="shared" si="1999"/>
        <v>91.15083667795119</v>
      </c>
      <c r="FC215" s="9">
        <f t="shared" si="2000"/>
        <v>87.687549928968053</v>
      </c>
      <c r="FD215" s="9">
        <f t="shared" si="2001"/>
        <v>94.560990211604008</v>
      </c>
      <c r="FE215" s="101">
        <f t="shared" si="2002"/>
        <v>91.12427007028603</v>
      </c>
      <c r="FF215" s="15">
        <f t="shared" si="2003"/>
        <v>-6.7028191341840927E-4</v>
      </c>
      <c r="FG215" s="12"/>
      <c r="FH215" s="11">
        <f t="shared" si="2004"/>
        <v>-6.5620722513094808E-4</v>
      </c>
      <c r="FI215" s="10">
        <f t="shared" si="2005"/>
        <v>91.208268812201666</v>
      </c>
      <c r="FJ215" s="9">
        <f t="shared" si="2006"/>
        <v>87.699896949575702</v>
      </c>
      <c r="FK215" s="9">
        <f t="shared" si="2007"/>
        <v>94.665894174945819</v>
      </c>
      <c r="FL215" s="101">
        <f t="shared" si="2008"/>
        <v>91.182895562260768</v>
      </c>
      <c r="FM215" s="15">
        <f t="shared" si="2009"/>
        <v>-6.7930785124938877E-4</v>
      </c>
      <c r="FN215" s="12"/>
      <c r="FO215" s="11">
        <f t="shared" si="2010"/>
        <v>-6.6531545598472218E-4</v>
      </c>
      <c r="FP215" s="10">
        <f t="shared" si="2011"/>
        <v>91.266803157791429</v>
      </c>
      <c r="FQ215" s="9">
        <f t="shared" si="2012"/>
        <v>87.712578736138767</v>
      </c>
      <c r="FR215" s="9">
        <f t="shared" si="2013"/>
        <v>94.772631826487455</v>
      </c>
      <c r="FS215" s="101">
        <f t="shared" si="2014"/>
        <v>91.242605281313104</v>
      </c>
      <c r="FT215" s="15">
        <f t="shared" si="2015"/>
        <v>-6.8847996049216582E-4</v>
      </c>
      <c r="FU215" s="12"/>
      <c r="FV215" s="11">
        <f t="shared" si="2016"/>
        <v>-6.7457122376639452E-4</v>
      </c>
      <c r="FW215" s="10">
        <f t="shared" si="2017"/>
        <v>91.326424758508807</v>
      </c>
      <c r="FX215" s="9">
        <f t="shared" si="2018"/>
        <v>87.725605297187784</v>
      </c>
      <c r="FY215" s="9">
        <f t="shared" si="2019"/>
        <v>94.88116285339693</v>
      </c>
      <c r="FZ215" s="101">
        <f t="shared" si="2020"/>
        <v>91.303384075292357</v>
      </c>
      <c r="GA215" s="15">
        <f t="shared" si="2021"/>
        <v>-6.977933339244888E-4</v>
      </c>
      <c r="GB215" s="12"/>
      <c r="GC215" s="11">
        <f t="shared" si="2022"/>
        <v>-6.8396962319095607E-4</v>
      </c>
      <c r="GD215" s="10">
        <f t="shared" si="2023"/>
        <v>91.387118493032801</v>
      </c>
      <c r="GE215" s="9">
        <f t="shared" si="2024"/>
        <v>87.738986674114074</v>
      </c>
      <c r="GF215" s="9">
        <f t="shared" si="2025"/>
        <v>94.991443803219568</v>
      </c>
      <c r="GG215" s="101">
        <f t="shared" si="2026"/>
        <v>91.365215238666821</v>
      </c>
      <c r="GH215" s="15">
        <f t="shared" si="2027"/>
        <v>-7.0724275495088096E-4</v>
      </c>
      <c r="GI215" s="12"/>
      <c r="GJ215" s="11">
        <f t="shared" si="2028"/>
        <v>-6.9350543701637206E-4</v>
      </c>
      <c r="GK215" s="10">
        <f t="shared" si="2029"/>
        <v>91.448867681315292</v>
      </c>
      <c r="GL215" s="9">
        <f t="shared" si="2030"/>
        <v>87.752732922463551</v>
      </c>
      <c r="GM215" s="9">
        <f t="shared" si="1337"/>
        <v>95.103430310766853</v>
      </c>
      <c r="GN215" s="120">
        <f t="shared" si="2031"/>
        <v>91.428081616615202</v>
      </c>
      <c r="GO215" s="15">
        <f t="shared" si="2032"/>
        <v>-7.1682291658786755E-4</v>
      </c>
      <c r="GP215" s="12"/>
      <c r="GQ215" s="11">
        <f t="shared" si="2033"/>
        <v>-7.0317335572816152E-4</v>
      </c>
      <c r="GR215" s="10">
        <f t="shared" si="2034"/>
        <v>91.511655192370341</v>
      </c>
      <c r="GS215" s="9">
        <f t="shared" si="2035"/>
        <v>87.766854100669477</v>
      </c>
      <c r="GT215" s="9">
        <f t="shared" si="1339"/>
        <v>95.217078053544682</v>
      </c>
      <c r="GU215" s="120">
        <f t="shared" si="2036"/>
        <v>91.49196607710708</v>
      </c>
      <c r="GV215" s="15">
        <f t="shared" si="2037"/>
        <v>-7.2652851573386506E-4</v>
      </c>
      <c r="GW215" s="12"/>
      <c r="GX215" s="11">
        <f t="shared" si="2038"/>
        <v>-7.1296807211297197E-4</v>
      </c>
      <c r="GY215" s="10">
        <f t="shared" si="2039"/>
        <v>91.575463917868731</v>
      </c>
      <c r="GZ215" s="9">
        <f t="shared" si="2040"/>
        <v>87.781360261925926</v>
      </c>
      <c r="HA215" s="9">
        <f t="shared" si="2041"/>
        <v>95.332340105742048</v>
      </c>
      <c r="HB215" s="101">
        <f t="shared" si="2042"/>
        <v>91.556850183833987</v>
      </c>
      <c r="HC215" s="15">
        <f t="shared" si="2043"/>
        <v>-7.3635399592879226E-4</v>
      </c>
      <c r="HD215" s="12"/>
      <c r="HE215" s="11">
        <f t="shared" si="2044"/>
        <v>-7.2288402299226231E-4</v>
      </c>
      <c r="HF215" s="10">
        <f t="shared" si="2045"/>
        <v>91.640275439696197</v>
      </c>
      <c r="HG215" s="9">
        <f t="shared" si="2046"/>
        <v>87.796261435286965</v>
      </c>
      <c r="HH215" s="9">
        <f t="shared" si="2047"/>
        <v>95.449168191468985</v>
      </c>
      <c r="HI215" s="101">
        <f t="shared" si="2048"/>
        <v>91.622714813377968</v>
      </c>
      <c r="HJ215" s="15">
        <f t="shared" si="2049"/>
        <v>-7.4629367141008322E-4</v>
      </c>
      <c r="HK215" s="12"/>
      <c r="HL215" s="11">
        <f t="shared" si="2050"/>
        <v>-7.3291551366024487E-4</v>
      </c>
      <c r="HM215" s="10">
        <f t="shared" si="2051"/>
        <v>91.706070649108824</v>
      </c>
      <c r="HN215" s="9">
        <f t="shared" si="2052"/>
        <v>87.811567610804389</v>
      </c>
      <c r="HO215" s="9">
        <f t="shared" si="2053"/>
        <v>95.567513135187042</v>
      </c>
      <c r="HP215" s="120">
        <f t="shared" si="2054"/>
        <v>91.689540372995708</v>
      </c>
      <c r="HQ215" s="15">
        <f t="shared" si="2055"/>
        <v>-7.5634177248695917E-4</v>
      </c>
      <c r="HR215" s="12"/>
      <c r="HS215" s="11">
        <f t="shared" si="2056"/>
        <v>-7.4305676337457576E-4</v>
      </c>
      <c r="HT215" s="10">
        <f t="shared" si="2057"/>
        <v>91.772829965049226</v>
      </c>
      <c r="HU215" s="9">
        <f t="shared" si="2058"/>
        <v>87.827288725837121</v>
      </c>
      <c r="HV215" s="9">
        <f t="shared" si="2059"/>
        <v>95.68732538317893</v>
      </c>
      <c r="HW215" s="120">
        <f t="shared" si="2060"/>
        <v>91.757307054508033</v>
      </c>
      <c r="HX215" s="15">
        <f t="shared" si="2061"/>
        <v>-7.6649249772800466E-4</v>
      </c>
      <c r="HY215" s="12"/>
      <c r="HZ215" s="11">
        <f t="shared" si="2062"/>
        <v>-7.5330195770779312E-4</v>
      </c>
      <c r="IA215" s="10">
        <f t="shared" si="2063"/>
        <v>91.840533588768665</v>
      </c>
      <c r="IB215" s="9">
        <f t="shared" si="2064"/>
        <v>87.843434652977052</v>
      </c>
      <c r="IC215" s="9">
        <f t="shared" si="2065"/>
        <v>95.808553430304471</v>
      </c>
      <c r="ID215" s="120">
        <f t="shared" si="2066"/>
        <v>91.825994041640769</v>
      </c>
      <c r="IE215" s="15">
        <f t="shared" si="2067"/>
        <v>-7.767398617195059E-4</v>
      </c>
      <c r="IF215" s="12"/>
      <c r="IG215" s="11">
        <f t="shared" si="2068"/>
        <v>-7.6364509565213159E-4</v>
      </c>
      <c r="IH215" s="10">
        <f t="shared" si="2069"/>
        <v>91.90916070766589</v>
      </c>
      <c r="II215" s="9">
        <f t="shared" si="2070"/>
        <v>87.860015181051295</v>
      </c>
      <c r="IJ215" s="9">
        <f t="shared" si="2071"/>
        <v>95.931144646173763</v>
      </c>
      <c r="IK215" s="120">
        <f t="shared" si="2072"/>
        <v>91.895579913612522</v>
      </c>
      <c r="IL215" s="15">
        <f t="shared" si="2073"/>
        <v>-7.8707777748456399E-4</v>
      </c>
      <c r="IM215" s="12"/>
      <c r="IN215" s="11">
        <f t="shared" si="2074"/>
        <v>-7.7408007230588374E-4</v>
      </c>
      <c r="IO215" s="10">
        <f t="shared" si="2075"/>
        <v>91.978689900164639</v>
      </c>
      <c r="IP215" s="9">
        <f t="shared" si="2076"/>
        <v>87.877039998849114</v>
      </c>
      <c r="IQ215" s="9">
        <f t="shared" si="2077"/>
        <v>96.055045472377444</v>
      </c>
      <c r="IR215" s="120">
        <f t="shared" si="2078"/>
        <v>91.966042735613286</v>
      </c>
      <c r="IS215" s="15">
        <f t="shared" si="2079"/>
        <v>-7.9750007730344742E-4</v>
      </c>
      <c r="IT215" s="12"/>
      <c r="IU215" s="11">
        <f t="shared" si="2080"/>
        <v>-7.8460069973580065E-4</v>
      </c>
      <c r="IV215" s="10">
        <f t="shared" si="2081"/>
        <v>92.04909922626274</v>
      </c>
      <c r="IW215" s="9">
        <f t="shared" si="2082"/>
        <v>87.894518679162658</v>
      </c>
      <c r="IX215" s="9">
        <f t="shared" si="2083"/>
        <v>96.180201461736573</v>
      </c>
      <c r="IY215" s="120">
        <f t="shared" si="2084"/>
        <v>92.037360070449608</v>
      </c>
      <c r="IZ215" s="15">
        <f t="shared" si="2085"/>
        <v>-8.0800051809743097E-4</v>
      </c>
      <c r="JA215" s="12"/>
      <c r="JB215" s="11">
        <f t="shared" si="2086"/>
        <v>-7.9520071234806002E-4</v>
      </c>
      <c r="JC215" s="10">
        <f t="shared" si="2087"/>
        <v>92.120366238938502</v>
      </c>
      <c r="JD215" s="9">
        <f t="shared" si="2088"/>
        <v>87.912460662540866</v>
      </c>
      <c r="JE215" s="9">
        <f t="shared" si="2089"/>
        <v>96.306557508832185</v>
      </c>
      <c r="JF215" s="120">
        <f t="shared" si="2090"/>
        <v>92.109509085686526</v>
      </c>
      <c r="JG215" s="15">
        <f t="shared" si="2091"/>
        <v>-8.1857280549382468E-4</v>
      </c>
      <c r="JH215" s="12"/>
      <c r="JI215" s="11">
        <f t="shared" si="2092"/>
        <v>-8.05873791026548E-4</v>
      </c>
      <c r="JJ215" s="10">
        <f t="shared" si="2093"/>
        <v>92.192468091477224</v>
      </c>
      <c r="JK215" s="9">
        <f t="shared" si="2094"/>
        <v>87.930875241631682</v>
      </c>
      <c r="JL215" s="9">
        <f t="shared" si="2095"/>
        <v>96.434057645485851</v>
      </c>
      <c r="JM215" s="120">
        <f t="shared" si="2096"/>
        <v>92.182466443558766</v>
      </c>
      <c r="JN215" s="15">
        <f t="shared" si="2097"/>
        <v>-8.2921057540858714E-4</v>
      </c>
      <c r="JO215" s="12"/>
      <c r="JP215" s="11">
        <f t="shared" si="2098"/>
        <v>-8.1661354461477753E-4</v>
      </c>
      <c r="JQ215" s="10">
        <f t="shared" si="2099"/>
        <v>92.265381426647366</v>
      </c>
      <c r="JR215" s="9">
        <f t="shared" si="2100"/>
        <v>87.949771544277382</v>
      </c>
      <c r="JS215" s="9">
        <f t="shared" si="2101"/>
        <v>96.562644890674676</v>
      </c>
      <c r="JT215" s="120">
        <f t="shared" si="2102"/>
        <v>92.256208217476029</v>
      </c>
      <c r="JU215" s="15">
        <f t="shared" si="2103"/>
        <v>-8.3990738105891249E-4</v>
      </c>
      <c r="JV215" s="12"/>
      <c r="JW215" s="11">
        <f t="shared" si="2104"/>
        <v>-8.274134968477661E-4</v>
      </c>
      <c r="JX215" s="10">
        <f t="shared" si="2105"/>
        <v>92.339082292568449</v>
      </c>
      <c r="JY215" s="9">
        <f t="shared" si="2106"/>
        <v>87.969158515567756</v>
      </c>
      <c r="JZ215" s="9">
        <f t="shared" si="2107"/>
        <v>96.692261595423545</v>
      </c>
      <c r="KA215" s="120">
        <f t="shared" si="2108"/>
        <v>92.330710055495643</v>
      </c>
      <c r="KB215" s="15">
        <f t="shared" si="2109"/>
        <v>-8.506567283464426E-4</v>
      </c>
      <c r="KC215" s="12"/>
      <c r="KD215" s="11">
        <f t="shared" si="2110"/>
        <v>-8.3826712187100587E-4</v>
      </c>
      <c r="KE215" s="10">
        <f t="shared" si="2111"/>
        <v>92.413546306647419</v>
      </c>
      <c r="KF215" s="9">
        <f t="shared" si="2112"/>
        <v>87.989044901085464</v>
      </c>
      <c r="KG215" s="9">
        <f t="shared" si="2113"/>
        <v>96.822849502276298</v>
      </c>
      <c r="KH215" s="120">
        <f t="shared" si="2114"/>
        <v>92.405947201680874</v>
      </c>
      <c r="KI215" s="15">
        <f t="shared" si="2115"/>
        <v>-8.6145208329063748E-4</v>
      </c>
      <c r="KJ215" s="12"/>
      <c r="KK215" s="11">
        <f t="shared" si="2116"/>
        <v>-8.4916785169934881E-4</v>
      </c>
      <c r="KL215" s="10">
        <f t="shared" si="2117"/>
        <v>92.488748676802885</v>
      </c>
      <c r="KM215" s="9">
        <f t="shared" si="2118"/>
        <v>88.009439230165171</v>
      </c>
      <c r="KN215" s="9">
        <f t="shared" si="2119"/>
        <v>96.954349807393086</v>
      </c>
      <c r="KO215" s="120">
        <f t="shared" si="2120"/>
        <v>92.481894518779129</v>
      </c>
      <c r="KP215" s="15">
        <f t="shared" si="2121"/>
        <v>-8.7228687971689005E-4</v>
      </c>
      <c r="KQ215" s="12"/>
      <c r="KR215" s="11">
        <f t="shared" si="2122"/>
        <v>-8.6010908393821582E-4</v>
      </c>
      <c r="KS215" s="10">
        <f t="shared" si="2123"/>
        <v>92.564664224031191</v>
      </c>
      <c r="KT215" s="9">
        <f t="shared" si="2124"/>
        <v>88.03034979922657</v>
      </c>
      <c r="KU215" s="9">
        <f t="shared" si="2125"/>
        <v>97.08670322555038</v>
      </c>
      <c r="KV215" s="120">
        <f t="shared" si="2126"/>
        <v>92.558526512388482</v>
      </c>
      <c r="KW215" s="15">
        <f t="shared" si="2127"/>
        <v>-8.8315452722050047E-4</v>
      </c>
      <c r="KX215" s="12"/>
      <c r="KY215" s="11">
        <f t="shared" si="2128"/>
        <v>-8.7108418978848955E-4</v>
      </c>
      <c r="KZ215" s="10">
        <f t="shared" si="2129"/>
        <v>92.641267406484488</v>
      </c>
      <c r="LA215" s="9">
        <f t="shared" si="2130"/>
        <v>88.051784655244361</v>
      </c>
      <c r="LB215" s="9">
        <f t="shared" si="2131"/>
        <v>97.219850057757583</v>
      </c>
      <c r="LC215" s="120">
        <f t="shared" si="2132"/>
        <v>92.635817356500979</v>
      </c>
      <c r="LD215" s="15">
        <f t="shared" si="2133"/>
        <v>-8.9404841937246301E-4</v>
      </c>
      <c r="LE215" s="12"/>
      <c r="LF215" s="11">
        <f t="shared" si="2134"/>
        <v>-8.8208652230097246E-4</v>
      </c>
      <c r="LG215" s="10">
        <f t="shared" si="2135"/>
        <v>92.718532344949764</v>
      </c>
      <c r="LH215" s="9">
        <f t="shared" si="2136"/>
        <v>88.073751579418442</v>
      </c>
      <c r="LI215" s="9">
        <f t="shared" si="2137"/>
        <v>97.353730261188915</v>
      </c>
      <c r="LJ215" s="120">
        <f t="shared" si="2138"/>
        <v>92.713740920303678</v>
      </c>
      <c r="LK215" s="15">
        <f t="shared" si="2139"/>
        <v>-9.0496194213150586E-4</v>
      </c>
      <c r="LL215" s="12"/>
      <c r="LM215" s="11">
        <f t="shared" si="2140"/>
        <v>-8.9310942484480561E-4</v>
      </c>
      <c r="LN215" s="10">
        <f t="shared" si="2141"/>
        <v>92.796432849610198</v>
      </c>
      <c r="LO215" s="9">
        <f t="shared" si="2142"/>
        <v>88.096258071107329</v>
      </c>
      <c r="LP215" s="9">
        <f t="shared" si="2143"/>
        <v>97.488283521130398</v>
      </c>
      <c r="LQ215" s="120">
        <f t="shared" si="2144"/>
        <v>92.792270796118856</v>
      </c>
      <c r="LR215" s="15">
        <f t="shared" si="2145"/>
        <v>-9.1588848242697034E-4</v>
      </c>
      <c r="LS215" s="12"/>
      <c r="LT215" s="11">
        <f t="shared" si="2146"/>
        <v>-9.041462397542851E-4</v>
      </c>
      <c r="LU215" s="10">
        <f t="shared" si="2147"/>
        <v>92.874942447970597</v>
      </c>
      <c r="LV215" s="9">
        <f t="shared" si="2148"/>
        <v>88.119311332087563</v>
      </c>
      <c r="LW215" s="9">
        <f t="shared" si="2149"/>
        <v>97.623449324612949</v>
      </c>
      <c r="LX215" s="120">
        <f t="shared" si="2150"/>
        <v>92.871380328350256</v>
      </c>
      <c r="LY215" s="15">
        <f t="shared" si="2151"/>
        <v>-9.2682143687432402E-4</v>
      </c>
      <c r="LZ215" s="12"/>
      <c r="MA215" s="11">
        <f t="shared" si="2152"/>
        <v>-9.1519031711568416E-4</v>
      </c>
      <c r="MB215" s="10">
        <f t="shared" si="2153"/>
        <v>92.954034413813744</v>
      </c>
      <c r="MC215" s="9">
        <f t="shared" si="2154"/>
        <v>88.142918251200612</v>
      </c>
      <c r="MD215" s="9">
        <f t="shared" si="2155"/>
        <v>97.759167035412176</v>
      </c>
      <c r="ME215" s="120">
        <f t="shared" si="2156"/>
        <v>92.951042643306394</v>
      </c>
      <c r="MF215" s="15">
        <f t="shared" si="2157"/>
        <v>-9.3775422058615769E-4</v>
      </c>
      <c r="MG215" s="12"/>
      <c r="MH215" s="11">
        <f t="shared" si="2158"/>
        <v>-9.262350236567252E-4</v>
      </c>
      <c r="MI215" s="10">
        <f t="shared" si="2159"/>
        <v>93.03368179705879</v>
      </c>
      <c r="MJ215" s="9">
        <f t="shared" si="2160"/>
        <v>88.167085389447791</v>
      </c>
      <c r="MK215" s="9">
        <f t="shared" si="2161"/>
        <v>97.89537597007741</v>
      </c>
      <c r="ML215" s="120">
        <f t="shared" si="2162"/>
        <v>93.031230679762601</v>
      </c>
      <c r="MM215" s="15">
        <f t="shared" si="2163"/>
        <v>-9.4868027603988011E-4</v>
      </c>
      <c r="MN215" s="12"/>
      <c r="MO215" s="11">
        <f t="shared" si="2164"/>
        <v>-9.3727375169962168E-4</v>
      </c>
      <c r="MP215" s="10">
        <f t="shared" si="2165"/>
        <v>93.113857454382924</v>
      </c>
      <c r="MQ215" s="9">
        <f t="shared" si="2166"/>
        <v>88.191818965591708</v>
      </c>
      <c r="MR215" s="9">
        <f t="shared" si="2167"/>
        <v>98.032015474655893</v>
      </c>
      <c r="MS215" s="120">
        <f t="shared" si="2168"/>
        <v>93.1119172201238</v>
      </c>
      <c r="MT215" s="15">
        <f t="shared" si="2169"/>
        <v>-9.5959308196378918E-4</v>
      </c>
      <c r="MU215" s="12"/>
      <c r="MV215" s="11">
        <f t="shared" si="2170"/>
        <v>-9.4829992813905541E-4</v>
      </c>
      <c r="MW215" s="10">
        <f t="shared" si="2171"/>
        <v>93.194534080468273</v>
      </c>
      <c r="MX215" s="9">
        <f t="shared" si="2172"/>
        <v>88.217124842321084</v>
      </c>
      <c r="MY215" s="9">
        <f t="shared" si="1385"/>
        <v>98.169025001772553</v>
      </c>
      <c r="MZ215" s="120">
        <f t="shared" si="2173"/>
        <v>93.193074922046819</v>
      </c>
      <c r="NA215" s="15">
        <f t="shared" si="2174"/>
        <v>-9.7048616220288828E-4</v>
      </c>
      <c r="NB215" s="12"/>
      <c r="NC215" s="11">
        <f t="shared" si="1828"/>
        <v>-9.5930702340610893E-4</v>
      </c>
      <c r="ND215" s="10">
        <f t="shared" si="1632"/>
        <v>93.275684239732058</v>
      </c>
      <c r="NE215" s="9">
        <f t="shared" si="1386"/>
        <v>88.243008513033061</v>
      </c>
      <c r="NF215" s="9">
        <f t="shared" si="1387"/>
        <v>98.306344187230494</v>
      </c>
      <c r="NG215" s="120">
        <f t="shared" si="1633"/>
        <v>93.274676350131784</v>
      </c>
      <c r="NH215" s="15">
        <f t="shared" si="1634"/>
        <v>-9.8135309447774824E-4</v>
      </c>
      <c r="NI215" s="12"/>
      <c r="NJ215" s="11">
        <f t="shared" si="1829"/>
        <v>-9.7028856033079644E-4</v>
      </c>
      <c r="NK215" s="10">
        <f t="shared" si="1635"/>
        <v>93.357280398147765</v>
      </c>
      <c r="NL215" s="9">
        <f t="shared" si="1388"/>
        <v>88.269475089281812</v>
      </c>
      <c r="NM215" s="9">
        <f t="shared" si="1389"/>
        <v>98.443912659199142</v>
      </c>
      <c r="NN215" s="120">
        <f t="shared" si="1636"/>
        <v>93.356693874240477</v>
      </c>
      <c r="NO215" s="15">
        <f t="shared" si="1637"/>
        <v>-9.9218749300095436E-4</v>
      </c>
      <c r="NP215" s="12"/>
      <c r="NQ215" s="11">
        <f t="shared" si="1830"/>
        <v>-9.8123809672978905E-4</v>
      </c>
      <c r="NR215" s="10">
        <f t="shared" si="1638"/>
        <v>93.439294821009469</v>
      </c>
      <c r="NS215" s="9">
        <f t="shared" si="1390"/>
        <v>88.296529287521395</v>
      </c>
      <c r="NT215" s="9">
        <f t="shared" si="1391"/>
        <v>98.581670310943736</v>
      </c>
      <c r="NU215" s="120">
        <f t="shared" si="1639"/>
        <v>93.439099799232565</v>
      </c>
      <c r="NV215" s="15">
        <f t="shared" si="1640"/>
        <v>-1.0029830363658715E-3</v>
      </c>
      <c r="NW215" s="12"/>
      <c r="NX215" s="11">
        <f t="shared" si="1831"/>
        <v>-9.9214925350406551E-4</v>
      </c>
      <c r="NY215" s="10">
        <f t="shared" si="1641"/>
        <v>93.521699703336736</v>
      </c>
      <c r="NZ215" s="9">
        <f t="shared" si="1392"/>
        <v>88.324175417597857</v>
      </c>
      <c r="OA215" s="9">
        <f t="shared" si="1393"/>
        <v>98.719557608773258</v>
      </c>
      <c r="OB215" s="120">
        <f t="shared" si="1642"/>
        <v>93.521866513185557</v>
      </c>
      <c r="OC215" s="15">
        <f t="shared" si="1643"/>
        <v>-1.0137334986992203E-3</v>
      </c>
      <c r="OD215" s="12"/>
      <c r="OE215" s="11">
        <f t="shared" si="1832"/>
        <v>-1.0030157460309481E-3</v>
      </c>
      <c r="OF215" s="10">
        <f t="shared" si="1644"/>
        <v>93.604467318910565</v>
      </c>
      <c r="OG215" s="9">
        <f t="shared" si="1394"/>
        <v>88.352417373292809</v>
      </c>
      <c r="OH215" s="9">
        <f t="shared" si="1395"/>
        <v>98.857515491289405</v>
      </c>
      <c r="OI215" s="120">
        <f t="shared" si="1645"/>
        <v>93.604966432291107</v>
      </c>
      <c r="OJ215" s="15">
        <f t="shared" si="1646"/>
        <v>-1.0244327407582467E-3</v>
      </c>
      <c r="OK215" s="12"/>
      <c r="OL215" s="11">
        <f t="shared" si="1833"/>
        <v>-1.0138313752955954E-3</v>
      </c>
      <c r="OM215" s="10">
        <f t="shared" si="1647"/>
        <v>93.687569964926041</v>
      </c>
      <c r="ON215" s="9">
        <f t="shared" si="1396"/>
        <v>88.381258622792529</v>
      </c>
      <c r="OO215" s="9">
        <f t="shared" si="1397"/>
        <v>98.995485298317618</v>
      </c>
      <c r="OP215" s="120">
        <f t="shared" si="1648"/>
        <v>93.688371960555074</v>
      </c>
      <c r="OQ215" s="15">
        <f t="shared" si="1649"/>
        <v>-1.03507470392967E-3</v>
      </c>
      <c r="OR215" s="12"/>
      <c r="OS215" s="11">
        <f t="shared" si="1834"/>
        <v>-1.0245900219383018E-3</v>
      </c>
      <c r="OT215" s="10">
        <f t="shared" si="1650"/>
        <v>93.770979921527555</v>
      </c>
      <c r="OU215" s="9">
        <f t="shared" si="1398"/>
        <v>88.410702199233938</v>
      </c>
      <c r="OV215" s="9">
        <f t="shared" si="1399"/>
        <v>99.133408146431236</v>
      </c>
      <c r="OW215" s="120">
        <f t="shared" si="1651"/>
        <v>93.77205517283258</v>
      </c>
      <c r="OX215" s="15">
        <f t="shared" si="1652"/>
        <v>-1.0456533502541841E-3</v>
      </c>
      <c r="OY215" s="12"/>
      <c r="OZ215" s="11">
        <f t="shared" si="1835"/>
        <v>-1.0352855860251882E-3</v>
      </c>
      <c r="PA215" s="10">
        <f t="shared" si="1653"/>
        <v>93.854669133135928</v>
      </c>
      <c r="PB215" s="9">
        <f t="shared" si="1400"/>
        <v>88.440750688221243</v>
      </c>
      <c r="PC215" s="9">
        <f t="shared" si="1401"/>
        <v>99.271226432930234</v>
      </c>
      <c r="PD215" s="120">
        <f t="shared" si="1654"/>
        <v>93.855988560575739</v>
      </c>
      <c r="PE215" s="15">
        <f t="shared" si="1655"/>
        <v>-1.0561628103083216E-3</v>
      </c>
      <c r="PF215" s="12"/>
      <c r="PG215" s="11">
        <f t="shared" si="1836"/>
        <v>-1.0459121358270377E-3</v>
      </c>
      <c r="PH215" s="10">
        <f t="shared" si="1656"/>
        <v>93.93860995840862</v>
      </c>
      <c r="PI215" s="9">
        <f t="shared" si="1402"/>
        <v>88.47140622418766</v>
      </c>
      <c r="PJ215" s="9">
        <f t="shared" si="1403"/>
        <v>99.408883206679064</v>
      </c>
      <c r="PK215" s="120">
        <f t="shared" si="1657"/>
        <v>93.940144715433362</v>
      </c>
      <c r="PL215" s="15">
        <f t="shared" si="1658"/>
        <v>-1.0665973222048052E-3</v>
      </c>
      <c r="PM215" s="12"/>
      <c r="PN215" s="11">
        <f t="shared" si="1837"/>
        <v>-1.0564638465830616E-3</v>
      </c>
      <c r="PO215" s="10">
        <f t="shared" si="1659"/>
        <v>94.022774852206339</v>
      </c>
      <c r="PP215" s="9">
        <f t="shared" si="1404"/>
        <v>88.502670483884543</v>
      </c>
      <c r="PQ215" s="9">
        <f t="shared" si="1405"/>
        <v>99.546321035185301</v>
      </c>
      <c r="PR215" s="120">
        <f t="shared" si="1660"/>
        <v>94.024495759534915</v>
      </c>
      <c r="PS215" s="15">
        <f t="shared" si="1661"/>
        <v>-1.0769511217476292E-3</v>
      </c>
      <c r="PT215" s="12"/>
      <c r="PU215" s="11">
        <f t="shared" si="1838"/>
        <v>-1.0669348901160003E-3</v>
      </c>
      <c r="PV215" s="10">
        <f t="shared" si="1662"/>
        <v>94.107135792714644</v>
      </c>
      <c r="PW215" s="9">
        <f t="shared" si="1406"/>
        <v>88.53454467390705</v>
      </c>
      <c r="PX215" s="9">
        <f t="shared" si="1407"/>
        <v>99.683484324305482</v>
      </c>
      <c r="PY215" s="120">
        <f t="shared" si="1663"/>
        <v>94.109014499106266</v>
      </c>
      <c r="PZ215" s="15">
        <f t="shared" si="1664"/>
        <v>-1.0872186698608478E-3</v>
      </c>
      <c r="QA215" s="12"/>
      <c r="QB215" s="11">
        <f t="shared" si="1839"/>
        <v>-1.0773196636406808E-3</v>
      </c>
      <c r="QC215" s="10">
        <f t="shared" si="1665"/>
        <v>94.191665441773011</v>
      </c>
      <c r="QD215" s="9">
        <f t="shared" si="1408"/>
        <v>88.567029532050398</v>
      </c>
      <c r="QE215" s="9">
        <f t="shared" si="1409"/>
        <v>99.820316926610971</v>
      </c>
      <c r="QF215" s="120">
        <f t="shared" si="1666"/>
        <v>94.193673229330685</v>
      </c>
      <c r="QG215" s="15">
        <f t="shared" si="1667"/>
        <v>-1.0973944192297026E-3</v>
      </c>
      <c r="QH215" s="12"/>
      <c r="QI215" s="11">
        <f t="shared" si="1840"/>
        <v>-1.0876125551652262E-3</v>
      </c>
      <c r="QJ215" s="10">
        <f t="shared" si="1668"/>
        <v>94.276335942974498</v>
      </c>
      <c r="QK215" s="9">
        <f t="shared" si="1410"/>
        <v>88.60012531548503</v>
      </c>
      <c r="QL215" s="9">
        <f t="shared" si="1411"/>
        <v>99.956764179573895</v>
      </c>
      <c r="QM215" s="120">
        <f t="shared" si="1669"/>
        <v>94.278444747529463</v>
      </c>
      <c r="QN215" s="15">
        <f t="shared" si="1670"/>
        <v>-1.1074730142129213E-3</v>
      </c>
      <c r="QO215" s="12"/>
      <c r="QP215" s="11">
        <f t="shared" si="1841"/>
        <v>-1.0978081446445197E-3</v>
      </c>
      <c r="QQ215" s="10">
        <f t="shared" si="1671"/>
        <v>94.361119940868434</v>
      </c>
      <c r="QR215" s="9">
        <f t="shared" si="1412"/>
        <v>88.633831801348748</v>
      </c>
      <c r="QS215" s="9">
        <f t="shared" si="1413"/>
        <v>100.09277099345287</v>
      </c>
      <c r="QT215" s="120">
        <f t="shared" si="1672"/>
        <v>94.363301397400818</v>
      </c>
      <c r="QU215" s="15">
        <f t="shared" si="1673"/>
        <v>-1.1174491043200304E-3</v>
      </c>
      <c r="QV215" s="12"/>
      <c r="QW215" s="11">
        <f t="shared" si="1842"/>
        <v>-1.1079010164607279E-3</v>
      </c>
      <c r="QX215" s="10">
        <f t="shared" si="1674"/>
        <v>94.445989619715846</v>
      </c>
      <c r="QY215" s="9">
        <f t="shared" si="1414"/>
        <v>88.668148276696684</v>
      </c>
      <c r="QZ215" s="9">
        <f t="shared" si="1415"/>
        <v>100.22828368294445</v>
      </c>
      <c r="RA215" s="120">
        <f t="shared" si="1675"/>
        <v>94.44821597982056</v>
      </c>
      <c r="RB215" s="15">
        <f t="shared" si="1676"/>
        <v>-1.1273175238097925E-3</v>
      </c>
      <c r="RC215" s="12"/>
      <c r="RD215" s="11">
        <f t="shared" si="1843"/>
        <v>-1.1178859401666317E-3</v>
      </c>
      <c r="RE215" s="10">
        <f t="shared" si="1677"/>
        <v>94.530917619835435</v>
      </c>
      <c r="RF215" s="9">
        <f t="shared" si="1416"/>
        <v>88.703073539887313</v>
      </c>
      <c r="RG215" s="9">
        <f t="shared" si="1417"/>
        <v>100.36324827326106</v>
      </c>
      <c r="RH215" s="120">
        <f t="shared" si="1678"/>
        <v>94.533160906574182</v>
      </c>
      <c r="RI215" s="15">
        <f t="shared" si="1679"/>
        <v>-1.1370731263677272E-3</v>
      </c>
      <c r="RJ215" s="12"/>
      <c r="RK215" s="11">
        <f t="shared" si="1844"/>
        <v>-1.127757704271702E-3</v>
      </c>
      <c r="RL215" s="10">
        <f t="shared" si="1680"/>
        <v>94.615876186419513</v>
      </c>
      <c r="RM215" s="9">
        <f t="shared" si="1418"/>
        <v>88.738605892440745</v>
      </c>
      <c r="RN215" s="9">
        <f t="shared" si="1419"/>
        <v>100.49761556647788</v>
      </c>
      <c r="RO215" s="120">
        <f t="shared" si="1681"/>
        <v>94.618110729459318</v>
      </c>
      <c r="RP215" s="15">
        <f t="shared" si="1682"/>
        <v>-1.1467112799584147E-3</v>
      </c>
      <c r="RQ215" s="12"/>
      <c r="RR215" s="11">
        <f t="shared" si="1845"/>
        <v>-1.1375116141960789E-3</v>
      </c>
      <c r="RS215" s="10">
        <f t="shared" si="1683"/>
        <v>94.700839714235201</v>
      </c>
      <c r="RT215" s="9">
        <f t="shared" si="1420"/>
        <v>88.774743162450903</v>
      </c>
      <c r="RU215" s="9">
        <f t="shared" si="1421"/>
        <v>100.63136577278713</v>
      </c>
      <c r="RV215" s="120">
        <f t="shared" si="1684"/>
        <v>94.703054467619012</v>
      </c>
      <c r="RW215" s="15">
        <f t="shared" si="1685"/>
        <v>-1.1562302665250428E-3</v>
      </c>
      <c r="RX215" s="12"/>
      <c r="RY215" s="11">
        <f t="shared" si="1846"/>
        <v>-1.1471459070180542E-3</v>
      </c>
      <c r="RZ215" s="10">
        <f t="shared" si="1686"/>
        <v>94.785797151756015</v>
      </c>
      <c r="SA215" s="9">
        <f t="shared" si="1422"/>
        <v>88.811482882171859</v>
      </c>
      <c r="SB215" s="9">
        <f t="shared" si="1423"/>
        <v>100.76448943437647</v>
      </c>
      <c r="SC215" s="120">
        <f t="shared" si="1687"/>
        <v>94.787986158274165</v>
      </c>
      <c r="SD215" s="15">
        <f t="shared" si="1688"/>
        <v>-1.1656294044125957E-3</v>
      </c>
      <c r="SE215" s="12"/>
      <c r="SF215" s="11">
        <f t="shared" si="1847"/>
        <v>-1.1566598630232503E-3</v>
      </c>
      <c r="SG215" s="10">
        <f t="shared" si="1689"/>
        <v>94.870742495562723</v>
      </c>
      <c r="SH215" s="9">
        <f t="shared" si="1424"/>
        <v>88.848822353141117</v>
      </c>
      <c r="SI215" s="9">
        <f t="shared" si="1425"/>
        <v>100.89697817018811</v>
      </c>
      <c r="SJ215" s="120">
        <f t="shared" si="1690"/>
        <v>94.872900261664611</v>
      </c>
      <c r="SK215" s="15">
        <f t="shared" si="1691"/>
        <v>-1.1749081394675899E-3</v>
      </c>
      <c r="SL215" s="12"/>
      <c r="SM215" s="11">
        <f t="shared" si="1848"/>
        <v>-1.1660528913833581E-3</v>
      </c>
      <c r="SN215" s="10">
        <f t="shared" si="1692"/>
        <v>94.955670167289625</v>
      </c>
      <c r="SO215" s="9">
        <f t="shared" si="1426"/>
        <v>88.886758655364247</v>
      </c>
      <c r="SP215" s="9">
        <f t="shared" si="1427"/>
        <v>101.02882463266643</v>
      </c>
      <c r="SQ215" s="120">
        <f t="shared" si="1693"/>
        <v>94.957791644015344</v>
      </c>
      <c r="SR215" s="15">
        <f t="shared" si="1694"/>
        <v>-1.1840660399245573E-3</v>
      </c>
      <c r="SS215" s="12"/>
      <c r="ST215" s="11">
        <f t="shared" si="1849"/>
        <v>-1.175324525052115E-3</v>
      </c>
      <c r="SU215" s="10">
        <f t="shared" si="1695"/>
        <v>95.040574996588163</v>
      </c>
      <c r="SV215" s="9">
        <f t="shared" si="1428"/>
        <v>88.925288656532601</v>
      </c>
      <c r="SW215" s="9">
        <f t="shared" si="1429"/>
        <v>101.16002246468082</v>
      </c>
      <c r="SX215" s="120">
        <f t="shared" si="1696"/>
        <v>95.042655560606704</v>
      </c>
      <c r="SY215" s="15">
        <f t="shared" si="1697"/>
        <v>-1.1931027913063524E-3</v>
      </c>
      <c r="SZ215" s="12"/>
      <c r="TA215" s="11">
        <f t="shared" si="1850"/>
        <v>-1.1844744156712013E-3</v>
      </c>
      <c r="TB215" s="10">
        <f t="shared" si="1698"/>
        <v>95.125452204187695</v>
      </c>
      <c r="TC215" s="9">
        <f t="shared" si="1430"/>
        <v>88.964409021247377</v>
      </c>
      <c r="TD215" s="9">
        <f t="shared" si="1431"/>
        <v>101.29056625673358</v>
      </c>
      <c r="TE215" s="120">
        <f t="shared" si="1699"/>
        <v>95.127487638990488</v>
      </c>
      <c r="TF215" s="15">
        <f t="shared" si="1700"/>
        <v>-1.2020181913516836E-3</v>
      </c>
      <c r="TG215" s="12"/>
      <c r="TH215" s="11">
        <f t="shared" si="1851"/>
        <v>-1.1935023284995283E-3</v>
      </c>
      <c r="TI215" s="10">
        <f t="shared" si="1701"/>
        <v>95.210297385095288</v>
      </c>
      <c r="TJ215" s="9">
        <f t="shared" si="1432"/>
        <v>89.004116220224532</v>
      </c>
      <c r="TK215" s="9">
        <f t="shared" si="1433"/>
        <v>101.42045150454946</v>
      </c>
      <c r="TL215" s="120">
        <f t="shared" si="1702"/>
        <v>95.212283862386997</v>
      </c>
      <c r="TM215" s="15">
        <f t="shared" si="1703"/>
        <v>-1.2108121449816653E-3</v>
      </c>
      <c r="TN215" s="12"/>
      <c r="TO215" s="11">
        <f t="shared" si="1852"/>
        <v>-1.2024081373780732E-3</v>
      </c>
      <c r="TP215" s="10">
        <f t="shared" si="1704"/>
        <v>95.295106491970685</v>
      </c>
      <c r="TQ215" s="9">
        <f t="shared" si="1434"/>
        <v>89.044406539456986</v>
      </c>
      <c r="TR215" s="9">
        <f t="shared" si="1435"/>
        <v>101.5496745671358</v>
      </c>
      <c r="TS215" s="120">
        <f t="shared" si="1705"/>
        <v>95.297040553296398</v>
      </c>
      <c r="TT215" s="15">
        <f t="shared" si="1706"/>
        <v>-1.2194846593165008E-3</v>
      </c>
      <c r="TU215" s="12"/>
      <c r="TV215" s="11">
        <f t="shared" si="1853"/>
        <v>-1.2111918197414031E-3</v>
      </c>
      <c r="TW215" s="10">
        <f t="shared" si="1707"/>
        <v>95.379875818709436</v>
      </c>
      <c r="TX215" s="9">
        <f t="shared" si="1436"/>
        <v>89.085276089311677</v>
      </c>
      <c r="TY215" s="9">
        <f t="shared" si="1437"/>
        <v>101.67823262540048</v>
      </c>
      <c r="TZ215" s="120">
        <f t="shared" si="1708"/>
        <v>95.381754357356073</v>
      </c>
      <c r="UA215" s="15">
        <f t="shared" si="1709"/>
        <v>-1.2280358387528484E-3</v>
      </c>
      <c r="UB215" s="12"/>
      <c r="UC215" s="11">
        <f t="shared" si="1854"/>
        <v>-1.2198534516868267E-3</v>
      </c>
      <c r="UD215" s="10">
        <f t="shared" si="1710"/>
        <v>95.464601984267176</v>
      </c>
      <c r="UE215" s="9">
        <f t="shared" si="1438"/>
        <v>89.126720813540928</v>
      </c>
      <c r="UF215" s="9">
        <f t="shared" si="1439"/>
        <v>101.80612364139772</v>
      </c>
      <c r="UG215" s="120">
        <f t="shared" si="1711"/>
        <v>95.466422227469323</v>
      </c>
      <c r="UH215" s="15">
        <f t="shared" si="1712"/>
        <v>-1.2364658801108216E-3</v>
      </c>
      <c r="UI215" s="12"/>
      <c r="UJ215" s="11">
        <f t="shared" si="1855"/>
        <v>-1.2283932031101855E-3</v>
      </c>
      <c r="UK215" s="10">
        <f t="shared" si="1713"/>
        <v>95.54928191675009</v>
      </c>
      <c r="UL215" s="9">
        <f t="shared" si="1440"/>
        <v>89.168736498188821</v>
      </c>
      <c r="UM215" s="9">
        <f t="shared" si="1441"/>
        <v>101.93334631827517</v>
      </c>
      <c r="UN215" s="120">
        <f t="shared" si="1714"/>
        <v>95.551041408231995</v>
      </c>
      <c r="UO215" s="15">
        <f t="shared" si="1715"/>
        <v>-1.2447750678595735E-3</v>
      </c>
      <c r="UP215" s="12"/>
      <c r="UQ215" s="11">
        <f t="shared" si="1856"/>
        <v>-1.2368113329175852E-3</v>
      </c>
      <c r="UR215" s="10">
        <f t="shared" si="1716"/>
        <v>95.633912837799329</v>
      </c>
      <c r="US215" s="9">
        <f t="shared" si="1442"/>
        <v>89.211318780375038</v>
      </c>
      <c r="UT215" s="9">
        <f t="shared" si="1443"/>
        <v>102.05990006098038</v>
      </c>
      <c r="UU215" s="120">
        <f t="shared" si="1717"/>
        <v>95.63560942067771</v>
      </c>
      <c r="UV215" s="15">
        <f t="shared" si="1718"/>
        <v>-1.252963769428917E-3</v>
      </c>
      <c r="UW215" s="12"/>
      <c r="UX215" s="11">
        <f t="shared" si="1857"/>
        <v>-1.2451081843205848E-3</v>
      </c>
      <c r="UY215" s="10">
        <f t="shared" si="1719"/>
        <v>95.718492247289802</v>
      </c>
      <c r="UZ215" s="9">
        <f t="shared" si="1444"/>
        <v>89.254463156939991</v>
      </c>
      <c r="VA215" s="9">
        <f t="shared" si="1445"/>
        <v>102.18578493778124</v>
      </c>
      <c r="VB215" s="120">
        <f t="shared" si="1720"/>
        <v>95.720124047360613</v>
      </c>
      <c r="VC215" s="15">
        <f t="shared" si="1721"/>
        <v>-1.2610324306138289E-3</v>
      </c>
      <c r="VD215" s="12"/>
      <c r="VE215" s="11">
        <f t="shared" si="1858"/>
        <v>-1.2532841802220124E-3</v>
      </c>
      <c r="VF215" s="10">
        <f t="shared" si="1722"/>
        <v>95.803017908363159</v>
      </c>
      <c r="VG215" s="9">
        <f t="shared" si="1446"/>
        <v>89.298164992936478</v>
      </c>
      <c r="VH215" s="9">
        <f t="shared" si="1447"/>
        <v>102.31100164264895</v>
      </c>
      <c r="VI215" s="120">
        <f t="shared" si="1723"/>
        <v>95.804583317792719</v>
      </c>
      <c r="VJ215" s="15">
        <f t="shared" si="1724"/>
        <v>-1.2689815710780438E-3</v>
      </c>
      <c r="VK215" s="12"/>
      <c r="VL215" s="11">
        <f t="shared" si="1859"/>
        <v>-1.2613398186987394E-3</v>
      </c>
      <c r="VM215" s="10">
        <f t="shared" si="1725"/>
        <v>95.887487832812241</v>
      </c>
      <c r="VN215" s="9">
        <f t="shared" si="1448"/>
        <v>89.342419529954626</v>
      </c>
      <c r="VO215" s="9">
        <f t="shared" si="1449"/>
        <v>102.43555145854862</v>
      </c>
      <c r="VP215" s="120">
        <f t="shared" si="1726"/>
        <v>95.888985494251614</v>
      </c>
      <c r="VQ215" s="15">
        <f t="shared" si="1727"/>
        <v>-1.2768117799623947E-3</v>
      </c>
      <c r="VR215" s="12"/>
      <c r="VS215" s="11">
        <f t="shared" si="1860"/>
        <v>-1.269275668587309E-3</v>
      </c>
      <c r="VT215" s="10">
        <f t="shared" si="1728"/>
        <v>95.971900266833273</v>
      </c>
      <c r="VU215" s="9">
        <f t="shared" si="1450"/>
        <v>89.387221894268237</v>
      </c>
      <c r="VV215" s="9">
        <f t="shared" si="1451"/>
        <v>102.55943622166555</v>
      </c>
      <c r="VW215" s="120">
        <f t="shared" si="1729"/>
        <v>95.973329057966893</v>
      </c>
      <c r="VX215" s="15">
        <f t="shared" si="1730"/>
        <v>-1.2845237116018574E-3</v>
      </c>
      <c r="VY215" s="12"/>
      <c r="VZ215" s="11">
        <f t="shared" si="1861"/>
        <v>-1.2770923651765022E-3</v>
      </c>
      <c r="WA215" s="10">
        <f t="shared" si="1731"/>
        <v>96.056253677154317</v>
      </c>
      <c r="WB215" s="9">
        <f t="shared" si="1452"/>
        <v>89.432567104791957</v>
      </c>
      <c r="WC215" s="9">
        <f t="shared" si="1453"/>
        <v>102.68265828660671</v>
      </c>
      <c r="WD215" s="120">
        <f t="shared" si="1732"/>
        <v>96.057612695699333</v>
      </c>
      <c r="WE215" s="15">
        <f t="shared" si="1733"/>
        <v>-1.2921180813560834E-3</v>
      </c>
      <c r="WF215" s="12"/>
      <c r="WG215" s="11">
        <f t="shared" si="1862"/>
        <v>-1.2847906060119241E-3</v>
      </c>
      <c r="WH215" s="10">
        <f t="shared" si="1734"/>
        <v>96.140546737554786</v>
      </c>
      <c r="WI215" s="9">
        <f t="shared" si="1454"/>
        <v>89.478450080839906</v>
      </c>
      <c r="WJ215" s="9">
        <f t="shared" si="1455"/>
        <v>102.80522049259572</v>
      </c>
      <c r="WK215" s="120">
        <f t="shared" si="1735"/>
        <v>96.141835286717821</v>
      </c>
      <c r="WL215" s="15">
        <f t="shared" si="1736"/>
        <v>-1.299595661556234E-3</v>
      </c>
      <c r="WM215" s="12"/>
      <c r="WN215" s="11">
        <f t="shared" si="1863"/>
        <v>-1.2923711468154433E-3</v>
      </c>
      <c r="WO215" s="10">
        <f t="shared" si="1737"/>
        <v>96.224778315780895</v>
      </c>
      <c r="WP215" s="9">
        <f t="shared" si="1456"/>
        <v>89.524865649677849</v>
      </c>
      <c r="WQ215" s="9">
        <f t="shared" si="1457"/>
        <v>102.92712613068623</v>
      </c>
      <c r="WR215" s="120">
        <f t="shared" si="1738"/>
        <v>96.225995890182048</v>
      </c>
      <c r="WS215" s="15">
        <f t="shared" si="1739"/>
        <v>-1.3069572775712193E-3</v>
      </c>
      <c r="WT215" s="12"/>
      <c r="WU215" s="11">
        <f t="shared" si="1864"/>
        <v>-1.2998347975228996E-3</v>
      </c>
      <c r="WV215" s="10">
        <f t="shared" si="1740"/>
        <v>96.308947460865767</v>
      </c>
      <c r="WW215" s="9">
        <f t="shared" si="1458"/>
        <v>89.571808553861914</v>
      </c>
      <c r="WX215" s="9">
        <f t="shared" si="1459"/>
        <v>103.04837891200462</v>
      </c>
      <c r="WY215" s="120">
        <f t="shared" si="1741"/>
        <v>96.310093732933268</v>
      </c>
      <c r="WZ215" s="15">
        <f t="shared" si="1742"/>
        <v>-1.3142038039951562E-3</v>
      </c>
      <c r="XA215" s="12"/>
      <c r="XB215" s="11">
        <f t="shared" si="1865"/>
        <v>-1.3071824184419639E-3</v>
      </c>
      <c r="XC215" s="10">
        <f t="shared" si="1743"/>
        <v>96.393053390856579</v>
      </c>
      <c r="XD215" s="9">
        <f t="shared" si="1460"/>
        <v>89.619273458358109</v>
      </c>
      <c r="XE215" s="9">
        <f t="shared" si="1461"/>
        <v>103.16898293703746</v>
      </c>
      <c r="XF215" s="120">
        <f t="shared" si="1744"/>
        <v>96.394128197697782</v>
      </c>
      <c r="XG215" s="15">
        <f t="shared" si="1745"/>
        <v>-1.3213361609580709E-3</v>
      </c>
      <c r="XH215" s="12"/>
      <c r="XI215" s="11">
        <f t="shared" si="1866"/>
        <v>-1.3144149165323557E-3</v>
      </c>
      <c r="XJ215" s="10">
        <f t="shared" si="1746"/>
        <v>96.477095480953807</v>
      </c>
      <c r="XK215" s="9">
        <f t="shared" si="1462"/>
        <v>89.667254957438033</v>
      </c>
      <c r="XL215" s="9">
        <f t="shared" si="1463"/>
        <v>103.28894266596755</v>
      </c>
      <c r="XM215" s="120">
        <f t="shared" si="1747"/>
        <v>96.478098811702793</v>
      </c>
      <c r="XN215" s="15">
        <f t="shared" si="1748"/>
        <v>-1.3283553105606833E-3</v>
      </c>
      <c r="XO215" s="12"/>
      <c r="XP215" s="11">
        <f t="shared" si="1867"/>
        <v>-1.3215332418094411E-3</v>
      </c>
      <c r="XQ215" s="10">
        <f t="shared" si="1749"/>
        <v>96.561073252062499</v>
      </c>
      <c r="XR215" s="9">
        <f t="shared" si="1464"/>
        <v>89.715747581346932</v>
      </c>
      <c r="XS215" s="9">
        <f t="shared" si="1465"/>
        <v>103.40826289006453</v>
      </c>
      <c r="XT215" s="120">
        <f t="shared" si="1750"/>
        <v>96.562005235705726</v>
      </c>
      <c r="XU215" s="15">
        <f t="shared" si="1751"/>
        <v>-1.3352622534342287E-3</v>
      </c>
      <c r="XV215" s="12"/>
      <c r="XW215" s="11">
        <f t="shared" si="1868"/>
        <v>-1.3285383838722337E-3</v>
      </c>
      <c r="XX215" s="10">
        <f t="shared" si="1752"/>
        <v>96.644986359756871</v>
      </c>
      <c r="XY215" s="9">
        <f t="shared" si="1466"/>
        <v>89.764745802741473</v>
      </c>
      <c r="XZ215" s="9">
        <f t="shared" si="1467"/>
        <v>103.52694870412657</v>
      </c>
      <c r="YA215" s="120">
        <f t="shared" si="1753"/>
        <v>96.645847253434027</v>
      </c>
      <c r="YB215" s="15">
        <f t="shared" si="1754"/>
        <v>-1.3420580254252521E-3</v>
      </c>
      <c r="YC215" s="12"/>
      <c r="YD215" s="11">
        <f t="shared" si="1869"/>
        <v>-1.3354313685559052E-3</v>
      </c>
      <c r="YE215" s="10">
        <f t="shared" si="1755"/>
        <v>96.728834583655441</v>
      </c>
      <c r="YF215" s="9">
        <f t="shared" si="1468"/>
        <v>89.814244042895325</v>
      </c>
      <c r="YG215" s="9">
        <f t="shared" si="1469"/>
        <v>103.64500547997275</v>
      </c>
      <c r="YH215" s="120">
        <f t="shared" si="1756"/>
        <v>96.729624761434039</v>
      </c>
      <c r="YI215" s="15">
        <f t="shared" si="1757"/>
        <v>-1.3487436944054716E-3</v>
      </c>
      <c r="YJ215" s="12"/>
      <c r="YK215" s="11">
        <f t="shared" si="1870"/>
        <v>-1.3422132547090604E-3</v>
      </c>
      <c r="YL215" s="10">
        <f t="shared" si="1758"/>
        <v>96.812617817205762</v>
      </c>
      <c r="YM215" s="9">
        <f t="shared" si="1470"/>
        <v>89.864236677671514</v>
      </c>
      <c r="YN215" s="9">
        <f t="shared" si="1471"/>
        <v>103.76243884097761</v>
      </c>
      <c r="YO215" s="120">
        <f t="shared" si="1759"/>
        <v>96.813337759324554</v>
      </c>
      <c r="YP215" s="15">
        <f t="shared" si="1760"/>
        <v>-1.3553203572060587E-3</v>
      </c>
      <c r="YQ215" s="12"/>
      <c r="YR215" s="11">
        <f t="shared" si="1871"/>
        <v>-1.3488851310951332E-3</v>
      </c>
      <c r="YS215" s="10">
        <f t="shared" si="1761"/>
        <v>96.896336057874095</v>
      </c>
      <c r="YT215" s="9">
        <f t="shared" si="1472"/>
        <v>89.914718043261246</v>
      </c>
      <c r="YU215" s="9">
        <f t="shared" si="1473"/>
        <v>103.87925463764066</v>
      </c>
      <c r="YV215" s="120">
        <f t="shared" si="1762"/>
        <v>96.896986340450951</v>
      </c>
      <c r="YW215" s="15">
        <f t="shared" si="1763"/>
        <v>-1.3617891366755883E-3</v>
      </c>
      <c r="YX215" s="12"/>
      <c r="YY215" s="11">
        <f t="shared" si="1872"/>
        <v>-1.3554481134173877E-3</v>
      </c>
      <c r="YZ215" s="10">
        <f t="shared" si="1764"/>
        <v>96.979989397736631</v>
      </c>
      <c r="ZA215" s="9">
        <f t="shared" si="1474"/>
        <v>89.965682441689765</v>
      </c>
      <c r="ZB215" s="9">
        <f t="shared" si="1475"/>
        <v>103.99545892417797</v>
      </c>
      <c r="ZC215" s="120">
        <f t="shared" si="1765"/>
        <v>96.980570682933859</v>
      </c>
      <c r="ZD215" s="15">
        <f t="shared" si="1766"/>
        <v>-1.3681511788603768E-3</v>
      </c>
      <c r="ZE215" s="12"/>
      <c r="ZF215" s="11">
        <f t="shared" si="1873"/>
        <v>-1.3619033414662772E-3</v>
      </c>
      <c r="ZG215" s="10">
        <f t="shared" si="1767"/>
        <v>97.063578014466088</v>
      </c>
      <c r="ZH215" s="9">
        <f t="shared" si="1476"/>
        <v>90.017124146090197</v>
      </c>
      <c r="ZI215" s="9">
        <f t="shared" si="1477"/>
        <v>104.11105793612045</v>
      </c>
      <c r="ZJ215" s="120">
        <f t="shared" si="1768"/>
        <v>97.064091041105314</v>
      </c>
      <c r="ZK215" s="15">
        <f t="shared" si="1769"/>
        <v>-1.3744076503056433E-3</v>
      </c>
      <c r="ZL215" s="12"/>
      <c r="ZM215" s="11">
        <f t="shared" si="1874"/>
        <v>-1.3682519763876576E-3</v>
      </c>
      <c r="ZN215" s="10">
        <f t="shared" si="1770"/>
        <v>97.147102162706716</v>
      </c>
      <c r="ZO215" s="9">
        <f t="shared" si="1478"/>
        <v>90.06903740574721</v>
      </c>
      <c r="ZP215" s="9">
        <f t="shared" si="1479"/>
        <v>104.22605806890877</v>
      </c>
      <c r="ZQ215" s="120">
        <f t="shared" si="1771"/>
        <v>97.147547737327983</v>
      </c>
      <c r="ZR215" s="15">
        <f t="shared" si="1772"/>
        <v>-1.3805597354762768E-3</v>
      </c>
      <c r="ZS215" s="12"/>
      <c r="ZT215" s="11">
        <f t="shared" si="1875"/>
        <v>-1.3744951980708131E-3</v>
      </c>
      <c r="ZU215" s="10">
        <f t="shared" si="1773"/>
        <v>97.230562165833717</v>
      </c>
      <c r="ZV215" s="9">
        <f t="shared" si="1480"/>
        <v>90.121416450912761</v>
      </c>
      <c r="ZW215" s="9">
        <f t="shared" si="1481"/>
        <v>104.34046585746101</v>
      </c>
      <c r="ZX215" s="120">
        <f t="shared" si="1774"/>
        <v>97.230941154186894</v>
      </c>
      <c r="ZY215" s="15">
        <f t="shared" si="1775"/>
        <v>-1.3866086342947074E-3</v>
      </c>
      <c r="ZZ215" s="12"/>
      <c r="AAA215" s="11">
        <f t="shared" si="1876"/>
        <v>-1.3806342026537997E-3</v>
      </c>
      <c r="AAB215" s="10">
        <f t="shared" si="1776"/>
        <v>97.313958408086364</v>
      </c>
      <c r="AAC215" s="9">
        <f t="shared" si="1482"/>
        <v>90.174255497396629</v>
      </c>
      <c r="AAD215" s="9">
        <f t="shared" si="1483"/>
        <v>104.45428795669814</v>
      </c>
      <c r="AAE215" s="120">
        <f t="shared" si="1777"/>
        <v>97.314271727047384</v>
      </c>
      <c r="AAF215" s="15">
        <f t="shared" si="1778"/>
        <v>-1.3925555597941262E-3</v>
      </c>
      <c r="AAG215" s="12"/>
      <c r="AAH215" s="11">
        <f t="shared" si="1877"/>
        <v>-1.3866702001444529E-3</v>
      </c>
      <c r="AAI215" s="10">
        <f t="shared" si="1779"/>
        <v>97.397291327068857</v>
      </c>
      <c r="AAJ215" s="9">
        <f t="shared" si="1484"/>
        <v>90.227548750935028</v>
      </c>
      <c r="AAK215" s="9">
        <f t="shared" si="1485"/>
        <v>104.56753112300524</v>
      </c>
      <c r="AAL215" s="120">
        <f t="shared" si="1780"/>
        <v>97.397539936970134</v>
      </c>
      <c r="AAM215" s="15">
        <f t="shared" si="1781"/>
        <v>-1.3984017358846328E-3</v>
      </c>
      <c r="AAN215" s="12"/>
      <c r="AAO215" s="11">
        <f t="shared" si="2175"/>
        <v>-1.3926044121546715E-3</v>
      </c>
      <c r="AAP215" s="10">
        <f t="shared" si="2176"/>
        <v>97.480561406609581</v>
      </c>
      <c r="AAQ215" s="9">
        <f t="shared" si="1486"/>
        <v>90.281290411340962</v>
      </c>
      <c r="AAR215" s="9">
        <f t="shared" si="2177"/>
        <v>104.68020219660835</v>
      </c>
      <c r="AAS215" s="120">
        <f t="shared" si="2178"/>
        <v>97.480746303974655</v>
      </c>
      <c r="AAT215" s="15">
        <f t="shared" si="2179"/>
        <v>-1.404148395229912E-3</v>
      </c>
      <c r="AAU215" s="12"/>
      <c r="AAV215" s="11">
        <f t="shared" si="2180"/>
        <v>-1.3984380697457085E-3</v>
      </c>
      <c r="AAW215" s="10">
        <f t="shared" si="2181"/>
        <v>97.563769169970627</v>
      </c>
      <c r="AAX215" s="9">
        <f t="shared" si="2182"/>
        <v>90.335474676440228</v>
      </c>
      <c r="AAY215" s="9">
        <f t="shared" si="2183"/>
        <v>104.79230808484236</v>
      </c>
      <c r="AAZ215" s="120">
        <f t="shared" si="2184"/>
        <v>97.563891380641294</v>
      </c>
      <c r="ABA215" s="15">
        <f t="shared" si="2185"/>
        <v>-1.4097967772317367E-3</v>
      </c>
      <c r="ABB215" s="12"/>
      <c r="ABC215" s="11">
        <f t="shared" si="2186"/>
        <v>-1.4041724113817346E-3</v>
      </c>
      <c r="ABD215" s="10">
        <f t="shared" si="2187"/>
        <v>97.646915173397332</v>
      </c>
      <c r="ABE215" s="9">
        <f t="shared" si="1490"/>
        <v>90.390095745797538</v>
      </c>
      <c r="ABF215" s="9">
        <f t="shared" si="2188"/>
        <v>104.90385574628974</v>
      </c>
      <c r="ABG215" s="120">
        <f t="shared" si="2189"/>
        <v>97.646975746043637</v>
      </c>
      <c r="ABH215" s="15">
        <f t="shared" si="2190"/>
        <v>-1.415348126119849E-3</v>
      </c>
      <c r="ABI215" s="12"/>
      <c r="ABJ215" s="11">
        <f t="shared" si="2191"/>
        <v>-1.409808680989335E-3</v>
      </c>
      <c r="ABK215" s="10">
        <f t="shared" si="2192"/>
        <v>97.72999999999999</v>
      </c>
      <c r="ABL215" s="9">
        <f t="shared" si="2193"/>
        <v>90.445147824237296</v>
      </c>
      <c r="ABM215" s="9"/>
      <c r="ABN215" s="101">
        <f t="shared" si="1791"/>
        <v>97.72999999999999</v>
      </c>
      <c r="ABO215" s="15">
        <f t="shared" si="2194"/>
        <v>-1.4208036891441192E-3</v>
      </c>
    </row>
    <row r="216" spans="1:745" x14ac:dyDescent="0.2">
      <c r="A216" s="1">
        <f t="shared" si="1492"/>
        <v>175.2</v>
      </c>
      <c r="B216" s="1">
        <f t="shared" si="1792"/>
        <v>-530.86680486868977</v>
      </c>
      <c r="C216" s="1">
        <f t="shared" si="1793"/>
        <v>-2564065.8939724509</v>
      </c>
      <c r="D216" s="2">
        <f t="shared" si="1794"/>
        <v>119.74</v>
      </c>
      <c r="E216" s="7">
        <f t="shared" si="1795"/>
        <v>2.8300000000000001E-3</v>
      </c>
      <c r="F216" s="1">
        <f t="shared" si="1796"/>
        <v>6.2352202539999999E-2</v>
      </c>
      <c r="G216" s="2">
        <f t="shared" si="1797"/>
        <v>3500</v>
      </c>
      <c r="H216" s="3">
        <f t="shared" si="1879"/>
        <v>58.333333333333336</v>
      </c>
      <c r="I216" s="3">
        <f t="shared" si="1880"/>
        <v>366.52</v>
      </c>
      <c r="J216" s="1">
        <f t="shared" si="1798"/>
        <v>0.77</v>
      </c>
      <c r="K216" s="1">
        <f t="shared" si="1799"/>
        <v>0.65</v>
      </c>
      <c r="L216" s="1">
        <f t="shared" si="1881"/>
        <v>0.50050000000000006</v>
      </c>
      <c r="M216" s="40">
        <f t="shared" si="1882"/>
        <v>9.0273513153513143</v>
      </c>
      <c r="N216" s="40">
        <f t="shared" si="1883"/>
        <v>685.17596483516479</v>
      </c>
      <c r="O216" s="1">
        <f t="shared" si="1800"/>
        <v>22.01</v>
      </c>
      <c r="P216" s="1">
        <f t="shared" si="1801"/>
        <v>101</v>
      </c>
      <c r="Q216" s="2">
        <f t="shared" si="1802"/>
        <v>9568.08</v>
      </c>
      <c r="R216" s="1">
        <f t="shared" si="1884"/>
        <v>95.680800000000005</v>
      </c>
      <c r="S216" s="7">
        <f t="shared" si="1803"/>
        <v>0.1084</v>
      </c>
      <c r="T216" s="7">
        <f t="shared" si="1885"/>
        <v>9.228889823999999E-3</v>
      </c>
      <c r="U216" s="7">
        <f t="shared" si="1886"/>
        <v>5.2029491518009133E-2</v>
      </c>
      <c r="V216" s="40">
        <f t="shared" si="1887"/>
        <v>5127.2756619537149</v>
      </c>
      <c r="W216" s="1">
        <f t="shared" si="1804"/>
        <v>0</v>
      </c>
      <c r="X216" s="1">
        <f t="shared" si="1805"/>
        <v>119.74</v>
      </c>
      <c r="Y216" s="1">
        <f t="shared" si="1806"/>
        <v>97.72999999999999</v>
      </c>
      <c r="Z216" s="6">
        <f t="shared" si="1888"/>
        <v>0.80246106979523479</v>
      </c>
      <c r="AA216" s="2">
        <f t="shared" si="1807"/>
        <v>464.2</v>
      </c>
      <c r="AB216" s="40">
        <f t="shared" si="1889"/>
        <v>27481.926356927921</v>
      </c>
      <c r="AC216" s="1">
        <f t="shared" si="1890"/>
        <v>0.20611977595863853</v>
      </c>
      <c r="AD216" s="2">
        <f t="shared" si="1878"/>
        <v>94</v>
      </c>
      <c r="AE216" s="10">
        <f t="shared" si="1891"/>
        <v>19.375258940112023</v>
      </c>
      <c r="AF216" s="12">
        <f t="shared" si="1892"/>
        <v>6.0430661465821482E-2</v>
      </c>
      <c r="AG216" s="43">
        <f t="shared" si="1893"/>
        <v>-1.3137939309808887E-4</v>
      </c>
      <c r="AH216" s="97">
        <f t="shared" si="1894"/>
        <v>3.3857063080375895E-5</v>
      </c>
      <c r="AI216" s="11">
        <f t="shared" si="1895"/>
        <v>0</v>
      </c>
      <c r="AJ216" s="43">
        <f t="shared" si="1896"/>
        <v>2.012177731567148E-3</v>
      </c>
      <c r="AK216" s="43"/>
      <c r="AL216" s="11">
        <f t="shared" si="1897"/>
        <v>0</v>
      </c>
      <c r="AM216" s="10">
        <f t="shared" si="1898"/>
        <v>87.611015594846265</v>
      </c>
      <c r="AN216" s="9"/>
      <c r="AO216" s="9">
        <f t="shared" si="1899"/>
        <v>87.451547435344153</v>
      </c>
      <c r="AP216" s="108">
        <f t="shared" si="1900"/>
        <v>87.451547435344153</v>
      </c>
      <c r="AQ216" s="15">
        <f t="shared" si="1901"/>
        <v>0</v>
      </c>
      <c r="AR216" s="49"/>
      <c r="AS216" s="11">
        <f t="shared" si="1902"/>
        <v>1.5551612258925824E-5</v>
      </c>
      <c r="AT216" s="10">
        <f t="shared" si="1903"/>
        <v>87.531278191806933</v>
      </c>
      <c r="AU216" s="9">
        <f t="shared" si="1904"/>
        <v>87.451547435344153</v>
      </c>
      <c r="AV216" s="9">
        <f t="shared" si="1905"/>
        <v>87.292812050598911</v>
      </c>
      <c r="AW216" s="101">
        <f t="shared" si="1906"/>
        <v>87.372179742971525</v>
      </c>
      <c r="AX216" s="15">
        <f t="shared" si="1907"/>
        <v>1.5479505609882801E-5</v>
      </c>
      <c r="AY216" s="49"/>
      <c r="AZ216" s="11">
        <f t="shared" si="1908"/>
        <v>3.1032402392755459E-5</v>
      </c>
      <c r="BA216" s="10">
        <f t="shared" si="1909"/>
        <v>87.451897266749384</v>
      </c>
      <c r="BB216" s="9">
        <f t="shared" si="1910"/>
        <v>87.451540850259789</v>
      </c>
      <c r="BC216" s="9">
        <f t="shared" si="1911"/>
        <v>87.134789992047359</v>
      </c>
      <c r="BD216" s="101">
        <f t="shared" si="1912"/>
        <v>87.293165421153574</v>
      </c>
      <c r="BE216" s="15">
        <f t="shared" si="1913"/>
        <v>3.0888807145950682E-5</v>
      </c>
      <c r="BF216" s="49"/>
      <c r="BG216" s="11">
        <f t="shared" si="1914"/>
        <v>4.6442964974549032E-5</v>
      </c>
      <c r="BH216" s="10">
        <f t="shared" si="1915"/>
        <v>87.372856598916883</v>
      </c>
      <c r="BI216" s="9">
        <f t="shared" si="1916"/>
        <v>87.451514629247995</v>
      </c>
      <c r="BJ216" s="9">
        <f t="shared" si="1917"/>
        <v>86.97746205828382</v>
      </c>
      <c r="BK216" s="101">
        <f t="shared" si="1918"/>
        <v>87.214488343765908</v>
      </c>
      <c r="BL216" s="15">
        <f t="shared" si="1919"/>
        <v>4.6228504396771717E-5</v>
      </c>
      <c r="BM216" s="49"/>
      <c r="BN216" s="11">
        <f t="shared" si="1920"/>
        <v>6.1783888230891278E-5</v>
      </c>
      <c r="BO216" s="10">
        <f t="shared" si="1921"/>
        <v>87.294140179359289</v>
      </c>
      <c r="BP216" s="9">
        <f t="shared" si="1922"/>
        <v>87.451455898320702</v>
      </c>
      <c r="BQ216" s="9">
        <f t="shared" si="1923"/>
        <v>86.820809295110521</v>
      </c>
      <c r="BR216" s="101">
        <f t="shared" si="1924"/>
        <v>87.136132596715612</v>
      </c>
      <c r="BS216" s="15">
        <f t="shared" si="1925"/>
        <v>6.1499190290256129E-5</v>
      </c>
      <c r="BT216" s="12"/>
      <c r="BU216" s="11">
        <f t="shared" si="1926"/>
        <v>7.7055753757925325E-5</v>
      </c>
      <c r="BV216" s="10">
        <f t="shared" si="1927"/>
        <v>87.215732209578249</v>
      </c>
      <c r="BW216" s="9">
        <f t="shared" si="1928"/>
        <v>87.45135195754176</v>
      </c>
      <c r="BX216" s="9">
        <f t="shared" si="1929"/>
        <v>86.664812995416</v>
      </c>
      <c r="BY216" s="101">
        <f t="shared" si="1930"/>
        <v>87.058082476478887</v>
      </c>
      <c r="BZ216" s="15">
        <f t="shared" si="1931"/>
        <v>7.6701450632170694E-5</v>
      </c>
      <c r="CA216" s="12"/>
      <c r="CB216" s="11">
        <f t="shared" si="1932"/>
        <v>9.225913625905219E-5</v>
      </c>
      <c r="CC216" s="10">
        <f t="shared" si="1933"/>
        <v>87.137617100112067</v>
      </c>
      <c r="CD216" s="9">
        <f t="shared" si="1934"/>
        <v>87.451190278276485</v>
      </c>
      <c r="CE216" s="9">
        <f t="shared" si="1935"/>
        <v>86.509454698889357</v>
      </c>
      <c r="CF216" s="101">
        <f t="shared" si="1936"/>
        <v>86.980322488582914</v>
      </c>
      <c r="CG216" s="15">
        <f t="shared" si="1937"/>
        <v>9.1835863865792232E-5</v>
      </c>
      <c r="CH216" s="12"/>
      <c r="CI216" s="11">
        <f t="shared" si="1938"/>
        <v>1.0739460330356713E-4</v>
      </c>
      <c r="CJ216" s="10">
        <f t="shared" si="1939"/>
        <v>87.05977946906458</v>
      </c>
      <c r="CK216" s="9">
        <f t="shared" si="1940"/>
        <v>87.450958500494409</v>
      </c>
      <c r="CL216" s="9">
        <f t="shared" si="1941"/>
        <v>86.354716191577552</v>
      </c>
      <c r="CM216" s="101">
        <f t="shared" si="1942"/>
        <v>86.90283734603598</v>
      </c>
      <c r="CN216" s="15">
        <f t="shared" si="1943"/>
        <v>1.0690300085202955E-4</v>
      </c>
      <c r="CO216" s="12"/>
      <c r="CP216" s="11">
        <f t="shared" si="1944"/>
        <v>1.2246271510565351E-4</v>
      </c>
      <c r="CQ216" s="10">
        <f t="shared" si="1945"/>
        <v>86.982204140581814</v>
      </c>
      <c r="CR216" s="9">
        <f t="shared" si="1946"/>
        <v>87.450644430125791</v>
      </c>
      <c r="CS216" s="9">
        <f t="shared" si="1947"/>
        <v>87.285264171845057</v>
      </c>
      <c r="CT216" s="101">
        <f t="shared" si="1948"/>
        <v>87.367954300985417</v>
      </c>
      <c r="CU216" s="15">
        <f t="shared" si="1949"/>
        <v>1.6127498225610477E-5</v>
      </c>
      <c r="CV216" s="12"/>
      <c r="CW216" s="11">
        <f t="shared" si="1950"/>
        <v>3.1640139056799152E-5</v>
      </c>
      <c r="CX216" s="10">
        <f t="shared" si="1951"/>
        <v>87.447464374659319</v>
      </c>
      <c r="CY216" s="9">
        <f t="shared" si="1952"/>
        <v>87.450637282181205</v>
      </c>
      <c r="CZ216" s="9">
        <f t="shared" si="1953"/>
        <v>93.870910523964938</v>
      </c>
      <c r="DA216" s="101">
        <f t="shared" si="1954"/>
        <v>90.660773903073078</v>
      </c>
      <c r="DB216" s="15">
        <f t="shared" si="1955"/>
        <v>-6.2609011735262777E-4</v>
      </c>
      <c r="DC216" s="12"/>
      <c r="DD216" s="11">
        <f t="shared" si="1956"/>
        <v>-6.1158455099011896E-4</v>
      </c>
      <c r="DE216" s="10">
        <f t="shared" si="1957"/>
        <v>90.745427160992108</v>
      </c>
      <c r="DF216" s="9">
        <f t="shared" si="1958"/>
        <v>87.461409890478691</v>
      </c>
      <c r="DG216" s="9">
        <f t="shared" si="1959"/>
        <v>93.961671262003151</v>
      </c>
      <c r="DH216" s="101">
        <f t="shared" si="1960"/>
        <v>90.711540576240921</v>
      </c>
      <c r="DI216" s="15">
        <f t="shared" si="1961"/>
        <v>-6.338903737669896E-4</v>
      </c>
      <c r="DJ216" s="12"/>
      <c r="DK216" s="11">
        <f t="shared" si="1962"/>
        <v>-6.1945890019934576E-4</v>
      </c>
      <c r="DL216" s="10">
        <f t="shared" si="1963"/>
        <v>90.796080340591999</v>
      </c>
      <c r="DM216" s="9">
        <f t="shared" si="1964"/>
        <v>87.472452595845297</v>
      </c>
      <c r="DN216" s="9">
        <f t="shared" si="1965"/>
        <v>94.054506935331702</v>
      </c>
      <c r="DO216" s="101">
        <f t="shared" si="1966"/>
        <v>90.7634797655885</v>
      </c>
      <c r="DP216" s="15">
        <f t="shared" si="1967"/>
        <v>-6.4186663380786085E-4</v>
      </c>
      <c r="DQ216" s="12"/>
      <c r="DR216" s="11">
        <f t="shared" si="1968"/>
        <v>-6.2751054207619108E-4</v>
      </c>
      <c r="DS216" s="10">
        <f t="shared" si="1969"/>
        <v>90.847908949187484</v>
      </c>
      <c r="DT216" s="9">
        <f t="shared" si="1970"/>
        <v>87.483774950963806</v>
      </c>
      <c r="DU216" s="9">
        <f t="shared" si="1971"/>
        <v>94.149384427973999</v>
      </c>
      <c r="DV216" s="101">
        <f t="shared" si="1972"/>
        <v>90.816579689468909</v>
      </c>
      <c r="DW216" s="15">
        <f t="shared" si="1973"/>
        <v>-6.5001473652679721E-4</v>
      </c>
      <c r="DX216" s="12"/>
      <c r="DY216" s="11">
        <f t="shared" si="1974"/>
        <v>-6.3573532747166113E-4</v>
      </c>
      <c r="DZ216" s="10">
        <f t="shared" si="1975"/>
        <v>90.90090123503289</v>
      </c>
      <c r="EA216" s="9">
        <f t="shared" si="1976"/>
        <v>87.495386591340164</v>
      </c>
      <c r="EB216" s="9">
        <f t="shared" si="1977"/>
        <v>94.246272203394923</v>
      </c>
      <c r="EC216" s="101">
        <f t="shared" si="1978"/>
        <v>90.870829397367544</v>
      </c>
      <c r="ED216" s="15">
        <f t="shared" si="1979"/>
        <v>-6.5833066692208802E-4</v>
      </c>
      <c r="EE216" s="12"/>
      <c r="EF216" s="11">
        <f t="shared" si="1980"/>
        <v>-6.4412925270502228E-4</v>
      </c>
      <c r="EG216" s="10">
        <f t="shared" si="1981"/>
        <v>90.955046282638676</v>
      </c>
      <c r="EH216" s="9">
        <f t="shared" si="1982"/>
        <v>87.507297238079275</v>
      </c>
      <c r="EI216" s="9">
        <f t="shared" si="1983"/>
        <v>94.345135388743103</v>
      </c>
      <c r="EJ216" s="101">
        <f t="shared" si="1984"/>
        <v>90.926216313411189</v>
      </c>
      <c r="EK216" s="15">
        <f t="shared" si="1985"/>
        <v>-6.6681007629481681E-4</v>
      </c>
      <c r="EL216" s="12"/>
      <c r="EM216" s="11">
        <f t="shared" si="1986"/>
        <v>-6.5268797824158864E-4</v>
      </c>
      <c r="EN216" s="10">
        <f t="shared" si="1987"/>
        <v>91.010331547570303</v>
      </c>
      <c r="EO216" s="9">
        <f t="shared" si="1988"/>
        <v>87.519516683033558</v>
      </c>
      <c r="EP216" s="9">
        <f t="shared" si="1989"/>
        <v>94.445937655742256</v>
      </c>
      <c r="EQ216" s="101">
        <f t="shared" si="1990"/>
        <v>90.982727169387914</v>
      </c>
      <c r="ER216" s="15">
        <f t="shared" si="1991"/>
        <v>-6.7544846711727654E-4</v>
      </c>
      <c r="ES216" s="12"/>
      <c r="ET216" s="11">
        <f t="shared" si="1992"/>
        <v>-6.6140701408385965E-4</v>
      </c>
      <c r="EU216" s="10">
        <f t="shared" si="1993"/>
        <v>91.066743792355155</v>
      </c>
      <c r="EV216" s="9">
        <f t="shared" si="1994"/>
        <v>87.532054779656562</v>
      </c>
      <c r="EW216" s="9">
        <f t="shared" si="1995"/>
        <v>94.548643190996358</v>
      </c>
      <c r="EX216" s="101">
        <f t="shared" si="1996"/>
        <v>91.04034898532646</v>
      </c>
      <c r="EY216" s="15">
        <f t="shared" si="1997"/>
        <v>-6.8424138606448272E-4</v>
      </c>
      <c r="EZ216" s="12"/>
      <c r="FA216" s="11">
        <f t="shared" si="1998"/>
        <v>-6.7028191341840927E-4</v>
      </c>
      <c r="FB216" s="10">
        <f t="shared" si="1999"/>
        <v>91.12427007028603</v>
      </c>
      <c r="FC216" s="9">
        <f t="shared" si="2000"/>
        <v>87.544921440371041</v>
      </c>
      <c r="FD216" s="9">
        <f t="shared" si="2001"/>
        <v>94.653212388382769</v>
      </c>
      <c r="FE216" s="101">
        <f t="shared" si="2002"/>
        <v>91.099066914376905</v>
      </c>
      <c r="FF216" s="15">
        <f t="shared" si="2003"/>
        <v>-6.9318400420303908E-4</v>
      </c>
      <c r="FG216" s="12"/>
      <c r="FH216" s="11">
        <f t="shared" si="2004"/>
        <v>-6.7930785124938877E-4</v>
      </c>
      <c r="FI216" s="10">
        <f t="shared" si="2005"/>
        <v>91.182895562260768</v>
      </c>
      <c r="FJ216" s="9">
        <f t="shared" si="2006"/>
        <v>87.558126617663376</v>
      </c>
      <c r="FK216" s="9">
        <f t="shared" si="2007"/>
        <v>94.759605265438424</v>
      </c>
      <c r="FL216" s="101">
        <f t="shared" si="2008"/>
        <v>91.1588659415509</v>
      </c>
      <c r="FM216" s="15">
        <f t="shared" si="2009"/>
        <v>-7.0227145199278898E-4</v>
      </c>
      <c r="FN216" s="12"/>
      <c r="FO216" s="11">
        <f t="shared" si="2010"/>
        <v>-6.8847996049216582E-4</v>
      </c>
      <c r="FP216" s="10">
        <f t="shared" si="2011"/>
        <v>91.242605281313104</v>
      </c>
      <c r="FQ216" s="9">
        <f t="shared" si="2012"/>
        <v>87.57168029679805</v>
      </c>
      <c r="FR216" s="9">
        <f t="shared" si="2013"/>
        <v>94.86778147647064</v>
      </c>
      <c r="FS216" s="101">
        <f t="shared" si="2014"/>
        <v>91.219730886634352</v>
      </c>
      <c r="FT216" s="15">
        <f t="shared" si="2015"/>
        <v>-7.1149882127582661E-4</v>
      </c>
      <c r="FU216" s="12"/>
      <c r="FV216" s="11">
        <f t="shared" si="2016"/>
        <v>-6.977933339244888E-4</v>
      </c>
      <c r="FW216" s="10">
        <f t="shared" si="2017"/>
        <v>91.303384075292357</v>
      </c>
      <c r="FX216" s="9">
        <f t="shared" si="2018"/>
        <v>87.585592488115978</v>
      </c>
      <c r="FY216" s="9">
        <f t="shared" si="2019"/>
        <v>94.97769755487009</v>
      </c>
      <c r="FZ216" s="101">
        <f t="shared" si="2020"/>
        <v>91.281645021493034</v>
      </c>
      <c r="GA216" s="15">
        <f t="shared" si="2021"/>
        <v>-7.2086089710431123E-4</v>
      </c>
      <c r="GB216" s="12"/>
      <c r="GC216" s="11">
        <f t="shared" si="2022"/>
        <v>-7.0724275495088096E-4</v>
      </c>
      <c r="GD216" s="10">
        <f t="shared" si="2023"/>
        <v>91.365215238666821</v>
      </c>
      <c r="GE216" s="9">
        <f t="shared" si="2024"/>
        <v>87.599873208227052</v>
      </c>
      <c r="GF216" s="9">
        <f t="shared" si="2025"/>
        <v>95.089309132560928</v>
      </c>
      <c r="GG216" s="101">
        <f t="shared" si="2026"/>
        <v>91.344591170393983</v>
      </c>
      <c r="GH216" s="15">
        <f t="shared" si="2027"/>
        <v>-7.3035237601015398E-4</v>
      </c>
      <c r="GI216" s="12"/>
      <c r="GJ216" s="11">
        <f t="shared" si="2028"/>
        <v>-7.1682291658786755E-4</v>
      </c>
      <c r="GK216" s="10">
        <f t="shared" si="2029"/>
        <v>91.428081616615202</v>
      </c>
      <c r="GL216" s="9">
        <f t="shared" si="2030"/>
        <v>87.614532468793541</v>
      </c>
      <c r="GM216" s="9">
        <f t="shared" si="1337"/>
        <v>95.202571892288233</v>
      </c>
      <c r="GN216" s="120">
        <f t="shared" si="2031"/>
        <v>91.40855218054088</v>
      </c>
      <c r="GO216" s="15">
        <f t="shared" si="2032"/>
        <v>-7.3996795996368419E-4</v>
      </c>
      <c r="GP216" s="12"/>
      <c r="GQ216" s="11">
        <f t="shared" si="2033"/>
        <v>-7.2652851573386506E-4</v>
      </c>
      <c r="GR216" s="10">
        <f t="shared" si="2034"/>
        <v>91.49196607710708</v>
      </c>
      <c r="GS216" s="9">
        <f t="shared" si="2035"/>
        <v>87.629580268522375</v>
      </c>
      <c r="GT216" s="9">
        <f t="shared" si="1339"/>
        <v>95.317438932381009</v>
      </c>
      <c r="GU216" s="120">
        <f t="shared" si="2036"/>
        <v>91.473509600451692</v>
      </c>
      <c r="GV216" s="15">
        <f t="shared" si="2037"/>
        <v>-7.4970210017235802E-4</v>
      </c>
      <c r="GW216" s="12"/>
      <c r="GX216" s="11">
        <f t="shared" si="2038"/>
        <v>-7.3635399592879226E-4</v>
      </c>
      <c r="GY216" s="10">
        <f t="shared" si="2039"/>
        <v>91.556850183833987</v>
      </c>
      <c r="GZ216" s="9">
        <f t="shared" si="2040"/>
        <v>87.645026574245321</v>
      </c>
      <c r="HA216" s="9">
        <f t="shared" si="2041"/>
        <v>95.433862015951547</v>
      </c>
      <c r="HB216" s="101">
        <f t="shared" si="2042"/>
        <v>91.539444295098434</v>
      </c>
      <c r="HC216" s="15">
        <f t="shared" si="2043"/>
        <v>-7.5954912074479154E-4</v>
      </c>
      <c r="HD216" s="12"/>
      <c r="HE216" s="11">
        <f t="shared" si="2044"/>
        <v>-7.4629367141008322E-4</v>
      </c>
      <c r="HF216" s="10">
        <f t="shared" si="2045"/>
        <v>91.622714813377968</v>
      </c>
      <c r="HG216" s="9">
        <f t="shared" si="2046"/>
        <v>87.660881306129596</v>
      </c>
      <c r="HH216" s="9">
        <f t="shared" si="2047"/>
        <v>95.551792020154295</v>
      </c>
      <c r="HI216" s="101">
        <f t="shared" si="2048"/>
        <v>91.606336663141946</v>
      </c>
      <c r="HJ216" s="15">
        <f t="shared" si="2049"/>
        <v>-7.695032639436748E-4</v>
      </c>
      <c r="HK216" s="12"/>
      <c r="HL216" s="11">
        <f t="shared" si="2050"/>
        <v>-7.5634177248695917E-4</v>
      </c>
      <c r="HM216" s="10">
        <f t="shared" si="2051"/>
        <v>91.689540372995708</v>
      </c>
      <c r="HN216" s="9">
        <f t="shared" si="2052"/>
        <v>87.677154324101565</v>
      </c>
      <c r="HO216" s="9">
        <f t="shared" si="2053"/>
        <v>95.671179456039013</v>
      </c>
      <c r="HP216" s="120">
        <f t="shared" si="2054"/>
        <v>91.674166890070296</v>
      </c>
      <c r="HQ216" s="15">
        <f t="shared" si="2055"/>
        <v>-7.7955874220456784E-4</v>
      </c>
      <c r="HR216" s="12"/>
      <c r="HS216" s="11">
        <f t="shared" si="2056"/>
        <v>-7.6649249772800466E-4</v>
      </c>
      <c r="HT216" s="10">
        <f t="shared" si="2057"/>
        <v>91.757307054508033</v>
      </c>
      <c r="HU216" s="9">
        <f t="shared" si="2058"/>
        <v>87.693855415929875</v>
      </c>
      <c r="HV216" s="9">
        <f t="shared" si="2059"/>
        <v>95.791972902230242</v>
      </c>
      <c r="HW216" s="120">
        <f t="shared" si="2060"/>
        <v>91.742914159080058</v>
      </c>
      <c r="HX216" s="15">
        <f t="shared" si="2061"/>
        <v>-7.8970958655406409E-4</v>
      </c>
      <c r="HY216" s="12"/>
      <c r="HZ216" s="11">
        <f t="shared" si="2062"/>
        <v>-7.767398617195059E-4</v>
      </c>
      <c r="IA216" s="10">
        <f t="shared" si="2063"/>
        <v>91.825994041640769</v>
      </c>
      <c r="IB216" s="9">
        <f t="shared" si="2064"/>
        <v>87.710994278315979</v>
      </c>
      <c r="IC216" s="9">
        <f t="shared" si="2065"/>
        <v>95.914119828375931</v>
      </c>
      <c r="ID216" s="120">
        <f t="shared" si="2066"/>
        <v>91.812557053345955</v>
      </c>
      <c r="IE216" s="15">
        <f t="shared" si="2067"/>
        <v>-7.9994972875460765E-4</v>
      </c>
      <c r="IF216" s="12"/>
      <c r="IG216" s="11">
        <f t="shared" si="2068"/>
        <v>-7.8707777748456399E-4</v>
      </c>
      <c r="IH216" s="10">
        <f t="shared" si="2069"/>
        <v>91.895579913612522</v>
      </c>
      <c r="II216" s="9">
        <f t="shared" si="2070"/>
        <v>87.728580500772807</v>
      </c>
      <c r="IJ216" s="9">
        <f t="shared" si="2071"/>
        <v>96.037566792063913</v>
      </c>
      <c r="IK216" s="120">
        <f t="shared" si="2072"/>
        <v>91.883073646418353</v>
      </c>
      <c r="IL216" s="15">
        <f t="shared" si="2073"/>
        <v>-8.1027302207942989E-4</v>
      </c>
      <c r="IM216" s="12"/>
      <c r="IN216" s="11">
        <f t="shared" si="2074"/>
        <v>-7.9750007730344742E-4</v>
      </c>
      <c r="IO216" s="10">
        <f t="shared" si="2075"/>
        <v>91.966042735613286</v>
      </c>
      <c r="IP216" s="9">
        <f t="shared" si="2076"/>
        <v>87.746623549843861</v>
      </c>
      <c r="IQ216" s="9">
        <f t="shared" si="2077"/>
        <v>96.162259478358351</v>
      </c>
      <c r="IR216" s="120">
        <f t="shared" si="2078"/>
        <v>91.954441514101106</v>
      </c>
      <c r="IS216" s="15">
        <f t="shared" si="2079"/>
        <v>-8.2067324670698195E-4</v>
      </c>
      <c r="IT216" s="12"/>
      <c r="IU216" s="11">
        <f t="shared" si="2080"/>
        <v>-8.0800051809743097E-4</v>
      </c>
      <c r="IV216" s="10">
        <f t="shared" si="2081"/>
        <v>92.037360070449608</v>
      </c>
      <c r="IW216" s="9">
        <f t="shared" si="2082"/>
        <v>87.765132753053678</v>
      </c>
      <c r="IX216" s="9">
        <f t="shared" si="2083"/>
        <v>96.288142929741369</v>
      </c>
      <c r="IY216" s="120">
        <f t="shared" si="2084"/>
        <v>92.02663784139753</v>
      </c>
      <c r="IZ216" s="15">
        <f t="shared" si="2085"/>
        <v>-8.3114413370940815E-4</v>
      </c>
      <c r="JA216" s="12"/>
      <c r="JB216" s="11">
        <f t="shared" si="2086"/>
        <v>-8.1857280549382468E-4</v>
      </c>
      <c r="JC216" s="10">
        <f t="shared" si="2087"/>
        <v>92.109509085686526</v>
      </c>
      <c r="JD216" s="9">
        <f t="shared" si="2088"/>
        <v>87.784117283473208</v>
      </c>
      <c r="JE216" s="9">
        <f t="shared" si="2089"/>
        <v>96.41516134284015</v>
      </c>
      <c r="JF216" s="120">
        <f t="shared" si="2090"/>
        <v>92.099639313156672</v>
      </c>
      <c r="JG216" s="15">
        <f t="shared" si="2091"/>
        <v>-8.4167934673499934E-4</v>
      </c>
      <c r="JH216" s="12"/>
      <c r="JI216" s="11">
        <f t="shared" si="2092"/>
        <v>-8.2921057540858714E-4</v>
      </c>
      <c r="JJ216" s="10">
        <f t="shared" si="2093"/>
        <v>92.182466443558766</v>
      </c>
      <c r="JK216" s="9">
        <f t="shared" si="2094"/>
        <v>87.803586143043276</v>
      </c>
      <c r="JL216" s="9">
        <f t="shared" si="2095"/>
        <v>96.543257919384303</v>
      </c>
      <c r="JM216" s="120">
        <f t="shared" si="2096"/>
        <v>92.173422031213789</v>
      </c>
      <c r="JN216" s="15">
        <f t="shared" si="2097"/>
        <v>-8.5227246910017239E-4</v>
      </c>
      <c r="JO216" s="12"/>
      <c r="JP216" s="11">
        <f t="shared" si="2098"/>
        <v>-8.3990738105891249E-4</v>
      </c>
      <c r="JQ216" s="10">
        <f t="shared" si="2099"/>
        <v>92.256208217476029</v>
      </c>
      <c r="JR216" s="9">
        <f t="shared" si="2100"/>
        <v>87.82354814486439</v>
      </c>
      <c r="JS216" s="9">
        <f t="shared" si="2101"/>
        <v>96.672375209905823</v>
      </c>
      <c r="JT216" s="120">
        <f t="shared" si="2102"/>
        <v>92.247961677385106</v>
      </c>
      <c r="JU216" s="15">
        <f t="shared" si="2103"/>
        <v>-8.6291703903332219E-4</v>
      </c>
      <c r="JV216" s="12"/>
      <c r="JW216" s="11">
        <f t="shared" si="2104"/>
        <v>-8.506567283464426E-4</v>
      </c>
      <c r="JX216" s="10">
        <f t="shared" si="2105"/>
        <v>92.330710055495643</v>
      </c>
      <c r="JY216" s="9">
        <f t="shared" si="2106"/>
        <v>87.844011896710157</v>
      </c>
      <c r="JZ216" s="9">
        <f t="shared" si="2107"/>
        <v>96.802455173196577</v>
      </c>
      <c r="KA216" s="120">
        <f t="shared" si="2108"/>
        <v>92.323233534953374</v>
      </c>
      <c r="KB216" s="15">
        <f t="shared" si="2109"/>
        <v>-8.7360655708073221E-4</v>
      </c>
      <c r="KC216" s="12"/>
      <c r="KD216" s="11">
        <f t="shared" si="2110"/>
        <v>-8.6145208329063748E-4</v>
      </c>
      <c r="KE216" s="10">
        <f t="shared" si="2111"/>
        <v>92.405947201680874</v>
      </c>
      <c r="KF216" s="9">
        <f t="shared" si="2112"/>
        <v>87.864985784570919</v>
      </c>
      <c r="KG216" s="9">
        <f t="shared" si="2113"/>
        <v>96.933439238331687</v>
      </c>
      <c r="KH216" s="120">
        <f t="shared" si="2114"/>
        <v>92.39921251145131</v>
      </c>
      <c r="KI216" s="15">
        <f t="shared" si="2115"/>
        <v>-8.8433449375972372E-4</v>
      </c>
      <c r="KJ216" s="12"/>
      <c r="KK216" s="11">
        <f t="shared" si="2116"/>
        <v>-8.7228687971689005E-4</v>
      </c>
      <c r="KL216" s="10">
        <f t="shared" si="2117"/>
        <v>92.481894518779129</v>
      </c>
      <c r="KM216" s="9">
        <f t="shared" si="2118"/>
        <v>87.886477956287067</v>
      </c>
      <c r="KN216" s="9">
        <f t="shared" si="2119"/>
        <v>97.065268369532603</v>
      </c>
      <c r="KO216" s="120">
        <f t="shared" si="2120"/>
        <v>92.475873162909835</v>
      </c>
      <c r="KP216" s="15">
        <f t="shared" si="2121"/>
        <v>-8.9509429748000117E-4</v>
      </c>
      <c r="KQ216" s="12"/>
      <c r="KR216" s="11">
        <f t="shared" si="2122"/>
        <v>-8.8315452722050047E-4</v>
      </c>
      <c r="KS216" s="10">
        <f t="shared" si="2123"/>
        <v>92.558526512388482</v>
      </c>
      <c r="KT216" s="9">
        <f t="shared" si="2124"/>
        <v>87.908496305334253</v>
      </c>
      <c r="KU216" s="9">
        <f t="shared" si="2125"/>
        <v>97.197883133583517</v>
      </c>
      <c r="KV216" s="120">
        <f t="shared" si="2126"/>
        <v>92.553189719458885</v>
      </c>
      <c r="KW216" s="15">
        <f t="shared" si="2127"/>
        <v>-9.058794026991717E-4</v>
      </c>
      <c r="KX216" s="12"/>
      <c r="KY216" s="11">
        <f t="shared" si="2128"/>
        <v>-8.9404841937246301E-4</v>
      </c>
      <c r="KZ216" s="10">
        <f t="shared" si="2129"/>
        <v>92.635817356500979</v>
      </c>
      <c r="LA216" s="9">
        <f t="shared" si="2130"/>
        <v>87.931048454823056</v>
      </c>
      <c r="LB216" s="9">
        <f t="shared" si="2131"/>
        <v>97.331223769500028</v>
      </c>
      <c r="LC216" s="120">
        <f t="shared" si="2132"/>
        <v>92.631136112161542</v>
      </c>
      <c r="LD216" s="15">
        <f t="shared" si="2133"/>
        <v>-9.1668323827698154E-4</v>
      </c>
      <c r="LE216" s="12"/>
      <c r="LF216" s="11">
        <f t="shared" si="2134"/>
        <v>-9.0496194213150586E-4</v>
      </c>
      <c r="LG216" s="10">
        <f t="shared" si="2135"/>
        <v>92.713740920303678</v>
      </c>
      <c r="LH216" s="9">
        <f t="shared" si="2136"/>
        <v>87.954141741775103</v>
      </c>
      <c r="LI216" s="9">
        <f t="shared" si="2137"/>
        <v>97.46523026015015</v>
      </c>
      <c r="LJ216" s="120">
        <f t="shared" si="2138"/>
        <v>92.70968600096262</v>
      </c>
      <c r="LK216" s="15">
        <f t="shared" si="2139"/>
        <v>-9.2749923599298875E-4</v>
      </c>
      <c r="LL216" s="12"/>
      <c r="LM216" s="11">
        <f t="shared" si="2140"/>
        <v>-9.1588848242697034E-4</v>
      </c>
      <c r="LN216" s="10">
        <f t="shared" si="2141"/>
        <v>92.792270796118856</v>
      </c>
      <c r="LO216" s="9">
        <f t="shared" si="2142"/>
        <v>87.97778320173741</v>
      </c>
      <c r="LP216" s="9">
        <f t="shared" si="2143"/>
        <v>97.599842405499899</v>
      </c>
      <c r="LQ216" s="120">
        <f t="shared" si="2144"/>
        <v>92.788812803618654</v>
      </c>
      <c r="LR216" s="15">
        <f t="shared" si="2145"/>
        <v>-9.3832083918968256E-4</v>
      </c>
      <c r="LS216" s="12"/>
      <c r="LT216" s="11">
        <f t="shared" si="2146"/>
        <v>-9.2682143687432402E-4</v>
      </c>
      <c r="LU216" s="10">
        <f t="shared" si="2147"/>
        <v>92.871380328350256</v>
      </c>
      <c r="LV216" s="9">
        <f t="shared" si="2148"/>
        <v>88.001979553795294</v>
      </c>
      <c r="LW216" s="9">
        <f t="shared" si="2149"/>
        <v>97.734999897164997</v>
      </c>
      <c r="LX216" s="120">
        <f t="shared" si="2150"/>
        <v>92.868489725480146</v>
      </c>
      <c r="LY216" s="15">
        <f t="shared" si="2151"/>
        <v>-9.4914151150408391E-4</v>
      </c>
      <c r="LZ216" s="12"/>
      <c r="MA216" s="11">
        <f t="shared" si="2152"/>
        <v>-9.3775422058615769E-4</v>
      </c>
      <c r="MB216" s="10">
        <f t="shared" si="2153"/>
        <v>92.951042643306394</v>
      </c>
      <c r="MC216" s="9">
        <f t="shared" si="2154"/>
        <v>88.026737186043192</v>
      </c>
      <c r="MD216" s="9">
        <f t="shared" si="2155"/>
        <v>97.870642393933494</v>
      </c>
      <c r="ME216" s="120">
        <f t="shared" si="2156"/>
        <v>92.94868978998835</v>
      </c>
      <c r="MF216" s="15">
        <f t="shared" si="2157"/>
        <v>-9.5995474564940404E-4</v>
      </c>
      <c r="MG216" s="12"/>
      <c r="MH216" s="11">
        <f t="shared" si="2158"/>
        <v>-9.4868027603988011E-4</v>
      </c>
      <c r="MI216" s="10">
        <f t="shared" si="2159"/>
        <v>93.031230679762601</v>
      </c>
      <c r="MJ216" s="9">
        <f t="shared" si="2160"/>
        <v>88.052062141570701</v>
      </c>
      <c r="MK216" s="9">
        <f t="shared" si="2161"/>
        <v>98.006709597926516</v>
      </c>
      <c r="ML216" s="120">
        <f t="shared" si="2162"/>
        <v>93.029385869748609</v>
      </c>
      <c r="MM216" s="15">
        <f t="shared" si="2163"/>
        <v>-9.7075407220865724E-4</v>
      </c>
      <c r="MN216" s="12"/>
      <c r="MO216" s="11">
        <f t="shared" si="2164"/>
        <v>-9.5959308196378918E-4</v>
      </c>
      <c r="MP216" s="10">
        <f t="shared" si="2165"/>
        <v>93.1119172201238</v>
      </c>
      <c r="MQ216" s="9">
        <f t="shared" si="2166"/>
        <v>88.077960105019244</v>
      </c>
      <c r="MR216" s="9">
        <f t="shared" si="2167"/>
        <v>98.143141331060576</v>
      </c>
      <c r="MS216" s="120">
        <f t="shared" si="2168"/>
        <v>93.110550718039917</v>
      </c>
      <c r="MT216" s="15">
        <f t="shared" si="2169"/>
        <v>-9.8153306840206779E-4</v>
      </c>
      <c r="MU216" s="12"/>
      <c r="MV216" s="11">
        <f t="shared" si="2170"/>
        <v>-9.7048616220288828E-4</v>
      </c>
      <c r="MW216" s="10">
        <f t="shared" si="2171"/>
        <v>93.193074922046819</v>
      </c>
      <c r="MX216" s="9">
        <f t="shared" si="2172"/>
        <v>88.104436389762114</v>
      </c>
      <c r="MY216" s="9">
        <f t="shared" si="1385"/>
        <v>98.279877610981757</v>
      </c>
      <c r="MZ216" s="120">
        <f t="shared" si="2173"/>
        <v>93.192157000371935</v>
      </c>
      <c r="NA216" s="15">
        <f t="shared" si="2174"/>
        <v>-9.9228536674214607E-4</v>
      </c>
      <c r="NB216" s="12"/>
      <c r="NC216" s="11">
        <f t="shared" si="1828"/>
        <v>-9.8135309447774824E-4</v>
      </c>
      <c r="ND216" s="10">
        <f t="shared" si="1632"/>
        <v>93.274676350131784</v>
      </c>
      <c r="NE216" s="9">
        <f t="shared" si="1386"/>
        <v>88.131495925755331</v>
      </c>
      <c r="NF216" s="9">
        <f t="shared" si="1387"/>
        <v>98.41685846095956</v>
      </c>
      <c r="NG216" s="120">
        <f t="shared" si="1633"/>
        <v>93.274177193357446</v>
      </c>
      <c r="NH216" s="15">
        <f t="shared" si="1634"/>
        <v>-1.0030046376797554E-3</v>
      </c>
      <c r="NI216" s="12"/>
      <c r="NJ216" s="11">
        <f t="shared" si="1829"/>
        <v>-9.9218749300095436E-4</v>
      </c>
      <c r="NK216" s="10">
        <f t="shared" si="1635"/>
        <v>93.356693874240477</v>
      </c>
      <c r="NL216" s="9">
        <f t="shared" si="1388"/>
        <v>88.159143246677786</v>
      </c>
      <c r="NM216" s="9">
        <f t="shared" si="1389"/>
        <v>98.554024180867273</v>
      </c>
      <c r="NN216" s="120">
        <f t="shared" si="1636"/>
        <v>93.356583713772523</v>
      </c>
      <c r="NO216" s="15">
        <f t="shared" si="1637"/>
        <v>-1.0136846172835352E-3</v>
      </c>
      <c r="NP216" s="12"/>
      <c r="NQ216" s="11">
        <f t="shared" si="1830"/>
        <v>-1.0029830363658715E-3</v>
      </c>
      <c r="NR216" s="10">
        <f t="shared" si="1638"/>
        <v>93.439099799232565</v>
      </c>
      <c r="NS216" s="9">
        <f t="shared" si="1390"/>
        <v>88.187382478829534</v>
      </c>
      <c r="NT216" s="9">
        <f t="shared" si="1391"/>
        <v>98.691315653078306</v>
      </c>
      <c r="NU216" s="120">
        <f t="shared" si="1639"/>
        <v>93.43934906595392</v>
      </c>
      <c r="NV216" s="15">
        <f t="shared" si="1640"/>
        <v>-1.0243191381528252E-3</v>
      </c>
      <c r="NW216" s="12"/>
      <c r="NX216" s="11">
        <f t="shared" si="1831"/>
        <v>-1.0137334986992203E-3</v>
      </c>
      <c r="NY216" s="10">
        <f t="shared" si="1641"/>
        <v>93.521866513185557</v>
      </c>
      <c r="NZ216" s="9">
        <f t="shared" si="1392"/>
        <v>88.216217332088107</v>
      </c>
      <c r="OA216" s="9">
        <f t="shared" si="1393"/>
        <v>98.828674241789685</v>
      </c>
      <c r="OB216" s="120">
        <f t="shared" si="1642"/>
        <v>93.522445786938903</v>
      </c>
      <c r="OC216" s="15">
        <f t="shared" si="1643"/>
        <v>-1.0349021204818336E-3</v>
      </c>
      <c r="OD216" s="12"/>
      <c r="OE216" s="11">
        <f t="shared" si="1832"/>
        <v>-1.0244327407582467E-3</v>
      </c>
      <c r="OF216" s="10">
        <f t="shared" si="1644"/>
        <v>93.604966432291107</v>
      </c>
      <c r="OG216" s="9">
        <f t="shared" si="1394"/>
        <v>88.24565109078344</v>
      </c>
      <c r="OH216" s="9">
        <f t="shared" si="1395"/>
        <v>98.966041721876209</v>
      </c>
      <c r="OI216" s="120">
        <f t="shared" si="1645"/>
        <v>93.605846406329817</v>
      </c>
      <c r="OJ216" s="15">
        <f t="shared" si="1646"/>
        <v>-1.04542756601152E-3</v>
      </c>
      <c r="OK216" s="12"/>
      <c r="OL216" s="11">
        <f t="shared" si="1833"/>
        <v>-1.03507470392967E-3</v>
      </c>
      <c r="OM216" s="10">
        <f t="shared" si="1647"/>
        <v>93.688371960555074</v>
      </c>
      <c r="ON216" s="9">
        <f t="shared" si="1396"/>
        <v>88.275686604643084</v>
      </c>
      <c r="OO216" s="9">
        <f t="shared" si="1397"/>
        <v>99.103359657443917</v>
      </c>
      <c r="OP216" s="120">
        <f t="shared" si="1648"/>
        <v>93.689523131043501</v>
      </c>
      <c r="OQ216" s="15">
        <f t="shared" si="1649"/>
        <v>-1.055889498310592E-3</v>
      </c>
      <c r="OR216" s="12"/>
      <c r="OS216" s="11">
        <f t="shared" si="1834"/>
        <v>-1.0456533502541841E-3</v>
      </c>
      <c r="OT216" s="10">
        <f t="shared" si="1650"/>
        <v>93.77205517283258</v>
      </c>
      <c r="OU216" s="9">
        <f t="shared" si="1398"/>
        <v>88.306326276688509</v>
      </c>
      <c r="OV216" s="9">
        <f t="shared" si="1399"/>
        <v>99.240570896963817</v>
      </c>
      <c r="OW216" s="120">
        <f t="shared" si="1651"/>
        <v>93.773448586826163</v>
      </c>
      <c r="OX216" s="15">
        <f t="shared" si="1652"/>
        <v>-1.0662821097577662E-3</v>
      </c>
      <c r="OY216" s="12"/>
      <c r="OZ216" s="11">
        <f t="shared" si="1835"/>
        <v>-1.0561628103083216E-3</v>
      </c>
      <c r="PA216" s="10">
        <f t="shared" si="1653"/>
        <v>93.855988560575739</v>
      </c>
      <c r="PB216" s="9">
        <f t="shared" si="1400"/>
        <v>88.337572060007503</v>
      </c>
      <c r="PC216" s="9">
        <f t="shared" si="1401"/>
        <v>99.377618946982182</v>
      </c>
      <c r="PD216" s="120">
        <f t="shared" si="1654"/>
        <v>93.857595503494849</v>
      </c>
      <c r="PE216" s="15">
        <f t="shared" si="1655"/>
        <v>-1.0765997007822236E-3</v>
      </c>
      <c r="PF216" s="12"/>
      <c r="PG216" s="11">
        <f t="shared" si="1836"/>
        <v>-1.0665973222048052E-3</v>
      </c>
      <c r="PH216" s="10">
        <f t="shared" si="1656"/>
        <v>93.940144715433362</v>
      </c>
      <c r="PI216" s="9">
        <f t="shared" si="1402"/>
        <v>88.369425451628189</v>
      </c>
      <c r="PJ216" s="9">
        <f t="shared" si="1403"/>
        <v>99.51444684516278</v>
      </c>
      <c r="PK216" s="120">
        <f t="shared" si="1657"/>
        <v>93.941936148395484</v>
      </c>
      <c r="PL216" s="15">
        <f t="shared" si="1658"/>
        <v>-1.0868365705626849E-3</v>
      </c>
      <c r="PM216" s="12"/>
      <c r="PN216" s="11">
        <f t="shared" si="1837"/>
        <v>-1.0769511217476292E-3</v>
      </c>
      <c r="PO216" s="10">
        <f t="shared" si="1659"/>
        <v>94.024495759534915</v>
      </c>
      <c r="PP216" s="9">
        <f t="shared" si="1404"/>
        <v>88.401887480398415</v>
      </c>
      <c r="PQ216" s="9">
        <f t="shared" si="1405"/>
        <v>99.650999466162133</v>
      </c>
      <c r="PR216" s="120">
        <f t="shared" si="1660"/>
        <v>94.026443473280267</v>
      </c>
      <c r="PS216" s="15">
        <f t="shared" si="1661"/>
        <v>-1.0969872430729912E-3</v>
      </c>
      <c r="PT216" s="12"/>
      <c r="PU216" s="11">
        <f t="shared" si="1838"/>
        <v>-1.0872186698608478E-3</v>
      </c>
      <c r="PV216" s="10">
        <f t="shared" si="1662"/>
        <v>94.109014499106266</v>
      </c>
      <c r="PW216" s="9">
        <f t="shared" si="1406"/>
        <v>88.434958708734825</v>
      </c>
      <c r="PX216" s="9">
        <f t="shared" si="1407"/>
        <v>99.787221143176339</v>
      </c>
      <c r="PY216" s="120">
        <f t="shared" si="1663"/>
        <v>94.111089925955582</v>
      </c>
      <c r="PZ216" s="15">
        <f t="shared" si="1664"/>
        <v>-1.1070462349703086E-3</v>
      </c>
      <c r="QA216" s="12"/>
      <c r="QB216" s="11">
        <f t="shared" si="1839"/>
        <v>-1.0973944192297026E-3</v>
      </c>
      <c r="QC216" s="10">
        <f t="shared" si="1665"/>
        <v>94.193673229330685</v>
      </c>
      <c r="QD216" s="9">
        <f t="shared" si="1408"/>
        <v>88.468639221131809</v>
      </c>
      <c r="QE216" s="9">
        <f t="shared" si="1409"/>
        <v>99.923057693710177</v>
      </c>
      <c r="QF216" s="120">
        <f t="shared" si="1666"/>
        <v>94.195848457420993</v>
      </c>
      <c r="QG216" s="15">
        <f t="shared" si="1667"/>
        <v>-1.117008254263994E-3</v>
      </c>
      <c r="QH216" s="12"/>
      <c r="QI216" s="11">
        <f t="shared" si="1840"/>
        <v>-1.1074730142129213E-3</v>
      </c>
      <c r="QJ216" s="10">
        <f t="shared" si="1668"/>
        <v>94.278444747529463</v>
      </c>
      <c r="QK216" s="9">
        <f t="shared" si="1410"/>
        <v>88.502928625115459</v>
      </c>
      <c r="QL216" s="9">
        <f t="shared" si="1411"/>
        <v>100.05845451810495</v>
      </c>
      <c r="QM216" s="120">
        <f t="shared" si="1669"/>
        <v>94.280691571610205</v>
      </c>
      <c r="QN216" s="15">
        <f t="shared" si="1670"/>
        <v>-1.1268680147954377E-3</v>
      </c>
      <c r="QO216" s="12"/>
      <c r="QP216" s="11">
        <f t="shared" si="1841"/>
        <v>-1.1174491043200304E-3</v>
      </c>
      <c r="QQ216" s="10">
        <f t="shared" si="1671"/>
        <v>94.363301397400818</v>
      </c>
      <c r="QR216" s="9">
        <f t="shared" si="1412"/>
        <v>88.537826041509902</v>
      </c>
      <c r="QS216" s="9">
        <f t="shared" si="1413"/>
        <v>100.19335841975381</v>
      </c>
      <c r="QT216" s="120">
        <f t="shared" si="1672"/>
        <v>94.365592230631847</v>
      </c>
      <c r="QU216" s="15">
        <f t="shared" si="1673"/>
        <v>-1.1366204146904231E-3</v>
      </c>
      <c r="QV216" s="12"/>
      <c r="QW216" s="11">
        <f t="shared" si="1842"/>
        <v>-1.1273175238097925E-3</v>
      </c>
      <c r="QX216" s="10">
        <f t="shared" si="1674"/>
        <v>94.44821597982056</v>
      </c>
      <c r="QY216" s="9">
        <f t="shared" si="1414"/>
        <v>88.57333010615757</v>
      </c>
      <c r="QZ216" s="9">
        <f t="shared" si="1415"/>
        <v>100.32771592070762</v>
      </c>
      <c r="RA216" s="120">
        <f t="shared" si="1675"/>
        <v>94.450523013432587</v>
      </c>
      <c r="RB216" s="15">
        <f t="shared" si="1676"/>
        <v>-1.146260371933182E-3</v>
      </c>
      <c r="RC216" s="12"/>
      <c r="RD216" s="11">
        <f t="shared" si="1843"/>
        <v>-1.1370731263677272E-3</v>
      </c>
      <c r="RE216" s="10">
        <f t="shared" si="1677"/>
        <v>94.533160906574182</v>
      </c>
      <c r="RF216" s="9">
        <f t="shared" si="1416"/>
        <v>88.609438962073142</v>
      </c>
      <c r="RG216" s="9">
        <f t="shared" si="1417"/>
        <v>100.46147829646773</v>
      </c>
      <c r="RH216" s="120">
        <f t="shared" si="1678"/>
        <v>94.535458629270437</v>
      </c>
      <c r="RI216" s="15">
        <f t="shared" si="1679"/>
        <v>-1.1557833161127957E-3</v>
      </c>
      <c r="RJ216" s="12"/>
      <c r="RK216" s="11">
        <f t="shared" si="1844"/>
        <v>-1.1467112799584147E-3</v>
      </c>
      <c r="RL216" s="10">
        <f t="shared" si="1680"/>
        <v>94.618110729459318</v>
      </c>
      <c r="RM216" s="9">
        <f t="shared" si="1418"/>
        <v>88.646150283196448</v>
      </c>
      <c r="RN216" s="9">
        <f t="shared" si="1419"/>
        <v>100.59462605306616</v>
      </c>
      <c r="RO216" s="120">
        <f t="shared" si="1681"/>
        <v>94.620388168131313</v>
      </c>
      <c r="RP216" s="15">
        <f t="shared" si="1682"/>
        <v>-1.1651875730548144E-3</v>
      </c>
      <c r="RQ216" s="12"/>
      <c r="RR216" s="11">
        <f t="shared" si="1845"/>
        <v>-1.1562302665250428E-3</v>
      </c>
      <c r="RS216" s="10">
        <f t="shared" si="1683"/>
        <v>94.703054467619012</v>
      </c>
      <c r="RT216" s="9">
        <f t="shared" si="1420"/>
        <v>88.683461452507629</v>
      </c>
      <c r="RU216" s="9">
        <f t="shared" si="1421"/>
        <v>100.72714996340721</v>
      </c>
      <c r="RV216" s="120">
        <f t="shared" si="1684"/>
        <v>94.705305707957422</v>
      </c>
      <c r="RW216" s="15">
        <f t="shared" si="1685"/>
        <v>-1.1744724981600089E-3</v>
      </c>
      <c r="RX216" s="12"/>
      <c r="RY216" s="11">
        <f t="shared" si="1846"/>
        <v>-1.1656294044125957E-3</v>
      </c>
      <c r="RZ216" s="10">
        <f t="shared" si="1686"/>
        <v>94.787986158274165</v>
      </c>
      <c r="SA216" s="9">
        <f t="shared" si="1422"/>
        <v>88.721369627329437</v>
      </c>
      <c r="SB216" s="9">
        <f t="shared" si="1423"/>
        <v>100.85904186796498</v>
      </c>
      <c r="SC216" s="120">
        <f t="shared" si="1687"/>
        <v>94.790205747647207</v>
      </c>
      <c r="SD216" s="15">
        <f t="shared" si="1688"/>
        <v>-1.1836375729416661E-3</v>
      </c>
      <c r="SE216" s="12"/>
      <c r="SF216" s="11">
        <f t="shared" si="1847"/>
        <v>-1.1749081394675899E-3</v>
      </c>
      <c r="SG216" s="10">
        <f t="shared" si="1689"/>
        <v>94.872900261664611</v>
      </c>
      <c r="SH216" s="9">
        <f t="shared" si="1424"/>
        <v>88.759871748555554</v>
      </c>
      <c r="SI216" s="9">
        <f t="shared" si="1425"/>
        <v>100.99029463149809</v>
      </c>
      <c r="SJ216" s="120">
        <f t="shared" si="1690"/>
        <v>94.875083190026828</v>
      </c>
      <c r="SK216" s="15">
        <f t="shared" si="1691"/>
        <v>-1.1926823999045748E-3</v>
      </c>
      <c r="SL216" s="12"/>
      <c r="SM216" s="11">
        <f t="shared" si="1848"/>
        <v>-1.1840660399245573E-3</v>
      </c>
      <c r="SN216" s="10">
        <f t="shared" si="1692"/>
        <v>94.957791644015344</v>
      </c>
      <c r="SO216" s="9">
        <f t="shared" si="1426"/>
        <v>88.798964549899054</v>
      </c>
      <c r="SP216" s="9">
        <f t="shared" si="1427"/>
        <v>101.12090209996603</v>
      </c>
      <c r="SQ216" s="120">
        <f t="shared" si="1693"/>
        <v>94.959933324932535</v>
      </c>
      <c r="SR216" s="15">
        <f t="shared" si="1694"/>
        <v>-1.201606697441714E-3</v>
      </c>
      <c r="SS216" s="12"/>
      <c r="ST216" s="11">
        <f t="shared" si="1849"/>
        <v>-1.1931027913063524E-3</v>
      </c>
      <c r="SU216" s="10">
        <f t="shared" si="1695"/>
        <v>95.042655560606704</v>
      </c>
      <c r="SV216" s="9">
        <f t="shared" si="1428"/>
        <v>88.838644567134835</v>
      </c>
      <c r="SW216" s="9">
        <f t="shared" si="1429"/>
        <v>101.25085905775644</v>
      </c>
      <c r="SX216" s="120">
        <f t="shared" si="1696"/>
        <v>95.044751812445639</v>
      </c>
      <c r="SY216" s="15">
        <f t="shared" si="1697"/>
        <v>-1.2104102947618788E-3</v>
      </c>
      <c r="SZ216" s="12"/>
      <c r="TA216" s="11">
        <f t="shared" si="1850"/>
        <v>-1.2020181913516836E-3</v>
      </c>
      <c r="TB216" s="10">
        <f t="shared" si="1698"/>
        <v>95.127487638990488</v>
      </c>
      <c r="TC216" s="9">
        <f t="shared" si="1430"/>
        <v>88.878908147311208</v>
      </c>
      <c r="TD216" s="9">
        <f t="shared" si="1431"/>
        <v>101.38016118531701</v>
      </c>
      <c r="TE216" s="120">
        <f t="shared" si="1699"/>
        <v>95.1295346663141</v>
      </c>
      <c r="TF216" s="15">
        <f t="shared" si="1700"/>
        <v>-1.2190931268597196E-3</v>
      </c>
      <c r="TG216" s="12"/>
      <c r="TH216" s="11">
        <f t="shared" si="1851"/>
        <v>-1.2108121449816653E-3</v>
      </c>
      <c r="TI216" s="10">
        <f t="shared" si="1701"/>
        <v>95.212283862386997</v>
      </c>
      <c r="TJ216" s="9">
        <f t="shared" si="1432"/>
        <v>88.919751457907623</v>
      </c>
      <c r="TK216" s="9">
        <f t="shared" si="1433"/>
        <v>101.50880501728112</v>
      </c>
      <c r="TL216" s="120">
        <f t="shared" si="1702"/>
        <v>95.214278237594371</v>
      </c>
      <c r="TM216" s="15">
        <f t="shared" si="1703"/>
        <v>-1.2276552295392403E-3</v>
      </c>
      <c r="TN216" s="12"/>
      <c r="TO216" s="11">
        <f t="shared" si="1852"/>
        <v>-1.2194846593165008E-3</v>
      </c>
      <c r="TP216" s="10">
        <f t="shared" si="1704"/>
        <v>95.297040553296398</v>
      </c>
      <c r="TQ216" s="9">
        <f t="shared" si="1434"/>
        <v>88.961170495916789</v>
      </c>
      <c r="TR216" s="9">
        <f t="shared" si="1435"/>
        <v>101.63678790117122</v>
      </c>
      <c r="TS216" s="120">
        <f t="shared" si="1705"/>
        <v>95.298979198544004</v>
      </c>
      <c r="TT216" s="15">
        <f t="shared" si="1706"/>
        <v>-1.2360967345009558E-3</v>
      </c>
      <c r="TU216" s="12"/>
      <c r="TV216" s="11">
        <f t="shared" si="1853"/>
        <v>-1.2280358387528484E-3</v>
      </c>
      <c r="TW216" s="10">
        <f t="shared" si="1707"/>
        <v>95.381754357356073</v>
      </c>
      <c r="TX216" s="9">
        <f t="shared" si="1436"/>
        <v>89.003161096831192</v>
      </c>
      <c r="TY216" s="9">
        <f t="shared" si="1437"/>
        <v>101.76410795674983</v>
      </c>
      <c r="TZ216" s="120">
        <f t="shared" si="1708"/>
        <v>95.383634526790502</v>
      </c>
      <c r="UA216" s="15">
        <f t="shared" si="1709"/>
        <v>-1.2444178645015687E-3</v>
      </c>
      <c r="UB216" s="12"/>
      <c r="UC216" s="11">
        <f t="shared" si="1854"/>
        <v>-1.2364658801108216E-3</v>
      </c>
      <c r="UD216" s="10">
        <f t="shared" si="1710"/>
        <v>95.466422227469323</v>
      </c>
      <c r="UE216" s="9">
        <f t="shared" si="1438"/>
        <v>89.04571894351551</v>
      </c>
      <c r="UF216" s="9">
        <f t="shared" si="1439"/>
        <v>101.89076403608895</v>
      </c>
      <c r="UG216" s="120">
        <f t="shared" si="1711"/>
        <v>95.468241489802239</v>
      </c>
      <c r="UH216" s="15">
        <f t="shared" si="1712"/>
        <v>-1.2526189285948142E-3</v>
      </c>
      <c r="UI216" s="12"/>
      <c r="UJ216" s="11">
        <f t="shared" si="1855"/>
        <v>-1.2447750678595735E-3</v>
      </c>
      <c r="UK216" s="10">
        <f t="shared" si="1713"/>
        <v>95.551041408231995</v>
      </c>
      <c r="UL216" s="9">
        <f t="shared" si="1440"/>
        <v>89.088839574947826</v>
      </c>
      <c r="UM216" s="9">
        <f t="shared" si="1441"/>
        <v>102.01675568441543</v>
      </c>
      <c r="UN216" s="120">
        <f t="shared" si="1714"/>
        <v>95.552797629681635</v>
      </c>
      <c r="UO216" s="15">
        <f t="shared" si="1715"/>
        <v>-1.2607003174607467E-3</v>
      </c>
      <c r="UP216" s="12"/>
      <c r="UQ216" s="11">
        <f t="shared" si="1856"/>
        <v>-1.252963769428917E-3</v>
      </c>
      <c r="UR216" s="10">
        <f t="shared" si="1716"/>
        <v>95.63560942067771</v>
      </c>
      <c r="US216" s="9">
        <f t="shared" si="1442"/>
        <v>89.132518394814113</v>
      </c>
      <c r="UT216" s="9">
        <f t="shared" si="1443"/>
        <v>102.14208310178475</v>
      </c>
      <c r="UU216" s="120">
        <f t="shared" si="1717"/>
        <v>95.637300748299424</v>
      </c>
      <c r="UV216" s="15">
        <f t="shared" si="1718"/>
        <v>-1.2686624988301695E-3</v>
      </c>
      <c r="UW216" s="12"/>
      <c r="UX216" s="11">
        <f t="shared" si="1857"/>
        <v>-1.2610324306138289E-3</v>
      </c>
      <c r="UY216" s="10">
        <f t="shared" si="1719"/>
        <v>95.720124047360613</v>
      </c>
      <c r="UZ216" s="9">
        <f t="shared" si="1444"/>
        <v>89.176750679941904</v>
      </c>
      <c r="VA216" s="9">
        <f t="shared" si="1445"/>
        <v>102.26674710563081</v>
      </c>
      <c r="VB216" s="120">
        <f t="shared" si="1720"/>
        <v>95.721748892786366</v>
      </c>
      <c r="VC216" s="15">
        <f t="shared" si="1721"/>
        <v>-1.2765060130101398E-3</v>
      </c>
      <c r="VD216" s="12"/>
      <c r="VE216" s="11">
        <f t="shared" si="1858"/>
        <v>-1.2689815710780438E-3</v>
      </c>
      <c r="VF216" s="10">
        <f t="shared" si="1722"/>
        <v>95.804583317792719</v>
      </c>
      <c r="VG216" s="9">
        <f t="shared" si="1446"/>
        <v>89.221531588560481</v>
      </c>
      <c r="VH216" s="9">
        <f t="shared" si="1447"/>
        <v>102.39074909423499</v>
      </c>
      <c r="VI216" s="120">
        <f t="shared" si="1723"/>
        <v>95.806140341397736</v>
      </c>
      <c r="VJ216" s="15">
        <f t="shared" si="1724"/>
        <v>-1.2842314685160175E-3</v>
      </c>
      <c r="VK216" s="12"/>
      <c r="VL216" s="11">
        <f t="shared" si="1859"/>
        <v>-1.2768117799623947E-3</v>
      </c>
      <c r="VM216" s="10">
        <f t="shared" si="1725"/>
        <v>95.888985494251614</v>
      </c>
      <c r="VN216" s="9">
        <f t="shared" si="1448"/>
        <v>89.266856168376236</v>
      </c>
      <c r="VO216" s="9">
        <f t="shared" si="1449"/>
        <v>102.51409101114183</v>
      </c>
      <c r="VP216" s="120">
        <f t="shared" si="1726"/>
        <v>95.89047358975904</v>
      </c>
      <c r="VQ216" s="15">
        <f t="shared" si="1727"/>
        <v>-1.2918395378139114E-3</v>
      </c>
      <c r="VR216" s="12"/>
      <c r="VS216" s="11">
        <f t="shared" si="1860"/>
        <v>-1.2845237116018574E-3</v>
      </c>
      <c r="VT216" s="10">
        <f t="shared" si="1728"/>
        <v>95.973329057966893</v>
      </c>
      <c r="VU216" s="9">
        <f t="shared" si="1450"/>
        <v>89.31271936445313</v>
      </c>
      <c r="VV216" s="9">
        <f t="shared" si="1451"/>
        <v>102.63677531055876</v>
      </c>
      <c r="VW216" s="120">
        <f t="shared" si="1729"/>
        <v>95.974747337505946</v>
      </c>
      <c r="VX216" s="15">
        <f t="shared" si="1730"/>
        <v>-1.2993309531780261E-3</v>
      </c>
      <c r="VY216" s="12"/>
      <c r="VZ216" s="11">
        <f t="shared" si="1861"/>
        <v>-1.2921180813560834E-3</v>
      </c>
      <c r="WA216" s="10">
        <f t="shared" si="1731"/>
        <v>96.057612695699333</v>
      </c>
      <c r="WB216" s="9">
        <f t="shared" si="1452"/>
        <v>89.359116026889623</v>
      </c>
      <c r="WC216" s="9">
        <f t="shared" si="1453"/>
        <v>102.75880492375779</v>
      </c>
      <c r="WD216" s="120">
        <f t="shared" si="1732"/>
        <v>96.058960475323715</v>
      </c>
      <c r="WE216" s="15">
        <f t="shared" si="1733"/>
        <v>-1.3067065026656204E-3</v>
      </c>
      <c r="WF216" s="12"/>
      <c r="WG216" s="11">
        <f t="shared" si="1862"/>
        <v>-1.299595661556234E-3</v>
      </c>
      <c r="WH216" s="10">
        <f t="shared" si="1734"/>
        <v>96.141835286717821</v>
      </c>
      <c r="WI216" s="9">
        <f t="shared" si="1454"/>
        <v>89.406040918284489</v>
      </c>
      <c r="WJ216" s="9">
        <f t="shared" si="1455"/>
        <v>102.88018322650218</v>
      </c>
      <c r="WK216" s="120">
        <f t="shared" si="1735"/>
        <v>96.143112072393336</v>
      </c>
      <c r="WL216" s="15">
        <f t="shared" si="1736"/>
        <v>-1.3139670262124602E-3</v>
      </c>
      <c r="WM216" s="12"/>
      <c r="WN216" s="11">
        <f t="shared" si="1863"/>
        <v>-1.3069572775712193E-3</v>
      </c>
      <c r="WO216" s="10">
        <f t="shared" si="1737"/>
        <v>96.225995890182048</v>
      </c>
      <c r="WP216" s="9">
        <f t="shared" si="1456"/>
        <v>89.453488720985078</v>
      </c>
      <c r="WQ216" s="9">
        <f t="shared" si="1457"/>
        <v>103.00091400750843</v>
      </c>
      <c r="WR216" s="120">
        <f t="shared" si="1738"/>
        <v>96.227201364246753</v>
      </c>
      <c r="WS216" s="15">
        <f t="shared" si="1739"/>
        <v>-1.3211134118504945E-3</v>
      </c>
      <c r="WT216" s="12"/>
      <c r="WU216" s="11">
        <f t="shared" si="1864"/>
        <v>-1.3142038039951562E-3</v>
      </c>
      <c r="WV216" s="10">
        <f t="shared" si="1740"/>
        <v>96.310093732933268</v>
      </c>
      <c r="WW216" s="9">
        <f t="shared" si="1458"/>
        <v>89.50145404411289</v>
      </c>
      <c r="WX216" s="9">
        <f t="shared" si="1459"/>
        <v>103.12100143795753</v>
      </c>
      <c r="WY216" s="120">
        <f t="shared" si="1741"/>
        <v>96.311227741035211</v>
      </c>
      <c r="WZ216" s="15">
        <f t="shared" si="1742"/>
        <v>-1.3281465920495293E-3</v>
      </c>
      <c r="XA216" s="12"/>
      <c r="XB216" s="11">
        <f t="shared" si="1865"/>
        <v>-1.3213361609580709E-3</v>
      </c>
      <c r="XC216" s="10">
        <f t="shared" si="1743"/>
        <v>96.394128197697782</v>
      </c>
      <c r="XD216" s="9">
        <f t="shared" si="1460"/>
        <v>89.549931430362065</v>
      </c>
      <c r="XE216" s="9">
        <f t="shared" si="1461"/>
        <v>103.24045004205865</v>
      </c>
      <c r="XF216" s="120">
        <f t="shared" si="1744"/>
        <v>96.395190736210367</v>
      </c>
      <c r="XG216" s="15">
        <f t="shared" si="1745"/>
        <v>-1.3350675401837006E-3</v>
      </c>
      <c r="XH216" s="12"/>
      <c r="XI216" s="11">
        <f t="shared" si="1866"/>
        <v>-1.3283553105606833E-3</v>
      </c>
      <c r="XJ216" s="10">
        <f t="shared" si="1746"/>
        <v>96.478098811702793</v>
      </c>
      <c r="XK216" s="9">
        <f t="shared" si="1462"/>
        <v>89.598915362567638</v>
      </c>
      <c r="XL216" s="9">
        <f t="shared" si="1463"/>
        <v>103.35926466866998</v>
      </c>
      <c r="XM216" s="120">
        <f t="shared" si="1747"/>
        <v>96.479090015618809</v>
      </c>
      <c r="XN216" s="15">
        <f t="shared" si="1748"/>
        <v>-1.3418772671234776E-3</v>
      </c>
      <c r="XO216" s="12"/>
      <c r="XP216" s="11">
        <f t="shared" si="1867"/>
        <v>-1.3352622534342287E-3</v>
      </c>
      <c r="XQ216" s="10">
        <f t="shared" si="1749"/>
        <v>96.562005235705726</v>
      </c>
      <c r="XR216" s="9">
        <f t="shared" si="1464"/>
        <v>89.648400270041208</v>
      </c>
      <c r="XS216" s="9">
        <f t="shared" si="1465"/>
        <v>103.47745046397273</v>
      </c>
      <c r="XT216" s="120">
        <f t="shared" si="1750"/>
        <v>96.562925367006969</v>
      </c>
      <c r="XU216" s="15">
        <f t="shared" si="1751"/>
        <v>-1.3485768179530698E-3</v>
      </c>
      <c r="XV216" s="12"/>
      <c r="XW216" s="11">
        <f t="shared" si="1868"/>
        <v>-1.3420580254252521E-3</v>
      </c>
      <c r="XX216" s="10">
        <f t="shared" si="1752"/>
        <v>96.645847253434027</v>
      </c>
      <c r="XY216" s="9">
        <f t="shared" si="1466"/>
        <v>89.698380534672538</v>
      </c>
      <c r="XZ216" s="9">
        <f t="shared" si="1467"/>
        <v>103.59501284519656</v>
      </c>
      <c r="YA216" s="120">
        <f t="shared" si="1753"/>
        <v>96.646696689934544</v>
      </c>
      <c r="YB216" s="15">
        <f t="shared" si="1754"/>
        <v>-1.3551672688131605E-3</v>
      </c>
      <c r="YC216" s="12"/>
      <c r="YD216" s="11">
        <f t="shared" si="1869"/>
        <v>-1.3487436944054716E-3</v>
      </c>
      <c r="YE216" s="10">
        <f t="shared" si="1755"/>
        <v>96.729624761434039</v>
      </c>
      <c r="YF216" s="9">
        <f t="shared" si="1468"/>
        <v>89.748850496796479</v>
      </c>
      <c r="YG216" s="9">
        <f t="shared" si="1469"/>
        <v>103.71195747538786</v>
      </c>
      <c r="YH216" s="120">
        <f t="shared" si="1756"/>
        <v>96.73040398609217</v>
      </c>
      <c r="YI216" s="15">
        <f t="shared" si="1757"/>
        <v>-1.3616497238682535E-3</v>
      </c>
      <c r="YJ216" s="12"/>
      <c r="YK216" s="11">
        <f t="shared" si="1870"/>
        <v>-1.3553203572060587E-3</v>
      </c>
      <c r="YL216" s="10">
        <f t="shared" si="1758"/>
        <v>96.813337759324554</v>
      </c>
      <c r="YM216" s="9">
        <f t="shared" si="1470"/>
        <v>89.799804460825172</v>
      </c>
      <c r="YN216" s="9">
        <f t="shared" si="1471"/>
        <v>103.82829023921214</v>
      </c>
      <c r="YO216" s="120">
        <f t="shared" si="1759"/>
        <v>96.814047350018654</v>
      </c>
      <c r="YP216" s="15">
        <f t="shared" si="1760"/>
        <v>-1.368025312397725E-3</v>
      </c>
      <c r="YQ216" s="12"/>
      <c r="YR216" s="11">
        <f t="shared" si="1871"/>
        <v>-1.3617891366755883E-3</v>
      </c>
      <c r="YS216" s="10">
        <f t="shared" si="1761"/>
        <v>96.896986340450951</v>
      </c>
      <c r="YT216" s="9">
        <f t="shared" si="1472"/>
        <v>89.851236700646481</v>
      </c>
      <c r="YU216" s="9">
        <f t="shared" si="1473"/>
        <v>103.94401721977752</v>
      </c>
      <c r="YV216" s="120">
        <f t="shared" si="1762"/>
        <v>96.897626960211994</v>
      </c>
      <c r="YW216" s="15">
        <f t="shared" si="1763"/>
        <v>-1.3742951860092757E-3</v>
      </c>
      <c r="YX216" s="12"/>
      <c r="YY216" s="11">
        <f t="shared" si="1872"/>
        <v>-1.3681511788603768E-3</v>
      </c>
      <c r="YZ216" s="10">
        <f t="shared" si="1764"/>
        <v>96.980570682933859</v>
      </c>
      <c r="ZA216" s="9">
        <f t="shared" si="1474"/>
        <v>89.903141464790025</v>
      </c>
      <c r="ZB216" s="9">
        <f t="shared" si="1475"/>
        <v>104.05914467646342</v>
      </c>
      <c r="ZC216" s="120">
        <f t="shared" si="1765"/>
        <v>96.981143070626729</v>
      </c>
      <c r="ZD216" s="15">
        <f t="shared" si="1766"/>
        <v>-1.3804605159730534E-3</v>
      </c>
      <c r="ZE216" s="12"/>
      <c r="ZF216" s="11">
        <f t="shared" si="1873"/>
        <v>-1.3744076503056433E-3</v>
      </c>
      <c r="ZG216" s="10">
        <f t="shared" si="1767"/>
        <v>97.064091041105314</v>
      </c>
      <c r="ZH216" s="9">
        <f t="shared" si="1476"/>
        <v>89.955512981362702</v>
      </c>
      <c r="ZI216" s="9">
        <f t="shared" si="1477"/>
        <v>104.1736790237432</v>
      </c>
      <c r="ZJ216" s="120">
        <f t="shared" si="1768"/>
        <v>97.064596002552946</v>
      </c>
      <c r="ZK216" s="15">
        <f t="shared" si="1769"/>
        <v>-1.3865224906751696E-3</v>
      </c>
      <c r="ZL216" s="12"/>
      <c r="ZM216" s="11">
        <f t="shared" si="1874"/>
        <v>-1.3805597354762768E-3</v>
      </c>
      <c r="ZN216" s="10">
        <f t="shared" si="1770"/>
        <v>97.147547737327983</v>
      </c>
      <c r="ZO216" s="9">
        <f t="shared" si="1478"/>
        <v>90.008345462756438</v>
      </c>
      <c r="ZP216" s="9">
        <f t="shared" si="1479"/>
        <v>104.28762681097716</v>
      </c>
      <c r="ZQ216" s="120">
        <f t="shared" si="1771"/>
        <v>97.147986136866791</v>
      </c>
      <c r="ZR216" s="15">
        <f t="shared" si="1772"/>
        <v>-1.3924823131880996E-3</v>
      </c>
      <c r="ZS216" s="12"/>
      <c r="ZT216" s="11">
        <f t="shared" si="1875"/>
        <v>-1.3866086342947074E-3</v>
      </c>
      <c r="ZU216" s="10">
        <f t="shared" si="1773"/>
        <v>97.230941154186894</v>
      </c>
      <c r="ZV216" s="9">
        <f t="shared" si="1480"/>
        <v>90.061633110131041</v>
      </c>
      <c r="ZW216" s="9">
        <f t="shared" si="1481"/>
        <v>104.40099470315974</v>
      </c>
      <c r="ZX216" s="120">
        <f t="shared" si="1774"/>
        <v>97.231313906645397</v>
      </c>
      <c r="ZY216" s="15">
        <f t="shared" si="1775"/>
        <v>-1.3983411989560155E-3</v>
      </c>
      <c r="ZZ216" s="12"/>
      <c r="AAA216" s="11">
        <f t="shared" si="1876"/>
        <v>-1.3925555597941262E-3</v>
      </c>
      <c r="AAB216" s="10">
        <f t="shared" si="1776"/>
        <v>97.314271727047384</v>
      </c>
      <c r="AAC216" s="9">
        <f t="shared" si="1482"/>
        <v>90.115370117675695</v>
      </c>
      <c r="AAD216" s="9">
        <f t="shared" si="1483"/>
        <v>104.51378946259931</v>
      </c>
      <c r="AAE216" s="120">
        <f t="shared" si="1777"/>
        <v>97.3145797901375</v>
      </c>
      <c r="AAF216" s="15">
        <f t="shared" si="1778"/>
        <v>-1.404100373592668E-3</v>
      </c>
      <c r="AAG216" s="12"/>
      <c r="AAH216" s="11">
        <f t="shared" si="1877"/>
        <v>-1.3984017358846328E-3</v>
      </c>
      <c r="AAI216" s="10">
        <f t="shared" si="1779"/>
        <v>97.397539936970134</v>
      </c>
      <c r="AAJ216" s="9">
        <f t="shared" si="1484"/>
        <v>90.16955067665296</v>
      </c>
      <c r="AAK216" s="9">
        <f t="shared" si="1485"/>
        <v>104.62601793150908</v>
      </c>
      <c r="AAL216" s="120">
        <f t="shared" si="1780"/>
        <v>97.397784304081028</v>
      </c>
      <c r="AAM216" s="15">
        <f t="shared" si="1781"/>
        <v>-1.4097610707893549E-3</v>
      </c>
      <c r="AAN216" s="12"/>
      <c r="AAO216" s="11">
        <f t="shared" si="2175"/>
        <v>-1.404148395229912E-3</v>
      </c>
      <c r="AAP216" s="10">
        <f t="shared" si="2176"/>
        <v>97.480746303974655</v>
      </c>
      <c r="AAQ216" s="9">
        <f t="shared" si="1486"/>
        <v>90.224168979229418</v>
      </c>
      <c r="AAR216" s="9">
        <f t="shared" si="2177"/>
        <v>104.73768701548505</v>
      </c>
      <c r="AAS216" s="120">
        <f t="shared" si="2178"/>
        <v>97.480927997357242</v>
      </c>
      <c r="AAT216" s="15">
        <f t="shared" si="2179"/>
        <v>-1.4153245303301447E-3</v>
      </c>
      <c r="AAU216" s="12"/>
      <c r="AAV216" s="11">
        <f t="shared" si="2180"/>
        <v>-1.4097967772317367E-3</v>
      </c>
      <c r="AAW216" s="10">
        <f t="shared" si="2181"/>
        <v>97.563891380641294</v>
      </c>
      <c r="AAX216" s="9">
        <f t="shared" si="2182"/>
        <v>90.279219222097552</v>
      </c>
      <c r="AAY216" s="9">
        <f t="shared" si="2183"/>
        <v>104.84880366784998</v>
      </c>
      <c r="AAZ216" s="120">
        <f t="shared" si="2184"/>
        <v>97.564011444973772</v>
      </c>
      <c r="ABA216" s="15">
        <f t="shared" si="2185"/>
        <v>-1.4207919962119606E-3</v>
      </c>
      <c r="ABB216" s="12"/>
      <c r="ABC216" s="11">
        <f t="shared" si="2186"/>
        <v>-1.415348126119849E-3</v>
      </c>
      <c r="ABD216" s="10">
        <f t="shared" si="2187"/>
        <v>97.646975746043637</v>
      </c>
      <c r="ABE216" s="9">
        <f t="shared" si="1490"/>
        <v>90.334695609893586</v>
      </c>
      <c r="ABF216" s="9">
        <f t="shared" si="2188"/>
        <v>104.95937487483607</v>
      </c>
      <c r="ABG216" s="120">
        <f t="shared" si="2189"/>
        <v>97.647035242364836</v>
      </c>
      <c r="ABH216" s="15">
        <f t="shared" si="2190"/>
        <v>-1.4261647148663217E-3</v>
      </c>
      <c r="ABI216" s="12"/>
      <c r="ABJ216" s="11">
        <f t="shared" si="2191"/>
        <v>-1.4208036891441192E-3</v>
      </c>
      <c r="ABK216" s="10">
        <f t="shared" si="2192"/>
        <v>97.72999999999999</v>
      </c>
      <c r="ABL216" s="9">
        <f t="shared" si="2193"/>
        <v>90.390592358416342</v>
      </c>
      <c r="ABM216" s="9"/>
      <c r="ABN216" s="101">
        <f t="shared" si="1791"/>
        <v>97.72999999999999</v>
      </c>
      <c r="ABO216" s="15">
        <f t="shared" si="2194"/>
        <v>-1.4314439334800685E-3</v>
      </c>
    </row>
    <row r="217" spans="1:745" x14ac:dyDescent="0.2">
      <c r="A217" s="1">
        <f t="shared" si="1492"/>
        <v>175.2</v>
      </c>
      <c r="B217" s="1">
        <f t="shared" si="1792"/>
        <v>-530.86680486868977</v>
      </c>
      <c r="C217" s="1">
        <f t="shared" si="1793"/>
        <v>-2564065.8939724509</v>
      </c>
      <c r="D217" s="2">
        <f t="shared" si="1794"/>
        <v>119.74</v>
      </c>
      <c r="E217" s="7">
        <f t="shared" si="1795"/>
        <v>2.8300000000000001E-3</v>
      </c>
      <c r="F217" s="1">
        <f t="shared" si="1796"/>
        <v>6.2352202539999999E-2</v>
      </c>
      <c r="G217" s="2">
        <f t="shared" si="1797"/>
        <v>3500</v>
      </c>
      <c r="H217" s="3">
        <f t="shared" si="1879"/>
        <v>58.333333333333336</v>
      </c>
      <c r="I217" s="3">
        <f t="shared" si="1880"/>
        <v>366.52</v>
      </c>
      <c r="J217" s="1">
        <f t="shared" si="1798"/>
        <v>0.77</v>
      </c>
      <c r="K217" s="1">
        <f t="shared" si="1799"/>
        <v>0.65</v>
      </c>
      <c r="L217" s="1">
        <f t="shared" si="1881"/>
        <v>0.50050000000000006</v>
      </c>
      <c r="M217" s="40">
        <f t="shared" si="1882"/>
        <v>9.0273513153513143</v>
      </c>
      <c r="N217" s="40">
        <f t="shared" si="1883"/>
        <v>685.17596483516479</v>
      </c>
      <c r="O217" s="1">
        <f t="shared" si="1800"/>
        <v>22.01</v>
      </c>
      <c r="P217" s="1">
        <f t="shared" si="1801"/>
        <v>101</v>
      </c>
      <c r="Q217" s="2">
        <f t="shared" si="1802"/>
        <v>9568.08</v>
      </c>
      <c r="R217" s="1">
        <f t="shared" si="1884"/>
        <v>95.680800000000005</v>
      </c>
      <c r="S217" s="7">
        <f t="shared" si="1803"/>
        <v>0.1084</v>
      </c>
      <c r="T217" s="7">
        <f t="shared" si="1885"/>
        <v>9.228889823999999E-3</v>
      </c>
      <c r="U217" s="7">
        <f t="shared" si="1886"/>
        <v>5.2029491518009133E-2</v>
      </c>
      <c r="V217" s="40">
        <f t="shared" si="1887"/>
        <v>5127.2756619537149</v>
      </c>
      <c r="W217" s="1">
        <f t="shared" si="1804"/>
        <v>0</v>
      </c>
      <c r="X217" s="1">
        <f t="shared" si="1805"/>
        <v>119.74</v>
      </c>
      <c r="Y217" s="1">
        <f t="shared" si="1806"/>
        <v>97.72999999999999</v>
      </c>
      <c r="Z217" s="6">
        <f t="shared" si="1888"/>
        <v>0.80246106979523479</v>
      </c>
      <c r="AA217" s="2">
        <f t="shared" si="1807"/>
        <v>464.2</v>
      </c>
      <c r="AB217" s="40">
        <f t="shared" si="1889"/>
        <v>27481.926356927921</v>
      </c>
      <c r="AC217" s="1">
        <f t="shared" si="1890"/>
        <v>0.20611977595863853</v>
      </c>
      <c r="AD217" s="2">
        <f t="shared" si="1878"/>
        <v>95</v>
      </c>
      <c r="AE217" s="10">
        <f t="shared" si="1891"/>
        <v>19.58137871607066</v>
      </c>
      <c r="AF217" s="12">
        <f t="shared" si="1892"/>
        <v>5.9832609494275636E-2</v>
      </c>
      <c r="AG217" s="43">
        <f t="shared" si="1893"/>
        <v>-1.311519288025373E-4</v>
      </c>
      <c r="AH217" s="97">
        <f t="shared" si="1894"/>
        <v>3.3800072435102602E-5</v>
      </c>
      <c r="AI217" s="11">
        <f t="shared" si="1895"/>
        <v>0</v>
      </c>
      <c r="AJ217" s="43">
        <f t="shared" si="1896"/>
        <v>2.0120539102800169E-3</v>
      </c>
      <c r="AK217" s="43"/>
      <c r="AL217" s="11">
        <f t="shared" si="1897"/>
        <v>0</v>
      </c>
      <c r="AM217" s="10">
        <f t="shared" si="1898"/>
        <v>87.451547435344153</v>
      </c>
      <c r="AN217" s="9"/>
      <c r="AO217" s="9">
        <f t="shared" si="1899"/>
        <v>87.292818635683261</v>
      </c>
      <c r="AP217" s="108">
        <f t="shared" si="1900"/>
        <v>87.292818635683261</v>
      </c>
      <c r="AQ217" s="15">
        <f t="shared" si="1901"/>
        <v>0</v>
      </c>
      <c r="AR217" s="49"/>
      <c r="AS217" s="11">
        <f t="shared" si="1902"/>
        <v>1.5479505609882801E-5</v>
      </c>
      <c r="AT217" s="10">
        <f t="shared" si="1903"/>
        <v>87.372179742971525</v>
      </c>
      <c r="AU217" s="9">
        <f t="shared" si="1904"/>
        <v>87.292818635683261</v>
      </c>
      <c r="AV217" s="9">
        <f t="shared" si="1905"/>
        <v>87.134816213059153</v>
      </c>
      <c r="AW217" s="101">
        <f t="shared" si="1906"/>
        <v>87.2138174243712</v>
      </c>
      <c r="AX217" s="15">
        <f t="shared" si="1907"/>
        <v>1.5408028848200872E-5</v>
      </c>
      <c r="AY217" s="49"/>
      <c r="AZ217" s="11">
        <f t="shared" si="1908"/>
        <v>3.0888807145950682E-5</v>
      </c>
      <c r="BA217" s="10">
        <f t="shared" si="1909"/>
        <v>87.293165421153574</v>
      </c>
      <c r="BB217" s="9">
        <f t="shared" si="1910"/>
        <v>87.292812111271871</v>
      </c>
      <c r="BC217" s="9">
        <f t="shared" si="1911"/>
        <v>86.977520789211113</v>
      </c>
      <c r="BD217" s="101">
        <f t="shared" si="1912"/>
        <v>87.135166450241485</v>
      </c>
      <c r="BE217" s="15">
        <f t="shared" si="1913"/>
        <v>3.0746476574328876E-5</v>
      </c>
      <c r="BF217" s="49"/>
      <c r="BG217" s="11">
        <f t="shared" si="1914"/>
        <v>4.6228504396771717E-5</v>
      </c>
      <c r="BH217" s="10">
        <f t="shared" si="1915"/>
        <v>87.214488343765908</v>
      </c>
      <c r="BI217" s="9">
        <f t="shared" si="1916"/>
        <v>87.292786131347611</v>
      </c>
      <c r="BJ217" s="9">
        <f t="shared" si="1917"/>
        <v>86.820913235889464</v>
      </c>
      <c r="BK217" s="101">
        <f t="shared" si="1918"/>
        <v>87.056849683618537</v>
      </c>
      <c r="BL217" s="15">
        <f t="shared" si="1919"/>
        <v>4.6015947509865678E-5</v>
      </c>
      <c r="BM217" s="49"/>
      <c r="BN217" s="11">
        <f t="shared" si="1920"/>
        <v>6.1499190290256129E-5</v>
      </c>
      <c r="BO217" s="10">
        <f t="shared" si="1921"/>
        <v>87.136132596715612</v>
      </c>
      <c r="BP217" s="9">
        <f t="shared" si="1922"/>
        <v>87.29272793926377</v>
      </c>
      <c r="BQ217" s="9">
        <f t="shared" si="1923"/>
        <v>86.664974674681289</v>
      </c>
      <c r="BR217" s="101">
        <f t="shared" si="1924"/>
        <v>86.97885130697253</v>
      </c>
      <c r="BS217" s="15">
        <f t="shared" si="1925"/>
        <v>6.1217038635219325E-5</v>
      </c>
      <c r="BT217" s="12"/>
      <c r="BU217" s="11">
        <f t="shared" si="1926"/>
        <v>7.6701450632170694E-5</v>
      </c>
      <c r="BV217" s="10">
        <f t="shared" si="1927"/>
        <v>87.058082476478887</v>
      </c>
      <c r="BW217" s="9">
        <f t="shared" si="1928"/>
        <v>87.29262495003519</v>
      </c>
      <c r="BX217" s="9">
        <f t="shared" si="1929"/>
        <v>86.509686476671419</v>
      </c>
      <c r="BY217" s="101">
        <f t="shared" si="1930"/>
        <v>86.901155713353305</v>
      </c>
      <c r="BZ217" s="15">
        <f t="shared" si="1931"/>
        <v>7.6350339340389338E-5</v>
      </c>
      <c r="CA217" s="12"/>
      <c r="CB217" s="11">
        <f t="shared" si="1932"/>
        <v>9.1835863865792232E-5</v>
      </c>
      <c r="CC217" s="10">
        <f t="shared" si="1933"/>
        <v>86.980322488582914</v>
      </c>
      <c r="CD217" s="9">
        <f t="shared" si="1934"/>
        <v>87.292464747599496</v>
      </c>
      <c r="CE217" s="9">
        <f t="shared" si="1935"/>
        <v>86.355030261946169</v>
      </c>
      <c r="CF217" s="101">
        <f t="shared" si="1936"/>
        <v>86.823747504772825</v>
      </c>
      <c r="CG217" s="15">
        <f t="shared" si="1937"/>
        <v>9.1416431206288795E-5</v>
      </c>
      <c r="CH217" s="12"/>
      <c r="CI217" s="11">
        <f t="shared" si="1938"/>
        <v>1.0690300085202955E-4</v>
      </c>
      <c r="CJ217" s="10">
        <f t="shared" si="1939"/>
        <v>86.90283734603598</v>
      </c>
      <c r="CK217" s="9">
        <f t="shared" si="1940"/>
        <v>87.292235082133175</v>
      </c>
      <c r="CL217" s="9">
        <f t="shared" si="1941"/>
        <v>87.285271319789629</v>
      </c>
      <c r="CM217" s="101">
        <f t="shared" si="1942"/>
        <v>87.288753200961395</v>
      </c>
      <c r="CN217" s="15">
        <f t="shared" si="1943"/>
        <v>6.790899107720462E-7</v>
      </c>
      <c r="CO217" s="12"/>
      <c r="CP217" s="11">
        <f t="shared" si="1944"/>
        <v>1.6127498225610477E-5</v>
      </c>
      <c r="CQ217" s="10">
        <f t="shared" si="1945"/>
        <v>87.367954300985417</v>
      </c>
      <c r="CR217" s="9">
        <f t="shared" si="1946"/>
        <v>87.292235069459522</v>
      </c>
      <c r="CS217" s="9">
        <f t="shared" si="1947"/>
        <v>93.860137915667465</v>
      </c>
      <c r="CT217" s="101">
        <f t="shared" si="1948"/>
        <v>90.576186492563494</v>
      </c>
      <c r="CU217" s="15">
        <f t="shared" si="1949"/>
        <v>-6.4048661309008749E-4</v>
      </c>
      <c r="CV217" s="12"/>
      <c r="CW217" s="11">
        <f t="shared" si="1950"/>
        <v>-6.2609011735262777E-4</v>
      </c>
      <c r="CX217" s="10">
        <f t="shared" si="1951"/>
        <v>90.660773903073078</v>
      </c>
      <c r="CY217" s="9">
        <f t="shared" si="1952"/>
        <v>87.303508790526166</v>
      </c>
      <c r="CZ217" s="9">
        <f t="shared" si="1953"/>
        <v>93.950628556636545</v>
      </c>
      <c r="DA217" s="101">
        <f t="shared" si="1954"/>
        <v>90.627068673581363</v>
      </c>
      <c r="DB217" s="15">
        <f t="shared" si="1955"/>
        <v>-6.4821166291433128E-4</v>
      </c>
      <c r="DC217" s="12"/>
      <c r="DD217" s="11">
        <f t="shared" si="1956"/>
        <v>-6.338903737669896E-4</v>
      </c>
      <c r="DE217" s="10">
        <f t="shared" si="1957"/>
        <v>90.711540576240921</v>
      </c>
      <c r="DF217" s="9">
        <f t="shared" si="1958"/>
        <v>87.315056101270756</v>
      </c>
      <c r="DG217" s="9">
        <f t="shared" si="1959"/>
        <v>94.043184580213193</v>
      </c>
      <c r="DH217" s="101">
        <f t="shared" si="1960"/>
        <v>90.679120340741974</v>
      </c>
      <c r="DI217" s="15">
        <f t="shared" si="1961"/>
        <v>-6.5611144421857828E-4</v>
      </c>
      <c r="DJ217" s="12"/>
      <c r="DK217" s="11">
        <f t="shared" si="1962"/>
        <v>-6.4186663380786085E-4</v>
      </c>
      <c r="DL217" s="10">
        <f t="shared" si="1963"/>
        <v>90.7634797655885</v>
      </c>
      <c r="DM217" s="9">
        <f t="shared" si="1964"/>
        <v>87.32688658213759</v>
      </c>
      <c r="DN217" s="9">
        <f t="shared" si="1965"/>
        <v>94.137772787597655</v>
      </c>
      <c r="DO217" s="101">
        <f t="shared" si="1966"/>
        <v>90.732329684867622</v>
      </c>
      <c r="DP217" s="15">
        <f t="shared" si="1967"/>
        <v>-6.6418178527042769E-4</v>
      </c>
      <c r="DQ217" s="12"/>
      <c r="DR217" s="11">
        <f t="shared" si="1968"/>
        <v>-6.5001473652679721E-4</v>
      </c>
      <c r="DS217" s="10">
        <f t="shared" si="1969"/>
        <v>90.816579689468909</v>
      </c>
      <c r="DT217" s="9">
        <f t="shared" si="1970"/>
        <v>87.339009888883723</v>
      </c>
      <c r="DU217" s="9">
        <f t="shared" si="1971"/>
        <v>94.234361556655813</v>
      </c>
      <c r="DV217" s="101">
        <f t="shared" si="1972"/>
        <v>90.786685722769761</v>
      </c>
      <c r="DW217" s="15">
        <f t="shared" si="1973"/>
        <v>-6.7241866074591419E-4</v>
      </c>
      <c r="DX217" s="12"/>
      <c r="DY217" s="11">
        <f t="shared" si="1974"/>
        <v>-6.5833066692208802E-4</v>
      </c>
      <c r="DZ217" s="10">
        <f t="shared" si="1975"/>
        <v>90.870829397367544</v>
      </c>
      <c r="EA217" s="9">
        <f t="shared" si="1976"/>
        <v>87.351435755464124</v>
      </c>
      <c r="EB217" s="9">
        <f t="shared" si="1977"/>
        <v>94.332915943788819</v>
      </c>
      <c r="EC217" s="101">
        <f t="shared" si="1978"/>
        <v>90.842175849626472</v>
      </c>
      <c r="ED217" s="15">
        <f t="shared" si="1979"/>
        <v>-6.8081771379388328E-4</v>
      </c>
      <c r="EE217" s="12"/>
      <c r="EF217" s="11">
        <f t="shared" si="1980"/>
        <v>-6.6681007629481681E-4</v>
      </c>
      <c r="EG217" s="10">
        <f t="shared" si="1981"/>
        <v>90.926216313411189</v>
      </c>
      <c r="EH217" s="9">
        <f t="shared" si="1982"/>
        <v>87.364173978983871</v>
      </c>
      <c r="EI217" s="9">
        <f t="shared" si="1983"/>
        <v>94.433399559119266</v>
      </c>
      <c r="EJ217" s="101">
        <f t="shared" si="1984"/>
        <v>90.898786769051569</v>
      </c>
      <c r="EK217" s="15">
        <f t="shared" si="1985"/>
        <v>-6.8937444036719809E-4</v>
      </c>
      <c r="EL217" s="12"/>
      <c r="EM217" s="11">
        <f t="shared" si="1986"/>
        <v>-6.7544846711727654E-4</v>
      </c>
      <c r="EN217" s="10">
        <f t="shared" si="1987"/>
        <v>90.982727169387914</v>
      </c>
      <c r="EO217" s="9">
        <f t="shared" si="1988"/>
        <v>87.37723441049117</v>
      </c>
      <c r="EP217" s="9">
        <f t="shared" si="1989"/>
        <v>94.535776530281879</v>
      </c>
      <c r="EQ217" s="101">
        <f t="shared" si="1990"/>
        <v>90.956505470386531</v>
      </c>
      <c r="ER217" s="15">
        <f t="shared" si="1991"/>
        <v>-6.9808438162490059E-4</v>
      </c>
      <c r="ES217" s="12"/>
      <c r="ET217" s="11">
        <f t="shared" si="1992"/>
        <v>-6.8424138606448272E-4</v>
      </c>
      <c r="EU217" s="10">
        <f t="shared" si="1993"/>
        <v>91.04034898532646</v>
      </c>
      <c r="EV217" s="9">
        <f t="shared" si="1994"/>
        <v>87.390626952417207</v>
      </c>
      <c r="EW217" s="9">
        <f t="shared" si="1995"/>
        <v>94.640007211090435</v>
      </c>
      <c r="EX217" s="101">
        <f t="shared" si="1996"/>
        <v>91.015317081753821</v>
      </c>
      <c r="EY217" s="15">
        <f t="shared" si="1997"/>
        <v>-7.0694270570103288E-4</v>
      </c>
      <c r="EZ217" s="12"/>
      <c r="FA217" s="11">
        <f t="shared" si="1998"/>
        <v>-6.9318400420303908E-4</v>
      </c>
      <c r="FB217" s="10">
        <f t="shared" si="1999"/>
        <v>91.099066914376905</v>
      </c>
      <c r="FC217" s="9">
        <f t="shared" si="2000"/>
        <v>87.404361539490409</v>
      </c>
      <c r="FD217" s="9">
        <f t="shared" si="2001"/>
        <v>94.74605158630375</v>
      </c>
      <c r="FE217" s="101">
        <f t="shared" si="2002"/>
        <v>91.07520656289708</v>
      </c>
      <c r="FF217" s="15">
        <f t="shared" si="2003"/>
        <v>-7.1594454159071264E-4</v>
      </c>
      <c r="FG217" s="12"/>
      <c r="FH217" s="11">
        <f t="shared" si="2004"/>
        <v>-7.0227145199278898E-4</v>
      </c>
      <c r="FI217" s="10">
        <f t="shared" si="2005"/>
        <v>91.1588659415509</v>
      </c>
      <c r="FJ217" s="9">
        <f t="shared" si="2006"/>
        <v>87.418448131496561</v>
      </c>
      <c r="FK217" s="9">
        <f t="shared" si="2007"/>
        <v>94.853869285152726</v>
      </c>
      <c r="FL217" s="101">
        <f t="shared" si="2008"/>
        <v>91.136158708324643</v>
      </c>
      <c r="FM217" s="15">
        <f t="shared" si="2009"/>
        <v>-7.250849811752608E-4</v>
      </c>
      <c r="FN217" s="12"/>
      <c r="FO217" s="11">
        <f t="shared" si="2010"/>
        <v>-7.1149882127582661E-4</v>
      </c>
      <c r="FP217" s="10">
        <f t="shared" si="2011"/>
        <v>91.219730886634352</v>
      </c>
      <c r="FQ217" s="9">
        <f t="shared" si="2012"/>
        <v>87.432896705633667</v>
      </c>
      <c r="FR217" s="9">
        <f t="shared" si="2013"/>
        <v>94.963416834759016</v>
      </c>
      <c r="FS217" s="101">
        <f t="shared" si="2014"/>
        <v>91.198156770196334</v>
      </c>
      <c r="FT217" s="15">
        <f t="shared" si="2015"/>
        <v>-7.3435881212751883E-4</v>
      </c>
      <c r="FU217" s="12"/>
      <c r="FV217" s="11">
        <f t="shared" si="2016"/>
        <v>-7.2086089710431123E-4</v>
      </c>
      <c r="FW217" s="10">
        <f t="shared" si="2017"/>
        <v>91.281645021493034</v>
      </c>
      <c r="FX217" s="9">
        <f t="shared" si="2018"/>
        <v>87.447717237613759</v>
      </c>
      <c r="FY217" s="9">
        <f t="shared" si="2019"/>
        <v>95.074649871994424</v>
      </c>
      <c r="FZ217" s="101">
        <f t="shared" si="2020"/>
        <v>91.261183554804092</v>
      </c>
      <c r="GA217" s="15">
        <f t="shared" si="2021"/>
        <v>-7.4376073545014663E-4</v>
      </c>
      <c r="GB217" s="12"/>
      <c r="GC217" s="11">
        <f t="shared" si="2022"/>
        <v>-7.3035237601015398E-4</v>
      </c>
      <c r="GD217" s="10">
        <f t="shared" si="2023"/>
        <v>91.344591170393983</v>
      </c>
      <c r="GE217" s="9">
        <f t="shared" si="2024"/>
        <v>87.462919690504236</v>
      </c>
      <c r="GF217" s="9">
        <f t="shared" si="2025"/>
        <v>95.187524092559386</v>
      </c>
      <c r="GG217" s="101">
        <f t="shared" si="2026"/>
        <v>91.325221891531811</v>
      </c>
      <c r="GH217" s="15">
        <f t="shared" si="2027"/>
        <v>-7.5328545911570316E-4</v>
      </c>
      <c r="GI217" s="12"/>
      <c r="GJ217" s="11">
        <f t="shared" si="2028"/>
        <v>-7.3996795996368419E-4</v>
      </c>
      <c r="GK217" s="10">
        <f t="shared" si="2029"/>
        <v>91.40855218054088</v>
      </c>
      <c r="GL217" s="9">
        <f t="shared" si="2030"/>
        <v>87.478514006844762</v>
      </c>
      <c r="GM217" s="9">
        <f t="shared" si="1337"/>
        <v>95.301992626658063</v>
      </c>
      <c r="GN217" s="120">
        <f t="shared" si="2031"/>
        <v>91.390253316751412</v>
      </c>
      <c r="GO217" s="15">
        <f t="shared" si="2032"/>
        <v>-7.6292744291733827E-4</v>
      </c>
      <c r="GP217" s="12"/>
      <c r="GQ217" s="11">
        <f t="shared" si="2033"/>
        <v>-7.4970210017235802E-4</v>
      </c>
      <c r="GR217" s="10">
        <f t="shared" si="2034"/>
        <v>91.473509600451692</v>
      </c>
      <c r="GS217" s="9">
        <f t="shared" si="2035"/>
        <v>87.494510089717906</v>
      </c>
      <c r="GT217" s="9">
        <f t="shared" si="1339"/>
        <v>95.418007284067272</v>
      </c>
      <c r="GU217" s="120">
        <f t="shared" si="2036"/>
        <v>91.456258686892596</v>
      </c>
      <c r="GV217" s="15">
        <f t="shared" si="2037"/>
        <v>-7.7268102173096186E-4</v>
      </c>
      <c r="GW217" s="12"/>
      <c r="GX217" s="11">
        <f t="shared" si="2038"/>
        <v>-7.5954912074479154E-4</v>
      </c>
      <c r="GY217" s="10">
        <f t="shared" si="2039"/>
        <v>91.539444295098434</v>
      </c>
      <c r="GZ217" s="9">
        <f t="shared" si="2040"/>
        <v>87.510917788039976</v>
      </c>
      <c r="HA217" s="9">
        <f t="shared" si="2041"/>
        <v>95.535519002182326</v>
      </c>
      <c r="HB217" s="101">
        <f t="shared" si="2042"/>
        <v>91.523218395111144</v>
      </c>
      <c r="HC217" s="15">
        <f t="shared" si="2043"/>
        <v>-7.8254045064202909E-4</v>
      </c>
      <c r="HD217" s="12"/>
      <c r="HE217" s="11">
        <f t="shared" si="2044"/>
        <v>-7.695032639436748E-4</v>
      </c>
      <c r="HF217" s="10">
        <f t="shared" si="2045"/>
        <v>91.606336663141946</v>
      </c>
      <c r="HG217" s="9">
        <f t="shared" si="2046"/>
        <v>87.527746883105678</v>
      </c>
      <c r="HH217" s="9">
        <f t="shared" si="2047"/>
        <v>95.654478364210718</v>
      </c>
      <c r="HI217" s="101">
        <f t="shared" si="2048"/>
        <v>91.591112623658205</v>
      </c>
      <c r="HJ217" s="15">
        <f t="shared" si="2049"/>
        <v>-7.9249995679073909E-4</v>
      </c>
      <c r="HK217" s="12"/>
      <c r="HL217" s="11">
        <f t="shared" si="2050"/>
        <v>-7.7955874220456784E-4</v>
      </c>
      <c r="HM217" s="10">
        <f t="shared" si="2051"/>
        <v>91.674166890070296</v>
      </c>
      <c r="HN217" s="9">
        <f t="shared" si="2052"/>
        <v>87.54500707683404</v>
      </c>
      <c r="HO217" s="9">
        <f t="shared" si="2053"/>
        <v>95.774834039844137</v>
      </c>
      <c r="HP217" s="120">
        <f t="shared" si="2054"/>
        <v>91.659920558339081</v>
      </c>
      <c r="HQ217" s="15">
        <f t="shared" si="2055"/>
        <v>-8.0255358845619015E-4</v>
      </c>
      <c r="HR217" s="12"/>
      <c r="HS217" s="11">
        <f t="shared" si="2056"/>
        <v>-7.8970958655406409E-4</v>
      </c>
      <c r="HT217" s="10">
        <f t="shared" si="2057"/>
        <v>91.742914159080058</v>
      </c>
      <c r="HU217" s="9">
        <f t="shared" si="2058"/>
        <v>87.56270797295484</v>
      </c>
      <c r="HV217" s="9">
        <f t="shared" si="2059"/>
        <v>95.896533605919103</v>
      </c>
      <c r="HW217" s="120">
        <f t="shared" si="2060"/>
        <v>91.729620789436979</v>
      </c>
      <c r="HX217" s="15">
        <f t="shared" si="2061"/>
        <v>-8.126952969199951E-4</v>
      </c>
      <c r="HY217" s="12"/>
      <c r="HZ217" s="11">
        <f t="shared" si="2062"/>
        <v>-7.9994972875460765E-4</v>
      </c>
      <c r="IA217" s="10">
        <f t="shared" si="2063"/>
        <v>91.812557053345955</v>
      </c>
      <c r="IB217" s="9">
        <f t="shared" si="2064"/>
        <v>87.58085906104489</v>
      </c>
      <c r="IC217" s="9">
        <f t="shared" si="2065"/>
        <v>96.019523742992845</v>
      </c>
      <c r="ID217" s="120">
        <f t="shared" si="2066"/>
        <v>91.800191402018868</v>
      </c>
      <c r="IE217" s="15">
        <f t="shared" si="2067"/>
        <v>-8.2291895719260562E-4</v>
      </c>
      <c r="IF217" s="12"/>
      <c r="IG217" s="11">
        <f t="shared" si="2068"/>
        <v>-8.1027302207942989E-4</v>
      </c>
      <c r="IH217" s="10">
        <f t="shared" si="2069"/>
        <v>91.883073646418353</v>
      </c>
      <c r="II217" s="9">
        <f t="shared" si="2070"/>
        <v>87.599469700931081</v>
      </c>
      <c r="IJ217" s="9">
        <f t="shared" si="2071"/>
        <v>96.143750275148534</v>
      </c>
      <c r="IK217" s="120">
        <f t="shared" si="2072"/>
        <v>91.871609988039808</v>
      </c>
      <c r="IL217" s="15">
        <f t="shared" si="2073"/>
        <v>-8.3321837341604043E-4</v>
      </c>
      <c r="IM217" s="12"/>
      <c r="IN217" s="11">
        <f t="shared" si="2074"/>
        <v>-8.2067324670698195E-4</v>
      </c>
      <c r="IO217" s="10">
        <f t="shared" si="2075"/>
        <v>91.954441514101106</v>
      </c>
      <c r="IP217" s="9">
        <f t="shared" si="2076"/>
        <v>87.618549106842181</v>
      </c>
      <c r="IQ217" s="9">
        <f t="shared" si="2077"/>
        <v>96.269158399321853</v>
      </c>
      <c r="IR217" s="120">
        <f t="shared" si="2078"/>
        <v>91.94385375308201</v>
      </c>
      <c r="IS217" s="15">
        <f t="shared" si="2079"/>
        <v>-8.4358730277273595E-4</v>
      </c>
      <c r="IT217" s="12"/>
      <c r="IU217" s="11">
        <f t="shared" si="2080"/>
        <v>-8.3114413370940815E-4</v>
      </c>
      <c r="IV217" s="10">
        <f t="shared" si="2081"/>
        <v>92.02663784139753</v>
      </c>
      <c r="IW217" s="9">
        <f t="shared" si="2082"/>
        <v>87.638106332201673</v>
      </c>
      <c r="IX217" s="9">
        <f t="shared" si="2083"/>
        <v>96.395692483270068</v>
      </c>
      <c r="IY217" s="120">
        <f t="shared" si="2084"/>
        <v>92.016899407735878</v>
      </c>
      <c r="IZ217" s="15">
        <f t="shared" si="2085"/>
        <v>-8.5401943726694306E-4</v>
      </c>
      <c r="JA217" s="12"/>
      <c r="JB217" s="11">
        <f t="shared" si="2086"/>
        <v>-8.4167934673499934E-4</v>
      </c>
      <c r="JC217" s="10">
        <f t="shared" si="2087"/>
        <v>92.099639313156672</v>
      </c>
      <c r="JD217" s="9">
        <f t="shared" si="2088"/>
        <v>87.658150253183393</v>
      </c>
      <c r="JE217" s="9">
        <f t="shared" si="2089"/>
        <v>96.523295917563189</v>
      </c>
      <c r="JF217" s="120">
        <f t="shared" si="2090"/>
        <v>92.090723085373298</v>
      </c>
      <c r="JG217" s="15">
        <f t="shared" si="2091"/>
        <v>-8.6450839089484454E-4</v>
      </c>
      <c r="JH217" s="12"/>
      <c r="JI217" s="11">
        <f t="shared" si="2092"/>
        <v>-8.5227246910017239E-4</v>
      </c>
      <c r="JJ217" s="10">
        <f t="shared" si="2093"/>
        <v>92.173422031213789</v>
      </c>
      <c r="JK217" s="9">
        <f t="shared" si="2094"/>
        <v>87.678689551241789</v>
      </c>
      <c r="JL217" s="9">
        <f t="shared" si="2095"/>
        <v>96.651911458060056</v>
      </c>
      <c r="JM217" s="120">
        <f t="shared" si="2096"/>
        <v>92.165300504650929</v>
      </c>
      <c r="JN217" s="15">
        <f t="shared" si="2097"/>
        <v>-8.7504773474565765E-4</v>
      </c>
      <c r="JO217" s="12"/>
      <c r="JP217" s="11">
        <f t="shared" si="2098"/>
        <v>-8.6291703903332219E-4</v>
      </c>
      <c r="JQ217" s="10">
        <f t="shared" si="2099"/>
        <v>92.247961677385106</v>
      </c>
      <c r="JR217" s="9">
        <f t="shared" si="2100"/>
        <v>87.699732696896277</v>
      </c>
      <c r="JS217" s="9">
        <f t="shared" si="2101"/>
        <v>96.781481285335829</v>
      </c>
      <c r="JT217" s="120">
        <f t="shared" si="2102"/>
        <v>92.240606991116053</v>
      </c>
      <c r="JU217" s="15">
        <f t="shared" si="2103"/>
        <v>-8.8563100437816244E-4</v>
      </c>
      <c r="JV217" s="12"/>
      <c r="JW217" s="11">
        <f t="shared" si="2104"/>
        <v>-8.7360655708073221E-4</v>
      </c>
      <c r="JX217" s="10">
        <f t="shared" si="2105"/>
        <v>92.323233534953374</v>
      </c>
      <c r="JY217" s="9">
        <f t="shared" si="2106"/>
        <v>87.721287933561626</v>
      </c>
      <c r="JZ217" s="9">
        <f t="shared" si="2107"/>
        <v>96.911947066615554</v>
      </c>
      <c r="KA217" s="120">
        <f t="shared" si="2108"/>
        <v>92.316617500088597</v>
      </c>
      <c r="KB217" s="15">
        <f t="shared" si="2109"/>
        <v>-8.9625170743715197E-4</v>
      </c>
      <c r="KC217" s="12"/>
      <c r="KD217" s="11">
        <f t="shared" si="2110"/>
        <v>-8.8433449375972372E-4</v>
      </c>
      <c r="KE217" s="10">
        <f t="shared" si="2111"/>
        <v>92.39921251145131</v>
      </c>
      <c r="KF217" s="9">
        <f t="shared" si="2112"/>
        <v>87.743363261483168</v>
      </c>
      <c r="KG217" s="9">
        <f t="shared" si="2113"/>
        <v>97.043250020485416</v>
      </c>
      <c r="KH217" s="120">
        <f t="shared" si="2114"/>
        <v>92.393306640984292</v>
      </c>
      <c r="KI217" s="15">
        <f t="shared" si="2115"/>
        <v>-9.0690333153050989E-4</v>
      </c>
      <c r="KJ217" s="12"/>
      <c r="KK217" s="11">
        <f t="shared" si="2116"/>
        <v>-8.9509429748000117E-4</v>
      </c>
      <c r="KL217" s="10">
        <f t="shared" si="2117"/>
        <v>92.475873162909835</v>
      </c>
      <c r="KM217" s="9">
        <f t="shared" si="2118"/>
        <v>87.765966421838314</v>
      </c>
      <c r="KN217" s="9">
        <f t="shared" si="2119"/>
        <v>97.175330984094714</v>
      </c>
      <c r="KO217" s="120">
        <f t="shared" si="2120"/>
        <v>92.470648702966514</v>
      </c>
      <c r="KP217" s="15">
        <f t="shared" si="2121"/>
        <v>-9.1757935233299152E-4</v>
      </c>
      <c r="KQ217" s="12"/>
      <c r="KR217" s="11">
        <f t="shared" si="2122"/>
        <v>-9.058794026991717E-4</v>
      </c>
      <c r="KS217" s="10">
        <f t="shared" si="2123"/>
        <v>92.553189719458885</v>
      </c>
      <c r="KT217" s="9">
        <f t="shared" si="2124"/>
        <v>87.789104881066038</v>
      </c>
      <c r="KU217" s="9">
        <f t="shared" si="2125"/>
        <v>97.30813048254798</v>
      </c>
      <c r="KV217" s="120">
        <f t="shared" si="2126"/>
        <v>92.548617681807002</v>
      </c>
      <c r="KW217" s="15">
        <f t="shared" si="2127"/>
        <v>-9.2827324188131963E-4</v>
      </c>
      <c r="KX217" s="12"/>
      <c r="KY217" s="11">
        <f t="shared" si="2128"/>
        <v>-9.1668323827698154E-4</v>
      </c>
      <c r="KZ217" s="10">
        <f t="shared" si="2129"/>
        <v>92.631136112161542</v>
      </c>
      <c r="LA217" s="9">
        <f t="shared" si="2130"/>
        <v>87.812785815485441</v>
      </c>
      <c r="LB217" s="9">
        <f t="shared" si="2131"/>
        <v>97.44158880018783</v>
      </c>
      <c r="LC217" s="120">
        <f t="shared" si="2132"/>
        <v>92.627187307836635</v>
      </c>
      <c r="LD217" s="15">
        <f t="shared" si="2133"/>
        <v>-9.3897847702549672E-4</v>
      </c>
      <c r="LE217" s="12"/>
      <c r="LF217" s="11">
        <f t="shared" si="2134"/>
        <v>-9.2749923599298875E-4</v>
      </c>
      <c r="LG217" s="10">
        <f t="shared" si="2135"/>
        <v>92.70968600096262</v>
      </c>
      <c r="LH217" s="9">
        <f t="shared" si="2136"/>
        <v>87.837016096264051</v>
      </c>
      <c r="LI217" s="9">
        <f t="shared" si="2137"/>
        <v>97.575646053442014</v>
      </c>
      <c r="LJ217" s="120">
        <f t="shared" si="2138"/>
        <v>92.70633107485304</v>
      </c>
      <c r="LK217" s="15">
        <f t="shared" si="2139"/>
        <v>-9.4968854799852283E-4</v>
      </c>
      <c r="LL217" s="12"/>
      <c r="LM217" s="11">
        <f t="shared" si="2140"/>
        <v>-9.3832083918968256E-4</v>
      </c>
      <c r="LN217" s="10">
        <f t="shared" si="2141"/>
        <v>92.788812803618654</v>
      </c>
      <c r="LO217" s="9">
        <f t="shared" si="2142"/>
        <v>87.861802274795153</v>
      </c>
      <c r="LP217" s="9">
        <f t="shared" si="2143"/>
        <v>97.710242264917099</v>
      </c>
      <c r="LQ217" s="120">
        <f t="shared" si="2144"/>
        <v>92.786022269856119</v>
      </c>
      <c r="LR217" s="15">
        <f t="shared" si="2145"/>
        <v>-9.6039696706781393E-4</v>
      </c>
      <c r="LS217" s="12"/>
      <c r="LT217" s="11">
        <f t="shared" si="2146"/>
        <v>-9.4914151150408391E-4</v>
      </c>
      <c r="LU217" s="10">
        <f t="shared" si="2147"/>
        <v>92.868489725480146</v>
      </c>
      <c r="LV217" s="9">
        <f t="shared" si="2148"/>
        <v>87.887150568542253</v>
      </c>
      <c r="LW217" s="9">
        <f t="shared" si="2149"/>
        <v>97.845317438405999</v>
      </c>
      <c r="LX217" s="120">
        <f t="shared" si="2150"/>
        <v>92.866234003474119</v>
      </c>
      <c r="LY217" s="15">
        <f t="shared" si="2151"/>
        <v>-9.7109727723018865E-4</v>
      </c>
      <c r="LZ217" s="12"/>
      <c r="MA217" s="11">
        <f t="shared" si="2152"/>
        <v>-9.5995474564940404E-4</v>
      </c>
      <c r="MB217" s="10">
        <f t="shared" si="2153"/>
        <v>92.94868978998835</v>
      </c>
      <c r="MC217" s="9">
        <f t="shared" si="2154"/>
        <v>87.913066847406753</v>
      </c>
      <c r="MD217" s="9">
        <f t="shared" si="2155"/>
        <v>97.980811634477973</v>
      </c>
      <c r="ME217" s="120">
        <f t="shared" si="2156"/>
        <v>92.946939240942356</v>
      </c>
      <c r="MF217" s="15">
        <f t="shared" si="2157"/>
        <v>-9.8178306091260153E-4</v>
      </c>
      <c r="MG217" s="12"/>
      <c r="MH217" s="11">
        <f t="shared" si="2158"/>
        <v>-9.7075407220865724E-4</v>
      </c>
      <c r="MI217" s="10">
        <f t="shared" si="2159"/>
        <v>93.029385869748609</v>
      </c>
      <c r="MJ217" s="9">
        <f t="shared" si="2160"/>
        <v>87.939556620672832</v>
      </c>
      <c r="MK217" s="9">
        <f t="shared" si="2161"/>
        <v>98.116665046317721</v>
      </c>
      <c r="ML217" s="120">
        <f t="shared" si="2162"/>
        <v>93.028110833495276</v>
      </c>
      <c r="MM217" s="15">
        <f t="shared" si="2163"/>
        <v>-9.9244794864091304E-4</v>
      </c>
      <c r="MN217" s="12"/>
      <c r="MO217" s="11">
        <f t="shared" si="2164"/>
        <v>-9.8153306840206779E-4</v>
      </c>
      <c r="MP217" s="10">
        <f t="shared" si="2165"/>
        <v>93.110550718039917</v>
      </c>
      <c r="MQ217" s="9">
        <f t="shared" si="2166"/>
        <v>87.966625024581063</v>
      </c>
      <c r="MR217" s="9">
        <f t="shared" si="2167"/>
        <v>98.252818074988539</v>
      </c>
      <c r="MS217" s="120">
        <f t="shared" si="2168"/>
        <v>93.109721549784808</v>
      </c>
      <c r="MT217" s="15">
        <f t="shared" si="2169"/>
        <v>-1.0030856275911645E-3</v>
      </c>
      <c r="MU217" s="12"/>
      <c r="MV217" s="11">
        <f t="shared" si="2170"/>
        <v>-9.9228536674214607E-4</v>
      </c>
      <c r="MW217" s="10">
        <f t="shared" si="2171"/>
        <v>93.192157000371935</v>
      </c>
      <c r="MX217" s="9">
        <f t="shared" si="2172"/>
        <v>87.994276810576551</v>
      </c>
      <c r="MY217" s="9">
        <f t="shared" si="1385"/>
        <v>98.389211140037105</v>
      </c>
      <c r="MZ217" s="120">
        <f t="shared" si="2173"/>
        <v>93.191743975306821</v>
      </c>
      <c r="NA217" s="15">
        <f t="shared" si="2174"/>
        <v>-1.0136898242662086E-3</v>
      </c>
      <c r="NB217" s="12"/>
      <c r="NC217" s="11">
        <f t="shared" si="1828"/>
        <v>-1.0030046376797554E-3</v>
      </c>
      <c r="ND217" s="10">
        <f t="shared" si="1632"/>
        <v>93.274177193357446</v>
      </c>
      <c r="NE217" s="9">
        <f t="shared" si="1386"/>
        <v>88.022516332841349</v>
      </c>
      <c r="NF217" s="9">
        <f t="shared" si="1387"/>
        <v>98.525784948715511</v>
      </c>
      <c r="NG217" s="120">
        <f t="shared" si="1633"/>
        <v>93.27415064077843</v>
      </c>
      <c r="NH217" s="15">
        <f t="shared" si="1634"/>
        <v>-1.0242543319654439E-3</v>
      </c>
      <c r="NI217" s="12"/>
      <c r="NJ217" s="11">
        <f t="shared" si="1829"/>
        <v>-1.0136846172835352E-3</v>
      </c>
      <c r="NK217" s="10">
        <f t="shared" si="1635"/>
        <v>93.356583713772523</v>
      </c>
      <c r="NL217" s="9">
        <f t="shared" si="1388"/>
        <v>88.051347537592889</v>
      </c>
      <c r="NM217" s="9">
        <f t="shared" si="1389"/>
        <v>98.662480799819733</v>
      </c>
      <c r="NN217" s="120">
        <f t="shared" si="1636"/>
        <v>93.356914168706311</v>
      </c>
      <c r="NO217" s="15">
        <f t="shared" si="1637"/>
        <v>-1.0347730414579993E-3</v>
      </c>
      <c r="NP217" s="12"/>
      <c r="NQ217" s="11">
        <f t="shared" si="1830"/>
        <v>-1.0243191381528252E-3</v>
      </c>
      <c r="NR217" s="10">
        <f t="shared" si="1638"/>
        <v>93.43934906595392</v>
      </c>
      <c r="NS217" s="9">
        <f t="shared" si="1390"/>
        <v>88.080773954446258</v>
      </c>
      <c r="NT217" s="9">
        <f t="shared" si="1391"/>
        <v>98.799240483094366</v>
      </c>
      <c r="NU217" s="120">
        <f t="shared" si="1639"/>
        <v>93.440007218770319</v>
      </c>
      <c r="NV217" s="15">
        <f t="shared" si="1640"/>
        <v>-1.0452399320152721E-3</v>
      </c>
      <c r="NW217" s="12"/>
      <c r="NX217" s="11">
        <f t="shared" si="1831"/>
        <v>-1.0349021204818336E-3</v>
      </c>
      <c r="NY217" s="10">
        <f t="shared" si="1641"/>
        <v>93.522445786938903</v>
      </c>
      <c r="NZ217" s="9">
        <f t="shared" si="1392"/>
        <v>88.110798687687648</v>
      </c>
      <c r="OA217" s="9">
        <f t="shared" si="1393"/>
        <v>98.936006208016551</v>
      </c>
      <c r="OB217" s="120">
        <f t="shared" si="1642"/>
        <v>93.523402447852106</v>
      </c>
      <c r="OC217" s="15">
        <f t="shared" si="1643"/>
        <v>-1.0556490653170813E-3</v>
      </c>
      <c r="OD217" s="12"/>
      <c r="OE217" s="11">
        <f t="shared" si="1832"/>
        <v>-1.04542756601152E-3</v>
      </c>
      <c r="OF217" s="10">
        <f t="shared" si="1644"/>
        <v>93.605846406329817</v>
      </c>
      <c r="OG217" s="9">
        <f t="shared" si="1394"/>
        <v>88.141424407611481</v>
      </c>
      <c r="OH217" s="9">
        <f t="shared" si="1395"/>
        <v>99.072719985398493</v>
      </c>
      <c r="OI217" s="120">
        <f t="shared" si="1645"/>
        <v>93.607072196504987</v>
      </c>
      <c r="OJ217" s="15">
        <f t="shared" si="1646"/>
        <v>-1.0659945259917732E-3</v>
      </c>
      <c r="OK217" s="12"/>
      <c r="OL217" s="11">
        <f t="shared" si="1833"/>
        <v>-1.055889498310592E-3</v>
      </c>
      <c r="OM217" s="10">
        <f t="shared" si="1647"/>
        <v>93.689523131043501</v>
      </c>
      <c r="ON217" s="9">
        <f t="shared" si="1396"/>
        <v>88.172653338789388</v>
      </c>
      <c r="OO217" s="9">
        <f t="shared" si="1397"/>
        <v>99.209325113644823</v>
      </c>
      <c r="OP217" s="120">
        <f t="shared" si="1648"/>
        <v>93.690989226217113</v>
      </c>
      <c r="OQ217" s="15">
        <f t="shared" si="1649"/>
        <v>-1.0762705676965686E-3</v>
      </c>
      <c r="OR217" s="12"/>
      <c r="OS217" s="11">
        <f t="shared" si="1834"/>
        <v>-1.0662821097577662E-3</v>
      </c>
      <c r="OT217" s="10">
        <f t="shared" si="1650"/>
        <v>93.773448586826163</v>
      </c>
      <c r="OU217" s="9">
        <f t="shared" si="1398"/>
        <v>88.20448725724377</v>
      </c>
      <c r="OV217" s="9">
        <f t="shared" si="1399"/>
        <v>99.34576555536151</v>
      </c>
      <c r="OW217" s="120">
        <f t="shared" si="1651"/>
        <v>93.775126406302633</v>
      </c>
      <c r="OX217" s="15">
        <f t="shared" si="1652"/>
        <v>-1.0864715526015247E-3</v>
      </c>
      <c r="OY217" s="12"/>
      <c r="OZ217" s="11">
        <f t="shared" si="1835"/>
        <v>-1.0765997007822236E-3</v>
      </c>
      <c r="PA217" s="10">
        <f t="shared" si="1653"/>
        <v>93.857595503494849</v>
      </c>
      <c r="PB217" s="9">
        <f t="shared" si="1400"/>
        <v>88.236927484698001</v>
      </c>
      <c r="PC217" s="9">
        <f t="shared" si="1401"/>
        <v>99.481984816392554</v>
      </c>
      <c r="PD217" s="120">
        <f t="shared" si="1654"/>
        <v>93.85945615054527</v>
      </c>
      <c r="PE217" s="15">
        <f t="shared" si="1655"/>
        <v>-1.0965918426365322E-3</v>
      </c>
      <c r="PF217" s="12"/>
      <c r="PG217" s="11">
        <f t="shared" si="1836"/>
        <v>-1.0868365705626849E-3</v>
      </c>
      <c r="PH217" s="10">
        <f t="shared" si="1656"/>
        <v>93.941936148395484</v>
      </c>
      <c r="PI217" s="9">
        <f t="shared" si="1402"/>
        <v>88.269974876801925</v>
      </c>
      <c r="PJ217" s="9">
        <f t="shared" si="1403"/>
        <v>99.617928237825708</v>
      </c>
      <c r="PK217" s="120">
        <f t="shared" si="1657"/>
        <v>93.943951557313824</v>
      </c>
      <c r="PL217" s="15">
        <f t="shared" si="1658"/>
        <v>-1.1066260241505851E-3</v>
      </c>
      <c r="PM217" s="12"/>
      <c r="PN217" s="11">
        <f t="shared" si="1837"/>
        <v>-1.0969872430729912E-3</v>
      </c>
      <c r="PO217" s="10">
        <f t="shared" si="1659"/>
        <v>94.026443473280267</v>
      </c>
      <c r="PP217" s="9">
        <f t="shared" si="1404"/>
        <v>88.303629825262732</v>
      </c>
      <c r="PQ217" s="9">
        <f t="shared" si="1405"/>
        <v>99.753540630779355</v>
      </c>
      <c r="PR217" s="120">
        <f t="shared" si="1660"/>
        <v>94.028585228021043</v>
      </c>
      <c r="PS217" s="15">
        <f t="shared" si="1661"/>
        <v>-1.1165686770538985E-3</v>
      </c>
      <c r="PT217" s="12"/>
      <c r="PU217" s="11">
        <f t="shared" si="1838"/>
        <v>-1.1070462349703086E-3</v>
      </c>
      <c r="PV217" s="10">
        <f t="shared" si="1662"/>
        <v>94.111089925955582</v>
      </c>
      <c r="PW217" s="9">
        <f t="shared" si="1406"/>
        <v>88.337892246679928</v>
      </c>
      <c r="PX217" s="9">
        <f t="shared" si="1407"/>
        <v>99.888768289726528</v>
      </c>
      <c r="PY217" s="120">
        <f t="shared" si="1663"/>
        <v>94.113330268203228</v>
      </c>
      <c r="PZ217" s="15">
        <f t="shared" si="1664"/>
        <v>-1.1264145722413932E-3</v>
      </c>
      <c r="QA217" s="12"/>
      <c r="QB217" s="11">
        <f t="shared" si="1839"/>
        <v>-1.117008254263994E-3</v>
      </c>
      <c r="QC217" s="10">
        <f t="shared" si="1665"/>
        <v>94.195848457420993</v>
      </c>
      <c r="QD217" s="9">
        <f t="shared" si="1408"/>
        <v>88.372761583850021</v>
      </c>
      <c r="QE217" s="9">
        <f t="shared" si="1409"/>
        <v>100.02355710171051</v>
      </c>
      <c r="QF217" s="120">
        <f t="shared" si="1666"/>
        <v>94.198159342780258</v>
      </c>
      <c r="QG217" s="15">
        <f t="shared" si="1667"/>
        <v>-1.1361584870805458E-3</v>
      </c>
      <c r="QH217" s="12"/>
      <c r="QI217" s="11">
        <f t="shared" si="1840"/>
        <v>-1.1268680147954377E-3</v>
      </c>
      <c r="QJ217" s="10">
        <f t="shared" si="1668"/>
        <v>94.280691571610205</v>
      </c>
      <c r="QK217" s="9">
        <f t="shared" si="1410"/>
        <v>88.408236796341015</v>
      </c>
      <c r="QL217" s="9">
        <f t="shared" si="1411"/>
        <v>100.15785435510612</v>
      </c>
      <c r="QM217" s="120">
        <f t="shared" si="1669"/>
        <v>94.283045575723577</v>
      </c>
      <c r="QN217" s="15">
        <f t="shared" si="1670"/>
        <v>-1.1457953827167554E-3</v>
      </c>
      <c r="QO217" s="12"/>
      <c r="QP217" s="11">
        <f t="shared" si="1841"/>
        <v>-1.1366204146904231E-3</v>
      </c>
      <c r="QQ217" s="10">
        <f t="shared" si="1671"/>
        <v>94.365592230631847</v>
      </c>
      <c r="QR217" s="9">
        <f t="shared" si="1412"/>
        <v>88.444316362535872</v>
      </c>
      <c r="QS217" s="9">
        <f t="shared" si="1413"/>
        <v>100.29160706479203</v>
      </c>
      <c r="QT217" s="120">
        <f t="shared" si="1672"/>
        <v>94.367961713663959</v>
      </c>
      <c r="QU217" s="15">
        <f t="shared" si="1673"/>
        <v>-1.1553202405487442E-3</v>
      </c>
      <c r="QV217" s="12"/>
      <c r="QW217" s="11">
        <f t="shared" si="1842"/>
        <v>-1.146260371933182E-3</v>
      </c>
      <c r="QX217" s="10">
        <f t="shared" si="1674"/>
        <v>94.450523013432587</v>
      </c>
      <c r="QY217" s="9">
        <f t="shared" si="1414"/>
        <v>88.480998272073336</v>
      </c>
      <c r="QZ217" s="9">
        <f t="shared" si="1415"/>
        <v>100.42476697534443</v>
      </c>
      <c r="RA217" s="120">
        <f t="shared" si="1675"/>
        <v>94.452882623708888</v>
      </c>
      <c r="RB217" s="15">
        <f t="shared" si="1676"/>
        <v>-1.1647285508655496E-3</v>
      </c>
      <c r="RC217" s="12"/>
      <c r="RD217" s="11">
        <f t="shared" si="1843"/>
        <v>-1.1557833161127957E-3</v>
      </c>
      <c r="RE217" s="10">
        <f t="shared" si="1677"/>
        <v>94.535458629270437</v>
      </c>
      <c r="RF217" s="9">
        <f t="shared" si="1416"/>
        <v>88.518280049925977</v>
      </c>
      <c r="RG217" s="9">
        <f t="shared" si="1417"/>
        <v>100.557314883755</v>
      </c>
      <c r="RH217" s="120">
        <f t="shared" si="1678"/>
        <v>94.537797466840487</v>
      </c>
      <c r="RI217" s="15">
        <f t="shared" si="1679"/>
        <v>-1.1740186823933731E-3</v>
      </c>
      <c r="RJ217" s="12"/>
      <c r="RK217" s="11">
        <f t="shared" si="1844"/>
        <v>-1.1651875730548144E-3</v>
      </c>
      <c r="RL217" s="10">
        <f t="shared" si="1680"/>
        <v>94.620388168131313</v>
      </c>
      <c r="RM217" s="9">
        <f t="shared" si="1418"/>
        <v>88.556158934996404</v>
      </c>
      <c r="RN217" s="9">
        <f t="shared" si="1419"/>
        <v>100.68924178858541</v>
      </c>
      <c r="RO217" s="120">
        <f t="shared" si="1681"/>
        <v>94.622700361790905</v>
      </c>
      <c r="RP217" s="15">
        <f t="shared" si="1682"/>
        <v>-1.1831900265886787E-3</v>
      </c>
      <c r="RQ217" s="12"/>
      <c r="RR217" s="11">
        <f t="shared" si="1845"/>
        <v>-1.1744724981600089E-3</v>
      </c>
      <c r="RS217" s="10">
        <f t="shared" si="1683"/>
        <v>94.705305707957422</v>
      </c>
      <c r="RT217" s="9">
        <f t="shared" si="1420"/>
        <v>88.594631945578143</v>
      </c>
      <c r="RU217" s="9">
        <f t="shared" si="1421"/>
        <v>100.82053974673886</v>
      </c>
      <c r="RV217" s="120">
        <f t="shared" si="1684"/>
        <v>94.707585846158509</v>
      </c>
      <c r="RW217" s="15">
        <f t="shared" si="1685"/>
        <v>-1.1922420996282193E-3</v>
      </c>
      <c r="RX217" s="12"/>
      <c r="RY217" s="11">
        <f t="shared" si="1846"/>
        <v>-1.1836375729416661E-3</v>
      </c>
      <c r="RZ217" s="10">
        <f t="shared" si="1686"/>
        <v>94.790205747647207</v>
      </c>
      <c r="SA217" s="9">
        <f t="shared" si="1422"/>
        <v>88.633695888620267</v>
      </c>
      <c r="SB217" s="9">
        <f t="shared" si="1423"/>
        <v>100.9512018301546</v>
      </c>
      <c r="SC217" s="120">
        <f t="shared" si="1687"/>
        <v>94.792448859387434</v>
      </c>
      <c r="SD217" s="15">
        <f t="shared" si="1688"/>
        <v>-1.2011745372825177E-3</v>
      </c>
      <c r="SE217" s="12"/>
      <c r="SF217" s="11">
        <f t="shared" si="1847"/>
        <v>-1.1926823999045748E-3</v>
      </c>
      <c r="SG217" s="10">
        <f t="shared" si="1689"/>
        <v>94.875083190026828</v>
      </c>
      <c r="SH217" s="9">
        <f t="shared" si="1424"/>
        <v>88.673347368999643</v>
      </c>
      <c r="SI217" s="9">
        <f t="shared" si="1425"/>
        <v>101.08122208273024</v>
      </c>
      <c r="SJ217" s="120">
        <f t="shared" si="1690"/>
        <v>94.877284725864939</v>
      </c>
      <c r="SK217" s="15">
        <f t="shared" si="1691"/>
        <v>-1.2099870898108346E-3</v>
      </c>
      <c r="SL217" s="12"/>
      <c r="SM217" s="11">
        <f t="shared" si="1848"/>
        <v>-1.201606697441714E-3</v>
      </c>
      <c r="SN217" s="10">
        <f t="shared" si="1692"/>
        <v>94.959933324932535</v>
      </c>
      <c r="SO217" s="9">
        <f t="shared" si="1426"/>
        <v>88.713582798774979</v>
      </c>
      <c r="SP217" s="9">
        <f t="shared" si="1427"/>
        <v>101.21059547758007</v>
      </c>
      <c r="SQ217" s="120">
        <f t="shared" si="1693"/>
        <v>94.962089138177532</v>
      </c>
      <c r="SR217" s="15">
        <f t="shared" si="1694"/>
        <v>-1.2186796168906589E-3</v>
      </c>
      <c r="SS217" s="12"/>
      <c r="ST217" s="11">
        <f t="shared" si="1849"/>
        <v>-1.2104102947618788E-3</v>
      </c>
      <c r="SU217" s="10">
        <f t="shared" si="1695"/>
        <v>95.044751812445639</v>
      </c>
      <c r="SV217" s="9">
        <f t="shared" si="1428"/>
        <v>88.754398406398792</v>
      </c>
      <c r="SW217" s="9">
        <f t="shared" si="1429"/>
        <v>101.33931787472058</v>
      </c>
      <c r="SX217" s="120">
        <f t="shared" si="1696"/>
        <v>95.046858140559692</v>
      </c>
      <c r="SY217" s="15">
        <f t="shared" si="1697"/>
        <v>-1.2272520825929612E-3</v>
      </c>
      <c r="SZ217" s="12"/>
      <c r="TA217" s="11">
        <f t="shared" si="1850"/>
        <v>-1.2190931268597196E-3</v>
      </c>
      <c r="TB217" s="10">
        <f t="shared" si="1698"/>
        <v>95.1295346663141</v>
      </c>
      <c r="TC217" s="9">
        <f t="shared" si="1430"/>
        <v>88.795790245864609</v>
      </c>
      <c r="TD217" s="9">
        <f t="shared" si="1431"/>
        <v>101.46738597927195</v>
      </c>
      <c r="TE217" s="120">
        <f t="shared" si="1699"/>
        <v>95.131588112568281</v>
      </c>
      <c r="TF217" s="15">
        <f t="shared" si="1700"/>
        <v>-1.2357045504140999E-3</v>
      </c>
      <c r="TG217" s="12"/>
      <c r="TH217" s="11">
        <f t="shared" si="1851"/>
        <v>-1.2276552295392403E-3</v>
      </c>
      <c r="TI217" s="10">
        <f t="shared" si="1701"/>
        <v>95.214278237594371</v>
      </c>
      <c r="TJ217" s="9">
        <f t="shared" si="1432"/>
        <v>88.837754205768547</v>
      </c>
      <c r="TK217" s="9">
        <f t="shared" si="1433"/>
        <v>101.59479730025681</v>
      </c>
      <c r="TL217" s="120">
        <f t="shared" si="1702"/>
        <v>95.216275753012681</v>
      </c>
      <c r="TM217" s="15">
        <f t="shared" si="1703"/>
        <v>-1.2440371783743024E-3</v>
      </c>
      <c r="TN217" s="12"/>
      <c r="TO217" s="11">
        <f t="shared" si="1852"/>
        <v>-1.2360967345009558E-3</v>
      </c>
      <c r="TP217" s="10">
        <f t="shared" si="1704"/>
        <v>95.298979198544004</v>
      </c>
      <c r="TQ217" s="9">
        <f t="shared" si="1434"/>
        <v>88.880286018265792</v>
      </c>
      <c r="TR217" s="9">
        <f t="shared" si="1435"/>
        <v>101.72155011006549</v>
      </c>
      <c r="TS217" s="120">
        <f t="shared" si="1705"/>
        <v>95.300918064165643</v>
      </c>
      <c r="TT217" s="15">
        <f t="shared" si="1706"/>
        <v>-1.2522502141913919E-3</v>
      </c>
      <c r="TU217" s="12"/>
      <c r="TV217" s="11">
        <f t="shared" si="1853"/>
        <v>-1.2444178645015687E-3</v>
      </c>
      <c r="TW217" s="10">
        <f t="shared" si="1707"/>
        <v>95.383634526790502</v>
      </c>
      <c r="TX217" s="9">
        <f t="shared" si="1436"/>
        <v>88.923381267903977</v>
      </c>
      <c r="TY217" s="9">
        <f t="shared" si="1437"/>
        <v>101.84764340465665</v>
      </c>
      <c r="TZ217" s="120">
        <f t="shared" si="1708"/>
        <v>95.385512336280314</v>
      </c>
      <c r="UA217" s="15">
        <f t="shared" si="1709"/>
        <v>-1.2603439905382392E-3</v>
      </c>
      <c r="UB217" s="12"/>
      <c r="UC217" s="11">
        <f t="shared" si="1854"/>
        <v>-1.2526189285948142E-3</v>
      </c>
      <c r="UD217" s="10">
        <f t="shared" si="1710"/>
        <v>95.468241489802239</v>
      </c>
      <c r="UE217" s="9">
        <f t="shared" si="1438"/>
        <v>88.967035400317215</v>
      </c>
      <c r="UF217" s="9">
        <f t="shared" si="1439"/>
        <v>101.97307686454916</v>
      </c>
      <c r="UG217" s="120">
        <f t="shared" si="1711"/>
        <v>95.470056132433186</v>
      </c>
      <c r="UH217" s="15">
        <f t="shared" si="1712"/>
        <v>-1.2683189203909582E-3</v>
      </c>
      <c r="UI217" s="12"/>
      <c r="UJ217" s="11">
        <f t="shared" si="1855"/>
        <v>-1.2607003174607467E-3</v>
      </c>
      <c r="UK217" s="10">
        <f t="shared" si="1713"/>
        <v>95.552797629681635</v>
      </c>
      <c r="UL217" s="9">
        <f t="shared" si="1440"/>
        <v>89.011243730765727</v>
      </c>
      <c r="UM217" s="9">
        <f t="shared" si="1441"/>
        <v>102.09785081665694</v>
      </c>
      <c r="UN217" s="120">
        <f t="shared" si="1714"/>
        <v>95.554547273711336</v>
      </c>
      <c r="UO217" s="15">
        <f t="shared" si="1715"/>
        <v>-1.2761754924743652E-3</v>
      </c>
      <c r="UP217" s="12"/>
      <c r="UQ217" s="11">
        <f t="shared" si="1856"/>
        <v>-1.2686624988301695E-3</v>
      </c>
      <c r="UR217" s="10">
        <f t="shared" si="1716"/>
        <v>95.637300748299424</v>
      </c>
      <c r="US217" s="9">
        <f t="shared" si="1442"/>
        <v>89.056001452507672</v>
      </c>
      <c r="UT217" s="9">
        <f t="shared" si="1443"/>
        <v>102.22196619701225</v>
      </c>
      <c r="UU217" s="120">
        <f t="shared" si="1717"/>
        <v>95.638983824759961</v>
      </c>
      <c r="UV217" s="15">
        <f t="shared" si="1718"/>
        <v>-1.2839142668104344E-3</v>
      </c>
      <c r="UW217" s="12"/>
      <c r="UX217" s="11">
        <f t="shared" si="1857"/>
        <v>-1.2765060130101398E-3</v>
      </c>
      <c r="UY217" s="10">
        <f t="shared" si="1719"/>
        <v>95.721748892786366</v>
      </c>
      <c r="UZ217" s="9">
        <f t="shared" si="1444"/>
        <v>89.101303644990878</v>
      </c>
      <c r="VA217" s="9">
        <f t="shared" si="1445"/>
        <v>102.34542451441924</v>
      </c>
      <c r="VB217" s="120">
        <f t="shared" si="1720"/>
        <v>95.72336407970505</v>
      </c>
      <c r="VC217" s="15">
        <f t="shared" si="1721"/>
        <v>-1.2915358703750441E-3</v>
      </c>
      <c r="VD217" s="12"/>
      <c r="VE217" s="11">
        <f t="shared" si="1858"/>
        <v>-1.2842314685160175E-3</v>
      </c>
      <c r="VF217" s="10">
        <f t="shared" si="1722"/>
        <v>95.806140341397736</v>
      </c>
      <c r="VG217" s="9">
        <f t="shared" si="1446"/>
        <v>89.147145281853966</v>
      </c>
      <c r="VH217" s="9">
        <f t="shared" si="1447"/>
        <v>102.46822781506495</v>
      </c>
      <c r="VI217" s="120">
        <f t="shared" si="1723"/>
        <v>95.807686548459458</v>
      </c>
      <c r="VJ217" s="15">
        <f t="shared" si="1724"/>
        <v>-1.2990409928666749E-3</v>
      </c>
      <c r="VK217" s="12"/>
      <c r="VL217" s="11">
        <f t="shared" si="1859"/>
        <v>-1.2918395378139114E-3</v>
      </c>
      <c r="VM217" s="10">
        <f t="shared" si="1725"/>
        <v>95.89047358975904</v>
      </c>
      <c r="VN217" s="9">
        <f t="shared" si="1448"/>
        <v>89.193521238727286</v>
      </c>
      <c r="VO217" s="9">
        <f t="shared" si="1449"/>
        <v>102.59037864812227</v>
      </c>
      <c r="VP217" s="120">
        <f t="shared" si="1726"/>
        <v>95.891949943424777</v>
      </c>
      <c r="VQ217" s="15">
        <f t="shared" si="1727"/>
        <v>-1.3064303825913465E-3</v>
      </c>
      <c r="VR217" s="12"/>
      <c r="VS217" s="11">
        <f t="shared" si="1860"/>
        <v>-1.2993309531780261E-3</v>
      </c>
      <c r="VT217" s="10">
        <f t="shared" si="1728"/>
        <v>95.974747337505946</v>
      </c>
      <c r="VU217" s="9">
        <f t="shared" si="1450"/>
        <v>89.240426300825348</v>
      </c>
      <c r="VV217" s="9">
        <f t="shared" si="1451"/>
        <v>102.71188003236294</v>
      </c>
      <c r="VW217" s="120">
        <f t="shared" si="1729"/>
        <v>95.976153166594145</v>
      </c>
      <c r="VX217" s="15">
        <f t="shared" si="1730"/>
        <v>-1.3137048424664165E-3</v>
      </c>
      <c r="VY217" s="12"/>
      <c r="VZ217" s="11">
        <f t="shared" si="1861"/>
        <v>-1.3067065026656204E-3</v>
      </c>
      <c r="WA217" s="10">
        <f t="shared" si="1731"/>
        <v>96.058960475323715</v>
      </c>
      <c r="WB217" s="9">
        <f t="shared" si="1452"/>
        <v>89.287855170323994</v>
      </c>
      <c r="WC217" s="9">
        <f t="shared" si="1453"/>
        <v>102.83273542380159</v>
      </c>
      <c r="WD217" s="120">
        <f t="shared" si="1732"/>
        <v>96.060295297062794</v>
      </c>
      <c r="WE217" s="15">
        <f t="shared" si="1733"/>
        <v>-1.3208652261458879E-3</v>
      </c>
      <c r="WF217" s="12"/>
      <c r="WG217" s="11">
        <f t="shared" si="1862"/>
        <v>-1.3139670262124602E-3</v>
      </c>
      <c r="WH217" s="10">
        <f t="shared" si="1734"/>
        <v>96.143112072393336</v>
      </c>
      <c r="WI217" s="9">
        <f t="shared" si="1454"/>
        <v>89.335802473516154</v>
      </c>
      <c r="WJ217" s="9">
        <f t="shared" si="1455"/>
        <v>102.95294868438062</v>
      </c>
      <c r="WK217" s="120">
        <f t="shared" si="1735"/>
        <v>96.144375578948384</v>
      </c>
      <c r="WL217" s="15">
        <f t="shared" si="1736"/>
        <v>-1.3279124342688196E-3</v>
      </c>
      <c r="WM217" s="12"/>
      <c r="WN217" s="11">
        <f t="shared" si="1863"/>
        <v>-1.3211134118504945E-3</v>
      </c>
      <c r="WO217" s="10">
        <f t="shared" si="1737"/>
        <v>96.227201364246753</v>
      </c>
      <c r="WP217" s="9">
        <f t="shared" si="1456"/>
        <v>89.384262767741603</v>
      </c>
      <c r="WQ217" s="9">
        <f t="shared" si="1457"/>
        <v>103.07252405170836</v>
      </c>
      <c r="WR217" s="120">
        <f t="shared" si="1738"/>
        <v>96.228393409724987</v>
      </c>
      <c r="WS217" s="15">
        <f t="shared" si="1739"/>
        <v>-1.3348474108324951E-3</v>
      </c>
      <c r="WT217" s="12"/>
      <c r="WU217" s="11">
        <f t="shared" si="1864"/>
        <v>-1.3281465920495293E-3</v>
      </c>
      <c r="WV217" s="10">
        <f t="shared" si="1740"/>
        <v>96.311227741035211</v>
      </c>
      <c r="WW217" s="9">
        <f t="shared" si="1458"/>
        <v>89.433230548086769</v>
      </c>
      <c r="WX217" s="9">
        <f t="shared" si="1459"/>
        <v>103.1914661098531</v>
      </c>
      <c r="WY217" s="120">
        <f t="shared" si="1741"/>
        <v>96.312348328969932</v>
      </c>
      <c r="WZ217" s="15">
        <f t="shared" si="1742"/>
        <v>-1.3416711396909602E-3</v>
      </c>
      <c r="XA217" s="12"/>
      <c r="XB217" s="11">
        <f t="shared" si="1865"/>
        <v>-1.3350675401837006E-3</v>
      </c>
      <c r="XC217" s="10">
        <f t="shared" si="1743"/>
        <v>96.395190736210367</v>
      </c>
      <c r="XD217" s="9">
        <f t="shared" si="1460"/>
        <v>89.482700253851888</v>
      </c>
      <c r="XE217" s="9">
        <f t="shared" si="1461"/>
        <v>103.30977976119641</v>
      </c>
      <c r="XF217" s="120">
        <f t="shared" si="1744"/>
        <v>96.396240007524142</v>
      </c>
      <c r="XG217" s="15">
        <f t="shared" si="1745"/>
        <v>-1.3483846411795801E-3</v>
      </c>
      <c r="XH217" s="12"/>
      <c r="XI217" s="11">
        <f t="shared" si="1866"/>
        <v>-1.3418772671234776E-3</v>
      </c>
      <c r="XJ217" s="10">
        <f t="shared" si="1746"/>
        <v>96.479090015618809</v>
      </c>
      <c r="XK217" s="9">
        <f t="shared" si="1462"/>
        <v>89.532666274783509</v>
      </c>
      <c r="XL217" s="9">
        <f t="shared" si="1463"/>
        <v>103.4274701993414</v>
      </c>
      <c r="XM217" s="120">
        <f t="shared" si="1747"/>
        <v>96.480068237062454</v>
      </c>
      <c r="XN217" s="15">
        <f t="shared" si="1748"/>
        <v>-1.354988968865326E-3</v>
      </c>
      <c r="XO217" s="12"/>
      <c r="XP217" s="11">
        <f t="shared" si="1867"/>
        <v>-1.3485768179530698E-3</v>
      </c>
      <c r="XQ217" s="10">
        <f t="shared" si="1749"/>
        <v>96.562925367006969</v>
      </c>
      <c r="XR217" s="9">
        <f t="shared" si="1464"/>
        <v>89.583122957071325</v>
      </c>
      <c r="XS217" s="9">
        <f t="shared" si="1465"/>
        <v>103.54454288307261</v>
      </c>
      <c r="XT217" s="120">
        <f t="shared" si="1750"/>
        <v>96.563832920071974</v>
      </c>
      <c r="XU217" s="15">
        <f t="shared" si="1751"/>
        <v>-1.3614852064226044E-3</v>
      </c>
      <c r="XV217" s="12"/>
      <c r="XW217" s="11">
        <f t="shared" si="1868"/>
        <v>-1.3551672688131605E-3</v>
      </c>
      <c r="XX217" s="10">
        <f t="shared" si="1752"/>
        <v>96.646696689934544</v>
      </c>
      <c r="XY217" s="9">
        <f t="shared" si="1466"/>
        <v>89.634064609108989</v>
      </c>
      <c r="XZ217" s="9">
        <f t="shared" si="1467"/>
        <v>103.66100351135917</v>
      </c>
      <c r="YA217" s="120">
        <f t="shared" si="1753"/>
        <v>96.647534060234079</v>
      </c>
      <c r="YB217" s="15">
        <f t="shared" si="1754"/>
        <v>-1.3678744646338466E-3</v>
      </c>
      <c r="YC217" s="12"/>
      <c r="YD217" s="11">
        <f t="shared" si="1869"/>
        <v>-1.3616497238682535E-3</v>
      </c>
      <c r="YE217" s="10">
        <f t="shared" si="1755"/>
        <v>96.73040398609217</v>
      </c>
      <c r="YF217" s="9">
        <f t="shared" si="1468"/>
        <v>89.685485507019379</v>
      </c>
      <c r="YG217" s="9">
        <f t="shared" si="1469"/>
        <v>103.77685799939083</v>
      </c>
      <c r="YH217" s="120">
        <f t="shared" si="1756"/>
        <v>96.731171753205103</v>
      </c>
      <c r="YI217" s="15">
        <f t="shared" si="1757"/>
        <v>-1.3741578785137936E-3</v>
      </c>
      <c r="YJ217" s="12"/>
      <c r="YK217" s="11">
        <f t="shared" si="1870"/>
        <v>-1.368025312397725E-3</v>
      </c>
      <c r="YL217" s="10">
        <f t="shared" si="1758"/>
        <v>96.814047350018654</v>
      </c>
      <c r="YM217" s="9">
        <f t="shared" si="1470"/>
        <v>89.737379899945424</v>
      </c>
      <c r="YN217" s="9">
        <f t="shared" si="1471"/>
        <v>103.89211245563396</v>
      </c>
      <c r="YO217" s="120">
        <f t="shared" si="1759"/>
        <v>96.814746177789686</v>
      </c>
      <c r="YP217" s="15">
        <f t="shared" si="1760"/>
        <v>-1.3803366045560886E-3</v>
      </c>
      <c r="YQ217" s="12"/>
      <c r="YR217" s="11">
        <f t="shared" si="1871"/>
        <v>-1.3742951860092757E-3</v>
      </c>
      <c r="YS217" s="10">
        <f t="shared" si="1761"/>
        <v>96.897626960211994</v>
      </c>
      <c r="YT217" s="9">
        <f t="shared" si="1472"/>
        <v>89.789742015108203</v>
      </c>
      <c r="YU217" s="9">
        <f t="shared" si="1473"/>
        <v>104.00677315989076</v>
      </c>
      <c r="YV217" s="120">
        <f t="shared" si="1762"/>
        <v>96.898257587499472</v>
      </c>
      <c r="YW217" s="15">
        <f t="shared" si="1763"/>
        <v>-1.386411818100417E-3</v>
      </c>
      <c r="YX217" s="12"/>
      <c r="YY217" s="11">
        <f t="shared" si="1872"/>
        <v>-1.3804605159730534E-3</v>
      </c>
      <c r="YZ217" s="10">
        <f t="shared" si="1764"/>
        <v>96.981143070626729</v>
      </c>
      <c r="ZA217" s="9">
        <f t="shared" si="1474"/>
        <v>89.842566062634575</v>
      </c>
      <c r="ZB217" s="9">
        <f t="shared" si="1475"/>
        <v>104.12084654234945</v>
      </c>
      <c r="ZC217" s="120">
        <f t="shared" si="1765"/>
        <v>96.981706302492015</v>
      </c>
      <c r="ZD217" s="15">
        <f t="shared" si="1766"/>
        <v>-1.3923847108187504E-3</v>
      </c>
      <c r="ZE217" s="12"/>
      <c r="ZF217" s="11">
        <f t="shared" si="1873"/>
        <v>-1.3865224906751696E-3</v>
      </c>
      <c r="ZG217" s="10">
        <f t="shared" si="1767"/>
        <v>97.064596002552946</v>
      </c>
      <c r="ZH217" s="9">
        <f t="shared" si="1476"/>
        <v>89.895846240157212</v>
      </c>
      <c r="ZI217" s="9">
        <f t="shared" si="1477"/>
        <v>104.23433916360254</v>
      </c>
      <c r="ZJ217" s="120">
        <f t="shared" si="1768"/>
        <v>97.065092701879877</v>
      </c>
      <c r="ZK217" s="15">
        <f t="shared" si="1769"/>
        <v>-1.3982564883181783E-3</v>
      </c>
      <c r="ZL217" s="12"/>
      <c r="ZM217" s="11">
        <f t="shared" si="1874"/>
        <v>-1.3924823131880996E-3</v>
      </c>
      <c r="ZN217" s="10">
        <f t="shared" si="1770"/>
        <v>97.147986136866791</v>
      </c>
      <c r="ZO217" s="9">
        <f t="shared" si="1478"/>
        <v>89.949576737190256</v>
      </c>
      <c r="ZP217" s="9">
        <f t="shared" si="1479"/>
        <v>104.3472576956151</v>
      </c>
      <c r="ZQ217" s="120">
        <f t="shared" si="1771"/>
        <v>97.148417216402677</v>
      </c>
      <c r="ZR217" s="15">
        <f t="shared" si="1772"/>
        <v>-1.4040283678582927E-3</v>
      </c>
      <c r="ZS217" s="12"/>
      <c r="ZT217" s="11">
        <f t="shared" si="1875"/>
        <v>-1.3983411989560155E-3</v>
      </c>
      <c r="ZU217" s="10">
        <f t="shared" si="1773"/>
        <v>97.231313906645397</v>
      </c>
      <c r="ZV217" s="9">
        <f t="shared" si="1480"/>
        <v>90.003751739284297</v>
      </c>
      <c r="ZW217" s="9">
        <f t="shared" si="1481"/>
        <v>104.45960890362204</v>
      </c>
      <c r="ZX217" s="120">
        <f t="shared" si="1774"/>
        <v>97.231680321453169</v>
      </c>
      <c r="ZY217" s="15">
        <f t="shared" si="1775"/>
        <v>-1.4097015761806568E-3</v>
      </c>
      <c r="ZZ217" s="12"/>
      <c r="AAA217" s="11">
        <f t="shared" si="1876"/>
        <v>-1.404100373592668E-3</v>
      </c>
      <c r="AAB217" s="10">
        <f t="shared" si="1776"/>
        <v>97.3145797901375</v>
      </c>
      <c r="AAC217" s="9">
        <f t="shared" si="1482"/>
        <v>90.058365431964731</v>
      </c>
      <c r="AAD217" s="9">
        <f t="shared" si="1483"/>
        <v>104.57139962893264</v>
      </c>
      <c r="AAE217" s="120">
        <f t="shared" si="1777"/>
        <v>97.314882530448685</v>
      </c>
      <c r="AAF217" s="15">
        <f t="shared" si="1778"/>
        <v>-1.4152773474478853E-3</v>
      </c>
      <c r="AAG217" s="12"/>
      <c r="AAH217" s="11">
        <f t="shared" si="1877"/>
        <v>-1.4097610707893549E-3</v>
      </c>
      <c r="AAI217" s="10">
        <f t="shared" si="1779"/>
        <v>97.397784304081028</v>
      </c>
      <c r="AAJ217" s="9">
        <f t="shared" si="1484"/>
        <v>90.113412004457928</v>
      </c>
      <c r="AAK217" s="9">
        <f t="shared" si="1485"/>
        <v>104.68263677261693</v>
      </c>
      <c r="AAL217" s="120">
        <f t="shared" si="1780"/>
        <v>97.398024388537436</v>
      </c>
      <c r="AAM217" s="15">
        <f t="shared" si="1781"/>
        <v>-1.4207569212894152E-3</v>
      </c>
      <c r="AAN217" s="12"/>
      <c r="AAO217" s="11">
        <f t="shared" si="2175"/>
        <v>-1.4153245303301447E-3</v>
      </c>
      <c r="AAP217" s="10">
        <f t="shared" si="2176"/>
        <v>97.480927997357242</v>
      </c>
      <c r="AAQ217" s="9">
        <f t="shared" si="1486"/>
        <v>90.168885653209827</v>
      </c>
      <c r="AAR217" s="9">
        <f t="shared" si="2177"/>
        <v>104.79332728005396</v>
      </c>
      <c r="AAS217" s="120">
        <f t="shared" si="2178"/>
        <v>97.4811064666319</v>
      </c>
      <c r="AAT217" s="15">
        <f t="shared" si="2179"/>
        <v>-1.4261415409515545E-3</v>
      </c>
      <c r="AAU217" s="12"/>
      <c r="AAV217" s="11">
        <f t="shared" si="2180"/>
        <v>-1.4207919962119606E-3</v>
      </c>
      <c r="AAW217" s="10">
        <f t="shared" si="2181"/>
        <v>97.564011444973772</v>
      </c>
      <c r="AAX217" s="9">
        <f t="shared" si="2182"/>
        <v>90.224780585201927</v>
      </c>
      <c r="AAY217" s="9">
        <f t="shared" si="2183"/>
        <v>104.90347812631333</v>
      </c>
      <c r="AAZ217" s="120">
        <f t="shared" si="2184"/>
        <v>97.564129355757629</v>
      </c>
      <c r="ABA217" s="15">
        <f t="shared" si="2185"/>
        <v>-1.431432451548566E-3</v>
      </c>
      <c r="ABB217" s="12"/>
      <c r="ABC217" s="11">
        <f t="shared" si="2186"/>
        <v>-1.4261647148663217E-3</v>
      </c>
      <c r="ABD217" s="10">
        <f t="shared" si="2187"/>
        <v>97.647035242364836</v>
      </c>
      <c r="ABE217" s="9">
        <f t="shared" si="1490"/>
        <v>90.281091021069841</v>
      </c>
      <c r="ABF217" s="9">
        <f t="shared" si="2188"/>
        <v>105.01309630234769</v>
      </c>
      <c r="ABG217" s="120">
        <f t="shared" si="2189"/>
        <v>97.647093661708766</v>
      </c>
      <c r="ABH217" s="15">
        <f t="shared" si="2190"/>
        <v>-1.4366308984120736E-3</v>
      </c>
      <c r="ABI217" s="12"/>
      <c r="ABJ217" s="11">
        <f t="shared" si="2191"/>
        <v>-1.4314439334800685E-3</v>
      </c>
      <c r="ABK217" s="10">
        <f t="shared" si="2192"/>
        <v>97.72999999999999</v>
      </c>
      <c r="ABL217" s="9">
        <f t="shared" si="2193"/>
        <v>90.337811198029684</v>
      </c>
      <c r="ABM217" s="9"/>
      <c r="ABN217" s="101">
        <f t="shared" si="1791"/>
        <v>97.72999999999999</v>
      </c>
      <c r="ABO217" s="15">
        <f t="shared" si="2194"/>
        <v>-1.4417381255357666E-3</v>
      </c>
    </row>
    <row r="218" spans="1:745" x14ac:dyDescent="0.2">
      <c r="A218" s="1">
        <f t="shared" si="1492"/>
        <v>175.2</v>
      </c>
      <c r="B218" s="1">
        <f t="shared" si="1792"/>
        <v>-530.86680486868977</v>
      </c>
      <c r="C218" s="1">
        <f t="shared" si="1793"/>
        <v>-2564065.8939724509</v>
      </c>
      <c r="D218" s="2">
        <f t="shared" si="1794"/>
        <v>119.74</v>
      </c>
      <c r="E218" s="7">
        <f t="shared" si="1795"/>
        <v>2.8300000000000001E-3</v>
      </c>
      <c r="F218" s="1">
        <f t="shared" si="1796"/>
        <v>6.2352202539999999E-2</v>
      </c>
      <c r="G218" s="2">
        <f t="shared" si="1797"/>
        <v>3500</v>
      </c>
      <c r="H218" s="3">
        <f t="shared" si="1879"/>
        <v>58.333333333333336</v>
      </c>
      <c r="I218" s="3">
        <f t="shared" si="1880"/>
        <v>366.52</v>
      </c>
      <c r="J218" s="1">
        <f t="shared" si="1798"/>
        <v>0.77</v>
      </c>
      <c r="K218" s="1">
        <f t="shared" si="1799"/>
        <v>0.65</v>
      </c>
      <c r="L218" s="1">
        <f t="shared" si="1881"/>
        <v>0.50050000000000006</v>
      </c>
      <c r="M218" s="40">
        <f t="shared" si="1882"/>
        <v>9.0273513153513143</v>
      </c>
      <c r="N218" s="40">
        <f t="shared" si="1883"/>
        <v>685.17596483516479</v>
      </c>
      <c r="O218" s="1">
        <f t="shared" si="1800"/>
        <v>22.01</v>
      </c>
      <c r="P218" s="1">
        <f t="shared" si="1801"/>
        <v>101</v>
      </c>
      <c r="Q218" s="2">
        <f t="shared" si="1802"/>
        <v>9568.08</v>
      </c>
      <c r="R218" s="1">
        <f t="shared" si="1884"/>
        <v>95.680800000000005</v>
      </c>
      <c r="S218" s="7">
        <f t="shared" si="1803"/>
        <v>0.1084</v>
      </c>
      <c r="T218" s="7">
        <f t="shared" si="1885"/>
        <v>9.228889823999999E-3</v>
      </c>
      <c r="U218" s="7">
        <f t="shared" si="1886"/>
        <v>5.2029491518009133E-2</v>
      </c>
      <c r="V218" s="40">
        <f t="shared" si="1887"/>
        <v>5127.2756619537149</v>
      </c>
      <c r="W218" s="1">
        <f t="shared" si="1804"/>
        <v>0</v>
      </c>
      <c r="X218" s="1">
        <f t="shared" si="1805"/>
        <v>119.74</v>
      </c>
      <c r="Y218" s="1">
        <f t="shared" si="1806"/>
        <v>97.72999999999999</v>
      </c>
      <c r="Z218" s="6">
        <f t="shared" si="1888"/>
        <v>0.80246106979523479</v>
      </c>
      <c r="AA218" s="2">
        <f t="shared" si="1807"/>
        <v>464.2</v>
      </c>
      <c r="AB218" s="40">
        <f t="shared" si="1889"/>
        <v>27481.926356927921</v>
      </c>
      <c r="AC218" s="1">
        <f t="shared" si="1890"/>
        <v>0.20611977595863853</v>
      </c>
      <c r="AD218" s="2">
        <f t="shared" si="1878"/>
        <v>96</v>
      </c>
      <c r="AE218" s="10">
        <f t="shared" si="1891"/>
        <v>19.7874984920293</v>
      </c>
      <c r="AF218" s="12">
        <f t="shared" si="1892"/>
        <v>5.9246278764765688E-2</v>
      </c>
      <c r="AG218" s="43">
        <f t="shared" si="1893"/>
        <v>-1.3092502297677415E-4</v>
      </c>
      <c r="AH218" s="97">
        <f t="shared" si="1894"/>
        <v>3.3743223856197426E-5</v>
      </c>
      <c r="AI218" s="11">
        <f t="shared" si="1895"/>
        <v>0</v>
      </c>
      <c r="AJ218" s="43">
        <f t="shared" si="1896"/>
        <v>2.0119325157707327E-3</v>
      </c>
      <c r="AK218" s="43"/>
      <c r="AL218" s="11">
        <f t="shared" si="1897"/>
        <v>0</v>
      </c>
      <c r="AM218" s="10">
        <f t="shared" si="1898"/>
        <v>87.292818635683261</v>
      </c>
      <c r="AN218" s="9"/>
      <c r="AO218" s="9">
        <f t="shared" si="1899"/>
        <v>87.134822737470529</v>
      </c>
      <c r="AP218" s="108">
        <f t="shared" si="1900"/>
        <v>87.134822737470529</v>
      </c>
      <c r="AQ218" s="15">
        <f t="shared" si="1901"/>
        <v>0</v>
      </c>
      <c r="AR218" s="49"/>
      <c r="AS218" s="11">
        <f t="shared" si="1902"/>
        <v>1.5408028848200872E-5</v>
      </c>
      <c r="AT218" s="10">
        <f t="shared" si="1903"/>
        <v>87.2138174243712</v>
      </c>
      <c r="AU218" s="9">
        <f t="shared" si="1904"/>
        <v>87.134822737470529</v>
      </c>
      <c r="AV218" s="9">
        <f t="shared" si="1905"/>
        <v>86.977546769135358</v>
      </c>
      <c r="AW218" s="101">
        <f t="shared" si="1906"/>
        <v>87.056184753302944</v>
      </c>
      <c r="AX218" s="15">
        <f t="shared" si="1907"/>
        <v>1.5337186715180588E-5</v>
      </c>
      <c r="AY218" s="49"/>
      <c r="AZ218" s="11">
        <f t="shared" si="1908"/>
        <v>3.0746476574328876E-5</v>
      </c>
      <c r="BA218" s="10">
        <f t="shared" si="1909"/>
        <v>87.135166450241485</v>
      </c>
      <c r="BB218" s="9">
        <f t="shared" si="1910"/>
        <v>87.134816272916325</v>
      </c>
      <c r="BC218" s="9">
        <f t="shared" si="1911"/>
        <v>86.820971427973305</v>
      </c>
      <c r="BD218" s="101">
        <f t="shared" si="1912"/>
        <v>86.977893850444815</v>
      </c>
      <c r="BE218" s="15">
        <f t="shared" si="1913"/>
        <v>3.0605419489326958E-5</v>
      </c>
      <c r="BF218" s="49"/>
      <c r="BG218" s="11">
        <f t="shared" si="1914"/>
        <v>4.6015947509865678E-5</v>
      </c>
      <c r="BH218" s="10">
        <f t="shared" si="1915"/>
        <v>87.056849683618537</v>
      </c>
      <c r="BI218" s="9">
        <f t="shared" si="1916"/>
        <v>87.134790530823949</v>
      </c>
      <c r="BJ218" s="9">
        <f t="shared" si="1917"/>
        <v>86.665077663909869</v>
      </c>
      <c r="BK218" s="101">
        <f t="shared" si="1918"/>
        <v>86.899934097366909</v>
      </c>
      <c r="BL218" s="15">
        <f t="shared" si="1919"/>
        <v>4.5805306549004476E-5</v>
      </c>
      <c r="BM218" s="49"/>
      <c r="BN218" s="11">
        <f t="shared" si="1920"/>
        <v>6.1217038635219325E-5</v>
      </c>
      <c r="BO218" s="10">
        <f t="shared" si="1921"/>
        <v>86.97885130697253</v>
      </c>
      <c r="BP218" s="9">
        <f t="shared" si="1922"/>
        <v>87.134732870276764</v>
      </c>
      <c r="BQ218" s="9">
        <f t="shared" si="1923"/>
        <v>86.509846679107113</v>
      </c>
      <c r="BR218" s="101">
        <f t="shared" si="1924"/>
        <v>86.822289774691939</v>
      </c>
      <c r="BS218" s="15">
        <f t="shared" si="1925"/>
        <v>6.093744830286168E-5</v>
      </c>
      <c r="BT218" s="12"/>
      <c r="BU218" s="11">
        <f t="shared" si="1926"/>
        <v>7.6350339340389338E-5</v>
      </c>
      <c r="BV218" s="10">
        <f t="shared" si="1927"/>
        <v>86.901155713353305</v>
      </c>
      <c r="BW218" s="9">
        <f t="shared" si="1928"/>
        <v>87.134630819644286</v>
      </c>
      <c r="BX218" s="9">
        <f t="shared" si="1929"/>
        <v>86.355259927412476</v>
      </c>
      <c r="BY218" s="101">
        <f t="shared" si="1930"/>
        <v>86.744945373528381</v>
      </c>
      <c r="BZ218" s="15">
        <f t="shared" si="1931"/>
        <v>7.6002437124166259E-5</v>
      </c>
      <c r="CA218" s="12"/>
      <c r="CB218" s="11">
        <f t="shared" si="1932"/>
        <v>9.1416431206288795E-5</v>
      </c>
      <c r="CC218" s="10">
        <f t="shared" si="1933"/>
        <v>86.823747504772825</v>
      </c>
      <c r="CD218" s="9">
        <f t="shared" si="1934"/>
        <v>87.134472073856998</v>
      </c>
      <c r="CE218" s="9">
        <f t="shared" si="1935"/>
        <v>87.285271332463267</v>
      </c>
      <c r="CF218" s="101">
        <f t="shared" si="1936"/>
        <v>87.209871703160132</v>
      </c>
      <c r="CG218" s="15">
        <f t="shared" si="1937"/>
        <v>-1.4705593042837176E-5</v>
      </c>
      <c r="CH218" s="12"/>
      <c r="CI218" s="11">
        <f t="shared" si="1938"/>
        <v>6.790899107720462E-7</v>
      </c>
      <c r="CJ218" s="10">
        <f t="shared" si="1939"/>
        <v>87.288753200961395</v>
      </c>
      <c r="CK218" s="9">
        <f t="shared" si="1940"/>
        <v>87.134478016946332</v>
      </c>
      <c r="CL218" s="9">
        <f t="shared" si="1941"/>
        <v>93.848864194600822</v>
      </c>
      <c r="CM218" s="101">
        <f t="shared" si="1942"/>
        <v>90.491671105773577</v>
      </c>
      <c r="CN218" s="15">
        <f t="shared" si="1943"/>
        <v>-6.5477132695221775E-4</v>
      </c>
      <c r="CO218" s="12"/>
      <c r="CP218" s="11">
        <f t="shared" si="1944"/>
        <v>-6.4048661309008749E-4</v>
      </c>
      <c r="CQ218" s="10">
        <f t="shared" si="1945"/>
        <v>90.576186492563494</v>
      </c>
      <c r="CR218" s="9">
        <f t="shared" si="1946"/>
        <v>87.146260219306299</v>
      </c>
      <c r="CS218" s="9">
        <f t="shared" si="1947"/>
        <v>93.93908124589197</v>
      </c>
      <c r="CT218" s="101">
        <f t="shared" si="1948"/>
        <v>90.542670732599134</v>
      </c>
      <c r="CU218" s="15">
        <f t="shared" si="1949"/>
        <v>-6.6242011103390824E-4</v>
      </c>
      <c r="CV218" s="12"/>
      <c r="CW218" s="11">
        <f t="shared" si="1950"/>
        <v>-6.4821166291433128E-4</v>
      </c>
      <c r="CX218" s="10">
        <f t="shared" si="1951"/>
        <v>90.627068673581363</v>
      </c>
      <c r="CY218" s="9">
        <f t="shared" si="1952"/>
        <v>87.158319299680741</v>
      </c>
      <c r="CZ218" s="9">
        <f t="shared" si="1953"/>
        <v>94.031354099346359</v>
      </c>
      <c r="DA218" s="101">
        <f t="shared" si="1954"/>
        <v>90.59483669951355</v>
      </c>
      <c r="DB218" s="15">
        <f t="shared" si="1955"/>
        <v>-6.7024237166201956E-4</v>
      </c>
      <c r="DC218" s="12"/>
      <c r="DD218" s="11">
        <f t="shared" si="1956"/>
        <v>-6.5611144421857828E-4</v>
      </c>
      <c r="DE218" s="10">
        <f t="shared" si="1957"/>
        <v>90.679120340741974</v>
      </c>
      <c r="DF218" s="9">
        <f t="shared" si="1958"/>
        <v>87.170664863562592</v>
      </c>
      <c r="DG218" s="9">
        <f t="shared" si="1959"/>
        <v>94.125649480851521</v>
      </c>
      <c r="DH218" s="101">
        <f t="shared" si="1960"/>
        <v>90.64815717220705</v>
      </c>
      <c r="DI218" s="15">
        <f t="shared" si="1961"/>
        <v>-6.7823392731714016E-4</v>
      </c>
      <c r="DJ218" s="12"/>
      <c r="DK218" s="11">
        <f t="shared" si="1962"/>
        <v>-6.6418178527042769E-4</v>
      </c>
      <c r="DL218" s="10">
        <f t="shared" si="1963"/>
        <v>90.732329684867622</v>
      </c>
      <c r="DM218" s="9">
        <f t="shared" si="1964"/>
        <v>87.183306584318515</v>
      </c>
      <c r="DN218" s="9">
        <f t="shared" si="1965"/>
        <v>94.221935690075398</v>
      </c>
      <c r="DO218" s="101">
        <f t="shared" si="1966"/>
        <v>90.702621137196957</v>
      </c>
      <c r="DP218" s="15">
        <f t="shared" si="1967"/>
        <v>-6.8639074333238202E-4</v>
      </c>
      <c r="DQ218" s="12"/>
      <c r="DR218" s="11">
        <f t="shared" si="1968"/>
        <v>-6.7241866074591419E-4</v>
      </c>
      <c r="DS218" s="10">
        <f t="shared" si="1969"/>
        <v>90.786685722769761</v>
      </c>
      <c r="DT218" s="9">
        <f t="shared" si="1970"/>
        <v>87.196254206186978</v>
      </c>
      <c r="DU218" s="9">
        <f t="shared" si="1971"/>
        <v>94.320177720269072</v>
      </c>
      <c r="DV218" s="101">
        <f t="shared" si="1972"/>
        <v>90.758215963228025</v>
      </c>
      <c r="DW218" s="15">
        <f t="shared" si="1973"/>
        <v>-6.9470845569551153E-4</v>
      </c>
      <c r="DX218" s="12"/>
      <c r="DY218" s="11">
        <f t="shared" si="1974"/>
        <v>-6.8081771379388328E-4</v>
      </c>
      <c r="DZ218" s="10">
        <f t="shared" si="1975"/>
        <v>90.842175849626472</v>
      </c>
      <c r="EA218" s="9">
        <f t="shared" si="1976"/>
        <v>87.209517529044689</v>
      </c>
      <c r="EB218" s="9">
        <f t="shared" si="1977"/>
        <v>94.420339127611967</v>
      </c>
      <c r="EC218" s="101">
        <f t="shared" si="1978"/>
        <v>90.814928328328335</v>
      </c>
      <c r="ED218" s="15">
        <f t="shared" si="1979"/>
        <v>-7.0318255482870371E-4</v>
      </c>
      <c r="EE218" s="12"/>
      <c r="EF218" s="11">
        <f t="shared" si="1980"/>
        <v>-6.8937444036719809E-4</v>
      </c>
      <c r="EG218" s="10">
        <f t="shared" si="1981"/>
        <v>90.898786769051569</v>
      </c>
      <c r="EH218" s="9">
        <f t="shared" si="1982"/>
        <v>87.223106399146943</v>
      </c>
      <c r="EI218" s="9">
        <f t="shared" si="1983"/>
        <v>94.522383988355855</v>
      </c>
      <c r="EJ218" s="101">
        <f t="shared" si="1984"/>
        <v>90.872745193751399</v>
      </c>
      <c r="EK218" s="15">
        <f t="shared" si="1985"/>
        <v>-7.118085773476407E-4</v>
      </c>
      <c r="EL218" s="12"/>
      <c r="EM218" s="11">
        <f t="shared" si="1986"/>
        <v>-6.9808438162490059E-4</v>
      </c>
      <c r="EN218" s="10">
        <f t="shared" si="1987"/>
        <v>90.956505470386531</v>
      </c>
      <c r="EO218" s="9">
        <f t="shared" si="1988"/>
        <v>87.237030706644589</v>
      </c>
      <c r="EP218" s="9">
        <f t="shared" si="1989"/>
        <v>94.626272624017233</v>
      </c>
      <c r="EQ218" s="101">
        <f t="shared" si="1990"/>
        <v>90.931651665330918</v>
      </c>
      <c r="ER218" s="15">
        <f t="shared" si="1991"/>
        <v>-7.2058168943436873E-4</v>
      </c>
      <c r="ES218" s="12"/>
      <c r="ET218" s="11">
        <f t="shared" si="1992"/>
        <v>-7.0694270570103288E-4</v>
      </c>
      <c r="EU218" s="10">
        <f t="shared" si="1993"/>
        <v>91.015317081753821</v>
      </c>
      <c r="EV218" s="9">
        <f t="shared" si="1994"/>
        <v>87.251300366329403</v>
      </c>
      <c r="EW218" s="9">
        <f t="shared" si="1995"/>
        <v>94.731964994297599</v>
      </c>
      <c r="EX218" s="101">
        <f t="shared" si="1996"/>
        <v>90.991632680313501</v>
      </c>
      <c r="EY218" s="15">
        <f t="shared" si="1997"/>
        <v>-7.2949701958464007E-4</v>
      </c>
      <c r="EZ218" s="12"/>
      <c r="FA218" s="11">
        <f t="shared" si="1998"/>
        <v>-7.1594454159071264E-4</v>
      </c>
      <c r="FB218" s="10">
        <f t="shared" si="1999"/>
        <v>91.07520656289708</v>
      </c>
      <c r="FC218" s="9">
        <f t="shared" si="2000"/>
        <v>87.265925310446377</v>
      </c>
      <c r="FD218" s="9">
        <f t="shared" si="2001"/>
        <v>94.83942071101562</v>
      </c>
      <c r="FE218" s="101">
        <f t="shared" si="2002"/>
        <v>91.052673010730999</v>
      </c>
      <c r="FF218" s="15">
        <f t="shared" si="2003"/>
        <v>-7.3854966066749491E-4</v>
      </c>
      <c r="FG218" s="12"/>
      <c r="FH218" s="11">
        <f t="shared" si="2004"/>
        <v>-7.250849811752608E-4</v>
      </c>
      <c r="FI218" s="10">
        <f t="shared" si="2005"/>
        <v>91.136158708324643</v>
      </c>
      <c r="FJ218" s="9">
        <f t="shared" si="2006"/>
        <v>87.280915481111506</v>
      </c>
      <c r="FK218" s="9">
        <f t="shared" si="2007"/>
        <v>94.94859630277891</v>
      </c>
      <c r="FL218" s="101">
        <f t="shared" si="2008"/>
        <v>91.114755891945208</v>
      </c>
      <c r="FM218" s="15">
        <f t="shared" si="2009"/>
        <v>-7.4773440392179771E-4</v>
      </c>
      <c r="FN218" s="12"/>
      <c r="FO218" s="11">
        <f t="shared" si="2010"/>
        <v>-7.3435881212751883E-4</v>
      </c>
      <c r="FP218" s="10">
        <f t="shared" si="2011"/>
        <v>91.198156770196334</v>
      </c>
      <c r="FQ218" s="9">
        <f t="shared" si="2012"/>
        <v>87.296280811333105</v>
      </c>
      <c r="FR218" s="9">
        <f t="shared" si="2013"/>
        <v>95.059447419103947</v>
      </c>
      <c r="FS218" s="101">
        <f t="shared" si="2014"/>
        <v>91.177864115218526</v>
      </c>
      <c r="FT218" s="15">
        <f t="shared" si="2015"/>
        <v>-7.5704595574765119E-4</v>
      </c>
      <c r="FU218" s="12"/>
      <c r="FV218" s="11">
        <f t="shared" si="2016"/>
        <v>-7.4376073545014663E-4</v>
      </c>
      <c r="FW218" s="10">
        <f t="shared" si="2017"/>
        <v>91.261183554804092</v>
      </c>
      <c r="FX218" s="9">
        <f t="shared" si="2018"/>
        <v>87.312031213918104</v>
      </c>
      <c r="FY218" s="9">
        <f t="shared" si="2019"/>
        <v>95.17192977621886</v>
      </c>
      <c r="FZ218" s="101">
        <f t="shared" si="2020"/>
        <v>91.241980495068475</v>
      </c>
      <c r="GA218" s="15">
        <f t="shared" si="2021"/>
        <v>-7.6647903102071359E-4</v>
      </c>
      <c r="GB218" s="12"/>
      <c r="GC218" s="11">
        <f t="shared" si="2022"/>
        <v>-7.5328545911570316E-4</v>
      </c>
      <c r="GD218" s="10">
        <f t="shared" si="2023"/>
        <v>91.325221891531811</v>
      </c>
      <c r="GE218" s="9">
        <f t="shared" si="2024"/>
        <v>87.328176573718991</v>
      </c>
      <c r="GF218" s="9">
        <f t="shared" si="2025"/>
        <v>95.285996543784918</v>
      </c>
      <c r="GG218" s="101">
        <f t="shared" si="2026"/>
        <v>91.307086558751962</v>
      </c>
      <c r="GH218" s="15">
        <f t="shared" si="2027"/>
        <v>-7.7602809900742357E-4</v>
      </c>
      <c r="GI218" s="12"/>
      <c r="GJ218" s="11">
        <f t="shared" si="2028"/>
        <v>-7.6292744291733827E-4</v>
      </c>
      <c r="GK218" s="10">
        <f t="shared" si="2029"/>
        <v>91.390253316751412</v>
      </c>
      <c r="GL218" s="9">
        <f t="shared" si="2030"/>
        <v>87.344726728704046</v>
      </c>
      <c r="GM218" s="9">
        <f t="shared" si="1337"/>
        <v>95.401599585745217</v>
      </c>
      <c r="GN218" s="120">
        <f t="shared" si="2031"/>
        <v>91.373163157224639</v>
      </c>
      <c r="GO218" s="15">
        <f t="shared" si="2032"/>
        <v>-7.8568750621564652E-4</v>
      </c>
      <c r="GP218" s="12"/>
      <c r="GQ218" s="11">
        <f t="shared" si="2033"/>
        <v>-7.7268102173096186E-4</v>
      </c>
      <c r="GR218" s="10">
        <f t="shared" si="2034"/>
        <v>91.456258686892596</v>
      </c>
      <c r="GS218" s="9">
        <f t="shared" si="2035"/>
        <v>87.361691455335531</v>
      </c>
      <c r="GT218" s="9">
        <f t="shared" si="1339"/>
        <v>95.51868990711661</v>
      </c>
      <c r="GU218" s="120">
        <f t="shared" si="2036"/>
        <v>91.440190681226071</v>
      </c>
      <c r="GV218" s="15">
        <f t="shared" si="2037"/>
        <v>-7.9545152139068992E-4</v>
      </c>
      <c r="GW218" s="12"/>
      <c r="GX218" s="11">
        <f t="shared" si="2038"/>
        <v>-7.8254045064202909E-4</v>
      </c>
      <c r="GY218" s="10">
        <f t="shared" si="2039"/>
        <v>91.523218395111144</v>
      </c>
      <c r="GZ218" s="9">
        <f t="shared" si="2040"/>
        <v>87.37908045524145</v>
      </c>
      <c r="HA218" s="9">
        <f t="shared" si="2041"/>
        <v>95.63721817048237</v>
      </c>
      <c r="HB218" s="101">
        <f t="shared" si="2042"/>
        <v>91.508149312861917</v>
      </c>
      <c r="HC218" s="15">
        <f t="shared" si="2043"/>
        <v>-8.0531438718220048E-4</v>
      </c>
      <c r="HD218" s="12"/>
      <c r="HE218" s="11">
        <f t="shared" si="2044"/>
        <v>-7.9249995679073909E-4</v>
      </c>
      <c r="HF218" s="10">
        <f t="shared" si="2045"/>
        <v>91.591112623658205</v>
      </c>
      <c r="HG218" s="9">
        <f t="shared" si="2046"/>
        <v>87.396903343629475</v>
      </c>
      <c r="HH218" s="9">
        <f t="shared" si="2047"/>
        <v>95.757133143723323</v>
      </c>
      <c r="HI218" s="101">
        <f t="shared" si="2048"/>
        <v>91.577018243676406</v>
      </c>
      <c r="HJ218" s="15">
        <f t="shared" si="2049"/>
        <v>-8.1527016990034921E-4</v>
      </c>
      <c r="HK218" s="12"/>
      <c r="HL218" s="11">
        <f t="shared" si="2050"/>
        <v>-8.0255358845619015E-4</v>
      </c>
      <c r="HM218" s="10">
        <f t="shared" si="2051"/>
        <v>91.659920558339081</v>
      </c>
      <c r="HN218" s="9">
        <f t="shared" si="2052"/>
        <v>87.415169630576429</v>
      </c>
      <c r="HO218" s="9">
        <f t="shared" si="2053"/>
        <v>95.878382517829067</v>
      </c>
      <c r="HP218" s="120">
        <f t="shared" si="2054"/>
        <v>91.646776074202748</v>
      </c>
      <c r="HQ218" s="15">
        <f t="shared" si="2055"/>
        <v>-8.2531284109149943E-4</v>
      </c>
      <c r="HR218" s="12"/>
      <c r="HS218" s="11">
        <f t="shared" si="2056"/>
        <v>-8.126952969199951E-4</v>
      </c>
      <c r="HT218" s="10">
        <f t="shared" si="2057"/>
        <v>91.729620789436979</v>
      </c>
      <c r="HU218" s="9">
        <f t="shared" si="2058"/>
        <v>87.433888705227886</v>
      </c>
      <c r="HV218" s="9">
        <f t="shared" si="2059"/>
        <v>96.000913103106654</v>
      </c>
      <c r="HW218" s="120">
        <f t="shared" si="2060"/>
        <v>91.717400904167278</v>
      </c>
      <c r="HX218" s="15">
        <f t="shared" si="2061"/>
        <v>-8.3543629821283816E-4</v>
      </c>
      <c r="HY218" s="12"/>
      <c r="HZ218" s="11">
        <f t="shared" si="2062"/>
        <v>-8.2291895719260562E-4</v>
      </c>
      <c r="IA218" s="10">
        <f t="shared" si="2063"/>
        <v>91.800191402018868</v>
      </c>
      <c r="IB218" s="9">
        <f t="shared" si="2064"/>
        <v>87.453069820390098</v>
      </c>
      <c r="IC218" s="9">
        <f t="shared" si="2065"/>
        <v>96.124670869237434</v>
      </c>
      <c r="ID218" s="120">
        <f t="shared" si="2066"/>
        <v>91.788870344813773</v>
      </c>
      <c r="IE218" s="15">
        <f t="shared" si="2067"/>
        <v>-8.4563437004117441E-4</v>
      </c>
      <c r="IF218" s="12"/>
      <c r="IG218" s="11">
        <f t="shared" si="2068"/>
        <v>-8.3321837341604043E-4</v>
      </c>
      <c r="IH218" s="10">
        <f t="shared" si="2069"/>
        <v>91.871609988039808</v>
      </c>
      <c r="II218" s="9">
        <f t="shared" si="2070"/>
        <v>87.472722076887706</v>
      </c>
      <c r="IJ218" s="9">
        <f t="shared" si="2071"/>
        <v>96.249601173962347</v>
      </c>
      <c r="IK218" s="120">
        <f t="shared" si="2072"/>
        <v>91.861161625425027</v>
      </c>
      <c r="IL218" s="15">
        <f t="shared" si="2073"/>
        <v>-8.5590084049920858E-4</v>
      </c>
      <c r="IM218" s="12"/>
      <c r="IN218" s="11">
        <f t="shared" si="2074"/>
        <v>-8.4358730277273595E-4</v>
      </c>
      <c r="IO218" s="10">
        <f t="shared" si="2075"/>
        <v>91.94385375308201</v>
      </c>
      <c r="IP218" s="9">
        <f t="shared" si="2076"/>
        <v>87.492854408587903</v>
      </c>
      <c r="IQ218" s="9">
        <f t="shared" si="2077"/>
        <v>96.375648562288362</v>
      </c>
      <c r="IR218" s="120">
        <f t="shared" si="2078"/>
        <v>91.934251485438125</v>
      </c>
      <c r="IS218" s="15">
        <f t="shared" si="2079"/>
        <v>-8.6622943053501773E-4</v>
      </c>
      <c r="IT218" s="12"/>
      <c r="IU218" s="11">
        <f t="shared" si="2080"/>
        <v>-8.5401943726694306E-4</v>
      </c>
      <c r="IV218" s="10">
        <f t="shared" si="2081"/>
        <v>92.016899407735878</v>
      </c>
      <c r="IW218" s="9">
        <f t="shared" si="2082"/>
        <v>87.513475566191829</v>
      </c>
      <c r="IX218" s="9">
        <f t="shared" si="2083"/>
        <v>96.502756619504808</v>
      </c>
      <c r="IY218" s="120">
        <f t="shared" si="2084"/>
        <v>92.008116092848326</v>
      </c>
      <c r="IZ218" s="15">
        <f t="shared" si="2085"/>
        <v>-8.7661378536917653E-4</v>
      </c>
      <c r="JA218" s="12"/>
      <c r="JB218" s="11">
        <f t="shared" si="2086"/>
        <v>-8.6450839089484454E-4</v>
      </c>
      <c r="JC218" s="10">
        <f t="shared" si="2087"/>
        <v>92.090723085373298</v>
      </c>
      <c r="JD218" s="9">
        <f t="shared" si="2088"/>
        <v>87.534594100008803</v>
      </c>
      <c r="JE218" s="9">
        <f t="shared" si="2089"/>
        <v>96.630868312405582</v>
      </c>
      <c r="JF218" s="120">
        <f t="shared" si="2090"/>
        <v>92.0827312062072</v>
      </c>
      <c r="JG218" s="15">
        <f t="shared" si="2091"/>
        <v>-8.8704750944975687E-4</v>
      </c>
      <c r="JH218" s="12"/>
      <c r="JI218" s="11">
        <f t="shared" si="2092"/>
        <v>-8.7504773474565765E-4</v>
      </c>
      <c r="JJ218" s="10">
        <f t="shared" si="2093"/>
        <v>92.165300504650929</v>
      </c>
      <c r="JK218" s="9">
        <f t="shared" si="2094"/>
        <v>87.556218344013971</v>
      </c>
      <c r="JL218" s="9">
        <f t="shared" si="2095"/>
        <v>96.759926048670479</v>
      </c>
      <c r="JM218" s="120">
        <f t="shared" si="2096"/>
        <v>92.158072196342232</v>
      </c>
      <c r="JN218" s="15">
        <f t="shared" si="2097"/>
        <v>-8.975241737977387E-4</v>
      </c>
      <c r="JO218" s="12"/>
      <c r="JP218" s="11">
        <f t="shared" si="2098"/>
        <v>-8.8563100437816244E-4</v>
      </c>
      <c r="JQ218" s="10">
        <f t="shared" si="2099"/>
        <v>92.240606991116053</v>
      </c>
      <c r="JR218" s="9">
        <f t="shared" si="2100"/>
        <v>87.578356399967419</v>
      </c>
      <c r="JS218" s="9">
        <f t="shared" si="2101"/>
        <v>96.889871738694026</v>
      </c>
      <c r="JT218" s="120">
        <f t="shared" si="2102"/>
        <v>92.23411406933073</v>
      </c>
      <c r="JU218" s="15">
        <f t="shared" si="2103"/>
        <v>-9.0803732358506835E-4</v>
      </c>
      <c r="JV218" s="12"/>
      <c r="JW218" s="11">
        <f t="shared" si="2104"/>
        <v>-8.9625170743715197E-4</v>
      </c>
      <c r="JX218" s="10">
        <f t="shared" si="2105"/>
        <v>92.316617500088597</v>
      </c>
      <c r="JY218" s="9">
        <f t="shared" si="2106"/>
        <v>87.601016121652449</v>
      </c>
      <c r="JZ218" s="9">
        <f t="shared" si="2107"/>
        <v>97.02064686013027</v>
      </c>
      <c r="KA218" s="120">
        <f t="shared" si="2108"/>
        <v>92.31083149089136</v>
      </c>
      <c r="KB218" s="15">
        <f t="shared" si="2109"/>
        <v>-9.1858048596596539E-4</v>
      </c>
      <c r="KC218" s="12"/>
      <c r="KD218" s="11">
        <f t="shared" si="2110"/>
        <v>-9.0690333153050989E-4</v>
      </c>
      <c r="KE218" s="10">
        <f t="shared" si="2111"/>
        <v>92.393306640984292</v>
      </c>
      <c r="KF218" s="9">
        <f t="shared" si="2112"/>
        <v>87.624205099294116</v>
      </c>
      <c r="KG218" s="9">
        <f t="shared" si="2113"/>
        <v>97.15219252486699</v>
      </c>
      <c r="KH218" s="120">
        <f t="shared" si="2114"/>
        <v>92.38819881208056</v>
      </c>
      <c r="KI218" s="15">
        <f t="shared" si="2115"/>
        <v>-9.2914717812756637E-4</v>
      </c>
      <c r="KJ218" s="12"/>
      <c r="KK218" s="11">
        <f t="shared" si="2116"/>
        <v>-9.1757935233299152E-4</v>
      </c>
      <c r="KL218" s="10">
        <f t="shared" si="2117"/>
        <v>92.470648702966514</v>
      </c>
      <c r="KM218" s="9">
        <f t="shared" si="2118"/>
        <v>87.647930644218491</v>
      </c>
      <c r="KN218" s="9">
        <f t="shared" si="2119"/>
        <v>97.284449548128563</v>
      </c>
      <c r="KO218" s="120">
        <f t="shared" si="2120"/>
        <v>92.466190096173534</v>
      </c>
      <c r="KP218" s="15">
        <f t="shared" si="2121"/>
        <v>-9.3973091552465452E-4</v>
      </c>
      <c r="KQ218" s="12"/>
      <c r="KR218" s="11">
        <f t="shared" si="2122"/>
        <v>-9.2827324188131963E-4</v>
      </c>
      <c r="KS218" s="10">
        <f t="shared" si="2123"/>
        <v>92.548617681807002</v>
      </c>
      <c r="KT218" s="9">
        <f t="shared" si="2124"/>
        <v>87.672199773813034</v>
      </c>
      <c r="KU218" s="9">
        <f t="shared" si="2125"/>
        <v>97.41735851940922</v>
      </c>
      <c r="KV218" s="120">
        <f t="shared" si="2126"/>
        <v>92.54477914661112</v>
      </c>
      <c r="KW218" s="15">
        <f t="shared" si="2127"/>
        <v>-9.5032522026354657E-4</v>
      </c>
      <c r="KX218" s="12"/>
      <c r="KY218" s="11">
        <f t="shared" si="2128"/>
        <v>-9.3897847702549672E-4</v>
      </c>
      <c r="KZ218" s="10">
        <f t="shared" si="2129"/>
        <v>92.627187307836635</v>
      </c>
      <c r="LA218" s="9">
        <f t="shared" si="2130"/>
        <v>87.697019196847606</v>
      </c>
      <c r="LB218" s="9">
        <f t="shared" si="2131"/>
        <v>97.550859874910927</v>
      </c>
      <c r="LC218" s="120">
        <f t="shared" si="2132"/>
        <v>92.623939535879259</v>
      </c>
      <c r="LD218" s="15">
        <f t="shared" si="2133"/>
        <v>-9.6092362959753223E-4</v>
      </c>
      <c r="LE218" s="12"/>
      <c r="LF218" s="11">
        <f t="shared" si="2134"/>
        <v>-9.4968854799852283E-4</v>
      </c>
      <c r="LG218" s="10">
        <f t="shared" si="2135"/>
        <v>92.70633107485304</v>
      </c>
      <c r="LH218" s="9">
        <f t="shared" si="2136"/>
        <v>87.72239529921427</v>
      </c>
      <c r="LI218" s="9">
        <f t="shared" si="2137"/>
        <v>97.684893971169984</v>
      </c>
      <c r="LJ218" s="120">
        <f t="shared" si="2138"/>
        <v>92.70364463519212</v>
      </c>
      <c r="LK218" s="15">
        <f t="shared" si="2139"/>
        <v>-9.7151970449737386E-4</v>
      </c>
      <c r="LL218" s="12"/>
      <c r="LM218" s="11">
        <f t="shared" si="2140"/>
        <v>-9.6039696706781393E-4</v>
      </c>
      <c r="LN218" s="10">
        <f t="shared" si="2141"/>
        <v>92.786022269856119</v>
      </c>
      <c r="LO218" s="9">
        <f t="shared" si="2142"/>
        <v>87.748334130142794</v>
      </c>
      <c r="LP218" s="9">
        <f t="shared" si="2143"/>
        <v>97.819401159541485</v>
      </c>
      <c r="LQ218" s="120">
        <f t="shared" si="2144"/>
        <v>92.783867644842132</v>
      </c>
      <c r="LR218" s="15">
        <f t="shared" si="2145"/>
        <v>-9.8210703825910169E-4</v>
      </c>
      <c r="LS218" s="12"/>
      <c r="LT218" s="11">
        <f t="shared" si="2146"/>
        <v>-9.7109727723018865E-4</v>
      </c>
      <c r="LU218" s="10">
        <f t="shared" si="2147"/>
        <v>92.866234003474119</v>
      </c>
      <c r="LV218" s="9">
        <f t="shared" si="2148"/>
        <v>87.774841388946754</v>
      </c>
      <c r="LW218" s="9">
        <f t="shared" si="2149"/>
        <v>97.954321861211881</v>
      </c>
      <c r="LX218" s="120">
        <f t="shared" si="2150"/>
        <v>92.864581625079325</v>
      </c>
      <c r="LY218" s="15">
        <f t="shared" si="2151"/>
        <v>-9.9267926511155402E-4</v>
      </c>
      <c r="LZ218" s="12"/>
      <c r="MA218" s="11">
        <f t="shared" si="2152"/>
        <v>-9.8178306091260153E-4</v>
      </c>
      <c r="MB218" s="10">
        <f t="shared" si="2153"/>
        <v>92.946939240942356</v>
      </c>
      <c r="MC218" s="9">
        <f t="shared" si="2154"/>
        <v>87.801922412352781</v>
      </c>
      <c r="MD218" s="9">
        <f t="shared" si="2155"/>
        <v>98.089596642409489</v>
      </c>
      <c r="ME218" s="120">
        <f t="shared" si="2156"/>
        <v>92.945759527381142</v>
      </c>
      <c r="MF218" s="15">
        <f t="shared" si="2157"/>
        <v>-1.0032300687863418E-3</v>
      </c>
      <c r="MG218" s="12"/>
      <c r="MH218" s="11">
        <f t="shared" si="2158"/>
        <v>-9.9244794864091304E-4</v>
      </c>
      <c r="MI218" s="10">
        <f t="shared" si="2159"/>
        <v>93.028110833495276</v>
      </c>
      <c r="MJ218" s="9">
        <f t="shared" si="2160"/>
        <v>87.82958216246314</v>
      </c>
      <c r="MK218" s="9">
        <f t="shared" si="2161"/>
        <v>98.225166288993066</v>
      </c>
      <c r="ML218" s="120">
        <f t="shared" si="2162"/>
        <v>93.027374225728096</v>
      </c>
      <c r="MM218" s="15">
        <f t="shared" si="2163"/>
        <v>-1.013753190965428E-3</v>
      </c>
      <c r="MN218" s="12"/>
      <c r="MO218" s="11">
        <f t="shared" si="2164"/>
        <v>-1.0030856275911645E-3</v>
      </c>
      <c r="MP218" s="10">
        <f t="shared" si="2165"/>
        <v>93.109721549784808</v>
      </c>
      <c r="MQ218" s="9">
        <f t="shared" si="2166"/>
        <v>87.857825215396204</v>
      </c>
      <c r="MR218" s="9">
        <f t="shared" si="2167"/>
        <v>98.360971617772293</v>
      </c>
      <c r="MS218" s="120">
        <f t="shared" si="2168"/>
        <v>93.109398416584241</v>
      </c>
      <c r="MT218" s="15">
        <f t="shared" si="2169"/>
        <v>-1.0242424139892958E-3</v>
      </c>
      <c r="MU218" s="12"/>
      <c r="MV218" s="11">
        <f t="shared" si="2170"/>
        <v>-1.0136898242662086E-3</v>
      </c>
      <c r="MW218" s="10">
        <f t="shared" si="2171"/>
        <v>93.191743975306821</v>
      </c>
      <c r="MX218" s="9">
        <f t="shared" si="2172"/>
        <v>87.886655749205772</v>
      </c>
      <c r="MY218" s="9">
        <f t="shared" si="1385"/>
        <v>98.496953743963971</v>
      </c>
      <c r="MZ218" s="120">
        <f t="shared" si="2173"/>
        <v>93.191804746584864</v>
      </c>
      <c r="NA218" s="15">
        <f t="shared" si="2174"/>
        <v>-1.0346915881167193E-3</v>
      </c>
      <c r="NB218" s="12"/>
      <c r="NC218" s="11">
        <f t="shared" si="1828"/>
        <v>-1.0242543319654439E-3</v>
      </c>
      <c r="ND218" s="10">
        <f t="shared" si="1632"/>
        <v>93.27415064077843</v>
      </c>
      <c r="NE218" s="9">
        <f t="shared" si="1386"/>
        <v>87.916077533573485</v>
      </c>
      <c r="NF218" s="9">
        <f t="shared" si="1387"/>
        <v>98.633054382966364</v>
      </c>
      <c r="NG218" s="120">
        <f t="shared" si="1633"/>
        <v>93.274565958269932</v>
      </c>
      <c r="NH218" s="15">
        <f t="shared" si="1634"/>
        <v>-1.0450946619582823E-3</v>
      </c>
      <c r="NI218" s="12"/>
      <c r="NJ218" s="11">
        <f t="shared" si="1829"/>
        <v>-1.0347730414579993E-3</v>
      </c>
      <c r="NK218" s="10">
        <f t="shared" si="1635"/>
        <v>93.356914168706311</v>
      </c>
      <c r="NL218" s="9">
        <f t="shared" si="1388"/>
        <v>87.946093921569968</v>
      </c>
      <c r="NM218" s="9">
        <f t="shared" si="1389"/>
        <v>98.769215749852989</v>
      </c>
      <c r="NN218" s="120">
        <f t="shared" si="1636"/>
        <v>93.357654835711486</v>
      </c>
      <c r="NO218" s="15">
        <f t="shared" si="1637"/>
        <v>-1.0554456734786673E-3</v>
      </c>
      <c r="NP218" s="12"/>
      <c r="NQ218" s="11">
        <f t="shared" si="1830"/>
        <v>-1.0452399320152721E-3</v>
      </c>
      <c r="NR218" s="10">
        <f t="shared" si="1638"/>
        <v>93.440007218770319</v>
      </c>
      <c r="NS218" s="9">
        <f t="shared" si="1390"/>
        <v>87.976707841319651</v>
      </c>
      <c r="NT218" s="9">
        <f t="shared" si="1391"/>
        <v>98.905380488092732</v>
      </c>
      <c r="NU218" s="120">
        <f t="shared" si="1639"/>
        <v>93.441044164706199</v>
      </c>
      <c r="NV218" s="15">
        <f t="shared" si="1640"/>
        <v>-1.0657387438584485E-3</v>
      </c>
      <c r="NW218" s="12"/>
      <c r="NX218" s="11">
        <f t="shared" si="1831"/>
        <v>-1.0556490653170813E-3</v>
      </c>
      <c r="NY218" s="10">
        <f t="shared" si="1641"/>
        <v>93.523402447852106</v>
      </c>
      <c r="NZ218" s="9">
        <f t="shared" si="1392"/>
        <v>88.007921787722083</v>
      </c>
      <c r="OA218" s="9">
        <f t="shared" si="1393"/>
        <v>99.041491054220586</v>
      </c>
      <c r="OB218" s="120">
        <f t="shared" si="1642"/>
        <v>93.524706420971341</v>
      </c>
      <c r="OC218" s="15">
        <f t="shared" si="1643"/>
        <v>-1.0759680182959237E-3</v>
      </c>
      <c r="OD218" s="12"/>
      <c r="OE218" s="11">
        <f t="shared" si="1832"/>
        <v>-1.0659945259917732E-3</v>
      </c>
      <c r="OF218" s="10">
        <f t="shared" si="1644"/>
        <v>93.607072196504987</v>
      </c>
      <c r="OG218" s="9">
        <f t="shared" si="1394"/>
        <v>88.039737811086681</v>
      </c>
      <c r="OH218" s="9">
        <f t="shared" si="1395"/>
        <v>99.177491195190456</v>
      </c>
      <c r="OI218" s="120">
        <f t="shared" si="1645"/>
        <v>93.608614503138568</v>
      </c>
      <c r="OJ218" s="15">
        <f t="shared" si="1646"/>
        <v>-1.0861278111834352E-3</v>
      </c>
      <c r="OK218" s="12"/>
      <c r="OL218" s="11">
        <f t="shared" si="1833"/>
        <v>-1.0762705676965686E-3</v>
      </c>
      <c r="OM218" s="10">
        <f t="shared" si="1647"/>
        <v>93.690989226217113</v>
      </c>
      <c r="ON218" s="9">
        <f t="shared" si="1396"/>
        <v>88.072157514697906</v>
      </c>
      <c r="OO218" s="9">
        <f t="shared" si="1397"/>
        <v>99.313325327907265</v>
      </c>
      <c r="OP218" s="120">
        <f t="shared" si="1648"/>
        <v>93.692741421302586</v>
      </c>
      <c r="OQ218" s="15">
        <f t="shared" si="1649"/>
        <v>-1.0962125458382304E-3</v>
      </c>
      <c r="OR218" s="12"/>
      <c r="OS218" s="11">
        <f t="shared" si="1834"/>
        <v>-1.0864715526015247E-3</v>
      </c>
      <c r="OT218" s="10">
        <f t="shared" si="1650"/>
        <v>93.775126406302633</v>
      </c>
      <c r="OU218" s="9">
        <f t="shared" si="1398"/>
        <v>88.105182049432798</v>
      </c>
      <c r="OV218" s="9">
        <f t="shared" si="1399"/>
        <v>99.448937424288616</v>
      </c>
      <c r="OW218" s="120">
        <f t="shared" si="1651"/>
        <v>93.777059736860707</v>
      </c>
      <c r="OX218" s="15">
        <f t="shared" si="1652"/>
        <v>-1.1062166463011425E-3</v>
      </c>
      <c r="OY218" s="12"/>
      <c r="OZ218" s="11">
        <f t="shared" si="1835"/>
        <v>-1.0965918426365322E-3</v>
      </c>
      <c r="PA218" s="10">
        <f t="shared" si="1653"/>
        <v>93.85945615054527</v>
      </c>
      <c r="PB218" s="9">
        <f t="shared" si="1400"/>
        <v>88.138812102325033</v>
      </c>
      <c r="PC218" s="9">
        <f t="shared" si="1401"/>
        <v>99.584273289364916</v>
      </c>
      <c r="PD218" s="120">
        <f t="shared" si="1654"/>
        <v>93.861542695844975</v>
      </c>
      <c r="PE218" s="15">
        <f t="shared" si="1655"/>
        <v>-1.1161347606068312E-3</v>
      </c>
      <c r="PF218" s="12"/>
      <c r="PG218" s="11">
        <f t="shared" si="1836"/>
        <v>-1.1066260241505851E-3</v>
      </c>
      <c r="PH218" s="10">
        <f t="shared" si="1656"/>
        <v>93.943951557313824</v>
      </c>
      <c r="PI218" s="9">
        <f t="shared" si="1402"/>
        <v>88.17304789906666</v>
      </c>
      <c r="PJ218" s="9">
        <f t="shared" si="1403"/>
        <v>99.719278209362159</v>
      </c>
      <c r="PK218" s="120">
        <f t="shared" si="1657"/>
        <v>93.946163054214409</v>
      </c>
      <c r="PL218" s="15">
        <f t="shared" si="1658"/>
        <v>-1.1259615311863184E-3</v>
      </c>
      <c r="PM218" s="12"/>
      <c r="PN218" s="11">
        <f t="shared" si="1837"/>
        <v>-1.1165686770538985E-3</v>
      </c>
      <c r="PO218" s="10">
        <f t="shared" si="1659"/>
        <v>94.028585228021043</v>
      </c>
      <c r="PP218" s="9">
        <f t="shared" si="1404"/>
        <v>88.207889193161165</v>
      </c>
      <c r="PQ218" s="9">
        <f t="shared" si="1405"/>
        <v>99.853898952556435</v>
      </c>
      <c r="PR218" s="120">
        <f t="shared" si="1660"/>
        <v>94.0308940728588</v>
      </c>
      <c r="PS218" s="15">
        <f t="shared" si="1661"/>
        <v>-1.1356917910434364E-3</v>
      </c>
      <c r="PT218" s="12"/>
      <c r="PU218" s="11">
        <f t="shared" si="1838"/>
        <v>-1.1264145722413932E-3</v>
      </c>
      <c r="PV218" s="10">
        <f t="shared" si="1662"/>
        <v>94.113330268203228</v>
      </c>
      <c r="PW218" s="9">
        <f t="shared" si="1406"/>
        <v>88.243335267568142</v>
      </c>
      <c r="PX218" s="9">
        <f t="shared" si="1407"/>
        <v>99.988081889219501</v>
      </c>
      <c r="PY218" s="120">
        <f t="shared" si="1663"/>
        <v>94.115708578393821</v>
      </c>
      <c r="PZ218" s="15">
        <f t="shared" si="1664"/>
        <v>-1.1453203802559058E-3</v>
      </c>
      <c r="QA218" s="12"/>
      <c r="QB218" s="11">
        <f t="shared" si="1839"/>
        <v>-1.1361584870805458E-3</v>
      </c>
      <c r="QC218" s="10">
        <f t="shared" si="1665"/>
        <v>94.198159342780258</v>
      </c>
      <c r="QD218" s="9">
        <f t="shared" si="1408"/>
        <v>88.279384925577588</v>
      </c>
      <c r="QE218" s="9">
        <f t="shared" si="1409"/>
        <v>100.12177478891128</v>
      </c>
      <c r="QF218" s="120">
        <f t="shared" si="1666"/>
        <v>94.200579857244435</v>
      </c>
      <c r="QG218" s="15">
        <f t="shared" si="1667"/>
        <v>-1.1548423221330398E-3</v>
      </c>
      <c r="QH218" s="12"/>
      <c r="QI218" s="11">
        <f t="shared" si="1840"/>
        <v>-1.1457953827167554E-3</v>
      </c>
      <c r="QJ218" s="10">
        <f t="shared" si="1668"/>
        <v>94.283045575723577</v>
      </c>
      <c r="QK218" s="9">
        <f t="shared" si="1410"/>
        <v>88.316036493165726</v>
      </c>
      <c r="QL218" s="9">
        <f t="shared" si="1411"/>
        <v>100.25492515525458</v>
      </c>
      <c r="QM218" s="120">
        <f t="shared" si="1669"/>
        <v>94.285480824210154</v>
      </c>
      <c r="QN218" s="15">
        <f t="shared" si="1670"/>
        <v>-1.1642526605971115E-3</v>
      </c>
      <c r="QO218" s="12"/>
      <c r="QP218" s="11">
        <f t="shared" si="1841"/>
        <v>-1.1553202405487442E-3</v>
      </c>
      <c r="QQ218" s="10">
        <f t="shared" si="1671"/>
        <v>94.367961713663959</v>
      </c>
      <c r="QR218" s="9">
        <f t="shared" si="1412"/>
        <v>88.353287811714011</v>
      </c>
      <c r="QS218" s="9">
        <f t="shared" si="1413"/>
        <v>100.3874851974918</v>
      </c>
      <c r="QT218" s="120">
        <f t="shared" si="1672"/>
        <v>94.370386504602905</v>
      </c>
      <c r="QU218" s="15">
        <f t="shared" si="1673"/>
        <v>-1.1735469457080287E-3</v>
      </c>
      <c r="QV218" s="12"/>
      <c r="QW218" s="11">
        <f t="shared" si="1842"/>
        <v>-1.1647285508655496E-3</v>
      </c>
      <c r="QX218" s="10">
        <f t="shared" si="1674"/>
        <v>94.452882623708888</v>
      </c>
      <c r="QY218" s="9">
        <f t="shared" si="1414"/>
        <v>88.391136262397012</v>
      </c>
      <c r="QZ218" s="9">
        <f t="shared" si="1415"/>
        <v>100.51943599868457</v>
      </c>
      <c r="RA218" s="120">
        <f t="shared" si="1675"/>
        <v>94.455286130540799</v>
      </c>
      <c r="RB218" s="15">
        <f t="shared" si="1676"/>
        <v>-1.1827235881117189E-3</v>
      </c>
      <c r="RC218" s="12"/>
      <c r="RD218" s="11">
        <f t="shared" si="1843"/>
        <v>-1.1740186823933731E-3</v>
      </c>
      <c r="RE218" s="10">
        <f t="shared" si="1677"/>
        <v>94.537797466840487</v>
      </c>
      <c r="RF218" s="9">
        <f t="shared" si="1416"/>
        <v>88.42957894521254</v>
      </c>
      <c r="RG218" s="9">
        <f t="shared" si="1417"/>
        <v>100.65076877800367</v>
      </c>
      <c r="RH218" s="120">
        <f t="shared" si="1678"/>
        <v>94.54017386160811</v>
      </c>
      <c r="RI218" s="15">
        <f t="shared" si="1679"/>
        <v>-1.1917820143236004E-3</v>
      </c>
      <c r="RJ218" s="12"/>
      <c r="RK218" s="11">
        <f t="shared" si="1844"/>
        <v>-1.1831900265886787E-3</v>
      </c>
      <c r="RL218" s="10">
        <f t="shared" si="1680"/>
        <v>94.622700361790905</v>
      </c>
      <c r="RM218" s="9">
        <f t="shared" si="1418"/>
        <v>88.468612744581151</v>
      </c>
      <c r="RN218" s="9">
        <f t="shared" si="1419"/>
        <v>100.78147580369675</v>
      </c>
      <c r="RO218" s="120">
        <f t="shared" si="1681"/>
        <v>94.625044274138958</v>
      </c>
      <c r="RP218" s="15">
        <f t="shared" si="1682"/>
        <v>-1.2007217741852286E-3</v>
      </c>
      <c r="RQ218" s="12"/>
      <c r="RR218" s="11">
        <f t="shared" si="1845"/>
        <v>-1.1922420996282193E-3</v>
      </c>
      <c r="RS218" s="10">
        <f t="shared" si="1683"/>
        <v>94.707585846158509</v>
      </c>
      <c r="RT218" s="9">
        <f t="shared" si="1420"/>
        <v>88.508234338640065</v>
      </c>
      <c r="RU218" s="9">
        <f t="shared" si="1421"/>
        <v>100.91155034977523</v>
      </c>
      <c r="RV218" s="120">
        <f t="shared" si="1684"/>
        <v>94.709892344207645</v>
      </c>
      <c r="RW218" s="15">
        <f t="shared" si="1685"/>
        <v>-1.2095425357341678E-3</v>
      </c>
      <c r="RX218" s="12"/>
      <c r="RY218" s="11">
        <f t="shared" si="1846"/>
        <v>-1.2011745372825177E-3</v>
      </c>
      <c r="RZ218" s="10">
        <f t="shared" si="1686"/>
        <v>94.792448859387434</v>
      </c>
      <c r="SA218" s="9">
        <f t="shared" si="1422"/>
        <v>88.54844020853227</v>
      </c>
      <c r="SB218" s="9">
        <f t="shared" si="1423"/>
        <v>101.0409866529549</v>
      </c>
      <c r="SC218" s="120">
        <f t="shared" si="1687"/>
        <v>94.794713430743585</v>
      </c>
      <c r="SD218" s="15">
        <f t="shared" si="1688"/>
        <v>-1.2182440800991015E-3</v>
      </c>
      <c r="SE218" s="12"/>
      <c r="SF218" s="11">
        <f t="shared" si="1847"/>
        <v>-1.2099870898108346E-3</v>
      </c>
      <c r="SG218" s="10">
        <f t="shared" si="1689"/>
        <v>94.877284725864939</v>
      </c>
      <c r="SH218" s="9">
        <f t="shared" si="1424"/>
        <v>88.589226647665868</v>
      </c>
      <c r="SI218" s="9">
        <f t="shared" si="1425"/>
        <v>101.16977986995627</v>
      </c>
      <c r="SJ218" s="120">
        <f t="shared" si="1690"/>
        <v>94.87950325881107</v>
      </c>
      <c r="SK218" s="15">
        <f t="shared" si="1691"/>
        <v>-1.2268262964328961E-3</v>
      </c>
      <c r="SL218" s="12"/>
      <c r="SM218" s="11">
        <f t="shared" si="1848"/>
        <v>-1.2186796168906589E-3</v>
      </c>
      <c r="SN218" s="10">
        <f t="shared" si="1692"/>
        <v>94.962089138177532</v>
      </c>
      <c r="SO218" s="9">
        <f t="shared" si="1426"/>
        <v>88.630589770920295</v>
      </c>
      <c r="SP218" s="9">
        <f t="shared" si="1427"/>
        <v>101.29792603525478</v>
      </c>
      <c r="SQ218" s="120">
        <f t="shared" si="1693"/>
        <v>94.964257903087542</v>
      </c>
      <c r="SR218" s="15">
        <f t="shared" si="1694"/>
        <v>-1.2352891768947418E-3</v>
      </c>
      <c r="SS218" s="12"/>
      <c r="ST218" s="11">
        <f t="shared" si="1849"/>
        <v>-1.2272520825929612E-3</v>
      </c>
      <c r="SU218" s="10">
        <f t="shared" si="1695"/>
        <v>95.046858140559692</v>
      </c>
      <c r="SV218" s="9">
        <f t="shared" si="1428"/>
        <v>88.672525523777338</v>
      </c>
      <c r="SW218" s="9">
        <f t="shared" si="1429"/>
        <v>101.42542201936801</v>
      </c>
      <c r="SX218" s="120">
        <f t="shared" si="1696"/>
        <v>95.048973771572676</v>
      </c>
      <c r="SY218" s="15">
        <f t="shared" si="1697"/>
        <v>-1.2436328116919764E-3</v>
      </c>
      <c r="SZ218" s="12"/>
      <c r="TA218" s="11">
        <f t="shared" si="1850"/>
        <v>-1.2357045504140999E-3</v>
      </c>
      <c r="TB218" s="10">
        <f t="shared" si="1698"/>
        <v>95.131588112568281</v>
      </c>
      <c r="TC218" s="9">
        <f t="shared" si="1430"/>
        <v>88.715029691356747</v>
      </c>
      <c r="TD218" s="9">
        <f t="shared" si="1431"/>
        <v>101.55226548775957</v>
      </c>
      <c r="TE218" s="120">
        <f t="shared" si="1699"/>
        <v>95.133647589558166</v>
      </c>
      <c r="TF218" s="15">
        <f t="shared" si="1700"/>
        <v>-1.2518573841913633E-3</v>
      </c>
      <c r="TG218" s="12"/>
      <c r="TH218" s="11">
        <f t="shared" si="1851"/>
        <v>-1.2440371783743024E-3</v>
      </c>
      <c r="TI218" s="10">
        <f t="shared" si="1701"/>
        <v>95.216275753012681</v>
      </c>
      <c r="TJ218" s="9">
        <f t="shared" si="1432"/>
        <v>88.7580979073376</v>
      </c>
      <c r="TK218" s="9">
        <f t="shared" si="1433"/>
        <v>101.67845486042731</v>
      </c>
      <c r="TL218" s="120">
        <f t="shared" si="1702"/>
        <v>95.218276383882454</v>
      </c>
      <c r="TM218" s="15">
        <f t="shared" si="1703"/>
        <v>-1.2599631661082261E-3</v>
      </c>
      <c r="TN218" s="12"/>
      <c r="TO218" s="11">
        <f t="shared" si="1852"/>
        <v>-1.2522502141913919E-3</v>
      </c>
      <c r="TP218" s="10">
        <f t="shared" si="1704"/>
        <v>95.300918064165643</v>
      </c>
      <c r="TQ218" s="9">
        <f t="shared" si="1434"/>
        <v>88.801725662748069</v>
      </c>
      <c r="TR218" s="9">
        <f t="shared" si="1435"/>
        <v>101.80398927224341</v>
      </c>
      <c r="TS218" s="120">
        <f t="shared" si="1705"/>
        <v>95.302857467495741</v>
      </c>
      <c r="TT218" s="15">
        <f t="shared" si="1706"/>
        <v>-1.2679505127817642E-3</v>
      </c>
      <c r="TU218" s="12"/>
      <c r="TV218" s="11">
        <f t="shared" si="1853"/>
        <v>-1.2603439905382392E-3</v>
      </c>
      <c r="TW218" s="10">
        <f t="shared" si="1707"/>
        <v>95.385512336280314</v>
      </c>
      <c r="TX218" s="9">
        <f t="shared" si="1436"/>
        <v>88.845908314607911</v>
      </c>
      <c r="TY218" s="9">
        <f t="shared" si="1437"/>
        <v>101.92886853410064</v>
      </c>
      <c r="TZ218" s="120">
        <f t="shared" si="1708"/>
        <v>95.38738842435427</v>
      </c>
      <c r="UA218" s="15">
        <f t="shared" si="1709"/>
        <v>-1.2758198585433129E-3</v>
      </c>
      <c r="UB218" s="12"/>
      <c r="UC218" s="11">
        <f t="shared" si="1854"/>
        <v>-1.2683189203909582E-3</v>
      </c>
      <c r="UD218" s="10">
        <f t="shared" si="1710"/>
        <v>95.470056132433186</v>
      </c>
      <c r="UE218" s="9">
        <f t="shared" si="1438"/>
        <v>88.890641094409247</v>
      </c>
      <c r="UF218" s="9">
        <f t="shared" si="1439"/>
        <v>102.053093094915</v>
      </c>
      <c r="UG218" s="120">
        <f t="shared" si="1711"/>
        <v>95.471867094662116</v>
      </c>
      <c r="UH218" s="15">
        <f t="shared" si="1712"/>
        <v>-1.2835717121839195E-3</v>
      </c>
      <c r="UI218" s="12"/>
      <c r="UJ218" s="11">
        <f t="shared" si="1855"/>
        <v>-1.2761754924743652E-3</v>
      </c>
      <c r="UK218" s="10">
        <f t="shared" si="1713"/>
        <v>95.554547273711336</v>
      </c>
      <c r="UL218" s="9">
        <f t="shared" si="1440"/>
        <v>88.935919116422781</v>
      </c>
      <c r="UM218" s="9">
        <f t="shared" si="1441"/>
        <v>102.17666400452904</v>
      </c>
      <c r="UN218" s="120">
        <f t="shared" si="1714"/>
        <v>95.556291560475913</v>
      </c>
      <c r="UO218" s="15">
        <f t="shared" si="1715"/>
        <v>-1.2912066525267499E-3</v>
      </c>
      <c r="UP218" s="12"/>
      <c r="UQ218" s="11">
        <f t="shared" si="1856"/>
        <v>-1.2839142668104344E-3</v>
      </c>
      <c r="UR218" s="10">
        <f t="shared" si="1716"/>
        <v>95.638983824759961</v>
      </c>
      <c r="US218" s="9">
        <f t="shared" si="1442"/>
        <v>88.98173738581788</v>
      </c>
      <c r="UT218" s="9">
        <f t="shared" si="1443"/>
        <v>102.29958287755613</v>
      </c>
      <c r="UU218" s="120">
        <f t="shared" si="1717"/>
        <v>95.640660131687014</v>
      </c>
      <c r="UV218" s="15">
        <f t="shared" si="1718"/>
        <v>-1.2987253241094111E-3</v>
      </c>
      <c r="UW218" s="12"/>
      <c r="UX218" s="11">
        <f t="shared" si="1857"/>
        <v>-1.2915358703750441E-3</v>
      </c>
      <c r="UY218" s="10">
        <f t="shared" si="1719"/>
        <v>95.72336407970505</v>
      </c>
      <c r="UZ218" s="9">
        <f t="shared" si="1444"/>
        <v>89.028090806586405</v>
      </c>
      <c r="VA218" s="9">
        <f t="shared" si="1445"/>
        <v>102.42185185819163</v>
      </c>
      <c r="VB218" s="120">
        <f t="shared" si="1720"/>
        <v>95.724971332389018</v>
      </c>
      <c r="VC218" s="15">
        <f t="shared" si="1721"/>
        <v>-1.3061284329797102E-3</v>
      </c>
      <c r="VD218" s="12"/>
      <c r="VE218" s="11">
        <f t="shared" si="1858"/>
        <v>-1.2990409928666749E-3</v>
      </c>
      <c r="VF218" s="10">
        <f t="shared" si="1722"/>
        <v>95.807686548459458</v>
      </c>
      <c r="VG218" s="9">
        <f t="shared" si="1446"/>
        <v>89.074974189261269</v>
      </c>
      <c r="VH218" s="9">
        <f t="shared" si="1447"/>
        <v>102.54347358602421</v>
      </c>
      <c r="VI218" s="120">
        <f t="shared" si="1723"/>
        <v>95.80922388764273</v>
      </c>
      <c r="VJ218" s="15">
        <f t="shared" si="1724"/>
        <v>-1.3134167426089628E-3</v>
      </c>
      <c r="VK218" s="12"/>
      <c r="VL218" s="11">
        <f t="shared" si="1859"/>
        <v>-1.3064303825913465E-3</v>
      </c>
      <c r="VM218" s="10">
        <f t="shared" si="1725"/>
        <v>95.891949943424777</v>
      </c>
      <c r="VN218" s="9">
        <f t="shared" si="1448"/>
        <v>89.122382258422121</v>
      </c>
      <c r="VO218" s="9">
        <f t="shared" si="1449"/>
        <v>102.6644511628643</v>
      </c>
      <c r="VP218" s="120">
        <f t="shared" si="1726"/>
        <v>95.893416710643208</v>
      </c>
      <c r="VQ218" s="15">
        <f t="shared" si="1727"/>
        <v>-1.3205910699252376E-3</v>
      </c>
      <c r="VR218" s="12"/>
      <c r="VS218" s="11">
        <f t="shared" si="1860"/>
        <v>-1.3137048424664165E-3</v>
      </c>
      <c r="VT218" s="10">
        <f t="shared" si="1728"/>
        <v>95.976153166594145</v>
      </c>
      <c r="VU218" s="9">
        <f t="shared" si="1450"/>
        <v>89.17030965998164</v>
      </c>
      <c r="VV218" s="9">
        <f t="shared" si="1451"/>
        <v>102.78478812060943</v>
      </c>
      <c r="VW218" s="120">
        <f t="shared" si="1729"/>
        <v>95.977548890295537</v>
      </c>
      <c r="VX218" s="15">
        <f t="shared" si="1730"/>
        <v>-1.3276522814691112E-3</v>
      </c>
      <c r="VY218" s="12"/>
      <c r="VZ218" s="11">
        <f t="shared" si="1861"/>
        <v>-1.3208652261458879E-3</v>
      </c>
      <c r="WA218" s="10">
        <f t="shared" si="1731"/>
        <v>96.060295297062794</v>
      </c>
      <c r="WB218" s="9">
        <f t="shared" si="1452"/>
        <v>89.218750968246923</v>
      </c>
      <c r="WC218" s="9">
        <f t="shared" si="1453"/>
        <v>102.90448839015517</v>
      </c>
      <c r="WD218" s="120">
        <f t="shared" si="1732"/>
        <v>96.061619679201044</v>
      </c>
      <c r="WE218" s="15">
        <f t="shared" si="1733"/>
        <v>-1.3346012896733332E-3</v>
      </c>
      <c r="WF218" s="12"/>
      <c r="WG218" s="11">
        <f t="shared" si="1862"/>
        <v>-1.3279124342688196E-3</v>
      </c>
      <c r="WH218" s="10">
        <f t="shared" si="1734"/>
        <v>96.144375578948384</v>
      </c>
      <c r="WI218" s="9">
        <f t="shared" si="1454"/>
        <v>89.267700692751873</v>
      </c>
      <c r="WJ218" s="9">
        <f t="shared" si="1455"/>
        <v>103.0235562713632</v>
      </c>
      <c r="WK218" s="120">
        <f t="shared" si="1735"/>
        <v>96.145628482057532</v>
      </c>
      <c r="WL218" s="15">
        <f t="shared" si="1736"/>
        <v>-1.3414390492679049E-3</v>
      </c>
      <c r="WM218" s="12"/>
      <c r="WN218" s="11">
        <f t="shared" si="1863"/>
        <v>-1.3348474108324951E-3</v>
      </c>
      <c r="WO218" s="10">
        <f t="shared" si="1737"/>
        <v>96.228393409724987</v>
      </c>
      <c r="WP218" s="9">
        <f t="shared" si="1456"/>
        <v>89.317153284856957</v>
      </c>
      <c r="WQ218" s="9">
        <f t="shared" si="1457"/>
        <v>103.14199640408798</v>
      </c>
      <c r="WR218" s="120">
        <f t="shared" si="1738"/>
        <v>96.229574844472467</v>
      </c>
      <c r="WS218" s="15">
        <f t="shared" si="1739"/>
        <v>-1.3481665538110695E-3</v>
      </c>
      <c r="WT218" s="12"/>
      <c r="WU218" s="11">
        <f t="shared" si="1864"/>
        <v>-1.3416711396909602E-3</v>
      </c>
      <c r="WV218" s="10">
        <f t="shared" si="1740"/>
        <v>96.312348328969932</v>
      </c>
      <c r="WW218" s="9">
        <f t="shared" si="1458"/>
        <v>89.367103144114154</v>
      </c>
      <c r="WX218" s="9">
        <f t="shared" si="1459"/>
        <v>103.25981374026478</v>
      </c>
      <c r="WY218" s="120">
        <f t="shared" si="1741"/>
        <v>96.313458442189471</v>
      </c>
      <c r="WZ218" s="15">
        <f t="shared" si="1742"/>
        <v>-1.3547848323467076E-3</v>
      </c>
      <c r="XA218" s="12"/>
      <c r="XB218" s="11">
        <f t="shared" si="1865"/>
        <v>-1.3483846411795801E-3</v>
      </c>
      <c r="XC218" s="10">
        <f t="shared" si="1743"/>
        <v>96.396240007524142</v>
      </c>
      <c r="XD218" s="9">
        <f t="shared" si="1460"/>
        <v>89.417544624395418</v>
      </c>
      <c r="XE218" s="9">
        <f t="shared" si="1461"/>
        <v>103.37701351705358</v>
      </c>
      <c r="XF218" s="120">
        <f t="shared" si="1744"/>
        <v>96.397279070724494</v>
      </c>
      <c r="XG218" s="15">
        <f t="shared" si="1745"/>
        <v>-1.3612949461877565E-3</v>
      </c>
      <c r="XH218" s="12"/>
      <c r="XI218" s="11">
        <f t="shared" si="1866"/>
        <v>-1.354988968865326E-3</v>
      </c>
      <c r="XJ218" s="10">
        <f t="shared" si="1746"/>
        <v>96.480068237062454</v>
      </c>
      <c r="XK218" s="9">
        <f t="shared" si="1462"/>
        <v>89.468472039784132</v>
      </c>
      <c r="XL218" s="9">
        <f t="shared" si="1463"/>
        <v>103.49360123103496</v>
      </c>
      <c r="XM218" s="120">
        <f t="shared" si="1747"/>
        <v>96.481036635409538</v>
      </c>
      <c r="XN218" s="15">
        <f t="shared" si="1748"/>
        <v>-1.3676979858253445E-3</v>
      </c>
      <c r="XO218" s="12"/>
      <c r="XP218" s="11">
        <f t="shared" si="1867"/>
        <v>-1.3614852064226044E-3</v>
      </c>
      <c r="XQ218" s="10">
        <f t="shared" si="1749"/>
        <v>96.563832920071974</v>
      </c>
      <c r="XR218" s="9">
        <f t="shared" si="1464"/>
        <v>89.519879670229358</v>
      </c>
      <c r="XS218" s="9">
        <f t="shared" si="1465"/>
        <v>103.60958261344878</v>
      </c>
      <c r="XT218" s="120">
        <f t="shared" si="1750"/>
        <v>96.564731141839076</v>
      </c>
      <c r="XU218" s="15">
        <f t="shared" si="1751"/>
        <v>-1.3739950679627245E-3</v>
      </c>
      <c r="XV218" s="12"/>
      <c r="XW218" s="11">
        <f t="shared" si="1868"/>
        <v>-1.3678744646338466E-3</v>
      </c>
      <c r="XX218" s="10">
        <f t="shared" si="1752"/>
        <v>96.647534060234079</v>
      </c>
      <c r="XY218" s="9">
        <f t="shared" si="1466"/>
        <v>89.571761766963931</v>
      </c>
      <c r="XZ218" s="9">
        <f t="shared" si="1467"/>
        <v>103.72496360646478</v>
      </c>
      <c r="YA218" s="120">
        <f t="shared" si="1753"/>
        <v>96.648362686714364</v>
      </c>
      <c r="YB218" s="15">
        <f t="shared" si="1754"/>
        <v>-1.3801873326728723E-3</v>
      </c>
      <c r="YC218" s="12"/>
      <c r="YD218" s="11">
        <f t="shared" si="1869"/>
        <v>-1.3741578785137936E-3</v>
      </c>
      <c r="YE218" s="10">
        <f t="shared" si="1755"/>
        <v>96.731171753205103</v>
      </c>
      <c r="YF218" s="9">
        <f t="shared" si="1468"/>
        <v>89.62411255768761</v>
      </c>
      <c r="YG218" s="9">
        <f t="shared" si="1469"/>
        <v>103.83975034047117</v>
      </c>
      <c r="YH218" s="120">
        <f t="shared" si="1756"/>
        <v>96.731931449079383</v>
      </c>
      <c r="YI218" s="15">
        <f t="shared" si="1757"/>
        <v>-1.386275940678287E-3</v>
      </c>
      <c r="YJ218" s="12"/>
      <c r="YK218" s="11">
        <f t="shared" si="1870"/>
        <v>-1.3803366045560886E-3</v>
      </c>
      <c r="YL218" s="10">
        <f t="shared" si="1758"/>
        <v>96.814746177789686</v>
      </c>
      <c r="YM218" s="9">
        <f t="shared" si="1470"/>
        <v>89.676926251517372</v>
      </c>
      <c r="YN218" s="9">
        <f t="shared" si="1471"/>
        <v>103.95394911236437</v>
      </c>
      <c r="YO218" s="120">
        <f t="shared" si="1759"/>
        <v>96.815437681940864</v>
      </c>
      <c r="YP218" s="15">
        <f t="shared" si="1760"/>
        <v>-1.3922620707511187E-3</v>
      </c>
      <c r="YQ218" s="12"/>
      <c r="YR218" s="11">
        <f t="shared" si="1871"/>
        <v>-1.386411818100417E-3</v>
      </c>
      <c r="YS218" s="10">
        <f t="shared" si="1761"/>
        <v>96.898257587499472</v>
      </c>
      <c r="YT218" s="9">
        <f t="shared" si="1472"/>
        <v>89.73019704370742</v>
      </c>
      <c r="YU218" s="9">
        <f t="shared" si="1473"/>
        <v>104.06756636482682</v>
      </c>
      <c r="YV218" s="120">
        <f t="shared" si="1762"/>
        <v>96.898881704267126</v>
      </c>
      <c r="YW218" s="15">
        <f t="shared" si="1763"/>
        <v>-1.3981469172320892E-3</v>
      </c>
      <c r="YX218" s="12"/>
      <c r="YY218" s="11">
        <f t="shared" si="1872"/>
        <v>-1.3923847108187504E-3</v>
      </c>
      <c r="YZ218" s="10">
        <f t="shared" si="1764"/>
        <v>96.981706302492015</v>
      </c>
      <c r="ZA218" s="9">
        <f t="shared" si="1474"/>
        <v>89.783919120141974</v>
      </c>
      <c r="ZB218" s="9">
        <f t="shared" si="1475"/>
        <v>104.1806086665695</v>
      </c>
      <c r="ZC218" s="120">
        <f t="shared" si="1765"/>
        <v>96.982263893355736</v>
      </c>
      <c r="ZD218" s="15">
        <f t="shared" si="1766"/>
        <v>-1.4039316876656638E-3</v>
      </c>
      <c r="ZE218" s="12"/>
      <c r="ZF218" s="11">
        <f t="shared" si="1873"/>
        <v>-1.3982564883181783E-3</v>
      </c>
      <c r="ZG218" s="10">
        <f t="shared" si="1767"/>
        <v>97.065092701879877</v>
      </c>
      <c r="ZH218" s="9">
        <f t="shared" si="1476"/>
        <v>89.838086661604265</v>
      </c>
      <c r="ZI218" s="9">
        <f t="shared" si="1477"/>
        <v>104.29308269352106</v>
      </c>
      <c r="ZJ218" s="120">
        <f t="shared" si="1768"/>
        <v>97.065584677562669</v>
      </c>
      <c r="ZK218" s="15">
        <f t="shared" si="1769"/>
        <v>-1.4096176005493749E-3</v>
      </c>
      <c r="ZL218" s="12"/>
      <c r="ZM218" s="11">
        <f t="shared" si="1874"/>
        <v>-1.4040283678582927E-3</v>
      </c>
      <c r="ZN218" s="10">
        <f t="shared" si="1770"/>
        <v>97.148417216402677</v>
      </c>
      <c r="ZO218" s="9">
        <f t="shared" si="1478"/>
        <v>89.892693847825754</v>
      </c>
      <c r="ZP218" s="9">
        <f t="shared" si="1479"/>
        <v>104.40499521094161</v>
      </c>
      <c r="ZQ218" s="120">
        <f t="shared" si="1771"/>
        <v>97.14884452938368</v>
      </c>
      <c r="ZR218" s="15">
        <f t="shared" si="1772"/>
        <v>-1.4152058831947056E-3</v>
      </c>
      <c r="ZS218" s="12"/>
      <c r="ZT218" s="11">
        <f t="shared" si="1875"/>
        <v>-1.4097015761806568E-3</v>
      </c>
      <c r="ZU218" s="10">
        <f t="shared" si="1773"/>
        <v>97.231680321453169</v>
      </c>
      <c r="ZV218" s="9">
        <f t="shared" si="1480"/>
        <v>89.947734861319688</v>
      </c>
      <c r="ZW218" s="9">
        <f t="shared" si="1481"/>
        <v>104.51635305643944</v>
      </c>
      <c r="ZX218" s="120">
        <f t="shared" si="1774"/>
        <v>97.232043958879558</v>
      </c>
      <c r="ZY218" s="15">
        <f t="shared" si="1775"/>
        <v>-1.420697769697101E-3</v>
      </c>
      <c r="ZZ218" s="12"/>
      <c r="AAA218" s="11">
        <f t="shared" si="1876"/>
        <v>-1.4152773474478853E-3</v>
      </c>
      <c r="AAB218" s="10">
        <f t="shared" si="1776"/>
        <v>97.314882530448685</v>
      </c>
      <c r="AAC218" s="9">
        <f t="shared" si="1482"/>
        <v>90.003203891003693</v>
      </c>
      <c r="AAD218" s="9">
        <f t="shared" si="1483"/>
        <v>104.62716312386505</v>
      </c>
      <c r="AAE218" s="120">
        <f t="shared" si="1777"/>
        <v>97.315183507434369</v>
      </c>
      <c r="AAF218" s="15">
        <f t="shared" si="1778"/>
        <v>-1.4260944990120727E-3</v>
      </c>
      <c r="AAG218" s="12"/>
      <c r="AAH218" s="11">
        <f t="shared" si="1877"/>
        <v>-1.4207569212894152E-3</v>
      </c>
      <c r="AAI218" s="10">
        <f t="shared" si="1779"/>
        <v>97.398024388537436</v>
      </c>
      <c r="AAJ218" s="9">
        <f t="shared" si="1484"/>
        <v>90.059095135616161</v>
      </c>
      <c r="AAK218" s="9">
        <f t="shared" si="1485"/>
        <v>104.73743234806187</v>
      </c>
      <c r="AAL218" s="120">
        <f t="shared" si="1780"/>
        <v>97.398263741839017</v>
      </c>
      <c r="AAM218" s="15">
        <f t="shared" si="1781"/>
        <v>-1.4313973131349668E-3</v>
      </c>
      <c r="AAN218" s="12"/>
      <c r="AAO218" s="11">
        <f t="shared" si="2175"/>
        <v>-1.4261415409515545E-3</v>
      </c>
      <c r="AAP218" s="10">
        <f t="shared" si="2176"/>
        <v>97.4811064666319</v>
      </c>
      <c r="AAQ218" s="9">
        <f t="shared" si="1486"/>
        <v>90.115402806931542</v>
      </c>
      <c r="AAR218" s="9">
        <f t="shared" si="2177"/>
        <v>104.84716769044542</v>
      </c>
      <c r="AAS218" s="120">
        <f t="shared" si="2178"/>
        <v>97.481285248688479</v>
      </c>
      <c r="AAT218" s="15">
        <f t="shared" si="2179"/>
        <v>-1.4366074553811324E-3</v>
      </c>
      <c r="AAU218" s="12"/>
      <c r="AAV218" s="11">
        <f t="shared" si="2180"/>
        <v>-1.431432451548566E-3</v>
      </c>
      <c r="AAW218" s="10">
        <f t="shared" si="2181"/>
        <v>97.564129355757629</v>
      </c>
      <c r="AAX218" s="9">
        <f t="shared" si="2182"/>
        <v>90.17212113277985</v>
      </c>
      <c r="AAY218" s="9">
        <f t="shared" si="2183"/>
        <v>104.95637612538785</v>
      </c>
      <c r="AAZ218" s="120">
        <f t="shared" si="2184"/>
        <v>97.564248629083849</v>
      </c>
      <c r="ABA218" s="15">
        <f t="shared" si="2185"/>
        <v>-1.4417261687637206E-3</v>
      </c>
      <c r="ABB218" s="12"/>
      <c r="ABC218" s="11">
        <f t="shared" si="2186"/>
        <v>-1.4366308984120736E-3</v>
      </c>
      <c r="ABD218" s="10">
        <f t="shared" si="2187"/>
        <v>97.647093661708766</v>
      </c>
      <c r="ABE218" s="9">
        <f t="shared" si="1490"/>
        <v>90.229244359875722</v>
      </c>
      <c r="ABF218" s="9">
        <f t="shared" si="2188"/>
        <v>105.0650646273821</v>
      </c>
      <c r="ABG218" s="120">
        <f t="shared" si="2189"/>
        <v>97.647154493628904</v>
      </c>
      <c r="ABH218" s="15">
        <f t="shared" si="2190"/>
        <v>-1.4467546944660736E-3</v>
      </c>
      <c r="ABI218" s="12"/>
      <c r="ABJ218" s="11">
        <f t="shared" si="2191"/>
        <v>-1.4417381255357666E-3</v>
      </c>
      <c r="ABK218" s="10">
        <f t="shared" si="2192"/>
        <v>97.72999999999999</v>
      </c>
      <c r="ABL218" s="9">
        <f t="shared" si="2193"/>
        <v>90.286766756462725</v>
      </c>
      <c r="ABM218" s="9"/>
      <c r="ABN218" s="101">
        <f t="shared" si="1791"/>
        <v>97.72999999999999</v>
      </c>
      <c r="ABO218" s="15">
        <f t="shared" si="2194"/>
        <v>-1.4516935960297225E-3</v>
      </c>
    </row>
    <row r="219" spans="1:745" x14ac:dyDescent="0.2">
      <c r="A219" s="1">
        <f t="shared" si="1492"/>
        <v>175.2</v>
      </c>
      <c r="B219" s="1">
        <f t="shared" si="1792"/>
        <v>-530.86680486868977</v>
      </c>
      <c r="C219" s="1">
        <f t="shared" si="1793"/>
        <v>-2564065.8939724509</v>
      </c>
      <c r="D219" s="2">
        <f t="shared" si="1794"/>
        <v>119.74</v>
      </c>
      <c r="E219" s="7">
        <f t="shared" si="1795"/>
        <v>2.8300000000000001E-3</v>
      </c>
      <c r="F219" s="1">
        <f t="shared" si="1796"/>
        <v>6.2352202539999999E-2</v>
      </c>
      <c r="G219" s="2">
        <f t="shared" si="1797"/>
        <v>3500</v>
      </c>
      <c r="H219" s="3">
        <f t="shared" si="1879"/>
        <v>58.333333333333336</v>
      </c>
      <c r="I219" s="3">
        <f t="shared" si="1880"/>
        <v>366.52</v>
      </c>
      <c r="J219" s="1">
        <f t="shared" si="1798"/>
        <v>0.77</v>
      </c>
      <c r="K219" s="1">
        <f t="shared" si="1799"/>
        <v>0.65</v>
      </c>
      <c r="L219" s="1">
        <f t="shared" si="1881"/>
        <v>0.50050000000000006</v>
      </c>
      <c r="M219" s="40">
        <f t="shared" si="1882"/>
        <v>9.0273513153513143</v>
      </c>
      <c r="N219" s="40">
        <f t="shared" si="1883"/>
        <v>685.17596483516479</v>
      </c>
      <c r="O219" s="1">
        <f t="shared" si="1800"/>
        <v>22.01</v>
      </c>
      <c r="P219" s="1">
        <f t="shared" si="1801"/>
        <v>101</v>
      </c>
      <c r="Q219" s="2">
        <f t="shared" si="1802"/>
        <v>9568.08</v>
      </c>
      <c r="R219" s="1">
        <f t="shared" si="1884"/>
        <v>95.680800000000005</v>
      </c>
      <c r="S219" s="7">
        <f t="shared" si="1803"/>
        <v>0.1084</v>
      </c>
      <c r="T219" s="7">
        <f t="shared" si="1885"/>
        <v>9.228889823999999E-3</v>
      </c>
      <c r="U219" s="7">
        <f t="shared" si="1886"/>
        <v>5.2029491518009133E-2</v>
      </c>
      <c r="V219" s="40">
        <f t="shared" si="1887"/>
        <v>5127.2756619537149</v>
      </c>
      <c r="W219" s="1">
        <f t="shared" si="1804"/>
        <v>0</v>
      </c>
      <c r="X219" s="1">
        <f t="shared" si="1805"/>
        <v>119.74</v>
      </c>
      <c r="Y219" s="1">
        <f t="shared" si="1806"/>
        <v>97.72999999999999</v>
      </c>
      <c r="Z219" s="6">
        <f t="shared" si="1888"/>
        <v>0.80246106979523479</v>
      </c>
      <c r="AA219" s="2">
        <f t="shared" si="1807"/>
        <v>464.2</v>
      </c>
      <c r="AB219" s="40">
        <f t="shared" si="1889"/>
        <v>27481.926356927921</v>
      </c>
      <c r="AC219" s="1">
        <f t="shared" si="1890"/>
        <v>0.20611977595863853</v>
      </c>
      <c r="AD219" s="2">
        <f t="shared" si="1878"/>
        <v>97</v>
      </c>
      <c r="AE219" s="10">
        <f t="shared" si="1891"/>
        <v>19.993618267987937</v>
      </c>
      <c r="AF219" s="12">
        <f t="shared" si="1892"/>
        <v>5.8671328033749408E-2</v>
      </c>
      <c r="AG219" s="43">
        <f t="shared" si="1893"/>
        <v>-1.3069868797023588E-4</v>
      </c>
      <c r="AH219" s="97">
        <f t="shared" si="1894"/>
        <v>3.3686520359508855E-5</v>
      </c>
      <c r="AI219" s="11">
        <f t="shared" si="1895"/>
        <v>0</v>
      </c>
      <c r="AJ219" s="43">
        <f t="shared" si="1896"/>
        <v>2.0118134773878856E-3</v>
      </c>
      <c r="AK219" s="43"/>
      <c r="AL219" s="11">
        <f t="shared" si="1897"/>
        <v>0</v>
      </c>
      <c r="AM219" s="10">
        <f t="shared" si="1898"/>
        <v>87.134822737470529</v>
      </c>
      <c r="AN219" s="9"/>
      <c r="AO219" s="9">
        <f t="shared" si="1899"/>
        <v>86.977553233689562</v>
      </c>
      <c r="AP219" s="108">
        <f t="shared" si="1900"/>
        <v>86.977553233689562</v>
      </c>
      <c r="AQ219" s="15">
        <f t="shared" si="1901"/>
        <v>0</v>
      </c>
      <c r="AR219" s="49"/>
      <c r="AS219" s="11">
        <f t="shared" si="1902"/>
        <v>1.5337186715180588E-5</v>
      </c>
      <c r="AT219" s="10">
        <f t="shared" si="1903"/>
        <v>87.056184753302944</v>
      </c>
      <c r="AU219" s="9">
        <f t="shared" si="1904"/>
        <v>86.977553233689562</v>
      </c>
      <c r="AV219" s="9">
        <f t="shared" si="1905"/>
        <v>86.820997170065681</v>
      </c>
      <c r="AW219" s="101">
        <f t="shared" si="1906"/>
        <v>86.899275201877629</v>
      </c>
      <c r="AX219" s="15">
        <f t="shared" si="1907"/>
        <v>1.5266983281742699E-5</v>
      </c>
      <c r="AY219" s="49"/>
      <c r="AZ219" s="11">
        <f t="shared" si="1908"/>
        <v>3.0605419489326958E-5</v>
      </c>
      <c r="BA219" s="10">
        <f t="shared" si="1909"/>
        <v>86.977893850444815</v>
      </c>
      <c r="BB219" s="9">
        <f t="shared" si="1910"/>
        <v>86.977546828180778</v>
      </c>
      <c r="BC219" s="9">
        <f t="shared" si="1911"/>
        <v>86.665135324457054</v>
      </c>
      <c r="BD219" s="101">
        <f t="shared" si="1912"/>
        <v>86.821341076318916</v>
      </c>
      <c r="BE219" s="15">
        <f t="shared" si="1913"/>
        <v>3.0465643386597319E-5</v>
      </c>
      <c r="BF219" s="49"/>
      <c r="BG219" s="11">
        <f t="shared" si="1914"/>
        <v>4.5805306549004476E-5</v>
      </c>
      <c r="BH219" s="10">
        <f t="shared" si="1915"/>
        <v>86.899934097366909</v>
      </c>
      <c r="BI219" s="9">
        <f t="shared" si="1916"/>
        <v>86.977521320681689</v>
      </c>
      <c r="BJ219" s="9">
        <f t="shared" si="1917"/>
        <v>86.509948729739591</v>
      </c>
      <c r="BK219" s="101">
        <f t="shared" si="1918"/>
        <v>86.74373502521064</v>
      </c>
      <c r="BL219" s="15">
        <f t="shared" si="1919"/>
        <v>4.5596591813042103E-5</v>
      </c>
      <c r="BM219" s="49"/>
      <c r="BN219" s="11">
        <f t="shared" si="1920"/>
        <v>6.093744830286168E-5</v>
      </c>
      <c r="BO219" s="10">
        <f t="shared" si="1921"/>
        <v>86.822289774691939</v>
      </c>
      <c r="BP219" s="9">
        <f t="shared" si="1922"/>
        <v>86.977464184405093</v>
      </c>
      <c r="BQ219" s="9">
        <f t="shared" si="1923"/>
        <v>86.355418673199765</v>
      </c>
      <c r="BR219" s="101">
        <f t="shared" si="1924"/>
        <v>86.666441428802429</v>
      </c>
      <c r="BS219" s="15">
        <f t="shared" si="1925"/>
        <v>6.0660431798229305E-5</v>
      </c>
      <c r="BT219" s="12"/>
      <c r="BU219" s="11">
        <f t="shared" si="1926"/>
        <v>7.6002437124166259E-5</v>
      </c>
      <c r="BV219" s="10">
        <f t="shared" si="1927"/>
        <v>86.744945373528381</v>
      </c>
      <c r="BW219" s="9">
        <f t="shared" si="1928"/>
        <v>86.977363059490841</v>
      </c>
      <c r="BX219" s="9">
        <f t="shared" si="1929"/>
        <v>87.285265389373933</v>
      </c>
      <c r="BY219" s="101">
        <f t="shared" si="1930"/>
        <v>87.131314224432387</v>
      </c>
      <c r="BZ219" s="15">
        <f t="shared" si="1931"/>
        <v>-3.0025919238928504E-5</v>
      </c>
      <c r="CA219" s="12"/>
      <c r="CB219" s="11">
        <f t="shared" si="1932"/>
        <v>-1.4705593042837176E-5</v>
      </c>
      <c r="CC219" s="10">
        <f t="shared" si="1933"/>
        <v>87.209871703160132</v>
      </c>
      <c r="CD219" s="9">
        <f t="shared" si="1934"/>
        <v>86.977387835981659</v>
      </c>
      <c r="CE219" s="9">
        <f t="shared" si="1935"/>
        <v>93.837081992240854</v>
      </c>
      <c r="CF219" s="101">
        <f t="shared" si="1936"/>
        <v>90.407234914111257</v>
      </c>
      <c r="CG219" s="15">
        <f t="shared" si="1937"/>
        <v>-6.6894142313828249E-4</v>
      </c>
      <c r="CH219" s="12"/>
      <c r="CI219" s="11">
        <f t="shared" si="1938"/>
        <v>-6.5477132695221775E-4</v>
      </c>
      <c r="CJ219" s="10">
        <f t="shared" si="1939"/>
        <v>90.491671105773577</v>
      </c>
      <c r="CK219" s="9">
        <f t="shared" si="1940"/>
        <v>86.989685520599096</v>
      </c>
      <c r="CL219" s="9">
        <f t="shared" si="1941"/>
        <v>93.927022165517528</v>
      </c>
      <c r="CM219" s="101">
        <f t="shared" si="1942"/>
        <v>90.458353843058319</v>
      </c>
      <c r="CN219" s="15">
        <f t="shared" si="1943"/>
        <v>-6.7651293808874513E-4</v>
      </c>
      <c r="CO219" s="12"/>
      <c r="CP219" s="11">
        <f t="shared" si="1944"/>
        <v>-6.6242011103390824E-4</v>
      </c>
      <c r="CQ219" s="10">
        <f t="shared" si="1945"/>
        <v>90.542670732599134</v>
      </c>
      <c r="CR219" s="9">
        <f t="shared" si="1946"/>
        <v>87.002263167112829</v>
      </c>
      <c r="CS219" s="9">
        <f t="shared" si="1947"/>
        <v>94.019008535464508</v>
      </c>
      <c r="CT219" s="101">
        <f t="shared" si="1948"/>
        <v>90.510635851288669</v>
      </c>
      <c r="CU219" s="15">
        <f t="shared" si="1949"/>
        <v>-6.8425669214730632E-4</v>
      </c>
      <c r="CV219" s="12"/>
      <c r="CW219" s="11">
        <f t="shared" si="1950"/>
        <v>-6.7024237166201956E-4</v>
      </c>
      <c r="CX219" s="10">
        <f t="shared" si="1951"/>
        <v>90.59483669951355</v>
      </c>
      <c r="CY219" s="9">
        <f t="shared" si="1952"/>
        <v>87.015130403473222</v>
      </c>
      <c r="CZ219" s="9">
        <f t="shared" si="1953"/>
        <v>94.113007760095584</v>
      </c>
      <c r="DA219" s="101">
        <f t="shared" si="1954"/>
        <v>90.564069081784396</v>
      </c>
      <c r="DB219" s="15">
        <f t="shared" si="1955"/>
        <v>-6.9216849498567317E-4</v>
      </c>
      <c r="DC219" s="12"/>
      <c r="DD219" s="11">
        <f t="shared" si="1956"/>
        <v>-6.7823392731714016E-4</v>
      </c>
      <c r="DE219" s="10">
        <f t="shared" si="1957"/>
        <v>90.64815717220705</v>
      </c>
      <c r="DF219" s="9">
        <f t="shared" si="1958"/>
        <v>87.028296918140867</v>
      </c>
      <c r="DG219" s="9">
        <f t="shared" si="1959"/>
        <v>94.208988068206935</v>
      </c>
      <c r="DH219" s="101">
        <f t="shared" si="1960"/>
        <v>90.618642493173894</v>
      </c>
      <c r="DI219" s="15">
        <f t="shared" si="1961"/>
        <v>-7.0024430355378024E-4</v>
      </c>
      <c r="DJ219" s="12"/>
      <c r="DK219" s="11">
        <f t="shared" si="1962"/>
        <v>-6.8639074333238202E-4</v>
      </c>
      <c r="DL219" s="10">
        <f t="shared" si="1963"/>
        <v>90.702621137196957</v>
      </c>
      <c r="DM219" s="9">
        <f t="shared" si="1964"/>
        <v>87.041772463201184</v>
      </c>
      <c r="DN219" s="9">
        <f t="shared" si="1965"/>
        <v>94.306914397411362</v>
      </c>
      <c r="DO219" s="101">
        <f t="shared" si="1966"/>
        <v>90.674343430306266</v>
      </c>
      <c r="DP219" s="15">
        <f t="shared" si="1967"/>
        <v>-7.0847974764846444E-4</v>
      </c>
      <c r="DQ219" s="12"/>
      <c r="DR219" s="11">
        <f t="shared" si="1968"/>
        <v>-6.9470845569551153E-4</v>
      </c>
      <c r="DS219" s="10">
        <f t="shared" si="1969"/>
        <v>90.758215963228025</v>
      </c>
      <c r="DT219" s="9">
        <f t="shared" si="1970"/>
        <v>87.055566838955343</v>
      </c>
      <c r="DU219" s="9">
        <f t="shared" si="1971"/>
        <v>94.406750257509728</v>
      </c>
      <c r="DV219" s="101">
        <f t="shared" si="1972"/>
        <v>90.731158548232543</v>
      </c>
      <c r="DW219" s="15">
        <f t="shared" si="1973"/>
        <v>-7.168703131277789E-4</v>
      </c>
      <c r="DX219" s="12"/>
      <c r="DY219" s="11">
        <f t="shared" si="1974"/>
        <v>-7.0318255482870371E-4</v>
      </c>
      <c r="DZ219" s="10">
        <f t="shared" si="1975"/>
        <v>90.814928328328335</v>
      </c>
      <c r="EA219" s="9">
        <f t="shared" si="1976"/>
        <v>87.069689884615826</v>
      </c>
      <c r="EB219" s="9">
        <f t="shared" si="1977"/>
        <v>94.508459680858209</v>
      </c>
      <c r="EC219" s="101">
        <f t="shared" si="1978"/>
        <v>90.789074782737018</v>
      </c>
      <c r="ED219" s="15">
        <f t="shared" si="1979"/>
        <v>-7.2541153301360517E-4</v>
      </c>
      <c r="EE219" s="12"/>
      <c r="EF219" s="11">
        <f t="shared" si="1980"/>
        <v>-7.118085773476407E-4</v>
      </c>
      <c r="EG219" s="10">
        <f t="shared" si="1981"/>
        <v>90.872745193751399</v>
      </c>
      <c r="EH219" s="9">
        <f t="shared" si="1982"/>
        <v>87.084151475905472</v>
      </c>
      <c r="EI219" s="9">
        <f t="shared" si="1983"/>
        <v>94.612002964332433</v>
      </c>
      <c r="EJ219" s="101">
        <f t="shared" si="1984"/>
        <v>90.848077220118952</v>
      </c>
      <c r="EK219" s="15">
        <f t="shared" si="1985"/>
        <v>-7.3409857249205537E-4</v>
      </c>
      <c r="EL219" s="12"/>
      <c r="EM219" s="11">
        <f t="shared" si="1986"/>
        <v>-7.2058168943436873E-4</v>
      </c>
      <c r="EN219" s="10">
        <f t="shared" si="1987"/>
        <v>90.931651665330918</v>
      </c>
      <c r="EO219" s="9">
        <f t="shared" si="1988"/>
        <v>87.098961505645022</v>
      </c>
      <c r="EP219" s="9">
        <f t="shared" si="1989"/>
        <v>94.717340050180624</v>
      </c>
      <c r="EQ219" s="101">
        <f t="shared" si="1990"/>
        <v>90.908150777912823</v>
      </c>
      <c r="ER219" s="15">
        <f t="shared" si="1991"/>
        <v>-7.4292656049944751E-4</v>
      </c>
      <c r="ES219" s="12"/>
      <c r="ET219" s="11">
        <f t="shared" si="1992"/>
        <v>-7.2949701958464007E-4</v>
      </c>
      <c r="EU219" s="10">
        <f t="shared" si="1993"/>
        <v>90.991632680313501</v>
      </c>
      <c r="EV219" s="9">
        <f t="shared" si="1994"/>
        <v>87.114129876623863</v>
      </c>
      <c r="EW219" s="9">
        <f t="shared" si="1995"/>
        <v>94.824430540350491</v>
      </c>
      <c r="EX219" s="101">
        <f t="shared" si="1996"/>
        <v>90.969280208487177</v>
      </c>
      <c r="EY219" s="15">
        <f t="shared" si="1997"/>
        <v>-7.5189059181466635E-4</v>
      </c>
      <c r="EZ219" s="12"/>
      <c r="FA219" s="11">
        <f t="shared" si="1998"/>
        <v>-7.3854966066749491E-4</v>
      </c>
      <c r="FB219" s="10">
        <f t="shared" si="1999"/>
        <v>91.052673010730999</v>
      </c>
      <c r="FC219" s="9">
        <f t="shared" si="2000"/>
        <v>87.129666494086848</v>
      </c>
      <c r="FD219" s="9">
        <f t="shared" si="2001"/>
        <v>94.933230972557311</v>
      </c>
      <c r="FE219" s="101">
        <f t="shared" si="2002"/>
        <v>91.03144873332208</v>
      </c>
      <c r="FF219" s="15">
        <f t="shared" si="2003"/>
        <v>-7.6098546216032449E-4</v>
      </c>
      <c r="FG219" s="12"/>
      <c r="FH219" s="11">
        <f t="shared" si="2004"/>
        <v>-7.4773440392179771E-4</v>
      </c>
      <c r="FI219" s="10">
        <f t="shared" si="2005"/>
        <v>91.114755891945208</v>
      </c>
      <c r="FJ219" s="9">
        <f t="shared" si="2006"/>
        <v>87.14558124668504</v>
      </c>
      <c r="FK219" s="9">
        <f t="shared" si="2007"/>
        <v>95.043697016518948</v>
      </c>
      <c r="FL219" s="101">
        <f t="shared" si="2008"/>
        <v>91.094639131601994</v>
      </c>
      <c r="FM219" s="15">
        <f t="shared" si="2009"/>
        <v>-7.7020588423213254E-4</v>
      </c>
      <c r="FN219" s="12"/>
      <c r="FO219" s="11">
        <f t="shared" si="2010"/>
        <v>-7.5704595574765119E-4</v>
      </c>
      <c r="FP219" s="10">
        <f t="shared" si="2011"/>
        <v>91.177864115218526</v>
      </c>
      <c r="FQ219" s="9">
        <f t="shared" si="2012"/>
        <v>87.161883995453749</v>
      </c>
      <c r="FR219" s="9">
        <f t="shared" si="2013"/>
        <v>95.155784416417958</v>
      </c>
      <c r="FS219" s="101">
        <f t="shared" si="2014"/>
        <v>91.158834205935847</v>
      </c>
      <c r="FT219" s="15">
        <f t="shared" si="2015"/>
        <v>-7.7954658068044773E-4</v>
      </c>
      <c r="FU219" s="12"/>
      <c r="FV219" s="11">
        <f t="shared" si="2016"/>
        <v>-7.6647903102071359E-4</v>
      </c>
      <c r="FW219" s="10">
        <f t="shared" si="2017"/>
        <v>91.241980495068475</v>
      </c>
      <c r="FX219" s="9">
        <f t="shared" si="2018"/>
        <v>87.178584566194587</v>
      </c>
      <c r="FY219" s="9">
        <f t="shared" si="2019"/>
        <v>95.269446388799878</v>
      </c>
      <c r="FZ219" s="101">
        <f t="shared" si="2020"/>
        <v>91.224015477497232</v>
      </c>
      <c r="GA219" s="15">
        <f t="shared" si="2021"/>
        <v>-7.890020311022561E-4</v>
      </c>
      <c r="GB219" s="12"/>
      <c r="GC219" s="11">
        <f t="shared" si="2022"/>
        <v>-7.7602809900742357E-4</v>
      </c>
      <c r="GD219" s="10">
        <f t="shared" si="2023"/>
        <v>91.307086558751962</v>
      </c>
      <c r="GE219" s="9">
        <f t="shared" si="2024"/>
        <v>87.1956927305541</v>
      </c>
      <c r="GF219" s="9">
        <f t="shared" si="2025"/>
        <v>95.384634859113746</v>
      </c>
      <c r="GG219" s="101">
        <f t="shared" si="2026"/>
        <v>91.290163794833916</v>
      </c>
      <c r="GH219" s="15">
        <f t="shared" si="2027"/>
        <v>-7.9856659447088204E-4</v>
      </c>
      <c r="GI219" s="12"/>
      <c r="GJ219" s="11">
        <f t="shared" si="2028"/>
        <v>-7.8568750621564652E-4</v>
      </c>
      <c r="GK219" s="10">
        <f t="shared" si="2029"/>
        <v>91.373163157224639</v>
      </c>
      <c r="GL219" s="9">
        <f t="shared" si="2030"/>
        <v>87.213218191496011</v>
      </c>
      <c r="GM219" s="9">
        <f t="shared" si="1337"/>
        <v>95.501300907210691</v>
      </c>
      <c r="GN219" s="120">
        <f t="shared" si="2031"/>
        <v>91.357259549353358</v>
      </c>
      <c r="GO219" s="15">
        <f t="shared" si="2032"/>
        <v>-8.0823455399671007E-4</v>
      </c>
      <c r="GP219" s="12"/>
      <c r="GQ219" s="11">
        <f t="shared" si="2033"/>
        <v>-7.9545152139068992E-4</v>
      </c>
      <c r="GR219" s="10">
        <f t="shared" si="2034"/>
        <v>91.440190681226071</v>
      </c>
      <c r="GS219" s="9">
        <f t="shared" si="2035"/>
        <v>87.23117057010603</v>
      </c>
      <c r="GT219" s="9">
        <f t="shared" si="1339"/>
        <v>95.619395282094359</v>
      </c>
      <c r="GU219" s="120">
        <f t="shared" si="2036"/>
        <v>91.425282926100195</v>
      </c>
      <c r="GV219" s="15">
        <f t="shared" si="2037"/>
        <v>-8.1800016861118506E-4</v>
      </c>
      <c r="GW219" s="12"/>
      <c r="GX219" s="11">
        <f t="shared" si="2038"/>
        <v>-8.0531438718220048E-4</v>
      </c>
      <c r="GY219" s="10">
        <f t="shared" si="2039"/>
        <v>91.508149312861917</v>
      </c>
      <c r="GZ219" s="9">
        <f t="shared" si="2040"/>
        <v>87.249559394178519</v>
      </c>
      <c r="HA219" s="9">
        <f t="shared" si="2041"/>
        <v>95.738866856776383</v>
      </c>
      <c r="HB219" s="101">
        <f t="shared" si="2042"/>
        <v>91.494213125477444</v>
      </c>
      <c r="HC219" s="15">
        <f t="shared" si="2043"/>
        <v>-8.2785752340094139E-4</v>
      </c>
      <c r="HD219" s="12"/>
      <c r="HE219" s="11">
        <f t="shared" si="2044"/>
        <v>-8.1527016990034921E-4</v>
      </c>
      <c r="HF219" s="10">
        <f t="shared" si="2045"/>
        <v>91.577018243676406</v>
      </c>
      <c r="HG219" s="9">
        <f t="shared" si="2046"/>
        <v>87.268394079615874</v>
      </c>
      <c r="HH219" s="9">
        <f t="shared" si="2047"/>
        <v>95.85966344317761</v>
      </c>
      <c r="HI219" s="101">
        <f t="shared" si="2048"/>
        <v>91.564028761396742</v>
      </c>
      <c r="HJ219" s="15">
        <f t="shared" si="2049"/>
        <v>-8.3780061088894998E-4</v>
      </c>
      <c r="HK219" s="12"/>
      <c r="HL219" s="11">
        <f t="shared" si="2050"/>
        <v>-8.2531284109149943E-4</v>
      </c>
      <c r="HM219" s="10">
        <f t="shared" si="2051"/>
        <v>91.646776074202748</v>
      </c>
      <c r="HN219" s="9">
        <f t="shared" si="2052"/>
        <v>87.287683914796688</v>
      </c>
      <c r="HO219" s="9">
        <f t="shared" si="2053"/>
        <v>95.981731987944457</v>
      </c>
      <c r="HP219" s="120">
        <f t="shared" si="2054"/>
        <v>91.634707951370572</v>
      </c>
      <c r="HQ219" s="15">
        <f t="shared" si="2055"/>
        <v>-8.4782335165444942E-4</v>
      </c>
      <c r="HR219" s="12"/>
      <c r="HS219" s="11">
        <f t="shared" si="2056"/>
        <v>-8.3543629821283816E-4</v>
      </c>
      <c r="HT219" s="10">
        <f t="shared" si="2057"/>
        <v>91.717400904167278</v>
      </c>
      <c r="HU219" s="9">
        <f t="shared" si="2058"/>
        <v>87.307438045361167</v>
      </c>
      <c r="HV219" s="9">
        <f t="shared" si="2059"/>
        <v>96.10501861273984</v>
      </c>
      <c r="HW219" s="120">
        <f t="shared" si="2060"/>
        <v>91.706228329050504</v>
      </c>
      <c r="HX219" s="15">
        <f t="shared" si="2061"/>
        <v>-8.5791959974572667E-4</v>
      </c>
      <c r="HY219" s="12"/>
      <c r="HZ219" s="11">
        <f t="shared" si="2062"/>
        <v>-8.4563437004117441E-4</v>
      </c>
      <c r="IA219" s="10">
        <f t="shared" si="2063"/>
        <v>91.788870344813773</v>
      </c>
      <c r="IB219" s="9">
        <f t="shared" si="2064"/>
        <v>87.327665458778995</v>
      </c>
      <c r="IC219" s="9">
        <f t="shared" si="2065"/>
        <v>96.22946884226215</v>
      </c>
      <c r="ID219" s="120">
        <f t="shared" si="2066"/>
        <v>91.778567150520573</v>
      </c>
      <c r="IE219" s="15">
        <f t="shared" si="2067"/>
        <v>-8.6808316642089623E-4</v>
      </c>
      <c r="IF219" s="12"/>
      <c r="IG219" s="11">
        <f t="shared" si="2068"/>
        <v>-8.5590084049920858E-4</v>
      </c>
      <c r="IH219" s="10">
        <f t="shared" si="2069"/>
        <v>91.861161625425027</v>
      </c>
      <c r="II219" s="9">
        <f t="shared" si="2070"/>
        <v>87.34837496960813</v>
      </c>
      <c r="IJ219" s="9">
        <f t="shared" si="2071"/>
        <v>96.355027404684421</v>
      </c>
      <c r="IK219" s="120">
        <f t="shared" si="2072"/>
        <v>91.851701187146276</v>
      </c>
      <c r="IL219" s="15">
        <f t="shared" si="2073"/>
        <v>-8.7830780212472172E-4</v>
      </c>
      <c r="IM219" s="12"/>
      <c r="IN219" s="11">
        <f t="shared" si="2074"/>
        <v>-8.6622943053501773E-4</v>
      </c>
      <c r="IO219" s="10">
        <f t="shared" si="2075"/>
        <v>91.934251485438125</v>
      </c>
      <c r="IP219" s="9">
        <f t="shared" si="2076"/>
        <v>87.369575203525358</v>
      </c>
      <c r="IQ219" s="9">
        <f t="shared" si="2077"/>
        <v>96.481638085687848</v>
      </c>
      <c r="IR219" s="120">
        <f t="shared" si="2078"/>
        <v>91.925606644606603</v>
      </c>
      <c r="IS219" s="15">
        <f t="shared" si="2079"/>
        <v>-8.8858718381160714E-4</v>
      </c>
      <c r="IT219" s="12"/>
      <c r="IU219" s="11">
        <f t="shared" si="2080"/>
        <v>-8.7661378536917653E-4</v>
      </c>
      <c r="IV219" s="10">
        <f t="shared" si="2081"/>
        <v>92.008116092848326</v>
      </c>
      <c r="IW219" s="9">
        <f t="shared" si="2082"/>
        <v>87.391274580347371</v>
      </c>
      <c r="IX219" s="9">
        <f t="shared" si="2083"/>
        <v>96.609244068400429</v>
      </c>
      <c r="IY219" s="120">
        <f t="shared" si="2084"/>
        <v>92.0002593243739</v>
      </c>
      <c r="IZ219" s="15">
        <f t="shared" si="2085"/>
        <v>-8.9891494975136664E-4</v>
      </c>
      <c r="JA219" s="12"/>
      <c r="JB219" s="11">
        <f t="shared" si="2086"/>
        <v>-8.8704750944975687E-4</v>
      </c>
      <c r="JC219" s="10">
        <f t="shared" si="2087"/>
        <v>92.0827312062072</v>
      </c>
      <c r="JD219" s="9">
        <f t="shared" si="2088"/>
        <v>87.413481298364047</v>
      </c>
      <c r="JE219" s="9">
        <f t="shared" si="2089"/>
        <v>96.737787992717045</v>
      </c>
      <c r="JF219" s="120">
        <f t="shared" si="2090"/>
        <v>92.075634645540546</v>
      </c>
      <c r="JG219" s="15">
        <f t="shared" si="2091"/>
        <v>-9.0928470684176481E-4</v>
      </c>
      <c r="JH219" s="12"/>
      <c r="JI219" s="11">
        <f t="shared" si="2092"/>
        <v>-8.975241737977387E-4</v>
      </c>
      <c r="JJ219" s="10">
        <f t="shared" si="2093"/>
        <v>92.158072196342232</v>
      </c>
      <c r="JK219" s="9">
        <f t="shared" si="2094"/>
        <v>87.436203318747488</v>
      </c>
      <c r="JL219" s="9">
        <f t="shared" si="2095"/>
        <v>96.86721201700901</v>
      </c>
      <c r="JM219" s="120">
        <f t="shared" si="2096"/>
        <v>92.151707667878242</v>
      </c>
      <c r="JN219" s="15">
        <f t="shared" si="2097"/>
        <v>-9.1969003814667953E-4</v>
      </c>
      <c r="JO219" s="12"/>
      <c r="JP219" s="11">
        <f t="shared" si="2098"/>
        <v>-9.0803732358506835E-4</v>
      </c>
      <c r="JQ219" s="10">
        <f t="shared" si="2099"/>
        <v>92.23411406933073</v>
      </c>
      <c r="JR219" s="9">
        <f t="shared" si="2100"/>
        <v>87.459448350094519</v>
      </c>
      <c r="JS219" s="9">
        <f t="shared" si="2101"/>
        <v>96.997457882488604</v>
      </c>
      <c r="JT219" s="120">
        <f t="shared" si="2102"/>
        <v>92.228453116291561</v>
      </c>
      <c r="JU219" s="15">
        <f t="shared" si="2103"/>
        <v>-9.3012451068016976E-4</v>
      </c>
      <c r="JV219" s="12"/>
      <c r="JW219" s="11">
        <f t="shared" si="2104"/>
        <v>-9.1858048596596539E-4</v>
      </c>
      <c r="JX219" s="10">
        <f t="shared" si="2105"/>
        <v>92.31083149089136</v>
      </c>
      <c r="JY219" s="9">
        <f t="shared" si="2106"/>
        <v>87.483223833162299</v>
      </c>
      <c r="JZ219" s="9">
        <f t="shared" si="2107"/>
        <v>97.12846697994263</v>
      </c>
      <c r="KA219" s="120">
        <f t="shared" si="2108"/>
        <v>92.305845406552464</v>
      </c>
      <c r="KB219" s="15">
        <f t="shared" si="2109"/>
        <v>-9.4058168340270922E-4</v>
      </c>
      <c r="KC219" s="12"/>
      <c r="KD219" s="11">
        <f t="shared" si="2110"/>
        <v>-9.2914717812756637E-4</v>
      </c>
      <c r="KE219" s="10">
        <f t="shared" si="2111"/>
        <v>92.38819881208056</v>
      </c>
      <c r="KF219" s="9">
        <f t="shared" si="2112"/>
        <v>87.507536925857167</v>
      </c>
      <c r="KG219" s="9">
        <f t="shared" si="2113"/>
        <v>97.260180418534034</v>
      </c>
      <c r="KH219" s="120">
        <f t="shared" si="2114"/>
        <v>92.383858672195601</v>
      </c>
      <c r="KI219" s="15">
        <f t="shared" si="2115"/>
        <v>-9.5105511539442819E-4</v>
      </c>
      <c r="KJ219" s="12"/>
      <c r="KK219" s="11">
        <f t="shared" si="2116"/>
        <v>-9.3973091552465452E-4</v>
      </c>
      <c r="KL219" s="10">
        <f t="shared" si="2117"/>
        <v>92.466190096173534</v>
      </c>
      <c r="KM219" s="9">
        <f t="shared" si="2118"/>
        <v>87.532394488535829</v>
      </c>
      <c r="KN219" s="9">
        <f t="shared" si="2119"/>
        <v>97.392539096374634</v>
      </c>
      <c r="KO219" s="120">
        <f t="shared" si="2120"/>
        <v>92.462466792455231</v>
      </c>
      <c r="KP219" s="15">
        <f t="shared" si="2121"/>
        <v>-9.6153837417058846E-4</v>
      </c>
      <c r="KQ219" s="12"/>
      <c r="KR219" s="11">
        <f t="shared" si="2122"/>
        <v>-9.5032522026354657E-4</v>
      </c>
      <c r="KS219" s="10">
        <f t="shared" si="2123"/>
        <v>92.54477914661112</v>
      </c>
      <c r="KT219" s="9">
        <f t="shared" si="2124"/>
        <v>87.557803069677448</v>
      </c>
      <c r="KU219" s="9">
        <f t="shared" si="2125"/>
        <v>97.525483772544248</v>
      </c>
      <c r="KV219" s="120">
        <f t="shared" si="2126"/>
        <v>92.541643421110848</v>
      </c>
      <c r="KW219" s="15">
        <f t="shared" si="2127"/>
        <v>-9.720250441019472E-4</v>
      </c>
      <c r="KX219" s="12"/>
      <c r="KY219" s="11">
        <f t="shared" si="2128"/>
        <v>-9.6092362959753223E-4</v>
      </c>
      <c r="KZ219" s="10">
        <f t="shared" si="2129"/>
        <v>92.623939535879259</v>
      </c>
      <c r="LA219" s="9">
        <f t="shared" si="2130"/>
        <v>87.583768891983652</v>
      </c>
      <c r="LB219" s="9">
        <f t="shared" si="2131"/>
        <v>97.658955140241446</v>
      </c>
      <c r="LC219" s="120">
        <f t="shared" si="2132"/>
        <v>92.621362016112556</v>
      </c>
      <c r="LD219" s="15">
        <f t="shared" si="2133"/>
        <v>-9.8250873490374462E-4</v>
      </c>
      <c r="LE219" s="12"/>
      <c r="LF219" s="11">
        <f t="shared" si="2134"/>
        <v>-9.7151970449737386E-4</v>
      </c>
      <c r="LG219" s="10">
        <f t="shared" si="2135"/>
        <v>92.70364463519212</v>
      </c>
      <c r="LH219" s="9">
        <f t="shared" si="2136"/>
        <v>87.610297838962282</v>
      </c>
      <c r="LI219" s="9">
        <f t="shared" si="2137"/>
        <v>97.792893900737511</v>
      </c>
      <c r="LJ219" s="120">
        <f t="shared" si="2138"/>
        <v>92.701595869849896</v>
      </c>
      <c r="LK219" s="15">
        <f t="shared" si="2139"/>
        <v>-9.9298309015583702E-4</v>
      </c>
      <c r="LL219" s="12"/>
      <c r="LM219" s="11">
        <f t="shared" si="2140"/>
        <v>-9.8210703825910169E-4</v>
      </c>
      <c r="LN219" s="10">
        <f t="shared" si="2141"/>
        <v>92.783867644842132</v>
      </c>
      <c r="LO219" s="9">
        <f t="shared" si="2142"/>
        <v>87.637395442048287</v>
      </c>
      <c r="LP219" s="9">
        <f t="shared" si="2143"/>
        <v>97.927240837805869</v>
      </c>
      <c r="LQ219" s="120">
        <f t="shared" si="2144"/>
        <v>92.782318139927071</v>
      </c>
      <c r="LR219" s="15">
        <f t="shared" si="2145"/>
        <v>-1.0034417958168342E-3</v>
      </c>
      <c r="LS219" s="12"/>
      <c r="LT219" s="11">
        <f t="shared" si="2146"/>
        <v>-9.9267926511155402E-4</v>
      </c>
      <c r="LU219" s="10">
        <f t="shared" si="2147"/>
        <v>92.864581625079325</v>
      </c>
      <c r="LV219" s="9">
        <f t="shared" si="2148"/>
        <v>87.665066868313318</v>
      </c>
      <c r="LW219" s="9">
        <f t="shared" si="2149"/>
        <v>98.061936892299144</v>
      </c>
      <c r="LX219" s="120">
        <f t="shared" si="2150"/>
        <v>92.863501880306231</v>
      </c>
      <c r="LY219" s="15">
        <f t="shared" si="2151"/>
        <v>-1.0138785886952065E-3</v>
      </c>
      <c r="LZ219" s="12"/>
      <c r="MA219" s="11">
        <f t="shared" si="2152"/>
        <v>-1.0032300687863418E-3</v>
      </c>
      <c r="MB219" s="10">
        <f t="shared" si="2153"/>
        <v>92.945759527381142</v>
      </c>
      <c r="MC219" s="9">
        <f t="shared" si="2154"/>
        <v>87.693316908812577</v>
      </c>
      <c r="MD219" s="9">
        <f t="shared" si="2155"/>
        <v>98.196923236059988</v>
      </c>
      <c r="ME219" s="120">
        <f t="shared" si="2156"/>
        <v>92.945120072436282</v>
      </c>
      <c r="MF219" s="15">
        <f t="shared" si="2157"/>
        <v>-1.0242872647932763E-3</v>
      </c>
      <c r="MG219" s="12"/>
      <c r="MH219" s="11">
        <f t="shared" si="2158"/>
        <v>-1.013753190965428E-3</v>
      </c>
      <c r="MI219" s="10">
        <f t="shared" si="2159"/>
        <v>93.027374225728096</v>
      </c>
      <c r="MJ219" s="9">
        <f t="shared" si="2160"/>
        <v>87.722149967612154</v>
      </c>
      <c r="MK219" s="9">
        <f t="shared" si="2161"/>
        <v>98.332141083962711</v>
      </c>
      <c r="ML219" s="120">
        <f t="shared" si="2162"/>
        <v>93.027145525787432</v>
      </c>
      <c r="MM219" s="15">
        <f t="shared" si="2163"/>
        <v>-1.0346616620479977E-3</v>
      </c>
      <c r="MN219" s="12"/>
      <c r="MO219" s="11">
        <f t="shared" si="2164"/>
        <v>-1.0242424139892958E-3</v>
      </c>
      <c r="MP219" s="10">
        <f t="shared" si="2165"/>
        <v>93.109398416584241</v>
      </c>
      <c r="MQ219" s="9">
        <f t="shared" si="2166"/>
        <v>87.75157005008991</v>
      </c>
      <c r="MR219" s="9">
        <f t="shared" si="2167"/>
        <v>98.467531959596243</v>
      </c>
      <c r="MS219" s="120">
        <f t="shared" si="2168"/>
        <v>93.10955100484307</v>
      </c>
      <c r="MT219" s="15">
        <f t="shared" si="2169"/>
        <v>-1.0449956873806031E-3</v>
      </c>
      <c r="MU219" s="12"/>
      <c r="MV219" s="11">
        <f t="shared" si="2170"/>
        <v>-1.0346915881167193E-3</v>
      </c>
      <c r="MW219" s="10">
        <f t="shared" si="2171"/>
        <v>93.191804746584864</v>
      </c>
      <c r="MX219" s="9">
        <f t="shared" si="2172"/>
        <v>87.781580753015447</v>
      </c>
      <c r="MY219" s="9">
        <f t="shared" si="1385"/>
        <v>98.603037994969895</v>
      </c>
      <c r="MZ219" s="120">
        <f t="shared" si="2173"/>
        <v>93.192309373992671</v>
      </c>
      <c r="NA219" s="15">
        <f t="shared" si="2174"/>
        <v>-1.0552833468905982E-3</v>
      </c>
      <c r="NB219" s="12"/>
      <c r="NC219" s="11">
        <f t="shared" si="1828"/>
        <v>-1.0450946619582823E-3</v>
      </c>
      <c r="ND219" s="10">
        <f t="shared" si="1632"/>
        <v>93.274565958269932</v>
      </c>
      <c r="NE219" s="9">
        <f t="shared" si="1386"/>
        <v>87.812185256703046</v>
      </c>
      <c r="NF219" s="9">
        <f t="shared" si="1387"/>
        <v>98.73860183010332</v>
      </c>
      <c r="NG219" s="120">
        <f t="shared" si="1633"/>
        <v>93.275393543403183</v>
      </c>
      <c r="NH219" s="15">
        <f t="shared" si="1634"/>
        <v>-1.0655187368292223E-3</v>
      </c>
      <c r="NI219" s="12"/>
      <c r="NJ219" s="11">
        <f t="shared" si="1829"/>
        <v>-1.0554456734786673E-3</v>
      </c>
      <c r="NK219" s="10">
        <f t="shared" si="1635"/>
        <v>93.357654835711486</v>
      </c>
      <c r="NL219" s="9">
        <f t="shared" si="1388"/>
        <v>87.843386317060322</v>
      </c>
      <c r="NM219" s="9">
        <f t="shared" si="1389"/>
        <v>98.874166541690315</v>
      </c>
      <c r="NN219" s="120">
        <f t="shared" si="1636"/>
        <v>93.358776429375325</v>
      </c>
      <c r="NO219" s="15">
        <f t="shared" si="1637"/>
        <v>-1.0756960374183199E-3</v>
      </c>
      <c r="NP219" s="12"/>
      <c r="NQ219" s="11">
        <f t="shared" si="1830"/>
        <v>-1.0657387438584485E-3</v>
      </c>
      <c r="NR219" s="10">
        <f t="shared" si="1638"/>
        <v>93.441044164706199</v>
      </c>
      <c r="NS219" s="9">
        <f t="shared" si="1390"/>
        <v>87.875186257686167</v>
      </c>
      <c r="NT219" s="9">
        <f t="shared" si="1391"/>
        <v>99.009675030856002</v>
      </c>
      <c r="NU219" s="120">
        <f t="shared" si="1639"/>
        <v>93.442430644271084</v>
      </c>
      <c r="NV219" s="15">
        <f t="shared" si="1640"/>
        <v>-1.0858094539164206E-3</v>
      </c>
      <c r="NW219" s="12"/>
      <c r="NX219" s="11">
        <f t="shared" si="1831"/>
        <v>-1.0759680182959237E-3</v>
      </c>
      <c r="NY219" s="10">
        <f t="shared" si="1641"/>
        <v>93.524706420971341</v>
      </c>
      <c r="NZ219" s="9">
        <f t="shared" si="1392"/>
        <v>87.90758695886413</v>
      </c>
      <c r="OA219" s="9">
        <f t="shared" si="1393"/>
        <v>99.14507149157923</v>
      </c>
      <c r="OB219" s="120">
        <f t="shared" si="1642"/>
        <v>93.526329225221673</v>
      </c>
      <c r="OC219" s="15">
        <f t="shared" si="1643"/>
        <v>-1.0958533608892325E-3</v>
      </c>
      <c r="OD219" s="12"/>
      <c r="OE219" s="11">
        <f t="shared" si="1832"/>
        <v>-1.0861278111834352E-3</v>
      </c>
      <c r="OF219" s="10">
        <f t="shared" si="1644"/>
        <v>93.608614503138568</v>
      </c>
      <c r="OG219" s="9">
        <f t="shared" si="1394"/>
        <v>87.9405898555097</v>
      </c>
      <c r="OH219" s="9">
        <f t="shared" si="1395"/>
        <v>99.280300793172373</v>
      </c>
      <c r="OI219" s="120">
        <f t="shared" si="1645"/>
        <v>93.610445324341043</v>
      </c>
      <c r="OJ219" s="15">
        <f t="shared" si="1646"/>
        <v>-1.1058222421906768E-3</v>
      </c>
      <c r="OK219" s="12"/>
      <c r="OL219" s="11">
        <f t="shared" si="1833"/>
        <v>-1.0962125458382304E-3</v>
      </c>
      <c r="OM219" s="10">
        <f t="shared" si="1647"/>
        <v>93.692741421302586</v>
      </c>
      <c r="ON219" s="9">
        <f t="shared" si="1396"/>
        <v>87.97419593214623</v>
      </c>
      <c r="OO219" s="9">
        <f t="shared" si="1397"/>
        <v>99.415307371396381</v>
      </c>
      <c r="OP219" s="120">
        <f t="shared" si="1648"/>
        <v>93.694751651771298</v>
      </c>
      <c r="OQ219" s="15">
        <f t="shared" si="1649"/>
        <v>-1.1157105833169282E-3</v>
      </c>
      <c r="OR219" s="12"/>
      <c r="OS219" s="11">
        <f t="shared" si="1834"/>
        <v>-1.1062166463011425E-3</v>
      </c>
      <c r="OT219" s="10">
        <f t="shared" si="1650"/>
        <v>93.777059736860707</v>
      </c>
      <c r="OU219" s="9">
        <f t="shared" si="1398"/>
        <v>88.008405711800137</v>
      </c>
      <c r="OV219" s="9">
        <f t="shared" si="1399"/>
        <v>99.550037492623289</v>
      </c>
      <c r="OW219" s="120">
        <f t="shared" si="1651"/>
        <v>93.77922160221172</v>
      </c>
      <c r="OX219" s="15">
        <f t="shared" si="1652"/>
        <v>-1.1255130932852266E-3</v>
      </c>
      <c r="OY219" s="12"/>
      <c r="OZ219" s="11">
        <f t="shared" si="1835"/>
        <v>-1.1161347606068312E-3</v>
      </c>
      <c r="PA219" s="10">
        <f t="shared" si="1653"/>
        <v>93.861542695844975</v>
      </c>
      <c r="PB219" s="9">
        <f t="shared" si="1400"/>
        <v>88.043219258862365</v>
      </c>
      <c r="PC219" s="9">
        <f t="shared" si="1401"/>
        <v>99.684436915267653</v>
      </c>
      <c r="PD219" s="120">
        <f t="shared" si="1654"/>
        <v>93.863828087065002</v>
      </c>
      <c r="PE219" s="15">
        <f t="shared" si="1655"/>
        <v>-1.1352244763030222E-3</v>
      </c>
      <c r="PF219" s="12"/>
      <c r="PG219" s="11">
        <f t="shared" si="1836"/>
        <v>-1.1259615311863184E-3</v>
      </c>
      <c r="PH219" s="10">
        <f t="shared" si="1656"/>
        <v>93.946163054214409</v>
      </c>
      <c r="PI219" s="9">
        <f t="shared" si="1402"/>
        <v>88.07863616855191</v>
      </c>
      <c r="PJ219" s="9">
        <f t="shared" si="1403"/>
        <v>99.818452878149458</v>
      </c>
      <c r="PK219" s="120">
        <f t="shared" si="1657"/>
        <v>93.948544523350677</v>
      </c>
      <c r="PL219" s="15">
        <f t="shared" si="1658"/>
        <v>-1.144839626696037E-3</v>
      </c>
      <c r="PM219" s="12"/>
      <c r="PN219" s="11">
        <f t="shared" si="1837"/>
        <v>-1.1356917910434364E-3</v>
      </c>
      <c r="PO219" s="10">
        <f t="shared" si="1659"/>
        <v>94.0308940728588</v>
      </c>
      <c r="PP219" s="9">
        <f t="shared" si="1404"/>
        <v>88.114655568889646</v>
      </c>
      <c r="PQ219" s="9">
        <f t="shared" si="1405"/>
        <v>99.952032231210055</v>
      </c>
      <c r="PR219" s="120">
        <f t="shared" si="1660"/>
        <v>94.033343900049857</v>
      </c>
      <c r="PS219" s="15">
        <f t="shared" si="1661"/>
        <v>-1.1543534464275194E-3</v>
      </c>
      <c r="PT219" s="12"/>
      <c r="PU219" s="11">
        <f t="shared" si="1838"/>
        <v>-1.1453203802559058E-3</v>
      </c>
      <c r="PV219" s="10">
        <f t="shared" si="1662"/>
        <v>94.115708578393821</v>
      </c>
      <c r="PW219" s="9">
        <f t="shared" si="1406"/>
        <v>88.151276111864249</v>
      </c>
      <c r="PX219" s="9">
        <f t="shared" si="1407"/>
        <v>100.08512322132314</v>
      </c>
      <c r="PY219" s="120">
        <f t="shared" si="1663"/>
        <v>94.118199666593696</v>
      </c>
      <c r="PZ219" s="15">
        <f t="shared" si="1664"/>
        <v>-1.163761020107858E-3</v>
      </c>
      <c r="QA219" s="12"/>
      <c r="QB219" s="11">
        <f t="shared" si="1839"/>
        <v>-1.1548423221330398E-3</v>
      </c>
      <c r="QC219" s="10">
        <f t="shared" si="1665"/>
        <v>94.200579857244435</v>
      </c>
      <c r="QD219" s="9">
        <f t="shared" si="1408"/>
        <v>88.18849597608957</v>
      </c>
      <c r="QE219" s="9">
        <f t="shared" si="1409"/>
        <v>100.2176738367063</v>
      </c>
      <c r="QF219" s="120">
        <f t="shared" si="1666"/>
        <v>94.203084906397933</v>
      </c>
      <c r="QG219" s="15">
        <f t="shared" si="1667"/>
        <v>-1.1730574532863216E-3</v>
      </c>
      <c r="QH219" s="12"/>
      <c r="QI219" s="11">
        <f t="shared" si="1840"/>
        <v>-1.1642526605971115E-3</v>
      </c>
      <c r="QJ219" s="10">
        <f t="shared" si="1668"/>
        <v>94.285480824210154</v>
      </c>
      <c r="QK219" s="9">
        <f t="shared" si="1410"/>
        <v>88.226312859793353</v>
      </c>
      <c r="QL219" s="9">
        <f t="shared" si="1411"/>
        <v>100.3496367468088</v>
      </c>
      <c r="QM219" s="120">
        <f t="shared" si="1669"/>
        <v>94.287974803301069</v>
      </c>
      <c r="QN219" s="15">
        <f t="shared" si="1670"/>
        <v>-1.1822383548611387E-3</v>
      </c>
      <c r="QO219" s="12"/>
      <c r="QP219" s="11">
        <f t="shared" si="1841"/>
        <v>-1.1735469457080287E-3</v>
      </c>
      <c r="QQ219" s="10">
        <f t="shared" si="1671"/>
        <v>94.370386504602905</v>
      </c>
      <c r="QR219" s="9">
        <f t="shared" si="1412"/>
        <v>88.26472400549973</v>
      </c>
      <c r="QS219" s="9">
        <f t="shared" si="1413"/>
        <v>100.48099331586906</v>
      </c>
      <c r="QT219" s="120">
        <f t="shared" si="1672"/>
        <v>94.372858660684386</v>
      </c>
      <c r="QU219" s="15">
        <f t="shared" si="1673"/>
        <v>-1.1913021764188103E-3</v>
      </c>
      <c r="QV219" s="12"/>
      <c r="QW219" s="11">
        <f t="shared" si="1842"/>
        <v>-1.1827235881117189E-3</v>
      </c>
      <c r="QX219" s="10">
        <f t="shared" si="1674"/>
        <v>94.455286130540799</v>
      </c>
      <c r="QY219" s="9">
        <f t="shared" si="1414"/>
        <v>88.303726379447014</v>
      </c>
      <c r="QZ219" s="9">
        <f t="shared" si="1415"/>
        <v>100.61173497863507</v>
      </c>
      <c r="RA219" s="120">
        <f t="shared" si="1675"/>
        <v>94.457730679041049</v>
      </c>
      <c r="RB219" s="15">
        <f t="shared" si="1676"/>
        <v>-1.2002483785412646E-3</v>
      </c>
      <c r="RC219" s="12"/>
      <c r="RD219" s="11">
        <f t="shared" si="1843"/>
        <v>-1.1917820143236004E-3</v>
      </c>
      <c r="RE219" s="10">
        <f t="shared" si="1677"/>
        <v>94.54017386160811</v>
      </c>
      <c r="RF219" s="9">
        <f t="shared" si="1416"/>
        <v>88.343316737306267</v>
      </c>
      <c r="RG219" s="9">
        <f t="shared" si="1417"/>
        <v>100.74185420963785</v>
      </c>
      <c r="RH219" s="120">
        <f t="shared" si="1678"/>
        <v>94.542585473472059</v>
      </c>
      <c r="RI219" s="15">
        <f t="shared" si="1679"/>
        <v>-1.209076543741672E-3</v>
      </c>
      <c r="RJ219" s="12"/>
      <c r="RK219" s="11">
        <f t="shared" si="1844"/>
        <v>-1.2007217741852286E-3</v>
      </c>
      <c r="RL219" s="10">
        <f t="shared" si="1680"/>
        <v>94.625044274138958</v>
      </c>
      <c r="RM219" s="9">
        <f t="shared" si="1418"/>
        <v>88.383491633497584</v>
      </c>
      <c r="RN219" s="9">
        <f t="shared" si="1419"/>
        <v>100.87134447988302</v>
      </c>
      <c r="RO219" s="120">
        <f t="shared" si="1681"/>
        <v>94.627418056690303</v>
      </c>
      <c r="RP219" s="15">
        <f t="shared" si="1682"/>
        <v>-1.2177863713326291E-3</v>
      </c>
      <c r="RQ219" s="12"/>
      <c r="RR219" s="11">
        <f t="shared" si="1845"/>
        <v>-1.2095425357341678E-3</v>
      </c>
      <c r="RS219" s="10">
        <f t="shared" si="1683"/>
        <v>94.709892344207645</v>
      </c>
      <c r="RT219" s="9">
        <f t="shared" si="1420"/>
        <v>88.424247430489601</v>
      </c>
      <c r="RU219" s="9">
        <f t="shared" si="1421"/>
        <v>101.0002002138213</v>
      </c>
      <c r="RV219" s="120">
        <f t="shared" si="1684"/>
        <v>94.712223822155451</v>
      </c>
      <c r="RW219" s="15">
        <f t="shared" si="1685"/>
        <v>-1.2263776723231334E-3</v>
      </c>
      <c r="RX219" s="12"/>
      <c r="RY219" s="11">
        <f t="shared" si="1846"/>
        <v>-1.2182440800991015E-3</v>
      </c>
      <c r="RZ219" s="10">
        <f t="shared" si="1686"/>
        <v>94.794713430743585</v>
      </c>
      <c r="SA219" s="9">
        <f t="shared" si="1422"/>
        <v>88.465580308057994</v>
      </c>
      <c r="SB219" s="9">
        <f t="shared" si="1423"/>
        <v>101.12841674670184</v>
      </c>
      <c r="SC219" s="120">
        <f t="shared" si="1687"/>
        <v>94.796998527379913</v>
      </c>
      <c r="SD219" s="15">
        <f t="shared" si="1688"/>
        <v>-1.2348503643569209E-3</v>
      </c>
      <c r="SE219" s="12"/>
      <c r="SF219" s="11">
        <f t="shared" si="1847"/>
        <v>-1.2268262964328961E-3</v>
      </c>
      <c r="SG219" s="10">
        <f t="shared" si="1689"/>
        <v>94.87950325881107</v>
      </c>
      <c r="SH219" s="9">
        <f t="shared" si="1424"/>
        <v>88.507486272480051</v>
      </c>
      <c r="SI219" s="9">
        <f t="shared" si="1425"/>
        <v>101.25599028239775</v>
      </c>
      <c r="SJ219" s="120">
        <f t="shared" si="1690"/>
        <v>94.881738277438899</v>
      </c>
      <c r="SK219" s="15">
        <f t="shared" si="1691"/>
        <v>-1.2432044667030795E-3</v>
      </c>
      <c r="SL219" s="12"/>
      <c r="SM219" s="11">
        <f t="shared" si="1848"/>
        <v>-1.2352891768947418E-3</v>
      </c>
      <c r="SN219" s="10">
        <f t="shared" si="1692"/>
        <v>94.964257903087542</v>
      </c>
      <c r="SO219" s="9">
        <f t="shared" si="1426"/>
        <v>88.549961165644063</v>
      </c>
      <c r="SP219" s="9">
        <f t="shared" si="1427"/>
        <v>101.3829178517886</v>
      </c>
      <c r="SQ219" s="120">
        <f t="shared" si="1693"/>
        <v>94.966439508716334</v>
      </c>
      <c r="SR219" s="15">
        <f t="shared" si="1694"/>
        <v>-1.2514400953092726E-3</v>
      </c>
      <c r="SS219" s="12"/>
      <c r="ST219" s="11">
        <f t="shared" si="1849"/>
        <v>-1.2436328116919764E-3</v>
      </c>
      <c r="SU219" s="10">
        <f t="shared" si="1695"/>
        <v>95.048973771572676</v>
      </c>
      <c r="SV219" s="9">
        <f t="shared" si="1428"/>
        <v>88.593000674053926</v>
      </c>
      <c r="SW219" s="9">
        <f t="shared" si="1429"/>
        <v>101.50919727177873</v>
      </c>
      <c r="SX219" s="120">
        <f t="shared" si="1696"/>
        <v>95.051098972916321</v>
      </c>
      <c r="SY219" s="15">
        <f t="shared" si="1697"/>
        <v>-1.2595574579271948E-3</v>
      </c>
      <c r="SZ219" s="12"/>
      <c r="TA219" s="11">
        <f t="shared" si="1850"/>
        <v>-1.2518573841913633E-3</v>
      </c>
      <c r="TB219" s="10">
        <f t="shared" si="1698"/>
        <v>95.133647589558166</v>
      </c>
      <c r="TC219" s="9">
        <f t="shared" si="1430"/>
        <v>88.636600337710533</v>
      </c>
      <c r="TD219" s="9">
        <f t="shared" si="1431"/>
        <v>101.63482710501684</v>
      </c>
      <c r="TE219" s="120">
        <f t="shared" si="1699"/>
        <v>95.135713721363686</v>
      </c>
      <c r="TF219" s="15">
        <f t="shared" si="1700"/>
        <v>-1.2675568493184367E-3</v>
      </c>
      <c r="TG219" s="12"/>
      <c r="TH219" s="11">
        <f t="shared" si="1851"/>
        <v>-1.2599631661082261E-3</v>
      </c>
      <c r="TI219" s="10">
        <f t="shared" si="1701"/>
        <v>95.218276383882454</v>
      </c>
      <c r="TJ219" s="9">
        <f t="shared" si="1432"/>
        <v>88.680755558853576</v>
      </c>
      <c r="TK219" s="9">
        <f t="shared" si="1433"/>
        <v>101.75980662038357</v>
      </c>
      <c r="TL219" s="120">
        <f t="shared" si="1702"/>
        <v>95.220281089618567</v>
      </c>
      <c r="TM219" s="15">
        <f t="shared" si="1703"/>
        <v>-1.2754386465488275E-3</v>
      </c>
      <c r="TN219" s="12"/>
      <c r="TO219" s="11">
        <f t="shared" si="1852"/>
        <v>-1.2679505127817642E-3</v>
      </c>
      <c r="TP219" s="10">
        <f t="shared" si="1704"/>
        <v>95.302857467495741</v>
      </c>
      <c r="TQ219" s="9">
        <f t="shared" si="1434"/>
        <v>88.725461610548365</v>
      </c>
      <c r="TR219" s="9">
        <f t="shared" si="1435"/>
        <v>101.88413575429929</v>
      </c>
      <c r="TS219" s="120">
        <f t="shared" si="1705"/>
        <v>95.304798682423836</v>
      </c>
      <c r="TT219" s="15">
        <f t="shared" si="1706"/>
        <v>-1.2832033043779156E-3</v>
      </c>
      <c r="TU219" s="12"/>
      <c r="TV219" s="11">
        <f t="shared" si="1853"/>
        <v>-1.2758198585433129E-3</v>
      </c>
      <c r="TW219" s="10">
        <f t="shared" si="1707"/>
        <v>95.38738842435427</v>
      </c>
      <c r="TX219" s="9">
        <f t="shared" si="1436"/>
        <v>88.770713645103996</v>
      </c>
      <c r="TY219" s="9">
        <f t="shared" si="1437"/>
        <v>102.00781507290145</v>
      </c>
      <c r="TZ219" s="120">
        <f t="shared" si="1708"/>
        <v>95.389264359002723</v>
      </c>
      <c r="UA219" s="15">
        <f t="shared" si="1709"/>
        <v>-1.2908513507496439E-3</v>
      </c>
      <c r="UB219" s="12"/>
      <c r="UC219" s="11">
        <f t="shared" si="1854"/>
        <v>-1.2835717121839195E-3</v>
      </c>
      <c r="UD219" s="10">
        <f t="shared" si="1710"/>
        <v>95.471867094662116</v>
      </c>
      <c r="UE219" s="9">
        <f t="shared" si="1438"/>
        <v>88.816506702310605</v>
      </c>
      <c r="UF219" s="9">
        <f t="shared" si="1439"/>
        <v>102.13084573513395</v>
      </c>
      <c r="UG219" s="120">
        <f t="shared" si="1711"/>
        <v>95.473676218722275</v>
      </c>
      <c r="UH219" s="15">
        <f t="shared" si="1712"/>
        <v>-1.2983833823896646E-3</v>
      </c>
      <c r="UI219" s="12"/>
      <c r="UJ219" s="11">
        <f t="shared" si="1855"/>
        <v>-1.2912066525267499E-3</v>
      </c>
      <c r="UK219" s="10">
        <f t="shared" si="1713"/>
        <v>95.556291560475913</v>
      </c>
      <c r="UL219" s="9">
        <f t="shared" si="1440"/>
        <v>88.862835717484629</v>
      </c>
      <c r="UM219" s="9">
        <f t="shared" si="1441"/>
        <v>102.25322945678762</v>
      </c>
      <c r="UN219" s="120">
        <f t="shared" si="1714"/>
        <v>95.558032587136125</v>
      </c>
      <c r="UO219" s="15">
        <f t="shared" si="1715"/>
        <v>-1.3058000605140733E-3</v>
      </c>
      <c r="UP219" s="12"/>
      <c r="UQ219" s="11">
        <f t="shared" si="1856"/>
        <v>-1.2987253241094111E-3</v>
      </c>
      <c r="UR219" s="10">
        <f t="shared" si="1716"/>
        <v>95.640660131687014</v>
      </c>
      <c r="US219" s="9">
        <f t="shared" si="1442"/>
        <v>88.909695529312501</v>
      </c>
      <c r="UT219" s="9">
        <f t="shared" si="1443"/>
        <v>102.37496847551677</v>
      </c>
      <c r="UU219" s="120">
        <f t="shared" si="1717"/>
        <v>95.642332002414634</v>
      </c>
      <c r="UV219" s="15">
        <f t="shared" si="1718"/>
        <v>-1.3131021066530107E-3</v>
      </c>
      <c r="UW219" s="12"/>
      <c r="UX219" s="11">
        <f t="shared" si="1857"/>
        <v>-1.3061284329797102E-3</v>
      </c>
      <c r="UY219" s="10">
        <f t="shared" si="1719"/>
        <v>95.724971332389018</v>
      </c>
      <c r="UZ219" s="9">
        <f t="shared" si="1444"/>
        <v>88.957080887484466</v>
      </c>
      <c r="VA219" s="9">
        <f t="shared" si="1445"/>
        <v>102.49606551686334</v>
      </c>
      <c r="VB219" s="120">
        <f t="shared" si="1720"/>
        <v>95.72657320217391</v>
      </c>
      <c r="VC219" s="15">
        <f t="shared" si="1721"/>
        <v>-1.3202902985929906E-3</v>
      </c>
      <c r="VD219" s="12"/>
      <c r="VE219" s="11">
        <f t="shared" si="1858"/>
        <v>-1.3134167426089628E-3</v>
      </c>
      <c r="VF219" s="10">
        <f t="shared" si="1722"/>
        <v>95.80922388764273</v>
      </c>
      <c r="VG219" s="9">
        <f t="shared" si="1446"/>
        <v>89.004986460111198</v>
      </c>
      <c r="VH219" s="9">
        <f t="shared" si="1447"/>
        <v>102.61652376130478</v>
      </c>
      <c r="VI219" s="120">
        <f t="shared" si="1723"/>
        <v>95.810755110707987</v>
      </c>
      <c r="VJ219" s="15">
        <f t="shared" si="1724"/>
        <v>-1.3273654664402218E-3</v>
      </c>
      <c r="VK219" s="12"/>
      <c r="VL219" s="11">
        <f t="shared" si="1859"/>
        <v>-1.3205910699252376E-3</v>
      </c>
      <c r="VM219" s="10">
        <f t="shared" si="1725"/>
        <v>95.893416710643208</v>
      </c>
      <c r="VN219" s="9">
        <f t="shared" si="1448"/>
        <v>89.053406840917262</v>
      </c>
      <c r="VO219" s="9">
        <f t="shared" si="1449"/>
        <v>102.73634681234415</v>
      </c>
      <c r="VP219" s="120">
        <f t="shared" si="1726"/>
        <v>95.894876826630707</v>
      </c>
      <c r="VQ219" s="15">
        <f t="shared" si="1727"/>
        <v>-1.3343284888073577E-3</v>
      </c>
      <c r="VR219" s="12"/>
      <c r="VS219" s="11">
        <f t="shared" si="1860"/>
        <v>-1.3276522814691112E-3</v>
      </c>
      <c r="VT219" s="10">
        <f t="shared" si="1728"/>
        <v>95.977548890295537</v>
      </c>
      <c r="VU219" s="9">
        <f t="shared" si="1450"/>
        <v>89.102336556206637</v>
      </c>
      <c r="VV219" s="9">
        <f t="shared" si="1451"/>
        <v>102.85553866565022</v>
      </c>
      <c r="VW219" s="120">
        <f t="shared" si="1729"/>
        <v>95.978937610928426</v>
      </c>
      <c r="VX219" s="15">
        <f t="shared" si="1730"/>
        <v>-1.3411802891248302E-3</v>
      </c>
      <c r="VY219" s="12"/>
      <c r="VZ219" s="11">
        <f t="shared" si="1861"/>
        <v>-1.3346012896733332E-3</v>
      </c>
      <c r="WA219" s="10">
        <f t="shared" si="1731"/>
        <v>96.061619679201044</v>
      </c>
      <c r="WB219" s="9">
        <f t="shared" si="1452"/>
        <v>89.151770071596133</v>
      </c>
      <c r="WC219" s="9">
        <f t="shared" si="1453"/>
        <v>102.97410367925811</v>
      </c>
      <c r="WD219" s="120">
        <f t="shared" si="1732"/>
        <v>96.062936875427113</v>
      </c>
      <c r="WE219" s="15">
        <f t="shared" si="1733"/>
        <v>-1.3479218320782708E-3</v>
      </c>
      <c r="WF219" s="12"/>
      <c r="WG219" s="11">
        <f t="shared" si="1862"/>
        <v>-1.3414390492679049E-3</v>
      </c>
      <c r="WH219" s="10">
        <f t="shared" si="1734"/>
        <v>96.145628482057532</v>
      </c>
      <c r="WI219" s="9">
        <f t="shared" si="1454"/>
        <v>89.201701798514065</v>
      </c>
      <c r="WJ219" s="9">
        <f t="shared" si="1455"/>
        <v>103.09204654483078</v>
      </c>
      <c r="WK219" s="120">
        <f t="shared" si="1735"/>
        <v>96.146874171672422</v>
      </c>
      <c r="WL219" s="15">
        <f t="shared" si="1736"/>
        <v>-1.3545541201722602E-3</v>
      </c>
      <c r="WM219" s="12"/>
      <c r="WN219" s="11">
        <f t="shared" si="1863"/>
        <v>-1.3481665538110695E-3</v>
      </c>
      <c r="WO219" s="10">
        <f t="shared" si="1737"/>
        <v>96.229574844472467</v>
      </c>
      <c r="WP219" s="9">
        <f t="shared" si="1456"/>
        <v>89.252126100462036</v>
      </c>
      <c r="WQ219" s="9">
        <f t="shared" si="1457"/>
        <v>103.20937225998352</v>
      </c>
      <c r="WR219" s="120">
        <f t="shared" si="1738"/>
        <v>96.230749180222773</v>
      </c>
      <c r="WS219" s="15">
        <f t="shared" si="1739"/>
        <v>-1.3610781904208323E-3</v>
      </c>
      <c r="WT219" s="12"/>
      <c r="WU219" s="11">
        <f t="shared" si="1864"/>
        <v>-1.3547848323467076E-3</v>
      </c>
      <c r="WV219" s="10">
        <f t="shared" si="1740"/>
        <v>96.313458442189471</v>
      </c>
      <c r="WW219" s="9">
        <f t="shared" si="1458"/>
        <v>89.303037299038706</v>
      </c>
      <c r="WX219" s="9">
        <f t="shared" si="1459"/>
        <v>103.32608610166486</v>
      </c>
      <c r="WY219" s="120">
        <f t="shared" si="1741"/>
        <v>96.314561700351788</v>
      </c>
      <c r="WZ219" s="15">
        <f t="shared" si="1742"/>
        <v>-1.3674951111642369E-3</v>
      </c>
      <c r="XA219" s="12"/>
      <c r="XB219" s="11">
        <f t="shared" si="1865"/>
        <v>-1.3612949461877565E-3</v>
      </c>
      <c r="XC219" s="10">
        <f t="shared" si="1743"/>
        <v>96.397279070724494</v>
      </c>
      <c r="XD219" s="9">
        <f t="shared" si="1460"/>
        <v>89.354429679725285</v>
      </c>
      <c r="XE219" s="9">
        <f t="shared" si="1461"/>
        <v>103.44219360058972</v>
      </c>
      <c r="XF219" s="120">
        <f t="shared" si="1744"/>
        <v>96.398311640157502</v>
      </c>
      <c r="XG219" s="15">
        <f t="shared" si="1745"/>
        <v>-1.373805979011511E-3</v>
      </c>
      <c r="XH219" s="12"/>
      <c r="XI219" s="11">
        <f t="shared" si="1866"/>
        <v>-1.3676979858253445E-3</v>
      </c>
      <c r="XJ219" s="10">
        <f t="shared" si="1746"/>
        <v>96.481036635409538</v>
      </c>
      <c r="XK219" s="9">
        <f t="shared" si="1462"/>
        <v>89.406297497433044</v>
      </c>
      <c r="XL219" s="9">
        <f t="shared" si="1463"/>
        <v>103.55770051671422</v>
      </c>
      <c r="XM219" s="120">
        <f t="shared" si="1747"/>
        <v>96.481999007073625</v>
      </c>
      <c r="XN219" s="15">
        <f t="shared" si="1748"/>
        <v>-1.3800119159078782E-3</v>
      </c>
      <c r="XO219" s="12"/>
      <c r="XP219" s="11">
        <f t="shared" si="1867"/>
        <v>-1.3739950679627245E-3</v>
      </c>
      <c r="XQ219" s="10">
        <f t="shared" si="1749"/>
        <v>96.564731141839076</v>
      </c>
      <c r="XR219" s="9">
        <f t="shared" si="1464"/>
        <v>89.458634981814086</v>
      </c>
      <c r="XS219" s="9">
        <f t="shared" si="1465"/>
        <v>103.67261281574112</v>
      </c>
      <c r="XT219" s="120">
        <f t="shared" si="1750"/>
        <v>96.565623898777602</v>
      </c>
      <c r="XU219" s="15">
        <f t="shared" si="1751"/>
        <v>-1.3861140663257111E-3</v>
      </c>
      <c r="XV219" s="12"/>
      <c r="XW219" s="11">
        <f t="shared" si="1868"/>
        <v>-1.3801873326728723E-3</v>
      </c>
      <c r="XX219" s="10">
        <f t="shared" si="1752"/>
        <v>96.648362686714364</v>
      </c>
      <c r="XY219" s="9">
        <f t="shared" si="1466"/>
        <v>89.511436342336879</v>
      </c>
      <c r="XZ219" s="9">
        <f t="shared" si="1467"/>
        <v>103.78693664664139</v>
      </c>
      <c r="YA219" s="120">
        <f t="shared" si="1753"/>
        <v>96.649186494489129</v>
      </c>
      <c r="YB219" s="15">
        <f t="shared" si="1754"/>
        <v>-1.392113594577526E-3</v>
      </c>
      <c r="YC219" s="12"/>
      <c r="YD219" s="11">
        <f t="shared" si="1869"/>
        <v>-1.386275940678287E-3</v>
      </c>
      <c r="YE219" s="10">
        <f t="shared" si="1755"/>
        <v>96.731931449079383</v>
      </c>
      <c r="YF219" s="9">
        <f t="shared" si="1468"/>
        <v>89.564695773129088</v>
      </c>
      <c r="YG219" s="9">
        <f t="shared" si="1469"/>
        <v>103.90067832017431</v>
      </c>
      <c r="YH219" s="120">
        <f t="shared" si="1756"/>
        <v>96.732687046651705</v>
      </c>
      <c r="YI219" s="15">
        <f t="shared" si="1757"/>
        <v>-1.398011682249068E-3</v>
      </c>
      <c r="YJ219" s="12"/>
      <c r="YK219" s="11">
        <f t="shared" si="1870"/>
        <v>-1.3922620707511187E-3</v>
      </c>
      <c r="YL219" s="10">
        <f t="shared" si="1758"/>
        <v>96.815437681940864</v>
      </c>
      <c r="YM219" s="9">
        <f t="shared" si="1470"/>
        <v>89.618407457590308</v>
      </c>
      <c r="YN219" s="9">
        <f t="shared" si="1471"/>
        <v>104.01384428839228</v>
      </c>
      <c r="YO219" s="120">
        <f t="shared" si="1759"/>
        <v>96.816125872991293</v>
      </c>
      <c r="YP219" s="15">
        <f t="shared" si="1760"/>
        <v>-1.4038095257508235E-3</v>
      </c>
      <c r="YQ219" s="12"/>
      <c r="YR219" s="11">
        <f t="shared" si="1871"/>
        <v>-1.3981469172320892E-3</v>
      </c>
      <c r="YS219" s="10">
        <f t="shared" si="1761"/>
        <v>96.898881704267126</v>
      </c>
      <c r="YT219" s="9">
        <f t="shared" si="1472"/>
        <v>89.672565572778154</v>
      </c>
      <c r="YU219" s="9">
        <f t="shared" si="1473"/>
        <v>104.12644112510721</v>
      </c>
      <c r="YV219" s="120">
        <f t="shared" si="1762"/>
        <v>96.899503348942687</v>
      </c>
      <c r="YW219" s="15">
        <f t="shared" si="1763"/>
        <v>-1.4095083339854513E-3</v>
      </c>
      <c r="YX219" s="12"/>
      <c r="YY219" s="11">
        <f t="shared" si="1872"/>
        <v>-1.4039316876656638E-3</v>
      </c>
      <c r="YZ219" s="10">
        <f t="shared" si="1764"/>
        <v>96.982263893355736</v>
      </c>
      <c r="ZA219" s="9">
        <f t="shared" si="1474"/>
        <v>89.727164293571363</v>
      </c>
      <c r="ZB219" s="9">
        <f t="shared" si="1475"/>
        <v>104.23847550729958</v>
      </c>
      <c r="ZC219" s="120">
        <f t="shared" si="1765"/>
        <v>96.982819900435473</v>
      </c>
      <c r="ZD219" s="15">
        <f t="shared" si="1766"/>
        <v>-1.4151093261288374E-3</v>
      </c>
      <c r="ZE219" s="12"/>
      <c r="ZF219" s="11">
        <f t="shared" si="1873"/>
        <v>-1.4096176005493749E-3</v>
      </c>
      <c r="ZG219" s="10">
        <f t="shared" si="1767"/>
        <v>97.065584677562669</v>
      </c>
      <c r="ZH219" s="9">
        <f t="shared" si="1476"/>
        <v>89.782197796613957</v>
      </c>
      <c r="ZI219" s="9">
        <f t="shared" si="1477"/>
        <v>104.34995419744767</v>
      </c>
      <c r="ZJ219" s="120">
        <f t="shared" si="1768"/>
        <v>97.066075997030822</v>
      </c>
      <c r="ZK219" s="15">
        <f t="shared" si="1769"/>
        <v>-1.4206137295222764E-3</v>
      </c>
      <c r="ZL219" s="12"/>
      <c r="ZM219" s="11">
        <f t="shared" si="1874"/>
        <v>-1.4152058831947056E-3</v>
      </c>
      <c r="ZN219" s="10">
        <f t="shared" si="1770"/>
        <v>97.14884452938368</v>
      </c>
      <c r="ZO219" s="9">
        <f t="shared" si="1478"/>
        <v>89.837660264044999</v>
      </c>
      <c r="ZP219" s="9">
        <f t="shared" si="1479"/>
        <v>104.46088402675542</v>
      </c>
      <c r="ZQ219" s="120">
        <f t="shared" si="1771"/>
        <v>97.149272145400204</v>
      </c>
      <c r="ZR219" s="15">
        <f t="shared" si="1772"/>
        <v>-1.4260227776731558E-3</v>
      </c>
      <c r="ZS219" s="12"/>
      <c r="ZT219" s="11">
        <f t="shared" si="1875"/>
        <v>-1.420697769697101E-3</v>
      </c>
      <c r="ZU219" s="10">
        <f t="shared" si="1773"/>
        <v>97.232043958879558</v>
      </c>
      <c r="ZV219" s="9">
        <f t="shared" si="1480"/>
        <v>89.893545887018647</v>
      </c>
      <c r="ZW219" s="9">
        <f t="shared" si="1481"/>
        <v>104.57127187925258</v>
      </c>
      <c r="ZX219" s="120">
        <f t="shared" si="1774"/>
        <v>97.232408883135605</v>
      </c>
      <c r="ZY219" s="15">
        <f t="shared" si="1775"/>
        <v>-1.4313377083611948E-3</v>
      </c>
      <c r="ZZ219" s="12"/>
      <c r="AAA219" s="11">
        <f t="shared" si="1876"/>
        <v>-1.4260944990120727E-3</v>
      </c>
      <c r="AAB219" s="10">
        <f t="shared" si="1776"/>
        <v>97.315183507434369</v>
      </c>
      <c r="AAC219" s="9">
        <f t="shared" si="1482"/>
        <v>89.949848869019476</v>
      </c>
      <c r="AAD219" s="9">
        <f t="shared" si="1483"/>
        <v>104.68112467674649</v>
      </c>
      <c r="AAE219" s="120">
        <f t="shared" si="1777"/>
        <v>97.315486772882991</v>
      </c>
      <c r="AAF219" s="15">
        <f t="shared" si="1778"/>
        <v>-1.4365597618476568E-3</v>
      </c>
      <c r="AAG219" s="12"/>
      <c r="AAH219" s="11">
        <f t="shared" si="1877"/>
        <v>-1.4313973131349668E-3</v>
      </c>
      <c r="AAI219" s="10">
        <f t="shared" si="1779"/>
        <v>97.398263741839017</v>
      </c>
      <c r="AAJ219" s="9">
        <f t="shared" si="1484"/>
        <v>90.006563428978282</v>
      </c>
      <c r="AAK219" s="9">
        <f t="shared" si="1485"/>
        <v>104.79044936459711</v>
      </c>
      <c r="AAL219" s="120">
        <f t="shared" si="1780"/>
        <v>97.398506396787695</v>
      </c>
      <c r="AAM219" s="15">
        <f t="shared" si="1781"/>
        <v>-1.4416901791843119E-3</v>
      </c>
      <c r="AAN219" s="12"/>
      <c r="AAO219" s="11">
        <f t="shared" si="2175"/>
        <v>-1.4366074553811324E-3</v>
      </c>
      <c r="AAP219" s="10">
        <f t="shared" si="2176"/>
        <v>97.481285248688479</v>
      </c>
      <c r="AAQ219" s="9">
        <f t="shared" si="1486"/>
        <v>90.063683804193815</v>
      </c>
      <c r="AAR219" s="9">
        <f t="shared" si="2177"/>
        <v>104.89925289829198</v>
      </c>
      <c r="AAS219" s="120">
        <f t="shared" si="2178"/>
        <v>97.481468351242896</v>
      </c>
      <c r="AAT219" s="15">
        <f t="shared" si="2179"/>
        <v>-1.446730200619364E-3</v>
      </c>
      <c r="AAU219" s="12"/>
      <c r="AAV219" s="11">
        <f t="shared" si="2180"/>
        <v>-1.4417261687637206E-3</v>
      </c>
      <c r="AAW219" s="10">
        <f t="shared" si="2181"/>
        <v>97.564248629083849</v>
      </c>
      <c r="AAX219" s="9">
        <f t="shared" si="2182"/>
        <v>90.121204253065926</v>
      </c>
      <c r="AAY219" s="9">
        <f t="shared" si="2183"/>
        <v>105.00754223079508</v>
      </c>
      <c r="AAZ219" s="120">
        <f t="shared" si="2184"/>
        <v>97.564373241930497</v>
      </c>
      <c r="ABA219" s="15">
        <f t="shared" si="2185"/>
        <v>-1.4516810640971857E-3</v>
      </c>
      <c r="ABB219" s="12"/>
      <c r="ABC219" s="11">
        <f t="shared" si="2186"/>
        <v>-1.4467546944660736E-3</v>
      </c>
      <c r="ABD219" s="10">
        <f t="shared" si="2187"/>
        <v>97.647154493628904</v>
      </c>
      <c r="ABE219" s="9">
        <f t="shared" si="1490"/>
        <v>90.179119057645835</v>
      </c>
      <c r="ABF219" s="9">
        <f t="shared" si="2188"/>
        <v>105.11531743903033</v>
      </c>
      <c r="ABG219" s="120">
        <f t="shared" si="2189"/>
        <v>97.647218248338078</v>
      </c>
      <c r="ABH219" s="15">
        <f t="shared" si="2190"/>
        <v>-1.4565433347202893E-3</v>
      </c>
      <c r="ABI219" s="12"/>
      <c r="ABJ219" s="11">
        <f t="shared" si="2191"/>
        <v>-1.4516935960297225E-3</v>
      </c>
      <c r="ABK219" s="10">
        <f t="shared" si="2192"/>
        <v>97.72999999999999</v>
      </c>
      <c r="ABL219" s="9">
        <f t="shared" si="2193"/>
        <v>90.237422472440699</v>
      </c>
      <c r="ABM219" s="9"/>
      <c r="ABN219" s="101">
        <f t="shared" si="1791"/>
        <v>97.72999999999999</v>
      </c>
      <c r="ABO219" s="15">
        <f t="shared" si="2194"/>
        <v>-1.4613174757029338E-3</v>
      </c>
    </row>
    <row r="220" spans="1:745" x14ac:dyDescent="0.2">
      <c r="A220" s="1">
        <f t="shared" si="1492"/>
        <v>175.2</v>
      </c>
      <c r="B220" s="1">
        <f t="shared" si="1792"/>
        <v>-530.86680486868977</v>
      </c>
      <c r="C220" s="1">
        <f t="shared" si="1793"/>
        <v>-2564065.8939724509</v>
      </c>
      <c r="D220" s="2">
        <f t="shared" si="1794"/>
        <v>119.74</v>
      </c>
      <c r="E220" s="7">
        <f t="shared" si="1795"/>
        <v>2.8300000000000001E-3</v>
      </c>
      <c r="F220" s="1">
        <f t="shared" si="1796"/>
        <v>6.2352202539999999E-2</v>
      </c>
      <c r="G220" s="2">
        <f t="shared" si="1797"/>
        <v>3500</v>
      </c>
      <c r="H220" s="3">
        <f t="shared" si="1879"/>
        <v>58.333333333333336</v>
      </c>
      <c r="I220" s="3">
        <f t="shared" si="1880"/>
        <v>366.52</v>
      </c>
      <c r="J220" s="1">
        <f t="shared" si="1798"/>
        <v>0.77</v>
      </c>
      <c r="K220" s="1">
        <f t="shared" si="1799"/>
        <v>0.65</v>
      </c>
      <c r="L220" s="1">
        <f t="shared" si="1881"/>
        <v>0.50050000000000006</v>
      </c>
      <c r="M220" s="40">
        <f t="shared" si="1882"/>
        <v>9.0273513153513143</v>
      </c>
      <c r="N220" s="40">
        <f t="shared" si="1883"/>
        <v>685.17596483516479</v>
      </c>
      <c r="O220" s="1">
        <f t="shared" si="1800"/>
        <v>22.01</v>
      </c>
      <c r="P220" s="1">
        <f t="shared" si="1801"/>
        <v>101</v>
      </c>
      <c r="Q220" s="2">
        <f t="shared" si="1802"/>
        <v>9568.08</v>
      </c>
      <c r="R220" s="1">
        <f t="shared" si="1884"/>
        <v>95.680800000000005</v>
      </c>
      <c r="S220" s="7">
        <f t="shared" si="1803"/>
        <v>0.1084</v>
      </c>
      <c r="T220" s="7">
        <f t="shared" si="1885"/>
        <v>9.228889823999999E-3</v>
      </c>
      <c r="U220" s="7">
        <f t="shared" si="1886"/>
        <v>5.2029491518009133E-2</v>
      </c>
      <c r="V220" s="40">
        <f t="shared" si="1887"/>
        <v>5127.2756619537149</v>
      </c>
      <c r="W220" s="1">
        <f t="shared" si="1804"/>
        <v>0</v>
      </c>
      <c r="X220" s="1">
        <f t="shared" si="1805"/>
        <v>119.74</v>
      </c>
      <c r="Y220" s="1">
        <f t="shared" si="1806"/>
        <v>97.72999999999999</v>
      </c>
      <c r="Z220" s="6">
        <f t="shared" si="1888"/>
        <v>0.80246106979523479</v>
      </c>
      <c r="AA220" s="2">
        <f t="shared" si="1807"/>
        <v>464.2</v>
      </c>
      <c r="AB220" s="40">
        <f t="shared" si="1889"/>
        <v>27481.926356927921</v>
      </c>
      <c r="AC220" s="1">
        <f t="shared" si="1890"/>
        <v>0.20611977595863853</v>
      </c>
      <c r="AD220" s="2">
        <f t="shared" si="1878"/>
        <v>98</v>
      </c>
      <c r="AE220" s="10">
        <f t="shared" si="1891"/>
        <v>20.199738043946578</v>
      </c>
      <c r="AF220" s="12">
        <f t="shared" si="1892"/>
        <v>5.8107429176654221E-2</v>
      </c>
      <c r="AG220" s="43">
        <f t="shared" si="1893"/>
        <v>-1.3047293499382121E-4</v>
      </c>
      <c r="AH220" s="97">
        <f t="shared" si="1894"/>
        <v>3.3629964679008312E-5</v>
      </c>
      <c r="AI220" s="11">
        <f t="shared" si="1895"/>
        <v>0</v>
      </c>
      <c r="AJ220" s="43">
        <f t="shared" si="1896"/>
        <v>2.0116967271962315E-3</v>
      </c>
      <c r="AK220" s="43"/>
      <c r="AL220" s="11">
        <f t="shared" si="1897"/>
        <v>0</v>
      </c>
      <c r="AM220" s="10">
        <f t="shared" si="1898"/>
        <v>86.977553233689562</v>
      </c>
      <c r="AN220" s="9"/>
      <c r="AO220" s="9">
        <f t="shared" si="1899"/>
        <v>86.82100357557448</v>
      </c>
      <c r="AP220" s="108">
        <f t="shared" si="1900"/>
        <v>86.82100357557448</v>
      </c>
      <c r="AQ220" s="15">
        <f t="shared" si="1901"/>
        <v>0</v>
      </c>
      <c r="AR220" s="49"/>
      <c r="AS220" s="11">
        <f t="shared" si="1902"/>
        <v>1.5266983281742699E-5</v>
      </c>
      <c r="AT220" s="10">
        <f t="shared" si="1903"/>
        <v>86.899275201877629</v>
      </c>
      <c r="AU220" s="9">
        <f t="shared" si="1904"/>
        <v>86.82100357557448</v>
      </c>
      <c r="AV220" s="9">
        <f t="shared" si="1905"/>
        <v>86.665160831956143</v>
      </c>
      <c r="AW220" s="101">
        <f t="shared" si="1906"/>
        <v>86.743082203765312</v>
      </c>
      <c r="AX220" s="15">
        <f t="shared" si="1907"/>
        <v>1.5197421973500215E-5</v>
      </c>
      <c r="AY220" s="49"/>
      <c r="AZ220" s="11">
        <f t="shared" si="1908"/>
        <v>3.0465643386597319E-5</v>
      </c>
      <c r="BA220" s="10">
        <f t="shared" si="1909"/>
        <v>86.821341076318916</v>
      </c>
      <c r="BB220" s="9">
        <f t="shared" si="1910"/>
        <v>86.820997228303838</v>
      </c>
      <c r="BC220" s="9">
        <f t="shared" si="1911"/>
        <v>86.510005866016186</v>
      </c>
      <c r="BD220" s="101">
        <f t="shared" si="1912"/>
        <v>86.665501547160005</v>
      </c>
      <c r="BE220" s="15">
        <f t="shared" si="1913"/>
        <v>3.0327154496035512E-5</v>
      </c>
      <c r="BF220" s="49"/>
      <c r="BG220" s="11">
        <f t="shared" si="1914"/>
        <v>4.5596591813042103E-5</v>
      </c>
      <c r="BH220" s="10">
        <f t="shared" si="1915"/>
        <v>86.74373502521064</v>
      </c>
      <c r="BI220" s="9">
        <f t="shared" si="1916"/>
        <v>86.820971952178581</v>
      </c>
      <c r="BJ220" s="9">
        <f t="shared" si="1917"/>
        <v>86.355519798114017</v>
      </c>
      <c r="BK220" s="101">
        <f t="shared" si="1918"/>
        <v>86.588245875146299</v>
      </c>
      <c r="BL220" s="15">
        <f t="shared" si="1919"/>
        <v>4.5389811739438167E-5</v>
      </c>
      <c r="BM220" s="49"/>
      <c r="BN220" s="11">
        <f t="shared" si="1920"/>
        <v>6.0660431798229305E-5</v>
      </c>
      <c r="BO220" s="10">
        <f t="shared" si="1921"/>
        <v>86.666441428802429</v>
      </c>
      <c r="BP220" s="9">
        <f t="shared" si="1922"/>
        <v>86.82091533295177</v>
      </c>
      <c r="BQ220" s="9">
        <f t="shared" si="1923"/>
        <v>87.285240612883115</v>
      </c>
      <c r="BR220" s="101">
        <f t="shared" si="1924"/>
        <v>87.053077972917436</v>
      </c>
      <c r="BS220" s="15">
        <f t="shared" si="1925"/>
        <v>-4.5279921594307465E-5</v>
      </c>
      <c r="BT220" s="12"/>
      <c r="BU220" s="11">
        <f t="shared" si="1926"/>
        <v>-3.0025919238928504E-5</v>
      </c>
      <c r="BV220" s="10">
        <f t="shared" si="1927"/>
        <v>87.131314224432387</v>
      </c>
      <c r="BW220" s="9">
        <f t="shared" si="1928"/>
        <v>86.820971678356642</v>
      </c>
      <c r="BX220" s="9">
        <f t="shared" si="1929"/>
        <v>93.824784307623418</v>
      </c>
      <c r="BY220" s="101">
        <f t="shared" si="1930"/>
        <v>90.32287799299003</v>
      </c>
      <c r="BZ220" s="15">
        <f t="shared" si="1931"/>
        <v>-6.829955215044961E-4</v>
      </c>
      <c r="CA220" s="12"/>
      <c r="CB220" s="11">
        <f t="shared" si="1932"/>
        <v>-6.6894142313828249E-4</v>
      </c>
      <c r="CC220" s="10">
        <f t="shared" si="1933"/>
        <v>90.407234914111257</v>
      </c>
      <c r="CD220" s="9">
        <f t="shared" si="1934"/>
        <v>86.8337915265774</v>
      </c>
      <c r="CE220" s="9">
        <f t="shared" si="1935"/>
        <v>93.914444519003808</v>
      </c>
      <c r="CF220" s="101">
        <f t="shared" si="1936"/>
        <v>90.374118022790611</v>
      </c>
      <c r="CG220" s="15">
        <f t="shared" si="1937"/>
        <v>-6.9048881504143523E-4</v>
      </c>
      <c r="CH220" s="12"/>
      <c r="CI220" s="11">
        <f t="shared" si="1938"/>
        <v>-6.7651293808874513E-4</v>
      </c>
      <c r="CJ220" s="10">
        <f t="shared" si="1939"/>
        <v>90.458353843058319</v>
      </c>
      <c r="CK220" s="9">
        <f t="shared" si="1940"/>
        <v>86.84689421662145</v>
      </c>
      <c r="CL220" s="9">
        <f t="shared" si="1941"/>
        <v>94.006141299104115</v>
      </c>
      <c r="CM220" s="101">
        <f t="shared" si="1942"/>
        <v>90.426517757862783</v>
      </c>
      <c r="CN220" s="15">
        <f t="shared" si="1943"/>
        <v>-6.9815312794735526E-4</v>
      </c>
      <c r="CO220" s="12"/>
      <c r="CP220" s="11">
        <f t="shared" si="1944"/>
        <v>-6.8425669214730632E-4</v>
      </c>
      <c r="CQ220" s="10">
        <f t="shared" si="1945"/>
        <v>90.510635851288669</v>
      </c>
      <c r="CR220" s="9">
        <f t="shared" si="1946"/>
        <v>86.860289396433004</v>
      </c>
      <c r="CS220" s="9">
        <f t="shared" si="1947"/>
        <v>94.099841245427925</v>
      </c>
      <c r="CT220" s="101">
        <f t="shared" si="1948"/>
        <v>90.480065320930464</v>
      </c>
      <c r="CU220" s="15">
        <f t="shared" si="1949"/>
        <v>-7.0598426204339642E-4</v>
      </c>
      <c r="CV220" s="12"/>
      <c r="CW220" s="11">
        <f t="shared" si="1950"/>
        <v>-6.9216849498567317E-4</v>
      </c>
      <c r="CX220" s="10">
        <f t="shared" si="1951"/>
        <v>90.564069081784396</v>
      </c>
      <c r="CY220" s="9">
        <f t="shared" si="1952"/>
        <v>86.873986767182231</v>
      </c>
      <c r="CZ220" s="9">
        <f t="shared" si="1953"/>
        <v>94.195512523146604</v>
      </c>
      <c r="DA220" s="101">
        <f t="shared" si="1954"/>
        <v>90.534749645164425</v>
      </c>
      <c r="DB220" s="15">
        <f t="shared" si="1955"/>
        <v>-7.1397816683554005E-4</v>
      </c>
      <c r="DC220" s="12"/>
      <c r="DD220" s="11">
        <f t="shared" si="1956"/>
        <v>-7.0024430355378024E-4</v>
      </c>
      <c r="DE220" s="10">
        <f t="shared" si="1957"/>
        <v>90.618642493173894</v>
      </c>
      <c r="DF220" s="9">
        <f t="shared" si="1958"/>
        <v>86.887996086499513</v>
      </c>
      <c r="DG220" s="9">
        <f t="shared" si="1959"/>
        <v>94.293120021657188</v>
      </c>
      <c r="DH220" s="101">
        <f t="shared" si="1960"/>
        <v>90.590558054078343</v>
      </c>
      <c r="DI220" s="15">
        <f t="shared" si="1961"/>
        <v>-7.2213046687799761E-4</v>
      </c>
      <c r="DJ220" s="12"/>
      <c r="DK220" s="11">
        <f t="shared" si="1962"/>
        <v>-7.0847974764846444E-4</v>
      </c>
      <c r="DL220" s="10">
        <f t="shared" si="1963"/>
        <v>90.674343430306266</v>
      </c>
      <c r="DM220" s="9">
        <f t="shared" si="1964"/>
        <v>86.902327152901094</v>
      </c>
      <c r="DN220" s="9">
        <f t="shared" si="1965"/>
        <v>94.392627211849259</v>
      </c>
      <c r="DO220" s="101">
        <f t="shared" si="1966"/>
        <v>90.647477182375184</v>
      </c>
      <c r="DP220" s="15">
        <f t="shared" si="1967"/>
        <v>-7.3043664440835328E-4</v>
      </c>
      <c r="DQ220" s="12"/>
      <c r="DR220" s="11">
        <f t="shared" si="1968"/>
        <v>-7.168703131277789E-4</v>
      </c>
      <c r="DS220" s="10">
        <f t="shared" si="1969"/>
        <v>90.731158548232543</v>
      </c>
      <c r="DT220" s="9">
        <f t="shared" si="1970"/>
        <v>86.916989796447396</v>
      </c>
      <c r="DU220" s="9">
        <f t="shared" si="1971"/>
        <v>94.493998089568564</v>
      </c>
      <c r="DV220" s="101">
        <f t="shared" si="1972"/>
        <v>90.70549394300798</v>
      </c>
      <c r="DW220" s="15">
        <f t="shared" si="1973"/>
        <v>-7.3889222978056133E-4</v>
      </c>
      <c r="DX220" s="12"/>
      <c r="DY220" s="11">
        <f t="shared" si="1974"/>
        <v>-7.2541153301360517E-4</v>
      </c>
      <c r="DZ220" s="10">
        <f t="shared" si="1975"/>
        <v>90.789074782737018</v>
      </c>
      <c r="EA220" s="9">
        <f t="shared" si="1976"/>
        <v>86.931993876428834</v>
      </c>
      <c r="EB220" s="9">
        <f t="shared" si="1977"/>
        <v>94.597192934592883</v>
      </c>
      <c r="EC220" s="101">
        <f t="shared" si="1978"/>
        <v>90.764593405510851</v>
      </c>
      <c r="ED220" s="15">
        <f t="shared" si="1979"/>
        <v>-7.4749238811584208E-4</v>
      </c>
      <c r="EE220" s="12"/>
      <c r="EF220" s="11">
        <f t="shared" si="1980"/>
        <v>-7.3409857249205537E-4</v>
      </c>
      <c r="EG220" s="10">
        <f t="shared" si="1981"/>
        <v>90.848077220118952</v>
      </c>
      <c r="EH220" s="9">
        <f t="shared" si="1982"/>
        <v>86.94734926180648</v>
      </c>
      <c r="EI220" s="9">
        <f t="shared" si="1983"/>
        <v>94.702171679201783</v>
      </c>
      <c r="EJ220" s="101">
        <f t="shared" si="1984"/>
        <v>90.824760470504131</v>
      </c>
      <c r="EK220" s="15">
        <f t="shared" si="1985"/>
        <v>-7.5623224970513669E-4</v>
      </c>
      <c r="EL220" s="12"/>
      <c r="EM220" s="11">
        <f t="shared" si="1986"/>
        <v>-7.4292656049944751E-4</v>
      </c>
      <c r="EN220" s="10">
        <f t="shared" si="1987"/>
        <v>90.908150777912823</v>
      </c>
      <c r="EO220" s="9">
        <f t="shared" si="1988"/>
        <v>86.963065824147151</v>
      </c>
      <c r="EP220" s="9">
        <f t="shared" si="1989"/>
        <v>94.808893922887506</v>
      </c>
      <c r="EQ220" s="101">
        <f t="shared" si="1990"/>
        <v>90.885979873517329</v>
      </c>
      <c r="ER220" s="15">
        <f t="shared" si="1991"/>
        <v>-7.6510691213262701E-4</v>
      </c>
      <c r="ES220" s="12"/>
      <c r="ET220" s="11">
        <f t="shared" si="1992"/>
        <v>-7.5189059181466635E-4</v>
      </c>
      <c r="EU220" s="10">
        <f t="shared" si="1993"/>
        <v>90.969280208487177</v>
      </c>
      <c r="EV220" s="9">
        <f t="shared" si="1994"/>
        <v>86.979153430185079</v>
      </c>
      <c r="EW220" s="9">
        <f t="shared" si="1995"/>
        <v>94.917316219959119</v>
      </c>
      <c r="EX220" s="101">
        <f t="shared" si="1996"/>
        <v>90.948234825072092</v>
      </c>
      <c r="EY220" s="15">
        <f t="shared" si="1997"/>
        <v>-7.7411117649457922E-4</v>
      </c>
      <c r="EZ220" s="12"/>
      <c r="FA220" s="11">
        <f t="shared" si="1998"/>
        <v>-7.6098546216032449E-4</v>
      </c>
      <c r="FB220" s="10">
        <f t="shared" si="1999"/>
        <v>91.03144873332208</v>
      </c>
      <c r="FC220" s="9">
        <f t="shared" si="2000"/>
        <v>86.995621922711848</v>
      </c>
      <c r="FD220" s="9">
        <f t="shared" si="2001"/>
        <v>95.027394267750239</v>
      </c>
      <c r="FE220" s="101">
        <f t="shared" si="2002"/>
        <v>91.011508095231051</v>
      </c>
      <c r="FF220" s="15">
        <f t="shared" si="2003"/>
        <v>-7.8323976265184372E-4</v>
      </c>
      <c r="FG220" s="12"/>
      <c r="FH220" s="11">
        <f t="shared" si="2004"/>
        <v>-7.7020588423213254E-4</v>
      </c>
      <c r="FI220" s="10">
        <f t="shared" si="2005"/>
        <v>91.094639131601994</v>
      </c>
      <c r="FJ220" s="9">
        <f t="shared" si="2006"/>
        <v>87.012481109632446</v>
      </c>
      <c r="FK220" s="9">
        <f t="shared" si="2007"/>
        <v>95.139083845677106</v>
      </c>
      <c r="FL220" s="101">
        <f t="shared" si="2008"/>
        <v>91.075782477654769</v>
      </c>
      <c r="FM220" s="15">
        <f t="shared" si="2009"/>
        <v>-7.9248740187182144E-4</v>
      </c>
      <c r="FN220" s="12"/>
      <c r="FO220" s="11">
        <f t="shared" si="2010"/>
        <v>-7.7954658068044773E-4</v>
      </c>
      <c r="FP220" s="10">
        <f t="shared" si="2011"/>
        <v>91.158834205935847</v>
      </c>
      <c r="FQ220" s="9">
        <f t="shared" si="2012"/>
        <v>87.0297407564873</v>
      </c>
      <c r="FR220" s="9">
        <f t="shared" si="2013"/>
        <v>95.252338224440365</v>
      </c>
      <c r="FS220" s="101">
        <f t="shared" si="2014"/>
        <v>91.141039490463839</v>
      </c>
      <c r="FT220" s="15">
        <f t="shared" si="2015"/>
        <v>-8.0184858490911645E-4</v>
      </c>
      <c r="FU220" s="12"/>
      <c r="FV220" s="11">
        <f t="shared" si="2016"/>
        <v>-7.890020311022561E-4</v>
      </c>
      <c r="FW220" s="10">
        <f t="shared" si="2017"/>
        <v>91.224015477497232</v>
      </c>
      <c r="FX220" s="9">
        <f t="shared" si="2018"/>
        <v>87.047410567547729</v>
      </c>
      <c r="FY220" s="9">
        <f t="shared" si="2019"/>
        <v>95.36710939817182</v>
      </c>
      <c r="FZ220" s="101">
        <f t="shared" si="2020"/>
        <v>91.207259982859767</v>
      </c>
      <c r="GA220" s="15">
        <f t="shared" si="2021"/>
        <v>-8.1131768400510677E-4</v>
      </c>
      <c r="GB220" s="12"/>
      <c r="GC220" s="11">
        <f t="shared" si="2022"/>
        <v>-7.9856659447088204E-4</v>
      </c>
      <c r="GD220" s="10">
        <f t="shared" si="2023"/>
        <v>91.290163794833916</v>
      </c>
      <c r="GE220" s="9">
        <f t="shared" si="2024"/>
        <v>87.065500171388692</v>
      </c>
      <c r="GF220" s="9">
        <f t="shared" si="2025"/>
        <v>95.483348528600686</v>
      </c>
      <c r="GG220" s="101">
        <f t="shared" si="2026"/>
        <v>91.274424349994689</v>
      </c>
      <c r="GH220" s="15">
        <f t="shared" si="2027"/>
        <v>-8.2088899760895907E-4</v>
      </c>
      <c r="GI220" s="12"/>
      <c r="GJ220" s="11">
        <f t="shared" si="2028"/>
        <v>-8.0823455399671007E-4</v>
      </c>
      <c r="GK220" s="10">
        <f t="shared" si="2029"/>
        <v>91.357259549353358</v>
      </c>
      <c r="GL220" s="9">
        <f t="shared" si="2030"/>
        <v>87.084019107832106</v>
      </c>
      <c r="GM220" s="9">
        <f t="shared" si="1337"/>
        <v>95.601006458021871</v>
      </c>
      <c r="GN220" s="120">
        <f t="shared" si="2031"/>
        <v>91.342512782926988</v>
      </c>
      <c r="GO220" s="15">
        <f t="shared" si="2032"/>
        <v>-8.3055680167432456E-4</v>
      </c>
      <c r="GP220" s="12"/>
      <c r="GQ220" s="11">
        <f t="shared" si="2033"/>
        <v>-8.1800016861118506E-4</v>
      </c>
      <c r="GR220" s="10">
        <f t="shared" si="2034"/>
        <v>91.425282926100195</v>
      </c>
      <c r="GS220" s="9">
        <f t="shared" si="2035"/>
        <v>87.102976816710694</v>
      </c>
      <c r="GT220" s="9">
        <f t="shared" si="1339"/>
        <v>95.720032171339014</v>
      </c>
      <c r="GU220" s="120">
        <f t="shared" si="2036"/>
        <v>91.411504494024854</v>
      </c>
      <c r="GV220" s="15">
        <f t="shared" si="2037"/>
        <v>-8.4031520077709721E-4</v>
      </c>
      <c r="GW220" s="12"/>
      <c r="GX220" s="11">
        <f t="shared" si="2038"/>
        <v>-8.2785752340094139E-4</v>
      </c>
      <c r="GY220" s="10">
        <f t="shared" si="2039"/>
        <v>91.494213125477444</v>
      </c>
      <c r="GZ220" s="9">
        <f t="shared" si="2040"/>
        <v>87.122382619383743</v>
      </c>
      <c r="HA220" s="9">
        <f t="shared" si="2041"/>
        <v>95.840373607996796</v>
      </c>
      <c r="HB220" s="101">
        <f t="shared" si="2042"/>
        <v>91.481378113690269</v>
      </c>
      <c r="HC220" s="15">
        <f t="shared" si="2043"/>
        <v>-8.5015820909569741E-4</v>
      </c>
      <c r="HD220" s="12"/>
      <c r="HE220" s="11">
        <f t="shared" si="2044"/>
        <v>-8.3780061088894998E-4</v>
      </c>
      <c r="HF220" s="10">
        <f t="shared" si="2045"/>
        <v>91.564028761396742</v>
      </c>
      <c r="HG220" s="9">
        <f t="shared" si="2046"/>
        <v>87.142245703278718</v>
      </c>
      <c r="HH220" s="9">
        <f t="shared" si="2047"/>
        <v>95.961977857379978</v>
      </c>
      <c r="HI220" s="101">
        <f t="shared" si="2048"/>
        <v>91.552111780329341</v>
      </c>
      <c r="HJ220" s="15">
        <f t="shared" si="2049"/>
        <v>-8.6007977097339681E-4</v>
      </c>
      <c r="HK220" s="12"/>
      <c r="HL220" s="11">
        <f t="shared" si="2050"/>
        <v>-8.4782335165444942E-4</v>
      </c>
      <c r="HM220" s="10">
        <f t="shared" si="2051"/>
        <v>91.634707951370572</v>
      </c>
      <c r="HN220" s="9">
        <f t="shared" si="2052"/>
        <v>87.162575106874414</v>
      </c>
      <c r="HO220" s="9">
        <f t="shared" si="2053"/>
        <v>96.084791199322012</v>
      </c>
      <c r="HP220" s="120">
        <f t="shared" si="2054"/>
        <v>91.623683153098213</v>
      </c>
      <c r="HQ220" s="15">
        <f t="shared" si="2055"/>
        <v>-8.7007376633303996E-4</v>
      </c>
      <c r="HR220" s="12"/>
      <c r="HS220" s="11">
        <f t="shared" si="2056"/>
        <v>-8.5791959974572667E-4</v>
      </c>
      <c r="HT220" s="10">
        <f t="shared" si="2057"/>
        <v>91.706228329050504</v>
      </c>
      <c r="HU220" s="9">
        <f t="shared" si="2058"/>
        <v>87.183379704482732</v>
      </c>
      <c r="HV220" s="9">
        <f t="shared" si="2059"/>
        <v>96.208759331433015</v>
      </c>
      <c r="HW220" s="120">
        <f t="shared" si="2060"/>
        <v>91.696069517957881</v>
      </c>
      <c r="HX220" s="15">
        <f t="shared" si="2061"/>
        <v>-8.8013403432957171E-4</v>
      </c>
      <c r="HY220" s="12"/>
      <c r="HZ220" s="11">
        <f t="shared" si="2062"/>
        <v>-8.6808316642089623E-4</v>
      </c>
      <c r="IA220" s="10">
        <f t="shared" si="2063"/>
        <v>91.778567150520573</v>
      </c>
      <c r="IB220" s="9">
        <f t="shared" si="2064"/>
        <v>87.204668191745228</v>
      </c>
      <c r="IC220" s="9">
        <f t="shared" si="2065"/>
        <v>96.333827170767194</v>
      </c>
      <c r="ID220" s="120">
        <f t="shared" si="2066"/>
        <v>91.769247681256218</v>
      </c>
      <c r="IE220" s="15">
        <f t="shared" si="2067"/>
        <v>-8.9025435542345829E-4</v>
      </c>
      <c r="IF220" s="12"/>
      <c r="IG220" s="11">
        <f t="shared" si="2068"/>
        <v>-8.7830780212472172E-4</v>
      </c>
      <c r="IH220" s="10">
        <f t="shared" si="2069"/>
        <v>91.851701187146276</v>
      </c>
      <c r="II220" s="9">
        <f t="shared" si="2070"/>
        <v>87.226449069905627</v>
      </c>
      <c r="IJ220" s="9">
        <f t="shared" si="2071"/>
        <v>96.459938708865835</v>
      </c>
      <c r="IK220" s="120">
        <f t="shared" si="2072"/>
        <v>91.843193889385731</v>
      </c>
      <c r="IL220" s="15">
        <f t="shared" si="2073"/>
        <v>-9.0042843877852349E-4</v>
      </c>
      <c r="IM220" s="12"/>
      <c r="IN220" s="11">
        <f t="shared" si="2074"/>
        <v>-8.8858718381160714E-4</v>
      </c>
      <c r="IO220" s="10">
        <f t="shared" si="2075"/>
        <v>91.925606644606603</v>
      </c>
      <c r="IP220" s="9">
        <f t="shared" si="2076"/>
        <v>87.24873062908064</v>
      </c>
      <c r="IQ220" s="9">
        <f t="shared" si="2077"/>
        <v>96.587037350383753</v>
      </c>
      <c r="IR220" s="120">
        <f t="shared" si="2078"/>
        <v>91.917883989732189</v>
      </c>
      <c r="IS220" s="15">
        <f t="shared" si="2079"/>
        <v>-9.1064995691540382E-4</v>
      </c>
      <c r="IT220" s="12"/>
      <c r="IU220" s="11">
        <f t="shared" si="2080"/>
        <v>-8.9891494975136664E-4</v>
      </c>
      <c r="IV220" s="10">
        <f t="shared" si="2081"/>
        <v>92.0002593243739</v>
      </c>
      <c r="IW220" s="9">
        <f t="shared" si="2082"/>
        <v>87.271520932870303</v>
      </c>
      <c r="IX220" s="9">
        <f t="shared" si="2083"/>
        <v>96.715065972333605</v>
      </c>
      <c r="IY220" s="120">
        <f t="shared" si="2084"/>
        <v>91.993293452601961</v>
      </c>
      <c r="IZ220" s="15">
        <f t="shared" si="2085"/>
        <v>-9.2091255298968222E-4</v>
      </c>
      <c r="JA220" s="12"/>
      <c r="JB220" s="11">
        <f t="shared" si="2086"/>
        <v>-9.0928470684176481E-4</v>
      </c>
      <c r="JC220" s="10">
        <f t="shared" si="2087"/>
        <v>92.075634645540546</v>
      </c>
      <c r="JD220" s="9">
        <f t="shared" si="2088"/>
        <v>87.294827803058325</v>
      </c>
      <c r="JE220" s="9">
        <f t="shared" si="2089"/>
        <v>96.843966985661964</v>
      </c>
      <c r="JF220" s="120">
        <f t="shared" si="2090"/>
        <v>92.069397394360152</v>
      </c>
      <c r="JG220" s="15">
        <f t="shared" si="2091"/>
        <v>-9.3120984828861492E-4</v>
      </c>
      <c r="JH220" s="12"/>
      <c r="JI220" s="11">
        <f t="shared" si="2092"/>
        <v>-9.1969003814667953E-4</v>
      </c>
      <c r="JJ220" s="10">
        <f t="shared" si="2093"/>
        <v>92.151707667878242</v>
      </c>
      <c r="JK220" s="9">
        <f t="shared" si="2094"/>
        <v>87.318658804459147</v>
      </c>
      <c r="JL220" s="9">
        <f t="shared" si="2095"/>
        <v>96.973682399420824</v>
      </c>
      <c r="JM220" s="120">
        <f t="shared" si="2096"/>
        <v>92.146170601939986</v>
      </c>
      <c r="JN220" s="15">
        <f t="shared" si="2097"/>
        <v>-9.4153544996668779E-4</v>
      </c>
      <c r="JO220" s="12"/>
      <c r="JP220" s="11">
        <f t="shared" si="2098"/>
        <v>-9.3012451068016976E-4</v>
      </c>
      <c r="JQ220" s="10">
        <f t="shared" si="2099"/>
        <v>92.228453116291561</v>
      </c>
      <c r="JR220" s="9">
        <f t="shared" si="2100"/>
        <v>87.343021229970773</v>
      </c>
      <c r="JS220" s="9">
        <f t="shared" si="2101"/>
        <v>97.104153887247762</v>
      </c>
      <c r="JT220" s="120">
        <f t="shared" si="2102"/>
        <v>92.223587558609267</v>
      </c>
      <c r="JU220" s="15">
        <f t="shared" si="2103"/>
        <v>-9.5188295898621263E-4</v>
      </c>
      <c r="JV220" s="12"/>
      <c r="JW220" s="11">
        <f t="shared" si="2104"/>
        <v>-9.4058168340270922E-4</v>
      </c>
      <c r="JX220" s="10">
        <f t="shared" si="2105"/>
        <v>92.305845406552464</v>
      </c>
      <c r="JY220" s="9">
        <f t="shared" si="2106"/>
        <v>87.367922085892388</v>
      </c>
      <c r="JZ220" s="9">
        <f t="shared" si="2107"/>
        <v>97.235322855855372</v>
      </c>
      <c r="KA220" s="120">
        <f t="shared" si="2108"/>
        <v>92.30162247087388</v>
      </c>
      <c r="KB220" s="15">
        <f t="shared" si="2109"/>
        <v>-9.6224597822804352E-4</v>
      </c>
      <c r="KC220" s="12"/>
      <c r="KD220" s="11">
        <f t="shared" si="2110"/>
        <v>-9.5105511539442819E-4</v>
      </c>
      <c r="KE220" s="10">
        <f t="shared" si="2111"/>
        <v>92.383858672195601</v>
      </c>
      <c r="KF220" s="9">
        <f t="shared" si="2112"/>
        <v>87.393368077565128</v>
      </c>
      <c r="KG220" s="9">
        <f t="shared" si="2113"/>
        <v>97.367130515233015</v>
      </c>
      <c r="KH220" s="120">
        <f t="shared" si="2114"/>
        <v>92.380249296399072</v>
      </c>
      <c r="KI220" s="15">
        <f t="shared" si="2115"/>
        <v>-9.7261812073777304E-4</v>
      </c>
      <c r="KJ220" s="12"/>
      <c r="KK220" s="11">
        <f t="shared" si="2116"/>
        <v>-9.6153837417058846E-4</v>
      </c>
      <c r="KL220" s="10">
        <f t="shared" si="2117"/>
        <v>92.462466792455231</v>
      </c>
      <c r="KM220" s="9">
        <f t="shared" si="2118"/>
        <v>87.419365595393316</v>
      </c>
      <c r="KN220" s="9">
        <f t="shared" si="2119"/>
        <v>97.499517950238044</v>
      </c>
      <c r="KO220" s="120">
        <f t="shared" si="2120"/>
        <v>92.45944177281568</v>
      </c>
      <c r="KP220" s="15">
        <f t="shared" si="2121"/>
        <v>-9.8299301807031688E-4</v>
      </c>
      <c r="KQ220" s="12"/>
      <c r="KR220" s="11">
        <f t="shared" si="2122"/>
        <v>-9.720250441019472E-4</v>
      </c>
      <c r="KS220" s="10">
        <f t="shared" si="2123"/>
        <v>92.541643421110848</v>
      </c>
      <c r="KT220" s="9">
        <f t="shared" si="2124"/>
        <v>87.445920701302228</v>
      </c>
      <c r="KU220" s="9">
        <f t="shared" si="2125"/>
        <v>97.63242619326283</v>
      </c>
      <c r="KV220" s="120">
        <f t="shared" si="2126"/>
        <v>92.539173447282536</v>
      </c>
      <c r="KW220" s="15">
        <f t="shared" si="2127"/>
        <v>-9.9336432869684193E-4</v>
      </c>
      <c r="KX220" s="12"/>
      <c r="KY220" s="11">
        <f t="shared" si="2128"/>
        <v>-9.8250873490374462E-4</v>
      </c>
      <c r="KZ220" s="10">
        <f t="shared" si="2129"/>
        <v>92.621362016112556</v>
      </c>
      <c r="LA220" s="9">
        <f t="shared" si="2130"/>
        <v>87.473039115686845</v>
      </c>
      <c r="LB220" s="9">
        <f t="shared" si="2131"/>
        <v>97.765796297651505</v>
      </c>
      <c r="LC220" s="120">
        <f t="shared" si="2132"/>
        <v>92.619417706669168</v>
      </c>
      <c r="LD220" s="15">
        <f t="shared" si="2133"/>
        <v>-1.0037257464369155E-3</v>
      </c>
      <c r="LE220" s="12"/>
      <c r="LF220" s="11">
        <f t="shared" si="2134"/>
        <v>-9.9298309015583702E-4</v>
      </c>
      <c r="LG220" s="10">
        <f t="shared" si="2135"/>
        <v>92.701595869849896</v>
      </c>
      <c r="LH220" s="9">
        <f t="shared" si="2136"/>
        <v>87.500726204903927</v>
      </c>
      <c r="LI220" s="9">
        <f t="shared" si="2137"/>
        <v>97.899569411540824</v>
      </c>
      <c r="LJ220" s="120">
        <f t="shared" si="2138"/>
        <v>92.700147808222368</v>
      </c>
      <c r="LK220" s="15">
        <f t="shared" si="2139"/>
        <v>-1.0140710088790575E-3</v>
      </c>
      <c r="LL220" s="12"/>
      <c r="LM220" s="11">
        <f t="shared" si="2140"/>
        <v>-1.0034417958168342E-3</v>
      </c>
      <c r="LN220" s="10">
        <f t="shared" si="2141"/>
        <v>92.782318139927071</v>
      </c>
      <c r="LO220" s="9">
        <f t="shared" si="2142"/>
        <v>87.528986969357462</v>
      </c>
      <c r="LP220" s="9">
        <f t="shared" si="2143"/>
        <v>98.033686851799885</v>
      </c>
      <c r="LQ220" s="120">
        <f t="shared" si="2144"/>
        <v>92.781336910578673</v>
      </c>
      <c r="LR220" s="15">
        <f t="shared" si="2145"/>
        <v>-1.0243939057530287E-3</v>
      </c>
      <c r="LS220" s="12"/>
      <c r="LT220" s="11">
        <f t="shared" si="2146"/>
        <v>-1.0138785886952065E-3</v>
      </c>
      <c r="LU220" s="10">
        <f t="shared" si="2147"/>
        <v>92.863501880306231</v>
      </c>
      <c r="LV220" s="9">
        <f t="shared" si="2148"/>
        <v>87.557826032224909</v>
      </c>
      <c r="LW220" s="9">
        <f t="shared" si="2149"/>
        <v>98.16809017726041</v>
      </c>
      <c r="LX220" s="120">
        <f t="shared" si="2150"/>
        <v>92.86295810474266</v>
      </c>
      <c r="LY220" s="15">
        <f t="shared" si="2151"/>
        <v>-1.0346882871704747E-3</v>
      </c>
      <c r="LZ220" s="12"/>
      <c r="MA220" s="11">
        <f t="shared" si="2152"/>
        <v>-1.0242872647932763E-3</v>
      </c>
      <c r="MB220" s="10">
        <f t="shared" si="2153"/>
        <v>92.945120072436282</v>
      </c>
      <c r="MC220" s="9">
        <f t="shared" si="2154"/>
        <v>87.58724762886601</v>
      </c>
      <c r="MD220" s="9">
        <f t="shared" si="2155"/>
        <v>98.302721001484954</v>
      </c>
      <c r="ME220" s="120">
        <f t="shared" si="2156"/>
        <v>92.944984315175475</v>
      </c>
      <c r="MF220" s="15">
        <f t="shared" si="2157"/>
        <v>-1.0449480463993494E-3</v>
      </c>
      <c r="MG220" s="12"/>
      <c r="MH220" s="11">
        <f t="shared" si="2158"/>
        <v>-1.0346616620479977E-3</v>
      </c>
      <c r="MI220" s="10">
        <f t="shared" si="2159"/>
        <v>93.027145525787432</v>
      </c>
      <c r="MJ220" s="9">
        <f t="shared" si="2160"/>
        <v>87.617255595499401</v>
      </c>
      <c r="MK220" s="9">
        <f t="shared" si="2161"/>
        <v>98.437521256670692</v>
      </c>
      <c r="ML220" s="120">
        <f t="shared" si="2162"/>
        <v>93.027388426085054</v>
      </c>
      <c r="MM220" s="15">
        <f t="shared" si="2163"/>
        <v>-1.055167146703432E-3</v>
      </c>
      <c r="MN220" s="12"/>
      <c r="MO220" s="11">
        <f t="shared" si="2164"/>
        <v>-1.0449956873806031E-3</v>
      </c>
      <c r="MP220" s="10">
        <f t="shared" si="2165"/>
        <v>93.10955100484307</v>
      </c>
      <c r="MQ220" s="9">
        <f t="shared" si="2166"/>
        <v>87.64785335966387</v>
      </c>
      <c r="MR220" s="9">
        <f t="shared" si="2167"/>
        <v>98.572433491282297</v>
      </c>
      <c r="MS220" s="120">
        <f t="shared" si="2168"/>
        <v>93.110143425473083</v>
      </c>
      <c r="MT220" s="15">
        <f t="shared" si="2169"/>
        <v>-1.0653396512969703E-3</v>
      </c>
      <c r="MU220" s="12"/>
      <c r="MV220" s="11">
        <f t="shared" si="2170"/>
        <v>-1.0552833468905982E-3</v>
      </c>
      <c r="MW220" s="10">
        <f t="shared" si="2171"/>
        <v>93.192309373992671</v>
      </c>
      <c r="MX220" s="9">
        <f t="shared" si="2172"/>
        <v>87.679043932755661</v>
      </c>
      <c r="MY220" s="9">
        <f t="shared" si="1385"/>
        <v>98.707400769746044</v>
      </c>
      <c r="MZ220" s="120">
        <f t="shared" si="2173"/>
        <v>93.193222351250853</v>
      </c>
      <c r="NA220" s="15">
        <f t="shared" si="2174"/>
        <v>-1.0754597142908541E-3</v>
      </c>
      <c r="NB220" s="12"/>
      <c r="NC220" s="11">
        <f t="shared" si="1828"/>
        <v>-1.0655187368292223E-3</v>
      </c>
      <c r="ND220" s="10">
        <f t="shared" si="1632"/>
        <v>93.275393543403183</v>
      </c>
      <c r="NE220" s="9">
        <f t="shared" si="1386"/>
        <v>87.710829902453554</v>
      </c>
      <c r="NF220" s="9">
        <f t="shared" si="1387"/>
        <v>98.842366601064484</v>
      </c>
      <c r="NG220" s="120">
        <f t="shared" si="1633"/>
        <v>93.276598251759026</v>
      </c>
      <c r="NH220" s="15">
        <f t="shared" si="1634"/>
        <v>-1.0855215744699539E-3</v>
      </c>
      <c r="NI220" s="12"/>
      <c r="NJ220" s="11">
        <f t="shared" si="1829"/>
        <v>-1.0756960374183199E-3</v>
      </c>
      <c r="NK220" s="10">
        <f t="shared" si="1635"/>
        <v>93.358776429375325</v>
      </c>
      <c r="NL220" s="9">
        <f t="shared" si="1388"/>
        <v>87.743213425185715</v>
      </c>
      <c r="NM220" s="9">
        <f t="shared" si="1389"/>
        <v>98.977274329678039</v>
      </c>
      <c r="NN220" s="120">
        <f t="shared" si="1636"/>
        <v>93.360243877431884</v>
      </c>
      <c r="NO220" s="15">
        <f t="shared" si="1637"/>
        <v>-1.0955194966259794E-3</v>
      </c>
      <c r="NP220" s="12"/>
      <c r="NQ220" s="11">
        <f t="shared" si="1830"/>
        <v>-1.0858094539164206E-3</v>
      </c>
      <c r="NR220" s="10">
        <f t="shared" si="1638"/>
        <v>93.442430644271084</v>
      </c>
      <c r="NS220" s="9">
        <f t="shared" si="1390"/>
        <v>87.776196215474528</v>
      </c>
      <c r="NT220" s="9">
        <f t="shared" si="1391"/>
        <v>99.112068594933646</v>
      </c>
      <c r="NU220" s="120">
        <f t="shared" si="1639"/>
        <v>93.444132405204087</v>
      </c>
      <c r="NV220" s="15">
        <f t="shared" si="1640"/>
        <v>-1.1054479149205387E-3</v>
      </c>
      <c r="NW220" s="12"/>
      <c r="NX220" s="11">
        <f t="shared" si="1831"/>
        <v>-1.0958533608892325E-3</v>
      </c>
      <c r="NY220" s="10">
        <f t="shared" si="1641"/>
        <v>93.526329225221673</v>
      </c>
      <c r="NZ220" s="9">
        <f t="shared" si="1392"/>
        <v>87.809779544256472</v>
      </c>
      <c r="OA220" s="9">
        <f t="shared" si="1393"/>
        <v>99.246694716535856</v>
      </c>
      <c r="OB220" s="120">
        <f t="shared" si="1642"/>
        <v>93.528237130396164</v>
      </c>
      <c r="OC220" s="15">
        <f t="shared" si="1643"/>
        <v>-1.1153013731196016E-3</v>
      </c>
      <c r="OD220" s="12"/>
      <c r="OE220" s="11">
        <f t="shared" si="1832"/>
        <v>-1.1058222421906768E-3</v>
      </c>
      <c r="OF220" s="10">
        <f t="shared" si="1644"/>
        <v>93.610445324341043</v>
      </c>
      <c r="OG220" s="9">
        <f t="shared" si="1394"/>
        <v>87.843964234207576</v>
      </c>
      <c r="OH220" s="9">
        <f t="shared" si="1395"/>
        <v>99.38109759174246</v>
      </c>
      <c r="OI220" s="120">
        <f t="shared" si="1645"/>
        <v>93.612530912975018</v>
      </c>
      <c r="OJ220" s="15">
        <f t="shared" si="1646"/>
        <v>-1.1250744175064244E-3</v>
      </c>
      <c r="OK220" s="12"/>
      <c r="OL220" s="11">
        <f t="shared" si="1833"/>
        <v>-1.1157105833169282E-3</v>
      </c>
      <c r="OM220" s="10">
        <f t="shared" si="1647"/>
        <v>93.694751651771298</v>
      </c>
      <c r="ON220" s="9">
        <f t="shared" si="1396"/>
        <v>87.878750648962225</v>
      </c>
      <c r="OO220" s="9">
        <f t="shared" si="1397"/>
        <v>99.515223945561075</v>
      </c>
      <c r="OP220" s="120">
        <f t="shared" si="1648"/>
        <v>93.696987297261643</v>
      </c>
      <c r="OQ220" s="15">
        <f t="shared" si="1649"/>
        <v>-1.1347618173668504E-3</v>
      </c>
      <c r="OR220" s="12"/>
      <c r="OS220" s="11">
        <f t="shared" si="1834"/>
        <v>-1.1255130932852266E-3</v>
      </c>
      <c r="OT220" s="10">
        <f t="shared" si="1650"/>
        <v>93.77922160221172</v>
      </c>
      <c r="OU220" s="9">
        <f t="shared" si="1398"/>
        <v>87.914138696323533</v>
      </c>
      <c r="OV220" s="9">
        <f t="shared" si="1399"/>
        <v>99.649020005578095</v>
      </c>
      <c r="OW220" s="120">
        <f t="shared" si="1651"/>
        <v>93.781579350950807</v>
      </c>
      <c r="OX220" s="15">
        <f t="shared" si="1652"/>
        <v>-1.1443583379309712E-3</v>
      </c>
      <c r="OY220" s="12"/>
      <c r="OZ220" s="11">
        <f t="shared" si="1835"/>
        <v>-1.1352244763030222E-3</v>
      </c>
      <c r="PA220" s="10">
        <f t="shared" si="1653"/>
        <v>93.863828087065002</v>
      </c>
      <c r="PB220" s="9">
        <f t="shared" si="1400"/>
        <v>87.950127818029486</v>
      </c>
      <c r="PC220" s="9">
        <f t="shared" si="1401"/>
        <v>99.782433477811708</v>
      </c>
      <c r="PD220" s="120">
        <f t="shared" si="1654"/>
        <v>93.866280647920604</v>
      </c>
      <c r="PE220" s="15">
        <f t="shared" si="1655"/>
        <v>-1.153858934051696E-3</v>
      </c>
      <c r="PF220" s="12"/>
      <c r="PG220" s="11">
        <f t="shared" si="1836"/>
        <v>-1.144839626696037E-3</v>
      </c>
      <c r="PH220" s="10">
        <f t="shared" si="1656"/>
        <v>93.948544523350677</v>
      </c>
      <c r="PI220" s="9">
        <f t="shared" si="1402"/>
        <v>87.986716992045388</v>
      </c>
      <c r="PJ220" s="9">
        <f t="shared" si="1403"/>
        <v>99.915411688235466</v>
      </c>
      <c r="PK220" s="120">
        <f t="shared" si="1657"/>
        <v>93.95106434014042</v>
      </c>
      <c r="PL220" s="15">
        <f t="shared" si="1658"/>
        <v>-1.1632585687468883E-3</v>
      </c>
      <c r="PM220" s="12"/>
      <c r="PN220" s="11">
        <f t="shared" si="1837"/>
        <v>-1.1543534464275194E-3</v>
      </c>
      <c r="PO220" s="10">
        <f t="shared" si="1659"/>
        <v>94.033343900049857</v>
      </c>
      <c r="PP220" s="9">
        <f t="shared" si="1404"/>
        <v>88.023904724013278</v>
      </c>
      <c r="PQ220" s="9">
        <f t="shared" si="1405"/>
        <v>100.04790335709782</v>
      </c>
      <c r="PR220" s="120">
        <f t="shared" si="1660"/>
        <v>94.03590404055555</v>
      </c>
      <c r="PS220" s="15">
        <f t="shared" si="1661"/>
        <v>-1.1725523870607416E-3</v>
      </c>
      <c r="PT220" s="12"/>
      <c r="PU220" s="11">
        <f t="shared" si="1838"/>
        <v>-1.163761020107858E-3</v>
      </c>
      <c r="PV220" s="10">
        <f t="shared" si="1662"/>
        <v>94.118199666593696</v>
      </c>
      <c r="PW220" s="9">
        <f t="shared" si="1406"/>
        <v>88.061689050200201</v>
      </c>
      <c r="PX220" s="9">
        <f t="shared" si="1407"/>
        <v>100.17985695300251</v>
      </c>
      <c r="PY220" s="120">
        <f t="shared" si="1663"/>
        <v>94.12077300160135</v>
      </c>
      <c r="PZ220" s="15">
        <f t="shared" si="1664"/>
        <v>-1.1817355552699842E-3</v>
      </c>
      <c r="QA220" s="12"/>
      <c r="QB220" s="11">
        <f t="shared" si="1839"/>
        <v>-1.1730574532863216E-3</v>
      </c>
      <c r="QC220" s="10">
        <f t="shared" si="1665"/>
        <v>94.203084906397933</v>
      </c>
      <c r="QD220" s="9">
        <f t="shared" si="1408"/>
        <v>88.100067530748333</v>
      </c>
      <c r="QE220" s="9">
        <f t="shared" si="1409"/>
        <v>100.31122560110241</v>
      </c>
      <c r="QF220" s="120">
        <f t="shared" si="1666"/>
        <v>94.205646565925377</v>
      </c>
      <c r="QG220" s="15">
        <f t="shared" si="1667"/>
        <v>-1.1908037401777913E-3</v>
      </c>
      <c r="QH220" s="12"/>
      <c r="QI220" s="11">
        <f t="shared" si="1840"/>
        <v>-1.1822383548611387E-3</v>
      </c>
      <c r="QJ220" s="10">
        <f t="shared" si="1668"/>
        <v>94.287974803301069</v>
      </c>
      <c r="QK220" s="9">
        <f t="shared" si="1410"/>
        <v>88.13903727463719</v>
      </c>
      <c r="QL220" s="9">
        <f t="shared" si="1411"/>
        <v>100.44199094192176</v>
      </c>
      <c r="QM220" s="120">
        <f t="shared" si="1669"/>
        <v>94.290514108279467</v>
      </c>
      <c r="QN220" s="15">
        <f t="shared" si="1670"/>
        <v>-1.1997554333363651E-3</v>
      </c>
      <c r="QO220" s="12"/>
      <c r="QP220" s="11">
        <f t="shared" si="1841"/>
        <v>-1.1913021764188103E-3</v>
      </c>
      <c r="QQ220" s="10">
        <f t="shared" si="1671"/>
        <v>94.372858660684386</v>
      </c>
      <c r="QR220" s="9">
        <f t="shared" si="1412"/>
        <v>88.178595119443642</v>
      </c>
      <c r="QS220" s="9">
        <f t="shared" si="1413"/>
        <v>100.57214462077583</v>
      </c>
      <c r="QT220" s="120">
        <f t="shared" si="1672"/>
        <v>94.375369870109736</v>
      </c>
      <c r="QU220" s="15">
        <f t="shared" si="1673"/>
        <v>-1.2085901284084369E-3</v>
      </c>
      <c r="QV220" s="12"/>
      <c r="QW220" s="11">
        <f t="shared" si="1842"/>
        <v>-1.2002483785412646E-3</v>
      </c>
      <c r="QX220" s="10">
        <f t="shared" si="1674"/>
        <v>94.457730679041049</v>
      </c>
      <c r="QY220" s="9">
        <f t="shared" si="1414"/>
        <v>88.218737697160535</v>
      </c>
      <c r="QZ220" s="9">
        <f t="shared" si="1415"/>
        <v>100.70167931344653</v>
      </c>
      <c r="RA220" s="120">
        <f t="shared" si="1675"/>
        <v>94.460208505303541</v>
      </c>
      <c r="RB220" s="15">
        <f t="shared" si="1676"/>
        <v>-1.2173074395935121E-3</v>
      </c>
      <c r="RC220" s="12"/>
      <c r="RD220" s="11">
        <f t="shared" si="1843"/>
        <v>-1.209076543741672E-3</v>
      </c>
      <c r="RE220" s="10">
        <f t="shared" si="1677"/>
        <v>94.542585473472059</v>
      </c>
      <c r="RF220" s="9">
        <f t="shared" si="1416"/>
        <v>88.259461443528693</v>
      </c>
      <c r="RG220" s="9">
        <f t="shared" si="1417"/>
        <v>100.830588682891</v>
      </c>
      <c r="RH220" s="120">
        <f t="shared" si="1678"/>
        <v>94.545025063209849</v>
      </c>
      <c r="RI220" s="15">
        <f t="shared" si="1679"/>
        <v>-1.2259070964961698E-3</v>
      </c>
      <c r="RJ220" s="12"/>
      <c r="RK220" s="11">
        <f t="shared" si="1844"/>
        <v>-1.2177863713326291E-3</v>
      </c>
      <c r="RL220" s="10">
        <f t="shared" si="1680"/>
        <v>94.627418056690303</v>
      </c>
      <c r="RM220" s="9">
        <f t="shared" si="1418"/>
        <v>88.300762607340658</v>
      </c>
      <c r="RN220" s="9">
        <f t="shared" si="1419"/>
        <v>100.95886733625291</v>
      </c>
      <c r="RO220" s="120">
        <f t="shared" si="1681"/>
        <v>94.629814971796776</v>
      </c>
      <c r="RP220" s="15">
        <f t="shared" si="1682"/>
        <v>-1.234388939026632E-3</v>
      </c>
      <c r="RQ220" s="12"/>
      <c r="RR220" s="11">
        <f t="shared" si="1845"/>
        <v>-1.2263776723231334E-3</v>
      </c>
      <c r="RS220" s="10">
        <f t="shared" si="1683"/>
        <v>94.712223822155451</v>
      </c>
      <c r="RT220" s="9">
        <f t="shared" si="1420"/>
        <v>88.342637259692339</v>
      </c>
      <c r="RU220" s="9">
        <f t="shared" si="1421"/>
        <v>101.08651078227977</v>
      </c>
      <c r="RV220" s="120">
        <f t="shared" si="1684"/>
        <v>94.714574020986049</v>
      </c>
      <c r="RW220" s="15">
        <f t="shared" si="1685"/>
        <v>-1.2427529123459934E-3</v>
      </c>
      <c r="RX220" s="12"/>
      <c r="RY220" s="11">
        <f t="shared" si="1846"/>
        <v>-1.2348503643569209E-3</v>
      </c>
      <c r="RZ220" s="10">
        <f t="shared" si="1686"/>
        <v>94.796998527379913</v>
      </c>
      <c r="SA220" s="9">
        <f t="shared" si="1422"/>
        <v>88.385081303160462</v>
      </c>
      <c r="SB220" s="9">
        <f t="shared" si="1423"/>
        <v>101.21351538923373</v>
      </c>
      <c r="SC220" s="120">
        <f t="shared" si="1687"/>
        <v>94.799298346197105</v>
      </c>
      <c r="SD220" s="15">
        <f t="shared" si="1688"/>
        <v>-1.2509990618668136E-3</v>
      </c>
      <c r="SE220" s="12"/>
      <c r="SF220" s="11">
        <f t="shared" si="1847"/>
        <v>-1.2432044667030795E-3</v>
      </c>
      <c r="SG220" s="10">
        <f t="shared" si="1689"/>
        <v>94.881738277438899</v>
      </c>
      <c r="SH220" s="9">
        <f t="shared" si="1424"/>
        <v>88.428090480885174</v>
      </c>
      <c r="SI220" s="9">
        <f t="shared" si="1425"/>
        <v>101.33987834337874</v>
      </c>
      <c r="SJ220" s="120">
        <f t="shared" si="1690"/>
        <v>94.883984412131952</v>
      </c>
      <c r="SK220" s="15">
        <f t="shared" si="1691"/>
        <v>-1.2591275283191621E-3</v>
      </c>
      <c r="SL220" s="12"/>
      <c r="SM220" s="11">
        <f t="shared" si="1848"/>
        <v>-1.2514400953092726E-3</v>
      </c>
      <c r="SN220" s="10">
        <f t="shared" si="1692"/>
        <v>94.966439508716334</v>
      </c>
      <c r="SO220" s="9">
        <f t="shared" si="1426"/>
        <v>88.471660385538613</v>
      </c>
      <c r="SP220" s="9">
        <f t="shared" si="1427"/>
        <v>101.46559760812211</v>
      </c>
      <c r="SQ220" s="120">
        <f t="shared" si="1693"/>
        <v>94.968628996830361</v>
      </c>
      <c r="SR220" s="15">
        <f t="shared" si="1694"/>
        <v>-1.2671385428916302E-3</v>
      </c>
      <c r="SS220" s="12"/>
      <c r="ST220" s="11">
        <f t="shared" si="1849"/>
        <v>-1.2595574579271948E-3</v>
      </c>
      <c r="SU220" s="10">
        <f t="shared" si="1695"/>
        <v>95.051098972916321</v>
      </c>
      <c r="SV220" s="9">
        <f t="shared" si="1428"/>
        <v>88.51578646816202</v>
      </c>
      <c r="SW220" s="9">
        <f t="shared" si="1429"/>
        <v>101.5906718838738</v>
      </c>
      <c r="SX220" s="120">
        <f t="shared" si="1696"/>
        <v>95.053229176017908</v>
      </c>
      <c r="SY220" s="15">
        <f t="shared" si="1697"/>
        <v>-1.2750324224550934E-3</v>
      </c>
      <c r="SZ220" s="12"/>
      <c r="TA220" s="11">
        <f t="shared" si="1850"/>
        <v>-1.2675568493184367E-3</v>
      </c>
      <c r="TB220" s="10">
        <f t="shared" si="1698"/>
        <v>95.135713721363686</v>
      </c>
      <c r="TC220" s="9">
        <f t="shared" si="1430"/>
        <v>88.560464046855273</v>
      </c>
      <c r="TD220" s="9">
        <f t="shared" si="1431"/>
        <v>101.71510056868877</v>
      </c>
      <c r="TE220" s="120">
        <f t="shared" si="1699"/>
        <v>95.137782307772028</v>
      </c>
      <c r="TF220" s="15">
        <f t="shared" si="1700"/>
        <v>-1.2828095648772882E-3</v>
      </c>
      <c r="TG220" s="12"/>
      <c r="TH220" s="11">
        <f t="shared" si="1851"/>
        <v>-1.2754386465488275E-3</v>
      </c>
      <c r="TI220" s="10">
        <f t="shared" si="1701"/>
        <v>95.220281089618567</v>
      </c>
      <c r="TJ220" s="9">
        <f t="shared" si="1432"/>
        <v>88.605688315304235</v>
      </c>
      <c r="TK220" s="9">
        <f t="shared" si="1433"/>
        <v>101.83888371974368</v>
      </c>
      <c r="TL220" s="120">
        <f t="shared" si="1702"/>
        <v>95.222286017523956</v>
      </c>
      <c r="TM220" s="15">
        <f t="shared" si="1703"/>
        <v>-1.2904704444345225E-3</v>
      </c>
      <c r="TN220" s="12"/>
      <c r="TO220" s="11">
        <f t="shared" si="1852"/>
        <v>-1.2832033043779156E-3</v>
      </c>
      <c r="TP220" s="10">
        <f t="shared" si="1704"/>
        <v>95.304798682423836</v>
      </c>
      <c r="TQ220" s="9">
        <f t="shared" si="1434"/>
        <v>88.651454351132855</v>
      </c>
      <c r="TR220" s="9">
        <f t="shared" si="1435"/>
        <v>101.96202201569484</v>
      </c>
      <c r="TS220" s="120">
        <f t="shared" si="1705"/>
        <v>95.306738183413842</v>
      </c>
      <c r="TT220" s="15">
        <f t="shared" si="1706"/>
        <v>-1.2980156073264517E-3</v>
      </c>
      <c r="TU220" s="12"/>
      <c r="TV220" s="11">
        <f t="shared" si="1853"/>
        <v>-1.2908513507496439E-3</v>
      </c>
      <c r="TW220" s="10">
        <f t="shared" si="1707"/>
        <v>95.389264359002723</v>
      </c>
      <c r="TX220" s="9">
        <f t="shared" si="1436"/>
        <v>88.697757124068161</v>
      </c>
      <c r="TY220" s="9">
        <f t="shared" si="1437"/>
        <v>102.08451671995992</v>
      </c>
      <c r="TZ220" s="120">
        <f t="shared" si="1708"/>
        <v>95.391136922014041</v>
      </c>
      <c r="UA220" s="15">
        <f t="shared" si="1709"/>
        <v>-1.3054456672991542E-3</v>
      </c>
      <c r="UB220" s="12"/>
      <c r="UC220" s="11">
        <f t="shared" si="1854"/>
        <v>-1.2983833823896646E-3</v>
      </c>
      <c r="UD220" s="10">
        <f t="shared" si="1710"/>
        <v>95.473676218722275</v>
      </c>
      <c r="UE220" s="9">
        <f t="shared" si="1438"/>
        <v>88.744591503907898</v>
      </c>
      <c r="UF220" s="9">
        <f t="shared" si="1439"/>
        <v>102.20636964495975</v>
      </c>
      <c r="UG220" s="120">
        <f t="shared" si="1711"/>
        <v>95.475480574433817</v>
      </c>
      <c r="UH220" s="15">
        <f t="shared" si="1712"/>
        <v>-1.3127613013810841E-3</v>
      </c>
      <c r="UI220" s="12"/>
      <c r="UJ220" s="11">
        <f t="shared" si="1855"/>
        <v>-1.3058000605140733E-3</v>
      </c>
      <c r="UK220" s="10">
        <f t="shared" si="1713"/>
        <v>95.558032587136125</v>
      </c>
      <c r="UL220" s="9">
        <f t="shared" si="1440"/>
        <v>88.791952268281563</v>
      </c>
      <c r="UM220" s="9">
        <f t="shared" si="1441"/>
        <v>102.3275831173448</v>
      </c>
      <c r="UN220" s="120">
        <f t="shared" si="1714"/>
        <v>95.559767692813182</v>
      </c>
      <c r="UO220" s="15">
        <f t="shared" si="1715"/>
        <v>-1.319963245735219E-3</v>
      </c>
      <c r="UP220" s="12"/>
      <c r="UQ220" s="11">
        <f t="shared" si="1856"/>
        <v>-1.3131021066530107E-3</v>
      </c>
      <c r="UR220" s="10">
        <f t="shared" si="1716"/>
        <v>95.642332002414634</v>
      </c>
      <c r="US220" s="9">
        <f t="shared" si="1442"/>
        <v>88.839834110197089</v>
      </c>
      <c r="UT220" s="9">
        <f t="shared" si="1443"/>
        <v>102.44815994423662</v>
      </c>
      <c r="UU220" s="120">
        <f t="shared" si="1717"/>
        <v>95.643997027216855</v>
      </c>
      <c r="UV220" s="15">
        <f t="shared" si="1718"/>
        <v>-1.3270522916310461E-3</v>
      </c>
      <c r="UW220" s="12"/>
      <c r="UX220" s="11">
        <f t="shared" si="1857"/>
        <v>-1.3202902985929906E-3</v>
      </c>
      <c r="UY220" s="10">
        <f t="shared" si="1719"/>
        <v>95.72657320217391</v>
      </c>
      <c r="UZ220" s="9">
        <f t="shared" si="1444"/>
        <v>88.888231645366403</v>
      </c>
      <c r="VA220" s="9">
        <f t="shared" si="1445"/>
        <v>102.56810338049871</v>
      </c>
      <c r="VB220" s="120">
        <f t="shared" si="1720"/>
        <v>95.728167512932558</v>
      </c>
      <c r="VC220" s="15">
        <f t="shared" si="1721"/>
        <v>-1.3340292815385397E-3</v>
      </c>
      <c r="VD220" s="12"/>
      <c r="VE220" s="11">
        <f t="shared" si="1858"/>
        <v>-1.3273654664402218E-3</v>
      </c>
      <c r="VF220" s="10">
        <f t="shared" si="1722"/>
        <v>95.810755110707987</v>
      </c>
      <c r="VG220" s="9">
        <f t="shared" si="1446"/>
        <v>88.937139419304515</v>
      </c>
      <c r="VH220" s="9">
        <f t="shared" si="1447"/>
        <v>102.68741709705478</v>
      </c>
      <c r="VI220" s="120">
        <f t="shared" si="1723"/>
        <v>95.812278258179646</v>
      </c>
      <c r="VJ220" s="15">
        <f t="shared" si="1724"/>
        <v>-1.340895105346336E-3</v>
      </c>
      <c r="VK220" s="12"/>
      <c r="VL220" s="11">
        <f t="shared" si="1859"/>
        <v>-1.3343284888073577E-3</v>
      </c>
      <c r="VM220" s="10">
        <f t="shared" si="1725"/>
        <v>95.894876826630707</v>
      </c>
      <c r="VN220" s="9">
        <f t="shared" si="1448"/>
        <v>88.986551914197392</v>
      </c>
      <c r="VO220" s="9">
        <f t="shared" si="1449"/>
        <v>102.80610515026072</v>
      </c>
      <c r="VP220" s="120">
        <f t="shared" si="1726"/>
        <v>95.896328532229063</v>
      </c>
      <c r="VQ220" s="15">
        <f t="shared" si="1727"/>
        <v>-1.3476506967052258E-3</v>
      </c>
      <c r="VR220" s="12"/>
      <c r="VS220" s="11">
        <f t="shared" si="1860"/>
        <v>-1.3411802891248302E-3</v>
      </c>
      <c r="VT220" s="10">
        <f t="shared" si="1728"/>
        <v>95.978937610928426</v>
      </c>
      <c r="VU220" s="9">
        <f t="shared" si="1450"/>
        <v>89.036463555535491</v>
      </c>
      <c r="VV220" s="9">
        <f t="shared" si="1451"/>
        <v>102.92417195234016</v>
      </c>
      <c r="VW220" s="120">
        <f t="shared" si="1729"/>
        <v>95.980317753937825</v>
      </c>
      <c r="VX220" s="15">
        <f t="shared" si="1730"/>
        <v>-1.3542970294982003E-3</v>
      </c>
      <c r="VY220" s="12"/>
      <c r="VZ220" s="11">
        <f t="shared" si="1861"/>
        <v>-1.3479218320782708E-3</v>
      </c>
      <c r="WA220" s="10">
        <f t="shared" si="1731"/>
        <v>96.062936875427113</v>
      </c>
      <c r="WB220" s="9">
        <f t="shared" si="1452"/>
        <v>89.086868718510189</v>
      </c>
      <c r="WC220" s="9">
        <f t="shared" si="1453"/>
        <v>103.04162224288281</v>
      </c>
      <c r="WD220" s="120">
        <f t="shared" si="1732"/>
        <v>96.064245480696499</v>
      </c>
      <c r="WE220" s="15">
        <f t="shared" si="1733"/>
        <v>-1.360835114437289E-3</v>
      </c>
      <c r="WF220" s="12"/>
      <c r="WG220" s="11">
        <f t="shared" si="1862"/>
        <v>-1.3545541201722602E-3</v>
      </c>
      <c r="WH220" s="10">
        <f t="shared" si="1734"/>
        <v>96.146874171672422</v>
      </c>
      <c r="WI220" s="9">
        <f t="shared" si="1454"/>
        <v>89.137761734171733</v>
      </c>
      <c r="WJ220" s="9">
        <f t="shared" si="1455"/>
        <v>103.15846106140684</v>
      </c>
      <c r="WK220" s="120">
        <f t="shared" si="1735"/>
        <v>96.148111397789279</v>
      </c>
      <c r="WL220" s="15">
        <f t="shared" si="1736"/>
        <v>-1.3672659957873804E-3</v>
      </c>
      <c r="WM220" s="12"/>
      <c r="WN220" s="11">
        <f t="shared" si="1863"/>
        <v>-1.3610781904208323E-3</v>
      </c>
      <c r="WO220" s="10">
        <f t="shared" si="1737"/>
        <v>96.230749180222773</v>
      </c>
      <c r="WP220" s="9">
        <f t="shared" si="1456"/>
        <v>89.189136895347715</v>
      </c>
      <c r="WQ220" s="9">
        <f t="shared" si="1457"/>
        <v>103.27469372097829</v>
      </c>
      <c r="WR220" s="120">
        <f t="shared" si="1738"/>
        <v>96.231915308162996</v>
      </c>
      <c r="WS220" s="15">
        <f t="shared" si="1739"/>
        <v>-1.3735907482165053E-3</v>
      </c>
      <c r="WT220" s="12"/>
      <c r="WU220" s="11">
        <f t="shared" si="1864"/>
        <v>-1.3674951111642369E-3</v>
      </c>
      <c r="WV220" s="10">
        <f t="shared" si="1740"/>
        <v>96.314561700351788</v>
      </c>
      <c r="WW220" s="9">
        <f t="shared" si="1458"/>
        <v>89.240988462322363</v>
      </c>
      <c r="WX220" s="9">
        <f t="shared" si="1459"/>
        <v>103.39032578288196</v>
      </c>
      <c r="WY220" s="120">
        <f t="shared" si="1741"/>
        <v>96.315657122602161</v>
      </c>
      <c r="WZ220" s="15">
        <f t="shared" si="1742"/>
        <v>-1.3798104737719604E-3</v>
      </c>
      <c r="XA220" s="12"/>
      <c r="XB220" s="11">
        <f t="shared" si="1865"/>
        <v>-1.373805979011511E-3</v>
      </c>
      <c r="XC220" s="10">
        <f t="shared" si="1743"/>
        <v>96.398311640157502</v>
      </c>
      <c r="XD220" s="9">
        <f t="shared" si="1460"/>
        <v>89.29331066827713</v>
      </c>
      <c r="XE220" s="9">
        <f t="shared" si="1461"/>
        <v>103.50536303233316</v>
      </c>
      <c r="XF220" s="120">
        <f t="shared" si="1744"/>
        <v>96.399336850305147</v>
      </c>
      <c r="XG220" s="15">
        <f t="shared" si="1745"/>
        <v>-1.3859262989812241E-3</v>
      </c>
      <c r="XH220" s="12"/>
      <c r="XI220" s="11">
        <f t="shared" si="1866"/>
        <v>-1.3800119159078782E-3</v>
      </c>
      <c r="XJ220" s="10">
        <f t="shared" si="1746"/>
        <v>96.481999007073625</v>
      </c>
      <c r="XK220" s="9">
        <f t="shared" si="1462"/>
        <v>89.346097724494129</v>
      </c>
      <c r="XL220" s="9">
        <f t="shared" si="1463"/>
        <v>103.61981145521833</v>
      </c>
      <c r="XM220" s="120">
        <f t="shared" si="1747"/>
        <v>96.482954589856234</v>
      </c>
      <c r="XN220" s="15">
        <f t="shared" si="1748"/>
        <v>-1.3919393720763305E-3</v>
      </c>
      <c r="XO220" s="12"/>
      <c r="XP220" s="11">
        <f t="shared" si="1867"/>
        <v>-1.3861140663257111E-3</v>
      </c>
      <c r="XQ220" s="10">
        <f t="shared" si="1749"/>
        <v>96.565623898777602</v>
      </c>
      <c r="XR220" s="9">
        <f t="shared" si="1464"/>
        <v>89.399343825324394</v>
      </c>
      <c r="XS220" s="9">
        <f t="shared" si="1465"/>
        <v>103.73367721584917</v>
      </c>
      <c r="XT220" s="120">
        <f t="shared" si="1750"/>
        <v>96.566510520586775</v>
      </c>
      <c r="XU220" s="15">
        <f t="shared" si="1751"/>
        <v>-1.3978508603400073E-3</v>
      </c>
      <c r="XV220" s="12"/>
      <c r="XW220" s="11">
        <f t="shared" si="1868"/>
        <v>-1.392113594577526E-3</v>
      </c>
      <c r="XX220" s="10">
        <f t="shared" si="1752"/>
        <v>96.649186494489129</v>
      </c>
      <c r="XY220" s="9">
        <f t="shared" si="1466"/>
        <v>89.453043152923499</v>
      </c>
      <c r="XZ220" s="9">
        <f t="shared" si="1467"/>
        <v>103.8469666357131</v>
      </c>
      <c r="YA220" s="120">
        <f t="shared" si="1753"/>
        <v>96.6500048943183</v>
      </c>
      <c r="YB220" s="15">
        <f t="shared" si="1754"/>
        <v>-1.4036619475716753E-3</v>
      </c>
      <c r="YC220" s="12"/>
      <c r="YD220" s="11">
        <f t="shared" si="1869"/>
        <v>-1.398011682249068E-3</v>
      </c>
      <c r="YE220" s="10">
        <f t="shared" si="1755"/>
        <v>96.732687046651705</v>
      </c>
      <c r="YF220" s="9">
        <f t="shared" si="1468"/>
        <v>89.507189881757625</v>
      </c>
      <c r="YG220" s="9">
        <f t="shared" si="1469"/>
        <v>103.95968617320443</v>
      </c>
      <c r="YH220" s="120">
        <f t="shared" si="1756"/>
        <v>96.733438027481029</v>
      </c>
      <c r="YI220" s="15">
        <f t="shared" si="1757"/>
        <v>-1.4093738316714355E-3</v>
      </c>
      <c r="YJ220" s="12"/>
      <c r="YK220" s="11">
        <f t="shared" si="1870"/>
        <v>-1.4038095257508235E-3</v>
      </c>
      <c r="YL220" s="10">
        <f t="shared" si="1758"/>
        <v>96.816125872991293</v>
      </c>
      <c r="YM220" s="9">
        <f t="shared" si="1470"/>
        <v>89.5617781828836</v>
      </c>
      <c r="YN220" s="9">
        <f t="shared" si="1471"/>
        <v>104.07184240431401</v>
      </c>
      <c r="YO220" s="120">
        <f t="shared" si="1759"/>
        <v>96.816810293598806</v>
      </c>
      <c r="YP220" s="15">
        <f t="shared" si="1760"/>
        <v>-1.4149877223396106E-3</v>
      </c>
      <c r="YQ220" s="12"/>
      <c r="YR220" s="11">
        <f t="shared" si="1871"/>
        <v>-1.4095083339854513E-3</v>
      </c>
      <c r="YS220" s="10">
        <f t="shared" si="1761"/>
        <v>96.899503348942687</v>
      </c>
      <c r="YT220" s="9">
        <f t="shared" si="1472"/>
        <v>89.616802228006804</v>
      </c>
      <c r="YU220" s="9">
        <f t="shared" si="1473"/>
        <v>104.18344200425699</v>
      </c>
      <c r="YV220" s="120">
        <f t="shared" si="1762"/>
        <v>96.900122116131897</v>
      </c>
      <c r="YW220" s="15">
        <f t="shared" si="1763"/>
        <v>-1.4205048388893978E-3</v>
      </c>
      <c r="YX220" s="12"/>
      <c r="YY220" s="11">
        <f t="shared" si="1872"/>
        <v>-1.4151093261288374E-3</v>
      </c>
      <c r="YZ220" s="10">
        <f t="shared" si="1764"/>
        <v>96.982819900435473</v>
      </c>
      <c r="ZA220" s="9">
        <f t="shared" si="1474"/>
        <v>89.672256193321331</v>
      </c>
      <c r="ZB220" s="9">
        <f t="shared" si="1475"/>
        <v>104.29449173001665</v>
      </c>
      <c r="ZC220" s="120">
        <f t="shared" si="1765"/>
        <v>96.983373961668988</v>
      </c>
      <c r="ZD220" s="15">
        <f t="shared" si="1766"/>
        <v>-1.4259264081701048E-3</v>
      </c>
      <c r="ZE220" s="12"/>
      <c r="ZF220" s="11">
        <f t="shared" si="1873"/>
        <v>-1.4206137295222764E-3</v>
      </c>
      <c r="ZG220" s="10">
        <f t="shared" si="1767"/>
        <v>97.066075997030822</v>
      </c>
      <c r="ZH220" s="9">
        <f t="shared" si="1476"/>
        <v>89.728134263136894</v>
      </c>
      <c r="ZI220" s="9">
        <f t="shared" si="1477"/>
        <v>104.40499840378176</v>
      </c>
      <c r="ZJ220" s="120">
        <f t="shared" si="1768"/>
        <v>97.066566333459321</v>
      </c>
      <c r="ZK220" s="15">
        <f t="shared" si="1769"/>
        <v>-1.4312536625983095E-3</v>
      </c>
      <c r="ZL220" s="12"/>
      <c r="ZM220" s="11">
        <f t="shared" si="1874"/>
        <v>-1.4260227776731558E-3</v>
      </c>
      <c r="ZN220" s="10">
        <f t="shared" si="1770"/>
        <v>97.149272145400204</v>
      </c>
      <c r="ZO220" s="9">
        <f t="shared" si="1478"/>
        <v>89.784430633297461</v>
      </c>
      <c r="ZP220" s="9">
        <f t="shared" si="1479"/>
        <v>104.51496889725173</v>
      </c>
      <c r="ZQ220" s="120">
        <f t="shared" si="1771"/>
        <v>97.14969976527459</v>
      </c>
      <c r="ZR220" s="15">
        <f t="shared" si="1772"/>
        <v>-1.4364878382939609E-3</v>
      </c>
      <c r="ZS220" s="12"/>
      <c r="ZT220" s="11">
        <f t="shared" si="1875"/>
        <v>-1.4313377083611948E-3</v>
      </c>
      <c r="ZU220" s="10">
        <f t="shared" si="1773"/>
        <v>97.232408883135605</v>
      </c>
      <c r="ZV220" s="9">
        <f t="shared" si="1480"/>
        <v>89.841139514396687</v>
      </c>
      <c r="ZW220" s="9">
        <f t="shared" si="1481"/>
        <v>104.6244101167877</v>
      </c>
      <c r="ZX220" s="120">
        <f t="shared" si="1774"/>
        <v>97.232774815592194</v>
      </c>
      <c r="ZY220" s="15">
        <f t="shared" si="1775"/>
        <v>-1.441630173318782E-3</v>
      </c>
      <c r="ZZ220" s="12"/>
      <c r="AAA220" s="11">
        <f t="shared" si="1876"/>
        <v>-1.4365597618476568E-3</v>
      </c>
      <c r="AAB220" s="10">
        <f t="shared" si="1776"/>
        <v>97.315486772882991</v>
      </c>
      <c r="AAC220" s="9">
        <f t="shared" si="1482"/>
        <v>89.89825513479559</v>
      </c>
      <c r="AAD220" s="9">
        <f t="shared" si="1483"/>
        <v>104.73332898938158</v>
      </c>
      <c r="AAE220" s="120">
        <f t="shared" si="1777"/>
        <v>97.315792062088576</v>
      </c>
      <c r="AAF220" s="15">
        <f t="shared" si="1778"/>
        <v>-1.4466819060137254E-3</v>
      </c>
      <c r="AAG220" s="12"/>
      <c r="AAH220" s="11">
        <f t="shared" si="1877"/>
        <v>-1.4416901791843119E-3</v>
      </c>
      <c r="AAI220" s="10">
        <f t="shared" si="1779"/>
        <v>97.398506396787695</v>
      </c>
      <c r="AAJ220" s="9">
        <f t="shared" si="1484"/>
        <v>89.955771743447841</v>
      </c>
      <c r="AAK220" s="9">
        <f t="shared" si="1485"/>
        <v>104.84173244941987</v>
      </c>
      <c r="AAL220" s="120">
        <f t="shared" si="1780"/>
        <v>97.398752096433853</v>
      </c>
      <c r="AAM220" s="15">
        <f t="shared" si="1781"/>
        <v>-1.451644273432709E-3</v>
      </c>
      <c r="AAN220" s="12"/>
      <c r="AAO220" s="11">
        <f t="shared" si="2175"/>
        <v>-1.446730200619364E-3</v>
      </c>
      <c r="AAP220" s="10">
        <f t="shared" si="2176"/>
        <v>97.481468351242896</v>
      </c>
      <c r="AAQ220" s="9">
        <f t="shared" si="1486"/>
        <v>90.013683612538415</v>
      </c>
      <c r="AAR220" s="9">
        <f t="shared" si="2177"/>
        <v>104.94962742621516</v>
      </c>
      <c r="AAS220" s="120">
        <f t="shared" si="2178"/>
        <v>97.481655519376787</v>
      </c>
      <c r="AAT220" s="15">
        <f t="shared" si="2179"/>
        <v>-1.4565185098693815E-3</v>
      </c>
      <c r="AAU220" s="12"/>
      <c r="AAV220" s="11">
        <f t="shared" si="2180"/>
        <v>-1.4516810640971857E-3</v>
      </c>
      <c r="AAW220" s="10">
        <f t="shared" si="2181"/>
        <v>97.564373241930497</v>
      </c>
      <c r="AAX220" s="9">
        <f t="shared" si="2182"/>
        <v>90.071985039941339</v>
      </c>
      <c r="AAY220" s="9">
        <f t="shared" si="2183"/>
        <v>105.05701402423546</v>
      </c>
      <c r="AAZ220" s="120">
        <f t="shared" si="2184"/>
        <v>97.564499532088405</v>
      </c>
      <c r="ABA220" s="15">
        <f t="shared" si="2185"/>
        <v>-1.4613051815692882E-3</v>
      </c>
      <c r="ABB220" s="12"/>
      <c r="ABC220" s="11">
        <f t="shared" si="2186"/>
        <v>-1.4565433347202893E-3</v>
      </c>
      <c r="ABD220" s="10">
        <f t="shared" si="2187"/>
        <v>97.647218248338078</v>
      </c>
      <c r="ABE220" s="9">
        <f t="shared" si="1490"/>
        <v>90.130670298178202</v>
      </c>
      <c r="ABF220" s="9">
        <f t="shared" si="2188"/>
        <v>105.1638912818662</v>
      </c>
      <c r="ABG220" s="120">
        <f t="shared" si="2189"/>
        <v>97.647280790022194</v>
      </c>
      <c r="ABH220" s="15">
        <f t="shared" si="2190"/>
        <v>-1.4660047532883838E-3</v>
      </c>
      <c r="ABI220" s="12"/>
      <c r="ABJ220" s="11">
        <f t="shared" si="2191"/>
        <v>-1.4613174757029338E-3</v>
      </c>
      <c r="ABK220" s="10">
        <f t="shared" si="2192"/>
        <v>97.72999999999999</v>
      </c>
      <c r="ABL220" s="9">
        <f t="shared" si="2193"/>
        <v>90.189733628106126</v>
      </c>
      <c r="ABM220" s="9"/>
      <c r="ABN220" s="101">
        <f t="shared" si="1791"/>
        <v>97.72999999999999</v>
      </c>
      <c r="ABO220" s="15">
        <f t="shared" si="2194"/>
        <v>-1.470618486118356E-3</v>
      </c>
    </row>
    <row r="221" spans="1:745" x14ac:dyDescent="0.2">
      <c r="C221" s="147"/>
      <c r="D221" s="147"/>
      <c r="E221" s="147"/>
      <c r="F221" s="147"/>
      <c r="G221" s="147"/>
      <c r="H221" s="147"/>
      <c r="IP221" s="9"/>
      <c r="JZ221" s="9"/>
      <c r="KG221" s="9"/>
    </row>
    <row r="222" spans="1:745" x14ac:dyDescent="0.2">
      <c r="C222" s="147"/>
      <c r="D222" s="135"/>
      <c r="E222" s="134"/>
      <c r="F222" s="135"/>
      <c r="G222" s="134"/>
      <c r="H222" s="147"/>
      <c r="KG222" s="9"/>
    </row>
    <row r="223" spans="1:745" x14ac:dyDescent="0.2">
      <c r="C223" s="147"/>
      <c r="D223" s="135"/>
      <c r="E223" s="134"/>
      <c r="F223" s="135"/>
      <c r="G223" s="134"/>
      <c r="H223" s="147"/>
    </row>
    <row r="224" spans="1:745" x14ac:dyDescent="0.2">
      <c r="C224" s="147"/>
      <c r="D224" s="135"/>
      <c r="E224" s="134"/>
      <c r="F224" s="135"/>
      <c r="G224" s="134"/>
      <c r="H224" s="147"/>
    </row>
    <row r="225" spans="3:8" x14ac:dyDescent="0.2">
      <c r="C225" s="147"/>
      <c r="D225" s="135"/>
      <c r="E225" s="134"/>
      <c r="F225" s="135"/>
      <c r="G225" s="134"/>
      <c r="H225" s="147"/>
    </row>
    <row r="226" spans="3:8" x14ac:dyDescent="0.2">
      <c r="C226" s="147"/>
      <c r="D226" s="135"/>
      <c r="E226" s="134"/>
      <c r="F226" s="135"/>
      <c r="G226" s="134"/>
      <c r="H226" s="147"/>
    </row>
    <row r="227" spans="3:8" x14ac:dyDescent="0.2">
      <c r="C227" s="147"/>
      <c r="D227" s="135"/>
      <c r="E227" s="134"/>
      <c r="F227" s="135"/>
      <c r="G227" s="134"/>
      <c r="H227" s="147"/>
    </row>
    <row r="228" spans="3:8" x14ac:dyDescent="0.2">
      <c r="C228" s="147"/>
      <c r="D228" s="135"/>
      <c r="E228" s="134"/>
      <c r="F228" s="135"/>
      <c r="G228" s="134"/>
      <c r="H228" s="147"/>
    </row>
    <row r="229" spans="3:8" x14ac:dyDescent="0.2">
      <c r="C229" s="147"/>
      <c r="D229" s="135"/>
      <c r="E229" s="134"/>
      <c r="F229" s="135"/>
      <c r="G229" s="134"/>
      <c r="H229" s="147"/>
    </row>
    <row r="230" spans="3:8" x14ac:dyDescent="0.2">
      <c r="C230" s="147"/>
      <c r="D230" s="135"/>
      <c r="E230" s="134"/>
      <c r="F230" s="135"/>
      <c r="G230" s="134"/>
      <c r="H230" s="147"/>
    </row>
    <row r="231" spans="3:8" x14ac:dyDescent="0.2">
      <c r="C231" s="147"/>
      <c r="D231" s="135"/>
      <c r="E231" s="134"/>
      <c r="F231" s="135"/>
      <c r="G231" s="134"/>
      <c r="H231" s="147"/>
    </row>
    <row r="232" spans="3:8" x14ac:dyDescent="0.2">
      <c r="C232" s="147"/>
      <c r="D232" s="135"/>
      <c r="E232" s="134"/>
      <c r="F232" s="135"/>
      <c r="G232" s="134"/>
      <c r="H232" s="147"/>
    </row>
    <row r="233" spans="3:8" x14ac:dyDescent="0.2">
      <c r="C233" s="147"/>
      <c r="D233" s="135"/>
      <c r="E233" s="134"/>
      <c r="F233" s="135"/>
      <c r="G233" s="134"/>
      <c r="H233" s="147"/>
    </row>
    <row r="234" spans="3:8" x14ac:dyDescent="0.2">
      <c r="C234" s="147"/>
      <c r="D234" s="135"/>
      <c r="E234" s="134"/>
      <c r="F234" s="135"/>
      <c r="G234" s="134"/>
      <c r="H234" s="147"/>
    </row>
    <row r="235" spans="3:8" x14ac:dyDescent="0.2">
      <c r="C235" s="147"/>
      <c r="D235" s="135"/>
      <c r="E235" s="134"/>
      <c r="F235" s="135"/>
      <c r="G235" s="134"/>
      <c r="H235" s="147"/>
    </row>
    <row r="236" spans="3:8" x14ac:dyDescent="0.2">
      <c r="C236" s="147"/>
      <c r="D236" s="135"/>
      <c r="E236" s="134"/>
      <c r="F236" s="135"/>
      <c r="G236" s="134"/>
      <c r="H236" s="147"/>
    </row>
    <row r="237" spans="3:8" x14ac:dyDescent="0.2">
      <c r="C237" s="147"/>
      <c r="D237" s="135"/>
      <c r="E237" s="134"/>
      <c r="F237" s="135"/>
      <c r="G237" s="134"/>
      <c r="H237" s="147"/>
    </row>
    <row r="238" spans="3:8" x14ac:dyDescent="0.2">
      <c r="C238" s="147"/>
      <c r="D238" s="135"/>
      <c r="E238" s="134"/>
      <c r="F238" s="135"/>
      <c r="G238" s="134"/>
      <c r="H238" s="147"/>
    </row>
    <row r="239" spans="3:8" x14ac:dyDescent="0.2">
      <c r="C239" s="147"/>
      <c r="D239" s="135"/>
      <c r="E239" s="134"/>
      <c r="F239" s="135"/>
      <c r="G239" s="134"/>
      <c r="H239" s="147"/>
    </row>
    <row r="240" spans="3:8" x14ac:dyDescent="0.2">
      <c r="C240" s="147"/>
      <c r="D240" s="135"/>
      <c r="E240" s="134"/>
      <c r="F240" s="135"/>
      <c r="G240" s="134"/>
      <c r="H240" s="147"/>
    </row>
    <row r="241" spans="3:8" x14ac:dyDescent="0.2">
      <c r="C241" s="147"/>
      <c r="D241" s="135"/>
      <c r="E241" s="134"/>
      <c r="F241" s="135"/>
      <c r="G241" s="134"/>
      <c r="H241" s="147"/>
    </row>
    <row r="242" spans="3:8" x14ac:dyDescent="0.2">
      <c r="C242" s="147"/>
      <c r="D242" s="135"/>
      <c r="E242" s="134"/>
      <c r="F242" s="135"/>
      <c r="G242" s="134"/>
      <c r="H242" s="147"/>
    </row>
    <row r="243" spans="3:8" x14ac:dyDescent="0.2">
      <c r="C243" s="147"/>
      <c r="D243" s="135"/>
      <c r="E243" s="134"/>
      <c r="F243" s="135"/>
      <c r="G243" s="134"/>
      <c r="H243" s="147"/>
    </row>
    <row r="244" spans="3:8" x14ac:dyDescent="0.2">
      <c r="C244" s="147"/>
      <c r="D244" s="135"/>
      <c r="E244" s="134"/>
      <c r="F244" s="135"/>
      <c r="G244" s="134"/>
      <c r="H244" s="147"/>
    </row>
    <row r="245" spans="3:8" x14ac:dyDescent="0.2">
      <c r="C245" s="147"/>
      <c r="D245" s="135"/>
      <c r="E245" s="134"/>
      <c r="F245" s="135"/>
      <c r="G245" s="134"/>
      <c r="H245" s="147"/>
    </row>
    <row r="246" spans="3:8" x14ac:dyDescent="0.2">
      <c r="C246" s="147"/>
      <c r="D246" s="135"/>
      <c r="E246" s="134"/>
      <c r="F246" s="135"/>
      <c r="G246" s="134"/>
      <c r="H246" s="147"/>
    </row>
    <row r="247" spans="3:8" x14ac:dyDescent="0.2">
      <c r="C247" s="147"/>
      <c r="D247" s="135"/>
      <c r="E247" s="134"/>
      <c r="F247" s="135"/>
      <c r="G247" s="134"/>
      <c r="H247" s="147"/>
    </row>
    <row r="248" spans="3:8" x14ac:dyDescent="0.2">
      <c r="C248" s="147"/>
      <c r="D248" s="135"/>
      <c r="E248" s="134"/>
      <c r="F248" s="135"/>
      <c r="G248" s="134"/>
      <c r="H248" s="147"/>
    </row>
    <row r="249" spans="3:8" x14ac:dyDescent="0.2">
      <c r="C249" s="147"/>
      <c r="D249" s="135"/>
      <c r="E249" s="134"/>
      <c r="F249" s="135"/>
      <c r="G249" s="134"/>
      <c r="H249" s="147"/>
    </row>
    <row r="250" spans="3:8" x14ac:dyDescent="0.2">
      <c r="C250" s="147"/>
      <c r="D250" s="135"/>
      <c r="E250" s="134"/>
      <c r="F250" s="135"/>
      <c r="G250" s="134"/>
      <c r="H250" s="147"/>
    </row>
    <row r="251" spans="3:8" x14ac:dyDescent="0.2">
      <c r="C251" s="147"/>
      <c r="D251" s="135"/>
      <c r="E251" s="134"/>
      <c r="F251" s="135"/>
      <c r="G251" s="134"/>
      <c r="H251" s="147"/>
    </row>
    <row r="252" spans="3:8" x14ac:dyDescent="0.2">
      <c r="C252" s="147"/>
      <c r="D252" s="135"/>
      <c r="E252" s="134"/>
      <c r="F252" s="135"/>
      <c r="G252" s="134"/>
      <c r="H252" s="147"/>
    </row>
    <row r="253" spans="3:8" x14ac:dyDescent="0.2">
      <c r="C253" s="147"/>
      <c r="D253" s="135"/>
      <c r="E253" s="134"/>
      <c r="F253" s="135"/>
      <c r="G253" s="134"/>
      <c r="H253" s="147"/>
    </row>
    <row r="254" spans="3:8" x14ac:dyDescent="0.2">
      <c r="C254" s="147"/>
      <c r="D254" s="135"/>
      <c r="E254" s="134"/>
      <c r="F254" s="135"/>
      <c r="G254" s="134"/>
      <c r="H254" s="147"/>
    </row>
    <row r="255" spans="3:8" x14ac:dyDescent="0.2">
      <c r="C255" s="147"/>
      <c r="D255" s="135"/>
      <c r="E255" s="134"/>
      <c r="F255" s="135"/>
      <c r="G255" s="134"/>
      <c r="H255" s="147"/>
    </row>
    <row r="256" spans="3:8" x14ac:dyDescent="0.2">
      <c r="C256" s="147"/>
      <c r="D256" s="135"/>
      <c r="E256" s="134"/>
      <c r="F256" s="135"/>
      <c r="G256" s="134"/>
      <c r="H256" s="147"/>
    </row>
    <row r="257" spans="3:8" x14ac:dyDescent="0.2">
      <c r="C257" s="147"/>
      <c r="D257" s="135"/>
      <c r="E257" s="134"/>
      <c r="F257" s="135"/>
      <c r="G257" s="134"/>
      <c r="H257" s="147"/>
    </row>
    <row r="258" spans="3:8" x14ac:dyDescent="0.2">
      <c r="C258" s="147"/>
      <c r="D258" s="135"/>
      <c r="E258" s="134"/>
      <c r="F258" s="135"/>
      <c r="G258" s="134"/>
      <c r="H258" s="147"/>
    </row>
    <row r="259" spans="3:8" x14ac:dyDescent="0.2">
      <c r="C259" s="147"/>
      <c r="D259" s="135"/>
      <c r="E259" s="134"/>
      <c r="F259" s="135"/>
      <c r="G259" s="134"/>
      <c r="H259" s="147"/>
    </row>
    <row r="260" spans="3:8" x14ac:dyDescent="0.2">
      <c r="C260" s="147"/>
      <c r="D260" s="135"/>
      <c r="E260" s="134"/>
      <c r="F260" s="135"/>
      <c r="G260" s="134"/>
      <c r="H260" s="147"/>
    </row>
    <row r="261" spans="3:8" x14ac:dyDescent="0.2">
      <c r="C261" s="147"/>
      <c r="D261" s="135"/>
      <c r="E261" s="134"/>
      <c r="F261" s="135"/>
      <c r="G261" s="134"/>
      <c r="H261" s="147"/>
    </row>
    <row r="262" spans="3:8" x14ac:dyDescent="0.2">
      <c r="C262" s="147"/>
      <c r="D262" s="135"/>
      <c r="E262" s="134"/>
      <c r="F262" s="135"/>
      <c r="G262" s="134"/>
      <c r="H262" s="147"/>
    </row>
    <row r="263" spans="3:8" x14ac:dyDescent="0.2">
      <c r="C263" s="147"/>
      <c r="D263" s="135"/>
      <c r="E263" s="134"/>
      <c r="F263" s="135"/>
      <c r="G263" s="134"/>
      <c r="H263" s="147"/>
    </row>
    <row r="264" spans="3:8" x14ac:dyDescent="0.2">
      <c r="C264" s="147"/>
      <c r="D264" s="135"/>
      <c r="E264" s="134"/>
      <c r="F264" s="135"/>
      <c r="G264" s="134"/>
      <c r="H264" s="147"/>
    </row>
    <row r="265" spans="3:8" x14ac:dyDescent="0.2">
      <c r="C265" s="147"/>
      <c r="D265" s="135"/>
      <c r="E265" s="134"/>
      <c r="F265" s="135"/>
      <c r="G265" s="134"/>
      <c r="H265" s="147"/>
    </row>
    <row r="266" spans="3:8" x14ac:dyDescent="0.2">
      <c r="C266" s="147"/>
      <c r="D266" s="135"/>
      <c r="E266" s="134"/>
      <c r="F266" s="135"/>
      <c r="G266" s="134"/>
      <c r="H266" s="147"/>
    </row>
    <row r="267" spans="3:8" x14ac:dyDescent="0.2">
      <c r="C267" s="147"/>
      <c r="D267" s="135"/>
      <c r="E267" s="134"/>
      <c r="F267" s="135"/>
      <c r="G267" s="134"/>
      <c r="H267" s="147"/>
    </row>
    <row r="268" spans="3:8" x14ac:dyDescent="0.2">
      <c r="C268" s="147"/>
      <c r="D268" s="135"/>
      <c r="E268" s="134"/>
      <c r="F268" s="135"/>
      <c r="G268" s="134"/>
      <c r="H268" s="147"/>
    </row>
    <row r="269" spans="3:8" x14ac:dyDescent="0.2">
      <c r="C269" s="147"/>
      <c r="D269" s="135"/>
      <c r="E269" s="134"/>
      <c r="F269" s="135"/>
      <c r="G269" s="134"/>
      <c r="H269" s="147"/>
    </row>
    <row r="270" spans="3:8" x14ac:dyDescent="0.2">
      <c r="C270" s="147"/>
      <c r="D270" s="135"/>
      <c r="E270" s="134"/>
      <c r="F270" s="135"/>
      <c r="G270" s="134"/>
      <c r="H270" s="147"/>
    </row>
    <row r="271" spans="3:8" x14ac:dyDescent="0.2">
      <c r="C271" s="147"/>
      <c r="D271" s="135"/>
      <c r="E271" s="134"/>
      <c r="F271" s="135"/>
      <c r="G271" s="134"/>
      <c r="H271" s="147"/>
    </row>
    <row r="272" spans="3:8" x14ac:dyDescent="0.2">
      <c r="C272" s="147"/>
      <c r="D272" s="135"/>
      <c r="E272" s="134"/>
      <c r="F272" s="135"/>
      <c r="G272" s="134"/>
      <c r="H272" s="147"/>
    </row>
    <row r="273" spans="3:8" x14ac:dyDescent="0.2">
      <c r="C273" s="147"/>
      <c r="D273" s="147"/>
      <c r="E273" s="147"/>
      <c r="F273" s="147"/>
      <c r="G273" s="147"/>
      <c r="H273" s="147"/>
    </row>
    <row r="274" spans="3:8" x14ac:dyDescent="0.2">
      <c r="C274" s="147"/>
      <c r="D274" s="147"/>
      <c r="E274" s="147"/>
      <c r="F274" s="147"/>
      <c r="G274" s="147"/>
      <c r="H274" s="147"/>
    </row>
    <row r="275" spans="3:8" x14ac:dyDescent="0.2">
      <c r="C275" s="147"/>
      <c r="D275" s="147"/>
      <c r="E275" s="147"/>
      <c r="F275" s="147"/>
      <c r="G275" s="147"/>
      <c r="H275" s="147"/>
    </row>
    <row r="276" spans="3:8" x14ac:dyDescent="0.2">
      <c r="C276" s="147"/>
      <c r="D276" s="147"/>
      <c r="E276" s="147"/>
      <c r="F276" s="147"/>
      <c r="G276" s="147"/>
      <c r="H276" s="147"/>
    </row>
    <row r="277" spans="3:8" x14ac:dyDescent="0.2">
      <c r="C277" s="147"/>
      <c r="D277" s="147"/>
      <c r="E277" s="147"/>
      <c r="F277" s="147"/>
      <c r="G277" s="147"/>
      <c r="H277" s="147"/>
    </row>
    <row r="278" spans="3:8" x14ac:dyDescent="0.2">
      <c r="C278" s="147"/>
      <c r="D278" s="147"/>
      <c r="E278" s="147"/>
      <c r="F278" s="147"/>
      <c r="G278" s="147"/>
      <c r="H278" s="147"/>
    </row>
    <row r="279" spans="3:8" x14ac:dyDescent="0.2">
      <c r="C279" s="147"/>
      <c r="D279" s="147"/>
      <c r="E279" s="147"/>
      <c r="F279" s="147"/>
      <c r="G279" s="147"/>
      <c r="H279" s="147"/>
    </row>
    <row r="280" spans="3:8" x14ac:dyDescent="0.2">
      <c r="C280" s="147"/>
      <c r="D280" s="147"/>
      <c r="E280" s="147"/>
      <c r="F280" s="147"/>
      <c r="G280" s="147"/>
      <c r="H280" s="147"/>
    </row>
    <row r="281" spans="3:8" x14ac:dyDescent="0.2">
      <c r="C281" s="147"/>
      <c r="D281" s="147"/>
      <c r="E281" s="147"/>
      <c r="F281" s="147"/>
      <c r="G281" s="147"/>
      <c r="H281" s="147"/>
    </row>
    <row r="282" spans="3:8" x14ac:dyDescent="0.2">
      <c r="C282" s="147"/>
      <c r="D282" s="147"/>
      <c r="E282" s="147"/>
      <c r="F282" s="147"/>
      <c r="G282" s="147"/>
      <c r="H282" s="147"/>
    </row>
  </sheetData>
  <phoneticPr fontId="2" type="noConversion"/>
  <pageMargins left="0" right="0.51" top="0.5" bottom="0.19685039370078741" header="0.18" footer="0.19685039370078741"/>
  <pageSetup paperSize="9" scale="95" orientation="landscape" r:id="rId1"/>
  <headerFooter alignWithMargins="0"/>
  <colBreaks count="1" manualBreakCount="1">
    <brk id="728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/>
  <dimension ref="A1:CJ816"/>
  <sheetViews>
    <sheetView topLeftCell="BO115" workbookViewId="0">
      <selection activeCell="BX9" sqref="BX9"/>
    </sheetView>
  </sheetViews>
  <sheetFormatPr defaultRowHeight="12.75" x14ac:dyDescent="0.2"/>
  <cols>
    <col min="8" max="8" width="19.140625" customWidth="1"/>
    <col min="11" max="11" width="15" customWidth="1"/>
    <col min="12" max="12" width="10.85546875" customWidth="1"/>
    <col min="17" max="17" width="14.5703125" customWidth="1"/>
    <col min="25" max="25" width="14.28515625" customWidth="1"/>
    <col min="26" max="26" width="19.42578125" customWidth="1"/>
    <col min="27" max="27" width="20.7109375" customWidth="1"/>
    <col min="35" max="35" width="12.7109375" customWidth="1"/>
    <col min="40" max="40" width="7.140625" customWidth="1"/>
    <col min="41" max="42" width="7.5703125" customWidth="1"/>
    <col min="43" max="43" width="7.28515625" customWidth="1"/>
    <col min="44" max="44" width="7.85546875" customWidth="1"/>
    <col min="45" max="45" width="12.42578125" customWidth="1"/>
    <col min="52" max="52" width="11.42578125" customWidth="1"/>
    <col min="59" max="59" width="12.140625" customWidth="1"/>
  </cols>
  <sheetData>
    <row r="1" spans="2:77" ht="15" x14ac:dyDescent="0.3">
      <c r="C1" s="79">
        <v>1</v>
      </c>
      <c r="D1" s="79">
        <f>1+C1</f>
        <v>2</v>
      </c>
      <c r="E1" s="79">
        <f>1+D1</f>
        <v>3</v>
      </c>
      <c r="F1" s="79">
        <f t="shared" ref="F1:AR1" si="0">1+E1</f>
        <v>4</v>
      </c>
      <c r="G1" s="79">
        <f t="shared" si="0"/>
        <v>5</v>
      </c>
      <c r="H1" s="79">
        <f t="shared" si="0"/>
        <v>6</v>
      </c>
      <c r="I1" s="79">
        <f t="shared" si="0"/>
        <v>7</v>
      </c>
      <c r="J1" s="79">
        <f t="shared" si="0"/>
        <v>8</v>
      </c>
      <c r="K1" s="79">
        <f t="shared" si="0"/>
        <v>9</v>
      </c>
      <c r="L1" s="79">
        <f t="shared" si="0"/>
        <v>10</v>
      </c>
      <c r="M1" s="79">
        <f t="shared" si="0"/>
        <v>11</v>
      </c>
      <c r="N1" s="79">
        <f t="shared" si="0"/>
        <v>12</v>
      </c>
      <c r="O1" s="79">
        <f t="shared" si="0"/>
        <v>13</v>
      </c>
      <c r="P1" s="79">
        <f t="shared" si="0"/>
        <v>14</v>
      </c>
      <c r="Q1" s="79">
        <f t="shared" si="0"/>
        <v>15</v>
      </c>
      <c r="R1" s="79">
        <f t="shared" si="0"/>
        <v>16</v>
      </c>
      <c r="S1" s="79">
        <f t="shared" si="0"/>
        <v>17</v>
      </c>
      <c r="T1" s="79">
        <f t="shared" si="0"/>
        <v>18</v>
      </c>
      <c r="U1" s="79">
        <f t="shared" si="0"/>
        <v>19</v>
      </c>
      <c r="V1" s="79">
        <f t="shared" si="0"/>
        <v>20</v>
      </c>
      <c r="W1" s="79">
        <f t="shared" si="0"/>
        <v>21</v>
      </c>
      <c r="X1" s="79">
        <f t="shared" si="0"/>
        <v>22</v>
      </c>
      <c r="Y1" s="79">
        <f t="shared" si="0"/>
        <v>23</v>
      </c>
      <c r="Z1" s="79">
        <f t="shared" si="0"/>
        <v>24</v>
      </c>
      <c r="AA1" s="79">
        <f t="shared" si="0"/>
        <v>25</v>
      </c>
      <c r="AB1" s="79">
        <f t="shared" si="0"/>
        <v>26</v>
      </c>
      <c r="AC1" s="79">
        <f t="shared" si="0"/>
        <v>27</v>
      </c>
      <c r="AD1" s="79">
        <f t="shared" si="0"/>
        <v>28</v>
      </c>
      <c r="AE1" s="79">
        <f t="shared" si="0"/>
        <v>29</v>
      </c>
      <c r="AF1" s="79">
        <f t="shared" si="0"/>
        <v>30</v>
      </c>
      <c r="AG1" s="79">
        <f t="shared" si="0"/>
        <v>31</v>
      </c>
      <c r="AH1" s="79">
        <f t="shared" si="0"/>
        <v>32</v>
      </c>
      <c r="AI1" s="79">
        <f t="shared" si="0"/>
        <v>33</v>
      </c>
      <c r="AJ1" s="79">
        <f t="shared" si="0"/>
        <v>34</v>
      </c>
      <c r="AK1" s="79">
        <f t="shared" si="0"/>
        <v>35</v>
      </c>
      <c r="AL1" s="79">
        <f t="shared" si="0"/>
        <v>36</v>
      </c>
      <c r="AM1" s="79">
        <f t="shared" si="0"/>
        <v>37</v>
      </c>
      <c r="AN1" s="79">
        <f t="shared" si="0"/>
        <v>38</v>
      </c>
      <c r="AO1" s="79">
        <f t="shared" si="0"/>
        <v>39</v>
      </c>
      <c r="AP1" s="79">
        <f t="shared" si="0"/>
        <v>40</v>
      </c>
      <c r="AQ1" s="79">
        <f t="shared" si="0"/>
        <v>41</v>
      </c>
      <c r="AR1" s="79">
        <f t="shared" si="0"/>
        <v>42</v>
      </c>
      <c r="AS1" s="79">
        <v>43</v>
      </c>
      <c r="AT1" s="79">
        <f>AS1+1</f>
        <v>44</v>
      </c>
      <c r="AU1" s="79">
        <f t="shared" ref="AU1:BM1" si="1">AT1+1</f>
        <v>45</v>
      </c>
      <c r="AV1" s="79">
        <f t="shared" si="1"/>
        <v>46</v>
      </c>
      <c r="AW1" s="79">
        <f t="shared" si="1"/>
        <v>47</v>
      </c>
      <c r="AX1" s="79">
        <f t="shared" si="1"/>
        <v>48</v>
      </c>
      <c r="AY1" s="79">
        <f t="shared" si="1"/>
        <v>49</v>
      </c>
      <c r="AZ1" s="79">
        <f t="shared" si="1"/>
        <v>50</v>
      </c>
      <c r="BA1" s="79">
        <f t="shared" si="1"/>
        <v>51</v>
      </c>
      <c r="BB1" s="79">
        <f t="shared" si="1"/>
        <v>52</v>
      </c>
      <c r="BC1" s="79">
        <f t="shared" si="1"/>
        <v>53</v>
      </c>
      <c r="BD1" s="79">
        <f t="shared" si="1"/>
        <v>54</v>
      </c>
      <c r="BE1" s="79">
        <f t="shared" si="1"/>
        <v>55</v>
      </c>
      <c r="BF1" s="79">
        <f t="shared" si="1"/>
        <v>56</v>
      </c>
      <c r="BG1" s="79">
        <f t="shared" si="1"/>
        <v>57</v>
      </c>
      <c r="BH1" s="79">
        <f t="shared" si="1"/>
        <v>58</v>
      </c>
      <c r="BI1" s="79">
        <f t="shared" si="1"/>
        <v>59</v>
      </c>
      <c r="BJ1" s="79">
        <f t="shared" si="1"/>
        <v>60</v>
      </c>
      <c r="BK1" s="79">
        <f t="shared" si="1"/>
        <v>61</v>
      </c>
      <c r="BL1" s="79">
        <f t="shared" si="1"/>
        <v>62</v>
      </c>
      <c r="BM1" s="79">
        <f t="shared" si="1"/>
        <v>63</v>
      </c>
    </row>
    <row r="2" spans="2:77" x14ac:dyDescent="0.2">
      <c r="C2" t="s">
        <v>85</v>
      </c>
      <c r="R2" t="s">
        <v>81</v>
      </c>
      <c r="T2" t="s">
        <v>83</v>
      </c>
      <c r="AH2" s="36" t="s">
        <v>93</v>
      </c>
      <c r="AI2" s="36"/>
      <c r="AJ2" s="36"/>
      <c r="AK2" s="36"/>
      <c r="AL2" t="s">
        <v>94</v>
      </c>
      <c r="AS2" s="25"/>
    </row>
    <row r="3" spans="2:77" x14ac:dyDescent="0.2">
      <c r="B3" s="25"/>
      <c r="C3" s="1"/>
      <c r="D3" s="1"/>
      <c r="E3" s="1"/>
      <c r="F3" s="2"/>
      <c r="G3" s="2" t="s">
        <v>0</v>
      </c>
      <c r="H3" s="2"/>
      <c r="I3" s="2"/>
      <c r="J3" s="3"/>
      <c r="K3" s="2" t="s">
        <v>1</v>
      </c>
      <c r="L3" s="4"/>
      <c r="M3" s="5" t="s">
        <v>2</v>
      </c>
      <c r="N3" s="4"/>
      <c r="O3" s="2"/>
      <c r="P3" s="6"/>
      <c r="Q3" s="2"/>
      <c r="R3" s="2" t="s">
        <v>82</v>
      </c>
      <c r="S3" s="2"/>
      <c r="T3" s="2" t="s">
        <v>84</v>
      </c>
      <c r="U3" s="3"/>
      <c r="V3" s="7"/>
      <c r="W3" s="7"/>
      <c r="X3" s="8"/>
      <c r="Y3" s="1"/>
      <c r="Z3" s="1"/>
      <c r="AB3" s="6"/>
      <c r="AC3" s="2"/>
      <c r="AD3" s="8"/>
      <c r="AE3" s="1"/>
      <c r="AF3" s="2"/>
      <c r="AG3" s="9"/>
      <c r="AH3" s="10"/>
      <c r="AI3" s="10"/>
      <c r="AJ3" s="52"/>
      <c r="AK3" s="53"/>
      <c r="AL3" s="13"/>
      <c r="AM3" s="13"/>
      <c r="AN3" s="14">
        <v>1</v>
      </c>
      <c r="AO3" s="19"/>
      <c r="AP3" s="13"/>
      <c r="AQ3" s="13"/>
      <c r="AR3" s="13"/>
      <c r="AS3" s="11"/>
      <c r="AT3" s="17" t="s">
        <v>3</v>
      </c>
      <c r="AU3" s="17">
        <v>2</v>
      </c>
      <c r="AV3" s="17"/>
      <c r="AW3" s="17"/>
      <c r="AX3" s="17"/>
      <c r="AY3" s="17"/>
      <c r="AZ3" s="9"/>
      <c r="BA3" s="19" t="s">
        <v>3</v>
      </c>
      <c r="BB3" s="20">
        <v>4</v>
      </c>
      <c r="BC3" s="19"/>
      <c r="BD3" s="19"/>
      <c r="BE3" s="19"/>
      <c r="BF3" s="19"/>
      <c r="BH3" s="19" t="s">
        <v>87</v>
      </c>
      <c r="BI3" s="21">
        <v>4</v>
      </c>
      <c r="BJ3" s="19" t="s">
        <v>88</v>
      </c>
      <c r="BK3" s="19"/>
      <c r="BL3" s="19"/>
      <c r="BM3" s="19"/>
    </row>
    <row r="4" spans="2:77" x14ac:dyDescent="0.2">
      <c r="B4" s="23"/>
      <c r="C4" s="22" t="s">
        <v>4</v>
      </c>
      <c r="D4" s="22" t="s">
        <v>5</v>
      </c>
      <c r="E4" s="22" t="s">
        <v>6</v>
      </c>
      <c r="F4" s="22" t="s">
        <v>7</v>
      </c>
      <c r="G4" s="22" t="s">
        <v>8</v>
      </c>
      <c r="H4" s="22" t="s">
        <v>9</v>
      </c>
      <c r="I4" s="22" t="s">
        <v>10</v>
      </c>
      <c r="J4" s="22" t="s">
        <v>11</v>
      </c>
      <c r="K4" s="22" t="s">
        <v>12</v>
      </c>
      <c r="L4" s="22" t="s">
        <v>13</v>
      </c>
      <c r="M4" s="22" t="s">
        <v>14</v>
      </c>
      <c r="N4" s="22" t="s">
        <v>15</v>
      </c>
      <c r="O4" s="22" t="s">
        <v>16</v>
      </c>
      <c r="P4" s="22" t="s">
        <v>16</v>
      </c>
      <c r="Q4" s="22" t="s">
        <v>17</v>
      </c>
      <c r="R4" s="22" t="s">
        <v>18</v>
      </c>
      <c r="S4" s="22" t="s">
        <v>19</v>
      </c>
      <c r="T4" s="22" t="s">
        <v>20</v>
      </c>
      <c r="U4" s="22" t="s">
        <v>21</v>
      </c>
      <c r="V4" s="22" t="s">
        <v>22</v>
      </c>
      <c r="W4" s="22" t="s">
        <v>23</v>
      </c>
      <c r="X4" s="22" t="s">
        <v>24</v>
      </c>
      <c r="Y4" s="22" t="s">
        <v>25</v>
      </c>
      <c r="Z4" s="22" t="s">
        <v>26</v>
      </c>
      <c r="AA4" s="22" t="s">
        <v>27</v>
      </c>
      <c r="AB4" s="22"/>
      <c r="AC4" s="22" t="s">
        <v>28</v>
      </c>
      <c r="AD4" s="22" t="s">
        <v>29</v>
      </c>
      <c r="AE4" s="22" t="s">
        <v>30</v>
      </c>
      <c r="AF4" s="22" t="s">
        <v>31</v>
      </c>
      <c r="AG4" s="22" t="s">
        <v>32</v>
      </c>
      <c r="AH4" s="22" t="s">
        <v>33</v>
      </c>
      <c r="AI4" s="22"/>
      <c r="AJ4" s="23" t="s">
        <v>29</v>
      </c>
      <c r="AK4" s="23" t="s">
        <v>34</v>
      </c>
      <c r="AL4" s="23" t="s">
        <v>29</v>
      </c>
      <c r="AM4" s="23"/>
      <c r="AN4" s="23"/>
      <c r="AO4" s="23"/>
      <c r="AP4" s="23"/>
      <c r="AQ4" s="23"/>
      <c r="AR4" s="23"/>
      <c r="AS4" s="23"/>
      <c r="AT4" s="24"/>
      <c r="AU4" s="24"/>
      <c r="AV4" s="24"/>
      <c r="AW4" s="24"/>
      <c r="AX4" s="24"/>
      <c r="AY4" s="24"/>
      <c r="AZ4" s="23"/>
      <c r="BA4" s="25"/>
      <c r="BB4" s="18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</row>
    <row r="5" spans="2:77" ht="13.5" thickBot="1" x14ac:dyDescent="0.25">
      <c r="B5" s="23"/>
      <c r="C5" s="22" t="s">
        <v>35</v>
      </c>
      <c r="D5" s="22" t="s">
        <v>35</v>
      </c>
      <c r="E5" s="22" t="s">
        <v>35</v>
      </c>
      <c r="F5" s="22" t="s">
        <v>36</v>
      </c>
      <c r="G5" s="22"/>
      <c r="H5" s="22" t="s">
        <v>37</v>
      </c>
      <c r="I5" s="22"/>
      <c r="J5" s="22"/>
      <c r="K5" s="22" t="s">
        <v>38</v>
      </c>
      <c r="L5" s="22" t="s">
        <v>39</v>
      </c>
      <c r="M5" s="22" t="s">
        <v>40</v>
      </c>
      <c r="N5" s="22" t="s">
        <v>41</v>
      </c>
      <c r="O5" s="22" t="s">
        <v>42</v>
      </c>
      <c r="P5" s="22" t="s">
        <v>43</v>
      </c>
      <c r="Q5" s="22" t="s">
        <v>44</v>
      </c>
      <c r="R5" s="22" t="s">
        <v>45</v>
      </c>
      <c r="S5" s="22" t="s">
        <v>46</v>
      </c>
      <c r="T5" s="22" t="s">
        <v>47</v>
      </c>
      <c r="U5" s="22" t="s">
        <v>46</v>
      </c>
      <c r="V5" s="22" t="s">
        <v>48</v>
      </c>
      <c r="W5" s="22" t="s">
        <v>49</v>
      </c>
      <c r="X5" s="22" t="s">
        <v>50</v>
      </c>
      <c r="Y5" s="22" t="s">
        <v>51</v>
      </c>
      <c r="Z5" s="22" t="s">
        <v>52</v>
      </c>
      <c r="AA5" s="22" t="s">
        <v>53</v>
      </c>
      <c r="AB5" s="22" t="s">
        <v>54</v>
      </c>
      <c r="AC5" s="22" t="s">
        <v>55</v>
      </c>
      <c r="AD5" s="22" t="s">
        <v>56</v>
      </c>
      <c r="AE5" s="22" t="s">
        <v>57</v>
      </c>
      <c r="AF5" s="22" t="s">
        <v>58</v>
      </c>
      <c r="AG5" s="26"/>
      <c r="AH5" s="22" t="s">
        <v>59</v>
      </c>
      <c r="AI5" s="22"/>
      <c r="AJ5" s="27" t="s">
        <v>60</v>
      </c>
      <c r="AK5" s="27" t="s">
        <v>61</v>
      </c>
      <c r="AL5" s="27" t="s">
        <v>62</v>
      </c>
      <c r="AM5" s="28" t="s">
        <v>63</v>
      </c>
      <c r="AN5" s="28" t="s">
        <v>64</v>
      </c>
      <c r="AO5" s="28" t="s">
        <v>65</v>
      </c>
      <c r="AP5" s="28" t="s">
        <v>66</v>
      </c>
      <c r="AQ5" s="28" t="s">
        <v>67</v>
      </c>
      <c r="AR5" s="28" t="s">
        <v>68</v>
      </c>
      <c r="AS5" s="30"/>
      <c r="AT5" s="29" t="s">
        <v>63</v>
      </c>
      <c r="AU5" s="29" t="s">
        <v>64</v>
      </c>
      <c r="AV5" s="29" t="s">
        <v>65</v>
      </c>
      <c r="AW5" s="29" t="s">
        <v>66</v>
      </c>
      <c r="AX5" s="29" t="s">
        <v>67</v>
      </c>
      <c r="AY5" s="29" t="s">
        <v>68</v>
      </c>
      <c r="AZ5" s="27"/>
      <c r="BA5" s="27" t="s">
        <v>63</v>
      </c>
      <c r="BB5" s="27" t="s">
        <v>64</v>
      </c>
      <c r="BC5" s="27" t="s">
        <v>65</v>
      </c>
      <c r="BD5" s="27" t="s">
        <v>66</v>
      </c>
      <c r="BE5" s="27" t="s">
        <v>67</v>
      </c>
      <c r="BF5" s="27" t="s">
        <v>68</v>
      </c>
      <c r="BG5" s="28"/>
      <c r="BH5" s="28" t="s">
        <v>63</v>
      </c>
      <c r="BI5" s="28" t="s">
        <v>64</v>
      </c>
      <c r="BJ5" s="28" t="s">
        <v>65</v>
      </c>
      <c r="BK5" s="28" t="s">
        <v>66</v>
      </c>
      <c r="BL5" s="28" t="s">
        <v>67</v>
      </c>
      <c r="BM5" s="28" t="s">
        <v>68</v>
      </c>
      <c r="BN5" s="30"/>
      <c r="BO5" s="30"/>
      <c r="BP5" s="30"/>
      <c r="BQ5" s="30"/>
      <c r="BR5" s="30"/>
      <c r="BS5" s="30"/>
      <c r="BT5" s="30"/>
      <c r="BU5" s="30"/>
      <c r="BV5" s="25"/>
      <c r="BW5" s="25"/>
      <c r="BX5" s="25"/>
      <c r="BY5" s="25"/>
    </row>
    <row r="6" spans="2:77" ht="16.5" thickBot="1" x14ac:dyDescent="0.25">
      <c r="B6" s="23"/>
      <c r="C6" s="22"/>
      <c r="D6" s="22"/>
      <c r="E6" s="22"/>
      <c r="F6" s="22" t="s">
        <v>69</v>
      </c>
      <c r="G6" s="22" t="s">
        <v>70</v>
      </c>
      <c r="H6" s="22" t="s">
        <v>89</v>
      </c>
      <c r="I6" s="22"/>
      <c r="J6" s="22" t="s">
        <v>71</v>
      </c>
      <c r="K6" s="22" t="s">
        <v>72</v>
      </c>
      <c r="L6" s="22"/>
      <c r="M6" s="22"/>
      <c r="N6" s="22"/>
      <c r="O6" s="22" t="s">
        <v>73</v>
      </c>
      <c r="P6" s="22" t="s">
        <v>74</v>
      </c>
      <c r="Q6" s="22" t="s">
        <v>75</v>
      </c>
      <c r="R6" s="22" t="s">
        <v>76</v>
      </c>
      <c r="S6" s="22" t="s">
        <v>69</v>
      </c>
      <c r="T6" s="22"/>
      <c r="U6" s="22" t="s">
        <v>69</v>
      </c>
      <c r="V6" s="22" t="s">
        <v>77</v>
      </c>
      <c r="W6" s="22" t="s">
        <v>78</v>
      </c>
      <c r="X6" s="22" t="s">
        <v>78</v>
      </c>
      <c r="Y6" s="22" t="s">
        <v>69</v>
      </c>
      <c r="Z6" s="22" t="s">
        <v>69</v>
      </c>
      <c r="AA6" s="22" t="s">
        <v>69</v>
      </c>
      <c r="AB6" s="22"/>
      <c r="AC6" s="22" t="s">
        <v>79</v>
      </c>
      <c r="AD6" s="22"/>
      <c r="AE6" s="22" t="s">
        <v>80</v>
      </c>
      <c r="AF6" s="31"/>
      <c r="AG6" s="22" t="s">
        <v>80</v>
      </c>
      <c r="AH6" s="22" t="s">
        <v>71</v>
      </c>
      <c r="AI6" s="22" t="s">
        <v>90</v>
      </c>
      <c r="AJ6" s="22" t="s">
        <v>92</v>
      </c>
      <c r="AK6" s="26"/>
      <c r="AL6" s="26" t="s">
        <v>91</v>
      </c>
      <c r="AM6" s="33"/>
      <c r="AN6" s="33"/>
      <c r="AO6" s="25"/>
      <c r="AP6" s="25"/>
      <c r="AQ6" s="25"/>
      <c r="AR6" s="25"/>
      <c r="AS6" s="25"/>
      <c r="AT6" s="35"/>
      <c r="AU6" s="35"/>
      <c r="AV6" s="34"/>
      <c r="AW6" s="34"/>
      <c r="AX6" s="34"/>
      <c r="AY6" s="34"/>
      <c r="AZ6" s="32"/>
      <c r="BA6" s="26"/>
      <c r="BB6" s="26"/>
      <c r="BC6" s="32"/>
      <c r="BD6" s="32"/>
      <c r="BE6" s="32"/>
      <c r="BF6" s="32"/>
      <c r="BG6" s="36"/>
      <c r="BH6" s="37"/>
      <c r="BI6" s="37"/>
      <c r="BJ6" s="36"/>
      <c r="BK6" s="36"/>
      <c r="BL6" s="36"/>
      <c r="BM6" s="36"/>
      <c r="BN6" s="25"/>
      <c r="BO6" s="25"/>
      <c r="BP6" s="33"/>
      <c r="BQ6" s="33"/>
      <c r="BR6" s="25"/>
      <c r="BS6" s="25"/>
      <c r="BT6" s="25"/>
      <c r="BU6" s="25"/>
      <c r="BV6" s="25"/>
      <c r="BW6" s="69">
        <v>0</v>
      </c>
      <c r="BX6" s="70">
        <v>35.65</v>
      </c>
      <c r="BY6" s="25"/>
    </row>
    <row r="7" spans="2:77" ht="16.5" thickBot="1" x14ac:dyDescent="0.25">
      <c r="B7" s="2"/>
      <c r="C7" s="4">
        <v>80</v>
      </c>
      <c r="D7" s="4">
        <v>104.71</v>
      </c>
      <c r="E7" s="4">
        <v>-5103.8999999999996</v>
      </c>
      <c r="F7" s="38">
        <v>78</v>
      </c>
      <c r="G7" s="39">
        <v>3.3000000000000002E-2</v>
      </c>
      <c r="H7" s="2">
        <v>0.42199999999999999</v>
      </c>
      <c r="I7" s="38">
        <v>3500</v>
      </c>
      <c r="J7" s="3">
        <f t="shared" ref="J7:J21" si="2">I7/60</f>
        <v>58.333333333333336</v>
      </c>
      <c r="K7" s="3">
        <f t="shared" ref="K7:K21" si="3">2*3.1416*J7</f>
        <v>366.52</v>
      </c>
      <c r="L7" s="4">
        <v>0.9</v>
      </c>
      <c r="M7" s="4">
        <v>0.76</v>
      </c>
      <c r="N7" s="1">
        <f t="shared" ref="N7:N21" si="4">L7*M7</f>
        <v>0.68400000000000005</v>
      </c>
      <c r="O7" s="40">
        <f t="shared" ref="O7:O21" si="5">1000*G7*F7/(75*N7)</f>
        <v>50.175438596491226</v>
      </c>
      <c r="P7" s="40">
        <f t="shared" ref="P7:P21" si="6">O7*75.9</f>
        <v>3808.3157894736842</v>
      </c>
      <c r="Q7" s="4">
        <v>11</v>
      </c>
      <c r="R7" s="4">
        <v>4</v>
      </c>
      <c r="S7" s="38">
        <v>2600</v>
      </c>
      <c r="T7" s="3">
        <f t="shared" ref="T7:T21" si="7">S7/(R7-1)</f>
        <v>866.66666666666663</v>
      </c>
      <c r="U7" s="41">
        <v>0.20419999999999999</v>
      </c>
      <c r="V7" s="7">
        <f t="shared" ref="V7:V21" si="8">3.1416*U7^2/4</f>
        <v>3.2749326455999997E-2</v>
      </c>
      <c r="W7" s="7">
        <f t="shared" ref="W7:W21" si="9">(2*9.81*V7^2*U7*Q7)/(S7*G7^2)</f>
        <v>1.6693636134473333E-2</v>
      </c>
      <c r="X7" s="40">
        <f t="shared" ref="X7:X21" si="10">AC7/(9.81*V7)</f>
        <v>1081.2059482292843</v>
      </c>
      <c r="Y7" s="4">
        <v>0</v>
      </c>
      <c r="Z7" s="4">
        <v>78</v>
      </c>
      <c r="AA7" s="38">
        <v>67</v>
      </c>
      <c r="AB7" s="6">
        <f>(9.81*P7)/(K7^2*H7)</f>
        <v>0.65901326131559623</v>
      </c>
      <c r="AC7" s="38">
        <v>347.36</v>
      </c>
      <c r="AD7" s="40">
        <f t="shared" ref="AD7:AD21" si="11">(W7*T7)/(2*9.81*U7*V7^2)</f>
        <v>3367.0033670033663</v>
      </c>
      <c r="AE7" s="1">
        <f t="shared" ref="AE7:AE21" si="12">T7/AC7</f>
        <v>2.4950099800399199</v>
      </c>
      <c r="AF7" s="2">
        <v>0</v>
      </c>
      <c r="AG7" s="9">
        <f t="shared" ref="AG7:AG21" si="13">AF7*AE7</f>
        <v>0</v>
      </c>
      <c r="AH7" s="12">
        <f t="shared" ref="AH7:AH12" si="14">1/(AB7*AG7+1)</f>
        <v>1</v>
      </c>
      <c r="AI7" s="12">
        <f t="shared" ref="AI7:AI12" si="15">AL7^2-4*AJ7</f>
        <v>6.6134876385399111E-2</v>
      </c>
      <c r="AJ7" s="78">
        <f t="shared" ref="AJ7:AJ12" si="16">(AH7^2*CoefA-AP7)/CoefC</f>
        <v>-7.3825498719736656E-3</v>
      </c>
      <c r="AK7" s="45">
        <f>$G$7</f>
        <v>3.3000000000000002E-2</v>
      </c>
      <c r="AL7" s="12">
        <f t="shared" ref="AL7:AL21" si="17">(AH7*CoefB-B)/CoefC</f>
        <v>0.19132348757406775</v>
      </c>
      <c r="AM7" s="48">
        <f>$G$7</f>
        <v>3.3000000000000002E-2</v>
      </c>
      <c r="AN7" s="47">
        <f>$Z$7</f>
        <v>78</v>
      </c>
      <c r="AO7" s="9"/>
      <c r="AP7" s="9">
        <f t="shared" ref="AP7:AP21" si="18">AU7-AT7*(B-_R*ABS(AT7))</f>
        <v>42.32020370843361</v>
      </c>
      <c r="AQ7" s="47">
        <f>$Z$7</f>
        <v>78</v>
      </c>
      <c r="AR7" s="48">
        <f>$G$7</f>
        <v>3.3000000000000002E-2</v>
      </c>
      <c r="AS7" s="49"/>
      <c r="AT7" s="46">
        <f>$G$7</f>
        <v>3.3000000000000002E-2</v>
      </c>
      <c r="AU7" s="47">
        <f>ZG+2*(Hm-ZG)/3</f>
        <v>74.333333333333329</v>
      </c>
      <c r="AV7" s="9">
        <f t="shared" ref="AV7:AV21" si="19">AQ7+AR7*(B-_R*ABS(AR7))</f>
        <v>110.01312962489972</v>
      </c>
      <c r="AW7" s="9">
        <f t="shared" ref="AW7:AW21" si="20">BB7-BA7*(B-_R*ABS(BA7))</f>
        <v>38.653537041766953</v>
      </c>
      <c r="AX7" s="47">
        <f>AU7</f>
        <v>74.333333333333329</v>
      </c>
      <c r="AY7" s="46">
        <f>$G$7</f>
        <v>3.3000000000000002E-2</v>
      </c>
      <c r="AZ7" s="49"/>
      <c r="BA7" s="46">
        <f>$G$7</f>
        <v>3.3000000000000002E-2</v>
      </c>
      <c r="BB7" s="47">
        <f>ZG+1*(Hm-ZG)/3</f>
        <v>70.666666666666671</v>
      </c>
      <c r="BC7" s="9">
        <f t="shared" ref="BC7:BC21" si="21">AX7+AY7*(B-_R*ABS(AY7))</f>
        <v>106.34646295823305</v>
      </c>
      <c r="BD7" s="9">
        <f t="shared" ref="BD7:BD21" si="22">BI7-BH7*(B-_R*ABS(BH7))</f>
        <v>34.986870375100281</v>
      </c>
      <c r="BE7" s="47">
        <f>BB7</f>
        <v>70.666666666666671</v>
      </c>
      <c r="BF7" s="46">
        <f>$G$7</f>
        <v>3.3000000000000002E-2</v>
      </c>
      <c r="BG7" s="49"/>
      <c r="BH7" s="12">
        <f>$G$7</f>
        <v>3.3000000000000002E-2</v>
      </c>
      <c r="BI7" s="47">
        <f>ZG+0*(Hm-ZG)/3</f>
        <v>67</v>
      </c>
      <c r="BJ7" s="9">
        <f t="shared" ref="BJ7:BJ21" si="23">BE7+BF7*(B-_R*ABS(BF7))</f>
        <v>102.67979629156639</v>
      </c>
      <c r="BK7" s="9">
        <f t="shared" ref="BK7:BK21" si="24">BQ7-BP7*(B-_R*ABS(BP7))</f>
        <v>0</v>
      </c>
      <c r="BL7" s="47">
        <f>BI7</f>
        <v>67</v>
      </c>
      <c r="BM7" s="46">
        <f>$G$7</f>
        <v>3.3000000000000002E-2</v>
      </c>
      <c r="BN7" s="11"/>
      <c r="BO7" s="9"/>
      <c r="BP7" s="11"/>
      <c r="BQ7" s="9"/>
      <c r="BR7" s="43"/>
      <c r="BS7" s="9"/>
      <c r="BT7" s="11"/>
      <c r="BU7" s="9"/>
      <c r="BV7" s="25"/>
      <c r="BW7" s="71">
        <v>766.67</v>
      </c>
      <c r="BX7" s="72">
        <v>32.1</v>
      </c>
      <c r="BY7" s="25"/>
    </row>
    <row r="8" spans="2:77" ht="16.5" thickBot="1" x14ac:dyDescent="0.25">
      <c r="B8" s="2"/>
      <c r="C8" s="1">
        <v>80</v>
      </c>
      <c r="D8" s="1">
        <v>104.71</v>
      </c>
      <c r="E8" s="1">
        <v>-5103.8999999999996</v>
      </c>
      <c r="F8" s="2">
        <v>78</v>
      </c>
      <c r="G8" s="6">
        <v>3.3000000000000002E-2</v>
      </c>
      <c r="H8" s="2">
        <v>0.42199999999999999</v>
      </c>
      <c r="I8" s="2">
        <v>3500</v>
      </c>
      <c r="J8" s="3">
        <f t="shared" si="2"/>
        <v>58.333333333333336</v>
      </c>
      <c r="K8" s="3">
        <f t="shared" si="3"/>
        <v>366.52</v>
      </c>
      <c r="L8" s="1">
        <v>0.9</v>
      </c>
      <c r="M8" s="1">
        <v>0.76</v>
      </c>
      <c r="N8" s="1">
        <f t="shared" si="4"/>
        <v>0.68400000000000005</v>
      </c>
      <c r="O8" s="40">
        <f t="shared" si="5"/>
        <v>50.175438596491226</v>
      </c>
      <c r="P8" s="40">
        <f t="shared" si="6"/>
        <v>3808.3157894736842</v>
      </c>
      <c r="Q8" s="1">
        <v>11</v>
      </c>
      <c r="R8" s="1">
        <v>4</v>
      </c>
      <c r="S8" s="2">
        <v>2600</v>
      </c>
      <c r="T8" s="3">
        <f t="shared" si="7"/>
        <v>866.66666666666663</v>
      </c>
      <c r="U8" s="7">
        <v>0.20419999999999999</v>
      </c>
      <c r="V8" s="7">
        <f t="shared" si="8"/>
        <v>3.2749326455999997E-2</v>
      </c>
      <c r="W8" s="7">
        <f t="shared" si="9"/>
        <v>1.6693636134473333E-2</v>
      </c>
      <c r="X8" s="40">
        <f t="shared" si="10"/>
        <v>1081.2059482292843</v>
      </c>
      <c r="Y8" s="1">
        <v>0</v>
      </c>
      <c r="Z8" s="1">
        <v>78</v>
      </c>
      <c r="AA8" s="2">
        <v>67</v>
      </c>
      <c r="AB8" s="6">
        <f t="shared" ref="AB8:AB21" si="25">(9.81*P8)/(K8^2*H8)</f>
        <v>0.65901326131559623</v>
      </c>
      <c r="AC8" s="2">
        <v>347.36</v>
      </c>
      <c r="AD8" s="40">
        <f t="shared" si="11"/>
        <v>3367.0033670033663</v>
      </c>
      <c r="AE8" s="1">
        <f t="shared" si="12"/>
        <v>2.4950099800399199</v>
      </c>
      <c r="AF8" s="2">
        <v>1</v>
      </c>
      <c r="AG8" s="9">
        <f t="shared" si="13"/>
        <v>2.4950099800399199</v>
      </c>
      <c r="AH8" s="12">
        <f t="shared" si="14"/>
        <v>0.37817983094726332</v>
      </c>
      <c r="AI8" s="12">
        <f t="shared" si="15"/>
        <v>1.7448864612087323E-2</v>
      </c>
      <c r="AJ8" s="78">
        <f t="shared" si="16"/>
        <v>6.050001948629394E-3</v>
      </c>
      <c r="AK8" s="11">
        <f>IF(AK7=0,0,IF(AI8&lt;0,0,IF(0.5*(-AL8+AI8^0.5)&lt;0,0,0.5*(-AL8+AI8^0.5))))</f>
        <v>0</v>
      </c>
      <c r="AL8" s="12">
        <f t="shared" si="17"/>
        <v>0.20408055371986059</v>
      </c>
      <c r="AM8" s="11">
        <f>IF(AK8&lt;0,0,IF(AM7=0,0,AK8))</f>
        <v>0</v>
      </c>
      <c r="AN8" s="9">
        <f t="shared" ref="AN8:AN21" si="26">AQ7</f>
        <v>78</v>
      </c>
      <c r="AO8" s="9"/>
      <c r="AP8" s="9">
        <f t="shared" si="18"/>
        <v>42.32020370843361</v>
      </c>
      <c r="AQ8" s="47">
        <f t="shared" ref="AQ8:AQ21" si="27">AU8+B*(AR8-AT8)+_R*AT8*ABS(AT8)</f>
        <v>78</v>
      </c>
      <c r="AR8" s="15">
        <f t="shared" ref="AR8:AR21" si="28">AM7</f>
        <v>3.3000000000000002E-2</v>
      </c>
      <c r="AS8" s="49"/>
      <c r="AT8" s="12">
        <f t="shared" ref="AT8:AT21" si="29">AY7</f>
        <v>3.3000000000000002E-2</v>
      </c>
      <c r="AU8" s="9">
        <f t="shared" ref="AU8:AU21" si="30">AX7</f>
        <v>74.333333333333329</v>
      </c>
      <c r="AV8" s="9">
        <f t="shared" si="19"/>
        <v>110.01312962489972</v>
      </c>
      <c r="AW8" s="9">
        <f t="shared" si="20"/>
        <v>38.653537041766953</v>
      </c>
      <c r="AX8" s="16">
        <f t="shared" ref="AX8:AX21" si="31">(AV8+AW8)/2</f>
        <v>74.333333333333343</v>
      </c>
      <c r="AY8" s="44">
        <f t="shared" ref="AY8:AY21" si="32">(AV8-AX8)/B</f>
        <v>3.2999999999999995E-2</v>
      </c>
      <c r="AZ8" s="49"/>
      <c r="BA8" s="12">
        <f t="shared" ref="BA8:BA21" si="33">BF7</f>
        <v>3.3000000000000002E-2</v>
      </c>
      <c r="BB8" s="9">
        <f t="shared" ref="BB8:BB21" si="34">BE7</f>
        <v>70.666666666666671</v>
      </c>
      <c r="BC8" s="9">
        <f t="shared" si="21"/>
        <v>106.34646295823305</v>
      </c>
      <c r="BD8" s="9">
        <f t="shared" si="22"/>
        <v>34.986870375100281</v>
      </c>
      <c r="BE8" s="16">
        <f t="shared" ref="BE8:BE21" si="35">(BC8+BD8)/2</f>
        <v>70.666666666666657</v>
      </c>
      <c r="BF8" s="44">
        <f t="shared" ref="BF8:BF21" si="36">(BC8-BE8)/B</f>
        <v>3.3000000000000008E-2</v>
      </c>
      <c r="BG8" s="49"/>
      <c r="BH8" s="12">
        <f t="shared" ref="BH8:BH21" si="37">BM7</f>
        <v>3.3000000000000002E-2</v>
      </c>
      <c r="BI8" s="9">
        <f t="shared" ref="BI8:BI21" si="38">BL7</f>
        <v>67</v>
      </c>
      <c r="BJ8" s="9">
        <f t="shared" si="23"/>
        <v>102.67979629156639</v>
      </c>
      <c r="BK8" s="9">
        <f t="shared" si="24"/>
        <v>0</v>
      </c>
      <c r="BL8" s="51">
        <f t="shared" ref="BL8:BL21" si="39">$AA$7</f>
        <v>67</v>
      </c>
      <c r="BM8" s="44">
        <f t="shared" ref="BM8:BM21" si="40">(BJ8-BL8)/B</f>
        <v>3.3000000000000008E-2</v>
      </c>
      <c r="BN8" s="11"/>
      <c r="BO8" s="9"/>
      <c r="BP8" s="11"/>
      <c r="BQ8" s="9"/>
      <c r="BR8" s="43"/>
      <c r="BS8" s="9"/>
      <c r="BT8" s="11"/>
      <c r="BU8" s="9"/>
      <c r="BV8" s="25"/>
      <c r="BW8" s="71">
        <v>1533.34</v>
      </c>
      <c r="BX8" s="72">
        <v>28.5</v>
      </c>
      <c r="BY8" s="25"/>
    </row>
    <row r="9" spans="2:77" ht="16.5" thickBot="1" x14ac:dyDescent="0.25">
      <c r="B9" s="2"/>
      <c r="C9" s="1">
        <v>80</v>
      </c>
      <c r="D9" s="1">
        <v>104.71</v>
      </c>
      <c r="E9" s="1">
        <v>-5103.8999999999996</v>
      </c>
      <c r="F9" s="2">
        <v>78</v>
      </c>
      <c r="G9" s="6">
        <v>3.3000000000000002E-2</v>
      </c>
      <c r="H9" s="2">
        <v>0.42199999999999999</v>
      </c>
      <c r="I9" s="2">
        <v>3500</v>
      </c>
      <c r="J9" s="3">
        <f t="shared" si="2"/>
        <v>58.333333333333336</v>
      </c>
      <c r="K9" s="3">
        <f t="shared" si="3"/>
        <v>366.52</v>
      </c>
      <c r="L9" s="1">
        <v>0.9</v>
      </c>
      <c r="M9" s="1">
        <v>0.76</v>
      </c>
      <c r="N9" s="1">
        <f t="shared" si="4"/>
        <v>0.68400000000000005</v>
      </c>
      <c r="O9" s="40">
        <f t="shared" si="5"/>
        <v>50.175438596491226</v>
      </c>
      <c r="P9" s="40">
        <f t="shared" si="6"/>
        <v>3808.3157894736842</v>
      </c>
      <c r="Q9" s="1">
        <v>11</v>
      </c>
      <c r="R9" s="1">
        <v>4</v>
      </c>
      <c r="S9" s="2">
        <v>2600</v>
      </c>
      <c r="T9" s="3">
        <f t="shared" si="7"/>
        <v>866.66666666666663</v>
      </c>
      <c r="U9" s="7">
        <v>0.20419999999999999</v>
      </c>
      <c r="V9" s="7">
        <f t="shared" si="8"/>
        <v>3.2749326455999997E-2</v>
      </c>
      <c r="W9" s="7">
        <f t="shared" si="9"/>
        <v>1.6693636134473333E-2</v>
      </c>
      <c r="X9" s="40">
        <f t="shared" si="10"/>
        <v>1081.2059482292843</v>
      </c>
      <c r="Y9" s="1">
        <v>0</v>
      </c>
      <c r="Z9" s="1">
        <v>78</v>
      </c>
      <c r="AA9" s="2">
        <v>67</v>
      </c>
      <c r="AB9" s="6">
        <f t="shared" si="25"/>
        <v>0.65901326131559623</v>
      </c>
      <c r="AC9" s="2">
        <v>347.36</v>
      </c>
      <c r="AD9" s="40">
        <f t="shared" si="11"/>
        <v>3367.0033670033663</v>
      </c>
      <c r="AE9" s="1">
        <f t="shared" si="12"/>
        <v>2.4950099800399199</v>
      </c>
      <c r="AF9" s="2">
        <v>2</v>
      </c>
      <c r="AG9" s="9">
        <f t="shared" si="13"/>
        <v>4.9900199600798398</v>
      </c>
      <c r="AH9" s="12">
        <f t="shared" si="14"/>
        <v>0.2331823454681467</v>
      </c>
      <c r="AI9" s="12">
        <f t="shared" si="15"/>
        <v>1.3114029181425634E-2</v>
      </c>
      <c r="AJ9" s="78">
        <f t="shared" si="16"/>
        <v>7.4394645681521076E-3</v>
      </c>
      <c r="AK9" s="11">
        <f>IF(AK8=0,0,IF(AI9&lt;0,0,IF(0.5*(-AL9+AI9^0.5)&lt;0,0,0.5*(-AL9+AI9^0.5))))</f>
        <v>0</v>
      </c>
      <c r="AL9" s="12">
        <f t="shared" si="17"/>
        <v>0.20705527632502888</v>
      </c>
      <c r="AM9" s="11">
        <f>IF(AK9&lt;0,0,IF(AM8=0,0,AK9))</f>
        <v>0</v>
      </c>
      <c r="AN9" s="9">
        <f t="shared" si="26"/>
        <v>78</v>
      </c>
      <c r="AO9" s="9"/>
      <c r="AP9" s="9">
        <f t="shared" si="18"/>
        <v>42.320203708433631</v>
      </c>
      <c r="AQ9" s="47">
        <f t="shared" si="27"/>
        <v>42.320203708433631</v>
      </c>
      <c r="AR9" s="15">
        <f t="shared" si="28"/>
        <v>0</v>
      </c>
      <c r="AS9" s="49"/>
      <c r="AT9" s="12">
        <f t="shared" si="29"/>
        <v>3.2999999999999995E-2</v>
      </c>
      <c r="AU9" s="9">
        <f t="shared" si="30"/>
        <v>74.333333333333343</v>
      </c>
      <c r="AV9" s="9">
        <f t="shared" si="19"/>
        <v>42.320203708433631</v>
      </c>
      <c r="AW9" s="9">
        <f t="shared" si="20"/>
        <v>38.653537041766931</v>
      </c>
      <c r="AX9" s="16">
        <f t="shared" si="31"/>
        <v>40.486870375100281</v>
      </c>
      <c r="AY9" s="44">
        <f t="shared" si="32"/>
        <v>1.6956374836226546E-3</v>
      </c>
      <c r="AZ9" s="49"/>
      <c r="BA9" s="12">
        <f t="shared" si="33"/>
        <v>3.3000000000000008E-2</v>
      </c>
      <c r="BB9" s="9">
        <f t="shared" si="34"/>
        <v>70.666666666666657</v>
      </c>
      <c r="BC9" s="9">
        <f t="shared" si="21"/>
        <v>42.310522945888628</v>
      </c>
      <c r="BD9" s="9">
        <f t="shared" si="22"/>
        <v>34.986870375100274</v>
      </c>
      <c r="BE9" s="16">
        <f t="shared" si="35"/>
        <v>38.648696660494451</v>
      </c>
      <c r="BF9" s="44">
        <f t="shared" si="36"/>
        <v>3.3867981316521925E-3</v>
      </c>
      <c r="BG9" s="49"/>
      <c r="BH9" s="12">
        <f t="shared" si="37"/>
        <v>3.3000000000000008E-2</v>
      </c>
      <c r="BI9" s="9">
        <f t="shared" si="38"/>
        <v>67</v>
      </c>
      <c r="BJ9" s="9">
        <f t="shared" si="23"/>
        <v>42.271902065132522</v>
      </c>
      <c r="BK9" s="9">
        <f t="shared" si="24"/>
        <v>0</v>
      </c>
      <c r="BL9" s="51">
        <f t="shared" si="39"/>
        <v>67</v>
      </c>
      <c r="BM9" s="44">
        <f t="shared" si="40"/>
        <v>-2.2870848958392476E-2</v>
      </c>
      <c r="BN9" s="11"/>
      <c r="BO9" s="9"/>
      <c r="BP9" s="11"/>
      <c r="BQ9" s="9"/>
      <c r="BR9" s="43"/>
      <c r="BS9" s="9"/>
      <c r="BT9" s="11"/>
      <c r="BU9" s="9"/>
      <c r="BV9" s="25"/>
      <c r="BW9" s="71">
        <v>2300</v>
      </c>
      <c r="BX9" s="72">
        <v>25</v>
      </c>
      <c r="BY9" s="25"/>
    </row>
    <row r="10" spans="2:77" x14ac:dyDescent="0.2">
      <c r="B10" s="2"/>
      <c r="C10" s="1">
        <v>80</v>
      </c>
      <c r="D10" s="1">
        <v>104.71</v>
      </c>
      <c r="E10" s="1">
        <v>-5103.8999999999996</v>
      </c>
      <c r="F10" s="2">
        <v>78</v>
      </c>
      <c r="G10" s="6">
        <v>3.3000000000000002E-2</v>
      </c>
      <c r="H10" s="2">
        <v>0.42199999999999999</v>
      </c>
      <c r="I10" s="2">
        <v>3500</v>
      </c>
      <c r="J10" s="3">
        <f t="shared" si="2"/>
        <v>58.333333333333336</v>
      </c>
      <c r="K10" s="3">
        <f t="shared" si="3"/>
        <v>366.52</v>
      </c>
      <c r="L10" s="1">
        <v>0.9</v>
      </c>
      <c r="M10" s="1">
        <v>0.76</v>
      </c>
      <c r="N10" s="1">
        <f t="shared" si="4"/>
        <v>0.68400000000000005</v>
      </c>
      <c r="O10" s="40">
        <f t="shared" si="5"/>
        <v>50.175438596491226</v>
      </c>
      <c r="P10" s="40">
        <f t="shared" si="6"/>
        <v>3808.3157894736842</v>
      </c>
      <c r="Q10" s="1">
        <v>11</v>
      </c>
      <c r="R10" s="1">
        <v>4</v>
      </c>
      <c r="S10" s="2">
        <v>2600</v>
      </c>
      <c r="T10" s="3">
        <f t="shared" si="7"/>
        <v>866.66666666666663</v>
      </c>
      <c r="U10" s="7">
        <v>0.20419999999999999</v>
      </c>
      <c r="V10" s="7">
        <f t="shared" si="8"/>
        <v>3.2749326455999997E-2</v>
      </c>
      <c r="W10" s="7">
        <f t="shared" si="9"/>
        <v>1.6693636134473333E-2</v>
      </c>
      <c r="X10" s="40">
        <f t="shared" si="10"/>
        <v>1081.2059482292843</v>
      </c>
      <c r="Y10" s="1">
        <v>0</v>
      </c>
      <c r="Z10" s="1">
        <v>78</v>
      </c>
      <c r="AA10" s="2">
        <v>67</v>
      </c>
      <c r="AB10" s="6">
        <f t="shared" si="25"/>
        <v>0.65901326131559623</v>
      </c>
      <c r="AC10" s="2">
        <v>347.36</v>
      </c>
      <c r="AD10" s="40">
        <f t="shared" si="11"/>
        <v>3367.0033670033663</v>
      </c>
      <c r="AE10" s="1">
        <f t="shared" si="12"/>
        <v>2.4950099800399199</v>
      </c>
      <c r="AF10" s="2">
        <f t="shared" ref="AF10:AF21" si="41">1+AF9</f>
        <v>3</v>
      </c>
      <c r="AG10" s="9">
        <f t="shared" si="13"/>
        <v>7.4850299401197598</v>
      </c>
      <c r="AH10" s="12">
        <f t="shared" si="14"/>
        <v>0.16855635215874121</v>
      </c>
      <c r="AI10" s="12">
        <f t="shared" si="15"/>
        <v>1.4903075338464928E-2</v>
      </c>
      <c r="AJ10" s="78">
        <f t="shared" si="16"/>
        <v>7.1299042489208269E-3</v>
      </c>
      <c r="AK10" s="11">
        <f>IF(AK9=0,0,IF(AI10&lt;0,0,IF(0.5*(-AL10+AI10^0.5)&lt;0,0,0.5*(-AL10+AI10^0.5))))</f>
        <v>0</v>
      </c>
      <c r="AL10" s="12">
        <f t="shared" si="17"/>
        <v>0.20838112278742582</v>
      </c>
      <c r="AM10" s="11">
        <f>IF(AK10&lt;0,0,IF(AM9=0,0,AK10))</f>
        <v>0</v>
      </c>
      <c r="AN10" s="9">
        <f t="shared" si="26"/>
        <v>42.320203708433631</v>
      </c>
      <c r="AO10" s="9"/>
      <c r="AP10" s="9">
        <f t="shared" si="18"/>
        <v>38.663217804311934</v>
      </c>
      <c r="AQ10" s="47">
        <f t="shared" si="27"/>
        <v>38.663217804311934</v>
      </c>
      <c r="AR10" s="15">
        <f t="shared" si="28"/>
        <v>0</v>
      </c>
      <c r="AS10" s="49"/>
      <c r="AT10" s="12">
        <f t="shared" si="29"/>
        <v>1.6956374836226546E-3</v>
      </c>
      <c r="AU10" s="9">
        <f t="shared" si="30"/>
        <v>40.486870375100281</v>
      </c>
      <c r="AV10" s="9">
        <f t="shared" si="19"/>
        <v>38.663217804311934</v>
      </c>
      <c r="AW10" s="9">
        <f t="shared" si="20"/>
        <v>35.02549125585638</v>
      </c>
      <c r="AX10" s="16">
        <f t="shared" si="31"/>
        <v>36.844354530084161</v>
      </c>
      <c r="AY10" s="44">
        <f t="shared" si="32"/>
        <v>1.6822542247446632E-3</v>
      </c>
      <c r="AZ10" s="49"/>
      <c r="BA10" s="12">
        <f t="shared" si="33"/>
        <v>3.3867981316521925E-3</v>
      </c>
      <c r="BB10" s="9">
        <f t="shared" si="34"/>
        <v>38.648696660494451</v>
      </c>
      <c r="BC10" s="9">
        <f t="shared" si="21"/>
        <v>38.653689254558834</v>
      </c>
      <c r="BD10" s="9">
        <f t="shared" si="22"/>
        <v>89.966900183764437</v>
      </c>
      <c r="BE10" s="16">
        <f t="shared" si="35"/>
        <v>64.310294719161632</v>
      </c>
      <c r="BF10" s="44">
        <f t="shared" si="36"/>
        <v>-2.372961923361706E-2</v>
      </c>
      <c r="BG10" s="49"/>
      <c r="BH10" s="12">
        <f t="shared" si="37"/>
        <v>-2.2870848958392476E-2</v>
      </c>
      <c r="BI10" s="9">
        <f t="shared" si="38"/>
        <v>67</v>
      </c>
      <c r="BJ10" s="9">
        <f t="shared" si="23"/>
        <v>40.54963143965125</v>
      </c>
      <c r="BK10" s="9">
        <f t="shared" si="24"/>
        <v>0</v>
      </c>
      <c r="BL10" s="51">
        <f t="shared" si="39"/>
        <v>67</v>
      </c>
      <c r="BM10" s="44">
        <f t="shared" si="40"/>
        <v>-2.4463765301760615E-2</v>
      </c>
      <c r="BN10" s="11"/>
      <c r="BO10" s="9"/>
      <c r="BP10" s="11"/>
      <c r="BQ10" s="9"/>
      <c r="BR10" s="43"/>
      <c r="BS10" s="9"/>
      <c r="BT10" s="11"/>
      <c r="BU10" s="9"/>
      <c r="BV10" s="25"/>
      <c r="BW10" s="25"/>
      <c r="BX10" s="25"/>
      <c r="BY10" s="25"/>
    </row>
    <row r="11" spans="2:77" x14ac:dyDescent="0.2">
      <c r="B11" s="2"/>
      <c r="C11" s="1">
        <v>80</v>
      </c>
      <c r="D11" s="1">
        <v>104.71</v>
      </c>
      <c r="E11" s="1">
        <v>-5103.8999999999996</v>
      </c>
      <c r="F11" s="2">
        <v>78</v>
      </c>
      <c r="G11" s="6">
        <v>3.3000000000000002E-2</v>
      </c>
      <c r="H11" s="2">
        <v>0.42199999999999999</v>
      </c>
      <c r="I11" s="2">
        <v>3500</v>
      </c>
      <c r="J11" s="3">
        <f t="shared" si="2"/>
        <v>58.333333333333336</v>
      </c>
      <c r="K11" s="3">
        <f t="shared" si="3"/>
        <v>366.52</v>
      </c>
      <c r="L11" s="1">
        <v>0.9</v>
      </c>
      <c r="M11" s="1">
        <v>0.76</v>
      </c>
      <c r="N11" s="1">
        <f t="shared" si="4"/>
        <v>0.68400000000000005</v>
      </c>
      <c r="O11" s="40">
        <f t="shared" si="5"/>
        <v>50.175438596491226</v>
      </c>
      <c r="P11" s="40">
        <f t="shared" si="6"/>
        <v>3808.3157894736842</v>
      </c>
      <c r="Q11" s="1">
        <v>11</v>
      </c>
      <c r="R11" s="1">
        <v>4</v>
      </c>
      <c r="S11" s="2">
        <v>2600</v>
      </c>
      <c r="T11" s="3">
        <f t="shared" si="7"/>
        <v>866.66666666666663</v>
      </c>
      <c r="U11" s="7">
        <v>0.20419999999999999</v>
      </c>
      <c r="V11" s="7">
        <f t="shared" si="8"/>
        <v>3.2749326455999997E-2</v>
      </c>
      <c r="W11" s="7">
        <f t="shared" si="9"/>
        <v>1.6693636134473333E-2</v>
      </c>
      <c r="X11" s="40">
        <f t="shared" si="10"/>
        <v>1081.2059482292843</v>
      </c>
      <c r="Y11" s="1">
        <v>0</v>
      </c>
      <c r="Z11" s="1">
        <v>78</v>
      </c>
      <c r="AA11" s="2">
        <v>67</v>
      </c>
      <c r="AB11" s="6">
        <f t="shared" si="25"/>
        <v>0.65901326131559623</v>
      </c>
      <c r="AC11" s="2">
        <v>347.36</v>
      </c>
      <c r="AD11" s="40">
        <f t="shared" si="11"/>
        <v>3367.0033670033663</v>
      </c>
      <c r="AE11" s="1">
        <f t="shared" si="12"/>
        <v>2.4950099800399199</v>
      </c>
      <c r="AF11" s="2">
        <f t="shared" si="41"/>
        <v>4</v>
      </c>
      <c r="AG11" s="9">
        <f t="shared" si="13"/>
        <v>9.9800399201596797</v>
      </c>
      <c r="AH11" s="12">
        <f t="shared" si="14"/>
        <v>0.13197872732935315</v>
      </c>
      <c r="AI11" s="12">
        <f t="shared" si="15"/>
        <v>1.7370633181385983E-2</v>
      </c>
      <c r="AJ11" s="78">
        <f t="shared" si="16"/>
        <v>6.5913417285235658E-3</v>
      </c>
      <c r="AK11" s="11">
        <f>IF(AK10=0,0,IF(AI11&lt;0,0,IF(0.5*(-AL11+AI11^0.5)&lt;0,0,0.5*(-AL11+AI11^0.5))))</f>
        <v>0</v>
      </c>
      <c r="AL11" s="12">
        <f t="shared" si="17"/>
        <v>0.20913153778299495</v>
      </c>
      <c r="AM11" s="11">
        <f>IF(AK11&lt;0,0,IF(AM10=0,0,AK11))</f>
        <v>0</v>
      </c>
      <c r="AN11" s="9">
        <f t="shared" si="26"/>
        <v>38.663217804311934</v>
      </c>
      <c r="AO11" s="9"/>
      <c r="AP11" s="9">
        <f t="shared" si="18"/>
        <v>35.035019805609487</v>
      </c>
      <c r="AQ11" s="47">
        <f t="shared" si="27"/>
        <v>35.035019805609487</v>
      </c>
      <c r="AR11" s="15">
        <f t="shared" si="28"/>
        <v>0</v>
      </c>
      <c r="AS11" s="49"/>
      <c r="AT11" s="12">
        <f t="shared" si="29"/>
        <v>1.6822542247446632E-3</v>
      </c>
      <c r="AU11" s="9">
        <f t="shared" si="30"/>
        <v>36.844354530084161</v>
      </c>
      <c r="AV11" s="9">
        <f t="shared" si="19"/>
        <v>35.035019805609487</v>
      </c>
      <c r="AW11" s="9">
        <f t="shared" si="20"/>
        <v>88.070957998672014</v>
      </c>
      <c r="AX11" s="16">
        <f t="shared" si="31"/>
        <v>61.552988902140754</v>
      </c>
      <c r="AY11" s="44">
        <f t="shared" si="32"/>
        <v>-2.4526288576159197E-2</v>
      </c>
      <c r="AZ11" s="49"/>
      <c r="BA11" s="12">
        <f t="shared" si="33"/>
        <v>-2.372961923361706E-2</v>
      </c>
      <c r="BB11" s="9">
        <f t="shared" si="34"/>
        <v>64.310294719161632</v>
      </c>
      <c r="BC11" s="9">
        <f t="shared" si="21"/>
        <v>37.06040307605069</v>
      </c>
      <c r="BD11" s="9">
        <f t="shared" si="22"/>
        <v>91.435298483784351</v>
      </c>
      <c r="BE11" s="16">
        <f t="shared" si="35"/>
        <v>64.247850779917513</v>
      </c>
      <c r="BF11" s="44">
        <f t="shared" si="36"/>
        <v>-2.5145484769476461E-2</v>
      </c>
      <c r="BG11" s="49"/>
      <c r="BH11" s="12">
        <f t="shared" si="37"/>
        <v>-2.4463765301760615E-2</v>
      </c>
      <c r="BI11" s="9">
        <f t="shared" si="38"/>
        <v>67</v>
      </c>
      <c r="BJ11" s="9">
        <f t="shared" si="23"/>
        <v>39.18934383124251</v>
      </c>
      <c r="BK11" s="9">
        <f t="shared" si="24"/>
        <v>0</v>
      </c>
      <c r="BL11" s="51">
        <f t="shared" si="39"/>
        <v>67</v>
      </c>
      <c r="BM11" s="44">
        <f t="shared" si="40"/>
        <v>-2.5721886023938025E-2</v>
      </c>
      <c r="BN11" s="11"/>
      <c r="BO11" s="9"/>
      <c r="BP11" s="11"/>
      <c r="BQ11" s="9"/>
      <c r="BR11" s="43"/>
      <c r="BS11" s="9"/>
      <c r="BT11" s="11"/>
      <c r="BU11" s="9"/>
      <c r="BV11" s="25"/>
      <c r="BW11" s="25"/>
      <c r="BX11" s="25"/>
      <c r="BY11" s="25"/>
    </row>
    <row r="12" spans="2:77" x14ac:dyDescent="0.2">
      <c r="B12" s="2"/>
      <c r="C12" s="1">
        <v>80</v>
      </c>
      <c r="D12" s="1">
        <v>104.71</v>
      </c>
      <c r="E12" s="1">
        <v>-5103.8999999999996</v>
      </c>
      <c r="F12" s="2">
        <v>78</v>
      </c>
      <c r="G12" s="6">
        <v>3.3000000000000002E-2</v>
      </c>
      <c r="H12" s="2">
        <v>0.42199999999999999</v>
      </c>
      <c r="I12" s="2">
        <v>3500</v>
      </c>
      <c r="J12" s="3">
        <f t="shared" si="2"/>
        <v>58.333333333333336</v>
      </c>
      <c r="K12" s="3">
        <f t="shared" si="3"/>
        <v>366.52</v>
      </c>
      <c r="L12" s="1">
        <v>0.9</v>
      </c>
      <c r="M12" s="1">
        <v>0.76</v>
      </c>
      <c r="N12" s="1">
        <f t="shared" si="4"/>
        <v>0.68400000000000005</v>
      </c>
      <c r="O12" s="40">
        <f t="shared" si="5"/>
        <v>50.175438596491226</v>
      </c>
      <c r="P12" s="40">
        <f t="shared" si="6"/>
        <v>3808.3157894736842</v>
      </c>
      <c r="Q12" s="1">
        <v>11</v>
      </c>
      <c r="R12" s="1">
        <v>4</v>
      </c>
      <c r="S12" s="2">
        <v>2600</v>
      </c>
      <c r="T12" s="3">
        <f t="shared" si="7"/>
        <v>866.66666666666663</v>
      </c>
      <c r="U12" s="7">
        <v>0.20419999999999999</v>
      </c>
      <c r="V12" s="7">
        <f t="shared" si="8"/>
        <v>3.2749326455999997E-2</v>
      </c>
      <c r="W12" s="7">
        <f t="shared" si="9"/>
        <v>1.6693636134473333E-2</v>
      </c>
      <c r="X12" s="40">
        <f t="shared" si="10"/>
        <v>1081.2059482292843</v>
      </c>
      <c r="Y12" s="1">
        <v>0</v>
      </c>
      <c r="Z12" s="1">
        <v>78</v>
      </c>
      <c r="AA12" s="2">
        <v>67</v>
      </c>
      <c r="AB12" s="6">
        <f t="shared" si="25"/>
        <v>0.65901326131559623</v>
      </c>
      <c r="AC12" s="2">
        <v>347.36</v>
      </c>
      <c r="AD12" s="40">
        <f t="shared" si="11"/>
        <v>3367.0033670033663</v>
      </c>
      <c r="AE12" s="1">
        <f t="shared" si="12"/>
        <v>2.4950099800399199</v>
      </c>
      <c r="AF12" s="2">
        <f t="shared" si="41"/>
        <v>5</v>
      </c>
      <c r="AG12" s="9">
        <f t="shared" si="13"/>
        <v>12.4750499001996</v>
      </c>
      <c r="AH12" s="12">
        <f t="shared" si="14"/>
        <v>0.10844548118167795</v>
      </c>
      <c r="AI12" s="12">
        <f t="shared" si="15"/>
        <v>-2.2759641337984325E-2</v>
      </c>
      <c r="AJ12" s="78">
        <f t="shared" si="16"/>
        <v>1.6674453052985514E-2</v>
      </c>
      <c r="AK12" s="11">
        <f>IF(AK11=0,0,IF(AI12&lt;0,0,IF(0.5*(-AL12+AI12^0.5)&lt;0,0,0.5*(-AL12+AI12^0.5))))</f>
        <v>0</v>
      </c>
      <c r="AL12" s="12">
        <f t="shared" si="17"/>
        <v>0.20961433842644861</v>
      </c>
      <c r="AM12" s="11">
        <f>IF(AK12&lt;0,0,IF(AM11=0,0,AK12))</f>
        <v>0</v>
      </c>
      <c r="AN12" s="9">
        <f t="shared" si="26"/>
        <v>35.035019805609487</v>
      </c>
      <c r="AO12" s="9"/>
      <c r="AP12" s="9">
        <f t="shared" si="18"/>
        <v>86.045574728230818</v>
      </c>
      <c r="AQ12" s="47">
        <f t="shared" si="27"/>
        <v>86.045574728230818</v>
      </c>
      <c r="AR12" s="15">
        <f t="shared" si="28"/>
        <v>0</v>
      </c>
      <c r="AS12" s="49"/>
      <c r="AT12" s="12">
        <f t="shared" si="29"/>
        <v>-2.4526288576159197E-2</v>
      </c>
      <c r="AU12" s="9">
        <f t="shared" si="30"/>
        <v>61.552988902140754</v>
      </c>
      <c r="AV12" s="9">
        <f t="shared" si="19"/>
        <v>86.045574728230818</v>
      </c>
      <c r="AW12" s="9">
        <f t="shared" si="20"/>
        <v>89.306357728592516</v>
      </c>
      <c r="AX12" s="16">
        <f t="shared" si="31"/>
        <v>87.675966228411667</v>
      </c>
      <c r="AY12" s="44">
        <f t="shared" si="32"/>
        <v>-1.5079379676471245E-3</v>
      </c>
      <c r="AZ12" s="49"/>
      <c r="BA12" s="12">
        <f t="shared" si="33"/>
        <v>-2.5145484769476461E-2</v>
      </c>
      <c r="BB12" s="9">
        <f t="shared" si="34"/>
        <v>64.247850779917513</v>
      </c>
      <c r="BC12" s="9">
        <f t="shared" si="21"/>
        <v>86.053230879457317</v>
      </c>
      <c r="BD12" s="9">
        <f t="shared" si="22"/>
        <v>92.582994819840124</v>
      </c>
      <c r="BE12" s="16">
        <f t="shared" si="35"/>
        <v>89.318112849648713</v>
      </c>
      <c r="BF12" s="44">
        <f t="shared" si="36"/>
        <v>-3.0196670445055986E-3</v>
      </c>
      <c r="BG12" s="49"/>
      <c r="BH12" s="12">
        <f t="shared" si="37"/>
        <v>-2.5721886023938025E-2</v>
      </c>
      <c r="BI12" s="9">
        <f t="shared" si="38"/>
        <v>67</v>
      </c>
      <c r="BJ12" s="9">
        <f t="shared" si="23"/>
        <v>86.083932526122879</v>
      </c>
      <c r="BK12" s="9">
        <f t="shared" si="24"/>
        <v>0</v>
      </c>
      <c r="BL12" s="51">
        <f t="shared" si="39"/>
        <v>67</v>
      </c>
      <c r="BM12" s="44">
        <f t="shared" si="40"/>
        <v>1.7650598905210493E-2</v>
      </c>
      <c r="BN12" s="11"/>
      <c r="BO12" s="9"/>
      <c r="BP12" s="11"/>
      <c r="BQ12" s="9"/>
      <c r="BR12" s="43"/>
      <c r="BS12" s="9"/>
      <c r="BT12" s="11"/>
      <c r="BU12" s="9"/>
      <c r="BV12" s="25"/>
      <c r="BW12" s="25"/>
      <c r="BX12" s="25"/>
      <c r="BY12" s="25"/>
    </row>
    <row r="13" spans="2:77" x14ac:dyDescent="0.2">
      <c r="B13" s="2"/>
      <c r="C13" s="1">
        <v>80</v>
      </c>
      <c r="D13" s="1">
        <v>104.71</v>
      </c>
      <c r="E13" s="1">
        <v>-5103.8999999999996</v>
      </c>
      <c r="F13" s="2">
        <v>78</v>
      </c>
      <c r="G13" s="6">
        <v>3.3000000000000002E-2</v>
      </c>
      <c r="H13" s="2">
        <v>0.42199999999999999</v>
      </c>
      <c r="I13" s="2">
        <v>3500</v>
      </c>
      <c r="J13" s="3">
        <f t="shared" si="2"/>
        <v>58.333333333333336</v>
      </c>
      <c r="K13" s="3">
        <f t="shared" si="3"/>
        <v>366.52</v>
      </c>
      <c r="L13" s="1">
        <v>0.9</v>
      </c>
      <c r="M13" s="1">
        <v>0.76</v>
      </c>
      <c r="N13" s="1">
        <f t="shared" si="4"/>
        <v>0.68400000000000005</v>
      </c>
      <c r="O13" s="40">
        <f t="shared" si="5"/>
        <v>50.175438596491226</v>
      </c>
      <c r="P13" s="40">
        <f t="shared" si="6"/>
        <v>3808.3157894736842</v>
      </c>
      <c r="Q13" s="1">
        <v>11</v>
      </c>
      <c r="R13" s="1">
        <v>4</v>
      </c>
      <c r="S13" s="2">
        <v>2600</v>
      </c>
      <c r="T13" s="3">
        <f t="shared" si="7"/>
        <v>866.66666666666663</v>
      </c>
      <c r="U13" s="7">
        <v>0.20419999999999999</v>
      </c>
      <c r="V13" s="7">
        <f t="shared" si="8"/>
        <v>3.2749326455999997E-2</v>
      </c>
      <c r="W13" s="7">
        <f t="shared" si="9"/>
        <v>1.6693636134473333E-2</v>
      </c>
      <c r="X13" s="40">
        <f t="shared" si="10"/>
        <v>1081.2059482292843</v>
      </c>
      <c r="Y13" s="1">
        <v>0</v>
      </c>
      <c r="Z13" s="1">
        <v>78</v>
      </c>
      <c r="AA13" s="2">
        <v>67</v>
      </c>
      <c r="AB13" s="6">
        <f t="shared" si="25"/>
        <v>0.65901326131559623</v>
      </c>
      <c r="AC13" s="2">
        <v>347.36</v>
      </c>
      <c r="AD13" s="40">
        <f t="shared" si="11"/>
        <v>3367.0033670033663</v>
      </c>
      <c r="AE13" s="1">
        <f t="shared" si="12"/>
        <v>2.4950099800399199</v>
      </c>
      <c r="AF13" s="2">
        <f t="shared" si="41"/>
        <v>6</v>
      </c>
      <c r="AG13" s="9">
        <f t="shared" si="13"/>
        <v>14.97005988023952</v>
      </c>
      <c r="AH13" s="12">
        <f t="shared" ref="AH13:AH21" si="42">1/(AB13*AG13+1)</f>
        <v>9.2034692062417697E-2</v>
      </c>
      <c r="AI13" s="12">
        <f t="shared" ref="AI13:AI21" si="43">AL13^2-4*AJ13</f>
        <v>-2.5374181086598474E-2</v>
      </c>
      <c r="AJ13" s="78">
        <f t="shared" ref="AJ13:AJ21" si="44">(AH13^2*CoefA-AP13)/CoefC</f>
        <v>1.7363402655601424E-2</v>
      </c>
      <c r="AK13" s="11">
        <f t="shared" ref="AK13:AK21" si="45">IF(AK12=0,0,IF(AI13&lt;0,0,IF(0.5*(-AL13+AI13^0.5)&lt;0,0,0.5*(-AL13+AI13^0.5))))</f>
        <v>0</v>
      </c>
      <c r="AL13" s="12">
        <f t="shared" si="17"/>
        <v>0.20995101699160026</v>
      </c>
      <c r="AM13" s="11">
        <f t="shared" ref="AM13:AM21" si="46">IF(AK13&lt;0,0,IF(AM12=0,0,AK13))</f>
        <v>0</v>
      </c>
      <c r="AN13" s="9">
        <f t="shared" si="26"/>
        <v>86.045574728230818</v>
      </c>
      <c r="AO13" s="9"/>
      <c r="AP13" s="9">
        <f t="shared" si="18"/>
        <v>89.298701577366018</v>
      </c>
      <c r="AQ13" s="47">
        <f t="shared" si="27"/>
        <v>89.298701577366018</v>
      </c>
      <c r="AR13" s="15">
        <f t="shared" si="28"/>
        <v>0</v>
      </c>
      <c r="AS13" s="49"/>
      <c r="AT13" s="12">
        <f t="shared" si="29"/>
        <v>-1.5079379676471245E-3</v>
      </c>
      <c r="AU13" s="9">
        <f t="shared" si="30"/>
        <v>87.675966228411667</v>
      </c>
      <c r="AV13" s="9">
        <f t="shared" si="19"/>
        <v>89.298701577366018</v>
      </c>
      <c r="AW13" s="9">
        <f t="shared" si="20"/>
        <v>92.552293173174547</v>
      </c>
      <c r="AX13" s="16">
        <f t="shared" si="31"/>
        <v>90.925497375270282</v>
      </c>
      <c r="AY13" s="44">
        <f t="shared" si="32"/>
        <v>-1.5046123271597843E-3</v>
      </c>
      <c r="AZ13" s="49"/>
      <c r="BA13" s="12">
        <f t="shared" si="33"/>
        <v>-3.0196670445055986E-3</v>
      </c>
      <c r="BB13" s="9">
        <f t="shared" si="34"/>
        <v>89.318112849648713</v>
      </c>
      <c r="BC13" s="9">
        <f t="shared" si="21"/>
        <v>89.306323995733166</v>
      </c>
      <c r="BD13" s="9">
        <f t="shared" si="22"/>
        <v>48.965035964491996</v>
      </c>
      <c r="BE13" s="16">
        <f t="shared" si="35"/>
        <v>69.135679980112585</v>
      </c>
      <c r="BF13" s="44">
        <f t="shared" si="36"/>
        <v>1.8655690942742689E-2</v>
      </c>
      <c r="BG13" s="49"/>
      <c r="BH13" s="12">
        <f t="shared" si="37"/>
        <v>1.7650598905210493E-2</v>
      </c>
      <c r="BI13" s="9">
        <f t="shared" si="38"/>
        <v>67</v>
      </c>
      <c r="BJ13" s="9">
        <f t="shared" si="23"/>
        <v>88.134489636975147</v>
      </c>
      <c r="BK13" s="9">
        <f t="shared" si="24"/>
        <v>0</v>
      </c>
      <c r="BL13" s="51">
        <f t="shared" si="39"/>
        <v>67</v>
      </c>
      <c r="BM13" s="44">
        <f t="shared" si="40"/>
        <v>1.95471451776487E-2</v>
      </c>
      <c r="BN13" s="11"/>
      <c r="BO13" s="9"/>
      <c r="BP13" s="11"/>
      <c r="BQ13" s="9"/>
      <c r="BR13" s="43"/>
      <c r="BS13" s="9"/>
      <c r="BT13" s="11"/>
      <c r="BU13" s="9"/>
      <c r="BV13" s="25"/>
      <c r="BW13" s="25"/>
      <c r="BX13" s="25"/>
      <c r="BY13" s="25"/>
    </row>
    <row r="14" spans="2:77" x14ac:dyDescent="0.2">
      <c r="B14" s="2"/>
      <c r="C14" s="1">
        <v>80</v>
      </c>
      <c r="D14" s="1">
        <v>104.71</v>
      </c>
      <c r="E14" s="1">
        <v>-5103.8999999999996</v>
      </c>
      <c r="F14" s="2">
        <v>78</v>
      </c>
      <c r="G14" s="6">
        <v>3.3000000000000002E-2</v>
      </c>
      <c r="H14" s="2">
        <v>0.42199999999999999</v>
      </c>
      <c r="I14" s="2">
        <v>3500</v>
      </c>
      <c r="J14" s="3">
        <f t="shared" si="2"/>
        <v>58.333333333333336</v>
      </c>
      <c r="K14" s="3">
        <f t="shared" si="3"/>
        <v>366.52</v>
      </c>
      <c r="L14" s="1">
        <v>0.9</v>
      </c>
      <c r="M14" s="1">
        <v>0.76</v>
      </c>
      <c r="N14" s="1">
        <f t="shared" si="4"/>
        <v>0.68400000000000005</v>
      </c>
      <c r="O14" s="40">
        <f t="shared" si="5"/>
        <v>50.175438596491226</v>
      </c>
      <c r="P14" s="40">
        <f t="shared" si="6"/>
        <v>3808.3157894736842</v>
      </c>
      <c r="Q14" s="1">
        <v>11</v>
      </c>
      <c r="R14" s="1">
        <v>4</v>
      </c>
      <c r="S14" s="2">
        <v>2600</v>
      </c>
      <c r="T14" s="3">
        <f t="shared" si="7"/>
        <v>866.66666666666663</v>
      </c>
      <c r="U14" s="7">
        <v>0.20419999999999999</v>
      </c>
      <c r="V14" s="7">
        <f t="shared" si="8"/>
        <v>3.2749326455999997E-2</v>
      </c>
      <c r="W14" s="7">
        <f t="shared" si="9"/>
        <v>1.6693636134473333E-2</v>
      </c>
      <c r="X14" s="40">
        <f t="shared" si="10"/>
        <v>1081.2059482292843</v>
      </c>
      <c r="Y14" s="1">
        <v>0</v>
      </c>
      <c r="Z14" s="1">
        <v>78</v>
      </c>
      <c r="AA14" s="2">
        <v>67</v>
      </c>
      <c r="AB14" s="6">
        <f t="shared" si="25"/>
        <v>0.65901326131559623</v>
      </c>
      <c r="AC14" s="2">
        <v>347.36</v>
      </c>
      <c r="AD14" s="40">
        <f t="shared" si="11"/>
        <v>3367.0033670033663</v>
      </c>
      <c r="AE14" s="1">
        <f t="shared" si="12"/>
        <v>2.4950099800399199</v>
      </c>
      <c r="AF14" s="2">
        <f t="shared" si="41"/>
        <v>7</v>
      </c>
      <c r="AG14" s="9">
        <f t="shared" si="13"/>
        <v>17.465069860279439</v>
      </c>
      <c r="AH14" s="12">
        <f t="shared" si="42"/>
        <v>7.9937887316833031E-2</v>
      </c>
      <c r="AI14" s="12">
        <f t="shared" si="43"/>
        <v>-2.7944253528790181E-2</v>
      </c>
      <c r="AJ14" s="78">
        <f t="shared" si="44"/>
        <v>1.8031988379183194E-2</v>
      </c>
      <c r="AK14" s="11">
        <f t="shared" si="45"/>
        <v>0</v>
      </c>
      <c r="AL14" s="12">
        <f t="shared" si="17"/>
        <v>0.21019919121619521</v>
      </c>
      <c r="AM14" s="11">
        <f t="shared" si="46"/>
        <v>0</v>
      </c>
      <c r="AN14" s="9">
        <f t="shared" si="26"/>
        <v>89.298701577366018</v>
      </c>
      <c r="AO14" s="9"/>
      <c r="AP14" s="9">
        <f t="shared" si="18"/>
        <v>92.544670754807399</v>
      </c>
      <c r="AQ14" s="47">
        <f t="shared" si="27"/>
        <v>92.544670754807399</v>
      </c>
      <c r="AR14" s="15">
        <f t="shared" si="28"/>
        <v>0</v>
      </c>
      <c r="AS14" s="49"/>
      <c r="AT14" s="12">
        <f t="shared" si="29"/>
        <v>-1.5046123271597843E-3</v>
      </c>
      <c r="AU14" s="9">
        <f t="shared" si="30"/>
        <v>90.925497375270282</v>
      </c>
      <c r="AV14" s="9">
        <f t="shared" si="19"/>
        <v>92.544670754807399</v>
      </c>
      <c r="AW14" s="9">
        <f t="shared" si="20"/>
        <v>50.136870323250022</v>
      </c>
      <c r="AX14" s="16">
        <f t="shared" si="31"/>
        <v>71.340770539028711</v>
      </c>
      <c r="AY14" s="44">
        <f t="shared" si="32"/>
        <v>1.9611342548110099E-2</v>
      </c>
      <c r="AZ14" s="49"/>
      <c r="BA14" s="12">
        <f t="shared" si="33"/>
        <v>1.8655690942742689E-2</v>
      </c>
      <c r="BB14" s="9">
        <f t="shared" si="34"/>
        <v>69.135679980112585</v>
      </c>
      <c r="BC14" s="9">
        <f t="shared" si="21"/>
        <v>91.249705244574017</v>
      </c>
      <c r="BD14" s="9">
        <f t="shared" si="22"/>
        <v>47.15201165796114</v>
      </c>
      <c r="BE14" s="16">
        <f t="shared" si="35"/>
        <v>69.200858451267578</v>
      </c>
      <c r="BF14" s="44">
        <f t="shared" si="36"/>
        <v>2.0392827869118127E-2</v>
      </c>
      <c r="BG14" s="49"/>
      <c r="BH14" s="12">
        <f t="shared" si="37"/>
        <v>1.95471451776487E-2</v>
      </c>
      <c r="BI14" s="9">
        <f t="shared" si="38"/>
        <v>67</v>
      </c>
      <c r="BJ14" s="9">
        <f t="shared" si="23"/>
        <v>89.849478212589233</v>
      </c>
      <c r="BK14" s="9">
        <f t="shared" si="24"/>
        <v>0</v>
      </c>
      <c r="BL14" s="51">
        <f t="shared" si="39"/>
        <v>67</v>
      </c>
      <c r="BM14" s="44">
        <f t="shared" si="40"/>
        <v>2.1133326402810071E-2</v>
      </c>
      <c r="BN14" s="11"/>
      <c r="BO14" s="9"/>
      <c r="BP14" s="11"/>
      <c r="BQ14" s="9"/>
      <c r="BR14" s="43"/>
      <c r="BS14" s="9"/>
      <c r="BT14" s="11"/>
      <c r="BU14" s="9"/>
      <c r="BV14" s="25"/>
      <c r="BW14" s="25"/>
      <c r="BX14" s="25"/>
      <c r="BY14" s="25"/>
    </row>
    <row r="15" spans="2:77" x14ac:dyDescent="0.2">
      <c r="B15" s="2"/>
      <c r="C15" s="1">
        <v>80</v>
      </c>
      <c r="D15" s="1">
        <v>104.71</v>
      </c>
      <c r="E15" s="1">
        <v>-5103.8999999999996</v>
      </c>
      <c r="F15" s="2">
        <v>78</v>
      </c>
      <c r="G15" s="6">
        <v>3.3000000000000002E-2</v>
      </c>
      <c r="H15" s="2">
        <v>0.42199999999999999</v>
      </c>
      <c r="I15" s="2">
        <v>3500</v>
      </c>
      <c r="J15" s="3">
        <f t="shared" si="2"/>
        <v>58.333333333333336</v>
      </c>
      <c r="K15" s="3">
        <f t="shared" si="3"/>
        <v>366.52</v>
      </c>
      <c r="L15" s="1">
        <v>0.9</v>
      </c>
      <c r="M15" s="1">
        <v>0.76</v>
      </c>
      <c r="N15" s="1">
        <f t="shared" si="4"/>
        <v>0.68400000000000005</v>
      </c>
      <c r="O15" s="40">
        <f t="shared" si="5"/>
        <v>50.175438596491226</v>
      </c>
      <c r="P15" s="40">
        <f t="shared" si="6"/>
        <v>3808.3157894736842</v>
      </c>
      <c r="Q15" s="1">
        <v>11</v>
      </c>
      <c r="R15" s="1">
        <v>4</v>
      </c>
      <c r="S15" s="2">
        <v>2600</v>
      </c>
      <c r="T15" s="3">
        <f t="shared" si="7"/>
        <v>866.66666666666663</v>
      </c>
      <c r="U15" s="7">
        <v>0.20419999999999999</v>
      </c>
      <c r="V15" s="7">
        <f t="shared" si="8"/>
        <v>3.2749326455999997E-2</v>
      </c>
      <c r="W15" s="7">
        <f t="shared" si="9"/>
        <v>1.6693636134473333E-2</v>
      </c>
      <c r="X15" s="40">
        <f t="shared" si="10"/>
        <v>1081.2059482292843</v>
      </c>
      <c r="Y15" s="1">
        <v>0</v>
      </c>
      <c r="Z15" s="1">
        <v>78</v>
      </c>
      <c r="AA15" s="2">
        <v>67</v>
      </c>
      <c r="AB15" s="6">
        <f t="shared" si="25"/>
        <v>0.65901326131559623</v>
      </c>
      <c r="AC15" s="2">
        <v>347.36</v>
      </c>
      <c r="AD15" s="40">
        <f t="shared" si="11"/>
        <v>3367.0033670033663</v>
      </c>
      <c r="AE15" s="1">
        <f t="shared" si="12"/>
        <v>2.4950099800399199</v>
      </c>
      <c r="AF15" s="2">
        <f t="shared" si="41"/>
        <v>8</v>
      </c>
      <c r="AG15" s="9">
        <f t="shared" si="13"/>
        <v>19.960079840319359</v>
      </c>
      <c r="AH15" s="12">
        <f t="shared" si="42"/>
        <v>7.0651619047500253E-2</v>
      </c>
      <c r="AI15" s="12">
        <f t="shared" si="43"/>
        <v>4.2689193416661358E-3</v>
      </c>
      <c r="AJ15" s="78">
        <f t="shared" si="44"/>
        <v>9.9987271951959798E-3</v>
      </c>
      <c r="AK15" s="11">
        <f t="shared" si="45"/>
        <v>0</v>
      </c>
      <c r="AL15" s="12">
        <f t="shared" si="17"/>
        <v>0.21038970536233481</v>
      </c>
      <c r="AM15" s="11">
        <f t="shared" si="46"/>
        <v>0</v>
      </c>
      <c r="AN15" s="9">
        <f t="shared" si="26"/>
        <v>92.544670754807399</v>
      </c>
      <c r="AO15" s="9"/>
      <c r="AP15" s="9">
        <f t="shared" si="18"/>
        <v>51.431835833483404</v>
      </c>
      <c r="AQ15" s="47">
        <f t="shared" si="27"/>
        <v>51.431835833483404</v>
      </c>
      <c r="AR15" s="15">
        <f t="shared" si="28"/>
        <v>0</v>
      </c>
      <c r="AS15" s="49"/>
      <c r="AT15" s="12">
        <f t="shared" si="29"/>
        <v>1.9611342548110099E-2</v>
      </c>
      <c r="AU15" s="9">
        <f t="shared" si="30"/>
        <v>71.340770539028711</v>
      </c>
      <c r="AV15" s="9">
        <f t="shared" si="19"/>
        <v>51.431835833483404</v>
      </c>
      <c r="AW15" s="9">
        <f t="shared" si="20"/>
        <v>48.552238689945924</v>
      </c>
      <c r="AX15" s="16">
        <f t="shared" si="31"/>
        <v>49.992037261714664</v>
      </c>
      <c r="AY15" s="44">
        <f t="shared" si="32"/>
        <v>1.3316598693585912E-3</v>
      </c>
      <c r="AZ15" s="49"/>
      <c r="BA15" s="12">
        <f t="shared" si="33"/>
        <v>2.0392827869118127E-2</v>
      </c>
      <c r="BB15" s="9">
        <f t="shared" si="34"/>
        <v>69.200858451267578</v>
      </c>
      <c r="BC15" s="9">
        <f t="shared" si="21"/>
        <v>51.425865065780847</v>
      </c>
      <c r="BD15" s="9">
        <f t="shared" si="22"/>
        <v>45.654284362655581</v>
      </c>
      <c r="BE15" s="16">
        <f t="shared" si="35"/>
        <v>48.540074714218214</v>
      </c>
      <c r="BF15" s="44">
        <f t="shared" si="36"/>
        <v>2.6690477945379028E-3</v>
      </c>
      <c r="BG15" s="49"/>
      <c r="BH15" s="12">
        <f t="shared" si="37"/>
        <v>2.1133326402810071E-2</v>
      </c>
      <c r="BI15" s="9">
        <f t="shared" si="38"/>
        <v>67</v>
      </c>
      <c r="BJ15" s="9">
        <f t="shared" si="23"/>
        <v>51.401879152886814</v>
      </c>
      <c r="BK15" s="9">
        <f t="shared" si="24"/>
        <v>0</v>
      </c>
      <c r="BL15" s="51">
        <f t="shared" si="39"/>
        <v>67</v>
      </c>
      <c r="BM15" s="44">
        <f t="shared" si="40"/>
        <v>-1.4426595481331364E-2</v>
      </c>
      <c r="BN15" s="11"/>
      <c r="BO15" s="9"/>
      <c r="BP15" s="11"/>
      <c r="BQ15" s="9"/>
      <c r="BR15" s="43"/>
      <c r="BS15" s="9"/>
      <c r="BT15" s="11"/>
      <c r="BU15" s="9"/>
      <c r="BV15" s="25"/>
      <c r="BW15" s="25"/>
      <c r="BX15" s="25"/>
      <c r="BY15" s="25"/>
    </row>
    <row r="16" spans="2:77" x14ac:dyDescent="0.2">
      <c r="B16" s="2"/>
      <c r="C16" s="1">
        <v>80</v>
      </c>
      <c r="D16" s="1">
        <v>104.71</v>
      </c>
      <c r="E16" s="1">
        <v>-5103.8999999999996</v>
      </c>
      <c r="F16" s="2">
        <v>78</v>
      </c>
      <c r="G16" s="6">
        <v>3.3000000000000002E-2</v>
      </c>
      <c r="H16" s="2">
        <v>0.42199999999999999</v>
      </c>
      <c r="I16" s="2">
        <v>3500</v>
      </c>
      <c r="J16" s="3">
        <f t="shared" si="2"/>
        <v>58.333333333333336</v>
      </c>
      <c r="K16" s="3">
        <f t="shared" si="3"/>
        <v>366.52</v>
      </c>
      <c r="L16" s="1">
        <v>0.9</v>
      </c>
      <c r="M16" s="1">
        <v>0.76</v>
      </c>
      <c r="N16" s="1">
        <f t="shared" si="4"/>
        <v>0.68400000000000005</v>
      </c>
      <c r="O16" s="40">
        <f t="shared" si="5"/>
        <v>50.175438596491226</v>
      </c>
      <c r="P16" s="40">
        <f t="shared" si="6"/>
        <v>3808.3157894736842</v>
      </c>
      <c r="Q16" s="1">
        <v>11</v>
      </c>
      <c r="R16" s="1">
        <v>4</v>
      </c>
      <c r="S16" s="2">
        <v>2600</v>
      </c>
      <c r="T16" s="3">
        <f t="shared" si="7"/>
        <v>866.66666666666663</v>
      </c>
      <c r="U16" s="7">
        <v>0.20419999999999999</v>
      </c>
      <c r="V16" s="7">
        <f t="shared" si="8"/>
        <v>3.2749326455999997E-2</v>
      </c>
      <c r="W16" s="7">
        <f t="shared" si="9"/>
        <v>1.6693636134473333E-2</v>
      </c>
      <c r="X16" s="40">
        <f t="shared" si="10"/>
        <v>1081.2059482292843</v>
      </c>
      <c r="Y16" s="1">
        <v>0</v>
      </c>
      <c r="Z16" s="1">
        <v>78</v>
      </c>
      <c r="AA16" s="2">
        <v>67</v>
      </c>
      <c r="AB16" s="6">
        <f t="shared" si="25"/>
        <v>0.65901326131559623</v>
      </c>
      <c r="AC16" s="2">
        <v>347.36</v>
      </c>
      <c r="AD16" s="40">
        <f t="shared" si="11"/>
        <v>3367.0033670033663</v>
      </c>
      <c r="AE16" s="1">
        <f t="shared" si="12"/>
        <v>2.4950099800399199</v>
      </c>
      <c r="AF16" s="2">
        <f t="shared" si="41"/>
        <v>9</v>
      </c>
      <c r="AG16" s="9">
        <f t="shared" si="13"/>
        <v>22.45508982035928</v>
      </c>
      <c r="AH16" s="12">
        <f t="shared" si="42"/>
        <v>6.3298342529190282E-2</v>
      </c>
      <c r="AI16" s="12">
        <f t="shared" si="43"/>
        <v>6.5227673569569697E-3</v>
      </c>
      <c r="AJ16" s="78">
        <f t="shared" si="44"/>
        <v>9.451140313151328E-3</v>
      </c>
      <c r="AK16" s="11">
        <f t="shared" si="45"/>
        <v>0</v>
      </c>
      <c r="AL16" s="12">
        <f t="shared" si="17"/>
        <v>0.21054056286037207</v>
      </c>
      <c r="AM16" s="11">
        <f t="shared" si="46"/>
        <v>0</v>
      </c>
      <c r="AN16" s="9">
        <f t="shared" si="26"/>
        <v>51.431835833483404</v>
      </c>
      <c r="AO16" s="9"/>
      <c r="AP16" s="9">
        <f t="shared" si="18"/>
        <v>48.558209457648481</v>
      </c>
      <c r="AQ16" s="47">
        <f t="shared" si="27"/>
        <v>48.558209457648481</v>
      </c>
      <c r="AR16" s="15">
        <f t="shared" si="28"/>
        <v>0</v>
      </c>
      <c r="AS16" s="49"/>
      <c r="AT16" s="12">
        <f t="shared" si="29"/>
        <v>1.3316598693585912E-3</v>
      </c>
      <c r="AU16" s="9">
        <f t="shared" si="30"/>
        <v>49.992037261714664</v>
      </c>
      <c r="AV16" s="9">
        <f t="shared" si="19"/>
        <v>48.558209457648481</v>
      </c>
      <c r="AW16" s="9">
        <f t="shared" si="20"/>
        <v>45.678270275549615</v>
      </c>
      <c r="AX16" s="16">
        <f t="shared" si="31"/>
        <v>47.118239866599048</v>
      </c>
      <c r="AY16" s="44">
        <f t="shared" si="32"/>
        <v>1.3318180439237353E-3</v>
      </c>
      <c r="AZ16" s="49"/>
      <c r="BA16" s="12">
        <f t="shared" si="33"/>
        <v>2.6690477945379028E-3</v>
      </c>
      <c r="BB16" s="9">
        <f t="shared" si="34"/>
        <v>48.540074714218214</v>
      </c>
      <c r="BC16" s="9">
        <f t="shared" si="21"/>
        <v>48.552237271446053</v>
      </c>
      <c r="BD16" s="9">
        <f t="shared" si="22"/>
        <v>81.897357691618339</v>
      </c>
      <c r="BE16" s="16">
        <f t="shared" si="35"/>
        <v>65.224797481532192</v>
      </c>
      <c r="BF16" s="44">
        <f t="shared" si="36"/>
        <v>-1.5420337112824039E-2</v>
      </c>
      <c r="BG16" s="49"/>
      <c r="BH16" s="12">
        <f t="shared" si="37"/>
        <v>-1.4426595481331364E-2</v>
      </c>
      <c r="BI16" s="9">
        <f t="shared" si="38"/>
        <v>67</v>
      </c>
      <c r="BJ16" s="9">
        <f t="shared" si="23"/>
        <v>49.352866216473458</v>
      </c>
      <c r="BK16" s="9">
        <f t="shared" si="24"/>
        <v>0</v>
      </c>
      <c r="BL16" s="51">
        <f t="shared" si="39"/>
        <v>67</v>
      </c>
      <c r="BM16" s="44">
        <f t="shared" si="40"/>
        <v>-1.6321713557373278E-2</v>
      </c>
      <c r="BN16" s="11"/>
      <c r="BO16" s="9"/>
      <c r="BP16" s="11"/>
      <c r="BQ16" s="9"/>
      <c r="BR16" s="43"/>
      <c r="BS16" s="9"/>
      <c r="BT16" s="11"/>
      <c r="BU16" s="9"/>
      <c r="BV16" s="25"/>
      <c r="BW16" s="25"/>
      <c r="BX16" s="25"/>
      <c r="BY16" s="25"/>
    </row>
    <row r="17" spans="1:88" x14ac:dyDescent="0.2">
      <c r="B17" s="2"/>
      <c r="C17" s="1">
        <v>80</v>
      </c>
      <c r="D17" s="1">
        <v>104.71</v>
      </c>
      <c r="E17" s="1">
        <v>-5103.8999999999996</v>
      </c>
      <c r="F17" s="2">
        <v>78</v>
      </c>
      <c r="G17" s="6">
        <v>3.3000000000000002E-2</v>
      </c>
      <c r="H17" s="2">
        <v>0.42199999999999999</v>
      </c>
      <c r="I17" s="2">
        <v>3500</v>
      </c>
      <c r="J17" s="3">
        <f t="shared" si="2"/>
        <v>58.333333333333336</v>
      </c>
      <c r="K17" s="3">
        <f t="shared" si="3"/>
        <v>366.52</v>
      </c>
      <c r="L17" s="1">
        <v>0.9</v>
      </c>
      <c r="M17" s="1">
        <v>0.76</v>
      </c>
      <c r="N17" s="1">
        <f t="shared" si="4"/>
        <v>0.68400000000000005</v>
      </c>
      <c r="O17" s="40">
        <f t="shared" si="5"/>
        <v>50.175438596491226</v>
      </c>
      <c r="P17" s="40">
        <f t="shared" si="6"/>
        <v>3808.3157894736842</v>
      </c>
      <c r="Q17" s="1">
        <v>11</v>
      </c>
      <c r="R17" s="1">
        <v>4</v>
      </c>
      <c r="S17" s="2">
        <v>2600</v>
      </c>
      <c r="T17" s="3">
        <f t="shared" si="7"/>
        <v>866.66666666666663</v>
      </c>
      <c r="U17" s="7">
        <v>0.20419999999999999</v>
      </c>
      <c r="V17" s="7">
        <f t="shared" si="8"/>
        <v>3.2749326455999997E-2</v>
      </c>
      <c r="W17" s="7">
        <f t="shared" si="9"/>
        <v>1.6693636134473333E-2</v>
      </c>
      <c r="X17" s="40">
        <f t="shared" si="10"/>
        <v>1081.2059482292843</v>
      </c>
      <c r="Y17" s="1">
        <v>0</v>
      </c>
      <c r="Z17" s="1">
        <v>78</v>
      </c>
      <c r="AA17" s="2">
        <v>67</v>
      </c>
      <c r="AB17" s="6">
        <f t="shared" si="25"/>
        <v>0.65901326131559623</v>
      </c>
      <c r="AC17" s="2">
        <v>347.36</v>
      </c>
      <c r="AD17" s="40">
        <f t="shared" si="11"/>
        <v>3367.0033670033663</v>
      </c>
      <c r="AE17" s="1">
        <f t="shared" si="12"/>
        <v>2.4950099800399199</v>
      </c>
      <c r="AF17" s="2">
        <f t="shared" si="41"/>
        <v>10</v>
      </c>
      <c r="AG17" s="9">
        <f t="shared" si="13"/>
        <v>24.950099800399201</v>
      </c>
      <c r="AH17" s="12">
        <f t="shared" si="42"/>
        <v>5.7331406577392864E-2</v>
      </c>
      <c r="AI17" s="12">
        <f t="shared" si="43"/>
        <v>8.7815698923982624E-3</v>
      </c>
      <c r="AJ17" s="78">
        <f t="shared" si="44"/>
        <v>8.8993301685653444E-3</v>
      </c>
      <c r="AK17" s="11">
        <f t="shared" si="45"/>
        <v>0</v>
      </c>
      <c r="AL17" s="12">
        <f t="shared" si="17"/>
        <v>0.21066297863331288</v>
      </c>
      <c r="AM17" s="11">
        <f t="shared" si="46"/>
        <v>0</v>
      </c>
      <c r="AN17" s="9">
        <f t="shared" si="26"/>
        <v>48.558209457648481</v>
      </c>
      <c r="AO17" s="9"/>
      <c r="AP17" s="9">
        <f t="shared" si="18"/>
        <v>45.684242461752042</v>
      </c>
      <c r="AQ17" s="47">
        <f t="shared" si="27"/>
        <v>45.684242461752042</v>
      </c>
      <c r="AR17" s="15">
        <f t="shared" si="28"/>
        <v>0</v>
      </c>
      <c r="AS17" s="49"/>
      <c r="AT17" s="12">
        <f t="shared" si="29"/>
        <v>1.3318180439237353E-3</v>
      </c>
      <c r="AU17" s="9">
        <f t="shared" si="30"/>
        <v>47.118239866599048</v>
      </c>
      <c r="AV17" s="9">
        <f t="shared" si="19"/>
        <v>45.684242461752042</v>
      </c>
      <c r="AW17" s="9">
        <f t="shared" si="20"/>
        <v>81.096728746590927</v>
      </c>
      <c r="AX17" s="16">
        <f t="shared" si="31"/>
        <v>63.390485604171488</v>
      </c>
      <c r="AY17" s="44">
        <f t="shared" si="32"/>
        <v>-1.6376383399866939E-2</v>
      </c>
      <c r="AZ17" s="49"/>
      <c r="BA17" s="12">
        <f t="shared" si="33"/>
        <v>-1.5420337112824039E-2</v>
      </c>
      <c r="BB17" s="9">
        <f t="shared" si="34"/>
        <v>65.224797481532192</v>
      </c>
      <c r="BC17" s="9">
        <f t="shared" si="21"/>
        <v>46.587225402019513</v>
      </c>
      <c r="BD17" s="9">
        <f t="shared" si="22"/>
        <v>83.750169697839866</v>
      </c>
      <c r="BE17" s="16">
        <f t="shared" si="35"/>
        <v>65.168697549929689</v>
      </c>
      <c r="BF17" s="44">
        <f t="shared" si="36"/>
        <v>-1.7185876731756311E-2</v>
      </c>
      <c r="BG17" s="49"/>
      <c r="BH17" s="12">
        <f t="shared" si="37"/>
        <v>-1.6321713557373278E-2</v>
      </c>
      <c r="BI17" s="9">
        <f t="shared" si="38"/>
        <v>67</v>
      </c>
      <c r="BJ17" s="9">
        <f t="shared" si="23"/>
        <v>47.581684523363364</v>
      </c>
      <c r="BK17" s="9">
        <f t="shared" si="24"/>
        <v>0</v>
      </c>
      <c r="BL17" s="51">
        <f t="shared" si="39"/>
        <v>67</v>
      </c>
      <c r="BM17" s="44">
        <f t="shared" si="40"/>
        <v>-1.7959867413269836E-2</v>
      </c>
      <c r="BN17" s="11"/>
      <c r="BO17" s="9"/>
      <c r="BP17" s="11"/>
      <c r="BQ17" s="9"/>
      <c r="BR17" s="43"/>
      <c r="BS17" s="9"/>
      <c r="BT17" s="11"/>
      <c r="BU17" s="9"/>
      <c r="BV17" s="25"/>
      <c r="BW17" s="25"/>
      <c r="BX17" s="25"/>
      <c r="BY17" s="25"/>
    </row>
    <row r="18" spans="1:88" x14ac:dyDescent="0.2">
      <c r="B18" s="2"/>
      <c r="C18" s="1">
        <v>80</v>
      </c>
      <c r="D18" s="1">
        <v>104.71</v>
      </c>
      <c r="E18" s="1">
        <v>-5103.8999999999996</v>
      </c>
      <c r="F18" s="2">
        <v>78</v>
      </c>
      <c r="G18" s="6">
        <v>3.3000000000000002E-2</v>
      </c>
      <c r="H18" s="2">
        <v>0.42199999999999999</v>
      </c>
      <c r="I18" s="2">
        <v>3500</v>
      </c>
      <c r="J18" s="3">
        <f t="shared" si="2"/>
        <v>58.333333333333336</v>
      </c>
      <c r="K18" s="3">
        <f t="shared" si="3"/>
        <v>366.52</v>
      </c>
      <c r="L18" s="1">
        <v>0.9</v>
      </c>
      <c r="M18" s="1">
        <v>0.76</v>
      </c>
      <c r="N18" s="1">
        <f t="shared" si="4"/>
        <v>0.68400000000000005</v>
      </c>
      <c r="O18" s="40">
        <f t="shared" si="5"/>
        <v>50.175438596491226</v>
      </c>
      <c r="P18" s="40">
        <f t="shared" si="6"/>
        <v>3808.3157894736842</v>
      </c>
      <c r="Q18" s="1">
        <v>11</v>
      </c>
      <c r="R18" s="1">
        <v>4</v>
      </c>
      <c r="S18" s="2">
        <v>2600</v>
      </c>
      <c r="T18" s="3">
        <f t="shared" si="7"/>
        <v>866.66666666666663</v>
      </c>
      <c r="U18" s="7">
        <v>0.20419999999999999</v>
      </c>
      <c r="V18" s="7">
        <f t="shared" si="8"/>
        <v>3.2749326455999997E-2</v>
      </c>
      <c r="W18" s="7">
        <f t="shared" si="9"/>
        <v>1.6693636134473333E-2</v>
      </c>
      <c r="X18" s="40">
        <f t="shared" si="10"/>
        <v>1081.2059482292843</v>
      </c>
      <c r="Y18" s="1">
        <v>0</v>
      </c>
      <c r="Z18" s="1">
        <v>78</v>
      </c>
      <c r="AA18" s="2">
        <v>67</v>
      </c>
      <c r="AB18" s="6">
        <f t="shared" si="25"/>
        <v>0.65901326131559623</v>
      </c>
      <c r="AC18" s="2">
        <v>347.36</v>
      </c>
      <c r="AD18" s="40">
        <f t="shared" si="11"/>
        <v>3367.0033670033663</v>
      </c>
      <c r="AE18" s="1">
        <f t="shared" si="12"/>
        <v>2.4950099800399199</v>
      </c>
      <c r="AF18" s="2">
        <f t="shared" si="41"/>
        <v>11</v>
      </c>
      <c r="AG18" s="9">
        <f t="shared" si="13"/>
        <v>27.445109780439118</v>
      </c>
      <c r="AH18" s="12">
        <f t="shared" si="42"/>
        <v>5.239252755205754E-2</v>
      </c>
      <c r="AI18" s="12">
        <f t="shared" si="43"/>
        <v>-1.8255300831114506E-2</v>
      </c>
      <c r="AJ18" s="78">
        <f t="shared" si="44"/>
        <v>1.566922307468015E-2</v>
      </c>
      <c r="AK18" s="11">
        <f t="shared" si="45"/>
        <v>0</v>
      </c>
      <c r="AL18" s="12">
        <f t="shared" si="17"/>
        <v>0.21076430311512928</v>
      </c>
      <c r="AM18" s="11">
        <f t="shared" si="46"/>
        <v>0</v>
      </c>
      <c r="AN18" s="9">
        <f t="shared" si="26"/>
        <v>45.684242461752042</v>
      </c>
      <c r="AO18" s="9"/>
      <c r="AP18" s="9">
        <f t="shared" si="18"/>
        <v>80.193745806323463</v>
      </c>
      <c r="AQ18" s="47">
        <f t="shared" si="27"/>
        <v>80.193745806323477</v>
      </c>
      <c r="AR18" s="15">
        <f t="shared" si="28"/>
        <v>0</v>
      </c>
      <c r="AS18" s="49"/>
      <c r="AT18" s="12">
        <f t="shared" si="29"/>
        <v>-1.6376383399866939E-2</v>
      </c>
      <c r="AU18" s="9">
        <f t="shared" si="30"/>
        <v>63.390485604171488</v>
      </c>
      <c r="AV18" s="9">
        <f t="shared" si="19"/>
        <v>80.193745806323477</v>
      </c>
      <c r="AW18" s="9">
        <f t="shared" si="20"/>
        <v>82.755710576496014</v>
      </c>
      <c r="AX18" s="16">
        <f t="shared" si="31"/>
        <v>81.474728191409753</v>
      </c>
      <c r="AY18" s="44">
        <f t="shared" si="32"/>
        <v>-1.1847718625523378E-3</v>
      </c>
      <c r="AZ18" s="49"/>
      <c r="BA18" s="12">
        <f t="shared" si="33"/>
        <v>-1.7185876731756311E-2</v>
      </c>
      <c r="BB18" s="9">
        <f t="shared" si="34"/>
        <v>65.168697549929689</v>
      </c>
      <c r="BC18" s="9">
        <f t="shared" si="21"/>
        <v>80.198472016311001</v>
      </c>
      <c r="BD18" s="9">
        <f t="shared" si="22"/>
        <v>85.332265518716667</v>
      </c>
      <c r="BE18" s="16">
        <f t="shared" si="35"/>
        <v>82.765368767513834</v>
      </c>
      <c r="BF18" s="44">
        <f t="shared" si="36"/>
        <v>-2.3741052806883819E-3</v>
      </c>
      <c r="BG18" s="49"/>
      <c r="BH18" s="12">
        <f t="shared" si="37"/>
        <v>-1.7959867413269836E-2</v>
      </c>
      <c r="BI18" s="9">
        <f t="shared" si="38"/>
        <v>67</v>
      </c>
      <c r="BJ18" s="9">
        <f t="shared" si="23"/>
        <v>80.217449712889433</v>
      </c>
      <c r="BK18" s="9">
        <f t="shared" si="24"/>
        <v>0</v>
      </c>
      <c r="BL18" s="51">
        <f t="shared" si="39"/>
        <v>67</v>
      </c>
      <c r="BM18" s="44">
        <f t="shared" si="40"/>
        <v>1.2224729002403244E-2</v>
      </c>
      <c r="BN18" s="11"/>
      <c r="BO18" s="9"/>
      <c r="BP18" s="11"/>
      <c r="BQ18" s="9"/>
      <c r="BR18" s="43"/>
      <c r="BS18" s="9"/>
      <c r="BT18" s="11"/>
      <c r="BU18" s="9"/>
      <c r="BV18" s="25"/>
      <c r="BW18" s="25"/>
      <c r="BX18" s="25"/>
      <c r="BY18" s="25"/>
    </row>
    <row r="19" spans="1:88" x14ac:dyDescent="0.2">
      <c r="B19" s="2"/>
      <c r="C19" s="1">
        <v>80</v>
      </c>
      <c r="D19" s="1">
        <v>104.71</v>
      </c>
      <c r="E19" s="1">
        <v>-5103.8999999999996</v>
      </c>
      <c r="F19" s="2">
        <v>78</v>
      </c>
      <c r="G19" s="6">
        <v>3.3000000000000002E-2</v>
      </c>
      <c r="H19" s="2">
        <v>0.42199999999999999</v>
      </c>
      <c r="I19" s="2">
        <v>3500</v>
      </c>
      <c r="J19" s="3">
        <f t="shared" si="2"/>
        <v>58.333333333333336</v>
      </c>
      <c r="K19" s="3">
        <f t="shared" si="3"/>
        <v>366.52</v>
      </c>
      <c r="L19" s="1">
        <v>0.9</v>
      </c>
      <c r="M19" s="1">
        <v>0.76</v>
      </c>
      <c r="N19" s="1">
        <f t="shared" si="4"/>
        <v>0.68400000000000005</v>
      </c>
      <c r="O19" s="40">
        <f t="shared" si="5"/>
        <v>50.175438596491226</v>
      </c>
      <c r="P19" s="40">
        <f t="shared" si="6"/>
        <v>3808.3157894736842</v>
      </c>
      <c r="Q19" s="1">
        <v>11</v>
      </c>
      <c r="R19" s="1">
        <v>4</v>
      </c>
      <c r="S19" s="2">
        <v>2600</v>
      </c>
      <c r="T19" s="3">
        <f t="shared" si="7"/>
        <v>866.66666666666663</v>
      </c>
      <c r="U19" s="7">
        <v>0.20419999999999999</v>
      </c>
      <c r="V19" s="7">
        <f t="shared" si="8"/>
        <v>3.2749326455999997E-2</v>
      </c>
      <c r="W19" s="7">
        <f t="shared" si="9"/>
        <v>1.6693636134473333E-2</v>
      </c>
      <c r="X19" s="40">
        <f t="shared" si="10"/>
        <v>1081.2059482292843</v>
      </c>
      <c r="Y19" s="1">
        <v>0</v>
      </c>
      <c r="Z19" s="1">
        <v>78</v>
      </c>
      <c r="AA19" s="2">
        <v>67</v>
      </c>
      <c r="AB19" s="6">
        <f t="shared" si="25"/>
        <v>0.65901326131559623</v>
      </c>
      <c r="AC19" s="2">
        <v>347.36</v>
      </c>
      <c r="AD19" s="40">
        <f t="shared" si="11"/>
        <v>3367.0033670033663</v>
      </c>
      <c r="AE19" s="1">
        <f t="shared" si="12"/>
        <v>2.4950099800399199</v>
      </c>
      <c r="AF19" s="2">
        <f t="shared" si="41"/>
        <v>12</v>
      </c>
      <c r="AG19" s="9">
        <f t="shared" si="13"/>
        <v>29.940119760479039</v>
      </c>
      <c r="AH19" s="12">
        <f t="shared" si="42"/>
        <v>4.8237088839892341E-2</v>
      </c>
      <c r="AI19" s="12">
        <f t="shared" si="43"/>
        <v>-2.0249719721713896E-2</v>
      </c>
      <c r="AJ19" s="78">
        <f t="shared" si="44"/>
        <v>1.6176813618473854E-2</v>
      </c>
      <c r="AK19" s="11">
        <f t="shared" si="45"/>
        <v>0</v>
      </c>
      <c r="AL19" s="12">
        <f t="shared" si="17"/>
        <v>0.21084955478298151</v>
      </c>
      <c r="AM19" s="11">
        <f t="shared" si="46"/>
        <v>0</v>
      </c>
      <c r="AN19" s="9">
        <f t="shared" si="26"/>
        <v>80.193745806323477</v>
      </c>
      <c r="AO19" s="9"/>
      <c r="AP19" s="9">
        <f t="shared" si="18"/>
        <v>82.750984366508504</v>
      </c>
      <c r="AQ19" s="47">
        <f t="shared" si="27"/>
        <v>82.750984366508504</v>
      </c>
      <c r="AR19" s="15">
        <f t="shared" si="28"/>
        <v>0</v>
      </c>
      <c r="AS19" s="49"/>
      <c r="AT19" s="12">
        <f t="shared" si="29"/>
        <v>-1.1847718625523378E-3</v>
      </c>
      <c r="AU19" s="9">
        <f t="shared" si="30"/>
        <v>81.474728191409753</v>
      </c>
      <c r="AV19" s="9">
        <f t="shared" si="19"/>
        <v>82.750984366508504</v>
      </c>
      <c r="AW19" s="9">
        <f t="shared" si="20"/>
        <v>85.313287822138236</v>
      </c>
      <c r="AX19" s="16">
        <f t="shared" si="31"/>
        <v>84.032136094323363</v>
      </c>
      <c r="AY19" s="44">
        <f t="shared" si="32"/>
        <v>-1.1849284864858818E-3</v>
      </c>
      <c r="AZ19" s="49"/>
      <c r="BA19" s="12">
        <f t="shared" si="33"/>
        <v>-2.3741052806883819E-3</v>
      </c>
      <c r="BB19" s="9">
        <f t="shared" si="34"/>
        <v>82.765368767513834</v>
      </c>
      <c r="BC19" s="9">
        <f t="shared" si="21"/>
        <v>82.755711826165353</v>
      </c>
      <c r="BD19" s="9">
        <f t="shared" si="22"/>
        <v>54.285728735535479</v>
      </c>
      <c r="BE19" s="16">
        <f t="shared" si="35"/>
        <v>68.520720280850412</v>
      </c>
      <c r="BF19" s="44">
        <f t="shared" si="36"/>
        <v>1.3165846496338566E-2</v>
      </c>
      <c r="BG19" s="49"/>
      <c r="BH19" s="12">
        <f t="shared" si="37"/>
        <v>1.2224729002403244E-2</v>
      </c>
      <c r="BI19" s="9">
        <f t="shared" si="38"/>
        <v>67</v>
      </c>
      <c r="BJ19" s="9">
        <f t="shared" si="23"/>
        <v>82.172077099009968</v>
      </c>
      <c r="BK19" s="9">
        <f t="shared" si="24"/>
        <v>0</v>
      </c>
      <c r="BL19" s="51">
        <f t="shared" si="39"/>
        <v>67</v>
      </c>
      <c r="BM19" s="44">
        <f t="shared" si="40"/>
        <v>1.4032550527360329E-2</v>
      </c>
      <c r="BN19" s="11"/>
      <c r="BO19" s="9"/>
      <c r="BP19" s="11"/>
      <c r="BQ19" s="9"/>
      <c r="BR19" s="43"/>
      <c r="BS19" s="9"/>
      <c r="BT19" s="11"/>
      <c r="BU19" s="9"/>
      <c r="BV19" s="25"/>
      <c r="BW19" s="25"/>
      <c r="BX19" s="25"/>
      <c r="BY19" s="25"/>
    </row>
    <row r="20" spans="1:88" x14ac:dyDescent="0.2">
      <c r="B20" s="2"/>
      <c r="C20" s="1">
        <v>80</v>
      </c>
      <c r="D20" s="1">
        <v>104.71</v>
      </c>
      <c r="E20" s="1">
        <v>-5103.8999999999996</v>
      </c>
      <c r="F20" s="2">
        <v>78</v>
      </c>
      <c r="G20" s="6">
        <v>3.3000000000000002E-2</v>
      </c>
      <c r="H20" s="2">
        <v>0.42199999999999999</v>
      </c>
      <c r="I20" s="2">
        <v>3500</v>
      </c>
      <c r="J20" s="3">
        <f t="shared" si="2"/>
        <v>58.333333333333336</v>
      </c>
      <c r="K20" s="3">
        <f t="shared" si="3"/>
        <v>366.52</v>
      </c>
      <c r="L20" s="1">
        <v>0.9</v>
      </c>
      <c r="M20" s="1">
        <v>0.76</v>
      </c>
      <c r="N20" s="1">
        <f t="shared" si="4"/>
        <v>0.68400000000000005</v>
      </c>
      <c r="O20" s="40">
        <f t="shared" si="5"/>
        <v>50.175438596491226</v>
      </c>
      <c r="P20" s="40">
        <f t="shared" si="6"/>
        <v>3808.3157894736842</v>
      </c>
      <c r="Q20" s="1">
        <v>11</v>
      </c>
      <c r="R20" s="1">
        <v>4</v>
      </c>
      <c r="S20" s="2">
        <v>2600</v>
      </c>
      <c r="T20" s="3">
        <f t="shared" si="7"/>
        <v>866.66666666666663</v>
      </c>
      <c r="U20" s="7">
        <v>0.20419999999999999</v>
      </c>
      <c r="V20" s="7">
        <f t="shared" si="8"/>
        <v>3.2749326455999997E-2</v>
      </c>
      <c r="W20" s="7">
        <f t="shared" si="9"/>
        <v>1.6693636134473333E-2</v>
      </c>
      <c r="X20" s="40">
        <f t="shared" si="10"/>
        <v>1081.2059482292843</v>
      </c>
      <c r="Y20" s="1">
        <v>0</v>
      </c>
      <c r="Z20" s="1">
        <v>78</v>
      </c>
      <c r="AA20" s="2">
        <v>67</v>
      </c>
      <c r="AB20" s="6">
        <f t="shared" si="25"/>
        <v>0.65901326131559623</v>
      </c>
      <c r="AC20" s="2">
        <v>347.36</v>
      </c>
      <c r="AD20" s="40">
        <f t="shared" si="11"/>
        <v>3367.0033670033663</v>
      </c>
      <c r="AE20" s="1">
        <f t="shared" si="12"/>
        <v>2.4950099800399199</v>
      </c>
      <c r="AF20" s="2">
        <f t="shared" si="41"/>
        <v>13</v>
      </c>
      <c r="AG20" s="9">
        <f t="shared" si="13"/>
        <v>32.43512974051896</v>
      </c>
      <c r="AH20" s="12">
        <f t="shared" si="42"/>
        <v>4.4692376632368427E-2</v>
      </c>
      <c r="AI20" s="12">
        <f t="shared" si="43"/>
        <v>-2.2244109679149936E-2</v>
      </c>
      <c r="AJ20" s="78">
        <f t="shared" si="44"/>
        <v>1.6683079151268133E-2</v>
      </c>
      <c r="AK20" s="11">
        <f t="shared" si="45"/>
        <v>0</v>
      </c>
      <c r="AL20" s="12">
        <f t="shared" si="17"/>
        <v>0.21092227697880231</v>
      </c>
      <c r="AM20" s="11">
        <f t="shared" si="46"/>
        <v>0</v>
      </c>
      <c r="AN20" s="9">
        <f t="shared" si="26"/>
        <v>82.750984366508504</v>
      </c>
      <c r="AO20" s="9"/>
      <c r="AP20" s="9">
        <f t="shared" si="18"/>
        <v>85.308560362481373</v>
      </c>
      <c r="AQ20" s="47">
        <f t="shared" si="27"/>
        <v>85.308560362481373</v>
      </c>
      <c r="AR20" s="15">
        <f t="shared" si="28"/>
        <v>0</v>
      </c>
      <c r="AS20" s="49"/>
      <c r="AT20" s="12">
        <f t="shared" si="29"/>
        <v>-1.1849284864858818E-3</v>
      </c>
      <c r="AU20" s="9">
        <f t="shared" si="30"/>
        <v>84.032136094323363</v>
      </c>
      <c r="AV20" s="9">
        <f t="shared" si="19"/>
        <v>85.308560362481373</v>
      </c>
      <c r="AW20" s="9">
        <f t="shared" si="20"/>
        <v>54.869363462690856</v>
      </c>
      <c r="AX20" s="16">
        <f t="shared" si="31"/>
        <v>70.088961912586115</v>
      </c>
      <c r="AY20" s="44">
        <f t="shared" si="32"/>
        <v>1.407650270036041E-2</v>
      </c>
      <c r="AZ20" s="49"/>
      <c r="BA20" s="12">
        <f t="shared" si="33"/>
        <v>1.3165846496338566E-2</v>
      </c>
      <c r="BB20" s="9">
        <f t="shared" si="34"/>
        <v>68.520720280850412</v>
      </c>
      <c r="BC20" s="9">
        <f t="shared" si="21"/>
        <v>84.641395620820589</v>
      </c>
      <c r="BD20" s="9">
        <f t="shared" si="22"/>
        <v>52.490927864972932</v>
      </c>
      <c r="BE20" s="16">
        <f t="shared" si="35"/>
        <v>68.566161742896753</v>
      </c>
      <c r="BF20" s="44">
        <f t="shared" si="36"/>
        <v>1.4867874066222642E-2</v>
      </c>
      <c r="BG20" s="49"/>
      <c r="BH20" s="12">
        <f t="shared" si="37"/>
        <v>1.4032550527360329E-2</v>
      </c>
      <c r="BI20" s="9">
        <f t="shared" si="38"/>
        <v>67</v>
      </c>
      <c r="BJ20" s="9">
        <f t="shared" si="23"/>
        <v>83.89710713850053</v>
      </c>
      <c r="BK20" s="9">
        <f t="shared" si="24"/>
        <v>0</v>
      </c>
      <c r="BL20" s="51">
        <f t="shared" si="39"/>
        <v>67</v>
      </c>
      <c r="BM20" s="44">
        <f t="shared" si="40"/>
        <v>1.5628019033906822E-2</v>
      </c>
      <c r="BN20" s="11"/>
      <c r="BO20" s="9"/>
      <c r="BP20" s="11"/>
      <c r="BQ20" s="9"/>
      <c r="BR20" s="43"/>
      <c r="BS20" s="9"/>
      <c r="BT20" s="11"/>
      <c r="BU20" s="9"/>
      <c r="BV20" s="25"/>
      <c r="BW20" s="25"/>
      <c r="BX20" s="25"/>
      <c r="BY20" s="25"/>
    </row>
    <row r="21" spans="1:88" x14ac:dyDescent="0.2">
      <c r="A21" s="25"/>
      <c r="B21" s="2"/>
      <c r="C21" s="1">
        <v>80</v>
      </c>
      <c r="D21" s="1">
        <v>104.71</v>
      </c>
      <c r="E21" s="1">
        <v>-5103.8999999999996</v>
      </c>
      <c r="F21" s="2">
        <v>78</v>
      </c>
      <c r="G21" s="6">
        <v>3.3000000000000002E-2</v>
      </c>
      <c r="H21" s="2">
        <v>0.42199999999999999</v>
      </c>
      <c r="I21" s="2">
        <v>3500</v>
      </c>
      <c r="J21" s="3">
        <f t="shared" si="2"/>
        <v>58.333333333333336</v>
      </c>
      <c r="K21" s="3">
        <f t="shared" si="3"/>
        <v>366.52</v>
      </c>
      <c r="L21" s="1">
        <v>0.9</v>
      </c>
      <c r="M21" s="1">
        <v>0.76</v>
      </c>
      <c r="N21" s="1">
        <f t="shared" si="4"/>
        <v>0.68400000000000005</v>
      </c>
      <c r="O21" s="40">
        <f t="shared" si="5"/>
        <v>50.175438596491226</v>
      </c>
      <c r="P21" s="40">
        <f t="shared" si="6"/>
        <v>3808.3157894736842</v>
      </c>
      <c r="Q21" s="1">
        <v>11</v>
      </c>
      <c r="R21" s="1">
        <v>4</v>
      </c>
      <c r="S21" s="2">
        <v>2600</v>
      </c>
      <c r="T21" s="3">
        <f t="shared" si="7"/>
        <v>866.66666666666663</v>
      </c>
      <c r="U21" s="7">
        <v>0.20419999999999999</v>
      </c>
      <c r="V21" s="7">
        <f t="shared" si="8"/>
        <v>3.2749326455999997E-2</v>
      </c>
      <c r="W21" s="7">
        <f t="shared" si="9"/>
        <v>1.6693636134473333E-2</v>
      </c>
      <c r="X21" s="40">
        <f t="shared" si="10"/>
        <v>1081.2059482292843</v>
      </c>
      <c r="Y21" s="1">
        <v>0</v>
      </c>
      <c r="Z21" s="1">
        <v>78</v>
      </c>
      <c r="AA21" s="2">
        <v>67</v>
      </c>
      <c r="AB21" s="6">
        <f t="shared" si="25"/>
        <v>0.65901326131559623</v>
      </c>
      <c r="AC21" s="2">
        <v>347.36</v>
      </c>
      <c r="AD21" s="40">
        <f t="shared" si="11"/>
        <v>3367.0033670033663</v>
      </c>
      <c r="AE21" s="1">
        <f t="shared" si="12"/>
        <v>2.4950099800399199</v>
      </c>
      <c r="AF21" s="2">
        <f t="shared" si="41"/>
        <v>14</v>
      </c>
      <c r="AG21" s="9">
        <f t="shared" si="13"/>
        <v>34.930139720558877</v>
      </c>
      <c r="AH21" s="12">
        <f t="shared" si="42"/>
        <v>4.1632969469474514E-2</v>
      </c>
      <c r="AI21" s="12">
        <f t="shared" si="43"/>
        <v>1.0985838417260294E-3</v>
      </c>
      <c r="AJ21" s="78">
        <f t="shared" si="44"/>
        <v>1.0854026111915192E-2</v>
      </c>
      <c r="AK21" s="11">
        <f t="shared" si="45"/>
        <v>0</v>
      </c>
      <c r="AL21" s="12">
        <f t="shared" si="17"/>
        <v>0.21098504280964278</v>
      </c>
      <c r="AM21" s="11">
        <f t="shared" si="46"/>
        <v>0</v>
      </c>
      <c r="AN21" s="9">
        <f t="shared" si="26"/>
        <v>85.308560362481373</v>
      </c>
      <c r="AO21" s="9"/>
      <c r="AP21" s="9">
        <f t="shared" si="18"/>
        <v>55.53652820435164</v>
      </c>
      <c r="AQ21" s="47">
        <f t="shared" si="27"/>
        <v>55.53652820435164</v>
      </c>
      <c r="AR21" s="15">
        <f t="shared" si="28"/>
        <v>0</v>
      </c>
      <c r="AS21" s="49"/>
      <c r="AT21" s="12">
        <f t="shared" si="29"/>
        <v>1.407650270036041E-2</v>
      </c>
      <c r="AU21" s="9">
        <f t="shared" si="30"/>
        <v>70.088961912586115</v>
      </c>
      <c r="AV21" s="9">
        <f t="shared" si="19"/>
        <v>55.53652820435164</v>
      </c>
      <c r="AW21" s="9">
        <f t="shared" si="20"/>
        <v>53.235216347292969</v>
      </c>
      <c r="AX21" s="16">
        <f t="shared" si="31"/>
        <v>54.385872275822308</v>
      </c>
      <c r="AY21" s="44">
        <f t="shared" si="32"/>
        <v>1.0642338126365173E-3</v>
      </c>
      <c r="AZ21" s="49"/>
      <c r="BA21" s="12">
        <f t="shared" si="33"/>
        <v>1.4867874066222642E-2</v>
      </c>
      <c r="BB21" s="9">
        <f t="shared" si="34"/>
        <v>68.566161742896753</v>
      </c>
      <c r="BC21" s="9">
        <f t="shared" si="21"/>
        <v>55.532714757860198</v>
      </c>
      <c r="BD21" s="9">
        <f t="shared" si="22"/>
        <v>50.925232857877091</v>
      </c>
      <c r="BE21" s="16">
        <f t="shared" si="35"/>
        <v>53.228973807868641</v>
      </c>
      <c r="BF21" s="44">
        <f t="shared" si="36"/>
        <v>2.1307142767429703E-3</v>
      </c>
      <c r="BG21" s="49"/>
      <c r="BH21" s="12">
        <f t="shared" si="37"/>
        <v>1.5628019033906822E-2</v>
      </c>
      <c r="BI21" s="9">
        <f t="shared" si="38"/>
        <v>67</v>
      </c>
      <c r="BJ21" s="9">
        <f t="shared" si="23"/>
        <v>55.517428753385062</v>
      </c>
      <c r="BK21" s="9">
        <f t="shared" si="24"/>
        <v>0</v>
      </c>
      <c r="BL21" s="51">
        <f t="shared" si="39"/>
        <v>67</v>
      </c>
      <c r="BM21" s="44">
        <f t="shared" si="40"/>
        <v>-1.0620151753160632E-2</v>
      </c>
      <c r="BN21" s="11"/>
      <c r="BO21" s="9"/>
      <c r="BP21" s="11"/>
      <c r="BQ21" s="9"/>
      <c r="BR21" s="43"/>
      <c r="BS21" s="9"/>
      <c r="BT21" s="11"/>
      <c r="BU21" s="9"/>
      <c r="BV21" s="25"/>
      <c r="BW21" s="25"/>
      <c r="BX21" s="25"/>
      <c r="BY21" s="25"/>
    </row>
    <row r="22" spans="1:88" x14ac:dyDescent="0.2">
      <c r="A22" s="25"/>
      <c r="B22" s="2"/>
      <c r="C22" s="1"/>
      <c r="D22" s="1"/>
      <c r="E22" s="1"/>
      <c r="F22" s="2"/>
      <c r="G22" s="6"/>
      <c r="H22" s="2"/>
      <c r="I22" s="2"/>
      <c r="J22" s="3"/>
      <c r="K22" s="3"/>
      <c r="L22" s="1"/>
      <c r="M22" s="1"/>
      <c r="N22" s="1"/>
      <c r="O22" s="40"/>
      <c r="P22" s="40"/>
      <c r="Q22" s="1"/>
      <c r="R22" s="1"/>
      <c r="S22" s="2"/>
      <c r="T22" s="3"/>
      <c r="U22" s="7"/>
      <c r="V22" s="7"/>
      <c r="W22" s="7"/>
      <c r="X22" s="40"/>
      <c r="Y22" s="1"/>
      <c r="Z22" s="1"/>
      <c r="AA22" s="2"/>
      <c r="AB22" s="6"/>
      <c r="AC22" s="2"/>
      <c r="AD22" s="40"/>
      <c r="AE22" s="1"/>
      <c r="AF22" s="2"/>
      <c r="AG22" s="9"/>
      <c r="AH22" s="12"/>
      <c r="AI22" s="12"/>
      <c r="AJ22" s="42"/>
      <c r="AK22" s="11"/>
      <c r="AL22" s="9"/>
      <c r="AM22" s="11"/>
      <c r="AN22" s="9"/>
      <c r="AO22" s="9"/>
      <c r="AP22" s="9"/>
      <c r="AQ22" s="50"/>
      <c r="AR22" s="11"/>
      <c r="AS22" s="49"/>
      <c r="AT22" s="12"/>
      <c r="AU22" s="9"/>
      <c r="AV22" s="9"/>
      <c r="AW22" s="9"/>
      <c r="AX22" s="9"/>
      <c r="AY22" s="12"/>
      <c r="AZ22" s="49"/>
      <c r="BA22" s="12"/>
      <c r="BB22" s="9"/>
      <c r="BC22" s="9"/>
      <c r="BD22" s="9"/>
      <c r="BE22" s="9"/>
      <c r="BF22" s="12"/>
      <c r="BG22" s="49"/>
      <c r="BH22" s="12"/>
      <c r="BI22" s="9"/>
      <c r="BJ22" s="9"/>
      <c r="BK22" s="9"/>
      <c r="BL22" s="50"/>
      <c r="BM22" s="12"/>
      <c r="BN22" s="11"/>
      <c r="BO22" s="9"/>
      <c r="BP22" s="11"/>
      <c r="BQ22" s="9"/>
      <c r="BR22" s="43"/>
      <c r="BS22" s="9"/>
      <c r="BT22" s="11"/>
      <c r="BU22" s="9"/>
      <c r="BV22" s="25"/>
      <c r="BW22" s="25"/>
      <c r="BX22" s="25"/>
      <c r="BY22" s="25"/>
    </row>
    <row r="23" spans="1:88" x14ac:dyDescent="0.2">
      <c r="A23" s="25"/>
      <c r="B23" s="2"/>
      <c r="C23" s="1"/>
      <c r="D23" s="1"/>
      <c r="E23" s="1"/>
      <c r="F23" s="2"/>
      <c r="G23" s="6"/>
      <c r="H23" s="2"/>
      <c r="I23" s="2"/>
      <c r="J23" s="3"/>
      <c r="K23" s="3"/>
      <c r="L23" s="1"/>
      <c r="M23" s="1"/>
      <c r="N23" s="1"/>
      <c r="O23" s="40"/>
      <c r="P23" s="40"/>
      <c r="Q23" s="1"/>
      <c r="R23" s="1"/>
      <c r="S23" s="2"/>
      <c r="T23" s="3"/>
      <c r="U23" s="7"/>
      <c r="V23" s="7"/>
      <c r="W23" s="7"/>
      <c r="X23" s="40"/>
      <c r="Y23" s="1"/>
      <c r="Z23" s="1"/>
      <c r="AA23" s="2"/>
      <c r="AB23" s="6"/>
      <c r="AC23" s="2"/>
      <c r="AD23" s="40"/>
      <c r="AE23" s="1"/>
      <c r="AF23" s="2"/>
      <c r="AG23" s="9"/>
      <c r="AH23" s="12"/>
      <c r="AI23" s="12"/>
      <c r="AJ23" s="42"/>
      <c r="AK23" s="11"/>
      <c r="AL23" s="9"/>
      <c r="AM23" s="11"/>
      <c r="AN23" s="9"/>
      <c r="AO23" s="9"/>
      <c r="AP23" s="9"/>
      <c r="AQ23" s="50"/>
      <c r="AR23" s="11"/>
      <c r="AS23" s="49"/>
      <c r="AT23" s="12"/>
      <c r="AU23" s="9"/>
      <c r="AV23" s="9"/>
      <c r="AW23" s="9"/>
      <c r="AX23" s="9"/>
      <c r="AY23" s="12"/>
      <c r="AZ23" s="49"/>
      <c r="BA23" s="12"/>
      <c r="BB23" s="9"/>
      <c r="BC23" s="9"/>
      <c r="BD23" s="9"/>
      <c r="BE23" s="9"/>
      <c r="BF23" s="12"/>
      <c r="BG23" s="49"/>
      <c r="BH23" s="12"/>
      <c r="BI23" s="9"/>
      <c r="BJ23" s="9"/>
      <c r="BK23" s="9"/>
      <c r="BL23" s="50"/>
      <c r="BM23" s="12"/>
      <c r="BN23" s="11"/>
      <c r="BO23" s="9"/>
      <c r="BP23" s="11"/>
      <c r="BQ23" s="9"/>
      <c r="BR23" s="43"/>
      <c r="BS23" s="9"/>
      <c r="BT23" s="11"/>
      <c r="BU23" s="9"/>
      <c r="BV23" s="25"/>
      <c r="BW23" s="25"/>
      <c r="BX23" s="25"/>
      <c r="BY23" s="25"/>
    </row>
    <row r="24" spans="1:88" x14ac:dyDescent="0.2">
      <c r="A24" s="25"/>
      <c r="B24" s="2"/>
      <c r="C24" s="1"/>
      <c r="D24" s="1"/>
      <c r="E24" s="1"/>
      <c r="F24" s="2"/>
      <c r="G24" s="6"/>
      <c r="H24" s="2"/>
      <c r="I24" s="2"/>
      <c r="J24" s="3"/>
      <c r="K24" s="3"/>
      <c r="L24" s="1"/>
      <c r="M24" s="1"/>
      <c r="N24" s="1"/>
      <c r="O24" s="40"/>
      <c r="P24" s="40"/>
      <c r="Q24" s="1"/>
      <c r="R24" s="1"/>
      <c r="S24" s="2"/>
      <c r="T24" s="3"/>
      <c r="U24" s="7"/>
      <c r="V24" s="7"/>
      <c r="W24" s="7"/>
      <c r="X24" s="40"/>
      <c r="Y24" s="1"/>
      <c r="Z24" s="1"/>
      <c r="AA24" s="2"/>
      <c r="AB24" s="6"/>
      <c r="AC24" s="2"/>
      <c r="AD24" s="40"/>
      <c r="AE24" s="1"/>
      <c r="AF24" s="2"/>
      <c r="AG24" s="9"/>
      <c r="AH24" s="12"/>
      <c r="AI24" s="12"/>
      <c r="AJ24" s="42"/>
      <c r="AK24" s="11"/>
      <c r="AL24" s="9"/>
      <c r="AM24" s="11"/>
      <c r="AN24" s="9"/>
      <c r="AO24" s="9"/>
      <c r="AP24" s="9"/>
      <c r="AQ24" s="50"/>
      <c r="AR24" s="11"/>
      <c r="AS24" s="49"/>
      <c r="AT24" s="12"/>
      <c r="AU24" s="9"/>
      <c r="AV24" s="9"/>
      <c r="AW24" s="9"/>
      <c r="AX24" s="9"/>
      <c r="AY24" s="12"/>
      <c r="AZ24" s="49"/>
      <c r="BA24" s="12"/>
      <c r="BB24" s="9"/>
      <c r="BC24" s="9"/>
      <c r="BD24" s="9"/>
      <c r="BE24" s="9"/>
      <c r="BF24" s="12"/>
      <c r="BG24" s="49"/>
      <c r="BH24" s="12"/>
      <c r="BI24" s="9"/>
      <c r="BJ24" s="9"/>
      <c r="BK24" s="9"/>
      <c r="BL24" s="50"/>
      <c r="BM24" s="12"/>
      <c r="BN24" s="11"/>
      <c r="BO24" s="9"/>
      <c r="BP24" s="11"/>
      <c r="BQ24" s="9"/>
      <c r="BR24" s="43"/>
      <c r="BS24" s="9"/>
      <c r="BT24" s="11"/>
      <c r="BU24" s="9"/>
      <c r="BV24" s="25"/>
      <c r="BW24" s="25"/>
      <c r="BX24" s="25"/>
      <c r="BY24" s="25"/>
    </row>
    <row r="25" spans="1:88" x14ac:dyDescent="0.2">
      <c r="A25" s="25"/>
      <c r="B25" s="2"/>
      <c r="C25" s="1"/>
      <c r="D25" s="1"/>
      <c r="E25" s="1"/>
      <c r="F25" s="2"/>
      <c r="G25" s="6"/>
      <c r="H25" s="2"/>
      <c r="I25" s="2"/>
      <c r="J25" s="3"/>
      <c r="K25" s="3"/>
      <c r="L25" s="1"/>
      <c r="M25" s="1"/>
      <c r="N25" s="1"/>
      <c r="O25" s="40"/>
      <c r="P25" s="40"/>
      <c r="Q25" s="1"/>
      <c r="R25" s="1"/>
      <c r="S25" s="2"/>
      <c r="T25" s="3"/>
      <c r="U25" s="7"/>
      <c r="V25" s="7"/>
      <c r="W25" s="7"/>
      <c r="X25" s="40"/>
      <c r="Y25" s="1"/>
      <c r="Z25" s="1"/>
      <c r="AA25" s="2"/>
      <c r="AB25" s="6"/>
      <c r="AC25" s="2"/>
      <c r="AD25" s="40"/>
      <c r="AE25" s="1"/>
      <c r="AF25" s="2"/>
      <c r="AG25" s="9"/>
      <c r="AH25" s="12"/>
      <c r="AI25" s="12"/>
      <c r="AJ25" s="42"/>
      <c r="AK25" s="11"/>
      <c r="AL25" s="9"/>
      <c r="AM25" s="11"/>
      <c r="AN25" s="9"/>
      <c r="AO25" s="9"/>
      <c r="AP25" s="9"/>
      <c r="AQ25" s="50"/>
      <c r="AR25" s="11"/>
      <c r="AS25" s="49"/>
      <c r="AT25" s="12"/>
      <c r="AU25" s="9"/>
      <c r="AV25" s="9"/>
      <c r="AW25" s="9"/>
      <c r="AX25" s="9"/>
      <c r="AY25" s="12"/>
      <c r="AZ25" s="49"/>
      <c r="BA25" s="12"/>
      <c r="BB25" s="9"/>
      <c r="BC25" s="9"/>
      <c r="BD25" s="9"/>
      <c r="BE25" s="9"/>
      <c r="BF25" s="12"/>
      <c r="BG25" s="49"/>
      <c r="BH25" s="12"/>
      <c r="BI25" s="9"/>
      <c r="BJ25" s="9"/>
      <c r="BK25" s="9"/>
      <c r="BL25" s="50"/>
      <c r="BM25" s="12"/>
      <c r="BN25" s="11"/>
      <c r="BO25" s="9"/>
      <c r="BP25" s="11"/>
      <c r="BQ25" s="9"/>
      <c r="BR25" s="43"/>
      <c r="BS25" s="9"/>
      <c r="BT25" s="11"/>
      <c r="BU25" s="9"/>
      <c r="BV25" s="25"/>
      <c r="BW25" s="25"/>
      <c r="BX25" s="25"/>
      <c r="BY25" s="25"/>
    </row>
    <row r="26" spans="1:88" x14ac:dyDescent="0.2">
      <c r="A26" s="25"/>
      <c r="B26" s="2"/>
      <c r="C26" s="1"/>
      <c r="D26" s="1"/>
      <c r="E26" s="1"/>
      <c r="F26" s="2"/>
      <c r="G26" s="6"/>
      <c r="H26" s="2"/>
      <c r="I26" s="2"/>
      <c r="J26" s="3"/>
      <c r="K26" s="3"/>
      <c r="L26" s="1"/>
      <c r="M26" s="1"/>
      <c r="N26" s="1"/>
      <c r="O26" s="40"/>
      <c r="P26" s="40"/>
      <c r="Q26" s="1"/>
      <c r="R26" s="1"/>
      <c r="S26" s="2"/>
      <c r="T26" s="3"/>
      <c r="U26" s="7"/>
      <c r="V26" s="7"/>
      <c r="W26" s="7"/>
      <c r="X26" s="40"/>
      <c r="Y26" s="1"/>
      <c r="Z26" s="1"/>
      <c r="AA26" s="2"/>
      <c r="AB26" s="6"/>
      <c r="AC26" s="2"/>
      <c r="AD26" s="40"/>
      <c r="AE26" s="1"/>
      <c r="AF26" s="2"/>
      <c r="AG26" s="9"/>
      <c r="AH26" s="12"/>
      <c r="AI26" s="12"/>
      <c r="AJ26" s="42"/>
      <c r="AK26" s="11"/>
      <c r="AL26" s="9"/>
      <c r="AM26" s="11"/>
      <c r="AN26" s="9"/>
      <c r="AO26" s="9"/>
      <c r="AP26" s="9"/>
      <c r="AQ26" s="50"/>
      <c r="AR26" s="11"/>
      <c r="AS26" s="49"/>
      <c r="AT26" s="12"/>
      <c r="AU26" s="9"/>
      <c r="AV26" s="9"/>
      <c r="AW26" s="9"/>
      <c r="AX26" s="9"/>
      <c r="AY26" s="12"/>
      <c r="AZ26" s="49"/>
      <c r="BA26" s="12"/>
      <c r="BB26" s="9"/>
      <c r="BC26" s="9"/>
      <c r="BD26" s="9"/>
      <c r="BE26" s="9"/>
      <c r="BF26" s="12"/>
      <c r="BG26" s="49"/>
      <c r="BH26" s="12"/>
      <c r="BI26" s="9"/>
      <c r="BJ26" s="9"/>
      <c r="BK26" s="9"/>
      <c r="BL26" s="50"/>
      <c r="BM26" s="12"/>
      <c r="BN26" s="11"/>
      <c r="BO26" s="9"/>
      <c r="BP26" s="11"/>
      <c r="BQ26" s="9"/>
      <c r="BR26" s="43"/>
      <c r="BS26" s="9"/>
      <c r="BT26" s="11"/>
      <c r="BU26" s="9"/>
      <c r="BV26" s="25"/>
      <c r="BW26" s="25"/>
      <c r="BX26" s="25"/>
      <c r="BY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</row>
    <row r="27" spans="1:88" x14ac:dyDescent="0.2">
      <c r="A27" s="25"/>
      <c r="B27" s="2"/>
      <c r="C27" s="1"/>
      <c r="D27" s="1"/>
      <c r="E27" s="1"/>
      <c r="F27" s="2"/>
      <c r="G27" s="6"/>
      <c r="H27" s="2"/>
      <c r="I27" s="2"/>
      <c r="J27" s="3"/>
      <c r="K27" s="3"/>
      <c r="L27" s="1"/>
      <c r="M27" s="1"/>
      <c r="N27" s="1"/>
      <c r="O27" s="40"/>
      <c r="P27" s="40"/>
      <c r="Q27" s="1"/>
      <c r="R27" s="1"/>
      <c r="S27" s="2"/>
      <c r="T27" s="3"/>
      <c r="U27" s="7"/>
      <c r="V27" s="7"/>
      <c r="W27" s="7"/>
      <c r="X27" s="40"/>
      <c r="Y27" s="1"/>
      <c r="Z27" s="1"/>
      <c r="AA27" s="2"/>
      <c r="AB27" s="6"/>
      <c r="AC27" s="2"/>
      <c r="AD27" s="40"/>
      <c r="AE27" s="1"/>
      <c r="AF27" s="2"/>
      <c r="AG27" s="9"/>
      <c r="AH27" s="12"/>
      <c r="AI27" s="12"/>
      <c r="AJ27" s="42"/>
      <c r="AK27" s="11"/>
      <c r="AL27" s="9"/>
      <c r="AM27" s="11"/>
      <c r="AN27" s="9"/>
      <c r="AO27" s="9"/>
      <c r="AP27" s="9"/>
      <c r="AQ27" s="50"/>
      <c r="AR27" s="11"/>
      <c r="AS27" s="49"/>
      <c r="AT27" s="12"/>
      <c r="AU27" s="9"/>
      <c r="AV27" s="9"/>
      <c r="AW27" s="9"/>
      <c r="AX27" s="9"/>
      <c r="AY27" s="12"/>
      <c r="AZ27" s="49"/>
      <c r="BA27" s="12"/>
      <c r="BB27" s="9"/>
      <c r="BC27" s="9"/>
      <c r="BD27" s="9"/>
      <c r="BE27" s="9"/>
      <c r="BF27" s="12"/>
      <c r="BG27" s="49"/>
      <c r="BH27" s="12"/>
      <c r="BI27" s="9"/>
      <c r="BJ27" s="9"/>
      <c r="BK27" s="9"/>
      <c r="BL27" s="50"/>
      <c r="BM27" s="12"/>
      <c r="BN27" s="11"/>
      <c r="BO27" s="9"/>
      <c r="BP27" s="11"/>
      <c r="BQ27" s="9"/>
      <c r="BR27" s="43"/>
      <c r="BS27" s="9"/>
      <c r="BT27" s="11"/>
      <c r="BU27" s="9"/>
      <c r="BV27" s="25"/>
      <c r="BW27" s="25"/>
      <c r="BX27" s="25"/>
      <c r="BY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</row>
    <row r="28" spans="1:88" x14ac:dyDescent="0.2">
      <c r="A28" s="25"/>
      <c r="B28" s="2"/>
      <c r="C28" s="1"/>
      <c r="D28" s="1"/>
      <c r="E28" s="1"/>
      <c r="F28" s="2"/>
      <c r="G28" s="6"/>
      <c r="H28" s="2"/>
      <c r="I28" s="2"/>
      <c r="J28" s="3"/>
      <c r="K28" s="3"/>
      <c r="L28" s="1"/>
      <c r="M28" s="1"/>
      <c r="N28" s="1"/>
      <c r="O28" s="40"/>
      <c r="P28" s="40"/>
      <c r="Q28" s="1"/>
      <c r="R28" s="1"/>
      <c r="S28" s="2"/>
      <c r="T28" s="3"/>
      <c r="U28" s="7"/>
      <c r="V28" s="7"/>
      <c r="W28" s="7"/>
      <c r="X28" s="40"/>
      <c r="Y28" s="1"/>
      <c r="Z28" s="1"/>
      <c r="AA28" s="2"/>
      <c r="AB28" s="6"/>
      <c r="AC28" s="2"/>
      <c r="AD28" s="40"/>
      <c r="AE28" s="1"/>
      <c r="AF28" s="2"/>
      <c r="AG28" s="9"/>
      <c r="AH28" s="12"/>
      <c r="AI28" s="12"/>
      <c r="AJ28" s="42"/>
      <c r="AK28" s="11"/>
      <c r="AL28" s="9"/>
      <c r="AM28" s="11"/>
      <c r="AN28" s="9"/>
      <c r="AO28" s="9"/>
      <c r="AP28" s="9"/>
      <c r="AQ28" s="50"/>
      <c r="AR28" s="11"/>
      <c r="AS28" s="49"/>
      <c r="AT28" s="12"/>
      <c r="AU28" s="9"/>
      <c r="AV28" s="9"/>
      <c r="AW28" s="9"/>
      <c r="AX28" s="9"/>
      <c r="AY28" s="12"/>
      <c r="AZ28" s="49"/>
      <c r="BA28" s="12"/>
      <c r="BB28" s="9"/>
      <c r="BC28" s="9"/>
      <c r="BD28" s="9"/>
      <c r="BE28" s="9"/>
      <c r="BF28" s="12"/>
      <c r="BG28" s="49"/>
      <c r="BH28" s="12"/>
      <c r="BI28" s="9"/>
      <c r="BJ28" s="9"/>
      <c r="BK28" s="9"/>
      <c r="BL28" s="50"/>
      <c r="BM28" s="12"/>
      <c r="BN28" s="11"/>
      <c r="BO28" s="9"/>
      <c r="BP28" s="11"/>
      <c r="BQ28" s="9"/>
      <c r="BR28" s="43"/>
      <c r="BS28" s="9"/>
      <c r="BT28" s="11"/>
      <c r="BU28" s="9"/>
      <c r="BV28" s="25"/>
      <c r="BW28" s="25"/>
      <c r="BX28" s="25"/>
      <c r="BY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</row>
    <row r="29" spans="1:88" x14ac:dyDescent="0.2">
      <c r="A29" s="25"/>
      <c r="B29" s="2"/>
      <c r="C29" s="1"/>
      <c r="D29" s="1"/>
      <c r="E29" s="1"/>
      <c r="F29" s="2"/>
      <c r="G29" s="6"/>
      <c r="H29" s="2"/>
      <c r="I29" s="2"/>
      <c r="J29" s="3"/>
      <c r="K29" s="3"/>
      <c r="L29" s="1"/>
      <c r="M29" s="1"/>
      <c r="N29" s="1"/>
      <c r="O29" s="40"/>
      <c r="P29" s="40"/>
      <c r="Q29" s="1"/>
      <c r="R29" s="1"/>
      <c r="S29" s="2"/>
      <c r="T29" s="3"/>
      <c r="U29" s="7"/>
      <c r="V29" s="7"/>
      <c r="W29" s="7"/>
      <c r="X29" s="40"/>
      <c r="Y29" s="1"/>
      <c r="Z29" s="1"/>
      <c r="AA29" s="2"/>
      <c r="AB29" s="6"/>
      <c r="AC29" s="2"/>
      <c r="AD29" s="40"/>
      <c r="AE29" s="1"/>
      <c r="AF29" s="2"/>
      <c r="AG29" s="9"/>
      <c r="AH29" s="12"/>
      <c r="AI29" s="12"/>
      <c r="AJ29" s="42"/>
      <c r="AK29" s="11"/>
      <c r="AL29" s="9"/>
      <c r="AM29" s="11"/>
      <c r="AN29" s="9"/>
      <c r="AO29" s="9"/>
      <c r="AP29" s="9"/>
      <c r="AQ29" s="50"/>
      <c r="AR29" s="11"/>
      <c r="AS29" s="49"/>
      <c r="AT29" s="12"/>
      <c r="AU29" s="9"/>
      <c r="AV29" s="9"/>
      <c r="AW29" s="9"/>
      <c r="AX29" s="9"/>
      <c r="AY29" s="12"/>
      <c r="AZ29" s="49"/>
      <c r="BA29" s="12"/>
      <c r="BB29" s="9"/>
      <c r="BC29" s="9"/>
      <c r="BD29" s="9"/>
      <c r="BE29" s="9"/>
      <c r="BF29" s="12"/>
      <c r="BG29" s="49"/>
      <c r="BH29" s="12"/>
      <c r="BI29" s="9"/>
      <c r="BJ29" s="9"/>
      <c r="BK29" s="9"/>
      <c r="BL29" s="50"/>
      <c r="BM29" s="12"/>
      <c r="BN29" s="11"/>
      <c r="BO29" s="9"/>
      <c r="BP29" s="11"/>
      <c r="BQ29" s="9"/>
      <c r="BR29" s="43"/>
      <c r="BS29" s="9"/>
      <c r="BT29" s="11"/>
      <c r="BU29" s="9"/>
      <c r="BV29" s="25"/>
      <c r="BW29" s="25"/>
      <c r="BX29" s="25"/>
      <c r="BY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</row>
    <row r="30" spans="1:88" x14ac:dyDescent="0.2">
      <c r="A30" s="25"/>
      <c r="B30" s="2"/>
      <c r="C30" s="1"/>
      <c r="D30" s="1"/>
      <c r="E30" s="1"/>
      <c r="F30" s="2"/>
      <c r="G30" s="6"/>
      <c r="H30" s="2"/>
      <c r="I30" s="2"/>
      <c r="J30" s="3"/>
      <c r="K30" s="3"/>
      <c r="L30" s="1"/>
      <c r="M30" s="1"/>
      <c r="N30" s="1"/>
      <c r="O30" s="40"/>
      <c r="P30" s="40"/>
      <c r="Q30" s="1"/>
      <c r="R30" s="1"/>
      <c r="S30" s="2"/>
      <c r="T30" s="3"/>
      <c r="U30" s="7"/>
      <c r="V30" s="7"/>
      <c r="W30" s="7"/>
      <c r="X30" s="40"/>
      <c r="Y30" s="1"/>
      <c r="Z30" s="1"/>
      <c r="AA30" s="2"/>
      <c r="AB30" s="6"/>
      <c r="AC30" s="2"/>
      <c r="AD30" s="40"/>
      <c r="AE30" s="1"/>
      <c r="AF30" s="2"/>
      <c r="AG30" s="9"/>
      <c r="AH30" s="12"/>
      <c r="AI30" s="12"/>
      <c r="AJ30" s="42"/>
      <c r="AK30" s="11"/>
      <c r="AL30" s="9"/>
      <c r="AM30" s="11"/>
      <c r="AN30" s="9"/>
      <c r="AO30" s="9"/>
      <c r="AP30" s="9"/>
      <c r="AQ30" s="50"/>
      <c r="AR30" s="11"/>
      <c r="AS30" s="49"/>
      <c r="AT30" s="12"/>
      <c r="AU30" s="9"/>
      <c r="AV30" s="9"/>
      <c r="AW30" s="9"/>
      <c r="AX30" s="9"/>
      <c r="AY30" s="12"/>
      <c r="AZ30" s="49"/>
      <c r="BA30" s="12"/>
      <c r="BB30" s="9"/>
      <c r="BC30" s="9"/>
      <c r="BD30" s="9"/>
      <c r="BE30" s="9"/>
      <c r="BF30" s="12"/>
      <c r="BG30" s="49"/>
      <c r="BH30" s="12"/>
      <c r="BI30" s="9"/>
      <c r="BJ30" s="9"/>
      <c r="BK30" s="9"/>
      <c r="BL30" s="50"/>
      <c r="BM30" s="12"/>
      <c r="BN30" s="11"/>
      <c r="BO30" s="9"/>
      <c r="BP30" s="11"/>
      <c r="BQ30" s="9"/>
      <c r="BR30" s="43"/>
      <c r="BS30" s="9"/>
      <c r="BT30" s="11"/>
      <c r="BU30" s="9"/>
      <c r="BV30" s="25"/>
      <c r="BW30" s="25"/>
      <c r="BX30" s="25"/>
      <c r="BY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</row>
    <row r="31" spans="1:88" x14ac:dyDescent="0.2">
      <c r="A31" s="25"/>
      <c r="B31" s="2"/>
      <c r="C31" s="1"/>
      <c r="D31" s="1"/>
      <c r="E31" s="1"/>
      <c r="F31" s="2"/>
      <c r="G31" s="6"/>
      <c r="H31" s="2"/>
      <c r="I31" s="2"/>
      <c r="J31" s="3"/>
      <c r="K31" s="3"/>
      <c r="L31" s="1"/>
      <c r="M31" s="1"/>
      <c r="N31" s="1"/>
      <c r="O31" s="40"/>
      <c r="P31" s="40"/>
      <c r="Q31" s="1"/>
      <c r="R31" s="1"/>
      <c r="S31" s="2"/>
      <c r="T31" s="3"/>
      <c r="U31" s="7"/>
      <c r="V31" s="7"/>
      <c r="W31" s="7"/>
      <c r="X31" s="40"/>
      <c r="Y31" s="1"/>
      <c r="Z31" s="1"/>
      <c r="AA31" s="2"/>
      <c r="AB31" s="6"/>
      <c r="AC31" s="2"/>
      <c r="AD31" s="40"/>
      <c r="AE31" s="1"/>
      <c r="AF31" s="2"/>
      <c r="AG31" s="9"/>
      <c r="AH31" s="12"/>
      <c r="AI31" s="12"/>
      <c r="AJ31" s="42"/>
      <c r="AK31" s="11"/>
      <c r="AL31" s="9"/>
      <c r="AM31" s="11"/>
      <c r="AN31" s="9"/>
      <c r="AO31" s="9"/>
      <c r="AP31" s="9"/>
      <c r="AQ31" s="50"/>
      <c r="AR31" s="11"/>
      <c r="AS31" s="49"/>
      <c r="AT31" s="12"/>
      <c r="AU31" s="9"/>
      <c r="AV31" s="9"/>
      <c r="AW31" s="9"/>
      <c r="AX31" s="9"/>
      <c r="AY31" s="12"/>
      <c r="AZ31" s="49"/>
      <c r="BA31" s="12"/>
      <c r="BB31" s="9"/>
      <c r="BC31" s="9"/>
      <c r="BD31" s="9"/>
      <c r="BE31" s="9"/>
      <c r="BF31" s="12"/>
      <c r="BG31" s="49"/>
      <c r="BH31" s="12"/>
      <c r="BI31" s="9"/>
      <c r="BJ31" s="9"/>
      <c r="BK31" s="9"/>
      <c r="BL31" s="50"/>
      <c r="BM31" s="12"/>
      <c r="BN31" s="11"/>
      <c r="BO31" s="9"/>
      <c r="BP31" s="11"/>
      <c r="BQ31" s="9"/>
      <c r="BR31" s="43"/>
      <c r="BS31" s="9"/>
      <c r="BT31" s="11"/>
      <c r="BU31" s="9"/>
      <c r="BV31" s="25"/>
      <c r="BW31" s="25"/>
      <c r="BX31" s="25"/>
      <c r="BY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</row>
    <row r="32" spans="1:88" x14ac:dyDescent="0.2">
      <c r="A32" s="25"/>
      <c r="B32" s="2"/>
      <c r="C32" s="1"/>
      <c r="D32" s="1"/>
      <c r="E32" s="1"/>
      <c r="F32" s="2"/>
      <c r="G32" s="6"/>
      <c r="H32" s="2"/>
      <c r="I32" s="2"/>
      <c r="J32" s="3"/>
      <c r="K32" s="3"/>
      <c r="L32" s="1"/>
      <c r="M32" s="1"/>
      <c r="N32" s="1"/>
      <c r="O32" s="40"/>
      <c r="P32" s="40"/>
      <c r="Q32" s="1"/>
      <c r="R32" s="1"/>
      <c r="S32" s="2"/>
      <c r="T32" s="3"/>
      <c r="U32" s="7"/>
      <c r="V32" s="7"/>
      <c r="W32" s="7"/>
      <c r="X32" s="40"/>
      <c r="Y32" s="1"/>
      <c r="Z32" s="1"/>
      <c r="AA32" s="2"/>
      <c r="AB32" s="6"/>
      <c r="AC32" s="2"/>
      <c r="AD32" s="40"/>
      <c r="AE32" s="1"/>
      <c r="AF32" s="2"/>
      <c r="AG32" s="9"/>
      <c r="AH32" s="12"/>
      <c r="AI32" s="12"/>
      <c r="AJ32" s="42"/>
      <c r="AK32" s="11"/>
      <c r="AL32" s="9"/>
      <c r="AM32" s="11"/>
      <c r="AN32" s="9"/>
      <c r="AO32" s="9"/>
      <c r="AP32" s="9"/>
      <c r="AQ32" s="50"/>
      <c r="AR32" s="11"/>
      <c r="AS32" s="49"/>
      <c r="AT32" s="12"/>
      <c r="AU32" s="9"/>
      <c r="AV32" s="9"/>
      <c r="AW32" s="9"/>
      <c r="AX32" s="9"/>
      <c r="AY32" s="12"/>
      <c r="AZ32" s="49"/>
      <c r="BA32" s="12"/>
      <c r="BB32" s="9"/>
      <c r="BC32" s="9"/>
      <c r="BD32" s="9"/>
      <c r="BE32" s="9"/>
      <c r="BF32" s="12"/>
      <c r="BG32" s="49"/>
      <c r="BH32" s="12"/>
      <c r="BI32" s="9"/>
      <c r="BJ32" s="9"/>
      <c r="BK32" s="9"/>
      <c r="BL32" s="50"/>
      <c r="BM32" s="12"/>
      <c r="BN32" s="11"/>
      <c r="BO32" s="9"/>
      <c r="BP32" s="11"/>
      <c r="BQ32" s="9"/>
      <c r="BR32" s="43"/>
      <c r="BS32" s="9"/>
      <c r="BT32" s="11"/>
      <c r="BU32" s="9"/>
      <c r="BV32" s="25"/>
      <c r="BW32" s="25"/>
      <c r="BX32" s="25"/>
      <c r="BY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</row>
    <row r="33" spans="1:88" x14ac:dyDescent="0.2">
      <c r="A33" s="25"/>
      <c r="B33" s="2"/>
      <c r="C33" s="1"/>
      <c r="D33" s="1"/>
      <c r="E33" s="1"/>
      <c r="F33" s="2"/>
      <c r="G33" s="6"/>
      <c r="H33" s="2"/>
      <c r="I33" s="2"/>
      <c r="J33" s="3"/>
      <c r="K33" s="3"/>
      <c r="L33" s="1"/>
      <c r="M33" s="1"/>
      <c r="N33" s="1"/>
      <c r="O33" s="40"/>
      <c r="P33" s="40"/>
      <c r="Q33" s="1"/>
      <c r="R33" s="1"/>
      <c r="S33" s="2"/>
      <c r="T33" s="3"/>
      <c r="U33" s="7"/>
      <c r="V33" s="7"/>
      <c r="W33" s="7"/>
      <c r="X33" s="40"/>
      <c r="Y33" s="1"/>
      <c r="Z33" s="1"/>
      <c r="AA33" s="2"/>
      <c r="AB33" s="6"/>
      <c r="AC33" s="2"/>
      <c r="AD33" s="40"/>
      <c r="AE33" s="1"/>
      <c r="AF33" s="2"/>
      <c r="AG33" s="9"/>
      <c r="AH33" s="12"/>
      <c r="AI33" s="12"/>
      <c r="AJ33" s="42"/>
      <c r="AK33" s="11"/>
      <c r="AL33" s="9"/>
      <c r="AM33" s="11"/>
      <c r="AN33" s="9"/>
      <c r="AO33" s="9"/>
      <c r="AP33" s="9"/>
      <c r="AQ33" s="50"/>
      <c r="AR33" s="11"/>
      <c r="AS33" s="49"/>
      <c r="AT33" s="12"/>
      <c r="AU33" s="9"/>
      <c r="AV33" s="9"/>
      <c r="AW33" s="9"/>
      <c r="AX33" s="9"/>
      <c r="AY33" s="12"/>
      <c r="AZ33" s="49"/>
      <c r="BA33" s="12"/>
      <c r="BB33" s="9"/>
      <c r="BC33" s="9"/>
      <c r="BD33" s="9"/>
      <c r="BE33" s="9"/>
      <c r="BF33" s="12"/>
      <c r="BG33" s="49"/>
      <c r="BH33" s="12"/>
      <c r="BI33" s="9"/>
      <c r="BJ33" s="9"/>
      <c r="BK33" s="9"/>
      <c r="BL33" s="50"/>
      <c r="BM33" s="12"/>
      <c r="BN33" s="11"/>
      <c r="BO33" s="9"/>
      <c r="BP33" s="11"/>
      <c r="BQ33" s="9"/>
      <c r="BR33" s="43"/>
      <c r="BS33" s="9"/>
      <c r="BT33" s="11"/>
      <c r="BU33" s="9"/>
      <c r="BV33" s="25"/>
      <c r="BW33" s="25"/>
      <c r="BX33" s="25"/>
      <c r="BY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</row>
    <row r="34" spans="1:88" x14ac:dyDescent="0.2">
      <c r="A34" s="25"/>
      <c r="B34" s="2"/>
      <c r="C34" s="1"/>
      <c r="D34" s="1"/>
      <c r="E34" s="1"/>
      <c r="F34" s="2"/>
      <c r="G34" s="6"/>
      <c r="H34" s="2"/>
      <c r="I34" s="2"/>
      <c r="J34" s="3"/>
      <c r="K34" s="3"/>
      <c r="L34" s="1"/>
      <c r="M34" s="1"/>
      <c r="N34" s="1"/>
      <c r="O34" s="40"/>
      <c r="P34" s="40"/>
      <c r="Q34" s="1"/>
      <c r="R34" s="1"/>
      <c r="S34" s="2"/>
      <c r="T34" s="3"/>
      <c r="U34" s="7"/>
      <c r="V34" s="7"/>
      <c r="W34" s="7"/>
      <c r="X34" s="40"/>
      <c r="Y34" s="1"/>
      <c r="Z34" s="1"/>
      <c r="AA34" s="2"/>
      <c r="AB34" s="6"/>
      <c r="AC34" s="2"/>
      <c r="AD34" s="40"/>
      <c r="AE34" s="1"/>
      <c r="AF34" s="2"/>
      <c r="AG34" s="9"/>
      <c r="AH34" s="12"/>
      <c r="AI34" s="12"/>
      <c r="AJ34" s="42"/>
      <c r="AK34" s="11"/>
      <c r="AL34" s="9"/>
      <c r="AM34" s="11"/>
      <c r="AN34" s="9"/>
      <c r="AO34" s="9"/>
      <c r="AP34" s="9"/>
      <c r="AQ34" s="50"/>
      <c r="AR34" s="11"/>
      <c r="AS34" s="49"/>
      <c r="AT34" s="12"/>
      <c r="AU34" s="9"/>
      <c r="AV34" s="9"/>
      <c r="AW34" s="9"/>
      <c r="AX34" s="9"/>
      <c r="AY34" s="12"/>
      <c r="AZ34" s="49"/>
      <c r="BA34" s="12"/>
      <c r="BB34" s="9"/>
      <c r="BC34" s="9"/>
      <c r="BD34" s="9"/>
      <c r="BE34" s="9"/>
      <c r="BF34" s="12"/>
      <c r="BG34" s="49"/>
      <c r="BH34" s="12"/>
      <c r="BI34" s="9"/>
      <c r="BJ34" s="9"/>
      <c r="BK34" s="9"/>
      <c r="BL34" s="50"/>
      <c r="BM34" s="12"/>
      <c r="BN34" s="11"/>
      <c r="BO34" s="9"/>
      <c r="BP34" s="11"/>
      <c r="BQ34" s="9"/>
      <c r="BR34" s="43"/>
      <c r="BS34" s="9"/>
      <c r="BT34" s="11"/>
      <c r="BU34" s="9"/>
      <c r="BV34" s="25"/>
      <c r="BW34" s="25"/>
      <c r="BX34" s="25"/>
      <c r="BY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</row>
    <row r="35" spans="1:88" x14ac:dyDescent="0.2">
      <c r="A35" s="25"/>
      <c r="B35" s="2"/>
      <c r="C35" s="1"/>
      <c r="D35" s="1"/>
      <c r="E35" s="1"/>
      <c r="F35" s="2"/>
      <c r="G35" s="6"/>
      <c r="H35" s="2"/>
      <c r="I35" s="2"/>
      <c r="J35" s="3"/>
      <c r="K35" s="3"/>
      <c r="L35" s="1"/>
      <c r="M35" s="1"/>
      <c r="N35" s="1"/>
      <c r="O35" s="40"/>
      <c r="P35" s="40"/>
      <c r="Q35" s="1"/>
      <c r="R35" s="1"/>
      <c r="S35" s="2"/>
      <c r="T35" s="3"/>
      <c r="U35" s="7"/>
      <c r="V35" s="7"/>
      <c r="W35" s="7"/>
      <c r="X35" s="40"/>
      <c r="Y35" s="1"/>
      <c r="Z35" s="1"/>
      <c r="AA35" s="2"/>
      <c r="AB35" s="6"/>
      <c r="AC35" s="2"/>
      <c r="AD35" s="40"/>
      <c r="AE35" s="1"/>
      <c r="AF35" s="2"/>
      <c r="AG35" s="9"/>
      <c r="AH35" s="12"/>
      <c r="AI35" s="12"/>
      <c r="AJ35" s="42"/>
      <c r="AK35" s="11"/>
      <c r="AL35" s="9"/>
      <c r="AM35" s="11"/>
      <c r="AN35" s="9"/>
      <c r="AO35" s="9"/>
      <c r="AP35" s="9"/>
      <c r="AQ35" s="50"/>
      <c r="AR35" s="11"/>
      <c r="AS35" s="49"/>
      <c r="AT35" s="12"/>
      <c r="AU35" s="9"/>
      <c r="AV35" s="9"/>
      <c r="AW35" s="9"/>
      <c r="AX35" s="9"/>
      <c r="AY35" s="12"/>
      <c r="AZ35" s="49"/>
      <c r="BA35" s="12"/>
      <c r="BB35" s="9"/>
      <c r="BC35" s="9"/>
      <c r="BD35" s="9"/>
      <c r="BE35" s="9"/>
      <c r="BF35" s="12"/>
      <c r="BG35" s="49"/>
      <c r="BH35" s="12"/>
      <c r="BI35" s="9"/>
      <c r="BJ35" s="9"/>
      <c r="BK35" s="9"/>
      <c r="BL35" s="50"/>
      <c r="BM35" s="12"/>
      <c r="BN35" s="11"/>
      <c r="BO35" s="9"/>
      <c r="BP35" s="11"/>
      <c r="BQ35" s="9"/>
      <c r="BR35" s="43"/>
      <c r="BS35" s="9"/>
      <c r="BT35" s="11"/>
      <c r="BU35" s="9"/>
      <c r="BV35" s="25"/>
      <c r="BW35" s="25"/>
      <c r="BX35" s="25"/>
      <c r="BY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</row>
    <row r="36" spans="1:88" x14ac:dyDescent="0.2">
      <c r="A36" s="25"/>
      <c r="B36" s="2"/>
      <c r="C36" s="1"/>
      <c r="D36" s="1"/>
      <c r="E36" s="1"/>
      <c r="F36" s="2"/>
      <c r="G36" s="6"/>
      <c r="H36" s="2"/>
      <c r="I36" s="2"/>
      <c r="J36" s="3"/>
      <c r="K36" s="3"/>
      <c r="L36" s="1"/>
      <c r="M36" s="1"/>
      <c r="N36" s="1"/>
      <c r="O36" s="40"/>
      <c r="P36" s="40"/>
      <c r="Q36" s="1"/>
      <c r="R36" s="1"/>
      <c r="S36" s="2"/>
      <c r="T36" s="3"/>
      <c r="U36" s="7"/>
      <c r="V36" s="7"/>
      <c r="W36" s="7"/>
      <c r="X36" s="40"/>
      <c r="Y36" s="1"/>
      <c r="Z36" s="1"/>
      <c r="AA36" s="2"/>
      <c r="AB36" s="6"/>
      <c r="AC36" s="2"/>
      <c r="AD36" s="40"/>
      <c r="AE36" s="1"/>
      <c r="AF36" s="2"/>
      <c r="AG36" s="9"/>
      <c r="AH36" s="12"/>
      <c r="AI36" s="12"/>
      <c r="AJ36" s="42"/>
      <c r="AK36" s="11"/>
      <c r="AL36" s="9"/>
      <c r="AM36" s="11"/>
      <c r="AN36" s="9"/>
      <c r="AO36" s="9"/>
      <c r="AP36" s="9"/>
      <c r="AQ36" s="50"/>
      <c r="AR36" s="11"/>
      <c r="AS36" s="49"/>
      <c r="AT36" s="12"/>
      <c r="AU36" s="9"/>
      <c r="AV36" s="9"/>
      <c r="AW36" s="9"/>
      <c r="AX36" s="9"/>
      <c r="AY36" s="12"/>
      <c r="AZ36" s="49"/>
      <c r="BA36" s="12"/>
      <c r="BB36" s="9"/>
      <c r="BC36" s="9"/>
      <c r="BD36" s="9"/>
      <c r="BE36" s="9"/>
      <c r="BF36" s="12"/>
      <c r="BG36" s="49"/>
      <c r="BH36" s="12"/>
      <c r="BI36" s="9"/>
      <c r="BJ36" s="9"/>
      <c r="BK36" s="9"/>
      <c r="BL36" s="50"/>
      <c r="BM36" s="12"/>
      <c r="BN36" s="11"/>
      <c r="BO36" s="9"/>
      <c r="BP36" s="11"/>
      <c r="BQ36" s="9"/>
      <c r="BR36" s="43"/>
      <c r="BS36" s="9"/>
      <c r="BT36" s="11"/>
      <c r="BU36" s="9"/>
      <c r="BV36" s="25"/>
      <c r="BW36" s="25"/>
      <c r="BX36" s="25"/>
      <c r="BY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</row>
    <row r="37" spans="1:88" x14ac:dyDescent="0.2">
      <c r="A37" s="25"/>
      <c r="B37" s="2"/>
      <c r="C37" s="1"/>
      <c r="D37" s="1"/>
      <c r="E37" s="1"/>
      <c r="F37" s="2"/>
      <c r="G37" s="6"/>
      <c r="H37" s="2"/>
      <c r="I37" s="2"/>
      <c r="J37" s="3"/>
      <c r="K37" s="3"/>
      <c r="L37" s="1"/>
      <c r="M37" s="1"/>
      <c r="N37" s="1"/>
      <c r="O37" s="40"/>
      <c r="P37" s="40"/>
      <c r="Q37" s="1"/>
      <c r="R37" s="1"/>
      <c r="S37" s="2"/>
      <c r="T37" s="3"/>
      <c r="U37" s="7"/>
      <c r="V37" s="7"/>
      <c r="W37" s="7"/>
      <c r="X37" s="40"/>
      <c r="Y37" s="1"/>
      <c r="Z37" s="1"/>
      <c r="AA37" s="2"/>
      <c r="AB37" s="6"/>
      <c r="AC37" s="2"/>
      <c r="AD37" s="40"/>
      <c r="AE37" s="1"/>
      <c r="AF37" s="2"/>
      <c r="AG37" s="9"/>
      <c r="AH37" s="12"/>
      <c r="AI37" s="12"/>
      <c r="AJ37" s="42"/>
      <c r="AK37" s="11"/>
      <c r="AL37" s="9"/>
      <c r="AM37" s="11"/>
      <c r="AN37" s="9"/>
      <c r="AO37" s="9"/>
      <c r="AP37" s="9"/>
      <c r="AQ37" s="50"/>
      <c r="AR37" s="11"/>
      <c r="AS37" s="49"/>
      <c r="AT37" s="12"/>
      <c r="AU37" s="9"/>
      <c r="AV37" s="9"/>
      <c r="AW37" s="9"/>
      <c r="AX37" s="9"/>
      <c r="AY37" s="12"/>
      <c r="AZ37" s="49"/>
      <c r="BA37" s="12"/>
      <c r="BB37" s="9"/>
      <c r="BC37" s="9"/>
      <c r="BD37" s="9"/>
      <c r="BE37" s="9"/>
      <c r="BF37" s="12"/>
      <c r="BG37" s="49"/>
      <c r="BH37" s="12"/>
      <c r="BI37" s="9"/>
      <c r="BJ37" s="9"/>
      <c r="BK37" s="9"/>
      <c r="BL37" s="50"/>
      <c r="BM37" s="12"/>
      <c r="BN37" s="11"/>
      <c r="BO37" s="9"/>
      <c r="BP37" s="11"/>
      <c r="BQ37" s="9"/>
      <c r="BR37" s="43"/>
      <c r="BS37" s="9"/>
      <c r="BT37" s="11"/>
      <c r="BU37" s="9"/>
      <c r="BV37" s="25"/>
      <c r="BW37" s="25"/>
      <c r="BX37" s="25"/>
      <c r="BY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</row>
    <row r="38" spans="1:88" x14ac:dyDescent="0.2">
      <c r="A38" s="25"/>
      <c r="B38" s="2"/>
      <c r="C38" s="1"/>
      <c r="D38" s="1"/>
      <c r="E38" s="1"/>
      <c r="F38" s="2"/>
      <c r="G38" s="6"/>
      <c r="H38" s="2"/>
      <c r="I38" s="2"/>
      <c r="J38" s="3"/>
      <c r="K38" s="3"/>
      <c r="L38" s="1"/>
      <c r="M38" s="1"/>
      <c r="N38" s="1"/>
      <c r="O38" s="40"/>
      <c r="P38" s="40"/>
      <c r="Q38" s="1"/>
      <c r="R38" s="1"/>
      <c r="S38" s="2"/>
      <c r="T38" s="3"/>
      <c r="U38" s="7"/>
      <c r="V38" s="7"/>
      <c r="W38" s="7"/>
      <c r="X38" s="40"/>
      <c r="Y38" s="1"/>
      <c r="Z38" s="1"/>
      <c r="AA38" s="2"/>
      <c r="AB38" s="6"/>
      <c r="AC38" s="2"/>
      <c r="AD38" s="40"/>
      <c r="AE38" s="1"/>
      <c r="AF38" s="2"/>
      <c r="AG38" s="9"/>
      <c r="AH38" s="12"/>
      <c r="AI38" s="12"/>
      <c r="AJ38" s="42"/>
      <c r="AK38" s="11"/>
      <c r="AL38" s="9"/>
      <c r="AM38" s="11"/>
      <c r="AN38" s="9"/>
      <c r="AO38" s="9"/>
      <c r="AP38" s="9"/>
      <c r="AQ38" s="50"/>
      <c r="AR38" s="11"/>
      <c r="AS38" s="49"/>
      <c r="AT38" s="12"/>
      <c r="AU38" s="9"/>
      <c r="AV38" s="9"/>
      <c r="AW38" s="9"/>
      <c r="AX38" s="9"/>
      <c r="AY38" s="12"/>
      <c r="AZ38" s="49"/>
      <c r="BA38" s="12"/>
      <c r="BB38" s="9"/>
      <c r="BC38" s="9"/>
      <c r="BD38" s="9"/>
      <c r="BE38" s="9"/>
      <c r="BF38" s="12"/>
      <c r="BG38" s="49"/>
      <c r="BH38" s="12"/>
      <c r="BI38" s="9"/>
      <c r="BJ38" s="9"/>
      <c r="BK38" s="9"/>
      <c r="BL38" s="50"/>
      <c r="BM38" s="12"/>
      <c r="BN38" s="11"/>
      <c r="BO38" s="9"/>
      <c r="BP38" s="11"/>
      <c r="BQ38" s="9"/>
      <c r="BR38" s="43"/>
      <c r="BS38" s="9"/>
      <c r="BT38" s="11"/>
      <c r="BU38" s="9"/>
      <c r="BV38" s="25"/>
      <c r="BW38" s="25"/>
      <c r="BX38" s="25"/>
      <c r="BY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</row>
    <row r="39" spans="1:88" x14ac:dyDescent="0.2">
      <c r="A39" s="25"/>
      <c r="B39" s="2"/>
      <c r="C39" s="1"/>
      <c r="D39" s="1"/>
      <c r="E39" s="1"/>
      <c r="F39" s="2"/>
      <c r="G39" s="6"/>
      <c r="H39" s="2"/>
      <c r="I39" s="2"/>
      <c r="J39" s="3"/>
      <c r="K39" s="3"/>
      <c r="L39" s="1"/>
      <c r="M39" s="1"/>
      <c r="N39" s="1"/>
      <c r="O39" s="40"/>
      <c r="P39" s="40"/>
      <c r="Q39" s="1"/>
      <c r="R39" s="1"/>
      <c r="S39" s="2"/>
      <c r="T39" s="3"/>
      <c r="U39" s="7"/>
      <c r="V39" s="7"/>
      <c r="W39" s="7"/>
      <c r="X39" s="40"/>
      <c r="Y39" s="1"/>
      <c r="Z39" s="1"/>
      <c r="AA39" s="2"/>
      <c r="AB39" s="6"/>
      <c r="AC39" s="2"/>
      <c r="AD39" s="40"/>
      <c r="AE39" s="1"/>
      <c r="AF39" s="2"/>
      <c r="AG39" s="9"/>
      <c r="AH39" s="12"/>
      <c r="AI39" s="12"/>
      <c r="AJ39" s="42"/>
      <c r="AK39" s="11"/>
      <c r="AL39" s="9"/>
      <c r="AM39" s="11"/>
      <c r="AN39" s="9"/>
      <c r="AO39" s="9"/>
      <c r="AP39" s="9"/>
      <c r="AQ39" s="50"/>
      <c r="AR39" s="11"/>
      <c r="AS39" s="49"/>
      <c r="AT39" s="12"/>
      <c r="AU39" s="9"/>
      <c r="AV39" s="9"/>
      <c r="AW39" s="9"/>
      <c r="AX39" s="9"/>
      <c r="AY39" s="12"/>
      <c r="AZ39" s="49"/>
      <c r="BA39" s="12"/>
      <c r="BB39" s="9"/>
      <c r="BC39" s="9"/>
      <c r="BD39" s="9"/>
      <c r="BE39" s="9"/>
      <c r="BF39" s="12"/>
      <c r="BG39" s="49"/>
      <c r="BH39" s="12"/>
      <c r="BI39" s="9"/>
      <c r="BJ39" s="9"/>
      <c r="BK39" s="9"/>
      <c r="BL39" s="50"/>
      <c r="BM39" s="12"/>
      <c r="BN39" s="11"/>
      <c r="BO39" s="9"/>
      <c r="BP39" s="11"/>
      <c r="BQ39" s="9"/>
      <c r="BR39" s="43"/>
      <c r="BS39" s="9"/>
      <c r="BT39" s="11"/>
      <c r="BU39" s="9"/>
      <c r="BV39" s="25"/>
      <c r="BW39" s="25"/>
      <c r="BX39" s="25"/>
      <c r="BY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</row>
    <row r="40" spans="1:88" x14ac:dyDescent="0.2">
      <c r="A40" s="25"/>
      <c r="B40" s="2"/>
      <c r="C40" s="1"/>
      <c r="D40" s="1"/>
      <c r="E40" s="1"/>
      <c r="F40" s="2"/>
      <c r="G40" s="6"/>
      <c r="H40" s="2"/>
      <c r="I40" s="2"/>
      <c r="J40" s="3"/>
      <c r="K40" s="3"/>
      <c r="L40" s="1"/>
      <c r="M40" s="1"/>
      <c r="N40" s="1"/>
      <c r="O40" s="40"/>
      <c r="P40" s="40"/>
      <c r="Q40" s="1"/>
      <c r="R40" s="1"/>
      <c r="S40" s="2"/>
      <c r="T40" s="3"/>
      <c r="U40" s="7"/>
      <c r="V40" s="7"/>
      <c r="W40" s="7"/>
      <c r="X40" s="40"/>
      <c r="Y40" s="1"/>
      <c r="Z40" s="1"/>
      <c r="AA40" s="2"/>
      <c r="AB40" s="6"/>
      <c r="AC40" s="2"/>
      <c r="AD40" s="40"/>
      <c r="AE40" s="1"/>
      <c r="AF40" s="2"/>
      <c r="AG40" s="9"/>
      <c r="AH40" s="12"/>
      <c r="AI40" s="12"/>
      <c r="AJ40" s="42"/>
      <c r="AK40" s="11"/>
      <c r="AL40" s="9"/>
      <c r="AM40" s="11"/>
      <c r="AN40" s="9"/>
      <c r="AO40" s="9"/>
      <c r="AP40" s="9"/>
      <c r="AQ40" s="50"/>
      <c r="AR40" s="11"/>
      <c r="AS40" s="49"/>
      <c r="AT40" s="12"/>
      <c r="AU40" s="9"/>
      <c r="AV40" s="9"/>
      <c r="AW40" s="9"/>
      <c r="AX40" s="9"/>
      <c r="AY40" s="12"/>
      <c r="AZ40" s="49"/>
      <c r="BA40" s="12"/>
      <c r="BB40" s="9"/>
      <c r="BC40" s="9"/>
      <c r="BD40" s="9"/>
      <c r="BE40" s="9"/>
      <c r="BF40" s="12"/>
      <c r="BG40" s="49"/>
      <c r="BH40" s="12"/>
      <c r="BI40" s="9"/>
      <c r="BJ40" s="9"/>
      <c r="BK40" s="9"/>
      <c r="BL40" s="50"/>
      <c r="BM40" s="12"/>
      <c r="BN40" s="11"/>
      <c r="BO40" s="9"/>
      <c r="BP40" s="11"/>
      <c r="BQ40" s="9"/>
      <c r="BR40" s="43"/>
      <c r="BS40" s="9"/>
      <c r="BT40" s="11"/>
      <c r="BU40" s="9"/>
      <c r="BV40" s="25"/>
      <c r="BW40" s="25"/>
      <c r="BX40" s="25"/>
      <c r="BY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</row>
    <row r="41" spans="1:88" x14ac:dyDescent="0.2">
      <c r="A41" s="25"/>
      <c r="B41" s="2"/>
      <c r="C41" s="1"/>
      <c r="D41" s="1"/>
      <c r="E41" s="1"/>
      <c r="F41" s="2"/>
      <c r="G41" s="6"/>
      <c r="H41" s="2"/>
      <c r="I41" s="2"/>
      <c r="J41" s="3"/>
      <c r="K41" s="3"/>
      <c r="L41" s="1"/>
      <c r="M41" s="1"/>
      <c r="N41" s="1"/>
      <c r="O41" s="40"/>
      <c r="P41" s="40"/>
      <c r="Q41" s="1"/>
      <c r="R41" s="1"/>
      <c r="S41" s="2"/>
      <c r="T41" s="3"/>
      <c r="U41" s="7"/>
      <c r="V41" s="7"/>
      <c r="W41" s="7"/>
      <c r="X41" s="40"/>
      <c r="Y41" s="1"/>
      <c r="Z41" s="1"/>
      <c r="AA41" s="2"/>
      <c r="AB41" s="6"/>
      <c r="AC41" s="2"/>
      <c r="AD41" s="40"/>
      <c r="AE41" s="1"/>
      <c r="AF41" s="2"/>
      <c r="AG41" s="9"/>
      <c r="AH41" s="12"/>
      <c r="AI41" s="12"/>
      <c r="AJ41" s="42"/>
      <c r="AK41" s="11"/>
      <c r="AL41" s="9"/>
      <c r="AM41" s="11"/>
      <c r="AN41" s="9"/>
      <c r="AO41" s="9"/>
      <c r="AP41" s="9"/>
      <c r="AQ41" s="50"/>
      <c r="AR41" s="11"/>
      <c r="AS41" s="49"/>
      <c r="AT41" s="12"/>
      <c r="AU41" s="9"/>
      <c r="AV41" s="9"/>
      <c r="AW41" s="9"/>
      <c r="AX41" s="9"/>
      <c r="AY41" s="12"/>
      <c r="AZ41" s="49"/>
      <c r="BA41" s="12"/>
      <c r="BB41" s="9"/>
      <c r="BC41" s="9"/>
      <c r="BD41" s="9"/>
      <c r="BE41" s="9"/>
      <c r="BF41" s="12"/>
      <c r="BG41" s="49"/>
      <c r="BH41" s="12"/>
      <c r="BI41" s="9"/>
      <c r="BJ41" s="9"/>
      <c r="BK41" s="9"/>
      <c r="BL41" s="50"/>
      <c r="BM41" s="12"/>
      <c r="BN41" s="11"/>
      <c r="BO41" s="9"/>
      <c r="BP41" s="11"/>
      <c r="BQ41" s="9"/>
      <c r="BR41" s="43"/>
      <c r="BS41" s="9"/>
      <c r="BT41" s="11"/>
      <c r="BU41" s="9"/>
      <c r="BV41" s="25"/>
      <c r="BW41" s="25"/>
      <c r="BX41" s="25"/>
      <c r="BY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</row>
    <row r="42" spans="1:88" x14ac:dyDescent="0.2">
      <c r="A42" s="25"/>
      <c r="B42" s="2"/>
      <c r="C42" s="1"/>
      <c r="D42" s="1"/>
      <c r="E42" s="1"/>
      <c r="F42" s="2"/>
      <c r="G42" s="6"/>
      <c r="H42" s="2"/>
      <c r="I42" s="2"/>
      <c r="J42" s="3"/>
      <c r="K42" s="3"/>
      <c r="L42" s="1"/>
      <c r="M42" s="1"/>
      <c r="N42" s="1"/>
      <c r="O42" s="40"/>
      <c r="P42" s="40"/>
      <c r="Q42" s="1"/>
      <c r="R42" s="1"/>
      <c r="S42" s="2"/>
      <c r="T42" s="3"/>
      <c r="U42" s="7"/>
      <c r="V42" s="7"/>
      <c r="W42" s="7"/>
      <c r="X42" s="40"/>
      <c r="Y42" s="1"/>
      <c r="Z42" s="1"/>
      <c r="AA42" s="2"/>
      <c r="AB42" s="6"/>
      <c r="AC42" s="2"/>
      <c r="AD42" s="40"/>
      <c r="AE42" s="1"/>
      <c r="AF42" s="2"/>
      <c r="AG42" s="9"/>
      <c r="AH42" s="12"/>
      <c r="AI42" s="12"/>
      <c r="AJ42" s="42"/>
      <c r="AK42" s="11"/>
      <c r="AL42" s="9"/>
      <c r="AM42" s="11"/>
      <c r="AN42" s="9"/>
      <c r="AO42" s="9"/>
      <c r="AP42" s="9"/>
      <c r="AQ42" s="50"/>
      <c r="AR42" s="11"/>
      <c r="AS42" s="49"/>
      <c r="AT42" s="12"/>
      <c r="AU42" s="9"/>
      <c r="AV42" s="9"/>
      <c r="AW42" s="9"/>
      <c r="AX42" s="9"/>
      <c r="AY42" s="12"/>
      <c r="AZ42" s="49"/>
      <c r="BA42" s="12"/>
      <c r="BB42" s="9"/>
      <c r="BC42" s="9"/>
      <c r="BD42" s="9"/>
      <c r="BE42" s="9"/>
      <c r="BF42" s="12"/>
      <c r="BG42" s="49"/>
      <c r="BH42" s="12"/>
      <c r="BI42" s="9"/>
      <c r="BJ42" s="9"/>
      <c r="BK42" s="9"/>
      <c r="BL42" s="50"/>
      <c r="BM42" s="12"/>
      <c r="BN42" s="11"/>
      <c r="BO42" s="9"/>
      <c r="BP42" s="11"/>
      <c r="BQ42" s="9"/>
      <c r="BR42" s="43"/>
      <c r="BS42" s="9"/>
      <c r="BT42" s="11"/>
      <c r="BU42" s="9"/>
      <c r="BV42" s="25"/>
      <c r="BW42" s="25"/>
      <c r="BX42" s="25"/>
      <c r="BY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</row>
    <row r="43" spans="1:88" x14ac:dyDescent="0.2">
      <c r="A43" s="25"/>
      <c r="B43" s="2"/>
      <c r="C43" s="1"/>
      <c r="D43" s="1"/>
      <c r="E43" s="1"/>
      <c r="F43" s="2"/>
      <c r="G43" s="6"/>
      <c r="H43" s="2"/>
      <c r="I43" s="2"/>
      <c r="J43" s="3"/>
      <c r="K43" s="3"/>
      <c r="L43" s="1"/>
      <c r="M43" s="1"/>
      <c r="N43" s="1"/>
      <c r="O43" s="40"/>
      <c r="P43" s="40"/>
      <c r="Q43" s="1"/>
      <c r="R43" s="1"/>
      <c r="S43" s="2"/>
      <c r="T43" s="3"/>
      <c r="U43" s="7"/>
      <c r="V43" s="7"/>
      <c r="W43" s="7"/>
      <c r="X43" s="40"/>
      <c r="Y43" s="1"/>
      <c r="Z43" s="1"/>
      <c r="AA43" s="2"/>
      <c r="AB43" s="6"/>
      <c r="AC43" s="2"/>
      <c r="AD43" s="40"/>
      <c r="AE43" s="1"/>
      <c r="AF43" s="2"/>
      <c r="AG43" s="9"/>
      <c r="AH43" s="12"/>
      <c r="AI43" s="12"/>
      <c r="AJ43" s="42"/>
      <c r="AK43" s="11"/>
      <c r="AL43" s="9"/>
      <c r="AM43" s="11"/>
      <c r="AN43" s="9"/>
      <c r="AO43" s="9"/>
      <c r="AP43" s="9"/>
      <c r="AQ43" s="50"/>
      <c r="AR43" s="11"/>
      <c r="AS43" s="49"/>
      <c r="AT43" s="12"/>
      <c r="AU43" s="9"/>
      <c r="AV43" s="9"/>
      <c r="AW43" s="9"/>
      <c r="AX43" s="9"/>
      <c r="AY43" s="12"/>
      <c r="AZ43" s="49"/>
      <c r="BA43" s="12"/>
      <c r="BB43" s="9"/>
      <c r="BC43" s="9"/>
      <c r="BD43" s="9"/>
      <c r="BE43" s="9"/>
      <c r="BF43" s="12"/>
      <c r="BG43" s="49"/>
      <c r="BH43" s="12"/>
      <c r="BI43" s="9"/>
      <c r="BJ43" s="9"/>
      <c r="BK43" s="9"/>
      <c r="BL43" s="50"/>
      <c r="BM43" s="12"/>
      <c r="BN43" s="11"/>
      <c r="BO43" s="9"/>
      <c r="BP43" s="11"/>
      <c r="BQ43" s="9"/>
      <c r="BR43" s="43"/>
      <c r="BS43" s="9"/>
      <c r="BT43" s="11"/>
      <c r="BU43" s="9"/>
      <c r="BV43" s="25"/>
      <c r="BW43" s="25"/>
      <c r="BX43" s="25"/>
      <c r="BY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</row>
    <row r="44" spans="1:88" x14ac:dyDescent="0.2">
      <c r="A44" s="25"/>
      <c r="B44" s="2"/>
      <c r="C44" s="1"/>
      <c r="D44" s="1"/>
      <c r="E44" s="1"/>
      <c r="F44" s="2"/>
      <c r="G44" s="6"/>
      <c r="H44" s="2"/>
      <c r="I44" s="2"/>
      <c r="J44" s="3"/>
      <c r="K44" s="3"/>
      <c r="L44" s="1"/>
      <c r="M44" s="1"/>
      <c r="N44" s="1"/>
      <c r="O44" s="40"/>
      <c r="P44" s="40"/>
      <c r="Q44" s="1"/>
      <c r="R44" s="1"/>
      <c r="S44" s="2"/>
      <c r="T44" s="3"/>
      <c r="U44" s="7"/>
      <c r="V44" s="7"/>
      <c r="W44" s="7"/>
      <c r="X44" s="40"/>
      <c r="Y44" s="1"/>
      <c r="Z44" s="1"/>
      <c r="AA44" s="2"/>
      <c r="AB44" s="6"/>
      <c r="AC44" s="2"/>
      <c r="AD44" s="40"/>
      <c r="AE44" s="1"/>
      <c r="AF44" s="2"/>
      <c r="AG44" s="9"/>
      <c r="AH44" s="12"/>
      <c r="AI44" s="12"/>
      <c r="AJ44" s="42"/>
      <c r="AK44" s="11"/>
      <c r="AL44" s="9"/>
      <c r="AM44" s="11"/>
      <c r="AN44" s="9"/>
      <c r="AO44" s="9"/>
      <c r="AP44" s="9"/>
      <c r="AQ44" s="50"/>
      <c r="AR44" s="11"/>
      <c r="AS44" s="49"/>
      <c r="AT44" s="12"/>
      <c r="AU44" s="9"/>
      <c r="AV44" s="9"/>
      <c r="AW44" s="9"/>
      <c r="AX44" s="9"/>
      <c r="AY44" s="12"/>
      <c r="AZ44" s="49"/>
      <c r="BA44" s="12"/>
      <c r="BB44" s="9"/>
      <c r="BC44" s="9"/>
      <c r="BD44" s="9"/>
      <c r="BE44" s="9"/>
      <c r="BF44" s="12"/>
      <c r="BG44" s="49"/>
      <c r="BH44" s="12"/>
      <c r="BI44" s="9"/>
      <c r="BJ44" s="9"/>
      <c r="BK44" s="9"/>
      <c r="BL44" s="50"/>
      <c r="BM44" s="12"/>
      <c r="BN44" s="11"/>
      <c r="BO44" s="9"/>
      <c r="BP44" s="11"/>
      <c r="BQ44" s="9"/>
      <c r="BR44" s="43"/>
      <c r="BS44" s="9"/>
      <c r="BT44" s="11"/>
      <c r="BU44" s="9"/>
      <c r="BV44" s="25"/>
      <c r="BW44" s="25"/>
      <c r="BX44" s="25"/>
      <c r="BY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</row>
    <row r="45" spans="1:88" x14ac:dyDescent="0.2">
      <c r="A45" s="25"/>
      <c r="B45" s="2"/>
      <c r="C45" s="1"/>
      <c r="D45" s="1"/>
      <c r="E45" s="1"/>
      <c r="F45" s="2"/>
      <c r="G45" s="6"/>
      <c r="H45" s="2"/>
      <c r="I45" s="2"/>
      <c r="J45" s="3"/>
      <c r="K45" s="3"/>
      <c r="L45" s="1"/>
      <c r="M45" s="1"/>
      <c r="N45" s="1"/>
      <c r="O45" s="40"/>
      <c r="P45" s="40"/>
      <c r="Q45" s="1"/>
      <c r="R45" s="1"/>
      <c r="S45" s="2"/>
      <c r="T45" s="3"/>
      <c r="U45" s="7"/>
      <c r="V45" s="7"/>
      <c r="W45" s="7"/>
      <c r="X45" s="40"/>
      <c r="Y45" s="1"/>
      <c r="Z45" s="1"/>
      <c r="AA45" s="2"/>
      <c r="AB45" s="6"/>
      <c r="AC45" s="2"/>
      <c r="AD45" s="40"/>
      <c r="AE45" s="1"/>
      <c r="AF45" s="2"/>
      <c r="AG45" s="9"/>
      <c r="AH45" s="12"/>
      <c r="AI45" s="12"/>
      <c r="AJ45" s="42"/>
      <c r="AK45" s="11"/>
      <c r="AL45" s="9"/>
      <c r="AM45" s="11"/>
      <c r="AN45" s="9"/>
      <c r="AO45" s="9"/>
      <c r="AP45" s="9"/>
      <c r="AQ45" s="50"/>
      <c r="AR45" s="11"/>
      <c r="AS45" s="49"/>
      <c r="AT45" s="12"/>
      <c r="AU45" s="9"/>
      <c r="AV45" s="9"/>
      <c r="AW45" s="9"/>
      <c r="AX45" s="9"/>
      <c r="AY45" s="12"/>
      <c r="AZ45" s="49"/>
      <c r="BA45" s="12"/>
      <c r="BB45" s="9"/>
      <c r="BC45" s="9"/>
      <c r="BD45" s="9"/>
      <c r="BE45" s="9"/>
      <c r="BF45" s="12"/>
      <c r="BG45" s="49"/>
      <c r="BH45" s="12"/>
      <c r="BI45" s="9"/>
      <c r="BJ45" s="9"/>
      <c r="BK45" s="9"/>
      <c r="BL45" s="50"/>
      <c r="BM45" s="12"/>
      <c r="BN45" s="11"/>
      <c r="BO45" s="9"/>
      <c r="BP45" s="11"/>
      <c r="BQ45" s="9"/>
      <c r="BR45" s="43"/>
      <c r="BS45" s="9"/>
      <c r="BT45" s="11"/>
      <c r="BU45" s="9"/>
      <c r="BV45" s="25"/>
      <c r="BW45" s="25"/>
      <c r="BX45" s="25"/>
      <c r="BY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</row>
    <row r="46" spans="1:88" x14ac:dyDescent="0.2">
      <c r="A46" s="25"/>
      <c r="B46" s="2"/>
      <c r="C46" s="1"/>
      <c r="D46" s="1"/>
      <c r="E46" s="1"/>
      <c r="F46" s="2"/>
      <c r="G46" s="6"/>
      <c r="H46" s="2"/>
      <c r="I46" s="2"/>
      <c r="J46" s="3"/>
      <c r="K46" s="3"/>
      <c r="L46" s="1"/>
      <c r="M46" s="1"/>
      <c r="N46" s="1"/>
      <c r="O46" s="40"/>
      <c r="P46" s="40"/>
      <c r="Q46" s="1"/>
      <c r="R46" s="1"/>
      <c r="S46" s="2"/>
      <c r="T46" s="3"/>
      <c r="U46" s="7"/>
      <c r="V46" s="7"/>
      <c r="W46" s="7"/>
      <c r="X46" s="40"/>
      <c r="Y46" s="1"/>
      <c r="Z46" s="1"/>
      <c r="AA46" s="2"/>
      <c r="AB46" s="6"/>
      <c r="AC46" s="2"/>
      <c r="AD46" s="40"/>
      <c r="AE46" s="1"/>
      <c r="AF46" s="2"/>
      <c r="AG46" s="9"/>
      <c r="AH46" s="12"/>
      <c r="AI46" s="12"/>
      <c r="AJ46" s="42"/>
      <c r="AK46" s="11"/>
      <c r="AL46" s="9"/>
      <c r="AM46" s="11"/>
      <c r="AN46" s="9"/>
      <c r="AO46" s="9"/>
      <c r="AP46" s="9"/>
      <c r="AQ46" s="50"/>
      <c r="AR46" s="11"/>
      <c r="AS46" s="49"/>
      <c r="AT46" s="12"/>
      <c r="AU46" s="9"/>
      <c r="AV46" s="9"/>
      <c r="AW46" s="9"/>
      <c r="AX46" s="9"/>
      <c r="AY46" s="12"/>
      <c r="AZ46" s="49"/>
      <c r="BA46" s="12"/>
      <c r="BB46" s="9"/>
      <c r="BC46" s="9"/>
      <c r="BD46" s="9"/>
      <c r="BE46" s="9"/>
      <c r="BF46" s="12"/>
      <c r="BG46" s="49"/>
      <c r="BH46" s="12"/>
      <c r="BI46" s="9"/>
      <c r="BJ46" s="9"/>
      <c r="BK46" s="9"/>
      <c r="BL46" s="50"/>
      <c r="BM46" s="12"/>
      <c r="BN46" s="11"/>
      <c r="BO46" s="9"/>
      <c r="BP46" s="11"/>
      <c r="BQ46" s="9"/>
      <c r="BR46" s="43"/>
      <c r="BS46" s="9"/>
      <c r="BT46" s="11"/>
      <c r="BU46" s="9"/>
      <c r="BV46" s="25"/>
      <c r="BW46" s="25"/>
      <c r="BX46" s="25"/>
      <c r="BY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</row>
    <row r="47" spans="1:88" x14ac:dyDescent="0.2">
      <c r="A47" s="25"/>
      <c r="B47" s="2"/>
      <c r="C47" s="1"/>
      <c r="D47" s="1"/>
      <c r="E47" s="1"/>
      <c r="F47" s="2"/>
      <c r="G47" s="6"/>
      <c r="H47" s="2"/>
      <c r="I47" s="2"/>
      <c r="J47" s="3"/>
      <c r="K47" s="3"/>
      <c r="L47" s="1"/>
      <c r="M47" s="1"/>
      <c r="N47" s="1"/>
      <c r="O47" s="40"/>
      <c r="P47" s="40"/>
      <c r="Q47" s="1"/>
      <c r="R47" s="1"/>
      <c r="S47" s="2"/>
      <c r="T47" s="3"/>
      <c r="U47" s="7"/>
      <c r="V47" s="7"/>
      <c r="W47" s="7"/>
      <c r="X47" s="40"/>
      <c r="Y47" s="1"/>
      <c r="Z47" s="1"/>
      <c r="AA47" s="2"/>
      <c r="AB47" s="6"/>
      <c r="AC47" s="2"/>
      <c r="AD47" s="40"/>
      <c r="AE47" s="1"/>
      <c r="AF47" s="2"/>
      <c r="AG47" s="9"/>
      <c r="AH47" s="12"/>
      <c r="AI47" s="12"/>
      <c r="AJ47" s="42"/>
      <c r="AK47" s="11"/>
      <c r="AL47" s="9"/>
      <c r="AM47" s="11"/>
      <c r="AN47" s="9"/>
      <c r="AO47" s="9"/>
      <c r="AP47" s="9"/>
      <c r="AQ47" s="50"/>
      <c r="AR47" s="11"/>
      <c r="AS47" s="49"/>
      <c r="AT47" s="12"/>
      <c r="AU47" s="9"/>
      <c r="AV47" s="9"/>
      <c r="AW47" s="9"/>
      <c r="AX47" s="9"/>
      <c r="AY47" s="12"/>
      <c r="AZ47" s="49"/>
      <c r="BA47" s="12"/>
      <c r="BB47" s="9"/>
      <c r="BC47" s="9"/>
      <c r="BD47" s="9"/>
      <c r="BE47" s="9"/>
      <c r="BF47" s="12"/>
      <c r="BG47" s="49"/>
      <c r="BH47" s="12"/>
      <c r="BI47" s="9"/>
      <c r="BJ47" s="9"/>
      <c r="BK47" s="9"/>
      <c r="BL47" s="50"/>
      <c r="BM47" s="12"/>
      <c r="BN47" s="11"/>
      <c r="BO47" s="9"/>
      <c r="BP47" s="11"/>
      <c r="BQ47" s="9"/>
      <c r="BR47" s="43"/>
      <c r="BS47" s="9"/>
      <c r="BT47" s="11"/>
      <c r="BU47" s="9"/>
      <c r="BV47" s="25"/>
      <c r="BW47" s="25"/>
      <c r="BX47" s="25"/>
      <c r="BY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</row>
    <row r="48" spans="1:88" x14ac:dyDescent="0.2">
      <c r="A48" s="25"/>
      <c r="B48" s="2"/>
      <c r="C48" s="1"/>
      <c r="D48" s="1"/>
      <c r="E48" s="1"/>
      <c r="F48" s="2"/>
      <c r="G48" s="6"/>
      <c r="H48" s="2"/>
      <c r="I48" s="2"/>
      <c r="J48" s="3"/>
      <c r="K48" s="3"/>
      <c r="L48" s="1"/>
      <c r="M48" s="1"/>
      <c r="N48" s="1"/>
      <c r="O48" s="40"/>
      <c r="P48" s="40"/>
      <c r="Q48" s="1"/>
      <c r="R48" s="1"/>
      <c r="S48" s="2"/>
      <c r="T48" s="3"/>
      <c r="U48" s="7"/>
      <c r="V48" s="7"/>
      <c r="W48" s="7"/>
      <c r="X48" s="40"/>
      <c r="Y48" s="1"/>
      <c r="Z48" s="1"/>
      <c r="AA48" s="2"/>
      <c r="AB48" s="6"/>
      <c r="AC48" s="2"/>
      <c r="AD48" s="40"/>
      <c r="AE48" s="1"/>
      <c r="AF48" s="2"/>
      <c r="AG48" s="9"/>
      <c r="AH48" s="12"/>
      <c r="AI48" s="12"/>
      <c r="AJ48" s="42"/>
      <c r="AK48" s="11"/>
      <c r="AL48" s="9"/>
      <c r="AM48" s="11"/>
      <c r="AN48" s="9"/>
      <c r="AO48" s="9"/>
      <c r="AP48" s="9"/>
      <c r="AQ48" s="50"/>
      <c r="AR48" s="11"/>
      <c r="AS48" s="49"/>
      <c r="AT48" s="12"/>
      <c r="AU48" s="9"/>
      <c r="AV48" s="9"/>
      <c r="AW48" s="9"/>
      <c r="AX48" s="9"/>
      <c r="AY48" s="12"/>
      <c r="AZ48" s="49"/>
      <c r="BA48" s="12"/>
      <c r="BB48" s="9"/>
      <c r="BC48" s="9"/>
      <c r="BD48" s="9"/>
      <c r="BE48" s="9"/>
      <c r="BF48" s="12"/>
      <c r="BG48" s="49"/>
      <c r="BH48" s="12"/>
      <c r="BI48" s="9"/>
      <c r="BJ48" s="9"/>
      <c r="BK48" s="9"/>
      <c r="BL48" s="50"/>
      <c r="BM48" s="12"/>
      <c r="BN48" s="11"/>
      <c r="BO48" s="9"/>
      <c r="BP48" s="11"/>
      <c r="BQ48" s="9"/>
      <c r="BR48" s="43"/>
      <c r="BS48" s="9"/>
      <c r="BT48" s="11"/>
      <c r="BU48" s="9"/>
      <c r="BV48" s="25"/>
      <c r="BW48" s="25"/>
      <c r="BX48" s="25"/>
      <c r="BY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</row>
    <row r="49" spans="1:88" x14ac:dyDescent="0.2">
      <c r="A49" s="25"/>
      <c r="B49" s="2"/>
      <c r="C49" s="1"/>
      <c r="D49" s="1"/>
      <c r="E49" s="1"/>
      <c r="F49" s="2"/>
      <c r="G49" s="6"/>
      <c r="H49" s="2"/>
      <c r="I49" s="2"/>
      <c r="J49" s="3"/>
      <c r="K49" s="3"/>
      <c r="L49" s="1"/>
      <c r="M49" s="1"/>
      <c r="N49" s="1"/>
      <c r="O49" s="40"/>
      <c r="P49" s="40"/>
      <c r="Q49" s="1"/>
      <c r="R49" s="1"/>
      <c r="S49" s="2"/>
      <c r="T49" s="3"/>
      <c r="U49" s="7"/>
      <c r="V49" s="7"/>
      <c r="W49" s="7"/>
      <c r="X49" s="40"/>
      <c r="Y49" s="1"/>
      <c r="Z49" s="1"/>
      <c r="AA49" s="2"/>
      <c r="AB49" s="6"/>
      <c r="AC49" s="2"/>
      <c r="AD49" s="40"/>
      <c r="AE49" s="1"/>
      <c r="AF49" s="2"/>
      <c r="AG49" s="9"/>
      <c r="AH49" s="12"/>
      <c r="AI49" s="12"/>
      <c r="AJ49" s="42"/>
      <c r="AK49" s="11"/>
      <c r="AL49" s="9"/>
      <c r="AM49" s="11"/>
      <c r="AN49" s="9"/>
      <c r="AO49" s="9"/>
      <c r="AP49" s="9"/>
      <c r="AQ49" s="50"/>
      <c r="AR49" s="11"/>
      <c r="AS49" s="49"/>
      <c r="AT49" s="12"/>
      <c r="AU49" s="9"/>
      <c r="AV49" s="9"/>
      <c r="AW49" s="9"/>
      <c r="AX49" s="9"/>
      <c r="AY49" s="12"/>
      <c r="AZ49" s="49"/>
      <c r="BA49" s="12"/>
      <c r="BB49" s="9"/>
      <c r="BC49" s="9"/>
      <c r="BD49" s="9"/>
      <c r="BE49" s="9"/>
      <c r="BF49" s="12"/>
      <c r="BG49" s="49"/>
      <c r="BH49" s="12"/>
      <c r="BI49" s="9"/>
      <c r="BJ49" s="9"/>
      <c r="BK49" s="9"/>
      <c r="BL49" s="50"/>
      <c r="BM49" s="12"/>
      <c r="BN49" s="11"/>
      <c r="BO49" s="9"/>
      <c r="BP49" s="11"/>
      <c r="BQ49" s="9"/>
      <c r="BR49" s="43"/>
      <c r="BS49" s="9"/>
      <c r="BT49" s="11"/>
      <c r="BU49" s="9"/>
      <c r="BV49" s="25"/>
      <c r="BW49" s="25"/>
      <c r="BX49" s="25"/>
      <c r="BY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</row>
    <row r="50" spans="1:88" x14ac:dyDescent="0.2">
      <c r="A50" s="25"/>
      <c r="B50" s="2"/>
      <c r="C50" s="1"/>
      <c r="D50" s="1"/>
      <c r="E50" s="1"/>
      <c r="F50" s="2"/>
      <c r="G50" s="6"/>
      <c r="H50" s="2"/>
      <c r="I50" s="2"/>
      <c r="J50" s="3"/>
      <c r="K50" s="3"/>
      <c r="L50" s="1"/>
      <c r="M50" s="1"/>
      <c r="N50" s="1"/>
      <c r="O50" s="40"/>
      <c r="P50" s="40"/>
      <c r="Q50" s="1"/>
      <c r="R50" s="1"/>
      <c r="S50" s="2"/>
      <c r="T50" s="3"/>
      <c r="U50" s="7"/>
      <c r="V50" s="7"/>
      <c r="W50" s="7"/>
      <c r="X50" s="40"/>
      <c r="Y50" s="1"/>
      <c r="Z50" s="1"/>
      <c r="AA50" s="2"/>
      <c r="AB50" s="6"/>
      <c r="AC50" s="2"/>
      <c r="AD50" s="40"/>
      <c r="AE50" s="1"/>
      <c r="AF50" s="2"/>
      <c r="AG50" s="9"/>
      <c r="AH50" s="12"/>
      <c r="AI50" s="12"/>
      <c r="AJ50" s="42"/>
      <c r="AK50" s="11"/>
      <c r="AL50" s="9"/>
      <c r="AM50" s="11"/>
      <c r="AN50" s="9"/>
      <c r="AO50" s="9"/>
      <c r="AP50" s="9"/>
      <c r="AQ50" s="50"/>
      <c r="AR50" s="11"/>
      <c r="AS50" s="49"/>
      <c r="AT50" s="12"/>
      <c r="AU50" s="9"/>
      <c r="AV50" s="9"/>
      <c r="AW50" s="9"/>
      <c r="AX50" s="9"/>
      <c r="AY50" s="12"/>
      <c r="AZ50" s="49"/>
      <c r="BA50" s="12"/>
      <c r="BB50" s="9"/>
      <c r="BC50" s="9"/>
      <c r="BD50" s="9"/>
      <c r="BE50" s="9"/>
      <c r="BF50" s="12"/>
      <c r="BG50" s="49"/>
      <c r="BH50" s="12"/>
      <c r="BI50" s="9"/>
      <c r="BJ50" s="9"/>
      <c r="BK50" s="9"/>
      <c r="BL50" s="50"/>
      <c r="BM50" s="12"/>
      <c r="BN50" s="11"/>
      <c r="BO50" s="9"/>
      <c r="BP50" s="11"/>
      <c r="BQ50" s="9"/>
      <c r="BR50" s="43"/>
      <c r="BS50" s="9"/>
      <c r="BT50" s="11"/>
      <c r="BU50" s="9"/>
      <c r="BV50" s="25"/>
      <c r="BW50" s="25"/>
      <c r="BX50" s="25"/>
      <c r="BY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</row>
    <row r="51" spans="1:88" x14ac:dyDescent="0.2">
      <c r="A51" s="25"/>
      <c r="B51" s="2"/>
      <c r="C51" s="1"/>
      <c r="D51" s="1"/>
      <c r="E51" s="1"/>
      <c r="F51" s="2"/>
      <c r="G51" s="6"/>
      <c r="H51" s="2"/>
      <c r="I51" s="2"/>
      <c r="J51" s="3"/>
      <c r="K51" s="3"/>
      <c r="L51" s="1"/>
      <c r="M51" s="1"/>
      <c r="N51" s="1"/>
      <c r="O51" s="40"/>
      <c r="P51" s="40"/>
      <c r="Q51" s="1"/>
      <c r="R51" s="1"/>
      <c r="S51" s="2"/>
      <c r="T51" s="3"/>
      <c r="U51" s="7"/>
      <c r="V51" s="7"/>
      <c r="W51" s="7"/>
      <c r="X51" s="40"/>
      <c r="Y51" s="1"/>
      <c r="Z51" s="1"/>
      <c r="AA51" s="2"/>
      <c r="AB51" s="6"/>
      <c r="AC51" s="2"/>
      <c r="AD51" s="40"/>
      <c r="AE51" s="1"/>
      <c r="AF51" s="2"/>
      <c r="AG51" s="9"/>
      <c r="AH51" s="12"/>
      <c r="AI51" s="12"/>
      <c r="AJ51" s="42"/>
      <c r="AK51" s="11"/>
      <c r="AL51" s="9"/>
      <c r="AM51" s="11"/>
      <c r="AN51" s="9"/>
      <c r="AO51" s="9"/>
      <c r="AP51" s="9"/>
      <c r="AQ51" s="50"/>
      <c r="AR51" s="11"/>
      <c r="AS51" s="49"/>
      <c r="AT51" s="12"/>
      <c r="AU51" s="9"/>
      <c r="AV51" s="9"/>
      <c r="AW51" s="9"/>
      <c r="AX51" s="9"/>
      <c r="AY51" s="12"/>
      <c r="AZ51" s="49"/>
      <c r="BA51" s="12"/>
      <c r="BB51" s="9"/>
      <c r="BC51" s="9"/>
      <c r="BD51" s="9"/>
      <c r="BE51" s="9"/>
      <c r="BF51" s="12"/>
      <c r="BG51" s="49"/>
      <c r="BH51" s="12"/>
      <c r="BI51" s="9"/>
      <c r="BJ51" s="9"/>
      <c r="BK51" s="9"/>
      <c r="BL51" s="50"/>
      <c r="BM51" s="12"/>
      <c r="BN51" s="11"/>
      <c r="BO51" s="9"/>
      <c r="BP51" s="11"/>
      <c r="BQ51" s="9"/>
      <c r="BR51" s="43"/>
      <c r="BS51" s="9"/>
      <c r="BT51" s="11"/>
      <c r="BU51" s="9"/>
      <c r="BV51" s="25"/>
      <c r="BW51" s="25"/>
      <c r="BX51" s="25"/>
      <c r="BY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</row>
    <row r="52" spans="1:88" x14ac:dyDescent="0.2">
      <c r="A52" s="25"/>
      <c r="B52" s="2"/>
      <c r="C52" s="1"/>
      <c r="D52" s="1"/>
      <c r="E52" s="1"/>
      <c r="F52" s="2"/>
      <c r="G52" s="6"/>
      <c r="H52" s="2"/>
      <c r="I52" s="2"/>
      <c r="J52" s="3"/>
      <c r="K52" s="3"/>
      <c r="L52" s="1"/>
      <c r="M52" s="1"/>
      <c r="N52" s="1"/>
      <c r="O52" s="40"/>
      <c r="P52" s="40"/>
      <c r="Q52" s="1"/>
      <c r="R52" s="1"/>
      <c r="S52" s="2"/>
      <c r="T52" s="3"/>
      <c r="U52" s="7"/>
      <c r="V52" s="7"/>
      <c r="W52" s="7"/>
      <c r="X52" s="40"/>
      <c r="Y52" s="1"/>
      <c r="Z52" s="1"/>
      <c r="AA52" s="2"/>
      <c r="AB52" s="6"/>
      <c r="AC52" s="2"/>
      <c r="AD52" s="40"/>
      <c r="AE52" s="1"/>
      <c r="AF52" s="2"/>
      <c r="AG52" s="9"/>
      <c r="AH52" s="12"/>
      <c r="AI52" s="12"/>
      <c r="AJ52" s="42"/>
      <c r="AK52" s="11"/>
      <c r="AL52" s="9"/>
      <c r="AM52" s="11"/>
      <c r="AN52" s="9"/>
      <c r="AO52" s="9"/>
      <c r="AP52" s="9"/>
      <c r="AQ52" s="50"/>
      <c r="AR52" s="11"/>
      <c r="AS52" s="49"/>
      <c r="AT52" s="12"/>
      <c r="AU52" s="9"/>
      <c r="AV52" s="9"/>
      <c r="AW52" s="9"/>
      <c r="AX52" s="9"/>
      <c r="AY52" s="12"/>
      <c r="AZ52" s="49"/>
      <c r="BA52" s="12"/>
      <c r="BB52" s="9"/>
      <c r="BC52" s="9"/>
      <c r="BD52" s="9"/>
      <c r="BE52" s="9"/>
      <c r="BF52" s="12"/>
      <c r="BG52" s="49"/>
      <c r="BH52" s="12"/>
      <c r="BI52" s="9"/>
      <c r="BJ52" s="9"/>
      <c r="BK52" s="9"/>
      <c r="BL52" s="50"/>
      <c r="BM52" s="12"/>
      <c r="BN52" s="11"/>
      <c r="BO52" s="9"/>
      <c r="BP52" s="11"/>
      <c r="BQ52" s="9"/>
      <c r="BR52" s="43"/>
      <c r="BS52" s="9"/>
      <c r="BT52" s="11"/>
      <c r="BU52" s="9"/>
      <c r="BV52" s="25"/>
      <c r="BW52" s="25"/>
      <c r="BX52" s="25"/>
      <c r="BY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</row>
    <row r="53" spans="1:88" x14ac:dyDescent="0.2">
      <c r="A53" s="25"/>
      <c r="B53" s="2"/>
      <c r="C53" s="1"/>
      <c r="D53" s="1"/>
      <c r="E53" s="1"/>
      <c r="F53" s="2"/>
      <c r="G53" s="6"/>
      <c r="H53" s="2"/>
      <c r="I53" s="2"/>
      <c r="J53" s="3"/>
      <c r="K53" s="3"/>
      <c r="L53" s="1"/>
      <c r="M53" s="1"/>
      <c r="N53" s="1"/>
      <c r="O53" s="40"/>
      <c r="P53" s="40"/>
      <c r="Q53" s="1"/>
      <c r="R53" s="1"/>
      <c r="S53" s="2"/>
      <c r="T53" s="3"/>
      <c r="U53" s="7"/>
      <c r="V53" s="7"/>
      <c r="W53" s="7"/>
      <c r="X53" s="40"/>
      <c r="Y53" s="1"/>
      <c r="Z53" s="1"/>
      <c r="AA53" s="2"/>
      <c r="AB53" s="6"/>
      <c r="AC53" s="2"/>
      <c r="AD53" s="40"/>
      <c r="AE53" s="1"/>
      <c r="AF53" s="2"/>
      <c r="AG53" s="9"/>
      <c r="AH53" s="12"/>
      <c r="AI53" s="12"/>
      <c r="AJ53" s="42"/>
      <c r="AK53" s="11"/>
      <c r="AL53" s="9"/>
      <c r="AM53" s="11"/>
      <c r="AN53" s="9"/>
      <c r="AO53" s="9"/>
      <c r="AP53" s="9"/>
      <c r="AQ53" s="50"/>
      <c r="AR53" s="11"/>
      <c r="AS53" s="49"/>
      <c r="AT53" s="12"/>
      <c r="AU53" s="9"/>
      <c r="AV53" s="9"/>
      <c r="AW53" s="9"/>
      <c r="AX53" s="9"/>
      <c r="AY53" s="12"/>
      <c r="AZ53" s="49"/>
      <c r="BA53" s="12"/>
      <c r="BB53" s="9"/>
      <c r="BC53" s="9"/>
      <c r="BD53" s="9"/>
      <c r="BE53" s="9"/>
      <c r="BF53" s="12"/>
      <c r="BG53" s="49"/>
      <c r="BH53" s="12"/>
      <c r="BI53" s="9"/>
      <c r="BJ53" s="9"/>
      <c r="BK53" s="9"/>
      <c r="BL53" s="50"/>
      <c r="BM53" s="12"/>
      <c r="BN53" s="11"/>
      <c r="BO53" s="9"/>
      <c r="BP53" s="11"/>
      <c r="BQ53" s="9"/>
      <c r="BR53" s="43"/>
      <c r="BS53" s="9"/>
      <c r="BT53" s="11"/>
      <c r="BU53" s="9"/>
      <c r="BV53" s="25"/>
      <c r="BW53" s="25"/>
      <c r="BX53" s="25"/>
      <c r="BY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</row>
    <row r="54" spans="1:88" x14ac:dyDescent="0.2">
      <c r="A54" s="25"/>
      <c r="B54" s="2"/>
      <c r="C54" s="1"/>
      <c r="D54" s="1"/>
      <c r="E54" s="1"/>
      <c r="F54" s="2"/>
      <c r="G54" s="6"/>
      <c r="H54" s="2"/>
      <c r="I54" s="2"/>
      <c r="J54" s="3"/>
      <c r="K54" s="3"/>
      <c r="L54" s="1"/>
      <c r="M54" s="1"/>
      <c r="N54" s="1"/>
      <c r="O54" s="40"/>
      <c r="P54" s="40"/>
      <c r="Q54" s="1"/>
      <c r="R54" s="1"/>
      <c r="S54" s="2"/>
      <c r="T54" s="3"/>
      <c r="U54" s="7"/>
      <c r="V54" s="7"/>
      <c r="W54" s="7"/>
      <c r="X54" s="40"/>
      <c r="Y54" s="1"/>
      <c r="Z54" s="1"/>
      <c r="AA54" s="2"/>
      <c r="AB54" s="6"/>
      <c r="AC54" s="2"/>
      <c r="AD54" s="40"/>
      <c r="AE54" s="1"/>
      <c r="AF54" s="2"/>
      <c r="AG54" s="9"/>
      <c r="AH54" s="12"/>
      <c r="AI54" s="12"/>
      <c r="AJ54" s="42"/>
      <c r="AK54" s="11"/>
      <c r="AL54" s="9"/>
      <c r="AM54" s="11"/>
      <c r="AN54" s="9"/>
      <c r="AO54" s="9"/>
      <c r="AP54" s="9"/>
      <c r="AQ54" s="50"/>
      <c r="AR54" s="11"/>
      <c r="AS54" s="49"/>
      <c r="AT54" s="12"/>
      <c r="AU54" s="9"/>
      <c r="AV54" s="9"/>
      <c r="AW54" s="9"/>
      <c r="AX54" s="9"/>
      <c r="AY54" s="12"/>
      <c r="AZ54" s="49"/>
      <c r="BA54" s="12"/>
      <c r="BB54" s="9"/>
      <c r="BC54" s="9"/>
      <c r="BD54" s="9"/>
      <c r="BE54" s="9"/>
      <c r="BF54" s="12"/>
      <c r="BG54" s="49"/>
      <c r="BH54" s="12"/>
      <c r="BI54" s="9"/>
      <c r="BJ54" s="9"/>
      <c r="BK54" s="9"/>
      <c r="BL54" s="50"/>
      <c r="BM54" s="12"/>
      <c r="BN54" s="11"/>
      <c r="BO54" s="9"/>
      <c r="BP54" s="11"/>
      <c r="BQ54" s="9"/>
      <c r="BR54" s="43"/>
      <c r="BS54" s="9"/>
      <c r="BT54" s="11"/>
      <c r="BU54" s="9"/>
      <c r="BV54" s="25"/>
      <c r="BW54" s="25"/>
      <c r="BX54" s="25"/>
      <c r="BY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</row>
    <row r="55" spans="1:88" x14ac:dyDescent="0.2">
      <c r="A55" s="25"/>
      <c r="B55" s="2"/>
      <c r="C55" s="1"/>
      <c r="D55" s="1"/>
      <c r="E55" s="1"/>
      <c r="F55" s="2"/>
      <c r="G55" s="6"/>
      <c r="H55" s="2"/>
      <c r="I55" s="2"/>
      <c r="J55" s="3"/>
      <c r="K55" s="3"/>
      <c r="L55" s="1"/>
      <c r="M55" s="1"/>
      <c r="N55" s="1"/>
      <c r="O55" s="40"/>
      <c r="P55" s="40"/>
      <c r="Q55" s="1"/>
      <c r="R55" s="1"/>
      <c r="S55" s="2"/>
      <c r="T55" s="3"/>
      <c r="U55" s="7"/>
      <c r="V55" s="7"/>
      <c r="W55" s="7"/>
      <c r="X55" s="40"/>
      <c r="Y55" s="1"/>
      <c r="Z55" s="1"/>
      <c r="AA55" s="2"/>
      <c r="AB55" s="6"/>
      <c r="AC55" s="2"/>
      <c r="AD55" s="40"/>
      <c r="AE55" s="1"/>
      <c r="AF55" s="2"/>
      <c r="AG55" s="9"/>
      <c r="AH55" s="12"/>
      <c r="AI55" s="12"/>
      <c r="AJ55" s="42"/>
      <c r="AK55" s="11"/>
      <c r="AL55" s="9"/>
      <c r="AM55" s="11"/>
      <c r="AN55" s="9"/>
      <c r="AO55" s="9"/>
      <c r="AP55" s="9"/>
      <c r="AQ55" s="50"/>
      <c r="AR55" s="11"/>
      <c r="AS55" s="49"/>
      <c r="AT55" s="12"/>
      <c r="AU55" s="9"/>
      <c r="AV55" s="9"/>
      <c r="AW55" s="9"/>
      <c r="AX55" s="9"/>
      <c r="AY55" s="12"/>
      <c r="AZ55" s="49"/>
      <c r="BA55" s="12"/>
      <c r="BB55" s="9"/>
      <c r="BC55" s="9"/>
      <c r="BD55" s="9"/>
      <c r="BE55" s="9"/>
      <c r="BF55" s="12"/>
      <c r="BG55" s="49"/>
      <c r="BH55" s="12"/>
      <c r="BI55" s="9"/>
      <c r="BJ55" s="9"/>
      <c r="BK55" s="9"/>
      <c r="BL55" s="50"/>
      <c r="BM55" s="12"/>
      <c r="BN55" s="11"/>
      <c r="BO55" s="9"/>
      <c r="BP55" s="11"/>
      <c r="BQ55" s="9"/>
      <c r="BR55" s="43"/>
      <c r="BS55" s="9"/>
      <c r="BT55" s="11"/>
      <c r="BU55" s="9"/>
      <c r="BV55" s="25"/>
      <c r="BW55" s="25"/>
      <c r="BX55" s="25"/>
      <c r="BY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</row>
    <row r="56" spans="1:88" x14ac:dyDescent="0.2">
      <c r="A56" s="25"/>
      <c r="B56" s="2"/>
      <c r="C56" s="1"/>
      <c r="D56" s="1"/>
      <c r="E56" s="1"/>
      <c r="F56" s="2"/>
      <c r="G56" s="6"/>
      <c r="H56" s="2"/>
      <c r="I56" s="2"/>
      <c r="J56" s="3"/>
      <c r="K56" s="3"/>
      <c r="L56" s="1"/>
      <c r="M56" s="1"/>
      <c r="N56" s="1"/>
      <c r="O56" s="40"/>
      <c r="P56" s="40"/>
      <c r="Q56" s="1"/>
      <c r="R56" s="1"/>
      <c r="S56" s="2"/>
      <c r="T56" s="3"/>
      <c r="U56" s="7"/>
      <c r="V56" s="7"/>
      <c r="W56" s="7"/>
      <c r="X56" s="40"/>
      <c r="Y56" s="1"/>
      <c r="Z56" s="1"/>
      <c r="AA56" s="2"/>
      <c r="AB56" s="6"/>
      <c r="AC56" s="2"/>
      <c r="AD56" s="40"/>
      <c r="AE56" s="1"/>
      <c r="AF56" s="2"/>
      <c r="AG56" s="9"/>
      <c r="AH56" s="12"/>
      <c r="AI56" s="12"/>
      <c r="AJ56" s="42"/>
      <c r="AK56" s="11"/>
      <c r="AL56" s="9"/>
      <c r="AM56" s="11"/>
      <c r="AN56" s="9"/>
      <c r="AO56" s="9"/>
      <c r="AP56" s="9"/>
      <c r="AQ56" s="50"/>
      <c r="AR56" s="11"/>
      <c r="AS56" s="49"/>
      <c r="AT56" s="12"/>
      <c r="AU56" s="9"/>
      <c r="AV56" s="9"/>
      <c r="AW56" s="9"/>
      <c r="AX56" s="9"/>
      <c r="AY56" s="12"/>
      <c r="AZ56" s="49"/>
      <c r="BA56" s="12"/>
      <c r="BB56" s="9"/>
      <c r="BC56" s="9"/>
      <c r="BD56" s="9"/>
      <c r="BE56" s="9"/>
      <c r="BF56" s="12"/>
      <c r="BG56" s="49"/>
      <c r="BH56" s="12"/>
      <c r="BI56" s="9"/>
      <c r="BJ56" s="9"/>
      <c r="BK56" s="9"/>
      <c r="BL56" s="50"/>
      <c r="BM56" s="12"/>
      <c r="BN56" s="11"/>
      <c r="BO56" s="9"/>
      <c r="BP56" s="11"/>
      <c r="BQ56" s="9"/>
      <c r="BR56" s="43"/>
      <c r="BS56" s="9"/>
      <c r="BT56" s="11"/>
      <c r="BU56" s="9"/>
      <c r="BV56" s="25"/>
      <c r="BW56" s="25"/>
      <c r="BX56" s="25"/>
      <c r="BY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</row>
    <row r="57" spans="1:88" x14ac:dyDescent="0.2">
      <c r="A57" s="25"/>
      <c r="B57" s="2"/>
      <c r="C57" s="1"/>
      <c r="D57" s="1"/>
      <c r="E57" s="1"/>
      <c r="F57" s="2"/>
      <c r="G57" s="6"/>
      <c r="H57" s="2"/>
      <c r="I57" s="2"/>
      <c r="J57" s="3"/>
      <c r="K57" s="3"/>
      <c r="L57" s="1"/>
      <c r="M57" s="1"/>
      <c r="N57" s="1"/>
      <c r="O57" s="40"/>
      <c r="P57" s="40"/>
      <c r="Q57" s="1"/>
      <c r="R57" s="1"/>
      <c r="S57" s="2"/>
      <c r="T57" s="3"/>
      <c r="U57" s="7"/>
      <c r="V57" s="7"/>
      <c r="W57" s="7"/>
      <c r="X57" s="40"/>
      <c r="Y57" s="1"/>
      <c r="Z57" s="1"/>
      <c r="AA57" s="2"/>
      <c r="AB57" s="6"/>
      <c r="AC57" s="2"/>
      <c r="AD57" s="40"/>
      <c r="AE57" s="1"/>
      <c r="AF57" s="2"/>
      <c r="AG57" s="9"/>
      <c r="AH57" s="12"/>
      <c r="AI57" s="12"/>
      <c r="AJ57" s="42"/>
      <c r="AK57" s="11"/>
      <c r="AL57" s="9"/>
      <c r="AM57" s="11"/>
      <c r="AN57" s="9"/>
      <c r="AO57" s="9"/>
      <c r="AP57" s="9"/>
      <c r="AQ57" s="50"/>
      <c r="AR57" s="11"/>
      <c r="AS57" s="49"/>
      <c r="AT57" s="12"/>
      <c r="AU57" s="9"/>
      <c r="AV57" s="9"/>
      <c r="AW57" s="9"/>
      <c r="AX57" s="9"/>
      <c r="AY57" s="12"/>
      <c r="AZ57" s="49"/>
      <c r="BA57" s="12"/>
      <c r="BB57" s="9"/>
      <c r="BC57" s="9"/>
      <c r="BD57" s="9"/>
      <c r="BE57" s="9"/>
      <c r="BF57" s="12"/>
      <c r="BG57" s="49"/>
      <c r="BH57" s="12"/>
      <c r="BI57" s="9"/>
      <c r="BJ57" s="9"/>
      <c r="BK57" s="9"/>
      <c r="BL57" s="50"/>
      <c r="BM57" s="12"/>
      <c r="BN57" s="11"/>
      <c r="BO57" s="9"/>
      <c r="BP57" s="11"/>
      <c r="BQ57" s="9"/>
      <c r="BR57" s="43"/>
      <c r="BS57" s="9"/>
      <c r="BT57" s="11"/>
      <c r="BU57" s="9"/>
      <c r="BV57" s="25"/>
      <c r="BW57" s="25"/>
      <c r="BX57" s="25"/>
      <c r="BY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</row>
    <row r="58" spans="1:88" x14ac:dyDescent="0.2">
      <c r="A58" s="25"/>
      <c r="B58" s="2"/>
      <c r="C58" s="1"/>
      <c r="D58" s="1"/>
      <c r="E58" s="1"/>
      <c r="F58" s="2"/>
      <c r="G58" s="6"/>
      <c r="H58" s="2"/>
      <c r="I58" s="2"/>
      <c r="J58" s="3"/>
      <c r="K58" s="3"/>
      <c r="L58" s="1"/>
      <c r="M58" s="1"/>
      <c r="N58" s="1"/>
      <c r="O58" s="40"/>
      <c r="P58" s="40"/>
      <c r="Q58" s="1"/>
      <c r="R58" s="1"/>
      <c r="S58" s="2"/>
      <c r="T58" s="3"/>
      <c r="U58" s="7"/>
      <c r="V58" s="7"/>
      <c r="W58" s="7"/>
      <c r="X58" s="40"/>
      <c r="Y58" s="1"/>
      <c r="Z58" s="1"/>
      <c r="AA58" s="2"/>
      <c r="AB58" s="6"/>
      <c r="AC58" s="2"/>
      <c r="AD58" s="40"/>
      <c r="AE58" s="1"/>
      <c r="AF58" s="2"/>
      <c r="AG58" s="9"/>
      <c r="AH58" s="12"/>
      <c r="AI58" s="12"/>
      <c r="AJ58" s="42"/>
      <c r="AK58" s="11"/>
      <c r="AL58" s="9"/>
      <c r="AM58" s="11"/>
      <c r="AN58" s="9"/>
      <c r="AO58" s="9"/>
      <c r="AP58" s="9"/>
      <c r="AQ58" s="50"/>
      <c r="AR58" s="11"/>
      <c r="AS58" s="49"/>
      <c r="AT58" s="12"/>
      <c r="AU58" s="9"/>
      <c r="AV58" s="9"/>
      <c r="AW58" s="9"/>
      <c r="AX58" s="9"/>
      <c r="AY58" s="12"/>
      <c r="AZ58" s="49"/>
      <c r="BA58" s="12"/>
      <c r="BB58" s="9"/>
      <c r="BC58" s="9"/>
      <c r="BD58" s="9"/>
      <c r="BE58" s="9"/>
      <c r="BF58" s="12"/>
      <c r="BG58" s="49"/>
      <c r="BH58" s="12"/>
      <c r="BI58" s="9"/>
      <c r="BJ58" s="9"/>
      <c r="BK58" s="9"/>
      <c r="BL58" s="50"/>
      <c r="BM58" s="12"/>
      <c r="BN58" s="11"/>
      <c r="BO58" s="9"/>
      <c r="BP58" s="11"/>
      <c r="BQ58" s="9"/>
      <c r="BR58" s="43"/>
      <c r="BS58" s="9"/>
      <c r="BT58" s="11"/>
      <c r="BU58" s="9"/>
      <c r="BV58" s="25"/>
      <c r="BW58" s="25"/>
      <c r="BX58" s="25"/>
      <c r="BY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</row>
    <row r="59" spans="1:88" x14ac:dyDescent="0.2">
      <c r="A59" s="25"/>
      <c r="B59" s="2"/>
      <c r="C59" s="1"/>
      <c r="D59" s="1"/>
      <c r="E59" s="1"/>
      <c r="F59" s="2"/>
      <c r="G59" s="6"/>
      <c r="H59" s="2"/>
      <c r="I59" s="2"/>
      <c r="J59" s="3"/>
      <c r="K59" s="3"/>
      <c r="L59" s="1"/>
      <c r="M59" s="1"/>
      <c r="N59" s="1"/>
      <c r="O59" s="40"/>
      <c r="P59" s="40"/>
      <c r="Q59" s="1"/>
      <c r="R59" s="1"/>
      <c r="S59" s="2"/>
      <c r="T59" s="3"/>
      <c r="U59" s="7"/>
      <c r="V59" s="7"/>
      <c r="W59" s="7"/>
      <c r="X59" s="40"/>
      <c r="Y59" s="1"/>
      <c r="Z59" s="1"/>
      <c r="AA59" s="2"/>
      <c r="AB59" s="6"/>
      <c r="AC59" s="2"/>
      <c r="AD59" s="40"/>
      <c r="AE59" s="1"/>
      <c r="AF59" s="2"/>
      <c r="AG59" s="9"/>
      <c r="AH59" s="12"/>
      <c r="AI59" s="12"/>
      <c r="AJ59" s="42"/>
      <c r="AK59" s="11"/>
      <c r="AL59" s="9"/>
      <c r="AM59" s="11"/>
      <c r="AN59" s="9"/>
      <c r="AO59" s="9"/>
      <c r="AP59" s="9"/>
      <c r="AQ59" s="50"/>
      <c r="AR59" s="11"/>
      <c r="AS59" s="49"/>
      <c r="AT59" s="12"/>
      <c r="AU59" s="9"/>
      <c r="AV59" s="9"/>
      <c r="AW59" s="9"/>
      <c r="AX59" s="9"/>
      <c r="AY59" s="12"/>
      <c r="AZ59" s="49"/>
      <c r="BA59" s="12"/>
      <c r="BB59" s="9"/>
      <c r="BC59" s="9"/>
      <c r="BD59" s="9"/>
      <c r="BE59" s="9"/>
      <c r="BF59" s="12"/>
      <c r="BG59" s="49"/>
      <c r="BH59" s="12"/>
      <c r="BI59" s="9"/>
      <c r="BJ59" s="9"/>
      <c r="BK59" s="9"/>
      <c r="BL59" s="50"/>
      <c r="BM59" s="12"/>
      <c r="BN59" s="11"/>
      <c r="BO59" s="9"/>
      <c r="BP59" s="11"/>
      <c r="BQ59" s="9"/>
      <c r="BR59" s="43"/>
      <c r="BS59" s="9"/>
      <c r="BT59" s="11"/>
      <c r="BU59" s="9"/>
      <c r="BV59" s="25"/>
      <c r="BW59" s="25"/>
      <c r="BX59" s="25"/>
      <c r="BY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</row>
    <row r="60" spans="1:88" x14ac:dyDescent="0.2">
      <c r="A60" s="25"/>
      <c r="B60" s="2"/>
      <c r="C60" s="1"/>
      <c r="D60" s="1"/>
      <c r="E60" s="1"/>
      <c r="F60" s="2"/>
      <c r="G60" s="6"/>
      <c r="H60" s="2"/>
      <c r="I60" s="2"/>
      <c r="J60" s="3"/>
      <c r="K60" s="3"/>
      <c r="L60" s="1"/>
      <c r="M60" s="1"/>
      <c r="N60" s="1"/>
      <c r="O60" s="40"/>
      <c r="P60" s="40"/>
      <c r="Q60" s="1"/>
      <c r="R60" s="1"/>
      <c r="S60" s="2"/>
      <c r="T60" s="3"/>
      <c r="U60" s="7"/>
      <c r="V60" s="7"/>
      <c r="W60" s="7"/>
      <c r="X60" s="40"/>
      <c r="Y60" s="1"/>
      <c r="Z60" s="1"/>
      <c r="AA60" s="2"/>
      <c r="AB60" s="6"/>
      <c r="AC60" s="2"/>
      <c r="AD60" s="40"/>
      <c r="AE60" s="1"/>
      <c r="AF60" s="2"/>
      <c r="AG60" s="9"/>
      <c r="AH60" s="12"/>
      <c r="AI60" s="12"/>
      <c r="AJ60" s="42"/>
      <c r="AK60" s="11"/>
      <c r="AL60" s="9"/>
      <c r="AM60" s="11"/>
      <c r="AN60" s="9"/>
      <c r="AO60" s="9"/>
      <c r="AP60" s="9"/>
      <c r="AQ60" s="50"/>
      <c r="AR60" s="11"/>
      <c r="AS60" s="49"/>
      <c r="AT60" s="12"/>
      <c r="AU60" s="9"/>
      <c r="AV60" s="9"/>
      <c r="AW60" s="9"/>
      <c r="AX60" s="9"/>
      <c r="AY60" s="12"/>
      <c r="AZ60" s="49"/>
      <c r="BA60" s="12"/>
      <c r="BB60" s="9"/>
      <c r="BC60" s="9"/>
      <c r="BD60" s="9"/>
      <c r="BE60" s="9"/>
      <c r="BF60" s="12"/>
      <c r="BG60" s="49"/>
      <c r="BH60" s="12"/>
      <c r="BI60" s="9"/>
      <c r="BJ60" s="9"/>
      <c r="BK60" s="9"/>
      <c r="BL60" s="50"/>
      <c r="BM60" s="12"/>
      <c r="BN60" s="11"/>
      <c r="BO60" s="9"/>
      <c r="BP60" s="11"/>
      <c r="BQ60" s="9"/>
      <c r="BR60" s="43"/>
      <c r="BS60" s="9"/>
      <c r="BT60" s="11"/>
      <c r="BU60" s="9"/>
      <c r="BV60" s="25"/>
      <c r="BW60" s="25"/>
      <c r="BX60" s="25"/>
      <c r="BY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</row>
    <row r="61" spans="1:88" x14ac:dyDescent="0.2">
      <c r="A61" s="25"/>
      <c r="B61" s="2"/>
      <c r="C61" s="1"/>
      <c r="D61" s="1"/>
      <c r="E61" s="1"/>
      <c r="F61" s="2"/>
      <c r="G61" s="6"/>
      <c r="H61" s="2"/>
      <c r="I61" s="2"/>
      <c r="J61" s="3"/>
      <c r="K61" s="3"/>
      <c r="L61" s="1"/>
      <c r="M61" s="1"/>
      <c r="N61" s="1"/>
      <c r="O61" s="40"/>
      <c r="P61" s="40"/>
      <c r="Q61" s="1"/>
      <c r="R61" s="1"/>
      <c r="S61" s="2"/>
      <c r="T61" s="3"/>
      <c r="U61" s="7"/>
      <c r="V61" s="7"/>
      <c r="W61" s="7"/>
      <c r="X61" s="40"/>
      <c r="Y61" s="1"/>
      <c r="Z61" s="1"/>
      <c r="AA61" s="2"/>
      <c r="AB61" s="6"/>
      <c r="AC61" s="2"/>
      <c r="AD61" s="40"/>
      <c r="AE61" s="1"/>
      <c r="AF61" s="2"/>
      <c r="AG61" s="9"/>
      <c r="AH61" s="12"/>
      <c r="AI61" s="12"/>
      <c r="AJ61" s="42"/>
      <c r="AK61" s="11"/>
      <c r="AL61" s="9"/>
      <c r="AM61" s="11"/>
      <c r="AN61" s="9"/>
      <c r="AO61" s="9"/>
      <c r="AP61" s="9"/>
      <c r="AQ61" s="50"/>
      <c r="AR61" s="11"/>
      <c r="AS61" s="49"/>
      <c r="AT61" s="12"/>
      <c r="AU61" s="9"/>
      <c r="AV61" s="9"/>
      <c r="AW61" s="9"/>
      <c r="AX61" s="9"/>
      <c r="AY61" s="12"/>
      <c r="AZ61" s="49"/>
      <c r="BA61" s="12"/>
      <c r="BB61" s="9"/>
      <c r="BC61" s="9"/>
      <c r="BD61" s="9"/>
      <c r="BE61" s="9"/>
      <c r="BF61" s="12"/>
      <c r="BG61" s="49"/>
      <c r="BH61" s="12"/>
      <c r="BI61" s="9"/>
      <c r="BJ61" s="9"/>
      <c r="BK61" s="9"/>
      <c r="BL61" s="50"/>
      <c r="BM61" s="12"/>
      <c r="BN61" s="11"/>
      <c r="BO61" s="9"/>
      <c r="BP61" s="11"/>
      <c r="BQ61" s="9"/>
      <c r="BR61" s="43"/>
      <c r="BS61" s="9"/>
      <c r="BT61" s="11"/>
      <c r="BU61" s="9"/>
      <c r="BV61" s="25"/>
      <c r="BW61" s="25"/>
      <c r="BX61" s="25"/>
      <c r="BY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</row>
    <row r="62" spans="1:88" x14ac:dyDescent="0.2">
      <c r="A62" s="25"/>
      <c r="B62" s="2"/>
      <c r="C62" s="1"/>
      <c r="D62" s="1"/>
      <c r="E62" s="1"/>
      <c r="F62" s="2"/>
      <c r="G62" s="6"/>
      <c r="H62" s="2"/>
      <c r="I62" s="2"/>
      <c r="J62" s="3"/>
      <c r="K62" s="3"/>
      <c r="L62" s="1"/>
      <c r="M62" s="1"/>
      <c r="N62" s="1"/>
      <c r="O62" s="40"/>
      <c r="P62" s="40"/>
      <c r="Q62" s="1"/>
      <c r="R62" s="1"/>
      <c r="S62" s="2"/>
      <c r="T62" s="3"/>
      <c r="U62" s="7"/>
      <c r="V62" s="7"/>
      <c r="W62" s="7"/>
      <c r="X62" s="40"/>
      <c r="Y62" s="1"/>
      <c r="Z62" s="1"/>
      <c r="AA62" s="2"/>
      <c r="AB62" s="6"/>
      <c r="AC62" s="2"/>
      <c r="AD62" s="40"/>
      <c r="AE62" s="1"/>
      <c r="AF62" s="2"/>
      <c r="AG62" s="9"/>
      <c r="AH62" s="12"/>
      <c r="AI62" s="12"/>
      <c r="AJ62" s="42"/>
      <c r="AK62" s="11"/>
      <c r="AL62" s="9"/>
      <c r="AM62" s="11"/>
      <c r="AN62" s="9"/>
      <c r="AO62" s="9"/>
      <c r="AP62" s="9"/>
      <c r="AQ62" s="50"/>
      <c r="AR62" s="11"/>
      <c r="AS62" s="49"/>
      <c r="AT62" s="12"/>
      <c r="AU62" s="9"/>
      <c r="AV62" s="9"/>
      <c r="AW62" s="9"/>
      <c r="AX62" s="9"/>
      <c r="AY62" s="12"/>
      <c r="AZ62" s="49"/>
      <c r="BA62" s="12"/>
      <c r="BB62" s="9"/>
      <c r="BC62" s="9"/>
      <c r="BD62" s="9"/>
      <c r="BE62" s="9"/>
      <c r="BF62" s="12"/>
      <c r="BG62" s="49"/>
      <c r="BH62" s="12"/>
      <c r="BI62" s="9"/>
      <c r="BJ62" s="9"/>
      <c r="BK62" s="9"/>
      <c r="BL62" s="50"/>
      <c r="BM62" s="12"/>
      <c r="BN62" s="11"/>
      <c r="BO62" s="9"/>
      <c r="BP62" s="11"/>
      <c r="BQ62" s="9"/>
      <c r="BR62" s="43"/>
      <c r="BS62" s="9"/>
      <c r="BT62" s="11"/>
      <c r="BU62" s="9"/>
      <c r="BV62" s="25"/>
      <c r="BW62" s="25"/>
      <c r="BX62" s="25"/>
      <c r="BY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</row>
    <row r="63" spans="1:88" x14ac:dyDescent="0.2">
      <c r="A63" s="25"/>
      <c r="B63" s="2"/>
      <c r="C63" s="1"/>
      <c r="D63" s="1"/>
      <c r="E63" s="1"/>
      <c r="F63" s="2"/>
      <c r="G63" s="6"/>
      <c r="H63" s="2"/>
      <c r="I63" s="2"/>
      <c r="J63" s="3"/>
      <c r="K63" s="3"/>
      <c r="L63" s="1"/>
      <c r="M63" s="1"/>
      <c r="N63" s="1"/>
      <c r="O63" s="40"/>
      <c r="P63" s="40"/>
      <c r="Q63" s="1"/>
      <c r="R63" s="1"/>
      <c r="S63" s="2"/>
      <c r="T63" s="3"/>
      <c r="U63" s="7"/>
      <c r="V63" s="7"/>
      <c r="W63" s="7"/>
      <c r="X63" s="40"/>
      <c r="Y63" s="1"/>
      <c r="Z63" s="1"/>
      <c r="AA63" s="2"/>
      <c r="AB63" s="6"/>
      <c r="AC63" s="2"/>
      <c r="AD63" s="40"/>
      <c r="AE63" s="1"/>
      <c r="AF63" s="2"/>
      <c r="AG63" s="9"/>
      <c r="AH63" s="12"/>
      <c r="AI63" s="12"/>
      <c r="AJ63" s="42"/>
      <c r="AK63" s="11"/>
      <c r="AL63" s="9"/>
      <c r="AM63" s="11"/>
      <c r="AN63" s="9"/>
      <c r="AO63" s="9"/>
      <c r="AP63" s="9"/>
      <c r="AQ63" s="50"/>
      <c r="AR63" s="11"/>
      <c r="AS63" s="49"/>
      <c r="AT63" s="12"/>
      <c r="AU63" s="9"/>
      <c r="AV63" s="9"/>
      <c r="AW63" s="9"/>
      <c r="AX63" s="9"/>
      <c r="AY63" s="12"/>
      <c r="AZ63" s="49"/>
      <c r="BA63" s="12"/>
      <c r="BB63" s="9"/>
      <c r="BC63" s="9"/>
      <c r="BD63" s="9"/>
      <c r="BE63" s="9"/>
      <c r="BF63" s="12"/>
      <c r="BG63" s="49"/>
      <c r="BH63" s="12"/>
      <c r="BI63" s="9"/>
      <c r="BJ63" s="9"/>
      <c r="BK63" s="9"/>
      <c r="BL63" s="50"/>
      <c r="BM63" s="12"/>
      <c r="BN63" s="11"/>
      <c r="BO63" s="9"/>
      <c r="BP63" s="11"/>
      <c r="BQ63" s="9"/>
      <c r="BR63" s="43"/>
      <c r="BS63" s="9"/>
      <c r="BT63" s="11"/>
      <c r="BU63" s="9"/>
      <c r="BV63" s="25"/>
      <c r="BW63" s="25"/>
      <c r="BX63" s="25"/>
      <c r="BY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</row>
    <row r="64" spans="1:88" x14ac:dyDescent="0.2">
      <c r="A64" s="25"/>
      <c r="B64" s="2"/>
      <c r="C64" s="1"/>
      <c r="D64" s="1"/>
      <c r="E64" s="1"/>
      <c r="F64" s="2"/>
      <c r="G64" s="6"/>
      <c r="H64" s="2"/>
      <c r="I64" s="2"/>
      <c r="J64" s="3"/>
      <c r="K64" s="3"/>
      <c r="L64" s="1"/>
      <c r="M64" s="1"/>
      <c r="N64" s="1"/>
      <c r="O64" s="40"/>
      <c r="P64" s="40"/>
      <c r="Q64" s="1"/>
      <c r="R64" s="1"/>
      <c r="S64" s="2"/>
      <c r="T64" s="3"/>
      <c r="U64" s="7"/>
      <c r="V64" s="7"/>
      <c r="W64" s="7"/>
      <c r="X64" s="40"/>
      <c r="Y64" s="1"/>
      <c r="Z64" s="1"/>
      <c r="AA64" s="2"/>
      <c r="AB64" s="6"/>
      <c r="AC64" s="2"/>
      <c r="AD64" s="40"/>
      <c r="AE64" s="1"/>
      <c r="AF64" s="2"/>
      <c r="AG64" s="9"/>
      <c r="AH64" s="12"/>
      <c r="AI64" s="12"/>
      <c r="AJ64" s="42"/>
      <c r="AK64" s="11"/>
      <c r="AL64" s="9"/>
      <c r="AM64" s="11"/>
      <c r="AN64" s="9"/>
      <c r="AO64" s="9"/>
      <c r="AP64" s="9"/>
      <c r="AQ64" s="50"/>
      <c r="AR64" s="11"/>
      <c r="AS64" s="49"/>
      <c r="AT64" s="12"/>
      <c r="AU64" s="9"/>
      <c r="AV64" s="9"/>
      <c r="AW64" s="9"/>
      <c r="AX64" s="9"/>
      <c r="AY64" s="12"/>
      <c r="AZ64" s="49"/>
      <c r="BA64" s="12"/>
      <c r="BB64" s="9"/>
      <c r="BC64" s="9"/>
      <c r="BD64" s="9"/>
      <c r="BE64" s="9"/>
      <c r="BF64" s="12"/>
      <c r="BG64" s="49"/>
      <c r="BH64" s="12"/>
      <c r="BI64" s="9"/>
      <c r="BJ64" s="9"/>
      <c r="BK64" s="9"/>
      <c r="BL64" s="50"/>
      <c r="BM64" s="12"/>
      <c r="BN64" s="11"/>
      <c r="BO64" s="9"/>
      <c r="BP64" s="11"/>
      <c r="BQ64" s="9"/>
      <c r="BR64" s="43"/>
      <c r="BS64" s="9"/>
      <c r="BT64" s="11"/>
      <c r="BU64" s="9"/>
      <c r="BV64" s="25"/>
      <c r="BW64" s="25"/>
      <c r="BX64" s="25"/>
      <c r="BY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</row>
    <row r="65" spans="1:88" x14ac:dyDescent="0.2">
      <c r="A65" s="25"/>
      <c r="B65" s="2"/>
      <c r="C65" s="1"/>
      <c r="D65" s="1"/>
      <c r="E65" s="1"/>
      <c r="F65" s="2"/>
      <c r="G65" s="6"/>
      <c r="H65" s="2"/>
      <c r="I65" s="2"/>
      <c r="J65" s="3"/>
      <c r="K65" s="3"/>
      <c r="L65" s="1"/>
      <c r="M65" s="1"/>
      <c r="N65" s="1"/>
      <c r="O65" s="40"/>
      <c r="P65" s="40"/>
      <c r="Q65" s="1"/>
      <c r="R65" s="1"/>
      <c r="S65" s="2"/>
      <c r="T65" s="3"/>
      <c r="U65" s="7"/>
      <c r="V65" s="7"/>
      <c r="W65" s="7"/>
      <c r="X65" s="40"/>
      <c r="Y65" s="1"/>
      <c r="Z65" s="1"/>
      <c r="AA65" s="2"/>
      <c r="AB65" s="6"/>
      <c r="AC65" s="2"/>
      <c r="AD65" s="40"/>
      <c r="AE65" s="1"/>
      <c r="AF65" s="2"/>
      <c r="AG65" s="9"/>
      <c r="AH65" s="12"/>
      <c r="AI65" s="12"/>
      <c r="AJ65" s="42"/>
      <c r="AK65" s="11"/>
      <c r="AL65" s="9"/>
      <c r="AM65" s="11"/>
      <c r="AN65" s="9"/>
      <c r="AO65" s="9"/>
      <c r="AP65" s="9"/>
      <c r="AQ65" s="50"/>
      <c r="AR65" s="11"/>
      <c r="AS65" s="49"/>
      <c r="AT65" s="12"/>
      <c r="AU65" s="9"/>
      <c r="AV65" s="9"/>
      <c r="AW65" s="9"/>
      <c r="AX65" s="9"/>
      <c r="AY65" s="12"/>
      <c r="AZ65" s="49"/>
      <c r="BA65" s="12"/>
      <c r="BB65" s="9"/>
      <c r="BC65" s="9"/>
      <c r="BD65" s="9"/>
      <c r="BE65" s="9"/>
      <c r="BF65" s="12"/>
      <c r="BG65" s="49"/>
      <c r="BH65" s="12"/>
      <c r="BI65" s="9"/>
      <c r="BJ65" s="9"/>
      <c r="BK65" s="9"/>
      <c r="BL65" s="50"/>
      <c r="BM65" s="12"/>
      <c r="BN65" s="11"/>
      <c r="BO65" s="9"/>
      <c r="BP65" s="11"/>
      <c r="BQ65" s="9"/>
      <c r="BR65" s="43"/>
      <c r="BS65" s="9"/>
      <c r="BT65" s="11"/>
      <c r="BU65" s="9"/>
      <c r="BV65" s="25"/>
      <c r="BW65" s="25"/>
      <c r="BX65" s="25"/>
      <c r="BY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</row>
    <row r="66" spans="1:88" x14ac:dyDescent="0.2">
      <c r="A66" s="25"/>
      <c r="B66" s="2"/>
      <c r="C66" s="1"/>
      <c r="D66" s="1"/>
      <c r="E66" s="1"/>
      <c r="F66" s="2"/>
      <c r="G66" s="6"/>
      <c r="H66" s="2"/>
      <c r="I66" s="2"/>
      <c r="J66" s="3"/>
      <c r="K66" s="3"/>
      <c r="L66" s="1"/>
      <c r="M66" s="1"/>
      <c r="N66" s="1"/>
      <c r="O66" s="40"/>
      <c r="P66" s="40"/>
      <c r="Q66" s="1"/>
      <c r="R66" s="1"/>
      <c r="S66" s="2"/>
      <c r="T66" s="3"/>
      <c r="U66" s="7"/>
      <c r="V66" s="7"/>
      <c r="W66" s="7"/>
      <c r="X66" s="40"/>
      <c r="Y66" s="1"/>
      <c r="Z66" s="1"/>
      <c r="AA66" s="2"/>
      <c r="AB66" s="6"/>
      <c r="AC66" s="2"/>
      <c r="AD66" s="40"/>
      <c r="AE66" s="1"/>
      <c r="AF66" s="2"/>
      <c r="AG66" s="9"/>
      <c r="AH66" s="12"/>
      <c r="AI66" s="12"/>
      <c r="AJ66" s="42"/>
      <c r="AK66" s="11"/>
      <c r="AL66" s="9"/>
      <c r="AM66" s="11"/>
      <c r="AN66" s="9"/>
      <c r="AO66" s="9"/>
      <c r="AP66" s="9"/>
      <c r="AQ66" s="50"/>
      <c r="AR66" s="11"/>
      <c r="AS66" s="49"/>
      <c r="AT66" s="12"/>
      <c r="AU66" s="9"/>
      <c r="AV66" s="9"/>
      <c r="AW66" s="9"/>
      <c r="AX66" s="9"/>
      <c r="AY66" s="12"/>
      <c r="AZ66" s="49"/>
      <c r="BA66" s="12"/>
      <c r="BB66" s="9"/>
      <c r="BC66" s="9"/>
      <c r="BD66" s="9"/>
      <c r="BE66" s="9"/>
      <c r="BF66" s="12"/>
      <c r="BG66" s="49"/>
      <c r="BH66" s="12"/>
      <c r="BI66" s="9"/>
      <c r="BJ66" s="9"/>
      <c r="BK66" s="9"/>
      <c r="BL66" s="50"/>
      <c r="BM66" s="12"/>
      <c r="BN66" s="11"/>
      <c r="BO66" s="9"/>
      <c r="BP66" s="11"/>
      <c r="BQ66" s="9"/>
      <c r="BR66" s="43"/>
      <c r="BS66" s="9"/>
      <c r="BT66" s="11"/>
      <c r="BU66" s="9"/>
      <c r="BV66" s="25"/>
      <c r="BW66" s="25"/>
      <c r="BX66" s="25"/>
      <c r="BY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</row>
    <row r="67" spans="1:88" x14ac:dyDescent="0.2">
      <c r="A67" s="25"/>
      <c r="B67" s="2"/>
      <c r="C67" s="1"/>
      <c r="D67" s="1"/>
      <c r="E67" s="1"/>
      <c r="F67" s="2"/>
      <c r="G67" s="6"/>
      <c r="H67" s="2"/>
      <c r="I67" s="2"/>
      <c r="J67" s="3"/>
      <c r="K67" s="3"/>
      <c r="L67" s="1"/>
      <c r="M67" s="1"/>
      <c r="N67" s="1"/>
      <c r="O67" s="40"/>
      <c r="P67" s="40"/>
      <c r="Q67" s="1"/>
      <c r="R67" s="1"/>
      <c r="S67" s="2"/>
      <c r="T67" s="3"/>
      <c r="U67" s="7"/>
      <c r="V67" s="7"/>
      <c r="W67" s="7"/>
      <c r="X67" s="40"/>
      <c r="Y67" s="1"/>
      <c r="Z67" s="1"/>
      <c r="AA67" s="2"/>
      <c r="AB67" s="6"/>
      <c r="AC67" s="2"/>
      <c r="AD67" s="40"/>
      <c r="AE67" s="1"/>
      <c r="AF67" s="2"/>
      <c r="AG67" s="9"/>
      <c r="AH67" s="12"/>
      <c r="AI67" s="12"/>
      <c r="AJ67" s="42"/>
      <c r="AK67" s="11"/>
      <c r="AL67" s="9"/>
      <c r="AM67" s="11"/>
      <c r="AN67" s="9"/>
      <c r="AO67" s="9"/>
      <c r="AP67" s="9"/>
      <c r="AQ67" s="50"/>
      <c r="AR67" s="11"/>
      <c r="AS67" s="49"/>
      <c r="AT67" s="12"/>
      <c r="AU67" s="9"/>
      <c r="AV67" s="9"/>
      <c r="AW67" s="9"/>
      <c r="AX67" s="9"/>
      <c r="AY67" s="12"/>
      <c r="AZ67" s="49"/>
      <c r="BA67" s="12"/>
      <c r="BB67" s="9"/>
      <c r="BC67" s="9"/>
      <c r="BD67" s="9"/>
      <c r="BE67" s="9"/>
      <c r="BF67" s="12"/>
      <c r="BG67" s="49"/>
      <c r="BH67" s="12"/>
      <c r="BI67" s="9"/>
      <c r="BJ67" s="9"/>
      <c r="BK67" s="9"/>
      <c r="BL67" s="50"/>
      <c r="BM67" s="12"/>
      <c r="BN67" s="11"/>
      <c r="BO67" s="9"/>
      <c r="BP67" s="11"/>
      <c r="BQ67" s="9"/>
      <c r="BR67" s="43"/>
      <c r="BS67" s="9"/>
      <c r="BT67" s="11"/>
      <c r="BU67" s="9"/>
      <c r="BV67" s="25"/>
      <c r="BW67" s="25"/>
      <c r="BX67" s="25"/>
      <c r="BY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</row>
    <row r="68" spans="1:88" x14ac:dyDescent="0.2">
      <c r="A68" s="25"/>
      <c r="B68" s="2"/>
      <c r="C68" s="1"/>
      <c r="D68" s="1"/>
      <c r="E68" s="1"/>
      <c r="F68" s="2"/>
      <c r="G68" s="6"/>
      <c r="H68" s="2"/>
      <c r="I68" s="2"/>
      <c r="J68" s="3"/>
      <c r="K68" s="3"/>
      <c r="L68" s="1"/>
      <c r="M68" s="1"/>
      <c r="N68" s="1"/>
      <c r="O68" s="40"/>
      <c r="P68" s="40"/>
      <c r="Q68" s="1"/>
      <c r="R68" s="1"/>
      <c r="S68" s="2"/>
      <c r="T68" s="3"/>
      <c r="U68" s="7"/>
      <c r="V68" s="7"/>
      <c r="W68" s="7"/>
      <c r="X68" s="40"/>
      <c r="Y68" s="1"/>
      <c r="Z68" s="1"/>
      <c r="AA68" s="2"/>
      <c r="AB68" s="6"/>
      <c r="AC68" s="2"/>
      <c r="AD68" s="40"/>
      <c r="AE68" s="1"/>
      <c r="AF68" s="2"/>
      <c r="AG68" s="9"/>
      <c r="AH68" s="12"/>
      <c r="AI68" s="12"/>
      <c r="AJ68" s="42"/>
      <c r="AK68" s="11"/>
      <c r="AL68" s="9"/>
      <c r="AM68" s="11"/>
      <c r="AN68" s="9"/>
      <c r="AO68" s="9"/>
      <c r="AP68" s="9"/>
      <c r="AQ68" s="50"/>
      <c r="AR68" s="11"/>
      <c r="AS68" s="49"/>
      <c r="AT68" s="12"/>
      <c r="AU68" s="9"/>
      <c r="AV68" s="9"/>
      <c r="AW68" s="9"/>
      <c r="AX68" s="9"/>
      <c r="AY68" s="12"/>
      <c r="AZ68" s="49"/>
      <c r="BA68" s="12"/>
      <c r="BB68" s="9"/>
      <c r="BC68" s="9"/>
      <c r="BD68" s="9"/>
      <c r="BE68" s="9"/>
      <c r="BF68" s="12"/>
      <c r="BG68" s="49"/>
      <c r="BH68" s="12"/>
      <c r="BI68" s="9"/>
      <c r="BJ68" s="9"/>
      <c r="BK68" s="9"/>
      <c r="BL68" s="50"/>
      <c r="BM68" s="12"/>
      <c r="BN68" s="11"/>
      <c r="BO68" s="9"/>
      <c r="BP68" s="11"/>
      <c r="BQ68" s="9"/>
      <c r="BR68" s="43"/>
      <c r="BS68" s="9"/>
      <c r="BT68" s="11"/>
      <c r="BU68" s="9"/>
      <c r="BV68" s="25"/>
      <c r="BW68" s="25"/>
      <c r="BX68" s="25"/>
      <c r="BY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</row>
    <row r="69" spans="1:88" x14ac:dyDescent="0.2">
      <c r="A69" s="25"/>
      <c r="B69" s="2"/>
      <c r="C69" s="1"/>
      <c r="D69" s="1"/>
      <c r="E69" s="1"/>
      <c r="F69" s="2"/>
      <c r="G69" s="6"/>
      <c r="H69" s="2"/>
      <c r="I69" s="2"/>
      <c r="J69" s="3"/>
      <c r="K69" s="3"/>
      <c r="L69" s="1"/>
      <c r="M69" s="1"/>
      <c r="N69" s="1"/>
      <c r="O69" s="40"/>
      <c r="P69" s="40"/>
      <c r="Q69" s="1"/>
      <c r="R69" s="1"/>
      <c r="S69" s="2"/>
      <c r="T69" s="3"/>
      <c r="U69" s="7"/>
      <c r="V69" s="7"/>
      <c r="W69" s="7"/>
      <c r="X69" s="40"/>
      <c r="Y69" s="1"/>
      <c r="Z69" s="1"/>
      <c r="AA69" s="2"/>
      <c r="AB69" s="6"/>
      <c r="AC69" s="2"/>
      <c r="AD69" s="40"/>
      <c r="AE69" s="1"/>
      <c r="AF69" s="2"/>
      <c r="AG69" s="9"/>
      <c r="AH69" s="12"/>
      <c r="AI69" s="12"/>
      <c r="AJ69" s="42"/>
      <c r="AK69" s="11"/>
      <c r="AL69" s="9"/>
      <c r="AM69" s="11"/>
      <c r="AN69" s="9"/>
      <c r="AO69" s="9"/>
      <c r="AP69" s="9"/>
      <c r="AQ69" s="50"/>
      <c r="AR69" s="11"/>
      <c r="AS69" s="49"/>
      <c r="AT69" s="12"/>
      <c r="AU69" s="9"/>
      <c r="AV69" s="9"/>
      <c r="AW69" s="9"/>
      <c r="AX69" s="9"/>
      <c r="AY69" s="12"/>
      <c r="AZ69" s="49"/>
      <c r="BA69" s="12"/>
      <c r="BB69" s="9"/>
      <c r="BC69" s="9"/>
      <c r="BD69" s="9"/>
      <c r="BE69" s="9"/>
      <c r="BF69" s="12"/>
      <c r="BG69" s="49"/>
      <c r="BH69" s="12"/>
      <c r="BI69" s="9"/>
      <c r="BJ69" s="9"/>
      <c r="BK69" s="9"/>
      <c r="BL69" s="50"/>
      <c r="BM69" s="12"/>
      <c r="BN69" s="11"/>
      <c r="BO69" s="9"/>
      <c r="BP69" s="11"/>
      <c r="BQ69" s="9"/>
      <c r="BR69" s="43"/>
      <c r="BS69" s="9"/>
      <c r="BT69" s="11"/>
      <c r="BU69" s="9"/>
      <c r="BV69" s="25"/>
      <c r="BW69" s="25"/>
      <c r="BX69" s="25"/>
      <c r="BY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</row>
    <row r="70" spans="1:88" x14ac:dyDescent="0.2">
      <c r="A70" s="25"/>
      <c r="B70" s="2"/>
      <c r="C70" s="1"/>
      <c r="D70" s="1"/>
      <c r="E70" s="1"/>
      <c r="F70" s="2"/>
      <c r="G70" s="6"/>
      <c r="H70" s="2"/>
      <c r="I70" s="2"/>
      <c r="J70" s="3"/>
      <c r="K70" s="3"/>
      <c r="L70" s="1"/>
      <c r="M70" s="1"/>
      <c r="N70" s="1"/>
      <c r="O70" s="40"/>
      <c r="P70" s="40"/>
      <c r="Q70" s="1"/>
      <c r="R70" s="1"/>
      <c r="S70" s="2"/>
      <c r="T70" s="3"/>
      <c r="U70" s="7"/>
      <c r="V70" s="7"/>
      <c r="W70" s="7"/>
      <c r="X70" s="40"/>
      <c r="Y70" s="1"/>
      <c r="Z70" s="1"/>
      <c r="AA70" s="2"/>
      <c r="AB70" s="6"/>
      <c r="AC70" s="2"/>
      <c r="AD70" s="40"/>
      <c r="AE70" s="1"/>
      <c r="AF70" s="2"/>
      <c r="AG70" s="9"/>
      <c r="AH70" s="12"/>
      <c r="AI70" s="12"/>
      <c r="AJ70" s="42"/>
      <c r="AK70" s="11"/>
      <c r="AL70" s="9"/>
      <c r="AM70" s="11"/>
      <c r="AN70" s="9"/>
      <c r="AO70" s="9"/>
      <c r="AP70" s="9"/>
      <c r="AQ70" s="50"/>
      <c r="AR70" s="11"/>
      <c r="AS70" s="49"/>
      <c r="AT70" s="12"/>
      <c r="AU70" s="9"/>
      <c r="AV70" s="9"/>
      <c r="AW70" s="9"/>
      <c r="AX70" s="9"/>
      <c r="AY70" s="12"/>
      <c r="AZ70" s="49"/>
      <c r="BA70" s="12"/>
      <c r="BB70" s="9"/>
      <c r="BC70" s="9"/>
      <c r="BD70" s="9"/>
      <c r="BE70" s="9"/>
      <c r="BF70" s="12"/>
      <c r="BG70" s="49"/>
      <c r="BH70" s="12"/>
      <c r="BI70" s="9"/>
      <c r="BJ70" s="9"/>
      <c r="BK70" s="9"/>
      <c r="BL70" s="50"/>
      <c r="BM70" s="12"/>
      <c r="BN70" s="11"/>
      <c r="BO70" s="9"/>
      <c r="BP70" s="11"/>
      <c r="BQ70" s="9"/>
      <c r="BR70" s="43"/>
      <c r="BS70" s="9"/>
      <c r="BT70" s="11"/>
      <c r="BU70" s="9"/>
      <c r="BV70" s="25"/>
      <c r="BW70" s="25"/>
      <c r="BX70" s="25"/>
      <c r="BY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</row>
    <row r="71" spans="1:88" x14ac:dyDescent="0.2">
      <c r="A71" s="25"/>
      <c r="B71" s="2"/>
      <c r="C71" s="1"/>
      <c r="D71" s="1"/>
      <c r="E71" s="1"/>
      <c r="F71" s="2"/>
      <c r="G71" s="6"/>
      <c r="H71" s="2"/>
      <c r="I71" s="2"/>
      <c r="J71" s="3"/>
      <c r="K71" s="3"/>
      <c r="L71" s="1"/>
      <c r="M71" s="1"/>
      <c r="N71" s="1"/>
      <c r="O71" s="40"/>
      <c r="P71" s="40"/>
      <c r="Q71" s="1"/>
      <c r="R71" s="1"/>
      <c r="S71" s="2"/>
      <c r="T71" s="3"/>
      <c r="U71" s="7"/>
      <c r="V71" s="7"/>
      <c r="W71" s="7"/>
      <c r="X71" s="40"/>
      <c r="Y71" s="1"/>
      <c r="Z71" s="1"/>
      <c r="AA71" s="2"/>
      <c r="AB71" s="6"/>
      <c r="AC71" s="2"/>
      <c r="AD71" s="40"/>
      <c r="AE71" s="1"/>
      <c r="AF71" s="2"/>
      <c r="AG71" s="9"/>
      <c r="AH71" s="12"/>
      <c r="AI71" s="12"/>
      <c r="AJ71" s="42"/>
      <c r="AK71" s="11"/>
      <c r="AL71" s="9"/>
      <c r="AM71" s="11"/>
      <c r="AN71" s="9"/>
      <c r="AO71" s="9"/>
      <c r="AP71" s="9"/>
      <c r="AQ71" s="50"/>
      <c r="AR71" s="11"/>
      <c r="AS71" s="49"/>
      <c r="AT71" s="12"/>
      <c r="AU71" s="9"/>
      <c r="AV71" s="9"/>
      <c r="AW71" s="9"/>
      <c r="AX71" s="9"/>
      <c r="AY71" s="12"/>
      <c r="AZ71" s="49"/>
      <c r="BA71" s="12"/>
      <c r="BB71" s="9"/>
      <c r="BC71" s="9"/>
      <c r="BD71" s="9"/>
      <c r="BE71" s="9"/>
      <c r="BF71" s="12"/>
      <c r="BG71" s="49"/>
      <c r="BH71" s="12"/>
      <c r="BI71" s="9"/>
      <c r="BJ71" s="9"/>
      <c r="BK71" s="9"/>
      <c r="BL71" s="50"/>
      <c r="BM71" s="12"/>
      <c r="BN71" s="11"/>
      <c r="BO71" s="9"/>
      <c r="BP71" s="11"/>
      <c r="BQ71" s="9"/>
      <c r="BR71" s="43"/>
      <c r="BS71" s="9"/>
      <c r="BT71" s="11"/>
      <c r="BU71" s="9"/>
      <c r="BV71" s="25"/>
      <c r="BW71" s="25"/>
      <c r="BX71" s="25"/>
      <c r="BY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</row>
    <row r="72" spans="1:88" x14ac:dyDescent="0.2">
      <c r="A72" s="25"/>
      <c r="B72" s="2"/>
      <c r="C72" s="1"/>
      <c r="D72" s="1"/>
      <c r="E72" s="1"/>
      <c r="F72" s="2"/>
      <c r="G72" s="6"/>
      <c r="H72" s="2"/>
      <c r="I72" s="2"/>
      <c r="J72" s="3"/>
      <c r="K72" s="3"/>
      <c r="L72" s="1"/>
      <c r="M72" s="1"/>
      <c r="N72" s="1"/>
      <c r="O72" s="40"/>
      <c r="P72" s="40"/>
      <c r="Q72" s="1"/>
      <c r="R72" s="1"/>
      <c r="S72" s="2"/>
      <c r="T72" s="3"/>
      <c r="U72" s="7"/>
      <c r="V72" s="7"/>
      <c r="W72" s="7"/>
      <c r="X72" s="40"/>
      <c r="Y72" s="1"/>
      <c r="Z72" s="1"/>
      <c r="AA72" s="2"/>
      <c r="AB72" s="6"/>
      <c r="AC72" s="2"/>
      <c r="AD72" s="40"/>
      <c r="AE72" s="1"/>
      <c r="AF72" s="2"/>
      <c r="AG72" s="9"/>
      <c r="AH72" s="12"/>
      <c r="AI72" s="12"/>
      <c r="AJ72" s="42"/>
      <c r="AK72" s="11"/>
      <c r="AL72" s="9"/>
      <c r="AM72" s="11"/>
      <c r="AN72" s="9"/>
      <c r="AO72" s="9"/>
      <c r="AP72" s="9"/>
      <c r="AQ72" s="50"/>
      <c r="AR72" s="11"/>
      <c r="AS72" s="49"/>
      <c r="AT72" s="12"/>
      <c r="AU72" s="9"/>
      <c r="AV72" s="9"/>
      <c r="AW72" s="9"/>
      <c r="AX72" s="9"/>
      <c r="AY72" s="12"/>
      <c r="AZ72" s="49"/>
      <c r="BA72" s="12"/>
      <c r="BB72" s="9"/>
      <c r="BC72" s="9"/>
      <c r="BD72" s="9"/>
      <c r="BE72" s="9"/>
      <c r="BF72" s="12"/>
      <c r="BG72" s="49"/>
      <c r="BH72" s="12"/>
      <c r="BI72" s="9"/>
      <c r="BJ72" s="9"/>
      <c r="BK72" s="9"/>
      <c r="BL72" s="50"/>
      <c r="BM72" s="12"/>
      <c r="BN72" s="11"/>
      <c r="BO72" s="9"/>
      <c r="BP72" s="11"/>
      <c r="BQ72" s="9"/>
      <c r="BR72" s="43"/>
      <c r="BS72" s="9"/>
      <c r="BT72" s="11"/>
      <c r="BU72" s="9"/>
      <c r="BV72" s="25"/>
      <c r="BW72" s="25"/>
      <c r="BX72" s="25"/>
      <c r="BY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</row>
    <row r="73" spans="1:88" x14ac:dyDescent="0.2">
      <c r="A73" s="25"/>
      <c r="B73" s="2"/>
      <c r="C73" s="1"/>
      <c r="D73" s="1"/>
      <c r="E73" s="1"/>
      <c r="F73" s="2"/>
      <c r="G73" s="6"/>
      <c r="H73" s="2"/>
      <c r="I73" s="2"/>
      <c r="J73" s="3"/>
      <c r="K73" s="3"/>
      <c r="L73" s="1"/>
      <c r="M73" s="1"/>
      <c r="N73" s="1"/>
      <c r="O73" s="40"/>
      <c r="P73" s="40"/>
      <c r="Q73" s="1"/>
      <c r="R73" s="1"/>
      <c r="S73" s="2"/>
      <c r="T73" s="3"/>
      <c r="U73" s="7"/>
      <c r="V73" s="7"/>
      <c r="W73" s="7"/>
      <c r="X73" s="40"/>
      <c r="Y73" s="1"/>
      <c r="Z73" s="1"/>
      <c r="AA73" s="2"/>
      <c r="AB73" s="6"/>
      <c r="AC73" s="2"/>
      <c r="AD73" s="40"/>
      <c r="AE73" s="1"/>
      <c r="AF73" s="2"/>
      <c r="AG73" s="9"/>
      <c r="AH73" s="12"/>
      <c r="AI73" s="12"/>
      <c r="AJ73" s="42"/>
      <c r="AK73" s="11"/>
      <c r="AL73" s="9"/>
      <c r="AM73" s="11"/>
      <c r="AN73" s="9"/>
      <c r="AO73" s="9"/>
      <c r="AP73" s="9"/>
      <c r="AQ73" s="50"/>
      <c r="AR73" s="11"/>
      <c r="AS73" s="49"/>
      <c r="AT73" s="12"/>
      <c r="AU73" s="9"/>
      <c r="AV73" s="9"/>
      <c r="AW73" s="9"/>
      <c r="AX73" s="9"/>
      <c r="AY73" s="12"/>
      <c r="AZ73" s="49"/>
      <c r="BA73" s="12"/>
      <c r="BB73" s="9"/>
      <c r="BC73" s="9"/>
      <c r="BD73" s="9"/>
      <c r="BE73" s="9"/>
      <c r="BF73" s="12"/>
      <c r="BG73" s="49"/>
      <c r="BH73" s="12"/>
      <c r="BI73" s="9"/>
      <c r="BJ73" s="9"/>
      <c r="BK73" s="9"/>
      <c r="BL73" s="50"/>
      <c r="BM73" s="12"/>
      <c r="BN73" s="11"/>
      <c r="BO73" s="9"/>
      <c r="BP73" s="11"/>
      <c r="BQ73" s="9"/>
      <c r="BR73" s="43"/>
      <c r="BS73" s="9"/>
      <c r="BT73" s="11"/>
      <c r="BU73" s="9"/>
      <c r="BV73" s="25"/>
      <c r="BW73" s="25"/>
      <c r="BX73" s="25"/>
      <c r="BY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</row>
    <row r="74" spans="1:88" x14ac:dyDescent="0.2">
      <c r="A74" s="25"/>
      <c r="B74" s="2"/>
      <c r="C74" s="1"/>
      <c r="D74" s="1"/>
      <c r="E74" s="1"/>
      <c r="F74" s="2"/>
      <c r="G74" s="6"/>
      <c r="H74" s="2"/>
      <c r="I74" s="2"/>
      <c r="J74" s="3"/>
      <c r="K74" s="3"/>
      <c r="L74" s="1"/>
      <c r="M74" s="1"/>
      <c r="N74" s="1"/>
      <c r="O74" s="40"/>
      <c r="P74" s="40"/>
      <c r="Q74" s="1"/>
      <c r="R74" s="1"/>
      <c r="S74" s="2"/>
      <c r="T74" s="3"/>
      <c r="U74" s="7"/>
      <c r="V74" s="7"/>
      <c r="W74" s="7"/>
      <c r="X74" s="40"/>
      <c r="Y74" s="1"/>
      <c r="Z74" s="1"/>
      <c r="AA74" s="2"/>
      <c r="AB74" s="6"/>
      <c r="AC74" s="2"/>
      <c r="AD74" s="40"/>
      <c r="AE74" s="1"/>
      <c r="AF74" s="2"/>
      <c r="AG74" s="9"/>
      <c r="AH74" s="12"/>
      <c r="AI74" s="12"/>
      <c r="AJ74" s="42"/>
      <c r="AK74" s="11"/>
      <c r="AL74" s="9"/>
      <c r="AM74" s="11"/>
      <c r="AN74" s="9"/>
      <c r="AO74" s="9"/>
      <c r="AP74" s="9"/>
      <c r="AQ74" s="50"/>
      <c r="AR74" s="11"/>
      <c r="AS74" s="49"/>
      <c r="AT74" s="12"/>
      <c r="AU74" s="9"/>
      <c r="AV74" s="9"/>
      <c r="AW74" s="9"/>
      <c r="AX74" s="9"/>
      <c r="AY74" s="12"/>
      <c r="AZ74" s="49"/>
      <c r="BA74" s="12"/>
      <c r="BB74" s="9"/>
      <c r="BC74" s="9"/>
      <c r="BD74" s="9"/>
      <c r="BE74" s="9"/>
      <c r="BF74" s="12"/>
      <c r="BG74" s="49"/>
      <c r="BH74" s="12"/>
      <c r="BI74" s="9"/>
      <c r="BJ74" s="9"/>
      <c r="BK74" s="9"/>
      <c r="BL74" s="50"/>
      <c r="BM74" s="12"/>
      <c r="BN74" s="11"/>
      <c r="BO74" s="9"/>
      <c r="BP74" s="11"/>
      <c r="BQ74" s="9"/>
      <c r="BR74" s="43"/>
      <c r="BS74" s="9"/>
      <c r="BT74" s="11"/>
      <c r="BU74" s="9"/>
      <c r="BV74" s="25"/>
      <c r="BW74" s="25"/>
      <c r="BX74" s="25"/>
      <c r="BY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</row>
    <row r="75" spans="1:88" x14ac:dyDescent="0.2">
      <c r="A75" s="25"/>
      <c r="B75" s="2"/>
      <c r="C75" s="1"/>
      <c r="D75" s="1"/>
      <c r="E75" s="1"/>
      <c r="F75" s="2"/>
      <c r="G75" s="6"/>
      <c r="H75" s="2"/>
      <c r="I75" s="2"/>
      <c r="J75" s="3"/>
      <c r="K75" s="3"/>
      <c r="L75" s="1"/>
      <c r="M75" s="1"/>
      <c r="N75" s="1"/>
      <c r="O75" s="40"/>
      <c r="P75" s="40"/>
      <c r="Q75" s="1"/>
      <c r="R75" s="1"/>
      <c r="S75" s="2"/>
      <c r="T75" s="3"/>
      <c r="U75" s="7"/>
      <c r="V75" s="7"/>
      <c r="W75" s="7"/>
      <c r="X75" s="40"/>
      <c r="Y75" s="1"/>
      <c r="Z75" s="1"/>
      <c r="AA75" s="2"/>
      <c r="AB75" s="6"/>
      <c r="AC75" s="2"/>
      <c r="AD75" s="40"/>
      <c r="AE75" s="1"/>
      <c r="AF75" s="2"/>
      <c r="AG75" s="9"/>
      <c r="AH75" s="12"/>
      <c r="AI75" s="12"/>
      <c r="AJ75" s="42"/>
      <c r="AK75" s="11"/>
      <c r="AL75" s="9"/>
      <c r="AM75" s="11"/>
      <c r="AN75" s="9"/>
      <c r="AO75" s="9"/>
      <c r="AP75" s="9"/>
      <c r="AQ75" s="50"/>
      <c r="AR75" s="11"/>
      <c r="AS75" s="49"/>
      <c r="AT75" s="12"/>
      <c r="AU75" s="9"/>
      <c r="AV75" s="9"/>
      <c r="AW75" s="9"/>
      <c r="AX75" s="9"/>
      <c r="AY75" s="12"/>
      <c r="AZ75" s="49"/>
      <c r="BA75" s="12"/>
      <c r="BB75" s="9"/>
      <c r="BC75" s="9"/>
      <c r="BD75" s="9"/>
      <c r="BE75" s="9"/>
      <c r="BF75" s="12"/>
      <c r="BG75" s="49"/>
      <c r="BH75" s="12"/>
      <c r="BI75" s="9"/>
      <c r="BJ75" s="9"/>
      <c r="BK75" s="9"/>
      <c r="BL75" s="50"/>
      <c r="BM75" s="12"/>
      <c r="BN75" s="11"/>
      <c r="BO75" s="9"/>
      <c r="BP75" s="11"/>
      <c r="BQ75" s="9"/>
      <c r="BR75" s="43"/>
      <c r="BS75" s="9"/>
      <c r="BT75" s="11"/>
      <c r="BU75" s="9"/>
      <c r="BV75" s="25"/>
      <c r="BW75" s="25"/>
      <c r="BX75" s="25"/>
      <c r="BY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</row>
    <row r="76" spans="1:88" x14ac:dyDescent="0.2">
      <c r="A76" s="25"/>
      <c r="B76" s="2"/>
      <c r="C76" s="1"/>
      <c r="D76" s="1"/>
      <c r="E76" s="1"/>
      <c r="F76" s="2"/>
      <c r="G76" s="6"/>
      <c r="H76" s="2"/>
      <c r="I76" s="2"/>
      <c r="J76" s="3"/>
      <c r="K76" s="3"/>
      <c r="L76" s="1"/>
      <c r="M76" s="1"/>
      <c r="N76" s="1"/>
      <c r="O76" s="40"/>
      <c r="P76" s="40"/>
      <c r="Q76" s="1"/>
      <c r="R76" s="1"/>
      <c r="S76" s="2"/>
      <c r="T76" s="3"/>
      <c r="U76" s="7"/>
      <c r="V76" s="7"/>
      <c r="W76" s="7"/>
      <c r="X76" s="40"/>
      <c r="Y76" s="1"/>
      <c r="Z76" s="1"/>
      <c r="AA76" s="2"/>
      <c r="AB76" s="6"/>
      <c r="AC76" s="2"/>
      <c r="AD76" s="40"/>
      <c r="AE76" s="1"/>
      <c r="AF76" s="2"/>
      <c r="AG76" s="9"/>
      <c r="AH76" s="12"/>
      <c r="AI76" s="12"/>
      <c r="AJ76" s="42"/>
      <c r="AK76" s="11"/>
      <c r="AL76" s="9"/>
      <c r="AM76" s="11"/>
      <c r="AN76" s="9"/>
      <c r="AO76" s="9"/>
      <c r="AP76" s="9"/>
      <c r="AQ76" s="50"/>
      <c r="AR76" s="11"/>
      <c r="AS76" s="49"/>
      <c r="AT76" s="12"/>
      <c r="AU76" s="9"/>
      <c r="AV76" s="9"/>
      <c r="AW76" s="9"/>
      <c r="AX76" s="9"/>
      <c r="AY76" s="12"/>
      <c r="AZ76" s="49"/>
      <c r="BA76" s="12"/>
      <c r="BB76" s="9"/>
      <c r="BC76" s="9"/>
      <c r="BD76" s="9"/>
      <c r="BE76" s="9"/>
      <c r="BF76" s="12"/>
      <c r="BG76" s="49"/>
      <c r="BH76" s="12"/>
      <c r="BI76" s="9"/>
      <c r="BJ76" s="9"/>
      <c r="BK76" s="9"/>
      <c r="BL76" s="50"/>
      <c r="BM76" s="12"/>
      <c r="BN76" s="11"/>
      <c r="BO76" s="9"/>
      <c r="BP76" s="11"/>
      <c r="BQ76" s="9"/>
      <c r="BR76" s="43"/>
      <c r="BS76" s="9"/>
      <c r="BT76" s="11"/>
      <c r="BU76" s="9"/>
      <c r="BV76" s="25"/>
      <c r="BW76" s="25"/>
      <c r="BX76" s="25"/>
      <c r="BY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</row>
    <row r="77" spans="1:88" x14ac:dyDescent="0.2">
      <c r="A77" s="25"/>
      <c r="B77" s="2"/>
      <c r="C77" s="1"/>
      <c r="D77" s="1"/>
      <c r="E77" s="1"/>
      <c r="F77" s="2"/>
      <c r="G77" s="6"/>
      <c r="H77" s="2"/>
      <c r="I77" s="2"/>
      <c r="J77" s="3"/>
      <c r="K77" s="3"/>
      <c r="L77" s="1"/>
      <c r="M77" s="1"/>
      <c r="N77" s="1"/>
      <c r="O77" s="40"/>
      <c r="P77" s="40"/>
      <c r="Q77" s="1"/>
      <c r="R77" s="1"/>
      <c r="S77" s="2"/>
      <c r="T77" s="3"/>
      <c r="U77" s="7"/>
      <c r="V77" s="7"/>
      <c r="W77" s="7"/>
      <c r="X77" s="40"/>
      <c r="Y77" s="1"/>
      <c r="Z77" s="1"/>
      <c r="AA77" s="2"/>
      <c r="AB77" s="6"/>
      <c r="AC77" s="2"/>
      <c r="AD77" s="40"/>
      <c r="AE77" s="1"/>
      <c r="AF77" s="2"/>
      <c r="AG77" s="9"/>
      <c r="AH77" s="12"/>
      <c r="AI77" s="12"/>
      <c r="AJ77" s="42"/>
      <c r="AK77" s="11"/>
      <c r="AL77" s="9"/>
      <c r="AM77" s="11"/>
      <c r="AN77" s="9"/>
      <c r="AO77" s="9"/>
      <c r="AP77" s="9"/>
      <c r="AQ77" s="50"/>
      <c r="AR77" s="11"/>
      <c r="AS77" s="49"/>
      <c r="AT77" s="12"/>
      <c r="AU77" s="9"/>
      <c r="AV77" s="9"/>
      <c r="AW77" s="9"/>
      <c r="AX77" s="9"/>
      <c r="AY77" s="12"/>
      <c r="AZ77" s="49"/>
      <c r="BA77" s="12"/>
      <c r="BB77" s="9"/>
      <c r="BC77" s="9"/>
      <c r="BD77" s="9"/>
      <c r="BE77" s="9"/>
      <c r="BF77" s="12"/>
      <c r="BG77" s="49"/>
      <c r="BH77" s="12"/>
      <c r="BI77" s="9"/>
      <c r="BJ77" s="9"/>
      <c r="BK77" s="9"/>
      <c r="BL77" s="50"/>
      <c r="BM77" s="12"/>
      <c r="BN77" s="11"/>
      <c r="BO77" s="9"/>
      <c r="BP77" s="11"/>
      <c r="BQ77" s="9"/>
      <c r="BR77" s="43"/>
      <c r="BS77" s="9"/>
      <c r="BT77" s="11"/>
      <c r="BU77" s="9"/>
      <c r="BV77" s="25"/>
      <c r="BW77" s="25"/>
      <c r="BX77" s="25"/>
      <c r="BY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</row>
    <row r="78" spans="1:88" x14ac:dyDescent="0.2">
      <c r="A78" s="25"/>
      <c r="B78" s="2"/>
      <c r="C78" s="1"/>
      <c r="D78" s="1"/>
      <c r="E78" s="1"/>
      <c r="F78" s="2"/>
      <c r="G78" s="6"/>
      <c r="H78" s="2"/>
      <c r="I78" s="2"/>
      <c r="J78" s="3"/>
      <c r="K78" s="3"/>
      <c r="L78" s="1"/>
      <c r="M78" s="1"/>
      <c r="N78" s="1"/>
      <c r="O78" s="40"/>
      <c r="P78" s="40"/>
      <c r="Q78" s="1"/>
      <c r="R78" s="1"/>
      <c r="S78" s="2"/>
      <c r="T78" s="3"/>
      <c r="U78" s="7"/>
      <c r="V78" s="7"/>
      <c r="W78" s="7"/>
      <c r="X78" s="40"/>
      <c r="Y78" s="1"/>
      <c r="Z78" s="1"/>
      <c r="AA78" s="2"/>
      <c r="AB78" s="6"/>
      <c r="AC78" s="2"/>
      <c r="AD78" s="40"/>
      <c r="AE78" s="1"/>
      <c r="AF78" s="2"/>
      <c r="AG78" s="9"/>
      <c r="AH78" s="12"/>
      <c r="AI78" s="12"/>
      <c r="AJ78" s="42"/>
      <c r="AK78" s="11"/>
      <c r="AL78" s="9"/>
      <c r="AM78" s="11"/>
      <c r="AN78" s="9"/>
      <c r="AO78" s="9"/>
      <c r="AP78" s="9"/>
      <c r="AQ78" s="50"/>
      <c r="AR78" s="11"/>
      <c r="AS78" s="49"/>
      <c r="AT78" s="12"/>
      <c r="AU78" s="9"/>
      <c r="AV78" s="9"/>
      <c r="AW78" s="9"/>
      <c r="AX78" s="9"/>
      <c r="AY78" s="12"/>
      <c r="AZ78" s="49"/>
      <c r="BA78" s="12"/>
      <c r="BB78" s="9"/>
      <c r="BC78" s="9"/>
      <c r="BD78" s="9"/>
      <c r="BE78" s="9"/>
      <c r="BF78" s="12"/>
      <c r="BG78" s="49"/>
      <c r="BH78" s="12"/>
      <c r="BI78" s="9"/>
      <c r="BJ78" s="9"/>
      <c r="BK78" s="9"/>
      <c r="BL78" s="50"/>
      <c r="BM78" s="12"/>
      <c r="BN78" s="11"/>
      <c r="BO78" s="9"/>
      <c r="BP78" s="11"/>
      <c r="BQ78" s="9"/>
      <c r="BR78" s="43"/>
      <c r="BS78" s="9"/>
      <c r="BT78" s="11"/>
      <c r="BU78" s="9"/>
      <c r="BV78" s="25"/>
      <c r="BW78" s="25"/>
      <c r="BX78" s="25"/>
      <c r="BY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</row>
    <row r="79" spans="1:88" x14ac:dyDescent="0.2">
      <c r="A79" s="25"/>
      <c r="B79" s="2"/>
      <c r="C79" s="1"/>
      <c r="D79" s="1"/>
      <c r="E79" s="1"/>
      <c r="F79" s="2"/>
      <c r="G79" s="6"/>
      <c r="H79" s="2"/>
      <c r="I79" s="2"/>
      <c r="J79" s="3"/>
      <c r="K79" s="3"/>
      <c r="L79" s="1"/>
      <c r="M79" s="1"/>
      <c r="N79" s="1"/>
      <c r="O79" s="40"/>
      <c r="P79" s="40"/>
      <c r="Q79" s="1"/>
      <c r="R79" s="1"/>
      <c r="S79" s="2"/>
      <c r="T79" s="3"/>
      <c r="U79" s="7"/>
      <c r="V79" s="7"/>
      <c r="W79" s="7"/>
      <c r="X79" s="40"/>
      <c r="Y79" s="1"/>
      <c r="Z79" s="1"/>
      <c r="AA79" s="2"/>
      <c r="AB79" s="6"/>
      <c r="AC79" s="2"/>
      <c r="AD79" s="40"/>
      <c r="AE79" s="1"/>
      <c r="AF79" s="2"/>
      <c r="AG79" s="9"/>
      <c r="AH79" s="12"/>
      <c r="AI79" s="12"/>
      <c r="AJ79" s="42"/>
      <c r="AK79" s="11"/>
      <c r="AL79" s="9"/>
      <c r="AM79" s="11"/>
      <c r="AN79" s="9"/>
      <c r="AO79" s="9"/>
      <c r="AP79" s="9"/>
      <c r="AQ79" s="50"/>
      <c r="AR79" s="11"/>
      <c r="AS79" s="49"/>
      <c r="AT79" s="12"/>
      <c r="AU79" s="9"/>
      <c r="AV79" s="9"/>
      <c r="AW79" s="9"/>
      <c r="AX79" s="9"/>
      <c r="AY79" s="12"/>
      <c r="AZ79" s="49"/>
      <c r="BA79" s="12"/>
      <c r="BB79" s="9"/>
      <c r="BC79" s="9"/>
      <c r="BD79" s="9"/>
      <c r="BE79" s="9"/>
      <c r="BF79" s="12"/>
      <c r="BG79" s="49"/>
      <c r="BH79" s="12"/>
      <c r="BI79" s="9"/>
      <c r="BJ79" s="9"/>
      <c r="BK79" s="9"/>
      <c r="BL79" s="50"/>
      <c r="BM79" s="12"/>
      <c r="BN79" s="11"/>
      <c r="BO79" s="9"/>
      <c r="BP79" s="11"/>
      <c r="BQ79" s="9"/>
      <c r="BR79" s="43"/>
      <c r="BS79" s="9"/>
      <c r="BT79" s="11"/>
      <c r="BU79" s="9"/>
      <c r="BV79" s="25"/>
      <c r="BW79" s="25"/>
      <c r="BX79" s="25"/>
      <c r="BY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</row>
    <row r="80" spans="1:88" x14ac:dyDescent="0.2">
      <c r="A80" s="25"/>
      <c r="B80" s="2"/>
      <c r="C80" s="1"/>
      <c r="D80" s="1"/>
      <c r="E80" s="1"/>
      <c r="F80" s="2"/>
      <c r="G80" s="6"/>
      <c r="H80" s="2"/>
      <c r="I80" s="2"/>
      <c r="J80" s="3"/>
      <c r="K80" s="3"/>
      <c r="L80" s="1"/>
      <c r="M80" s="1"/>
      <c r="N80" s="1"/>
      <c r="O80" s="40"/>
      <c r="P80" s="40"/>
      <c r="Q80" s="1"/>
      <c r="R80" s="1"/>
      <c r="S80" s="2"/>
      <c r="T80" s="3"/>
      <c r="U80" s="7"/>
      <c r="V80" s="7"/>
      <c r="W80" s="7"/>
      <c r="X80" s="40"/>
      <c r="Y80" s="1"/>
      <c r="Z80" s="1"/>
      <c r="AA80" s="2"/>
      <c r="AB80" s="6"/>
      <c r="AC80" s="2"/>
      <c r="AD80" s="40"/>
      <c r="AE80" s="1"/>
      <c r="AF80" s="2"/>
      <c r="AG80" s="9"/>
      <c r="AH80" s="12"/>
      <c r="AI80" s="12"/>
      <c r="AJ80" s="42"/>
      <c r="AK80" s="11"/>
      <c r="AL80" s="9"/>
      <c r="AM80" s="11"/>
      <c r="AN80" s="9"/>
      <c r="AO80" s="9"/>
      <c r="AP80" s="9"/>
      <c r="AQ80" s="50"/>
      <c r="AR80" s="11"/>
      <c r="AS80" s="49"/>
      <c r="AT80" s="12"/>
      <c r="AU80" s="9"/>
      <c r="AV80" s="9"/>
      <c r="AW80" s="9"/>
      <c r="AX80" s="9"/>
      <c r="AY80" s="12"/>
      <c r="AZ80" s="49"/>
      <c r="BA80" s="12"/>
      <c r="BB80" s="9"/>
      <c r="BC80" s="9"/>
      <c r="BD80" s="9"/>
      <c r="BE80" s="9"/>
      <c r="BF80" s="12"/>
      <c r="BG80" s="49"/>
      <c r="BH80" s="12"/>
      <c r="BI80" s="9"/>
      <c r="BJ80" s="9"/>
      <c r="BK80" s="9"/>
      <c r="BL80" s="50"/>
      <c r="BM80" s="12"/>
      <c r="BN80" s="11"/>
      <c r="BO80" s="9"/>
      <c r="BP80" s="11"/>
      <c r="BQ80" s="9"/>
      <c r="BR80" s="43"/>
      <c r="BS80" s="9"/>
      <c r="BT80" s="11"/>
      <c r="BU80" s="9"/>
      <c r="BV80" s="25"/>
      <c r="BW80" s="25"/>
      <c r="BX80" s="25"/>
      <c r="BY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</row>
    <row r="81" spans="1:88" x14ac:dyDescent="0.2">
      <c r="A81" s="25"/>
      <c r="B81" s="2"/>
      <c r="C81" s="1"/>
      <c r="D81" s="1"/>
      <c r="E81" s="1"/>
      <c r="F81" s="2"/>
      <c r="G81" s="6"/>
      <c r="H81" s="2"/>
      <c r="I81" s="2"/>
      <c r="J81" s="3"/>
      <c r="K81" s="3"/>
      <c r="L81" s="1"/>
      <c r="M81" s="1"/>
      <c r="N81" s="1"/>
      <c r="O81" s="40"/>
      <c r="P81" s="40"/>
      <c r="Q81" s="1"/>
      <c r="R81" s="1"/>
      <c r="S81" s="2"/>
      <c r="T81" s="3"/>
      <c r="U81" s="7"/>
      <c r="V81" s="7"/>
      <c r="W81" s="7"/>
      <c r="X81" s="40"/>
      <c r="Y81" s="1"/>
      <c r="Z81" s="1"/>
      <c r="AA81" s="2"/>
      <c r="AB81" s="6"/>
      <c r="AC81" s="2"/>
      <c r="AD81" s="40"/>
      <c r="AE81" s="1"/>
      <c r="AF81" s="2"/>
      <c r="AG81" s="9"/>
      <c r="AH81" s="12"/>
      <c r="AI81" s="12"/>
      <c r="AJ81" s="42"/>
      <c r="AK81" s="11"/>
      <c r="AL81" s="9"/>
      <c r="AM81" s="11"/>
      <c r="AN81" s="9"/>
      <c r="AO81" s="9"/>
      <c r="AP81" s="9"/>
      <c r="AQ81" s="50"/>
      <c r="AR81" s="11"/>
      <c r="AS81" s="49"/>
      <c r="AT81" s="12"/>
      <c r="AU81" s="9"/>
      <c r="AV81" s="9"/>
      <c r="AW81" s="9"/>
      <c r="AX81" s="9"/>
      <c r="AY81" s="12"/>
      <c r="AZ81" s="49"/>
      <c r="BA81" s="12"/>
      <c r="BB81" s="9"/>
      <c r="BC81" s="9"/>
      <c r="BD81" s="9"/>
      <c r="BE81" s="9"/>
      <c r="BF81" s="12"/>
      <c r="BG81" s="49"/>
      <c r="BH81" s="12"/>
      <c r="BI81" s="9"/>
      <c r="BJ81" s="9"/>
      <c r="BK81" s="9"/>
      <c r="BL81" s="50"/>
      <c r="BM81" s="12"/>
      <c r="BN81" s="11"/>
      <c r="BO81" s="9"/>
      <c r="BP81" s="11"/>
      <c r="BQ81" s="9"/>
      <c r="BR81" s="43"/>
      <c r="BS81" s="9"/>
      <c r="BT81" s="11"/>
      <c r="BU81" s="9"/>
      <c r="BV81" s="25"/>
      <c r="BW81" s="25"/>
      <c r="BX81" s="25"/>
      <c r="BY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</row>
    <row r="82" spans="1:88" x14ac:dyDescent="0.2">
      <c r="A82" s="25"/>
      <c r="B82" s="2"/>
      <c r="C82" s="1"/>
      <c r="D82" s="1"/>
      <c r="E82" s="1"/>
      <c r="F82" s="2"/>
      <c r="G82" s="6"/>
      <c r="H82" s="2"/>
      <c r="I82" s="2"/>
      <c r="J82" s="3"/>
      <c r="K82" s="3"/>
      <c r="L82" s="1"/>
      <c r="M82" s="1"/>
      <c r="N82" s="1"/>
      <c r="O82" s="40"/>
      <c r="P82" s="40"/>
      <c r="Q82" s="1"/>
      <c r="R82" s="1"/>
      <c r="S82" s="2"/>
      <c r="T82" s="3"/>
      <c r="U82" s="7"/>
      <c r="V82" s="7"/>
      <c r="W82" s="7"/>
      <c r="X82" s="40"/>
      <c r="Y82" s="1"/>
      <c r="Z82" s="1"/>
      <c r="AA82" s="2"/>
      <c r="AB82" s="6"/>
      <c r="AC82" s="2"/>
      <c r="AD82" s="40"/>
      <c r="AE82" s="1"/>
      <c r="AF82" s="2"/>
      <c r="AG82" s="9"/>
      <c r="AH82" s="12"/>
      <c r="AI82" s="12"/>
      <c r="AJ82" s="42"/>
      <c r="AK82" s="11"/>
      <c r="AL82" s="9"/>
      <c r="AM82" s="11"/>
      <c r="AN82" s="9"/>
      <c r="AO82" s="9"/>
      <c r="AP82" s="9"/>
      <c r="AQ82" s="50"/>
      <c r="AR82" s="11"/>
      <c r="AS82" s="49"/>
      <c r="AT82" s="12"/>
      <c r="AU82" s="9"/>
      <c r="AV82" s="9"/>
      <c r="AW82" s="9"/>
      <c r="AX82" s="9"/>
      <c r="AY82" s="12"/>
      <c r="AZ82" s="49"/>
      <c r="BA82" s="12"/>
      <c r="BB82" s="9"/>
      <c r="BC82" s="9"/>
      <c r="BD82" s="9"/>
      <c r="BE82" s="9"/>
      <c r="BF82" s="12"/>
      <c r="BG82" s="49"/>
      <c r="BH82" s="12"/>
      <c r="BI82" s="9"/>
      <c r="BJ82" s="9"/>
      <c r="BK82" s="9"/>
      <c r="BL82" s="50"/>
      <c r="BM82" s="12"/>
      <c r="BN82" s="11"/>
      <c r="BO82" s="9"/>
      <c r="BP82" s="11"/>
      <c r="BQ82" s="9"/>
      <c r="BR82" s="43"/>
      <c r="BS82" s="9"/>
      <c r="BT82" s="11"/>
      <c r="BU82" s="9"/>
      <c r="BV82" s="25"/>
      <c r="BW82" s="25"/>
      <c r="BX82" s="25"/>
      <c r="BY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</row>
    <row r="83" spans="1:88" x14ac:dyDescent="0.2">
      <c r="A83" s="25"/>
      <c r="B83" s="2"/>
      <c r="C83" s="1"/>
      <c r="D83" s="1"/>
      <c r="E83" s="1"/>
      <c r="F83" s="2"/>
      <c r="G83" s="6"/>
      <c r="H83" s="2"/>
      <c r="I83" s="2"/>
      <c r="J83" s="3"/>
      <c r="K83" s="3"/>
      <c r="L83" s="1"/>
      <c r="M83" s="1"/>
      <c r="N83" s="1"/>
      <c r="O83" s="40"/>
      <c r="P83" s="40"/>
      <c r="Q83" s="1"/>
      <c r="R83" s="1"/>
      <c r="S83" s="2"/>
      <c r="T83" s="3"/>
      <c r="U83" s="7"/>
      <c r="V83" s="7"/>
      <c r="W83" s="7"/>
      <c r="X83" s="40"/>
      <c r="Y83" s="1"/>
      <c r="Z83" s="1"/>
      <c r="AA83" s="2"/>
      <c r="AB83" s="6"/>
      <c r="AC83" s="2"/>
      <c r="AD83" s="40"/>
      <c r="AE83" s="1"/>
      <c r="AF83" s="2"/>
      <c r="AG83" s="9"/>
      <c r="AH83" s="12"/>
      <c r="AI83" s="12"/>
      <c r="AJ83" s="42"/>
      <c r="AK83" s="11"/>
      <c r="AL83" s="9"/>
      <c r="AM83" s="11"/>
      <c r="AN83" s="9"/>
      <c r="AO83" s="9"/>
      <c r="AP83" s="9"/>
      <c r="AQ83" s="50"/>
      <c r="AR83" s="11"/>
      <c r="AS83" s="49"/>
      <c r="AT83" s="12"/>
      <c r="AU83" s="9"/>
      <c r="AV83" s="9"/>
      <c r="AW83" s="9"/>
      <c r="AX83" s="9"/>
      <c r="AY83" s="12"/>
      <c r="AZ83" s="49"/>
      <c r="BA83" s="12"/>
      <c r="BB83" s="9"/>
      <c r="BC83" s="9"/>
      <c r="BD83" s="9"/>
      <c r="BE83" s="9"/>
      <c r="BF83" s="12"/>
      <c r="BG83" s="49"/>
      <c r="BH83" s="12"/>
      <c r="BI83" s="9"/>
      <c r="BJ83" s="9"/>
      <c r="BK83" s="9"/>
      <c r="BL83" s="50"/>
      <c r="BM83" s="12"/>
      <c r="BN83" s="11"/>
      <c r="BO83" s="9"/>
      <c r="BP83" s="11"/>
      <c r="BQ83" s="9"/>
      <c r="BR83" s="43"/>
      <c r="BS83" s="9"/>
      <c r="BT83" s="11"/>
      <c r="BU83" s="9"/>
      <c r="BV83" s="25"/>
      <c r="BW83" s="25"/>
      <c r="BX83" s="25"/>
      <c r="BY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</row>
    <row r="84" spans="1:88" x14ac:dyDescent="0.2">
      <c r="A84" s="25"/>
      <c r="B84" s="2"/>
      <c r="C84" s="1"/>
      <c r="D84" s="1"/>
      <c r="E84" s="1"/>
      <c r="F84" s="2"/>
      <c r="G84" s="6"/>
      <c r="H84" s="2"/>
      <c r="I84" s="2"/>
      <c r="J84" s="3"/>
      <c r="K84" s="3"/>
      <c r="L84" s="1"/>
      <c r="M84" s="1"/>
      <c r="N84" s="1"/>
      <c r="O84" s="40"/>
      <c r="P84" s="40"/>
      <c r="Q84" s="1"/>
      <c r="R84" s="1"/>
      <c r="S84" s="2"/>
      <c r="T84" s="3"/>
      <c r="U84" s="7"/>
      <c r="V84" s="7"/>
      <c r="W84" s="7"/>
      <c r="X84" s="40"/>
      <c r="Y84" s="1"/>
      <c r="Z84" s="1"/>
      <c r="AA84" s="2"/>
      <c r="AB84" s="6"/>
      <c r="AC84" s="2"/>
      <c r="AD84" s="40"/>
      <c r="AE84" s="1"/>
      <c r="AF84" s="2"/>
      <c r="AG84" s="9"/>
      <c r="AH84" s="12"/>
      <c r="AI84" s="12"/>
      <c r="AJ84" s="42"/>
      <c r="AK84" s="11"/>
      <c r="AL84" s="9"/>
      <c r="AM84" s="11"/>
      <c r="AN84" s="9"/>
      <c r="AO84" s="9"/>
      <c r="AP84" s="9"/>
      <c r="AQ84" s="50"/>
      <c r="AR84" s="11"/>
      <c r="AS84" s="49"/>
      <c r="AT84" s="12"/>
      <c r="AU84" s="9"/>
      <c r="AV84" s="9"/>
      <c r="AW84" s="9"/>
      <c r="AX84" s="9"/>
      <c r="AY84" s="12"/>
      <c r="AZ84" s="49"/>
      <c r="BA84" s="12"/>
      <c r="BB84" s="9"/>
      <c r="BC84" s="9"/>
      <c r="BD84" s="9"/>
      <c r="BE84" s="9"/>
      <c r="BF84" s="12"/>
      <c r="BG84" s="49"/>
      <c r="BH84" s="12"/>
      <c r="BI84" s="9"/>
      <c r="BJ84" s="9"/>
      <c r="BK84" s="9"/>
      <c r="BL84" s="50"/>
      <c r="BM84" s="12"/>
      <c r="BN84" s="11"/>
      <c r="BO84" s="9"/>
      <c r="BP84" s="11"/>
      <c r="BQ84" s="9"/>
      <c r="BR84" s="43"/>
      <c r="BS84" s="9"/>
      <c r="BT84" s="11"/>
      <c r="BU84" s="9"/>
      <c r="BV84" s="25"/>
      <c r="BW84" s="25"/>
      <c r="BX84" s="25"/>
      <c r="BY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</row>
    <row r="85" spans="1:88" x14ac:dyDescent="0.2">
      <c r="A85" s="25"/>
      <c r="B85" s="2"/>
      <c r="C85" s="1"/>
      <c r="D85" s="1"/>
      <c r="E85" s="1"/>
      <c r="F85" s="2"/>
      <c r="G85" s="6"/>
      <c r="H85" s="2"/>
      <c r="I85" s="2"/>
      <c r="J85" s="3"/>
      <c r="K85" s="3"/>
      <c r="L85" s="1"/>
      <c r="M85" s="1"/>
      <c r="N85" s="1"/>
      <c r="O85" s="40"/>
      <c r="P85" s="40"/>
      <c r="Q85" s="1"/>
      <c r="R85" s="1"/>
      <c r="S85" s="2"/>
      <c r="T85" s="3"/>
      <c r="U85" s="7"/>
      <c r="V85" s="7"/>
      <c r="W85" s="7"/>
      <c r="X85" s="40"/>
      <c r="Y85" s="1"/>
      <c r="Z85" s="1"/>
      <c r="AA85" s="2"/>
      <c r="AB85" s="6"/>
      <c r="AC85" s="2"/>
      <c r="AD85" s="40"/>
      <c r="AE85" s="1"/>
      <c r="AF85" s="2"/>
      <c r="AG85" s="9"/>
      <c r="AH85" s="12"/>
      <c r="AI85" s="12"/>
      <c r="AJ85" s="42"/>
      <c r="AK85" s="11"/>
      <c r="AL85" s="9"/>
      <c r="AM85" s="11"/>
      <c r="AN85" s="9"/>
      <c r="AO85" s="9"/>
      <c r="AP85" s="9"/>
      <c r="AQ85" s="50"/>
      <c r="AR85" s="11"/>
      <c r="AS85" s="49"/>
      <c r="AT85" s="12"/>
      <c r="AU85" s="9"/>
      <c r="AV85" s="9"/>
      <c r="AW85" s="9"/>
      <c r="AX85" s="9"/>
      <c r="AY85" s="12"/>
      <c r="AZ85" s="49"/>
      <c r="BA85" s="12"/>
      <c r="BB85" s="9"/>
      <c r="BC85" s="9"/>
      <c r="BD85" s="9"/>
      <c r="BE85" s="9"/>
      <c r="BF85" s="12"/>
      <c r="BG85" s="49"/>
      <c r="BH85" s="12"/>
      <c r="BI85" s="9"/>
      <c r="BJ85" s="9"/>
      <c r="BK85" s="9"/>
      <c r="BL85" s="50"/>
      <c r="BM85" s="12"/>
      <c r="BN85" s="11"/>
      <c r="BO85" s="9"/>
      <c r="BP85" s="11"/>
      <c r="BQ85" s="9"/>
      <c r="BR85" s="43"/>
      <c r="BS85" s="9"/>
      <c r="BT85" s="11"/>
      <c r="BU85" s="9"/>
      <c r="BV85" s="25"/>
      <c r="BW85" s="25"/>
      <c r="BX85" s="25"/>
      <c r="BY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</row>
    <row r="86" spans="1:88" x14ac:dyDescent="0.2">
      <c r="A86" s="25"/>
      <c r="B86" s="2"/>
      <c r="C86" s="1"/>
      <c r="D86" s="1"/>
      <c r="E86" s="1"/>
      <c r="F86" s="2"/>
      <c r="G86" s="6"/>
      <c r="H86" s="2"/>
      <c r="I86" s="2"/>
      <c r="J86" s="3"/>
      <c r="K86" s="3"/>
      <c r="L86" s="1"/>
      <c r="M86" s="1"/>
      <c r="N86" s="1"/>
      <c r="O86" s="40"/>
      <c r="P86" s="40"/>
      <c r="Q86" s="1"/>
      <c r="R86" s="1"/>
      <c r="S86" s="2"/>
      <c r="T86" s="3"/>
      <c r="U86" s="7"/>
      <c r="V86" s="7"/>
      <c r="W86" s="7"/>
      <c r="X86" s="40"/>
      <c r="Y86" s="1"/>
      <c r="Z86" s="1"/>
      <c r="AA86" s="2"/>
      <c r="AB86" s="6"/>
      <c r="AC86" s="2"/>
      <c r="AD86" s="40"/>
      <c r="AE86" s="1"/>
      <c r="AF86" s="2"/>
      <c r="AG86" s="9"/>
      <c r="AH86" s="12"/>
      <c r="AI86" s="12"/>
      <c r="AJ86" s="42"/>
      <c r="AK86" s="11"/>
      <c r="AL86" s="9"/>
      <c r="AM86" s="11"/>
      <c r="AN86" s="9"/>
      <c r="AO86" s="9"/>
      <c r="AP86" s="9"/>
      <c r="AQ86" s="50"/>
      <c r="AR86" s="11"/>
      <c r="AS86" s="49"/>
      <c r="AT86" s="12"/>
      <c r="AU86" s="9"/>
      <c r="AV86" s="9"/>
      <c r="AW86" s="9"/>
      <c r="AX86" s="9"/>
      <c r="AY86" s="12"/>
      <c r="AZ86" s="49"/>
      <c r="BA86" s="12"/>
      <c r="BB86" s="9"/>
      <c r="BC86" s="9"/>
      <c r="BD86" s="9"/>
      <c r="BE86" s="9"/>
      <c r="BF86" s="12"/>
      <c r="BG86" s="49"/>
      <c r="BH86" s="12"/>
      <c r="BI86" s="9"/>
      <c r="BJ86" s="9"/>
      <c r="BK86" s="9"/>
      <c r="BL86" s="50"/>
      <c r="BM86" s="12"/>
      <c r="BN86" s="11"/>
      <c r="BO86" s="9"/>
      <c r="BP86" s="11"/>
      <c r="BQ86" s="9"/>
      <c r="BR86" s="43"/>
      <c r="BS86" s="9"/>
      <c r="BT86" s="11"/>
      <c r="BU86" s="9"/>
      <c r="BV86" s="25"/>
      <c r="BW86" s="25"/>
      <c r="BX86" s="25"/>
      <c r="BY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</row>
    <row r="87" spans="1:88" x14ac:dyDescent="0.2">
      <c r="A87" s="25"/>
      <c r="B87" s="2"/>
      <c r="C87" s="1"/>
      <c r="D87" s="1"/>
      <c r="E87" s="1"/>
      <c r="F87" s="2"/>
      <c r="G87" s="6"/>
      <c r="H87" s="2"/>
      <c r="I87" s="2"/>
      <c r="J87" s="3"/>
      <c r="K87" s="3"/>
      <c r="L87" s="1"/>
      <c r="M87" s="1"/>
      <c r="N87" s="1"/>
      <c r="O87" s="40"/>
      <c r="P87" s="40"/>
      <c r="Q87" s="1"/>
      <c r="R87" s="1"/>
      <c r="S87" s="2"/>
      <c r="T87" s="3"/>
      <c r="U87" s="7"/>
      <c r="V87" s="7"/>
      <c r="W87" s="7"/>
      <c r="X87" s="40"/>
      <c r="Y87" s="1"/>
      <c r="Z87" s="1"/>
      <c r="AA87" s="2"/>
      <c r="AB87" s="6"/>
      <c r="AC87" s="2"/>
      <c r="AD87" s="40"/>
      <c r="AE87" s="1"/>
      <c r="AF87" s="2"/>
      <c r="AG87" s="9"/>
      <c r="AH87" s="12"/>
      <c r="AI87" s="12"/>
      <c r="AJ87" s="42"/>
      <c r="AK87" s="11"/>
      <c r="AL87" s="9"/>
      <c r="AM87" s="11"/>
      <c r="AN87" s="9"/>
      <c r="AO87" s="9"/>
      <c r="AP87" s="9"/>
      <c r="AQ87" s="50"/>
      <c r="AR87" s="11"/>
      <c r="AS87" s="49"/>
      <c r="AT87" s="12"/>
      <c r="AU87" s="9"/>
      <c r="AV87" s="9"/>
      <c r="AW87" s="9"/>
      <c r="AX87" s="9"/>
      <c r="AY87" s="12"/>
      <c r="AZ87" s="49"/>
      <c r="BA87" s="12"/>
      <c r="BB87" s="9"/>
      <c r="BC87" s="9"/>
      <c r="BD87" s="9"/>
      <c r="BE87" s="9"/>
      <c r="BF87" s="12"/>
      <c r="BG87" s="49"/>
      <c r="BH87" s="12"/>
      <c r="BI87" s="9"/>
      <c r="BJ87" s="9"/>
      <c r="BK87" s="9"/>
      <c r="BL87" s="50"/>
      <c r="BM87" s="12"/>
      <c r="BN87" s="11"/>
      <c r="BO87" s="9"/>
      <c r="BP87" s="11"/>
      <c r="BQ87" s="9"/>
      <c r="BR87" s="43"/>
      <c r="BS87" s="9"/>
      <c r="BT87" s="11"/>
      <c r="BU87" s="9"/>
      <c r="BV87" s="25"/>
      <c r="BW87" s="25"/>
      <c r="BX87" s="25"/>
      <c r="BY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</row>
    <row r="88" spans="1:88" x14ac:dyDescent="0.2">
      <c r="A88" s="25"/>
      <c r="B88" s="2"/>
      <c r="C88" s="1"/>
      <c r="D88" s="1"/>
      <c r="E88" s="1"/>
      <c r="F88" s="2"/>
      <c r="G88" s="6"/>
      <c r="H88" s="2"/>
      <c r="I88" s="2"/>
      <c r="J88" s="3"/>
      <c r="K88" s="3"/>
      <c r="L88" s="1"/>
      <c r="M88" s="1"/>
      <c r="N88" s="1"/>
      <c r="O88" s="40"/>
      <c r="P88" s="40"/>
      <c r="Q88" s="1"/>
      <c r="R88" s="1"/>
      <c r="S88" s="2"/>
      <c r="T88" s="3"/>
      <c r="U88" s="7"/>
      <c r="V88" s="7"/>
      <c r="W88" s="7"/>
      <c r="X88" s="40"/>
      <c r="Y88" s="1"/>
      <c r="Z88" s="1"/>
      <c r="AA88" s="2"/>
      <c r="AB88" s="6"/>
      <c r="AC88" s="2"/>
      <c r="AD88" s="40"/>
      <c r="AE88" s="1"/>
      <c r="AF88" s="2"/>
      <c r="AG88" s="9"/>
      <c r="AH88" s="12"/>
      <c r="AI88" s="12"/>
      <c r="AJ88" s="42"/>
      <c r="AK88" s="11"/>
      <c r="AL88" s="9"/>
      <c r="AM88" s="11"/>
      <c r="AN88" s="9"/>
      <c r="AO88" s="9"/>
      <c r="AP88" s="9"/>
      <c r="AQ88" s="50"/>
      <c r="AR88" s="11"/>
      <c r="AS88" s="49"/>
      <c r="AT88" s="12"/>
      <c r="AU88" s="9"/>
      <c r="AV88" s="9"/>
      <c r="AW88" s="9"/>
      <c r="AX88" s="9"/>
      <c r="AY88" s="12"/>
      <c r="AZ88" s="49"/>
      <c r="BA88" s="12"/>
      <c r="BB88" s="9"/>
      <c r="BC88" s="9"/>
      <c r="BD88" s="9"/>
      <c r="BE88" s="9"/>
      <c r="BF88" s="12"/>
      <c r="BG88" s="49"/>
      <c r="BH88" s="12"/>
      <c r="BI88" s="9"/>
      <c r="BJ88" s="9"/>
      <c r="BK88" s="9"/>
      <c r="BL88" s="50"/>
      <c r="BM88" s="12"/>
      <c r="BN88" s="11"/>
      <c r="BO88" s="9"/>
      <c r="BP88" s="11"/>
      <c r="BQ88" s="9"/>
      <c r="BR88" s="43"/>
      <c r="BS88" s="9"/>
      <c r="BT88" s="11"/>
      <c r="BU88" s="9"/>
      <c r="BV88" s="25"/>
      <c r="BW88" s="25"/>
      <c r="BX88" s="25"/>
      <c r="BY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</row>
    <row r="89" spans="1:88" x14ac:dyDescent="0.2">
      <c r="A89" s="25"/>
      <c r="B89" s="2"/>
      <c r="C89" s="1"/>
      <c r="D89" s="1"/>
      <c r="E89" s="1"/>
      <c r="F89" s="2"/>
      <c r="G89" s="6"/>
      <c r="H89" s="2"/>
      <c r="I89" s="2"/>
      <c r="J89" s="3"/>
      <c r="K89" s="3"/>
      <c r="L89" s="1"/>
      <c r="M89" s="1"/>
      <c r="N89" s="1"/>
      <c r="O89" s="40"/>
      <c r="P89" s="40"/>
      <c r="Q89" s="1"/>
      <c r="R89" s="1"/>
      <c r="S89" s="2"/>
      <c r="T89" s="3"/>
      <c r="U89" s="7"/>
      <c r="V89" s="7"/>
      <c r="W89" s="7"/>
      <c r="X89" s="40"/>
      <c r="Y89" s="1"/>
      <c r="Z89" s="1"/>
      <c r="AA89" s="2"/>
      <c r="AB89" s="6"/>
      <c r="AC89" s="2"/>
      <c r="AD89" s="40"/>
      <c r="AE89" s="1"/>
      <c r="AF89" s="2"/>
      <c r="AG89" s="9"/>
      <c r="AH89" s="12"/>
      <c r="AI89" s="12"/>
      <c r="AJ89" s="42"/>
      <c r="AK89" s="11"/>
      <c r="AL89" s="9"/>
      <c r="AM89" s="11"/>
      <c r="AN89" s="9"/>
      <c r="AO89" s="9"/>
      <c r="AP89" s="9"/>
      <c r="AQ89" s="50"/>
      <c r="AR89" s="11"/>
      <c r="AS89" s="49"/>
      <c r="AT89" s="12"/>
      <c r="AU89" s="9"/>
      <c r="AV89" s="9"/>
      <c r="AW89" s="9"/>
      <c r="AX89" s="9"/>
      <c r="AY89" s="12"/>
      <c r="AZ89" s="49"/>
      <c r="BA89" s="12"/>
      <c r="BB89" s="9"/>
      <c r="BC89" s="9"/>
      <c r="BD89" s="9"/>
      <c r="BE89" s="9"/>
      <c r="BF89" s="12"/>
      <c r="BG89" s="49"/>
      <c r="BH89" s="12"/>
      <c r="BI89" s="9"/>
      <c r="BJ89" s="9"/>
      <c r="BK89" s="9"/>
      <c r="BL89" s="50"/>
      <c r="BM89" s="12"/>
      <c r="BN89" s="11"/>
      <c r="BO89" s="9"/>
      <c r="BP89" s="11"/>
      <c r="BQ89" s="9"/>
      <c r="BR89" s="43"/>
      <c r="BS89" s="9"/>
      <c r="BT89" s="11"/>
      <c r="BU89" s="9"/>
      <c r="BV89" s="25"/>
      <c r="BW89" s="25"/>
      <c r="BX89" s="25"/>
      <c r="BY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</row>
    <row r="90" spans="1:88" x14ac:dyDescent="0.2">
      <c r="A90" s="25"/>
      <c r="B90" s="2"/>
      <c r="C90" s="1"/>
      <c r="D90" s="1"/>
      <c r="E90" s="1"/>
      <c r="F90" s="2"/>
      <c r="G90" s="6"/>
      <c r="H90" s="2"/>
      <c r="I90" s="2"/>
      <c r="J90" s="3"/>
      <c r="K90" s="3"/>
      <c r="L90" s="1"/>
      <c r="M90" s="1"/>
      <c r="N90" s="1"/>
      <c r="O90" s="40"/>
      <c r="P90" s="40"/>
      <c r="Q90" s="1"/>
      <c r="R90" s="1"/>
      <c r="S90" s="2"/>
      <c r="T90" s="3"/>
      <c r="U90" s="7"/>
      <c r="V90" s="7"/>
      <c r="W90" s="7"/>
      <c r="X90" s="40"/>
      <c r="Y90" s="1"/>
      <c r="Z90" s="1"/>
      <c r="AA90" s="2"/>
      <c r="AB90" s="6"/>
      <c r="AC90" s="2"/>
      <c r="AD90" s="40"/>
      <c r="AE90" s="1"/>
      <c r="AF90" s="2"/>
      <c r="AG90" s="9"/>
      <c r="AH90" s="12"/>
      <c r="AI90" s="12"/>
      <c r="AJ90" s="42"/>
      <c r="AK90" s="11"/>
      <c r="AL90" s="9"/>
      <c r="AM90" s="11"/>
      <c r="AN90" s="9"/>
      <c r="AO90" s="9"/>
      <c r="AP90" s="9"/>
      <c r="AQ90" s="50"/>
      <c r="AR90" s="11"/>
      <c r="AS90" s="49"/>
      <c r="AT90" s="12"/>
      <c r="AU90" s="9"/>
      <c r="AV90" s="9"/>
      <c r="AW90" s="9"/>
      <c r="AX90" s="9"/>
      <c r="AY90" s="12"/>
      <c r="AZ90" s="49"/>
      <c r="BA90" s="12"/>
      <c r="BB90" s="9"/>
      <c r="BC90" s="9"/>
      <c r="BD90" s="9"/>
      <c r="BE90" s="9"/>
      <c r="BF90" s="12"/>
      <c r="BG90" s="49"/>
      <c r="BH90" s="12"/>
      <c r="BI90" s="9"/>
      <c r="BJ90" s="9"/>
      <c r="BK90" s="9"/>
      <c r="BL90" s="50"/>
      <c r="BM90" s="12"/>
      <c r="BN90" s="11"/>
      <c r="BO90" s="9"/>
      <c r="BP90" s="11"/>
      <c r="BQ90" s="9"/>
      <c r="BR90" s="43"/>
      <c r="BS90" s="9"/>
      <c r="BT90" s="11"/>
      <c r="BU90" s="9"/>
      <c r="BV90" s="25"/>
      <c r="BW90" s="25"/>
      <c r="BX90" s="25"/>
      <c r="BY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</row>
    <row r="91" spans="1:88" x14ac:dyDescent="0.2">
      <c r="A91" s="25"/>
      <c r="B91" s="2"/>
      <c r="C91" s="1"/>
      <c r="D91" s="1"/>
      <c r="E91" s="1"/>
      <c r="F91" s="2"/>
      <c r="G91" s="6"/>
      <c r="H91" s="2"/>
      <c r="I91" s="2"/>
      <c r="J91" s="3"/>
      <c r="K91" s="3"/>
      <c r="L91" s="1"/>
      <c r="M91" s="1"/>
      <c r="N91" s="1"/>
      <c r="O91" s="40"/>
      <c r="P91" s="40"/>
      <c r="Q91" s="1"/>
      <c r="R91" s="1"/>
      <c r="S91" s="2"/>
      <c r="T91" s="3"/>
      <c r="U91" s="7"/>
      <c r="V91" s="7"/>
      <c r="W91" s="7"/>
      <c r="X91" s="40"/>
      <c r="Y91" s="1"/>
      <c r="Z91" s="1"/>
      <c r="AA91" s="2"/>
      <c r="AB91" s="6"/>
      <c r="AC91" s="2"/>
      <c r="AD91" s="40"/>
      <c r="AE91" s="1"/>
      <c r="AF91" s="2"/>
      <c r="AG91" s="9"/>
      <c r="AH91" s="12"/>
      <c r="AI91" s="12"/>
      <c r="AJ91" s="42"/>
      <c r="AK91" s="11"/>
      <c r="AL91" s="9"/>
      <c r="AM91" s="11"/>
      <c r="AN91" s="9"/>
      <c r="AO91" s="9"/>
      <c r="AP91" s="9"/>
      <c r="AQ91" s="50"/>
      <c r="AR91" s="11"/>
      <c r="AS91" s="49"/>
      <c r="AT91" s="12"/>
      <c r="AU91" s="9"/>
      <c r="AV91" s="9"/>
      <c r="AW91" s="9"/>
      <c r="AX91" s="9"/>
      <c r="AY91" s="12"/>
      <c r="AZ91" s="49"/>
      <c r="BA91" s="12"/>
      <c r="BB91" s="9"/>
      <c r="BC91" s="9"/>
      <c r="BD91" s="9"/>
      <c r="BE91" s="9"/>
      <c r="BF91" s="12"/>
      <c r="BG91" s="49"/>
      <c r="BH91" s="12"/>
      <c r="BI91" s="9"/>
      <c r="BJ91" s="9"/>
      <c r="BK91" s="9"/>
      <c r="BL91" s="50"/>
      <c r="BM91" s="12"/>
      <c r="BN91" s="11"/>
      <c r="BO91" s="9"/>
      <c r="BP91" s="11"/>
      <c r="BQ91" s="9"/>
      <c r="BR91" s="43"/>
      <c r="BS91" s="9"/>
      <c r="BT91" s="11"/>
      <c r="BU91" s="9"/>
      <c r="BV91" s="25"/>
      <c r="BW91" s="25"/>
      <c r="BX91" s="25"/>
      <c r="BY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</row>
    <row r="92" spans="1:88" x14ac:dyDescent="0.2">
      <c r="A92" s="25"/>
      <c r="B92" s="2"/>
      <c r="C92" s="1"/>
      <c r="D92" s="1"/>
      <c r="E92" s="1"/>
      <c r="F92" s="2"/>
      <c r="G92" s="6"/>
      <c r="H92" s="2"/>
      <c r="I92" s="2"/>
      <c r="J92" s="3"/>
      <c r="K92" s="3"/>
      <c r="L92" s="1"/>
      <c r="M92" s="1"/>
      <c r="N92" s="1"/>
      <c r="O92" s="40"/>
      <c r="P92" s="40"/>
      <c r="Q92" s="1"/>
      <c r="R92" s="1"/>
      <c r="S92" s="2"/>
      <c r="T92" s="3"/>
      <c r="U92" s="7"/>
      <c r="V92" s="7"/>
      <c r="W92" s="7"/>
      <c r="X92" s="40"/>
      <c r="Y92" s="1"/>
      <c r="Z92" s="1"/>
      <c r="AA92" s="2"/>
      <c r="AB92" s="6"/>
      <c r="AC92" s="2"/>
      <c r="AD92" s="40"/>
      <c r="AE92" s="1"/>
      <c r="AF92" s="2"/>
      <c r="AG92" s="9"/>
      <c r="AH92" s="12"/>
      <c r="AI92" s="12"/>
      <c r="AJ92" s="42"/>
      <c r="AK92" s="11"/>
      <c r="AL92" s="9"/>
      <c r="AM92" s="11"/>
      <c r="AN92" s="9"/>
      <c r="AO92" s="9"/>
      <c r="AP92" s="9"/>
      <c r="AQ92" s="50"/>
      <c r="AR92" s="11"/>
      <c r="AS92" s="49"/>
      <c r="AT92" s="12"/>
      <c r="AU92" s="9"/>
      <c r="AV92" s="9"/>
      <c r="AW92" s="9"/>
      <c r="AX92" s="9"/>
      <c r="AY92" s="12"/>
      <c r="AZ92" s="49"/>
      <c r="BA92" s="12"/>
      <c r="BB92" s="9"/>
      <c r="BC92" s="9"/>
      <c r="BD92" s="9"/>
      <c r="BE92" s="9"/>
      <c r="BF92" s="12"/>
      <c r="BG92" s="49"/>
      <c r="BH92" s="12"/>
      <c r="BI92" s="9"/>
      <c r="BJ92" s="9"/>
      <c r="BK92" s="9"/>
      <c r="BL92" s="50"/>
      <c r="BM92" s="12"/>
      <c r="BN92" s="11"/>
      <c r="BO92" s="9"/>
      <c r="BP92" s="11"/>
      <c r="BQ92" s="9"/>
      <c r="BR92" s="43"/>
      <c r="BS92" s="9"/>
      <c r="BT92" s="11"/>
      <c r="BU92" s="9"/>
      <c r="BV92" s="25"/>
      <c r="BW92" s="25"/>
      <c r="BX92" s="25"/>
      <c r="BY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</row>
    <row r="93" spans="1:88" x14ac:dyDescent="0.2">
      <c r="A93" s="25"/>
      <c r="B93" s="2"/>
      <c r="C93" s="1"/>
      <c r="D93" s="1"/>
      <c r="E93" s="1"/>
      <c r="F93" s="2"/>
      <c r="G93" s="6"/>
      <c r="H93" s="2"/>
      <c r="I93" s="2"/>
      <c r="J93" s="3"/>
      <c r="K93" s="3"/>
      <c r="L93" s="1"/>
      <c r="M93" s="1"/>
      <c r="N93" s="1"/>
      <c r="O93" s="40"/>
      <c r="P93" s="40"/>
      <c r="Q93" s="1"/>
      <c r="R93" s="1"/>
      <c r="S93" s="2"/>
      <c r="T93" s="3"/>
      <c r="U93" s="7"/>
      <c r="V93" s="7"/>
      <c r="W93" s="7"/>
      <c r="X93" s="40"/>
      <c r="Y93" s="1"/>
      <c r="Z93" s="1"/>
      <c r="AA93" s="2"/>
      <c r="AB93" s="6"/>
      <c r="AC93" s="2"/>
      <c r="AD93" s="40"/>
      <c r="AE93" s="1"/>
      <c r="AF93" s="2"/>
      <c r="AG93" s="9"/>
      <c r="AH93" s="12"/>
      <c r="AI93" s="12"/>
      <c r="AJ93" s="42"/>
      <c r="AK93" s="11"/>
      <c r="AL93" s="9"/>
      <c r="AM93" s="11"/>
      <c r="AN93" s="9"/>
      <c r="AO93" s="9"/>
      <c r="AP93" s="9"/>
      <c r="AQ93" s="50"/>
      <c r="AR93" s="11"/>
      <c r="AS93" s="49"/>
      <c r="AT93" s="12"/>
      <c r="AU93" s="9"/>
      <c r="AV93" s="9"/>
      <c r="AW93" s="9"/>
      <c r="AX93" s="9"/>
      <c r="AY93" s="12"/>
      <c r="AZ93" s="49"/>
      <c r="BA93" s="12"/>
      <c r="BB93" s="9"/>
      <c r="BC93" s="9"/>
      <c r="BD93" s="9"/>
      <c r="BE93" s="9"/>
      <c r="BF93" s="12"/>
      <c r="BG93" s="49"/>
      <c r="BH93" s="12"/>
      <c r="BI93" s="9"/>
      <c r="BJ93" s="9"/>
      <c r="BK93" s="9"/>
      <c r="BL93" s="50"/>
      <c r="BM93" s="12"/>
      <c r="BN93" s="11"/>
      <c r="BO93" s="9"/>
      <c r="BP93" s="11"/>
      <c r="BQ93" s="9"/>
      <c r="BR93" s="43"/>
      <c r="BS93" s="9"/>
      <c r="BT93" s="11"/>
      <c r="BU93" s="9"/>
      <c r="BV93" s="25"/>
      <c r="BW93" s="25"/>
      <c r="BX93" s="25"/>
      <c r="BY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</row>
    <row r="94" spans="1:88" x14ac:dyDescent="0.2">
      <c r="A94" s="25"/>
      <c r="B94" s="2"/>
      <c r="C94" s="1"/>
      <c r="D94" s="1"/>
      <c r="E94" s="1"/>
      <c r="F94" s="2"/>
      <c r="G94" s="6"/>
      <c r="H94" s="2"/>
      <c r="I94" s="2"/>
      <c r="J94" s="3"/>
      <c r="K94" s="3"/>
      <c r="L94" s="1"/>
      <c r="M94" s="1"/>
      <c r="N94" s="1"/>
      <c r="O94" s="40"/>
      <c r="P94" s="40"/>
      <c r="Q94" s="1"/>
      <c r="R94" s="1"/>
      <c r="S94" s="2"/>
      <c r="T94" s="3"/>
      <c r="U94" s="7"/>
      <c r="V94" s="7"/>
      <c r="W94" s="7"/>
      <c r="X94" s="40"/>
      <c r="Y94" s="1"/>
      <c r="Z94" s="1"/>
      <c r="AA94" s="2"/>
      <c r="AB94" s="6"/>
      <c r="AC94" s="2"/>
      <c r="AD94" s="40"/>
      <c r="AE94" s="1"/>
      <c r="AF94" s="2"/>
      <c r="AG94" s="9"/>
      <c r="AH94" s="12"/>
      <c r="AI94" s="12"/>
      <c r="AJ94" s="42"/>
      <c r="AK94" s="11"/>
      <c r="AL94" s="9"/>
      <c r="AM94" s="11"/>
      <c r="AN94" s="9"/>
      <c r="AO94" s="9"/>
      <c r="AP94" s="9"/>
      <c r="AQ94" s="50"/>
      <c r="AR94" s="11"/>
      <c r="AS94" s="49"/>
      <c r="AT94" s="12"/>
      <c r="AU94" s="9"/>
      <c r="AV94" s="9"/>
      <c r="AW94" s="9"/>
      <c r="AX94" s="9"/>
      <c r="AY94" s="12"/>
      <c r="AZ94" s="49"/>
      <c r="BA94" s="12"/>
      <c r="BB94" s="9"/>
      <c r="BC94" s="9"/>
      <c r="BD94" s="9"/>
      <c r="BE94" s="9"/>
      <c r="BF94" s="12"/>
      <c r="BG94" s="49"/>
      <c r="BH94" s="12"/>
      <c r="BI94" s="9"/>
      <c r="BJ94" s="9"/>
      <c r="BK94" s="9"/>
      <c r="BL94" s="50"/>
      <c r="BM94" s="12"/>
      <c r="BN94" s="11"/>
      <c r="BO94" s="9"/>
      <c r="BP94" s="11"/>
      <c r="BQ94" s="9"/>
      <c r="BR94" s="43"/>
      <c r="BS94" s="9"/>
      <c r="BT94" s="11"/>
      <c r="BU94" s="9"/>
      <c r="BV94" s="25"/>
      <c r="BW94" s="25"/>
      <c r="BX94" s="25"/>
      <c r="BY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</row>
    <row r="95" spans="1:88" x14ac:dyDescent="0.2">
      <c r="A95" s="25"/>
      <c r="B95" s="2"/>
      <c r="C95" s="1"/>
      <c r="D95" s="1"/>
      <c r="E95" s="1"/>
      <c r="F95" s="2"/>
      <c r="G95" s="6"/>
      <c r="H95" s="2"/>
      <c r="I95" s="2"/>
      <c r="J95" s="3"/>
      <c r="K95" s="3"/>
      <c r="L95" s="1"/>
      <c r="M95" s="1"/>
      <c r="N95" s="1"/>
      <c r="O95" s="40"/>
      <c r="P95" s="40"/>
      <c r="Q95" s="1"/>
      <c r="R95" s="1"/>
      <c r="S95" s="2"/>
      <c r="T95" s="3"/>
      <c r="U95" s="7"/>
      <c r="V95" s="7"/>
      <c r="W95" s="7"/>
      <c r="X95" s="40"/>
      <c r="Y95" s="1"/>
      <c r="Z95" s="1"/>
      <c r="AA95" s="2"/>
      <c r="AB95" s="6"/>
      <c r="AC95" s="2"/>
      <c r="AD95" s="40"/>
      <c r="AE95" s="1"/>
      <c r="AF95" s="2"/>
      <c r="AG95" s="9"/>
      <c r="AH95" s="12"/>
      <c r="AI95" s="12"/>
      <c r="AJ95" s="42"/>
      <c r="AK95" s="11"/>
      <c r="AL95" s="9"/>
      <c r="AM95" s="11"/>
      <c r="AN95" s="9"/>
      <c r="AO95" s="9"/>
      <c r="AP95" s="9"/>
      <c r="AQ95" s="50"/>
      <c r="AR95" s="11"/>
      <c r="AS95" s="49"/>
      <c r="AT95" s="12"/>
      <c r="AU95" s="9"/>
      <c r="AV95" s="9"/>
      <c r="AW95" s="9"/>
      <c r="AX95" s="9"/>
      <c r="AY95" s="12"/>
      <c r="AZ95" s="49"/>
      <c r="BA95" s="12"/>
      <c r="BB95" s="9"/>
      <c r="BC95" s="9"/>
      <c r="BD95" s="9"/>
      <c r="BE95" s="9"/>
      <c r="BF95" s="12"/>
      <c r="BG95" s="49"/>
      <c r="BH95" s="12"/>
      <c r="BI95" s="9"/>
      <c r="BJ95" s="9"/>
      <c r="BK95" s="9"/>
      <c r="BL95" s="50"/>
      <c r="BM95" s="12"/>
      <c r="BN95" s="11"/>
      <c r="BO95" s="9"/>
      <c r="BP95" s="11"/>
      <c r="BQ95" s="9"/>
      <c r="BR95" s="43"/>
      <c r="BS95" s="9"/>
      <c r="BT95" s="11"/>
      <c r="BU95" s="9"/>
      <c r="BV95" s="25"/>
      <c r="BW95" s="25"/>
      <c r="BX95" s="25"/>
      <c r="BY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</row>
    <row r="96" spans="1:88" x14ac:dyDescent="0.2">
      <c r="A96" s="25"/>
      <c r="B96" s="2"/>
      <c r="C96" s="1"/>
      <c r="D96" s="1"/>
      <c r="E96" s="1"/>
      <c r="F96" s="2"/>
      <c r="G96" s="6"/>
      <c r="H96" s="2"/>
      <c r="I96" s="2"/>
      <c r="J96" s="3"/>
      <c r="K96" s="3"/>
      <c r="L96" s="1"/>
      <c r="M96" s="1"/>
      <c r="N96" s="1"/>
      <c r="O96" s="40"/>
      <c r="P96" s="40"/>
      <c r="Q96" s="1"/>
      <c r="R96" s="1"/>
      <c r="S96" s="2"/>
      <c r="T96" s="3"/>
      <c r="U96" s="7"/>
      <c r="V96" s="7"/>
      <c r="W96" s="7"/>
      <c r="X96" s="40"/>
      <c r="Y96" s="1"/>
      <c r="Z96" s="1"/>
      <c r="AA96" s="2"/>
      <c r="AB96" s="6"/>
      <c r="AC96" s="2"/>
      <c r="AD96" s="40"/>
      <c r="AE96" s="1"/>
      <c r="AF96" s="2"/>
      <c r="AG96" s="9"/>
      <c r="AH96" s="12"/>
      <c r="AI96" s="12"/>
      <c r="AJ96" s="42"/>
      <c r="AK96" s="11"/>
      <c r="AL96" s="9"/>
      <c r="AM96" s="11"/>
      <c r="AN96" s="9"/>
      <c r="AO96" s="9"/>
      <c r="AP96" s="9"/>
      <c r="AQ96" s="50"/>
      <c r="AR96" s="11"/>
      <c r="AS96" s="49"/>
      <c r="AT96" s="12"/>
      <c r="AU96" s="9"/>
      <c r="AV96" s="9"/>
      <c r="AW96" s="9"/>
      <c r="AX96" s="9"/>
      <c r="AY96" s="12"/>
      <c r="AZ96" s="49"/>
      <c r="BA96" s="12"/>
      <c r="BB96" s="9"/>
      <c r="BC96" s="9"/>
      <c r="BD96" s="9"/>
      <c r="BE96" s="9"/>
      <c r="BF96" s="12"/>
      <c r="BG96" s="49"/>
      <c r="BH96" s="12"/>
      <c r="BI96" s="9"/>
      <c r="BJ96" s="9"/>
      <c r="BK96" s="9"/>
      <c r="BL96" s="50"/>
      <c r="BM96" s="12"/>
      <c r="BN96" s="11"/>
      <c r="BO96" s="9"/>
      <c r="BP96" s="11"/>
      <c r="BQ96" s="9"/>
      <c r="BR96" s="43"/>
      <c r="BS96" s="9"/>
      <c r="BT96" s="11"/>
      <c r="BU96" s="9"/>
      <c r="BV96" s="25"/>
      <c r="BW96" s="25"/>
      <c r="BX96" s="25"/>
      <c r="BY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</row>
    <row r="97" spans="1:88" x14ac:dyDescent="0.2">
      <c r="A97" s="25"/>
      <c r="B97" s="2"/>
      <c r="C97" s="1"/>
      <c r="D97" s="1"/>
      <c r="E97" s="1"/>
      <c r="F97" s="2"/>
      <c r="G97" s="6"/>
      <c r="H97" s="2"/>
      <c r="I97" s="2"/>
      <c r="J97" s="3"/>
      <c r="K97" s="3"/>
      <c r="L97" s="1"/>
      <c r="M97" s="1"/>
      <c r="N97" s="1"/>
      <c r="O97" s="40"/>
      <c r="P97" s="40"/>
      <c r="Q97" s="1"/>
      <c r="R97" s="1"/>
      <c r="S97" s="2"/>
      <c r="T97" s="3"/>
      <c r="U97" s="7"/>
      <c r="V97" s="7"/>
      <c r="W97" s="7"/>
      <c r="X97" s="40"/>
      <c r="Y97" s="1"/>
      <c r="Z97" s="1"/>
      <c r="AA97" s="2"/>
      <c r="AB97" s="6"/>
      <c r="AC97" s="2"/>
      <c r="AD97" s="40"/>
      <c r="AE97" s="1"/>
      <c r="AF97" s="2"/>
      <c r="AG97" s="9"/>
      <c r="AH97" s="12"/>
      <c r="AI97" s="12"/>
      <c r="AJ97" s="42"/>
      <c r="AK97" s="11"/>
      <c r="AL97" s="9"/>
      <c r="AM97" s="11"/>
      <c r="AN97" s="9"/>
      <c r="AO97" s="9"/>
      <c r="AP97" s="9"/>
      <c r="AQ97" s="50"/>
      <c r="AR97" s="11"/>
      <c r="AS97" s="49"/>
      <c r="AT97" s="12"/>
      <c r="AU97" s="9"/>
      <c r="AV97" s="9"/>
      <c r="AW97" s="9"/>
      <c r="AX97" s="9"/>
      <c r="AY97" s="12"/>
      <c r="AZ97" s="49"/>
      <c r="BA97" s="12"/>
      <c r="BB97" s="9"/>
      <c r="BC97" s="9"/>
      <c r="BD97" s="9"/>
      <c r="BE97" s="9"/>
      <c r="BF97" s="12"/>
      <c r="BG97" s="49"/>
      <c r="BH97" s="12"/>
      <c r="BI97" s="9"/>
      <c r="BJ97" s="9"/>
      <c r="BK97" s="9"/>
      <c r="BL97" s="50"/>
      <c r="BM97" s="12"/>
      <c r="BN97" s="11"/>
      <c r="BO97" s="9"/>
      <c r="BP97" s="11"/>
      <c r="BQ97" s="9"/>
      <c r="BR97" s="43"/>
      <c r="BS97" s="9"/>
      <c r="BT97" s="11"/>
      <c r="BU97" s="9"/>
      <c r="BV97" s="25"/>
      <c r="BW97" s="25"/>
      <c r="BX97" s="25"/>
      <c r="BY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</row>
    <row r="98" spans="1:88" x14ac:dyDescent="0.2">
      <c r="A98" s="25"/>
      <c r="B98" s="2"/>
      <c r="C98" s="1"/>
      <c r="D98" s="1"/>
      <c r="E98" s="1"/>
      <c r="F98" s="2"/>
      <c r="G98" s="6"/>
      <c r="H98" s="2"/>
      <c r="I98" s="2"/>
      <c r="J98" s="3"/>
      <c r="K98" s="3"/>
      <c r="L98" s="1"/>
      <c r="M98" s="1"/>
      <c r="N98" s="1"/>
      <c r="O98" s="40"/>
      <c r="P98" s="40"/>
      <c r="Q98" s="1"/>
      <c r="R98" s="1"/>
      <c r="S98" s="2"/>
      <c r="T98" s="3"/>
      <c r="U98" s="7"/>
      <c r="V98" s="7"/>
      <c r="W98" s="7"/>
      <c r="X98" s="40"/>
      <c r="Y98" s="1"/>
      <c r="Z98" s="1"/>
      <c r="AA98" s="2"/>
      <c r="AB98" s="6"/>
      <c r="AC98" s="2"/>
      <c r="AD98" s="40"/>
      <c r="AE98" s="1"/>
      <c r="AF98" s="2"/>
      <c r="AG98" s="9"/>
      <c r="AH98" s="12"/>
      <c r="AI98" s="12"/>
      <c r="AJ98" s="42"/>
      <c r="AK98" s="11"/>
      <c r="AL98" s="9"/>
      <c r="AM98" s="11"/>
      <c r="AN98" s="9"/>
      <c r="AO98" s="9"/>
      <c r="AP98" s="9"/>
      <c r="AQ98" s="50"/>
      <c r="AR98" s="11"/>
      <c r="AS98" s="49"/>
      <c r="AT98" s="12"/>
      <c r="AU98" s="9"/>
      <c r="AV98" s="9"/>
      <c r="AW98" s="9"/>
      <c r="AX98" s="9"/>
      <c r="AY98" s="12"/>
      <c r="AZ98" s="49"/>
      <c r="BA98" s="12"/>
      <c r="BB98" s="9"/>
      <c r="BC98" s="9"/>
      <c r="BD98" s="9"/>
      <c r="BE98" s="9"/>
      <c r="BF98" s="12"/>
      <c r="BG98" s="49"/>
      <c r="BH98" s="12"/>
      <c r="BI98" s="9"/>
      <c r="BJ98" s="9"/>
      <c r="BK98" s="9"/>
      <c r="BL98" s="50"/>
      <c r="BM98" s="12"/>
      <c r="BN98" s="11"/>
      <c r="BO98" s="9"/>
      <c r="BP98" s="11"/>
      <c r="BQ98" s="9"/>
      <c r="BR98" s="43"/>
      <c r="BS98" s="9"/>
      <c r="BT98" s="11"/>
      <c r="BU98" s="9"/>
      <c r="BV98" s="25"/>
      <c r="BW98" s="25"/>
      <c r="BX98" s="25"/>
      <c r="BY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</row>
    <row r="99" spans="1:88" x14ac:dyDescent="0.2">
      <c r="A99" s="25"/>
      <c r="B99" s="2"/>
      <c r="C99" s="1"/>
      <c r="D99" s="1"/>
      <c r="E99" s="1"/>
      <c r="F99" s="2"/>
      <c r="G99" s="6"/>
      <c r="H99" s="2"/>
      <c r="I99" s="2"/>
      <c r="J99" s="3"/>
      <c r="K99" s="3"/>
      <c r="L99" s="1"/>
      <c r="M99" s="1"/>
      <c r="N99" s="1"/>
      <c r="O99" s="40"/>
      <c r="P99" s="40"/>
      <c r="Q99" s="1"/>
      <c r="R99" s="1"/>
      <c r="S99" s="2"/>
      <c r="T99" s="3"/>
      <c r="U99" s="7"/>
      <c r="V99" s="7"/>
      <c r="W99" s="7"/>
      <c r="X99" s="40"/>
      <c r="Y99" s="1"/>
      <c r="Z99" s="1"/>
      <c r="AA99" s="2"/>
      <c r="AB99" s="6"/>
      <c r="AC99" s="2"/>
      <c r="AD99" s="40"/>
      <c r="AE99" s="1"/>
      <c r="AF99" s="2"/>
      <c r="AG99" s="9"/>
      <c r="AH99" s="12"/>
      <c r="AI99" s="12"/>
      <c r="AJ99" s="42"/>
      <c r="AK99" s="11"/>
      <c r="AL99" s="9"/>
      <c r="AM99" s="11"/>
      <c r="AN99" s="9"/>
      <c r="AO99" s="9"/>
      <c r="AP99" s="9"/>
      <c r="AQ99" s="50"/>
      <c r="AR99" s="11"/>
      <c r="AS99" s="49"/>
      <c r="AT99" s="12"/>
      <c r="AU99" s="9"/>
      <c r="AV99" s="9"/>
      <c r="AW99" s="9"/>
      <c r="AX99" s="9"/>
      <c r="AY99" s="12"/>
      <c r="AZ99" s="49"/>
      <c r="BA99" s="12"/>
      <c r="BB99" s="9"/>
      <c r="BC99" s="9"/>
      <c r="BD99" s="9"/>
      <c r="BE99" s="9"/>
      <c r="BF99" s="12"/>
      <c r="BG99" s="49"/>
      <c r="BH99" s="12"/>
      <c r="BI99" s="9"/>
      <c r="BJ99" s="9"/>
      <c r="BK99" s="9"/>
      <c r="BL99" s="50"/>
      <c r="BM99" s="12"/>
      <c r="BN99" s="11"/>
      <c r="BO99" s="9"/>
      <c r="BP99" s="11"/>
      <c r="BQ99" s="9"/>
      <c r="BR99" s="43"/>
      <c r="BS99" s="9"/>
      <c r="BT99" s="11"/>
      <c r="BU99" s="9"/>
      <c r="BV99" s="25"/>
      <c r="BW99" s="25"/>
      <c r="BX99" s="25"/>
      <c r="BY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</row>
    <row r="100" spans="1:88" x14ac:dyDescent="0.2">
      <c r="A100" s="25"/>
      <c r="B100" s="2"/>
      <c r="C100" s="1"/>
      <c r="D100" s="1"/>
      <c r="E100" s="1"/>
      <c r="F100" s="2"/>
      <c r="G100" s="6"/>
      <c r="H100" s="2"/>
      <c r="I100" s="2"/>
      <c r="J100" s="3"/>
      <c r="K100" s="3"/>
      <c r="L100" s="1"/>
      <c r="M100" s="1"/>
      <c r="N100" s="1"/>
      <c r="O100" s="40"/>
      <c r="P100" s="40"/>
      <c r="Q100" s="1"/>
      <c r="R100" s="1"/>
      <c r="S100" s="2"/>
      <c r="T100" s="3"/>
      <c r="U100" s="7"/>
      <c r="V100" s="7"/>
      <c r="W100" s="7"/>
      <c r="X100" s="40"/>
      <c r="Y100" s="1"/>
      <c r="Z100" s="1"/>
      <c r="AA100" s="2"/>
      <c r="AB100" s="6"/>
      <c r="AC100" s="2"/>
      <c r="AD100" s="40"/>
      <c r="AE100" s="1"/>
      <c r="AF100" s="2"/>
      <c r="AG100" s="9"/>
      <c r="AH100" s="12"/>
      <c r="AI100" s="12"/>
      <c r="AJ100" s="42"/>
      <c r="AK100" s="11"/>
      <c r="AL100" s="9"/>
      <c r="AM100" s="11"/>
      <c r="AN100" s="9"/>
      <c r="AO100" s="9"/>
      <c r="AP100" s="9"/>
      <c r="AQ100" s="50"/>
      <c r="AR100" s="11"/>
      <c r="AS100" s="49"/>
      <c r="AT100" s="12"/>
      <c r="AU100" s="9"/>
      <c r="AV100" s="9"/>
      <c r="AW100" s="9"/>
      <c r="AX100" s="9"/>
      <c r="AY100" s="12"/>
      <c r="AZ100" s="49"/>
      <c r="BA100" s="12"/>
      <c r="BB100" s="9"/>
      <c r="BC100" s="9"/>
      <c r="BD100" s="9"/>
      <c r="BE100" s="9"/>
      <c r="BF100" s="12"/>
      <c r="BG100" s="49"/>
      <c r="BH100" s="12"/>
      <c r="BI100" s="9"/>
      <c r="BJ100" s="9"/>
      <c r="BK100" s="9"/>
      <c r="BL100" s="50"/>
      <c r="BM100" s="12"/>
      <c r="BN100" s="11"/>
      <c r="BO100" s="9"/>
      <c r="BP100" s="11"/>
      <c r="BQ100" s="9"/>
      <c r="BR100" s="43"/>
      <c r="BS100" s="9"/>
      <c r="BT100" s="11"/>
      <c r="BU100" s="9"/>
      <c r="BV100" s="25"/>
      <c r="BW100" s="25"/>
      <c r="BX100" s="25"/>
      <c r="BY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</row>
    <row r="101" spans="1:88" x14ac:dyDescent="0.2">
      <c r="A101" s="25"/>
      <c r="B101" s="2"/>
      <c r="C101" s="1"/>
      <c r="D101" s="1"/>
      <c r="E101" s="1"/>
      <c r="F101" s="2"/>
      <c r="G101" s="6"/>
      <c r="H101" s="2"/>
      <c r="I101" s="2"/>
      <c r="J101" s="3"/>
      <c r="K101" s="3"/>
      <c r="L101" s="1"/>
      <c r="M101" s="1"/>
      <c r="N101" s="1"/>
      <c r="O101" s="40"/>
      <c r="P101" s="40"/>
      <c r="Q101" s="1"/>
      <c r="R101" s="1"/>
      <c r="S101" s="2"/>
      <c r="T101" s="3"/>
      <c r="U101" s="7"/>
      <c r="V101" s="7"/>
      <c r="W101" s="7"/>
      <c r="X101" s="40"/>
      <c r="Y101" s="1"/>
      <c r="Z101" s="1"/>
      <c r="AA101" s="2"/>
      <c r="AB101" s="6"/>
      <c r="AC101" s="2"/>
      <c r="AD101" s="40"/>
      <c r="AE101" s="1"/>
      <c r="AF101" s="2"/>
      <c r="AG101" s="9"/>
      <c r="AH101" s="12"/>
      <c r="AI101" s="12"/>
      <c r="AJ101" s="42"/>
      <c r="AK101" s="11"/>
      <c r="AL101" s="9"/>
      <c r="AM101" s="11"/>
      <c r="AN101" s="9"/>
      <c r="AO101" s="9"/>
      <c r="AP101" s="9"/>
      <c r="AQ101" s="50"/>
      <c r="AR101" s="11"/>
      <c r="AS101" s="49"/>
      <c r="AT101" s="12"/>
      <c r="AU101" s="9"/>
      <c r="AV101" s="9"/>
      <c r="AW101" s="9"/>
      <c r="AX101" s="9"/>
      <c r="AY101" s="12"/>
      <c r="AZ101" s="49"/>
      <c r="BA101" s="12"/>
      <c r="BB101" s="9"/>
      <c r="BC101" s="9"/>
      <c r="BD101" s="9"/>
      <c r="BE101" s="9"/>
      <c r="BF101" s="12"/>
      <c r="BG101" s="49"/>
      <c r="BH101" s="12"/>
      <c r="BI101" s="9"/>
      <c r="BJ101" s="9"/>
      <c r="BK101" s="9"/>
      <c r="BL101" s="50"/>
      <c r="BM101" s="12"/>
      <c r="BN101" s="11"/>
      <c r="BO101" s="9"/>
      <c r="BP101" s="11"/>
      <c r="BQ101" s="9"/>
      <c r="BR101" s="43"/>
      <c r="BS101" s="9"/>
      <c r="BT101" s="11"/>
      <c r="BU101" s="9"/>
      <c r="BV101" s="25"/>
      <c r="BW101" s="25"/>
      <c r="BX101" s="25"/>
      <c r="BY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</row>
    <row r="102" spans="1:88" x14ac:dyDescent="0.2">
      <c r="A102" s="25"/>
      <c r="B102" s="2"/>
      <c r="C102" s="1"/>
      <c r="D102" s="1"/>
      <c r="E102" s="1"/>
      <c r="F102" s="2"/>
      <c r="G102" s="6"/>
      <c r="H102" s="2"/>
      <c r="I102" s="2"/>
      <c r="J102" s="3"/>
      <c r="K102" s="3"/>
      <c r="L102" s="1"/>
      <c r="M102" s="1"/>
      <c r="N102" s="1"/>
      <c r="O102" s="40"/>
      <c r="P102" s="40"/>
      <c r="Q102" s="1"/>
      <c r="R102" s="1"/>
      <c r="S102" s="2"/>
      <c r="T102" s="3"/>
      <c r="U102" s="7"/>
      <c r="V102" s="7"/>
      <c r="W102" s="7"/>
      <c r="X102" s="40"/>
      <c r="Y102" s="1"/>
      <c r="Z102" s="1"/>
      <c r="AA102" s="2"/>
      <c r="AB102" s="6"/>
      <c r="AC102" s="2"/>
      <c r="AD102" s="40"/>
      <c r="AE102" s="1"/>
      <c r="AF102" s="2"/>
      <c r="AG102" s="9"/>
      <c r="AH102" s="12"/>
      <c r="AI102" s="12"/>
      <c r="AJ102" s="42"/>
      <c r="AK102" s="11"/>
      <c r="AL102" s="9"/>
      <c r="AM102" s="11"/>
      <c r="AN102" s="9"/>
      <c r="AO102" s="9"/>
      <c r="AP102" s="9"/>
      <c r="AQ102" s="50"/>
      <c r="AR102" s="11"/>
      <c r="AS102" s="49"/>
      <c r="AT102" s="12"/>
      <c r="AU102" s="9"/>
      <c r="AV102" s="9"/>
      <c r="AW102" s="9"/>
      <c r="AX102" s="9"/>
      <c r="AY102" s="12"/>
      <c r="AZ102" s="49"/>
      <c r="BA102" s="12"/>
      <c r="BB102" s="9"/>
      <c r="BC102" s="9"/>
      <c r="BD102" s="9"/>
      <c r="BE102" s="9"/>
      <c r="BF102" s="12"/>
      <c r="BG102" s="49"/>
      <c r="BH102" s="12"/>
      <c r="BI102" s="9"/>
      <c r="BJ102" s="9"/>
      <c r="BK102" s="9"/>
      <c r="BL102" s="50"/>
      <c r="BM102" s="12"/>
      <c r="BN102" s="11"/>
      <c r="BO102" s="9"/>
      <c r="BP102" s="11"/>
      <c r="BQ102" s="9"/>
      <c r="BR102" s="43"/>
      <c r="BS102" s="9"/>
      <c r="BT102" s="11"/>
      <c r="BU102" s="9"/>
      <c r="BV102" s="25"/>
      <c r="BW102" s="25"/>
      <c r="BX102" s="25"/>
      <c r="BY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</row>
    <row r="103" spans="1:88" x14ac:dyDescent="0.2">
      <c r="A103" s="25"/>
      <c r="B103" s="2"/>
      <c r="C103" s="1"/>
      <c r="D103" s="1"/>
      <c r="E103" s="1"/>
      <c r="F103" s="2"/>
      <c r="G103" s="6"/>
      <c r="H103" s="2"/>
      <c r="I103" s="2"/>
      <c r="J103" s="3"/>
      <c r="K103" s="3"/>
      <c r="L103" s="1"/>
      <c r="M103" s="1"/>
      <c r="N103" s="1"/>
      <c r="O103" s="40"/>
      <c r="P103" s="40"/>
      <c r="Q103" s="1"/>
      <c r="R103" s="1"/>
      <c r="S103" s="2"/>
      <c r="T103" s="3"/>
      <c r="U103" s="7"/>
      <c r="V103" s="7"/>
      <c r="W103" s="7"/>
      <c r="X103" s="40"/>
      <c r="Y103" s="1"/>
      <c r="Z103" s="1"/>
      <c r="AA103" s="2"/>
      <c r="AB103" s="6"/>
      <c r="AC103" s="2"/>
      <c r="AD103" s="40"/>
      <c r="AE103" s="1"/>
      <c r="AF103" s="2"/>
      <c r="AG103" s="9"/>
      <c r="AH103" s="12"/>
      <c r="AI103" s="12"/>
      <c r="AJ103" s="42"/>
      <c r="AK103" s="11"/>
      <c r="AL103" s="9"/>
      <c r="AM103" s="11"/>
      <c r="AN103" s="9"/>
      <c r="AO103" s="9"/>
      <c r="AP103" s="9"/>
      <c r="AQ103" s="50"/>
      <c r="AR103" s="11"/>
      <c r="AS103" s="49"/>
      <c r="AT103" s="12"/>
      <c r="AU103" s="9"/>
      <c r="AV103" s="9"/>
      <c r="AW103" s="9"/>
      <c r="AX103" s="9"/>
      <c r="AY103" s="12"/>
      <c r="AZ103" s="49"/>
      <c r="BA103" s="12"/>
      <c r="BB103" s="9"/>
      <c r="BC103" s="9"/>
      <c r="BD103" s="9"/>
      <c r="BE103" s="9"/>
      <c r="BF103" s="12"/>
      <c r="BG103" s="49"/>
      <c r="BH103" s="12"/>
      <c r="BI103" s="9"/>
      <c r="BJ103" s="9"/>
      <c r="BK103" s="9"/>
      <c r="BL103" s="50"/>
      <c r="BM103" s="12"/>
      <c r="BN103" s="11"/>
      <c r="BO103" s="9"/>
      <c r="BP103" s="11"/>
      <c r="BQ103" s="9"/>
      <c r="BR103" s="43"/>
      <c r="BS103" s="9"/>
      <c r="BT103" s="11"/>
      <c r="BU103" s="9"/>
      <c r="BV103" s="25"/>
      <c r="BW103" s="25"/>
      <c r="BX103" s="25"/>
      <c r="BY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</row>
    <row r="104" spans="1:88" x14ac:dyDescent="0.2">
      <c r="A104" s="25"/>
      <c r="B104" s="2"/>
      <c r="C104" s="1"/>
      <c r="D104" s="1"/>
      <c r="E104" s="1"/>
      <c r="F104" s="2"/>
      <c r="G104" s="6"/>
      <c r="H104" s="2"/>
      <c r="I104" s="2"/>
      <c r="J104" s="3"/>
      <c r="K104" s="3"/>
      <c r="L104" s="1"/>
      <c r="M104" s="1"/>
      <c r="N104" s="1"/>
      <c r="O104" s="40"/>
      <c r="P104" s="40"/>
      <c r="Q104" s="1"/>
      <c r="R104" s="1"/>
      <c r="S104" s="2"/>
      <c r="T104" s="3"/>
      <c r="U104" s="7"/>
      <c r="V104" s="7"/>
      <c r="W104" s="7"/>
      <c r="X104" s="40"/>
      <c r="Y104" s="1"/>
      <c r="Z104" s="1"/>
      <c r="AA104" s="2"/>
      <c r="AB104" s="6"/>
      <c r="AC104" s="2"/>
      <c r="AD104" s="40"/>
      <c r="AE104" s="1"/>
      <c r="AF104" s="2"/>
      <c r="AG104" s="9"/>
      <c r="AH104" s="12"/>
      <c r="AI104" s="12"/>
      <c r="AJ104" s="42"/>
      <c r="AK104" s="11"/>
      <c r="AL104" s="9"/>
      <c r="AM104" s="11"/>
      <c r="AN104" s="9"/>
      <c r="AO104" s="9"/>
      <c r="AP104" s="9"/>
      <c r="AQ104" s="50"/>
      <c r="AR104" s="11"/>
      <c r="AS104" s="49"/>
      <c r="AT104" s="12"/>
      <c r="AU104" s="9"/>
      <c r="AV104" s="9"/>
      <c r="AW104" s="9"/>
      <c r="AX104" s="9"/>
      <c r="AY104" s="12"/>
      <c r="AZ104" s="49"/>
      <c r="BA104" s="12"/>
      <c r="BB104" s="9"/>
      <c r="BC104" s="9"/>
      <c r="BD104" s="9"/>
      <c r="BE104" s="9"/>
      <c r="BF104" s="12"/>
      <c r="BG104" s="49"/>
      <c r="BH104" s="12"/>
      <c r="BI104" s="9"/>
      <c r="BJ104" s="9"/>
      <c r="BK104" s="9"/>
      <c r="BL104" s="50"/>
      <c r="BM104" s="12"/>
      <c r="BN104" s="11"/>
      <c r="BO104" s="9"/>
      <c r="BP104" s="11"/>
      <c r="BQ104" s="9"/>
      <c r="BR104" s="43"/>
      <c r="BS104" s="9"/>
      <c r="BT104" s="11"/>
      <c r="BU104" s="9"/>
      <c r="BV104" s="25"/>
      <c r="BW104" s="25"/>
      <c r="BX104" s="25"/>
      <c r="BY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</row>
    <row r="105" spans="1:88" x14ac:dyDescent="0.2">
      <c r="A105" s="25"/>
      <c r="B105" s="2"/>
      <c r="C105" s="1"/>
      <c r="D105" s="1"/>
      <c r="E105" s="1"/>
      <c r="F105" s="2"/>
      <c r="G105" s="6"/>
      <c r="H105" s="2"/>
      <c r="I105" s="2"/>
      <c r="J105" s="3"/>
      <c r="K105" s="3"/>
      <c r="L105" s="1"/>
      <c r="M105" s="1"/>
      <c r="N105" s="1"/>
      <c r="O105" s="40"/>
      <c r="P105" s="40"/>
      <c r="Q105" s="1"/>
      <c r="R105" s="1"/>
      <c r="S105" s="2"/>
      <c r="T105" s="3"/>
      <c r="U105" s="7"/>
      <c r="V105" s="7"/>
      <c r="W105" s="7"/>
      <c r="X105" s="40"/>
      <c r="Y105" s="1"/>
      <c r="Z105" s="1"/>
      <c r="AA105" s="2"/>
      <c r="AB105" s="6"/>
      <c r="AC105" s="2"/>
      <c r="AD105" s="40"/>
      <c r="AE105" s="1"/>
      <c r="AF105" s="2"/>
      <c r="AG105" s="9"/>
      <c r="AH105" s="12"/>
      <c r="AI105" s="12"/>
      <c r="AJ105" s="42"/>
      <c r="AK105" s="11"/>
      <c r="AL105" s="9"/>
      <c r="AM105" s="11"/>
      <c r="AN105" s="9"/>
      <c r="AO105" s="9"/>
      <c r="AP105" s="9"/>
      <c r="AQ105" s="50"/>
      <c r="AR105" s="11"/>
      <c r="AS105" s="49"/>
      <c r="AT105" s="12"/>
      <c r="AU105" s="9"/>
      <c r="AV105" s="9"/>
      <c r="AW105" s="9"/>
      <c r="AX105" s="9"/>
      <c r="AY105" s="12"/>
      <c r="AZ105" s="49"/>
      <c r="BA105" s="12"/>
      <c r="BB105" s="9"/>
      <c r="BC105" s="9"/>
      <c r="BD105" s="9"/>
      <c r="BE105" s="9"/>
      <c r="BF105" s="12"/>
      <c r="BG105" s="49"/>
      <c r="BH105" s="12"/>
      <c r="BI105" s="9"/>
      <c r="BJ105" s="9"/>
      <c r="BK105" s="9"/>
      <c r="BL105" s="50"/>
      <c r="BM105" s="12"/>
      <c r="BN105" s="11"/>
      <c r="BO105" s="9"/>
      <c r="BP105" s="11"/>
      <c r="BQ105" s="9"/>
      <c r="BR105" s="43"/>
      <c r="BS105" s="9"/>
      <c r="BT105" s="11"/>
      <c r="BU105" s="9"/>
      <c r="BV105" s="25"/>
      <c r="BW105" s="25"/>
      <c r="BX105" s="25"/>
      <c r="BY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</row>
    <row r="106" spans="1:88" x14ac:dyDescent="0.2">
      <c r="A106" s="25"/>
      <c r="B106" s="2"/>
      <c r="C106" s="1"/>
      <c r="D106" s="1"/>
      <c r="E106" s="1"/>
      <c r="F106" s="2"/>
      <c r="G106" s="6"/>
      <c r="H106" s="2"/>
      <c r="I106" s="2"/>
      <c r="J106" s="3"/>
      <c r="K106" s="3"/>
      <c r="L106" s="1"/>
      <c r="M106" s="1"/>
      <c r="N106" s="1"/>
      <c r="O106" s="40"/>
      <c r="P106" s="40"/>
      <c r="Q106" s="1"/>
      <c r="R106" s="1"/>
      <c r="S106" s="2"/>
      <c r="T106" s="3"/>
      <c r="U106" s="7"/>
      <c r="V106" s="7"/>
      <c r="W106" s="7"/>
      <c r="X106" s="40"/>
      <c r="Y106" s="1"/>
      <c r="Z106" s="1"/>
      <c r="AA106" s="2"/>
      <c r="AB106" s="6"/>
      <c r="AC106" s="2"/>
      <c r="AD106" s="40"/>
      <c r="AE106" s="1"/>
      <c r="AF106" s="2"/>
      <c r="AG106" s="9"/>
      <c r="AH106" s="12"/>
      <c r="AI106" s="12"/>
      <c r="AJ106" s="42"/>
      <c r="AK106" s="11"/>
      <c r="AL106" s="9"/>
      <c r="AM106" s="11"/>
      <c r="AN106" s="9"/>
      <c r="AO106" s="9"/>
      <c r="AP106" s="9"/>
      <c r="AQ106" s="50"/>
      <c r="AR106" s="11"/>
      <c r="AS106" s="49"/>
      <c r="AT106" s="12"/>
      <c r="AU106" s="9"/>
      <c r="AV106" s="9"/>
      <c r="AW106" s="9"/>
      <c r="AX106" s="9"/>
      <c r="AY106" s="12"/>
      <c r="AZ106" s="49"/>
      <c r="BA106" s="12"/>
      <c r="BB106" s="9"/>
      <c r="BC106" s="9"/>
      <c r="BD106" s="9"/>
      <c r="BE106" s="9"/>
      <c r="BF106" s="12"/>
      <c r="BG106" s="49"/>
      <c r="BH106" s="12"/>
      <c r="BI106" s="9"/>
      <c r="BJ106" s="9"/>
      <c r="BK106" s="9"/>
      <c r="BL106" s="50"/>
      <c r="BM106" s="12"/>
      <c r="BN106" s="11"/>
      <c r="BO106" s="9"/>
      <c r="BP106" s="11"/>
      <c r="BQ106" s="9"/>
      <c r="BR106" s="43"/>
      <c r="BS106" s="9"/>
      <c r="BT106" s="11"/>
      <c r="BU106" s="9"/>
      <c r="BV106" s="25"/>
      <c r="BW106" s="25"/>
      <c r="BX106" s="25"/>
      <c r="BY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</row>
    <row r="107" spans="1:88" x14ac:dyDescent="0.2">
      <c r="A107" s="25"/>
      <c r="B107" s="2"/>
      <c r="C107" s="1"/>
      <c r="D107" s="1"/>
      <c r="E107" s="1"/>
      <c r="F107" s="2"/>
      <c r="G107" s="6"/>
      <c r="H107" s="2"/>
      <c r="I107" s="2"/>
      <c r="J107" s="3"/>
      <c r="K107" s="3"/>
      <c r="L107" s="1"/>
      <c r="M107" s="1"/>
      <c r="N107" s="1"/>
      <c r="O107" s="40"/>
      <c r="P107" s="40"/>
      <c r="Q107" s="1"/>
      <c r="R107" s="1"/>
      <c r="S107" s="2"/>
      <c r="T107" s="3"/>
      <c r="U107" s="7"/>
      <c r="V107" s="7"/>
      <c r="W107" s="7"/>
      <c r="X107" s="40"/>
      <c r="Y107" s="1"/>
      <c r="Z107" s="1"/>
      <c r="AA107" s="2"/>
      <c r="AB107" s="6"/>
      <c r="AC107" s="2"/>
      <c r="AD107" s="40"/>
      <c r="AE107" s="1"/>
      <c r="AF107" s="2"/>
      <c r="AG107" s="9"/>
      <c r="AH107" s="12"/>
      <c r="AI107" s="12"/>
      <c r="AJ107" s="42"/>
      <c r="AK107" s="11"/>
      <c r="AL107" s="9"/>
      <c r="AM107" s="11"/>
      <c r="AN107" s="9"/>
      <c r="AO107" s="9"/>
      <c r="AP107" s="9"/>
      <c r="AQ107" s="50"/>
      <c r="AR107" s="11"/>
      <c r="AS107" s="49"/>
      <c r="AT107" s="12"/>
      <c r="AU107" s="9"/>
      <c r="AV107" s="9"/>
      <c r="AW107" s="9"/>
      <c r="AX107" s="9"/>
      <c r="AY107" s="12"/>
      <c r="AZ107" s="49"/>
      <c r="BA107" s="12"/>
      <c r="BB107" s="9"/>
      <c r="BC107" s="9"/>
      <c r="BD107" s="9"/>
      <c r="BE107" s="9"/>
      <c r="BF107" s="12"/>
      <c r="BG107" s="49"/>
      <c r="BH107" s="12"/>
      <c r="BI107" s="9"/>
      <c r="BJ107" s="9"/>
      <c r="BK107" s="9"/>
      <c r="BL107" s="50"/>
      <c r="BM107" s="12"/>
      <c r="BN107" s="11"/>
      <c r="BO107" s="9"/>
      <c r="BP107" s="11"/>
      <c r="BQ107" s="9"/>
      <c r="BR107" s="43"/>
      <c r="BS107" s="9"/>
      <c r="BT107" s="11"/>
      <c r="BU107" s="9"/>
      <c r="BV107" s="25"/>
      <c r="BW107" s="25"/>
      <c r="BX107" s="25"/>
      <c r="BY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</row>
    <row r="108" spans="1:88" x14ac:dyDescent="0.2">
      <c r="A108" s="25"/>
      <c r="B108" s="2"/>
      <c r="C108" s="1"/>
      <c r="D108" s="1"/>
      <c r="E108" s="1"/>
      <c r="F108" s="2"/>
      <c r="G108" s="6"/>
      <c r="H108" s="2"/>
      <c r="I108" s="2"/>
      <c r="J108" s="3"/>
      <c r="K108" s="3"/>
      <c r="L108" s="1"/>
      <c r="M108" s="1"/>
      <c r="N108" s="1"/>
      <c r="O108" s="40"/>
      <c r="P108" s="40"/>
      <c r="Q108" s="1"/>
      <c r="R108" s="1"/>
      <c r="S108" s="2"/>
      <c r="T108" s="3"/>
      <c r="U108" s="7"/>
      <c r="V108" s="7"/>
      <c r="W108" s="7"/>
      <c r="X108" s="40"/>
      <c r="Y108" s="1"/>
      <c r="Z108" s="1"/>
      <c r="AA108" s="2"/>
      <c r="AB108" s="6"/>
      <c r="AC108" s="2"/>
      <c r="AD108" s="40"/>
      <c r="AE108" s="1"/>
      <c r="AF108" s="2"/>
      <c r="AG108" s="9"/>
      <c r="AH108" s="12"/>
      <c r="AI108" s="12"/>
      <c r="AJ108" s="42"/>
      <c r="AK108" s="11"/>
      <c r="AL108" s="9"/>
      <c r="AM108" s="11"/>
      <c r="AN108" s="9"/>
      <c r="AO108" s="9"/>
      <c r="AP108" s="9"/>
      <c r="AQ108" s="50"/>
      <c r="AR108" s="11"/>
      <c r="AS108" s="49"/>
      <c r="AT108" s="12"/>
      <c r="AU108" s="9"/>
      <c r="AV108" s="9"/>
      <c r="AW108" s="9"/>
      <c r="AX108" s="9"/>
      <c r="AY108" s="12"/>
      <c r="AZ108" s="49"/>
      <c r="BA108" s="12"/>
      <c r="BB108" s="9"/>
      <c r="BC108" s="9"/>
      <c r="BD108" s="9"/>
      <c r="BE108" s="9"/>
      <c r="BF108" s="12"/>
      <c r="BG108" s="49"/>
      <c r="BH108" s="12"/>
      <c r="BI108" s="9"/>
      <c r="BJ108" s="9"/>
      <c r="BK108" s="9"/>
      <c r="BL108" s="50"/>
      <c r="BM108" s="12"/>
      <c r="BN108" s="11"/>
      <c r="BO108" s="9"/>
      <c r="BP108" s="11"/>
      <c r="BQ108" s="9"/>
      <c r="BR108" s="43"/>
      <c r="BS108" s="9"/>
      <c r="BT108" s="11"/>
      <c r="BU108" s="9"/>
      <c r="BV108" s="25"/>
      <c r="BW108" s="25"/>
      <c r="BX108" s="25"/>
      <c r="BY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</row>
    <row r="109" spans="1:88" x14ac:dyDescent="0.2">
      <c r="A109" s="25"/>
      <c r="B109" s="2"/>
      <c r="C109" s="1"/>
      <c r="D109" s="1"/>
      <c r="E109" s="1"/>
      <c r="F109" s="2"/>
      <c r="G109" s="6"/>
      <c r="H109" s="2"/>
      <c r="I109" s="2"/>
      <c r="J109" s="3"/>
      <c r="K109" s="3"/>
      <c r="L109" s="1"/>
      <c r="M109" s="1"/>
      <c r="N109" s="1"/>
      <c r="O109" s="40"/>
      <c r="P109" s="40"/>
      <c r="Q109" s="1"/>
      <c r="R109" s="1"/>
      <c r="S109" s="2"/>
      <c r="T109" s="3"/>
      <c r="U109" s="7"/>
      <c r="V109" s="7"/>
      <c r="W109" s="7"/>
      <c r="X109" s="40"/>
      <c r="Y109" s="1"/>
      <c r="Z109" s="1"/>
      <c r="AA109" s="2"/>
      <c r="AB109" s="6"/>
      <c r="AC109" s="2"/>
      <c r="AD109" s="40"/>
      <c r="AE109" s="1"/>
      <c r="AF109" s="2"/>
      <c r="AG109" s="9"/>
      <c r="AH109" s="12"/>
      <c r="AI109" s="12"/>
      <c r="AJ109" s="42"/>
      <c r="AK109" s="11"/>
      <c r="AL109" s="9"/>
      <c r="AM109" s="11"/>
      <c r="AN109" s="9"/>
      <c r="AO109" s="9"/>
      <c r="AP109" s="9"/>
      <c r="AQ109" s="50"/>
      <c r="AR109" s="11"/>
      <c r="AS109" s="49"/>
      <c r="AT109" s="12"/>
      <c r="AU109" s="9"/>
      <c r="AV109" s="9"/>
      <c r="AW109" s="9"/>
      <c r="AX109" s="9"/>
      <c r="AY109" s="12"/>
      <c r="AZ109" s="49"/>
      <c r="BA109" s="12"/>
      <c r="BB109" s="9"/>
      <c r="BC109" s="9"/>
      <c r="BD109" s="9"/>
      <c r="BE109" s="9"/>
      <c r="BF109" s="12"/>
      <c r="BG109" s="49"/>
      <c r="BH109" s="12"/>
      <c r="BI109" s="9"/>
      <c r="BJ109" s="9"/>
      <c r="BK109" s="9"/>
      <c r="BL109" s="50"/>
      <c r="BM109" s="12"/>
      <c r="BN109" s="11"/>
      <c r="BO109" s="9"/>
      <c r="BP109" s="11"/>
      <c r="BQ109" s="9"/>
      <c r="BR109" s="43"/>
      <c r="BS109" s="9"/>
      <c r="BT109" s="11"/>
      <c r="BU109" s="9"/>
      <c r="BV109" s="25"/>
      <c r="BW109" s="25"/>
      <c r="BX109" s="25"/>
      <c r="BY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</row>
    <row r="110" spans="1:88" x14ac:dyDescent="0.2">
      <c r="A110" s="25"/>
      <c r="B110" s="2"/>
      <c r="C110" s="1"/>
      <c r="D110" s="1"/>
      <c r="E110" s="1"/>
      <c r="F110" s="2"/>
      <c r="G110" s="6"/>
      <c r="H110" s="2"/>
      <c r="I110" s="2"/>
      <c r="J110" s="3"/>
      <c r="K110" s="3"/>
      <c r="L110" s="1"/>
      <c r="M110" s="1"/>
      <c r="N110" s="1"/>
      <c r="O110" s="40"/>
      <c r="P110" s="40"/>
      <c r="Q110" s="1"/>
      <c r="R110" s="1"/>
      <c r="S110" s="2"/>
      <c r="T110" s="3"/>
      <c r="U110" s="7"/>
      <c r="V110" s="7"/>
      <c r="W110" s="7"/>
      <c r="X110" s="40"/>
      <c r="Y110" s="1"/>
      <c r="Z110" s="1"/>
      <c r="AA110" s="2"/>
      <c r="AB110" s="6"/>
      <c r="AC110" s="2"/>
      <c r="AD110" s="40"/>
      <c r="AE110" s="1"/>
      <c r="AF110" s="2"/>
      <c r="AG110" s="9"/>
      <c r="AH110" s="12"/>
      <c r="AI110" s="12"/>
      <c r="AJ110" s="42"/>
      <c r="AK110" s="11"/>
      <c r="AL110" s="9"/>
      <c r="AM110" s="11"/>
      <c r="AN110" s="9"/>
      <c r="AO110" s="9"/>
      <c r="AP110" s="9"/>
      <c r="AQ110" s="50"/>
      <c r="AR110" s="11"/>
      <c r="AS110" s="49"/>
      <c r="AT110" s="12"/>
      <c r="AU110" s="9"/>
      <c r="AV110" s="9"/>
      <c r="AW110" s="9"/>
      <c r="AX110" s="9"/>
      <c r="AY110" s="12"/>
      <c r="AZ110" s="49"/>
      <c r="BA110" s="12"/>
      <c r="BB110" s="9"/>
      <c r="BC110" s="9"/>
      <c r="BD110" s="9"/>
      <c r="BE110" s="9"/>
      <c r="BF110" s="12"/>
      <c r="BG110" s="49"/>
      <c r="BH110" s="12"/>
      <c r="BI110" s="9"/>
      <c r="BJ110" s="9"/>
      <c r="BK110" s="9"/>
      <c r="BL110" s="50"/>
      <c r="BM110" s="12"/>
      <c r="BN110" s="11"/>
      <c r="BO110" s="9"/>
      <c r="BP110" s="11"/>
      <c r="BQ110" s="9"/>
      <c r="BR110" s="43"/>
      <c r="BS110" s="9"/>
      <c r="BT110" s="11"/>
      <c r="BU110" s="9"/>
      <c r="BV110" s="25"/>
      <c r="BW110" s="25"/>
      <c r="BX110" s="25"/>
      <c r="BY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</row>
    <row r="111" spans="1:88" x14ac:dyDescent="0.2">
      <c r="A111" s="25"/>
      <c r="B111" s="2"/>
      <c r="C111" s="1"/>
      <c r="D111" s="1"/>
      <c r="E111" s="1"/>
      <c r="F111" s="2"/>
      <c r="G111" s="6"/>
      <c r="H111" s="2"/>
      <c r="I111" s="2"/>
      <c r="J111" s="3"/>
      <c r="K111" s="3"/>
      <c r="L111" s="1"/>
      <c r="M111" s="1"/>
      <c r="N111" s="1"/>
      <c r="O111" s="40"/>
      <c r="P111" s="40"/>
      <c r="Q111" s="1"/>
      <c r="R111" s="1"/>
      <c r="S111" s="2"/>
      <c r="T111" s="3"/>
      <c r="U111" s="7"/>
      <c r="V111" s="7"/>
      <c r="W111" s="7"/>
      <c r="X111" s="40"/>
      <c r="Y111" s="1"/>
      <c r="Z111" s="1"/>
      <c r="AA111" s="2"/>
      <c r="AB111" s="6"/>
      <c r="AC111" s="2"/>
      <c r="AD111" s="40"/>
      <c r="AE111" s="1"/>
      <c r="AF111" s="2"/>
      <c r="AG111" s="9"/>
      <c r="AH111" s="12"/>
      <c r="AI111" s="12"/>
      <c r="AJ111" s="42"/>
      <c r="AK111" s="11"/>
      <c r="AL111" s="9"/>
      <c r="AM111" s="11"/>
      <c r="AN111" s="9"/>
      <c r="AO111" s="9"/>
      <c r="AP111" s="9"/>
      <c r="AQ111" s="50"/>
      <c r="AR111" s="11"/>
      <c r="AS111" s="49"/>
      <c r="AT111" s="12"/>
      <c r="AU111" s="9"/>
      <c r="AV111" s="9"/>
      <c r="AW111" s="9"/>
      <c r="AX111" s="9"/>
      <c r="AY111" s="12"/>
      <c r="AZ111" s="49"/>
      <c r="BA111" s="12"/>
      <c r="BB111" s="9"/>
      <c r="BC111" s="9"/>
      <c r="BD111" s="9"/>
      <c r="BE111" s="9"/>
      <c r="BF111" s="12"/>
      <c r="BG111" s="49"/>
      <c r="BH111" s="12"/>
      <c r="BI111" s="9"/>
      <c r="BJ111" s="9"/>
      <c r="BK111" s="9"/>
      <c r="BL111" s="50"/>
      <c r="BM111" s="12"/>
      <c r="BN111" s="11"/>
      <c r="BO111" s="9"/>
      <c r="BP111" s="11"/>
      <c r="BQ111" s="9"/>
      <c r="BR111" s="43"/>
      <c r="BS111" s="9"/>
      <c r="BT111" s="11"/>
      <c r="BU111" s="9"/>
      <c r="BV111" s="25"/>
      <c r="BW111" s="25"/>
      <c r="BX111" s="25"/>
      <c r="BY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</row>
    <row r="112" spans="1:88" x14ac:dyDescent="0.2">
      <c r="A112" s="25"/>
      <c r="B112" s="2"/>
      <c r="C112" s="1"/>
      <c r="D112" s="1"/>
      <c r="E112" s="1"/>
      <c r="F112" s="2"/>
      <c r="G112" s="6"/>
      <c r="H112" s="2"/>
      <c r="I112" s="2"/>
      <c r="J112" s="3"/>
      <c r="K112" s="3"/>
      <c r="L112" s="1"/>
      <c r="M112" s="1"/>
      <c r="N112" s="1"/>
      <c r="O112" s="40"/>
      <c r="P112" s="40"/>
      <c r="Q112" s="1"/>
      <c r="R112" s="1"/>
      <c r="S112" s="2"/>
      <c r="T112" s="3"/>
      <c r="U112" s="7"/>
      <c r="V112" s="7"/>
      <c r="W112" s="7"/>
      <c r="X112" s="40"/>
      <c r="Y112" s="1"/>
      <c r="Z112" s="1"/>
      <c r="AA112" s="2"/>
      <c r="AB112" s="6"/>
      <c r="AC112" s="2"/>
      <c r="AD112" s="40"/>
      <c r="AE112" s="1"/>
      <c r="AF112" s="2"/>
      <c r="AG112" s="9"/>
      <c r="AH112" s="12"/>
      <c r="AI112" s="12"/>
      <c r="AJ112" s="42"/>
      <c r="AK112" s="11"/>
      <c r="AL112" s="9"/>
      <c r="AM112" s="11"/>
      <c r="AN112" s="9"/>
      <c r="AO112" s="9"/>
      <c r="AP112" s="9"/>
      <c r="AQ112" s="50"/>
      <c r="AR112" s="11"/>
      <c r="AS112" s="49"/>
      <c r="AT112" s="12"/>
      <c r="AU112" s="9"/>
      <c r="AV112" s="9"/>
      <c r="AW112" s="9"/>
      <c r="AX112" s="9"/>
      <c r="AY112" s="12"/>
      <c r="AZ112" s="49"/>
      <c r="BA112" s="12"/>
      <c r="BB112" s="9"/>
      <c r="BC112" s="9"/>
      <c r="BD112" s="9"/>
      <c r="BE112" s="9"/>
      <c r="BF112" s="12"/>
      <c r="BG112" s="49"/>
      <c r="BH112" s="12"/>
      <c r="BI112" s="9"/>
      <c r="BJ112" s="9"/>
      <c r="BK112" s="9"/>
      <c r="BL112" s="50"/>
      <c r="BM112" s="12"/>
      <c r="BN112" s="11"/>
      <c r="BO112" s="9"/>
      <c r="BP112" s="11"/>
      <c r="BQ112" s="9"/>
      <c r="BR112" s="43"/>
      <c r="BS112" s="9"/>
      <c r="BT112" s="11"/>
      <c r="BU112" s="9"/>
      <c r="BV112" s="25"/>
      <c r="BW112" s="25"/>
      <c r="BX112" s="25"/>
      <c r="BY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</row>
    <row r="113" spans="1:88" x14ac:dyDescent="0.2">
      <c r="A113" s="25"/>
      <c r="B113" s="2"/>
      <c r="C113" s="1"/>
      <c r="D113" s="1"/>
      <c r="E113" s="1"/>
      <c r="F113" s="2"/>
      <c r="G113" s="6"/>
      <c r="H113" s="2"/>
      <c r="I113" s="2"/>
      <c r="J113" s="3"/>
      <c r="K113" s="3"/>
      <c r="L113" s="1"/>
      <c r="M113" s="1"/>
      <c r="N113" s="1"/>
      <c r="O113" s="40"/>
      <c r="P113" s="40"/>
      <c r="Q113" s="1"/>
      <c r="R113" s="1"/>
      <c r="S113" s="2"/>
      <c r="T113" s="3"/>
      <c r="U113" s="7"/>
      <c r="V113" s="7"/>
      <c r="W113" s="7"/>
      <c r="X113" s="40"/>
      <c r="Y113" s="1"/>
      <c r="Z113" s="1"/>
      <c r="AA113" s="2"/>
      <c r="AB113" s="6"/>
      <c r="AC113" s="2"/>
      <c r="AD113" s="40"/>
      <c r="AE113" s="1"/>
      <c r="AF113" s="2"/>
      <c r="AG113" s="9"/>
      <c r="AH113" s="12"/>
      <c r="AI113" s="12"/>
      <c r="AJ113" s="42"/>
      <c r="AK113" s="11"/>
      <c r="AL113" s="9"/>
      <c r="AM113" s="11"/>
      <c r="AN113" s="9"/>
      <c r="AO113" s="9"/>
      <c r="AP113" s="9"/>
      <c r="AQ113" s="50"/>
      <c r="AR113" s="11"/>
      <c r="AS113" s="49"/>
      <c r="AT113" s="12"/>
      <c r="AU113" s="9"/>
      <c r="AV113" s="9"/>
      <c r="AW113" s="9"/>
      <c r="AX113" s="9"/>
      <c r="AY113" s="12"/>
      <c r="AZ113" s="49"/>
      <c r="BA113" s="12"/>
      <c r="BB113" s="9"/>
      <c r="BC113" s="9"/>
      <c r="BD113" s="9"/>
      <c r="BE113" s="9"/>
      <c r="BF113" s="12"/>
      <c r="BG113" s="49"/>
      <c r="BH113" s="12"/>
      <c r="BI113" s="9"/>
      <c r="BJ113" s="9"/>
      <c r="BK113" s="9"/>
      <c r="BL113" s="50"/>
      <c r="BM113" s="12"/>
      <c r="BN113" s="11"/>
      <c r="BO113" s="9"/>
      <c r="BP113" s="11"/>
      <c r="BQ113" s="9"/>
      <c r="BR113" s="43"/>
      <c r="BS113" s="9"/>
      <c r="BT113" s="11"/>
      <c r="BU113" s="9"/>
      <c r="BV113" s="25"/>
      <c r="BW113" s="25"/>
      <c r="BX113" s="25"/>
      <c r="BY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</row>
    <row r="114" spans="1:88" x14ac:dyDescent="0.2">
      <c r="A114" s="25"/>
      <c r="B114" s="2"/>
      <c r="C114" s="1"/>
      <c r="D114" s="1"/>
      <c r="E114" s="1"/>
      <c r="F114" s="2"/>
      <c r="G114" s="6"/>
      <c r="H114" s="2"/>
      <c r="I114" s="2"/>
      <c r="J114" s="3"/>
      <c r="K114" s="3"/>
      <c r="L114" s="1"/>
      <c r="M114" s="1"/>
      <c r="N114" s="1"/>
      <c r="O114" s="40"/>
      <c r="P114" s="40"/>
      <c r="Q114" s="1"/>
      <c r="R114" s="1"/>
      <c r="S114" s="2"/>
      <c r="T114" s="3"/>
      <c r="U114" s="7"/>
      <c r="V114" s="7"/>
      <c r="W114" s="7"/>
      <c r="X114" s="40"/>
      <c r="Y114" s="1"/>
      <c r="Z114" s="1"/>
      <c r="AA114" s="2"/>
      <c r="AB114" s="6"/>
      <c r="AC114" s="2"/>
      <c r="AD114" s="40"/>
      <c r="AE114" s="1"/>
      <c r="AF114" s="2"/>
      <c r="AG114" s="9"/>
      <c r="AH114" s="12"/>
      <c r="AI114" s="12"/>
      <c r="AJ114" s="42"/>
      <c r="AK114" s="11"/>
      <c r="AL114" s="9"/>
      <c r="AM114" s="11"/>
      <c r="AN114" s="9"/>
      <c r="AO114" s="9"/>
      <c r="AP114" s="9"/>
      <c r="AQ114" s="50"/>
      <c r="AR114" s="11"/>
      <c r="AS114" s="49"/>
      <c r="AT114" s="12"/>
      <c r="AU114" s="9"/>
      <c r="AV114" s="9"/>
      <c r="AW114" s="9"/>
      <c r="AX114" s="9"/>
      <c r="AY114" s="12"/>
      <c r="AZ114" s="49"/>
      <c r="BA114" s="12"/>
      <c r="BB114" s="9"/>
      <c r="BC114" s="9"/>
      <c r="BD114" s="9"/>
      <c r="BE114" s="9"/>
      <c r="BF114" s="12"/>
      <c r="BG114" s="49"/>
      <c r="BH114" s="12"/>
      <c r="BI114" s="9"/>
      <c r="BJ114" s="9"/>
      <c r="BK114" s="9"/>
      <c r="BL114" s="50"/>
      <c r="BM114" s="12"/>
      <c r="BN114" s="11"/>
      <c r="BO114" s="9"/>
      <c r="BP114" s="11"/>
      <c r="BQ114" s="9"/>
      <c r="BR114" s="43"/>
      <c r="BS114" s="9"/>
      <c r="BT114" s="11"/>
      <c r="BU114" s="9"/>
      <c r="BV114" s="25"/>
      <c r="BW114" s="25"/>
      <c r="BX114" s="25"/>
      <c r="BY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</row>
    <row r="115" spans="1:88" x14ac:dyDescent="0.2">
      <c r="A115" s="25"/>
      <c r="B115" s="2"/>
      <c r="C115" s="1"/>
      <c r="D115" s="1"/>
      <c r="E115" s="1"/>
      <c r="F115" s="2"/>
      <c r="G115" s="6"/>
      <c r="H115" s="2"/>
      <c r="I115" s="2"/>
      <c r="J115" s="3"/>
      <c r="K115" s="3"/>
      <c r="L115" s="1"/>
      <c r="M115" s="1"/>
      <c r="N115" s="1"/>
      <c r="O115" s="40"/>
      <c r="P115" s="40"/>
      <c r="Q115" s="1"/>
      <c r="R115" s="1"/>
      <c r="S115" s="2"/>
      <c r="T115" s="3"/>
      <c r="U115" s="7"/>
      <c r="V115" s="7"/>
      <c r="W115" s="7"/>
      <c r="X115" s="40"/>
      <c r="Y115" s="1"/>
      <c r="Z115" s="1"/>
      <c r="AA115" s="2"/>
      <c r="AB115" s="6"/>
      <c r="AC115" s="2"/>
      <c r="AD115" s="40"/>
      <c r="AE115" s="1"/>
      <c r="AF115" s="2"/>
      <c r="AG115" s="9"/>
      <c r="AH115" s="12"/>
      <c r="AI115" s="12"/>
      <c r="AJ115" s="42"/>
      <c r="AK115" s="11"/>
      <c r="AL115" s="9"/>
      <c r="AM115" s="11"/>
      <c r="AN115" s="9"/>
      <c r="AO115" s="9"/>
      <c r="AP115" s="9"/>
      <c r="AQ115" s="50"/>
      <c r="AR115" s="11"/>
      <c r="AS115" s="49"/>
      <c r="AT115" s="12"/>
      <c r="AU115" s="9"/>
      <c r="AV115" s="9"/>
      <c r="AW115" s="9"/>
      <c r="AX115" s="9"/>
      <c r="AY115" s="12"/>
      <c r="AZ115" s="49"/>
      <c r="BA115" s="12"/>
      <c r="BB115" s="9"/>
      <c r="BC115" s="9"/>
      <c r="BD115" s="9"/>
      <c r="BE115" s="9"/>
      <c r="BF115" s="12"/>
      <c r="BG115" s="49"/>
      <c r="BH115" s="12"/>
      <c r="BI115" s="9"/>
      <c r="BJ115" s="9"/>
      <c r="BK115" s="9"/>
      <c r="BL115" s="50"/>
      <c r="BM115" s="12"/>
      <c r="BN115" s="11"/>
      <c r="BO115" s="9"/>
      <c r="BP115" s="11"/>
      <c r="BQ115" s="9"/>
      <c r="BR115" s="43"/>
      <c r="BS115" s="9"/>
      <c r="BT115" s="11"/>
      <c r="BU115" s="9"/>
      <c r="BV115" s="25"/>
      <c r="BW115" s="25"/>
      <c r="BX115" s="25"/>
      <c r="BY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</row>
    <row r="116" spans="1:88" x14ac:dyDescent="0.2">
      <c r="A116" s="25"/>
      <c r="B116" s="2"/>
      <c r="C116" s="1"/>
      <c r="D116" s="1"/>
      <c r="E116" s="1"/>
      <c r="F116" s="2"/>
      <c r="G116" s="6"/>
      <c r="H116" s="2"/>
      <c r="I116" s="2"/>
      <c r="J116" s="3"/>
      <c r="K116" s="3"/>
      <c r="L116" s="1"/>
      <c r="M116" s="1"/>
      <c r="N116" s="1"/>
      <c r="O116" s="40"/>
      <c r="P116" s="40"/>
      <c r="Q116" s="1"/>
      <c r="R116" s="1"/>
      <c r="S116" s="2"/>
      <c r="T116" s="3"/>
      <c r="U116" s="7"/>
      <c r="V116" s="7"/>
      <c r="W116" s="7"/>
      <c r="X116" s="40"/>
      <c r="Y116" s="1"/>
      <c r="Z116" s="1"/>
      <c r="AA116" s="2"/>
      <c r="AB116" s="6"/>
      <c r="AC116" s="2"/>
      <c r="AD116" s="40"/>
      <c r="AE116" s="1"/>
      <c r="AF116" s="2"/>
      <c r="AG116" s="9"/>
      <c r="AH116" s="12"/>
      <c r="AI116" s="12"/>
      <c r="AJ116" s="42"/>
      <c r="AK116" s="11"/>
      <c r="AL116" s="9"/>
      <c r="AM116" s="11"/>
      <c r="AN116" s="9"/>
      <c r="AO116" s="9"/>
      <c r="AP116" s="9"/>
      <c r="AQ116" s="50"/>
      <c r="AR116" s="11"/>
      <c r="AS116" s="49"/>
      <c r="AT116" s="12"/>
      <c r="AU116" s="9"/>
      <c r="AV116" s="9"/>
      <c r="AW116" s="9"/>
      <c r="AX116" s="9"/>
      <c r="AY116" s="12"/>
      <c r="AZ116" s="49"/>
      <c r="BA116" s="12"/>
      <c r="BB116" s="9"/>
      <c r="BC116" s="9"/>
      <c r="BD116" s="9"/>
      <c r="BE116" s="9"/>
      <c r="BF116" s="12"/>
      <c r="BG116" s="49"/>
      <c r="BH116" s="12"/>
      <c r="BI116" s="9"/>
      <c r="BJ116" s="9"/>
      <c r="BK116" s="9"/>
      <c r="BL116" s="50"/>
      <c r="BM116" s="12"/>
      <c r="BN116" s="11"/>
      <c r="BO116" s="9"/>
      <c r="BP116" s="11"/>
      <c r="BQ116" s="9"/>
      <c r="BR116" s="43"/>
      <c r="BS116" s="9"/>
      <c r="BT116" s="11"/>
      <c r="BU116" s="9"/>
      <c r="BV116" s="25"/>
      <c r="BW116" s="25"/>
      <c r="BX116" s="25"/>
      <c r="BY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</row>
    <row r="117" spans="1:88" x14ac:dyDescent="0.2">
      <c r="A117" s="25"/>
      <c r="B117" s="2"/>
      <c r="C117" s="1"/>
      <c r="D117" s="1"/>
      <c r="E117" s="1"/>
      <c r="F117" s="2"/>
      <c r="G117" s="6"/>
      <c r="H117" s="2"/>
      <c r="I117" s="2"/>
      <c r="J117" s="3"/>
      <c r="K117" s="3"/>
      <c r="L117" s="1"/>
      <c r="M117" s="1"/>
      <c r="N117" s="1"/>
      <c r="O117" s="40"/>
      <c r="P117" s="40"/>
      <c r="Q117" s="1"/>
      <c r="R117" s="1"/>
      <c r="S117" s="2"/>
      <c r="T117" s="3"/>
      <c r="U117" s="7"/>
      <c r="V117" s="7"/>
      <c r="W117" s="7"/>
      <c r="X117" s="40"/>
      <c r="Y117" s="1"/>
      <c r="Z117" s="1"/>
      <c r="AA117" s="2"/>
      <c r="AB117" s="6"/>
      <c r="AC117" s="2"/>
      <c r="AD117" s="40"/>
      <c r="AE117" s="1"/>
      <c r="AF117" s="2"/>
      <c r="AG117" s="9"/>
      <c r="AH117" s="12"/>
      <c r="AI117" s="12"/>
      <c r="AJ117" s="42"/>
      <c r="AK117" s="11"/>
      <c r="AL117" s="9"/>
      <c r="AM117" s="11"/>
      <c r="AN117" s="9"/>
      <c r="AO117" s="9"/>
      <c r="AP117" s="9"/>
      <c r="AQ117" s="50"/>
      <c r="AR117" s="11"/>
      <c r="AS117" s="49"/>
      <c r="AT117" s="12"/>
      <c r="AU117" s="9"/>
      <c r="AV117" s="9"/>
      <c r="AW117" s="9"/>
      <c r="AX117" s="9"/>
      <c r="AY117" s="12"/>
      <c r="AZ117" s="49"/>
      <c r="BA117" s="12"/>
      <c r="BB117" s="9"/>
      <c r="BC117" s="9"/>
      <c r="BD117" s="9"/>
      <c r="BE117" s="9"/>
      <c r="BF117" s="12"/>
      <c r="BG117" s="49"/>
      <c r="BH117" s="12"/>
      <c r="BI117" s="9"/>
      <c r="BJ117" s="9"/>
      <c r="BK117" s="9"/>
      <c r="BL117" s="50"/>
      <c r="BM117" s="12"/>
      <c r="BN117" s="11"/>
      <c r="BO117" s="9"/>
      <c r="BP117" s="11"/>
      <c r="BQ117" s="9"/>
      <c r="BR117" s="43"/>
      <c r="BS117" s="9"/>
      <c r="BT117" s="11"/>
      <c r="BU117" s="9"/>
      <c r="BV117" s="25"/>
      <c r="BW117" s="25"/>
      <c r="BX117" s="25"/>
      <c r="BY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</row>
    <row r="118" spans="1:88" x14ac:dyDescent="0.2">
      <c r="A118" s="25"/>
      <c r="B118" s="2"/>
      <c r="C118" s="1"/>
      <c r="D118" s="1"/>
      <c r="E118" s="1"/>
      <c r="F118" s="2"/>
      <c r="G118" s="6"/>
      <c r="H118" s="2"/>
      <c r="I118" s="2"/>
      <c r="J118" s="3"/>
      <c r="K118" s="3"/>
      <c r="L118" s="1"/>
      <c r="M118" s="1"/>
      <c r="N118" s="1"/>
      <c r="O118" s="40"/>
      <c r="P118" s="40"/>
      <c r="Q118" s="1"/>
      <c r="R118" s="1"/>
      <c r="S118" s="2"/>
      <c r="T118" s="3"/>
      <c r="U118" s="7"/>
      <c r="V118" s="7"/>
      <c r="W118" s="7"/>
      <c r="X118" s="40"/>
      <c r="Y118" s="1"/>
      <c r="Z118" s="1"/>
      <c r="AA118" s="2"/>
      <c r="AB118" s="6"/>
      <c r="AC118" s="2"/>
      <c r="AD118" s="40"/>
      <c r="AE118" s="1"/>
      <c r="AF118" s="2"/>
      <c r="AG118" s="9"/>
      <c r="AH118" s="12"/>
      <c r="AI118" s="12"/>
      <c r="AJ118" s="42"/>
      <c r="AK118" s="11"/>
      <c r="AL118" s="9"/>
      <c r="AM118" s="11"/>
      <c r="AN118" s="9"/>
      <c r="AO118" s="9"/>
      <c r="AP118" s="9"/>
      <c r="AQ118" s="50"/>
      <c r="AR118" s="11"/>
      <c r="AS118" s="49"/>
      <c r="AT118" s="12"/>
      <c r="AU118" s="9"/>
      <c r="AV118" s="9"/>
      <c r="AW118" s="9"/>
      <c r="AX118" s="9"/>
      <c r="AY118" s="12"/>
      <c r="AZ118" s="49"/>
      <c r="BA118" s="12"/>
      <c r="BB118" s="9"/>
      <c r="BC118" s="9"/>
      <c r="BD118" s="9"/>
      <c r="BE118" s="9"/>
      <c r="BF118" s="12"/>
      <c r="BG118" s="49"/>
      <c r="BH118" s="12"/>
      <c r="BI118" s="9"/>
      <c r="BJ118" s="9"/>
      <c r="BK118" s="9"/>
      <c r="BL118" s="50"/>
      <c r="BM118" s="12"/>
      <c r="BN118" s="11"/>
      <c r="BO118" s="9"/>
      <c r="BP118" s="11"/>
      <c r="BQ118" s="9"/>
      <c r="BR118" s="43"/>
      <c r="BS118" s="9"/>
      <c r="BT118" s="11"/>
      <c r="BU118" s="9"/>
      <c r="BV118" s="25"/>
      <c r="BW118" s="25"/>
      <c r="BX118" s="25"/>
      <c r="BY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</row>
    <row r="119" spans="1:88" x14ac:dyDescent="0.2">
      <c r="A119" s="25"/>
      <c r="B119" s="2"/>
      <c r="C119" s="1"/>
      <c r="D119" s="1"/>
      <c r="E119" s="1"/>
      <c r="F119" s="2"/>
      <c r="G119" s="6"/>
      <c r="H119" s="2"/>
      <c r="I119" s="2"/>
      <c r="J119" s="3"/>
      <c r="K119" s="3"/>
      <c r="L119" s="1"/>
      <c r="M119" s="1"/>
      <c r="N119" s="1"/>
      <c r="O119" s="40"/>
      <c r="P119" s="40"/>
      <c r="Q119" s="1"/>
      <c r="R119" s="1"/>
      <c r="S119" s="2"/>
      <c r="T119" s="3"/>
      <c r="U119" s="7"/>
      <c r="V119" s="7"/>
      <c r="W119" s="7"/>
      <c r="X119" s="40"/>
      <c r="Y119" s="1"/>
      <c r="Z119" s="1"/>
      <c r="AA119" s="2"/>
      <c r="AB119" s="6"/>
      <c r="AC119" s="2"/>
      <c r="AD119" s="40"/>
      <c r="AE119" s="1"/>
      <c r="AF119" s="2"/>
      <c r="AG119" s="9"/>
      <c r="AH119" s="12"/>
      <c r="AI119" s="12"/>
      <c r="AJ119" s="42"/>
      <c r="AK119" s="11"/>
      <c r="AL119" s="9"/>
      <c r="AM119" s="11"/>
      <c r="AN119" s="9"/>
      <c r="AO119" s="9"/>
      <c r="AP119" s="9"/>
      <c r="AQ119" s="50"/>
      <c r="AR119" s="11"/>
      <c r="AS119" s="49"/>
      <c r="AT119" s="12"/>
      <c r="AU119" s="9"/>
      <c r="AV119" s="9"/>
      <c r="AW119" s="9"/>
      <c r="AX119" s="9"/>
      <c r="AY119" s="12"/>
      <c r="AZ119" s="49"/>
      <c r="BA119" s="12"/>
      <c r="BB119" s="9"/>
      <c r="BC119" s="9"/>
      <c r="BD119" s="9"/>
      <c r="BE119" s="9"/>
      <c r="BF119" s="12"/>
      <c r="BG119" s="49"/>
      <c r="BH119" s="12"/>
      <c r="BI119" s="9"/>
      <c r="BJ119" s="9"/>
      <c r="BK119" s="9"/>
      <c r="BL119" s="50"/>
      <c r="BM119" s="12"/>
      <c r="BN119" s="11"/>
      <c r="BO119" s="9"/>
      <c r="BP119" s="11"/>
      <c r="BQ119" s="9"/>
      <c r="BR119" s="43"/>
      <c r="BS119" s="9"/>
      <c r="BT119" s="11"/>
      <c r="BU119" s="9"/>
      <c r="BV119" s="25"/>
      <c r="BW119" s="25"/>
      <c r="BX119" s="25"/>
      <c r="BY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</row>
    <row r="120" spans="1:88" x14ac:dyDescent="0.2">
      <c r="A120" s="25"/>
      <c r="B120" s="2"/>
      <c r="C120" s="1"/>
      <c r="D120" s="1"/>
      <c r="E120" s="1"/>
      <c r="F120" s="2"/>
      <c r="G120" s="6"/>
      <c r="H120" s="2"/>
      <c r="I120" s="2"/>
      <c r="J120" s="3"/>
      <c r="K120" s="3"/>
      <c r="L120" s="1"/>
      <c r="M120" s="1"/>
      <c r="N120" s="1"/>
      <c r="O120" s="40"/>
      <c r="P120" s="40"/>
      <c r="Q120" s="1"/>
      <c r="R120" s="1"/>
      <c r="S120" s="2"/>
      <c r="T120" s="3"/>
      <c r="U120" s="7"/>
      <c r="V120" s="7"/>
      <c r="W120" s="7"/>
      <c r="X120" s="40"/>
      <c r="Y120" s="1"/>
      <c r="Z120" s="1"/>
      <c r="AA120" s="2"/>
      <c r="AB120" s="6"/>
      <c r="AC120" s="2"/>
      <c r="AD120" s="40"/>
      <c r="AE120" s="1"/>
      <c r="AF120" s="2"/>
      <c r="AG120" s="9"/>
      <c r="AH120" s="12"/>
      <c r="AI120" s="12"/>
      <c r="AJ120" s="42"/>
      <c r="AK120" s="11"/>
      <c r="AL120" s="9"/>
      <c r="AM120" s="11"/>
      <c r="AN120" s="9"/>
      <c r="AO120" s="9"/>
      <c r="AP120" s="9"/>
      <c r="AQ120" s="50"/>
      <c r="AR120" s="11"/>
      <c r="AS120" s="49"/>
      <c r="AT120" s="12"/>
      <c r="AU120" s="9"/>
      <c r="AV120" s="9"/>
      <c r="AW120" s="9"/>
      <c r="AX120" s="9"/>
      <c r="AY120" s="12"/>
      <c r="AZ120" s="49"/>
      <c r="BA120" s="12"/>
      <c r="BB120" s="9"/>
      <c r="BC120" s="9"/>
      <c r="BD120" s="9"/>
      <c r="BE120" s="9"/>
      <c r="BF120" s="12"/>
      <c r="BG120" s="49"/>
      <c r="BH120" s="12"/>
      <c r="BI120" s="9"/>
      <c r="BJ120" s="9"/>
      <c r="BK120" s="9"/>
      <c r="BL120" s="50"/>
      <c r="BM120" s="12"/>
      <c r="BN120" s="11"/>
      <c r="BO120" s="9"/>
      <c r="BP120" s="11"/>
      <c r="BQ120" s="9"/>
      <c r="BR120" s="43"/>
      <c r="BS120" s="9"/>
      <c r="BT120" s="11"/>
      <c r="BU120" s="9"/>
      <c r="BV120" s="25"/>
      <c r="BW120" s="25"/>
      <c r="BX120" s="25"/>
      <c r="BY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</row>
    <row r="121" spans="1:88" x14ac:dyDescent="0.2">
      <c r="A121" s="25"/>
      <c r="B121" s="2"/>
      <c r="C121" s="1"/>
      <c r="D121" s="1"/>
      <c r="E121" s="1"/>
      <c r="F121" s="2"/>
      <c r="G121" s="6"/>
      <c r="H121" s="2"/>
      <c r="I121" s="2"/>
      <c r="J121" s="3"/>
      <c r="K121" s="3"/>
      <c r="L121" s="1"/>
      <c r="M121" s="1"/>
      <c r="N121" s="1"/>
      <c r="O121" s="40"/>
      <c r="P121" s="40"/>
      <c r="Q121" s="1"/>
      <c r="R121" s="1"/>
      <c r="S121" s="2"/>
      <c r="T121" s="3"/>
      <c r="U121" s="7"/>
      <c r="V121" s="7"/>
      <c r="W121" s="7"/>
      <c r="X121" s="40"/>
      <c r="Y121" s="1"/>
      <c r="Z121" s="1"/>
      <c r="AA121" s="2"/>
      <c r="AB121" s="6"/>
      <c r="AC121" s="2"/>
      <c r="AD121" s="40"/>
      <c r="AE121" s="1"/>
      <c r="AF121" s="2"/>
      <c r="AG121" s="9"/>
      <c r="AH121" s="12"/>
      <c r="AI121" s="12"/>
      <c r="AJ121" s="42"/>
      <c r="AK121" s="11"/>
      <c r="AL121" s="9"/>
      <c r="AM121" s="11"/>
      <c r="AN121" s="9"/>
      <c r="AO121" s="9"/>
      <c r="AP121" s="9"/>
      <c r="AQ121" s="50"/>
      <c r="AR121" s="11"/>
      <c r="AS121" s="49"/>
      <c r="AT121" s="12"/>
      <c r="AU121" s="9"/>
      <c r="AV121" s="9"/>
      <c r="AW121" s="9"/>
      <c r="AX121" s="9"/>
      <c r="AY121" s="12"/>
      <c r="AZ121" s="49"/>
      <c r="BA121" s="12"/>
      <c r="BB121" s="9"/>
      <c r="BC121" s="9"/>
      <c r="BD121" s="9"/>
      <c r="BE121" s="9"/>
      <c r="BF121" s="12"/>
      <c r="BG121" s="49"/>
      <c r="BH121" s="12"/>
      <c r="BI121" s="9"/>
      <c r="BJ121" s="9"/>
      <c r="BK121" s="9"/>
      <c r="BL121" s="50"/>
      <c r="BM121" s="12"/>
      <c r="BN121" s="11"/>
      <c r="BO121" s="9"/>
      <c r="BP121" s="11"/>
      <c r="BQ121" s="9"/>
      <c r="BR121" s="43"/>
      <c r="BS121" s="9"/>
      <c r="BT121" s="11"/>
      <c r="BU121" s="9"/>
      <c r="BV121" s="25"/>
      <c r="BW121" s="25"/>
      <c r="BX121" s="25"/>
      <c r="BY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</row>
    <row r="122" spans="1:88" x14ac:dyDescent="0.2">
      <c r="A122" s="25"/>
      <c r="B122" s="2"/>
      <c r="C122" s="1"/>
      <c r="D122" s="1"/>
      <c r="E122" s="1"/>
      <c r="F122" s="2"/>
      <c r="G122" s="6"/>
      <c r="H122" s="2"/>
      <c r="I122" s="2"/>
      <c r="J122" s="3"/>
      <c r="K122" s="3"/>
      <c r="L122" s="1"/>
      <c r="M122" s="1"/>
      <c r="N122" s="1"/>
      <c r="O122" s="40"/>
      <c r="P122" s="40"/>
      <c r="Q122" s="1"/>
      <c r="R122" s="1"/>
      <c r="S122" s="2"/>
      <c r="T122" s="3"/>
      <c r="U122" s="7"/>
      <c r="V122" s="7"/>
      <c r="W122" s="7"/>
      <c r="X122" s="40"/>
      <c r="Y122" s="1"/>
      <c r="Z122" s="1"/>
      <c r="AA122" s="2"/>
      <c r="AB122" s="6"/>
      <c r="AC122" s="2"/>
      <c r="AD122" s="40"/>
      <c r="AE122" s="1"/>
      <c r="AF122" s="2"/>
      <c r="AG122" s="9"/>
      <c r="AH122" s="12"/>
      <c r="AI122" s="12"/>
      <c r="AJ122" s="42"/>
      <c r="AK122" s="11"/>
      <c r="AL122" s="9"/>
      <c r="AM122" s="11"/>
      <c r="AN122" s="9"/>
      <c r="AO122" s="9"/>
      <c r="AP122" s="9"/>
      <c r="AQ122" s="50"/>
      <c r="AR122" s="11"/>
      <c r="AS122" s="49"/>
      <c r="AT122" s="12"/>
      <c r="AU122" s="9"/>
      <c r="AV122" s="9"/>
      <c r="AW122" s="9"/>
      <c r="AX122" s="9"/>
      <c r="AY122" s="12"/>
      <c r="AZ122" s="49"/>
      <c r="BA122" s="12"/>
      <c r="BB122" s="9"/>
      <c r="BC122" s="9"/>
      <c r="BD122" s="9"/>
      <c r="BE122" s="9"/>
      <c r="BF122" s="12"/>
      <c r="BG122" s="49"/>
      <c r="BH122" s="12"/>
      <c r="BI122" s="9"/>
      <c r="BJ122" s="9"/>
      <c r="BK122" s="9"/>
      <c r="BL122" s="50"/>
      <c r="BM122" s="12"/>
      <c r="BN122" s="11"/>
      <c r="BO122" s="9"/>
      <c r="BP122" s="11"/>
      <c r="BQ122" s="9"/>
      <c r="BR122" s="43"/>
      <c r="BS122" s="9"/>
      <c r="BT122" s="11"/>
      <c r="BU122" s="9"/>
      <c r="BV122" s="25"/>
      <c r="BW122" s="25"/>
      <c r="BX122" s="25"/>
      <c r="BY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</row>
    <row r="123" spans="1:88" x14ac:dyDescent="0.2">
      <c r="A123" s="25"/>
      <c r="B123" s="2"/>
      <c r="C123" s="1"/>
      <c r="D123" s="1"/>
      <c r="E123" s="1"/>
      <c r="F123" s="2"/>
      <c r="G123" s="6"/>
      <c r="H123" s="2"/>
      <c r="I123" s="2"/>
      <c r="J123" s="3"/>
      <c r="K123" s="3"/>
      <c r="L123" s="1"/>
      <c r="M123" s="1"/>
      <c r="N123" s="1"/>
      <c r="O123" s="40"/>
      <c r="P123" s="40"/>
      <c r="Q123" s="1"/>
      <c r="R123" s="1"/>
      <c r="S123" s="2"/>
      <c r="T123" s="3"/>
      <c r="U123" s="7"/>
      <c r="V123" s="7"/>
      <c r="W123" s="7"/>
      <c r="X123" s="40"/>
      <c r="Y123" s="1"/>
      <c r="Z123" s="1"/>
      <c r="AA123" s="2"/>
      <c r="AB123" s="6"/>
      <c r="AC123" s="2"/>
      <c r="AD123" s="40"/>
      <c r="AE123" s="1"/>
      <c r="AF123" s="2"/>
      <c r="AG123" s="9"/>
      <c r="AH123" s="12"/>
      <c r="AI123" s="12"/>
      <c r="AJ123" s="42"/>
      <c r="AK123" s="11"/>
      <c r="AL123" s="9"/>
      <c r="AM123" s="11"/>
      <c r="AN123" s="9"/>
      <c r="AO123" s="9"/>
      <c r="AP123" s="9"/>
      <c r="AQ123" s="50"/>
      <c r="AR123" s="11"/>
      <c r="AS123" s="49"/>
      <c r="AT123" s="12"/>
      <c r="AU123" s="9"/>
      <c r="AV123" s="9"/>
      <c r="AW123" s="9"/>
      <c r="AX123" s="9"/>
      <c r="AY123" s="12"/>
      <c r="AZ123" s="49"/>
      <c r="BA123" s="12"/>
      <c r="BB123" s="9"/>
      <c r="BC123" s="9"/>
      <c r="BD123" s="9"/>
      <c r="BE123" s="9"/>
      <c r="BF123" s="12"/>
      <c r="BG123" s="49"/>
      <c r="BH123" s="12"/>
      <c r="BI123" s="9"/>
      <c r="BJ123" s="9"/>
      <c r="BK123" s="9"/>
      <c r="BL123" s="50"/>
      <c r="BM123" s="12"/>
      <c r="BN123" s="11"/>
      <c r="BO123" s="9"/>
      <c r="BP123" s="11"/>
      <c r="BQ123" s="9"/>
      <c r="BR123" s="43"/>
      <c r="BS123" s="9"/>
      <c r="BT123" s="11"/>
      <c r="BU123" s="9"/>
      <c r="BV123" s="25"/>
      <c r="BW123" s="25"/>
      <c r="BX123" s="25"/>
      <c r="BY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</row>
    <row r="124" spans="1:88" x14ac:dyDescent="0.2">
      <c r="A124" s="25"/>
      <c r="B124" s="2"/>
      <c r="C124" s="1"/>
      <c r="D124" s="1"/>
      <c r="E124" s="1"/>
      <c r="F124" s="2"/>
      <c r="G124" s="6"/>
      <c r="H124" s="2"/>
      <c r="I124" s="2"/>
      <c r="J124" s="3"/>
      <c r="K124" s="3"/>
      <c r="L124" s="1"/>
      <c r="M124" s="1"/>
      <c r="N124" s="1"/>
      <c r="O124" s="40"/>
      <c r="P124" s="40"/>
      <c r="Q124" s="1"/>
      <c r="R124" s="1"/>
      <c r="S124" s="2"/>
      <c r="T124" s="3"/>
      <c r="U124" s="7"/>
      <c r="V124" s="7"/>
      <c r="W124" s="7"/>
      <c r="X124" s="40"/>
      <c r="Y124" s="1"/>
      <c r="Z124" s="1"/>
      <c r="AA124" s="2"/>
      <c r="AB124" s="6"/>
      <c r="AC124" s="2"/>
      <c r="AD124" s="40"/>
      <c r="AE124" s="1"/>
      <c r="AF124" s="2"/>
      <c r="AG124" s="9"/>
      <c r="AH124" s="12"/>
      <c r="AI124" s="12"/>
      <c r="AJ124" s="42"/>
      <c r="AK124" s="11"/>
      <c r="AL124" s="9"/>
      <c r="AM124" s="11"/>
      <c r="AN124" s="9"/>
      <c r="AO124" s="9"/>
      <c r="AP124" s="9"/>
      <c r="AQ124" s="50"/>
      <c r="AR124" s="11"/>
      <c r="AS124" s="49"/>
      <c r="AT124" s="12"/>
      <c r="AU124" s="9"/>
      <c r="AV124" s="9"/>
      <c r="AW124" s="9"/>
      <c r="AX124" s="9"/>
      <c r="AY124" s="12"/>
      <c r="AZ124" s="49"/>
      <c r="BA124" s="12"/>
      <c r="BB124" s="9"/>
      <c r="BC124" s="9"/>
      <c r="BD124" s="9"/>
      <c r="BE124" s="9"/>
      <c r="BF124" s="12"/>
      <c r="BG124" s="49"/>
      <c r="BH124" s="12"/>
      <c r="BI124" s="9"/>
      <c r="BJ124" s="9"/>
      <c r="BK124" s="9"/>
      <c r="BL124" s="50"/>
      <c r="BM124" s="12"/>
      <c r="BN124" s="11"/>
      <c r="BO124" s="9"/>
      <c r="BP124" s="11"/>
      <c r="BQ124" s="9"/>
      <c r="BR124" s="43"/>
      <c r="BS124" s="9"/>
      <c r="BT124" s="11"/>
      <c r="BU124" s="9"/>
      <c r="BV124" s="25"/>
      <c r="BW124" s="25"/>
      <c r="BX124" s="25"/>
      <c r="BY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</row>
    <row r="125" spans="1:88" x14ac:dyDescent="0.2">
      <c r="A125" s="25"/>
      <c r="B125" s="2"/>
      <c r="C125" s="1"/>
      <c r="D125" s="1"/>
      <c r="E125" s="1"/>
      <c r="F125" s="2"/>
      <c r="G125" s="6"/>
      <c r="H125" s="2"/>
      <c r="I125" s="2"/>
      <c r="J125" s="3"/>
      <c r="K125" s="3"/>
      <c r="L125" s="1"/>
      <c r="M125" s="1"/>
      <c r="N125" s="1"/>
      <c r="O125" s="40"/>
      <c r="P125" s="40"/>
      <c r="Q125" s="1"/>
      <c r="R125" s="1"/>
      <c r="S125" s="2"/>
      <c r="T125" s="3"/>
      <c r="U125" s="7"/>
      <c r="V125" s="7"/>
      <c r="W125" s="7"/>
      <c r="X125" s="40"/>
      <c r="Y125" s="1"/>
      <c r="Z125" s="1"/>
      <c r="AA125" s="2"/>
      <c r="AB125" s="6"/>
      <c r="AC125" s="2"/>
      <c r="AD125" s="40"/>
      <c r="AE125" s="1"/>
      <c r="AF125" s="2"/>
      <c r="AG125" s="9"/>
      <c r="AH125" s="12"/>
      <c r="AI125" s="12"/>
      <c r="AJ125" s="42"/>
      <c r="AK125" s="11"/>
      <c r="AL125" s="9"/>
      <c r="AM125" s="11"/>
      <c r="AN125" s="9"/>
      <c r="AO125" s="9"/>
      <c r="AP125" s="9"/>
      <c r="AQ125" s="50"/>
      <c r="AR125" s="11"/>
      <c r="AS125" s="49"/>
      <c r="AT125" s="12"/>
      <c r="AU125" s="9"/>
      <c r="AV125" s="9"/>
      <c r="AW125" s="9"/>
      <c r="AX125" s="9"/>
      <c r="AY125" s="12"/>
      <c r="AZ125" s="49"/>
      <c r="BA125" s="12"/>
      <c r="BB125" s="9"/>
      <c r="BC125" s="9"/>
      <c r="BD125" s="9"/>
      <c r="BE125" s="9"/>
      <c r="BF125" s="12"/>
      <c r="BG125" s="49"/>
      <c r="BH125" s="12"/>
      <c r="BI125" s="9"/>
      <c r="BJ125" s="9"/>
      <c r="BK125" s="9"/>
      <c r="BL125" s="50"/>
      <c r="BM125" s="12"/>
      <c r="BN125" s="11"/>
      <c r="BO125" s="9"/>
      <c r="BP125" s="11"/>
      <c r="BQ125" s="9"/>
      <c r="BR125" s="43"/>
      <c r="BS125" s="9"/>
      <c r="BT125" s="11"/>
      <c r="BU125" s="9"/>
      <c r="BV125" s="25"/>
      <c r="BW125" s="25"/>
      <c r="BX125" s="25"/>
      <c r="BY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</row>
    <row r="126" spans="1:88" x14ac:dyDescent="0.2">
      <c r="A126" s="25"/>
      <c r="B126" s="2"/>
      <c r="C126" s="1"/>
      <c r="D126" s="1"/>
      <c r="E126" s="1"/>
      <c r="F126" s="2"/>
      <c r="G126" s="6"/>
      <c r="H126" s="2"/>
      <c r="I126" s="2"/>
      <c r="J126" s="3"/>
      <c r="K126" s="3"/>
      <c r="L126" s="1"/>
      <c r="M126" s="1"/>
      <c r="N126" s="1"/>
      <c r="O126" s="40"/>
      <c r="P126" s="40"/>
      <c r="Q126" s="1"/>
      <c r="R126" s="1"/>
      <c r="S126" s="2"/>
      <c r="T126" s="3"/>
      <c r="U126" s="7"/>
      <c r="V126" s="7"/>
      <c r="W126" s="7"/>
      <c r="X126" s="40"/>
      <c r="Y126" s="1"/>
      <c r="Z126" s="1"/>
      <c r="AA126" s="2"/>
      <c r="AB126" s="6"/>
      <c r="AC126" s="2"/>
      <c r="AD126" s="40"/>
      <c r="AE126" s="1"/>
      <c r="AF126" s="2"/>
      <c r="AG126" s="9"/>
      <c r="AH126" s="12"/>
      <c r="AI126" s="12"/>
      <c r="AJ126" s="42"/>
      <c r="AK126" s="11"/>
      <c r="AL126" s="9"/>
      <c r="AM126" s="11"/>
      <c r="AN126" s="9"/>
      <c r="AO126" s="9"/>
      <c r="AP126" s="9"/>
      <c r="AQ126" s="50"/>
      <c r="AR126" s="11"/>
      <c r="AS126" s="49"/>
      <c r="AT126" s="12"/>
      <c r="AU126" s="9"/>
      <c r="AV126" s="9"/>
      <c r="AW126" s="9"/>
      <c r="AX126" s="9"/>
      <c r="AY126" s="12"/>
      <c r="AZ126" s="49"/>
      <c r="BA126" s="12"/>
      <c r="BB126" s="9"/>
      <c r="BC126" s="9"/>
      <c r="BD126" s="9"/>
      <c r="BE126" s="9"/>
      <c r="BF126" s="12"/>
      <c r="BG126" s="49"/>
      <c r="BH126" s="12"/>
      <c r="BI126" s="9"/>
      <c r="BJ126" s="9"/>
      <c r="BK126" s="9"/>
      <c r="BL126" s="50"/>
      <c r="BM126" s="12"/>
      <c r="BN126" s="11"/>
      <c r="BO126" s="9"/>
      <c r="BP126" s="11"/>
      <c r="BQ126" s="9"/>
      <c r="BR126" s="43"/>
      <c r="BS126" s="9"/>
      <c r="BT126" s="11"/>
      <c r="BU126" s="9"/>
      <c r="BV126" s="25"/>
      <c r="BW126" s="25"/>
      <c r="BX126" s="25"/>
      <c r="BY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</row>
    <row r="127" spans="1:88" x14ac:dyDescent="0.2">
      <c r="A127" s="25"/>
      <c r="B127" s="2"/>
      <c r="C127" s="1"/>
      <c r="D127" s="1"/>
      <c r="E127" s="1"/>
      <c r="F127" s="2"/>
      <c r="G127" s="6"/>
      <c r="H127" s="2"/>
      <c r="I127" s="2"/>
      <c r="J127" s="3"/>
      <c r="K127" s="3"/>
      <c r="L127" s="1"/>
      <c r="M127" s="1"/>
      <c r="N127" s="1"/>
      <c r="O127" s="40"/>
      <c r="P127" s="40"/>
      <c r="Q127" s="1"/>
      <c r="R127" s="1"/>
      <c r="S127" s="2"/>
      <c r="T127" s="3"/>
      <c r="U127" s="7"/>
      <c r="V127" s="7"/>
      <c r="W127" s="7"/>
      <c r="X127" s="40"/>
      <c r="Y127" s="1"/>
      <c r="Z127" s="1"/>
      <c r="AA127" s="2"/>
      <c r="AB127" s="6"/>
      <c r="AC127" s="2"/>
      <c r="AD127" s="40"/>
      <c r="AE127" s="1"/>
      <c r="AF127" s="2"/>
      <c r="AG127" s="9"/>
      <c r="AH127" s="12"/>
      <c r="AI127" s="12"/>
      <c r="AJ127" s="42"/>
      <c r="AK127" s="11"/>
      <c r="AL127" s="9"/>
      <c r="AM127" s="11"/>
      <c r="AN127" s="9"/>
      <c r="AO127" s="9"/>
      <c r="AP127" s="9"/>
      <c r="AQ127" s="50"/>
      <c r="AR127" s="11"/>
      <c r="AS127" s="49"/>
      <c r="AT127" s="12"/>
      <c r="AU127" s="9"/>
      <c r="AV127" s="9"/>
      <c r="AW127" s="9"/>
      <c r="AX127" s="9"/>
      <c r="AY127" s="12"/>
      <c r="AZ127" s="49"/>
      <c r="BA127" s="12"/>
      <c r="BB127" s="9"/>
      <c r="BC127" s="9"/>
      <c r="BD127" s="9"/>
      <c r="BE127" s="9"/>
      <c r="BF127" s="12"/>
      <c r="BG127" s="49"/>
      <c r="BH127" s="12"/>
      <c r="BI127" s="9"/>
      <c r="BJ127" s="9"/>
      <c r="BK127" s="9"/>
      <c r="BL127" s="50"/>
      <c r="BM127" s="12"/>
      <c r="BN127" s="11"/>
      <c r="BO127" s="9"/>
      <c r="BP127" s="11"/>
      <c r="BQ127" s="9"/>
      <c r="BR127" s="43"/>
      <c r="BS127" s="9"/>
      <c r="BT127" s="11"/>
      <c r="BU127" s="9"/>
      <c r="BV127" s="25"/>
      <c r="BW127" s="25"/>
      <c r="BX127" s="25"/>
      <c r="BY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</row>
    <row r="128" spans="1:88" x14ac:dyDescent="0.2">
      <c r="A128" s="25"/>
      <c r="B128" s="2"/>
      <c r="C128" s="1"/>
      <c r="D128" s="1"/>
      <c r="E128" s="1"/>
      <c r="F128" s="2"/>
      <c r="G128" s="6"/>
      <c r="H128" s="2"/>
      <c r="I128" s="2"/>
      <c r="J128" s="3"/>
      <c r="K128" s="3"/>
      <c r="L128" s="1"/>
      <c r="M128" s="1"/>
      <c r="N128" s="1"/>
      <c r="O128" s="40"/>
      <c r="P128" s="40"/>
      <c r="Q128" s="1"/>
      <c r="R128" s="1"/>
      <c r="S128" s="2"/>
      <c r="T128" s="3"/>
      <c r="U128" s="7"/>
      <c r="V128" s="7"/>
      <c r="W128" s="7"/>
      <c r="X128" s="40"/>
      <c r="Y128" s="1"/>
      <c r="Z128" s="1"/>
      <c r="AA128" s="2"/>
      <c r="AB128" s="6"/>
      <c r="AC128" s="2"/>
      <c r="AD128" s="40"/>
      <c r="AE128" s="1"/>
      <c r="AF128" s="2"/>
      <c r="AG128" s="9"/>
      <c r="AH128" s="12"/>
      <c r="AI128" s="12"/>
      <c r="AJ128" s="42"/>
      <c r="AK128" s="11"/>
      <c r="AL128" s="9"/>
      <c r="AM128" s="11"/>
      <c r="AN128" s="9"/>
      <c r="AO128" s="9"/>
      <c r="AP128" s="9"/>
      <c r="AQ128" s="50"/>
      <c r="AR128" s="11"/>
      <c r="AS128" s="49"/>
      <c r="AT128" s="12"/>
      <c r="AU128" s="9"/>
      <c r="AV128" s="9"/>
      <c r="AW128" s="9"/>
      <c r="AX128" s="9"/>
      <c r="AY128" s="12"/>
      <c r="AZ128" s="49"/>
      <c r="BA128" s="12"/>
      <c r="BB128" s="9"/>
      <c r="BC128" s="9"/>
      <c r="BD128" s="9"/>
      <c r="BE128" s="9"/>
      <c r="BF128" s="12"/>
      <c r="BG128" s="49"/>
      <c r="BH128" s="12"/>
      <c r="BI128" s="9"/>
      <c r="BJ128" s="9"/>
      <c r="BK128" s="9"/>
      <c r="BL128" s="50"/>
      <c r="BM128" s="12"/>
      <c r="BN128" s="11"/>
      <c r="BO128" s="9"/>
      <c r="BP128" s="11"/>
      <c r="BQ128" s="9"/>
      <c r="BR128" s="43"/>
      <c r="BS128" s="9"/>
      <c r="BT128" s="11"/>
      <c r="BU128" s="9"/>
      <c r="BV128" s="25"/>
      <c r="BW128" s="25"/>
      <c r="BX128" s="25"/>
      <c r="BY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</row>
    <row r="129" spans="1:80" x14ac:dyDescent="0.2">
      <c r="A129" s="25"/>
      <c r="B129" s="2"/>
      <c r="C129" s="1"/>
      <c r="D129" s="1"/>
      <c r="E129" s="1"/>
      <c r="F129" s="2"/>
      <c r="G129" s="6"/>
      <c r="H129" s="2"/>
      <c r="I129" s="2"/>
      <c r="J129" s="3"/>
      <c r="K129" s="3"/>
      <c r="L129" s="1"/>
      <c r="M129" s="1"/>
      <c r="N129" s="1"/>
      <c r="O129" s="40"/>
      <c r="P129" s="40"/>
      <c r="Q129" s="1"/>
      <c r="R129" s="1"/>
      <c r="S129" s="2"/>
      <c r="T129" s="3"/>
      <c r="U129" s="7"/>
      <c r="V129" s="7"/>
      <c r="W129" s="7"/>
      <c r="X129" s="40"/>
      <c r="Y129" s="1"/>
      <c r="Z129" s="1"/>
      <c r="AA129" s="2"/>
      <c r="AB129" s="6"/>
      <c r="AC129" s="2"/>
      <c r="AD129" s="40"/>
      <c r="AE129" s="1"/>
      <c r="AF129" s="2"/>
      <c r="AG129" s="9"/>
      <c r="AH129" s="12"/>
      <c r="AI129" s="12"/>
      <c r="AJ129" s="42"/>
      <c r="AK129" s="11"/>
      <c r="AL129" s="9"/>
      <c r="AM129" s="11"/>
      <c r="AN129" s="9"/>
      <c r="AO129" s="9"/>
      <c r="AP129" s="9"/>
      <c r="AQ129" s="50"/>
      <c r="AR129" s="11"/>
      <c r="AS129" s="49"/>
      <c r="AT129" s="12"/>
      <c r="AU129" s="9"/>
      <c r="AV129" s="9"/>
      <c r="AW129" s="9"/>
      <c r="AX129" s="9"/>
      <c r="AY129" s="12"/>
      <c r="AZ129" s="49"/>
      <c r="BA129" s="12"/>
      <c r="BB129" s="9"/>
      <c r="BC129" s="9"/>
      <c r="BD129" s="9"/>
      <c r="BE129" s="9"/>
      <c r="BF129" s="12"/>
      <c r="BG129" s="49"/>
      <c r="BH129" s="12"/>
      <c r="BI129" s="9"/>
      <c r="BJ129" s="9"/>
      <c r="BK129" s="9"/>
      <c r="BL129" s="50"/>
      <c r="BM129" s="12"/>
      <c r="BN129" s="11"/>
      <c r="BO129" s="9"/>
      <c r="BP129" s="11"/>
      <c r="BQ129" s="9"/>
      <c r="BR129" s="43"/>
      <c r="BS129" s="9"/>
      <c r="BT129" s="11"/>
      <c r="BU129" s="9"/>
      <c r="BV129" s="25"/>
      <c r="BW129" s="25"/>
      <c r="BX129" s="25"/>
      <c r="BY129" s="25"/>
      <c r="CA129" s="25"/>
      <c r="CB129" s="25"/>
    </row>
    <row r="130" spans="1:80" x14ac:dyDescent="0.2">
      <c r="A130" s="25"/>
      <c r="B130" s="2"/>
      <c r="C130" s="1"/>
      <c r="D130" s="1"/>
      <c r="E130" s="1"/>
      <c r="F130" s="2"/>
      <c r="G130" s="6"/>
      <c r="H130" s="2"/>
      <c r="I130" s="2"/>
      <c r="J130" s="3"/>
      <c r="K130" s="3"/>
      <c r="L130" s="1"/>
      <c r="M130" s="1"/>
      <c r="N130" s="1"/>
      <c r="O130" s="40"/>
      <c r="P130" s="40"/>
      <c r="Q130" s="1"/>
      <c r="R130" s="1"/>
      <c r="S130" s="2"/>
      <c r="T130" s="3"/>
      <c r="U130" s="7"/>
      <c r="V130" s="7"/>
      <c r="W130" s="7"/>
      <c r="X130" s="40"/>
      <c r="Y130" s="1"/>
      <c r="Z130" s="1"/>
      <c r="AA130" s="2"/>
      <c r="AB130" s="6"/>
      <c r="AC130" s="2"/>
      <c r="AD130" s="40"/>
      <c r="AE130" s="1"/>
      <c r="AF130" s="2"/>
      <c r="AG130" s="9"/>
      <c r="AH130" s="12"/>
      <c r="AI130" s="12"/>
      <c r="AJ130" s="42"/>
      <c r="AK130" s="11"/>
      <c r="AL130" s="9"/>
      <c r="AM130" s="11"/>
      <c r="AN130" s="9"/>
      <c r="AO130" s="9"/>
      <c r="AP130" s="9"/>
      <c r="AQ130" s="50"/>
      <c r="AR130" s="11"/>
      <c r="AS130" s="49"/>
      <c r="AT130" s="12"/>
      <c r="AU130" s="9"/>
      <c r="AV130" s="9"/>
      <c r="AW130" s="9"/>
      <c r="AX130" s="9"/>
      <c r="AY130" s="12"/>
      <c r="AZ130" s="49"/>
      <c r="BA130" s="12"/>
      <c r="BB130" s="9"/>
      <c r="BC130" s="9"/>
      <c r="BD130" s="9"/>
      <c r="BE130" s="9"/>
      <c r="BF130" s="12"/>
      <c r="BG130" s="49"/>
      <c r="BH130" s="12"/>
      <c r="BI130" s="9"/>
      <c r="BJ130" s="9"/>
      <c r="BK130" s="9"/>
      <c r="BL130" s="50"/>
      <c r="BM130" s="12"/>
      <c r="BN130" s="11"/>
      <c r="BO130" s="9"/>
      <c r="BP130" s="11"/>
      <c r="BQ130" s="9"/>
      <c r="BR130" s="43"/>
      <c r="BS130" s="9"/>
      <c r="BT130" s="11"/>
      <c r="BU130" s="9"/>
      <c r="BV130" s="25"/>
      <c r="BW130" s="25"/>
      <c r="BX130" s="25"/>
      <c r="BY130" s="25"/>
      <c r="CA130" s="25"/>
      <c r="CB130" s="25"/>
    </row>
    <row r="131" spans="1:80" x14ac:dyDescent="0.2">
      <c r="A131" s="25"/>
      <c r="B131" s="2"/>
      <c r="C131" s="1"/>
      <c r="D131" s="1"/>
      <c r="E131" s="1"/>
      <c r="F131" s="2"/>
      <c r="G131" s="6"/>
      <c r="H131" s="2"/>
      <c r="I131" s="2"/>
      <c r="J131" s="3"/>
      <c r="K131" s="3"/>
      <c r="L131" s="1"/>
      <c r="M131" s="1"/>
      <c r="N131" s="1"/>
      <c r="O131" s="40"/>
      <c r="P131" s="40"/>
      <c r="Q131" s="1"/>
      <c r="R131" s="1"/>
      <c r="S131" s="2"/>
      <c r="T131" s="3"/>
      <c r="U131" s="7"/>
      <c r="V131" s="7"/>
      <c r="W131" s="7"/>
      <c r="X131" s="40"/>
      <c r="Y131" s="1"/>
      <c r="Z131" s="1"/>
      <c r="AA131" s="2"/>
      <c r="AB131" s="6"/>
      <c r="AC131" s="2"/>
      <c r="AD131" s="40"/>
      <c r="AE131" s="1"/>
      <c r="AF131" s="2"/>
      <c r="AG131" s="9"/>
      <c r="AH131" s="12"/>
      <c r="AI131" s="12"/>
      <c r="AJ131" s="42"/>
      <c r="AK131" s="11"/>
      <c r="AL131" s="9"/>
      <c r="AM131" s="11"/>
      <c r="AN131" s="9"/>
      <c r="AO131" s="9"/>
      <c r="AP131" s="9"/>
      <c r="AQ131" s="50"/>
      <c r="AR131" s="11"/>
      <c r="AS131" s="49"/>
      <c r="AT131" s="12"/>
      <c r="AU131" s="9"/>
      <c r="AV131" s="9"/>
      <c r="AW131" s="9"/>
      <c r="AX131" s="9"/>
      <c r="AY131" s="12"/>
      <c r="AZ131" s="49"/>
      <c r="BA131" s="12"/>
      <c r="BB131" s="9"/>
      <c r="BC131" s="9"/>
      <c r="BD131" s="9"/>
      <c r="BE131" s="9"/>
      <c r="BF131" s="12"/>
      <c r="BG131" s="49"/>
      <c r="BH131" s="12"/>
      <c r="BI131" s="9"/>
      <c r="BJ131" s="9"/>
      <c r="BK131" s="9"/>
      <c r="BL131" s="50"/>
      <c r="BM131" s="12"/>
      <c r="BN131" s="11"/>
      <c r="BO131" s="9"/>
      <c r="BP131" s="11"/>
      <c r="BQ131" s="9"/>
      <c r="BR131" s="43"/>
      <c r="BS131" s="9"/>
      <c r="BT131" s="11"/>
      <c r="BU131" s="9"/>
      <c r="BV131" s="25"/>
      <c r="BW131" s="25"/>
      <c r="BX131" s="25"/>
      <c r="BY131" s="25"/>
      <c r="CA131" s="25"/>
      <c r="CB131" s="25"/>
    </row>
    <row r="132" spans="1:80" x14ac:dyDescent="0.2">
      <c r="A132" s="25"/>
      <c r="B132" s="2"/>
      <c r="C132" s="1"/>
      <c r="D132" s="1"/>
      <c r="E132" s="1"/>
      <c r="F132" s="2"/>
      <c r="G132" s="6"/>
      <c r="H132" s="2"/>
      <c r="I132" s="2"/>
      <c r="J132" s="3"/>
      <c r="K132" s="3"/>
      <c r="L132" s="1"/>
      <c r="M132" s="1"/>
      <c r="N132" s="1"/>
      <c r="O132" s="40"/>
      <c r="P132" s="40"/>
      <c r="Q132" s="1"/>
      <c r="R132" s="1"/>
      <c r="S132" s="2"/>
      <c r="T132" s="3"/>
      <c r="U132" s="7"/>
      <c r="V132" s="7"/>
      <c r="W132" s="7"/>
      <c r="X132" s="40"/>
      <c r="Y132" s="1"/>
      <c r="Z132" s="1"/>
      <c r="AA132" s="2"/>
      <c r="AB132" s="6"/>
      <c r="AC132" s="2"/>
      <c r="AD132" s="40"/>
      <c r="AE132" s="1"/>
      <c r="AF132" s="2"/>
      <c r="AG132" s="9"/>
      <c r="AH132" s="12"/>
      <c r="AI132" s="12"/>
      <c r="AJ132" s="42"/>
      <c r="AK132" s="11"/>
      <c r="AL132" s="9"/>
      <c r="AM132" s="11"/>
      <c r="AN132" s="9"/>
      <c r="AO132" s="9"/>
      <c r="AP132" s="9"/>
      <c r="AQ132" s="50"/>
      <c r="AR132" s="11"/>
      <c r="AS132" s="49"/>
      <c r="AT132" s="12"/>
      <c r="AU132" s="9"/>
      <c r="AV132" s="9"/>
      <c r="AW132" s="9"/>
      <c r="AX132" s="9"/>
      <c r="AY132" s="12"/>
      <c r="AZ132" s="49"/>
      <c r="BA132" s="12"/>
      <c r="BB132" s="9"/>
      <c r="BC132" s="9"/>
      <c r="BD132" s="9"/>
      <c r="BE132" s="9"/>
      <c r="BF132" s="12"/>
      <c r="BG132" s="49"/>
      <c r="BH132" s="12"/>
      <c r="BI132" s="9"/>
      <c r="BJ132" s="9"/>
      <c r="BK132" s="9"/>
      <c r="BL132" s="50"/>
      <c r="BM132" s="12"/>
      <c r="BN132" s="11"/>
      <c r="BO132" s="9"/>
      <c r="BP132" s="11"/>
      <c r="BQ132" s="9"/>
      <c r="BR132" s="43"/>
      <c r="BS132" s="9"/>
      <c r="BT132" s="11"/>
      <c r="BU132" s="9"/>
      <c r="BV132" s="25"/>
      <c r="BW132" s="25"/>
      <c r="BX132" s="25"/>
      <c r="BY132" s="25"/>
      <c r="CA132" s="25"/>
      <c r="CB132" s="25"/>
    </row>
    <row r="133" spans="1:80" x14ac:dyDescent="0.2">
      <c r="A133" s="25"/>
      <c r="B133" s="2"/>
      <c r="C133" s="1"/>
      <c r="D133" s="1"/>
      <c r="E133" s="1"/>
      <c r="F133" s="2"/>
      <c r="G133" s="6"/>
      <c r="H133" s="2"/>
      <c r="I133" s="2"/>
      <c r="J133" s="3"/>
      <c r="K133" s="3"/>
      <c r="L133" s="1"/>
      <c r="M133" s="1"/>
      <c r="N133" s="1"/>
      <c r="O133" s="40"/>
      <c r="P133" s="40"/>
      <c r="Q133" s="1"/>
      <c r="R133" s="1"/>
      <c r="S133" s="2"/>
      <c r="T133" s="3"/>
      <c r="U133" s="7"/>
      <c r="V133" s="7"/>
      <c r="W133" s="7"/>
      <c r="X133" s="40"/>
      <c r="Y133" s="1"/>
      <c r="Z133" s="1"/>
      <c r="AA133" s="2"/>
      <c r="AB133" s="6"/>
      <c r="AC133" s="2"/>
      <c r="AD133" s="40"/>
      <c r="AE133" s="1"/>
      <c r="AF133" s="2"/>
      <c r="AG133" s="9"/>
      <c r="AH133" s="12"/>
      <c r="AI133" s="12"/>
      <c r="AJ133" s="42"/>
      <c r="AK133" s="11"/>
      <c r="AL133" s="9"/>
      <c r="AM133" s="11"/>
      <c r="AN133" s="9"/>
      <c r="AO133" s="9"/>
      <c r="AP133" s="9"/>
      <c r="AQ133" s="50"/>
      <c r="AR133" s="11"/>
      <c r="AS133" s="49"/>
      <c r="AT133" s="12"/>
      <c r="AU133" s="9"/>
      <c r="AV133" s="9"/>
      <c r="AW133" s="9"/>
      <c r="AX133" s="9"/>
      <c r="AY133" s="12"/>
      <c r="AZ133" s="49"/>
      <c r="BA133" s="12"/>
      <c r="BB133" s="9"/>
      <c r="BC133" s="9"/>
      <c r="BD133" s="9"/>
      <c r="BE133" s="9"/>
      <c r="BF133" s="12"/>
      <c r="BG133" s="49"/>
      <c r="BH133" s="12"/>
      <c r="BI133" s="9"/>
      <c r="BJ133" s="9"/>
      <c r="BK133" s="9"/>
      <c r="BL133" s="50"/>
      <c r="BM133" s="12"/>
      <c r="BN133" s="11"/>
      <c r="BO133" s="9"/>
      <c r="BP133" s="11"/>
      <c r="BQ133" s="9"/>
      <c r="BR133" s="43"/>
      <c r="BS133" s="9"/>
      <c r="BT133" s="11"/>
      <c r="BU133" s="9"/>
      <c r="BV133" s="25"/>
      <c r="BW133" s="25"/>
      <c r="BX133" s="25"/>
      <c r="BY133" s="25"/>
      <c r="CA133" s="25"/>
      <c r="CB133" s="25"/>
    </row>
    <row r="134" spans="1:80" x14ac:dyDescent="0.2">
      <c r="A134" s="25"/>
      <c r="B134" s="2"/>
      <c r="C134" s="1"/>
      <c r="D134" s="1"/>
      <c r="E134" s="1"/>
      <c r="F134" s="2"/>
      <c r="G134" s="6"/>
      <c r="H134" s="2"/>
      <c r="I134" s="2"/>
      <c r="J134" s="3"/>
      <c r="K134" s="3"/>
      <c r="L134" s="1"/>
      <c r="M134" s="1"/>
      <c r="N134" s="1"/>
      <c r="O134" s="40"/>
      <c r="P134" s="40"/>
      <c r="Q134" s="1"/>
      <c r="R134" s="1"/>
      <c r="S134" s="2"/>
      <c r="T134" s="3"/>
      <c r="U134" s="7"/>
      <c r="V134" s="7"/>
      <c r="W134" s="7"/>
      <c r="X134" s="40"/>
      <c r="Y134" s="1"/>
      <c r="Z134" s="1"/>
      <c r="AA134" s="2"/>
      <c r="AB134" s="6"/>
      <c r="AC134" s="2"/>
      <c r="AD134" s="40"/>
      <c r="AE134" s="1"/>
      <c r="AF134" s="2"/>
      <c r="AG134" s="9"/>
      <c r="AH134" s="12"/>
      <c r="AI134" s="12"/>
      <c r="AJ134" s="42"/>
      <c r="AK134" s="11"/>
      <c r="AL134" s="9"/>
      <c r="AM134" s="11"/>
      <c r="AN134" s="9"/>
      <c r="AO134" s="9"/>
      <c r="AP134" s="9"/>
      <c r="AQ134" s="50"/>
      <c r="AR134" s="11"/>
      <c r="AS134" s="49"/>
      <c r="AT134" s="12"/>
      <c r="AU134" s="9"/>
      <c r="AV134" s="9"/>
      <c r="AW134" s="9"/>
      <c r="AX134" s="9"/>
      <c r="AY134" s="12"/>
      <c r="AZ134" s="49"/>
      <c r="BA134" s="12"/>
      <c r="BB134" s="9"/>
      <c r="BC134" s="9"/>
      <c r="BD134" s="9"/>
      <c r="BE134" s="9"/>
      <c r="BF134" s="12"/>
      <c r="BG134" s="49"/>
      <c r="BH134" s="12"/>
      <c r="BI134" s="9"/>
      <c r="BJ134" s="9"/>
      <c r="BK134" s="9"/>
      <c r="BL134" s="50"/>
      <c r="BM134" s="12"/>
      <c r="BN134" s="11"/>
      <c r="BO134" s="9"/>
      <c r="BP134" s="11"/>
      <c r="BQ134" s="9"/>
      <c r="BR134" s="43"/>
      <c r="BS134" s="9"/>
      <c r="BT134" s="11"/>
      <c r="BU134" s="9"/>
      <c r="BV134" s="25"/>
      <c r="BW134" s="25"/>
      <c r="BX134" s="25"/>
      <c r="BY134" s="25"/>
      <c r="CA134" s="25"/>
      <c r="CB134" s="25"/>
    </row>
    <row r="135" spans="1:80" x14ac:dyDescent="0.2">
      <c r="A135" s="25"/>
      <c r="B135" s="2"/>
      <c r="C135" s="1"/>
      <c r="D135" s="1"/>
      <c r="E135" s="1"/>
      <c r="F135" s="2"/>
      <c r="G135" s="6"/>
      <c r="H135" s="2"/>
      <c r="I135" s="2"/>
      <c r="J135" s="3"/>
      <c r="K135" s="3"/>
      <c r="L135" s="1"/>
      <c r="M135" s="1"/>
      <c r="N135" s="1"/>
      <c r="O135" s="40"/>
      <c r="P135" s="40"/>
      <c r="Q135" s="1"/>
      <c r="R135" s="1"/>
      <c r="S135" s="2"/>
      <c r="T135" s="3"/>
      <c r="U135" s="7"/>
      <c r="V135" s="7"/>
      <c r="W135" s="7"/>
      <c r="X135" s="40"/>
      <c r="Y135" s="1"/>
      <c r="Z135" s="1"/>
      <c r="AA135" s="2"/>
      <c r="AB135" s="6"/>
      <c r="AC135" s="2"/>
      <c r="AD135" s="40"/>
      <c r="AE135" s="1"/>
      <c r="AF135" s="2"/>
      <c r="AG135" s="9"/>
      <c r="AH135" s="12"/>
      <c r="AI135" s="12"/>
      <c r="AJ135" s="42"/>
      <c r="AK135" s="11"/>
      <c r="AL135" s="9"/>
      <c r="AM135" s="11"/>
      <c r="AN135" s="9"/>
      <c r="AO135" s="9"/>
      <c r="AP135" s="9"/>
      <c r="AQ135" s="50"/>
      <c r="AR135" s="11"/>
      <c r="AS135" s="49"/>
      <c r="AT135" s="12"/>
      <c r="AU135" s="9"/>
      <c r="AV135" s="9"/>
      <c r="AW135" s="9"/>
      <c r="AX135" s="9"/>
      <c r="AY135" s="12"/>
      <c r="AZ135" s="49"/>
      <c r="BA135" s="12"/>
      <c r="BB135" s="9"/>
      <c r="BC135" s="9"/>
      <c r="BD135" s="9"/>
      <c r="BE135" s="9"/>
      <c r="BF135" s="12"/>
      <c r="BG135" s="49"/>
      <c r="BH135" s="12"/>
      <c r="BI135" s="9"/>
      <c r="BJ135" s="9"/>
      <c r="BK135" s="9"/>
      <c r="BL135" s="50"/>
      <c r="BM135" s="12"/>
      <c r="BN135" s="11"/>
      <c r="BO135" s="9"/>
      <c r="BP135" s="11"/>
      <c r="BQ135" s="9"/>
      <c r="BR135" s="43"/>
      <c r="BS135" s="9"/>
      <c r="BT135" s="11"/>
      <c r="BU135" s="9"/>
      <c r="BV135" s="25"/>
      <c r="BW135" s="25"/>
      <c r="BX135" s="25"/>
      <c r="BY135" s="25"/>
      <c r="CA135" s="25"/>
      <c r="CB135" s="25"/>
    </row>
    <row r="136" spans="1:80" x14ac:dyDescent="0.2">
      <c r="A136" s="25"/>
      <c r="B136" s="2"/>
      <c r="C136" s="1"/>
      <c r="D136" s="1"/>
      <c r="E136" s="1"/>
      <c r="F136" s="2"/>
      <c r="G136" s="6"/>
      <c r="H136" s="2"/>
      <c r="I136" s="2"/>
      <c r="J136" s="3"/>
      <c r="K136" s="3"/>
      <c r="L136" s="1"/>
      <c r="M136" s="1"/>
      <c r="N136" s="1"/>
      <c r="O136" s="40"/>
      <c r="P136" s="40"/>
      <c r="Q136" s="1"/>
      <c r="R136" s="1"/>
      <c r="S136" s="2"/>
      <c r="T136" s="3"/>
      <c r="U136" s="7"/>
      <c r="V136" s="7"/>
      <c r="W136" s="7"/>
      <c r="X136" s="40"/>
      <c r="Y136" s="1"/>
      <c r="Z136" s="1"/>
      <c r="AA136" s="2"/>
      <c r="AB136" s="6"/>
      <c r="AC136" s="2"/>
      <c r="AD136" s="40"/>
      <c r="AE136" s="1"/>
      <c r="AF136" s="2"/>
      <c r="AG136" s="9"/>
      <c r="AH136" s="12"/>
      <c r="AI136" s="12"/>
      <c r="AJ136" s="42"/>
      <c r="AK136" s="11"/>
      <c r="AL136" s="9"/>
      <c r="AM136" s="11"/>
      <c r="AN136" s="9"/>
      <c r="AO136" s="9"/>
      <c r="AP136" s="9"/>
      <c r="AQ136" s="50"/>
      <c r="AR136" s="11"/>
      <c r="AS136" s="49"/>
      <c r="AT136" s="12"/>
      <c r="AU136" s="9"/>
      <c r="AV136" s="9"/>
      <c r="AW136" s="9"/>
      <c r="AX136" s="9"/>
      <c r="AY136" s="12"/>
      <c r="AZ136" s="49"/>
      <c r="BA136" s="12"/>
      <c r="BB136" s="9"/>
      <c r="BC136" s="9"/>
      <c r="BD136" s="9"/>
      <c r="BE136" s="9"/>
      <c r="BF136" s="12"/>
      <c r="BG136" s="49"/>
      <c r="BH136" s="12"/>
      <c r="BI136" s="9"/>
      <c r="BJ136" s="9"/>
      <c r="BK136" s="9"/>
      <c r="BL136" s="50"/>
      <c r="BM136" s="12"/>
      <c r="BN136" s="11"/>
      <c r="BO136" s="9"/>
      <c r="BP136" s="11"/>
      <c r="BQ136" s="9"/>
      <c r="BR136" s="43"/>
      <c r="BS136" s="9"/>
      <c r="BT136" s="11"/>
      <c r="BU136" s="9"/>
      <c r="BV136" s="25"/>
      <c r="BW136" s="25"/>
      <c r="BX136" s="25"/>
      <c r="BY136" s="25"/>
      <c r="CA136" s="25"/>
      <c r="CB136" s="25"/>
    </row>
    <row r="137" spans="1:80" x14ac:dyDescent="0.2">
      <c r="A137" s="25"/>
      <c r="B137" s="2"/>
      <c r="C137" s="1"/>
      <c r="D137" s="1"/>
      <c r="E137" s="1"/>
      <c r="F137" s="2"/>
      <c r="G137" s="6"/>
      <c r="H137" s="2"/>
      <c r="I137" s="2"/>
      <c r="J137" s="3"/>
      <c r="K137" s="3"/>
      <c r="L137" s="1"/>
      <c r="M137" s="1"/>
      <c r="N137" s="1"/>
      <c r="O137" s="40"/>
      <c r="P137" s="40"/>
      <c r="Q137" s="1"/>
      <c r="R137" s="1"/>
      <c r="S137" s="2"/>
      <c r="T137" s="3"/>
      <c r="U137" s="7"/>
      <c r="V137" s="7"/>
      <c r="W137" s="7"/>
      <c r="X137" s="40"/>
      <c r="Y137" s="1"/>
      <c r="Z137" s="1"/>
      <c r="AA137" s="2"/>
      <c r="AB137" s="6"/>
      <c r="AC137" s="2"/>
      <c r="AD137" s="40"/>
      <c r="AE137" s="1"/>
      <c r="AF137" s="2"/>
      <c r="AG137" s="9"/>
      <c r="AH137" s="12"/>
      <c r="AI137" s="12"/>
      <c r="AJ137" s="42"/>
      <c r="AK137" s="11"/>
      <c r="AL137" s="9"/>
      <c r="AM137" s="11"/>
      <c r="AN137" s="9"/>
      <c r="AO137" s="9"/>
      <c r="AP137" s="9"/>
      <c r="AQ137" s="50"/>
      <c r="AR137" s="11"/>
      <c r="AS137" s="49"/>
      <c r="AT137" s="12"/>
      <c r="AU137" s="9"/>
      <c r="AV137" s="9"/>
      <c r="AW137" s="9"/>
      <c r="AX137" s="9"/>
      <c r="AY137" s="12"/>
      <c r="AZ137" s="49"/>
      <c r="BA137" s="12"/>
      <c r="BB137" s="9"/>
      <c r="BC137" s="9"/>
      <c r="BD137" s="9"/>
      <c r="BE137" s="9"/>
      <c r="BF137" s="12"/>
      <c r="BG137" s="49"/>
      <c r="BH137" s="12"/>
      <c r="BI137" s="9"/>
      <c r="BJ137" s="9"/>
      <c r="BK137" s="9"/>
      <c r="BL137" s="50"/>
      <c r="BM137" s="12"/>
      <c r="BN137" s="11"/>
      <c r="BO137" s="9"/>
      <c r="BP137" s="11"/>
      <c r="BQ137" s="9"/>
      <c r="BR137" s="43"/>
      <c r="BS137" s="9"/>
      <c r="BT137" s="11"/>
      <c r="BU137" s="9"/>
      <c r="BV137" s="25"/>
      <c r="BW137" s="25"/>
      <c r="BX137" s="25"/>
      <c r="BY137" s="25"/>
      <c r="CA137" s="25"/>
      <c r="CB137" s="25"/>
    </row>
    <row r="138" spans="1:80" x14ac:dyDescent="0.2">
      <c r="A138" s="25"/>
      <c r="B138" s="2"/>
      <c r="C138" s="1"/>
      <c r="D138" s="1"/>
      <c r="E138" s="1"/>
      <c r="F138" s="2"/>
      <c r="G138" s="6"/>
      <c r="H138" s="2"/>
      <c r="I138" s="2"/>
      <c r="J138" s="3"/>
      <c r="K138" s="3"/>
      <c r="L138" s="1"/>
      <c r="M138" s="1"/>
      <c r="N138" s="1"/>
      <c r="O138" s="40"/>
      <c r="P138" s="40"/>
      <c r="Q138" s="1"/>
      <c r="R138" s="1"/>
      <c r="S138" s="2"/>
      <c r="T138" s="3"/>
      <c r="U138" s="7"/>
      <c r="V138" s="7"/>
      <c r="W138" s="7"/>
      <c r="X138" s="40"/>
      <c r="Y138" s="1"/>
      <c r="Z138" s="1"/>
      <c r="AA138" s="2"/>
      <c r="AB138" s="6"/>
      <c r="AC138" s="2"/>
      <c r="AD138" s="40"/>
      <c r="AE138" s="1"/>
      <c r="AF138" s="2"/>
      <c r="AG138" s="9"/>
      <c r="AH138" s="12"/>
      <c r="AI138" s="12"/>
      <c r="AJ138" s="42"/>
      <c r="AK138" s="11"/>
      <c r="AL138" s="9"/>
      <c r="AM138" s="11"/>
      <c r="AN138" s="9"/>
      <c r="AO138" s="9"/>
      <c r="AP138" s="9"/>
      <c r="AQ138" s="50"/>
      <c r="AR138" s="11"/>
      <c r="AS138" s="49"/>
      <c r="AT138" s="12"/>
      <c r="AU138" s="9"/>
      <c r="AV138" s="9"/>
      <c r="AW138" s="9"/>
      <c r="AX138" s="9"/>
      <c r="AY138" s="12"/>
      <c r="AZ138" s="49"/>
      <c r="BA138" s="12"/>
      <c r="BB138" s="9"/>
      <c r="BC138" s="9"/>
      <c r="BD138" s="9"/>
      <c r="BE138" s="9"/>
      <c r="BF138" s="12"/>
      <c r="BG138" s="49"/>
      <c r="BH138" s="12"/>
      <c r="BI138" s="9"/>
      <c r="BJ138" s="9"/>
      <c r="BK138" s="9"/>
      <c r="BL138" s="50"/>
      <c r="BM138" s="12"/>
      <c r="BN138" s="11"/>
      <c r="BO138" s="9"/>
      <c r="BP138" s="11"/>
      <c r="BQ138" s="9"/>
      <c r="BR138" s="43"/>
      <c r="BS138" s="9"/>
      <c r="BT138" s="11"/>
      <c r="BU138" s="9"/>
      <c r="BV138" s="25"/>
      <c r="BW138" s="25"/>
      <c r="BX138" s="25"/>
      <c r="BY138" s="25"/>
      <c r="CA138" s="25"/>
      <c r="CB138" s="25"/>
    </row>
    <row r="139" spans="1:80" x14ac:dyDescent="0.2">
      <c r="A139" s="25"/>
      <c r="B139" s="2"/>
      <c r="C139" s="1"/>
      <c r="D139" s="1"/>
      <c r="E139" s="1"/>
      <c r="F139" s="2"/>
      <c r="G139" s="6"/>
      <c r="H139" s="2"/>
      <c r="I139" s="2"/>
      <c r="J139" s="3"/>
      <c r="K139" s="3"/>
      <c r="L139" s="1"/>
      <c r="M139" s="1"/>
      <c r="N139" s="1"/>
      <c r="O139" s="40"/>
      <c r="P139" s="40"/>
      <c r="Q139" s="1"/>
      <c r="R139" s="1"/>
      <c r="S139" s="2"/>
      <c r="T139" s="3"/>
      <c r="U139" s="7"/>
      <c r="V139" s="7"/>
      <c r="W139" s="7"/>
      <c r="X139" s="40"/>
      <c r="Y139" s="1"/>
      <c r="Z139" s="1"/>
      <c r="AA139" s="2"/>
      <c r="AB139" s="6"/>
      <c r="AC139" s="2"/>
      <c r="AD139" s="40"/>
      <c r="AE139" s="1"/>
      <c r="AF139" s="2"/>
      <c r="AG139" s="9"/>
      <c r="AH139" s="12"/>
      <c r="AI139" s="12"/>
      <c r="AJ139" s="42"/>
      <c r="AK139" s="11"/>
      <c r="AL139" s="9"/>
      <c r="AM139" s="11"/>
      <c r="AN139" s="9"/>
      <c r="AO139" s="9"/>
      <c r="AP139" s="9"/>
      <c r="AQ139" s="50"/>
      <c r="AR139" s="11"/>
      <c r="AS139" s="49"/>
      <c r="AT139" s="12"/>
      <c r="AU139" s="9"/>
      <c r="AV139" s="9"/>
      <c r="AW139" s="9"/>
      <c r="AX139" s="9"/>
      <c r="AY139" s="12"/>
      <c r="AZ139" s="49"/>
      <c r="BA139" s="12"/>
      <c r="BB139" s="9"/>
      <c r="BC139" s="9"/>
      <c r="BD139" s="9"/>
      <c r="BE139" s="9"/>
      <c r="BF139" s="12"/>
      <c r="BG139" s="49"/>
      <c r="BH139" s="12"/>
      <c r="BI139" s="9"/>
      <c r="BJ139" s="9"/>
      <c r="BK139" s="9"/>
      <c r="BL139" s="50"/>
      <c r="BM139" s="12"/>
      <c r="BN139" s="11"/>
      <c r="BO139" s="9"/>
      <c r="BP139" s="11"/>
      <c r="BQ139" s="9"/>
      <c r="BR139" s="43"/>
      <c r="BS139" s="9"/>
      <c r="BT139" s="11"/>
      <c r="BU139" s="9"/>
      <c r="BV139" s="25"/>
      <c r="BW139" s="25"/>
      <c r="BX139" s="25"/>
      <c r="BY139" s="25"/>
      <c r="CA139" s="25"/>
      <c r="CB139" s="25"/>
    </row>
    <row r="140" spans="1:80" x14ac:dyDescent="0.2">
      <c r="A140" s="25"/>
      <c r="B140" s="2"/>
      <c r="C140" s="1"/>
      <c r="D140" s="1"/>
      <c r="E140" s="1"/>
      <c r="F140" s="2"/>
      <c r="G140" s="6"/>
      <c r="H140" s="2"/>
      <c r="I140" s="2"/>
      <c r="J140" s="3"/>
      <c r="K140" s="3"/>
      <c r="L140" s="1"/>
      <c r="M140" s="1"/>
      <c r="N140" s="1"/>
      <c r="O140" s="40"/>
      <c r="P140" s="40"/>
      <c r="Q140" s="1"/>
      <c r="R140" s="1"/>
      <c r="S140" s="2"/>
      <c r="T140" s="3"/>
      <c r="U140" s="7"/>
      <c r="V140" s="7"/>
      <c r="W140" s="7"/>
      <c r="X140" s="40"/>
      <c r="Y140" s="1"/>
      <c r="Z140" s="1"/>
      <c r="AA140" s="2"/>
      <c r="AB140" s="6"/>
      <c r="AC140" s="2"/>
      <c r="AD140" s="40"/>
      <c r="AE140" s="1"/>
      <c r="AF140" s="2"/>
      <c r="AG140" s="9"/>
      <c r="AH140" s="12"/>
      <c r="AI140" s="12"/>
      <c r="AJ140" s="42"/>
      <c r="AK140" s="11"/>
      <c r="AL140" s="9"/>
      <c r="AM140" s="11"/>
      <c r="AN140" s="9"/>
      <c r="AO140" s="9"/>
      <c r="AP140" s="9"/>
      <c r="AQ140" s="50"/>
      <c r="AR140" s="11"/>
      <c r="AS140" s="49"/>
      <c r="AT140" s="12"/>
      <c r="AU140" s="9"/>
      <c r="AV140" s="9"/>
      <c r="AW140" s="9"/>
      <c r="AX140" s="9"/>
      <c r="AY140" s="12"/>
      <c r="AZ140" s="49"/>
      <c r="BA140" s="12"/>
      <c r="BB140" s="9"/>
      <c r="BC140" s="9"/>
      <c r="BD140" s="9"/>
      <c r="BE140" s="9"/>
      <c r="BF140" s="12"/>
      <c r="BG140" s="49"/>
      <c r="BH140" s="12"/>
      <c r="BI140" s="9"/>
      <c r="BJ140" s="9"/>
      <c r="BK140" s="9"/>
      <c r="BL140" s="50"/>
      <c r="BM140" s="12"/>
      <c r="BN140" s="11"/>
      <c r="BO140" s="9"/>
      <c r="BP140" s="11"/>
      <c r="BQ140" s="9"/>
      <c r="BR140" s="43"/>
      <c r="BS140" s="9"/>
      <c r="BT140" s="11"/>
      <c r="BU140" s="9"/>
      <c r="BV140" s="25"/>
      <c r="BW140" s="25"/>
      <c r="BX140" s="25"/>
      <c r="BY140" s="25"/>
      <c r="CA140" s="25"/>
      <c r="CB140" s="25"/>
    </row>
    <row r="141" spans="1:80" x14ac:dyDescent="0.2">
      <c r="A141" s="25"/>
      <c r="B141" s="2"/>
      <c r="C141" s="1"/>
      <c r="D141" s="1"/>
      <c r="E141" s="1"/>
      <c r="F141" s="2"/>
      <c r="G141" s="6"/>
      <c r="H141" s="2"/>
      <c r="I141" s="2"/>
      <c r="J141" s="3"/>
      <c r="K141" s="3"/>
      <c r="L141" s="1"/>
      <c r="M141" s="1"/>
      <c r="N141" s="1"/>
      <c r="O141" s="40"/>
      <c r="P141" s="40"/>
      <c r="Q141" s="1"/>
      <c r="R141" s="1"/>
      <c r="S141" s="2"/>
      <c r="T141" s="3"/>
      <c r="U141" s="7"/>
      <c r="V141" s="7"/>
      <c r="W141" s="7"/>
      <c r="X141" s="40"/>
      <c r="Y141" s="1"/>
      <c r="Z141" s="1"/>
      <c r="AA141" s="2"/>
      <c r="AB141" s="6"/>
      <c r="AC141" s="2"/>
      <c r="AD141" s="40"/>
      <c r="AE141" s="1"/>
      <c r="AF141" s="2"/>
      <c r="AG141" s="9"/>
      <c r="AH141" s="12"/>
      <c r="AI141" s="12"/>
      <c r="AJ141" s="42"/>
      <c r="AK141" s="11"/>
      <c r="AL141" s="9"/>
      <c r="AM141" s="11"/>
      <c r="AN141" s="9"/>
      <c r="AO141" s="9"/>
      <c r="AP141" s="9"/>
      <c r="AQ141" s="50"/>
      <c r="AR141" s="11"/>
      <c r="AS141" s="49"/>
      <c r="AT141" s="12"/>
      <c r="AU141" s="9"/>
      <c r="AV141" s="9"/>
      <c r="AW141" s="9"/>
      <c r="AX141" s="9"/>
      <c r="AY141" s="12"/>
      <c r="AZ141" s="49"/>
      <c r="BA141" s="12"/>
      <c r="BB141" s="9"/>
      <c r="BC141" s="9"/>
      <c r="BD141" s="9"/>
      <c r="BE141" s="9"/>
      <c r="BF141" s="12"/>
      <c r="BG141" s="49"/>
      <c r="BH141" s="12"/>
      <c r="BI141" s="9"/>
      <c r="BJ141" s="9"/>
      <c r="BK141" s="9"/>
      <c r="BL141" s="50"/>
      <c r="BM141" s="12"/>
      <c r="BN141" s="11"/>
      <c r="BO141" s="9"/>
      <c r="BP141" s="11"/>
      <c r="BQ141" s="9"/>
      <c r="BR141" s="43"/>
      <c r="BS141" s="9"/>
      <c r="BT141" s="11"/>
      <c r="BU141" s="9"/>
      <c r="BV141" s="25"/>
      <c r="BW141" s="25"/>
      <c r="BX141" s="25"/>
      <c r="BY141" s="25"/>
      <c r="CA141" s="25"/>
      <c r="CB141" s="25"/>
    </row>
    <row r="142" spans="1:80" x14ac:dyDescent="0.2">
      <c r="A142" s="25"/>
      <c r="B142" s="2"/>
      <c r="C142" s="1"/>
      <c r="D142" s="1"/>
      <c r="E142" s="1"/>
      <c r="F142" s="2"/>
      <c r="G142" s="6"/>
      <c r="H142" s="2"/>
      <c r="I142" s="2"/>
      <c r="J142" s="3"/>
      <c r="K142" s="3"/>
      <c r="L142" s="1"/>
      <c r="M142" s="1"/>
      <c r="N142" s="1"/>
      <c r="O142" s="40"/>
      <c r="P142" s="40"/>
      <c r="Q142" s="1"/>
      <c r="R142" s="1"/>
      <c r="S142" s="2"/>
      <c r="T142" s="3"/>
      <c r="U142" s="7"/>
      <c r="V142" s="7"/>
      <c r="W142" s="7"/>
      <c r="X142" s="40"/>
      <c r="Y142" s="1"/>
      <c r="Z142" s="1"/>
      <c r="AA142" s="2"/>
      <c r="AB142" s="6"/>
      <c r="AC142" s="2"/>
      <c r="AD142" s="40"/>
      <c r="AE142" s="1"/>
      <c r="AF142" s="2"/>
      <c r="AG142" s="9"/>
      <c r="AH142" s="12"/>
      <c r="AI142" s="12"/>
      <c r="AJ142" s="42"/>
      <c r="AK142" s="11"/>
      <c r="AL142" s="9"/>
      <c r="AM142" s="11"/>
      <c r="AN142" s="9"/>
      <c r="AO142" s="9"/>
      <c r="AP142" s="9"/>
      <c r="AQ142" s="50"/>
      <c r="AR142" s="11"/>
      <c r="AS142" s="49"/>
      <c r="AT142" s="12"/>
      <c r="AU142" s="9"/>
      <c r="AV142" s="9"/>
      <c r="AW142" s="9"/>
      <c r="AX142" s="9"/>
      <c r="AY142" s="12"/>
      <c r="AZ142" s="49"/>
      <c r="BA142" s="12"/>
      <c r="BB142" s="9"/>
      <c r="BC142" s="9"/>
      <c r="BD142" s="9"/>
      <c r="BE142" s="9"/>
      <c r="BF142" s="12"/>
      <c r="BG142" s="49"/>
      <c r="BH142" s="12"/>
      <c r="BI142" s="9"/>
      <c r="BJ142" s="9"/>
      <c r="BK142" s="9"/>
      <c r="BL142" s="50"/>
      <c r="BM142" s="12"/>
      <c r="BN142" s="11"/>
      <c r="BO142" s="9"/>
      <c r="BP142" s="11"/>
      <c r="BQ142" s="9"/>
      <c r="BR142" s="43"/>
      <c r="BS142" s="9"/>
      <c r="BT142" s="11"/>
      <c r="BU142" s="9"/>
      <c r="BV142" s="25"/>
      <c r="BW142" s="25"/>
      <c r="BX142" s="25"/>
      <c r="BY142" s="25"/>
      <c r="CA142" s="25"/>
      <c r="CB142" s="25"/>
    </row>
    <row r="143" spans="1:80" x14ac:dyDescent="0.2">
      <c r="A143" s="25"/>
      <c r="B143" s="2"/>
      <c r="C143" s="1"/>
      <c r="D143" s="1"/>
      <c r="E143" s="1"/>
      <c r="F143" s="2"/>
      <c r="G143" s="6"/>
      <c r="H143" s="2"/>
      <c r="I143" s="2"/>
      <c r="J143" s="3"/>
      <c r="K143" s="3"/>
      <c r="L143" s="1"/>
      <c r="M143" s="1"/>
      <c r="N143" s="1"/>
      <c r="O143" s="40"/>
      <c r="P143" s="40"/>
      <c r="Q143" s="1"/>
      <c r="R143" s="1"/>
      <c r="S143" s="2"/>
      <c r="T143" s="3"/>
      <c r="U143" s="7"/>
      <c r="V143" s="7"/>
      <c r="W143" s="7"/>
      <c r="X143" s="40"/>
      <c r="Y143" s="1"/>
      <c r="Z143" s="1"/>
      <c r="AA143" s="2"/>
      <c r="AB143" s="6"/>
      <c r="AC143" s="2"/>
      <c r="AD143" s="40"/>
      <c r="AE143" s="1"/>
      <c r="AF143" s="2"/>
      <c r="AG143" s="9"/>
      <c r="AH143" s="12"/>
      <c r="AI143" s="12"/>
      <c r="AJ143" s="42"/>
      <c r="AK143" s="11"/>
      <c r="AL143" s="9"/>
      <c r="AM143" s="11"/>
      <c r="AN143" s="9"/>
      <c r="AO143" s="9"/>
      <c r="AP143" s="9"/>
      <c r="AQ143" s="50"/>
      <c r="AR143" s="11"/>
      <c r="AS143" s="49"/>
      <c r="AT143" s="12"/>
      <c r="AU143" s="9"/>
      <c r="AV143" s="9"/>
      <c r="AW143" s="9"/>
      <c r="AX143" s="9"/>
      <c r="AY143" s="12"/>
      <c r="AZ143" s="49"/>
      <c r="BA143" s="12"/>
      <c r="BB143" s="9"/>
      <c r="BC143" s="9"/>
      <c r="BD143" s="9"/>
      <c r="BE143" s="9"/>
      <c r="BF143" s="12"/>
      <c r="BG143" s="49"/>
      <c r="BH143" s="12"/>
      <c r="BI143" s="9"/>
      <c r="BJ143" s="9"/>
      <c r="BK143" s="9"/>
      <c r="BL143" s="50"/>
      <c r="BM143" s="12"/>
      <c r="BN143" s="11"/>
      <c r="BO143" s="9"/>
      <c r="BP143" s="11"/>
      <c r="BQ143" s="9"/>
      <c r="BR143" s="43"/>
      <c r="BS143" s="9"/>
      <c r="BT143" s="11"/>
      <c r="BU143" s="9"/>
      <c r="BV143" s="25"/>
      <c r="BW143" s="25"/>
      <c r="BX143" s="25"/>
      <c r="BY143" s="25"/>
      <c r="CA143" s="25"/>
      <c r="CB143" s="25"/>
    </row>
    <row r="144" spans="1:80" x14ac:dyDescent="0.2">
      <c r="A144" s="25"/>
      <c r="B144" s="2"/>
      <c r="C144" s="1"/>
      <c r="D144" s="1"/>
      <c r="E144" s="1"/>
      <c r="F144" s="2"/>
      <c r="G144" s="6"/>
      <c r="H144" s="2"/>
      <c r="I144" s="2"/>
      <c r="J144" s="3"/>
      <c r="K144" s="3"/>
      <c r="L144" s="1"/>
      <c r="M144" s="1"/>
      <c r="N144" s="1"/>
      <c r="O144" s="40"/>
      <c r="P144" s="40"/>
      <c r="Q144" s="1"/>
      <c r="R144" s="1"/>
      <c r="S144" s="2"/>
      <c r="T144" s="3"/>
      <c r="U144" s="7"/>
      <c r="V144" s="7"/>
      <c r="W144" s="7"/>
      <c r="X144" s="40"/>
      <c r="Y144" s="1"/>
      <c r="Z144" s="1"/>
      <c r="AA144" s="2"/>
      <c r="AB144" s="6"/>
      <c r="AC144" s="2"/>
      <c r="AD144" s="40"/>
      <c r="AE144" s="1"/>
      <c r="AF144" s="2"/>
      <c r="AG144" s="9"/>
      <c r="AH144" s="12"/>
      <c r="AI144" s="12"/>
      <c r="AJ144" s="42"/>
      <c r="AK144" s="11"/>
      <c r="AL144" s="9"/>
      <c r="AM144" s="11"/>
      <c r="AN144" s="9"/>
      <c r="AO144" s="9"/>
      <c r="AP144" s="9"/>
      <c r="AQ144" s="50"/>
      <c r="AR144" s="11"/>
      <c r="AS144" s="49"/>
      <c r="AT144" s="12"/>
      <c r="AU144" s="9"/>
      <c r="AV144" s="9"/>
      <c r="AW144" s="9"/>
      <c r="AX144" s="9"/>
      <c r="AY144" s="12"/>
      <c r="AZ144" s="49"/>
      <c r="BA144" s="12"/>
      <c r="BB144" s="9"/>
      <c r="BC144" s="9"/>
      <c r="BD144" s="9"/>
      <c r="BE144" s="9"/>
      <c r="BF144" s="12"/>
      <c r="BG144" s="49"/>
      <c r="BH144" s="12"/>
      <c r="BI144" s="9"/>
      <c r="BJ144" s="9"/>
      <c r="BK144" s="9"/>
      <c r="BL144" s="50"/>
      <c r="BM144" s="12"/>
      <c r="BN144" s="11"/>
      <c r="BO144" s="9"/>
      <c r="BP144" s="11"/>
      <c r="BQ144" s="9"/>
      <c r="BR144" s="43"/>
      <c r="BS144" s="9"/>
      <c r="BT144" s="11"/>
      <c r="BU144" s="9"/>
      <c r="BV144" s="25"/>
      <c r="BW144" s="25"/>
      <c r="BX144" s="25"/>
      <c r="BY144" s="25"/>
      <c r="CA144" s="25"/>
      <c r="CB144" s="25"/>
    </row>
    <row r="145" spans="1:80" x14ac:dyDescent="0.2">
      <c r="A145" s="25"/>
      <c r="B145" s="2"/>
      <c r="C145" s="1"/>
      <c r="D145" s="1"/>
      <c r="E145" s="1"/>
      <c r="F145" s="2"/>
      <c r="G145" s="6"/>
      <c r="H145" s="2"/>
      <c r="I145" s="2"/>
      <c r="J145" s="3"/>
      <c r="K145" s="3"/>
      <c r="L145" s="1"/>
      <c r="M145" s="1"/>
      <c r="N145" s="1"/>
      <c r="O145" s="40"/>
      <c r="P145" s="40"/>
      <c r="Q145" s="1"/>
      <c r="R145" s="1"/>
      <c r="S145" s="2"/>
      <c r="T145" s="3"/>
      <c r="U145" s="7"/>
      <c r="V145" s="7"/>
      <c r="W145" s="7"/>
      <c r="X145" s="40"/>
      <c r="Y145" s="1"/>
      <c r="Z145" s="1"/>
      <c r="AA145" s="2"/>
      <c r="AB145" s="6"/>
      <c r="AC145" s="2"/>
      <c r="AD145" s="40"/>
      <c r="AE145" s="1"/>
      <c r="AF145" s="2"/>
      <c r="AG145" s="9"/>
      <c r="AH145" s="12"/>
      <c r="AI145" s="12"/>
      <c r="AJ145" s="42"/>
      <c r="AK145" s="11"/>
      <c r="AL145" s="9"/>
      <c r="AM145" s="11"/>
      <c r="AN145" s="9"/>
      <c r="AO145" s="9"/>
      <c r="AP145" s="9"/>
      <c r="AQ145" s="50"/>
      <c r="AR145" s="11"/>
      <c r="AS145" s="49"/>
      <c r="AT145" s="12"/>
      <c r="AU145" s="9"/>
      <c r="AV145" s="9"/>
      <c r="AW145" s="9"/>
      <c r="AX145" s="9"/>
      <c r="AY145" s="12"/>
      <c r="AZ145" s="49"/>
      <c r="BA145" s="12"/>
      <c r="BB145" s="9"/>
      <c r="BC145" s="9"/>
      <c r="BD145" s="9"/>
      <c r="BE145" s="9"/>
      <c r="BF145" s="12"/>
      <c r="BG145" s="49"/>
      <c r="BH145" s="12"/>
      <c r="BI145" s="9"/>
      <c r="BJ145" s="9"/>
      <c r="BK145" s="9"/>
      <c r="BL145" s="50"/>
      <c r="BM145" s="12"/>
      <c r="BN145" s="11"/>
      <c r="BO145" s="9"/>
      <c r="BP145" s="11"/>
      <c r="BQ145" s="9"/>
      <c r="BR145" s="43"/>
      <c r="BS145" s="9"/>
      <c r="BT145" s="11"/>
      <c r="BU145" s="9"/>
      <c r="BV145" s="25"/>
      <c r="BW145" s="25"/>
      <c r="BX145" s="25"/>
      <c r="BY145" s="25"/>
      <c r="CA145" s="25"/>
      <c r="CB145" s="25"/>
    </row>
    <row r="146" spans="1:80" x14ac:dyDescent="0.2">
      <c r="A146" s="25"/>
      <c r="B146" s="2"/>
      <c r="C146" s="1"/>
      <c r="D146" s="1"/>
      <c r="E146" s="1"/>
      <c r="F146" s="2"/>
      <c r="G146" s="6"/>
      <c r="H146" s="2"/>
      <c r="I146" s="2"/>
      <c r="J146" s="3"/>
      <c r="K146" s="3"/>
      <c r="L146" s="1"/>
      <c r="M146" s="1"/>
      <c r="N146" s="1"/>
      <c r="O146" s="40"/>
      <c r="P146" s="40"/>
      <c r="Q146" s="1"/>
      <c r="R146" s="1"/>
      <c r="S146" s="2"/>
      <c r="T146" s="3"/>
      <c r="U146" s="7"/>
      <c r="V146" s="7"/>
      <c r="W146" s="7"/>
      <c r="X146" s="40"/>
      <c r="Y146" s="1"/>
      <c r="Z146" s="1"/>
      <c r="AA146" s="2"/>
      <c r="AB146" s="6"/>
      <c r="AC146" s="2"/>
      <c r="AD146" s="40"/>
      <c r="AE146" s="1"/>
      <c r="AF146" s="2"/>
      <c r="AG146" s="9"/>
      <c r="AH146" s="12"/>
      <c r="AI146" s="12"/>
      <c r="AJ146" s="42"/>
      <c r="AK146" s="11"/>
      <c r="AL146" s="9"/>
      <c r="AM146" s="11"/>
      <c r="AN146" s="9"/>
      <c r="AO146" s="9"/>
      <c r="AP146" s="9"/>
      <c r="AQ146" s="50"/>
      <c r="AR146" s="11"/>
      <c r="AS146" s="49"/>
      <c r="AT146" s="12"/>
      <c r="AU146" s="9"/>
      <c r="AV146" s="9"/>
      <c r="AW146" s="9"/>
      <c r="AX146" s="9"/>
      <c r="AY146" s="12"/>
      <c r="AZ146" s="49"/>
      <c r="BA146" s="12"/>
      <c r="BB146" s="9"/>
      <c r="BC146" s="9"/>
      <c r="BD146" s="9"/>
      <c r="BE146" s="9"/>
      <c r="BF146" s="12"/>
      <c r="BG146" s="49"/>
      <c r="BH146" s="12"/>
      <c r="BI146" s="9"/>
      <c r="BJ146" s="9"/>
      <c r="BK146" s="9"/>
      <c r="BL146" s="50"/>
      <c r="BM146" s="12"/>
      <c r="BN146" s="11"/>
      <c r="BO146" s="9"/>
      <c r="BP146" s="11"/>
      <c r="BQ146" s="9"/>
      <c r="BR146" s="43"/>
      <c r="BS146" s="9"/>
      <c r="BT146" s="11"/>
      <c r="BU146" s="9"/>
      <c r="BV146" s="25"/>
      <c r="BW146" s="25"/>
      <c r="BX146" s="25"/>
      <c r="BY146" s="25"/>
      <c r="CA146" s="25"/>
      <c r="CB146" s="25"/>
    </row>
    <row r="147" spans="1:80" x14ac:dyDescent="0.2">
      <c r="A147" s="25"/>
      <c r="B147" s="2"/>
      <c r="C147" s="1"/>
      <c r="D147" s="1"/>
      <c r="E147" s="1"/>
      <c r="F147" s="2"/>
      <c r="G147" s="6"/>
      <c r="H147" s="2"/>
      <c r="I147" s="2"/>
      <c r="J147" s="3"/>
      <c r="K147" s="3"/>
      <c r="L147" s="1"/>
      <c r="M147" s="1"/>
      <c r="N147" s="1"/>
      <c r="O147" s="40"/>
      <c r="P147" s="40"/>
      <c r="Q147" s="1"/>
      <c r="R147" s="1"/>
      <c r="S147" s="2"/>
      <c r="T147" s="3"/>
      <c r="U147" s="7"/>
      <c r="V147" s="7"/>
      <c r="W147" s="7"/>
      <c r="X147" s="40"/>
      <c r="Y147" s="1"/>
      <c r="Z147" s="1"/>
      <c r="AA147" s="2"/>
      <c r="AB147" s="6"/>
      <c r="AC147" s="2"/>
      <c r="AD147" s="40"/>
      <c r="AE147" s="1"/>
      <c r="AF147" s="2"/>
      <c r="AG147" s="9"/>
      <c r="AH147" s="12"/>
      <c r="AI147" s="12"/>
      <c r="AJ147" s="42"/>
      <c r="AK147" s="11"/>
      <c r="AL147" s="9"/>
      <c r="AM147" s="11"/>
      <c r="AN147" s="9"/>
      <c r="AO147" s="9"/>
      <c r="AP147" s="9"/>
      <c r="AQ147" s="50"/>
      <c r="AR147" s="11"/>
      <c r="AS147" s="49"/>
      <c r="AT147" s="12"/>
      <c r="AU147" s="9"/>
      <c r="AV147" s="9"/>
      <c r="AW147" s="9"/>
      <c r="AX147" s="9"/>
      <c r="AY147" s="12"/>
      <c r="AZ147" s="49"/>
      <c r="BA147" s="12"/>
      <c r="BB147" s="9"/>
      <c r="BC147" s="9"/>
      <c r="BD147" s="9"/>
      <c r="BE147" s="9"/>
      <c r="BF147" s="12"/>
      <c r="BG147" s="49"/>
      <c r="BH147" s="12"/>
      <c r="BI147" s="9"/>
      <c r="BJ147" s="9"/>
      <c r="BK147" s="9"/>
      <c r="BL147" s="50"/>
      <c r="BM147" s="12"/>
      <c r="BN147" s="11"/>
      <c r="BO147" s="9"/>
      <c r="BP147" s="11"/>
      <c r="BQ147" s="9"/>
      <c r="BR147" s="43"/>
      <c r="BS147" s="9"/>
      <c r="BT147" s="11"/>
      <c r="BU147" s="9"/>
      <c r="BV147" s="25"/>
      <c r="BW147" s="25"/>
      <c r="BX147" s="25"/>
      <c r="BY147" s="25"/>
      <c r="CA147" s="25"/>
      <c r="CB147" s="25"/>
    </row>
    <row r="148" spans="1:80" x14ac:dyDescent="0.2">
      <c r="A148" s="25"/>
      <c r="B148" s="2"/>
      <c r="C148" s="1"/>
      <c r="D148" s="1"/>
      <c r="E148" s="1"/>
      <c r="F148" s="2"/>
      <c r="G148" s="6"/>
      <c r="H148" s="2"/>
      <c r="I148" s="2"/>
      <c r="J148" s="3"/>
      <c r="K148" s="3"/>
      <c r="L148" s="1"/>
      <c r="M148" s="1"/>
      <c r="N148" s="1"/>
      <c r="O148" s="40"/>
      <c r="P148" s="40"/>
      <c r="Q148" s="1"/>
      <c r="R148" s="1"/>
      <c r="S148" s="2"/>
      <c r="T148" s="3"/>
      <c r="U148" s="7"/>
      <c r="V148" s="7"/>
      <c r="W148" s="7"/>
      <c r="X148" s="40"/>
      <c r="Y148" s="1"/>
      <c r="Z148" s="1"/>
      <c r="AA148" s="2"/>
      <c r="AB148" s="6"/>
      <c r="AC148" s="2"/>
      <c r="AD148" s="40"/>
      <c r="AE148" s="1"/>
      <c r="AF148" s="2"/>
      <c r="AG148" s="9"/>
      <c r="AH148" s="12"/>
      <c r="AI148" s="12"/>
      <c r="AJ148" s="42"/>
      <c r="AK148" s="11"/>
      <c r="AL148" s="9"/>
      <c r="AM148" s="11"/>
      <c r="AN148" s="9"/>
      <c r="AO148" s="9"/>
      <c r="AP148" s="9"/>
      <c r="AQ148" s="50"/>
      <c r="AR148" s="11"/>
      <c r="AS148" s="49"/>
      <c r="AT148" s="12"/>
      <c r="AU148" s="9"/>
      <c r="AV148" s="9"/>
      <c r="AW148" s="9"/>
      <c r="AX148" s="9"/>
      <c r="AY148" s="12"/>
      <c r="AZ148" s="49"/>
      <c r="BA148" s="12"/>
      <c r="BB148" s="9"/>
      <c r="BC148" s="9"/>
      <c r="BD148" s="9"/>
      <c r="BE148" s="9"/>
      <c r="BF148" s="12"/>
      <c r="BG148" s="49"/>
      <c r="BH148" s="12"/>
      <c r="BI148" s="9"/>
      <c r="BJ148" s="9"/>
      <c r="BK148" s="9"/>
      <c r="BL148" s="50"/>
      <c r="BM148" s="12"/>
      <c r="BN148" s="11"/>
      <c r="BO148" s="9"/>
      <c r="BP148" s="11"/>
      <c r="BQ148" s="9"/>
      <c r="BR148" s="43"/>
      <c r="BS148" s="9"/>
      <c r="BT148" s="11"/>
      <c r="BU148" s="9"/>
      <c r="BV148" s="25"/>
      <c r="BW148" s="25"/>
      <c r="BX148" s="25"/>
      <c r="BY148" s="25"/>
      <c r="CA148" s="25"/>
      <c r="CB148" s="25"/>
    </row>
    <row r="149" spans="1:80" x14ac:dyDescent="0.2">
      <c r="A149" s="25"/>
      <c r="B149" s="2"/>
      <c r="C149" s="1"/>
      <c r="D149" s="1"/>
      <c r="E149" s="1"/>
      <c r="F149" s="2"/>
      <c r="G149" s="6"/>
      <c r="H149" s="2"/>
      <c r="I149" s="2"/>
      <c r="J149" s="3"/>
      <c r="K149" s="3"/>
      <c r="L149" s="1"/>
      <c r="M149" s="1"/>
      <c r="N149" s="1"/>
      <c r="O149" s="40"/>
      <c r="P149" s="40"/>
      <c r="Q149" s="1"/>
      <c r="R149" s="1"/>
      <c r="S149" s="2"/>
      <c r="T149" s="3"/>
      <c r="U149" s="7"/>
      <c r="V149" s="7"/>
      <c r="W149" s="7"/>
      <c r="X149" s="40"/>
      <c r="Y149" s="1"/>
      <c r="Z149" s="1"/>
      <c r="AA149" s="2"/>
      <c r="AB149" s="6"/>
      <c r="AC149" s="2"/>
      <c r="AD149" s="40"/>
      <c r="AE149" s="1"/>
      <c r="AF149" s="2"/>
      <c r="AG149" s="9"/>
      <c r="AH149" s="12"/>
      <c r="AI149" s="12"/>
      <c r="AJ149" s="42"/>
      <c r="AK149" s="11"/>
      <c r="AL149" s="9"/>
      <c r="AM149" s="11"/>
      <c r="AN149" s="9"/>
      <c r="AO149" s="9"/>
      <c r="AP149" s="9"/>
      <c r="AQ149" s="50"/>
      <c r="AR149" s="11"/>
      <c r="AS149" s="49"/>
      <c r="AT149" s="12"/>
      <c r="AU149" s="9"/>
      <c r="AV149" s="9"/>
      <c r="AW149" s="9"/>
      <c r="AX149" s="9"/>
      <c r="AY149" s="12"/>
      <c r="AZ149" s="49"/>
      <c r="BA149" s="12"/>
      <c r="BB149" s="9"/>
      <c r="BC149" s="9"/>
      <c r="BD149" s="9"/>
      <c r="BE149" s="9"/>
      <c r="BF149" s="12"/>
      <c r="BG149" s="49"/>
      <c r="BH149" s="12"/>
      <c r="BI149" s="9"/>
      <c r="BJ149" s="9"/>
      <c r="BK149" s="9"/>
      <c r="BL149" s="50"/>
      <c r="BM149" s="12"/>
      <c r="BN149" s="11"/>
      <c r="BO149" s="9"/>
      <c r="BP149" s="11"/>
      <c r="BQ149" s="9"/>
      <c r="BR149" s="43"/>
      <c r="BS149" s="9"/>
      <c r="BT149" s="11"/>
      <c r="BU149" s="9"/>
      <c r="BV149" s="25"/>
      <c r="BW149" s="25"/>
      <c r="BX149" s="25"/>
      <c r="BY149" s="25"/>
      <c r="CA149" s="25"/>
      <c r="CB149" s="25"/>
    </row>
    <row r="150" spans="1:80" x14ac:dyDescent="0.2">
      <c r="A150" s="25"/>
      <c r="B150" s="2"/>
      <c r="C150" s="1"/>
      <c r="D150" s="1"/>
      <c r="E150" s="1"/>
      <c r="F150" s="2"/>
      <c r="G150" s="6"/>
      <c r="H150" s="2"/>
      <c r="I150" s="2"/>
      <c r="J150" s="3"/>
      <c r="K150" s="3"/>
      <c r="L150" s="1"/>
      <c r="M150" s="1"/>
      <c r="N150" s="1"/>
      <c r="O150" s="40"/>
      <c r="P150" s="40"/>
      <c r="Q150" s="1"/>
      <c r="R150" s="1"/>
      <c r="S150" s="2"/>
      <c r="T150" s="3"/>
      <c r="U150" s="7"/>
      <c r="V150" s="7"/>
      <c r="W150" s="7"/>
      <c r="X150" s="40"/>
      <c r="Y150" s="1"/>
      <c r="Z150" s="1"/>
      <c r="AA150" s="2"/>
      <c r="AB150" s="6"/>
      <c r="AC150" s="2"/>
      <c r="AD150" s="40"/>
      <c r="AE150" s="1"/>
      <c r="AF150" s="2"/>
      <c r="AG150" s="9"/>
      <c r="AH150" s="12"/>
      <c r="AI150" s="12"/>
      <c r="AJ150" s="42"/>
      <c r="AK150" s="11"/>
      <c r="AL150" s="9"/>
      <c r="AM150" s="11"/>
      <c r="AN150" s="9"/>
      <c r="AO150" s="9"/>
      <c r="AP150" s="9"/>
      <c r="AQ150" s="50"/>
      <c r="AR150" s="11"/>
      <c r="AS150" s="49"/>
      <c r="AT150" s="12"/>
      <c r="AU150" s="9"/>
      <c r="AV150" s="9"/>
      <c r="AW150" s="9"/>
      <c r="AX150" s="9"/>
      <c r="AY150" s="12"/>
      <c r="AZ150" s="49"/>
      <c r="BA150" s="12"/>
      <c r="BB150" s="9"/>
      <c r="BC150" s="9"/>
      <c r="BD150" s="9"/>
      <c r="BE150" s="9"/>
      <c r="BF150" s="12"/>
      <c r="BG150" s="49"/>
      <c r="BH150" s="12"/>
      <c r="BI150" s="9"/>
      <c r="BJ150" s="9"/>
      <c r="BK150" s="9"/>
      <c r="BL150" s="50"/>
      <c r="BM150" s="12"/>
      <c r="BN150" s="11"/>
      <c r="BO150" s="9"/>
      <c r="BP150" s="11"/>
      <c r="BQ150" s="9"/>
      <c r="BR150" s="43"/>
      <c r="BS150" s="9"/>
      <c r="BT150" s="11"/>
      <c r="BU150" s="9"/>
      <c r="BV150" s="25"/>
      <c r="BW150" s="25"/>
      <c r="BX150" s="25"/>
      <c r="BY150" s="25"/>
      <c r="CA150" s="25"/>
      <c r="CB150" s="25"/>
    </row>
    <row r="151" spans="1:80" x14ac:dyDescent="0.2">
      <c r="A151" s="25"/>
      <c r="B151" s="2"/>
      <c r="C151" s="1"/>
      <c r="D151" s="1"/>
      <c r="E151" s="1"/>
      <c r="F151" s="2"/>
      <c r="G151" s="6"/>
      <c r="H151" s="2"/>
      <c r="I151" s="2"/>
      <c r="J151" s="3"/>
      <c r="K151" s="3"/>
      <c r="L151" s="1"/>
      <c r="M151" s="1"/>
      <c r="N151" s="1"/>
      <c r="O151" s="40"/>
      <c r="P151" s="40"/>
      <c r="Q151" s="1"/>
      <c r="R151" s="1"/>
      <c r="S151" s="2"/>
      <c r="T151" s="3"/>
      <c r="U151" s="7"/>
      <c r="V151" s="7"/>
      <c r="W151" s="7"/>
      <c r="X151" s="40"/>
      <c r="Y151" s="1"/>
      <c r="Z151" s="1"/>
      <c r="AA151" s="2"/>
      <c r="AB151" s="6"/>
      <c r="AC151" s="2"/>
      <c r="AD151" s="40"/>
      <c r="AE151" s="1"/>
      <c r="AF151" s="2"/>
      <c r="AG151" s="9"/>
      <c r="AH151" s="12"/>
      <c r="AI151" s="12"/>
      <c r="AJ151" s="42"/>
      <c r="AK151" s="11"/>
      <c r="AL151" s="9"/>
      <c r="AM151" s="11"/>
      <c r="AN151" s="9"/>
      <c r="AO151" s="9"/>
      <c r="AP151" s="9"/>
      <c r="AQ151" s="50"/>
      <c r="AR151" s="11"/>
      <c r="AS151" s="49"/>
      <c r="AT151" s="12"/>
      <c r="AU151" s="9"/>
      <c r="AV151" s="9"/>
      <c r="AW151" s="9"/>
      <c r="AX151" s="9"/>
      <c r="AY151" s="12"/>
      <c r="AZ151" s="49"/>
      <c r="BA151" s="12"/>
      <c r="BB151" s="9"/>
      <c r="BC151" s="9"/>
      <c r="BD151" s="9"/>
      <c r="BE151" s="9"/>
      <c r="BF151" s="12"/>
      <c r="BG151" s="49"/>
      <c r="BH151" s="12"/>
      <c r="BI151" s="9"/>
      <c r="BJ151" s="9"/>
      <c r="BK151" s="9"/>
      <c r="BL151" s="50"/>
      <c r="BM151" s="12"/>
      <c r="BN151" s="11"/>
      <c r="BO151" s="9"/>
      <c r="BP151" s="11"/>
      <c r="BQ151" s="9"/>
      <c r="BR151" s="43"/>
      <c r="BS151" s="9"/>
      <c r="BT151" s="11"/>
      <c r="BU151" s="9"/>
      <c r="BV151" s="25"/>
      <c r="BW151" s="25"/>
      <c r="BX151" s="25"/>
      <c r="BY151" s="25"/>
      <c r="CA151" s="25"/>
      <c r="CB151" s="25"/>
    </row>
    <row r="152" spans="1:80" x14ac:dyDescent="0.2">
      <c r="A152" s="25"/>
      <c r="B152" s="2"/>
      <c r="C152" s="1"/>
      <c r="D152" s="1"/>
      <c r="E152" s="1"/>
      <c r="F152" s="2"/>
      <c r="G152" s="6"/>
      <c r="H152" s="2"/>
      <c r="I152" s="2"/>
      <c r="J152" s="3"/>
      <c r="K152" s="3"/>
      <c r="L152" s="1"/>
      <c r="M152" s="1"/>
      <c r="N152" s="1"/>
      <c r="O152" s="40"/>
      <c r="P152" s="40"/>
      <c r="Q152" s="1"/>
      <c r="R152" s="1"/>
      <c r="S152" s="2"/>
      <c r="T152" s="3"/>
      <c r="U152" s="7"/>
      <c r="V152" s="7"/>
      <c r="W152" s="7"/>
      <c r="X152" s="40"/>
      <c r="Y152" s="1"/>
      <c r="Z152" s="1"/>
      <c r="AA152" s="2"/>
      <c r="AB152" s="6"/>
      <c r="AC152" s="2"/>
      <c r="AD152" s="40"/>
      <c r="AE152" s="1"/>
      <c r="AF152" s="2"/>
      <c r="AG152" s="9"/>
      <c r="AH152" s="12"/>
      <c r="AI152" s="12"/>
      <c r="AJ152" s="42"/>
      <c r="AK152" s="11"/>
      <c r="AL152" s="9"/>
      <c r="AM152" s="11"/>
      <c r="AN152" s="9"/>
      <c r="AO152" s="9"/>
      <c r="AP152" s="9"/>
      <c r="AQ152" s="50"/>
      <c r="AR152" s="11"/>
      <c r="AS152" s="49"/>
      <c r="AT152" s="12"/>
      <c r="AU152" s="9"/>
      <c r="AV152" s="9"/>
      <c r="AW152" s="9"/>
      <c r="AX152" s="9"/>
      <c r="AY152" s="12"/>
      <c r="AZ152" s="49"/>
      <c r="BA152" s="12"/>
      <c r="BB152" s="9"/>
      <c r="BC152" s="9"/>
      <c r="BD152" s="9"/>
      <c r="BE152" s="9"/>
      <c r="BF152" s="12"/>
      <c r="BG152" s="49"/>
      <c r="BH152" s="12"/>
      <c r="BI152" s="9"/>
      <c r="BJ152" s="9"/>
      <c r="BK152" s="9"/>
      <c r="BL152" s="50"/>
      <c r="BM152" s="12"/>
      <c r="BN152" s="11"/>
      <c r="BO152" s="9"/>
      <c r="BP152" s="11"/>
      <c r="BQ152" s="9"/>
      <c r="BR152" s="43"/>
      <c r="BS152" s="9"/>
      <c r="BT152" s="11"/>
      <c r="BU152" s="9"/>
      <c r="BV152" s="25"/>
      <c r="BW152" s="25"/>
      <c r="BX152" s="25"/>
      <c r="BY152" s="25"/>
      <c r="CA152" s="25"/>
      <c r="CB152" s="25"/>
    </row>
    <row r="153" spans="1:80" x14ac:dyDescent="0.2">
      <c r="A153" s="25"/>
      <c r="B153" s="2"/>
      <c r="C153" s="1"/>
      <c r="D153" s="1"/>
      <c r="E153" s="1"/>
      <c r="F153" s="2"/>
      <c r="G153" s="6"/>
      <c r="H153" s="2"/>
      <c r="I153" s="2"/>
      <c r="J153" s="3"/>
      <c r="K153" s="3"/>
      <c r="L153" s="1"/>
      <c r="M153" s="1"/>
      <c r="N153" s="1"/>
      <c r="O153" s="40"/>
      <c r="P153" s="40"/>
      <c r="Q153" s="1"/>
      <c r="R153" s="1"/>
      <c r="S153" s="2"/>
      <c r="T153" s="3"/>
      <c r="U153" s="7"/>
      <c r="V153" s="7"/>
      <c r="W153" s="7"/>
      <c r="X153" s="40"/>
      <c r="Y153" s="1"/>
      <c r="Z153" s="1"/>
      <c r="AA153" s="2"/>
      <c r="AB153" s="6"/>
      <c r="AC153" s="2"/>
      <c r="AD153" s="40"/>
      <c r="AE153" s="1"/>
      <c r="AF153" s="2"/>
      <c r="AG153" s="9"/>
      <c r="AH153" s="12"/>
      <c r="AI153" s="12"/>
      <c r="AJ153" s="42"/>
      <c r="AK153" s="11"/>
      <c r="AL153" s="9"/>
      <c r="AM153" s="11"/>
      <c r="AN153" s="9"/>
      <c r="AO153" s="9"/>
      <c r="AP153" s="9"/>
      <c r="AQ153" s="50"/>
      <c r="AR153" s="11"/>
      <c r="AS153" s="49"/>
      <c r="AT153" s="12"/>
      <c r="AU153" s="9"/>
      <c r="AV153" s="9"/>
      <c r="AW153" s="9"/>
      <c r="AX153" s="9"/>
      <c r="AY153" s="12"/>
      <c r="AZ153" s="49"/>
      <c r="BA153" s="12"/>
      <c r="BB153" s="9"/>
      <c r="BC153" s="9"/>
      <c r="BD153" s="9"/>
      <c r="BE153" s="9"/>
      <c r="BF153" s="12"/>
      <c r="BG153" s="49"/>
      <c r="BH153" s="12"/>
      <c r="BI153" s="9"/>
      <c r="BJ153" s="9"/>
      <c r="BK153" s="9"/>
      <c r="BL153" s="50"/>
      <c r="BM153" s="12"/>
      <c r="BN153" s="11"/>
      <c r="BO153" s="9"/>
      <c r="BP153" s="11"/>
      <c r="BQ153" s="9"/>
      <c r="BR153" s="43"/>
      <c r="BS153" s="9"/>
      <c r="BT153" s="11"/>
      <c r="BU153" s="9"/>
      <c r="BV153" s="25"/>
      <c r="BW153" s="25"/>
      <c r="BX153" s="25"/>
      <c r="BY153" s="25"/>
      <c r="CA153" s="25"/>
      <c r="CB153" s="25"/>
    </row>
    <row r="154" spans="1:80" x14ac:dyDescent="0.2">
      <c r="A154" s="25"/>
      <c r="B154" s="2"/>
      <c r="C154" s="1"/>
      <c r="D154" s="1"/>
      <c r="E154" s="1"/>
      <c r="F154" s="2"/>
      <c r="G154" s="6"/>
      <c r="H154" s="2"/>
      <c r="I154" s="2"/>
      <c r="J154" s="3"/>
      <c r="K154" s="3"/>
      <c r="L154" s="1"/>
      <c r="M154" s="1"/>
      <c r="N154" s="1"/>
      <c r="O154" s="40"/>
      <c r="P154" s="40"/>
      <c r="Q154" s="1"/>
      <c r="R154" s="1"/>
      <c r="S154" s="2"/>
      <c r="T154" s="3"/>
      <c r="U154" s="7"/>
      <c r="V154" s="7"/>
      <c r="W154" s="7"/>
      <c r="X154" s="40"/>
      <c r="Y154" s="1"/>
      <c r="Z154" s="1"/>
      <c r="AA154" s="2"/>
      <c r="AB154" s="6"/>
      <c r="AC154" s="2"/>
      <c r="AD154" s="40"/>
      <c r="AE154" s="1"/>
      <c r="AF154" s="2"/>
      <c r="AG154" s="9"/>
      <c r="AH154" s="12"/>
      <c r="AI154" s="12"/>
      <c r="AJ154" s="42"/>
      <c r="AK154" s="11"/>
      <c r="AL154" s="9"/>
      <c r="AM154" s="11"/>
      <c r="AN154" s="9"/>
      <c r="AO154" s="9"/>
      <c r="AP154" s="9"/>
      <c r="AQ154" s="50"/>
      <c r="AR154" s="11"/>
      <c r="AS154" s="49"/>
      <c r="AT154" s="12"/>
      <c r="AU154" s="9"/>
      <c r="AV154" s="9"/>
      <c r="AW154" s="9"/>
      <c r="AX154" s="9"/>
      <c r="AY154" s="12"/>
      <c r="AZ154" s="49"/>
      <c r="BA154" s="12"/>
      <c r="BB154" s="9"/>
      <c r="BC154" s="9"/>
      <c r="BD154" s="9"/>
      <c r="BE154" s="9"/>
      <c r="BF154" s="12"/>
      <c r="BG154" s="49"/>
      <c r="BH154" s="12"/>
      <c r="BI154" s="9"/>
      <c r="BJ154" s="9"/>
      <c r="BK154" s="9"/>
      <c r="BL154" s="50"/>
      <c r="BM154" s="12"/>
      <c r="BN154" s="11"/>
      <c r="BO154" s="9"/>
      <c r="BP154" s="11"/>
      <c r="BQ154" s="9"/>
      <c r="BR154" s="43"/>
      <c r="BS154" s="9"/>
      <c r="BT154" s="11"/>
      <c r="BU154" s="9"/>
      <c r="BV154" s="25"/>
      <c r="BW154" s="25"/>
      <c r="BX154" s="25"/>
      <c r="BY154" s="25"/>
      <c r="CA154" s="25"/>
      <c r="CB154" s="25"/>
    </row>
    <row r="155" spans="1:80" x14ac:dyDescent="0.2">
      <c r="A155" s="25"/>
      <c r="B155" s="2"/>
      <c r="C155" s="1"/>
      <c r="D155" s="1"/>
      <c r="E155" s="1"/>
      <c r="F155" s="2"/>
      <c r="G155" s="6"/>
      <c r="H155" s="2"/>
      <c r="I155" s="2"/>
      <c r="J155" s="3"/>
      <c r="K155" s="3"/>
      <c r="L155" s="1"/>
      <c r="M155" s="1"/>
      <c r="N155" s="1"/>
      <c r="O155" s="40"/>
      <c r="P155" s="40"/>
      <c r="Q155" s="1"/>
      <c r="R155" s="1"/>
      <c r="S155" s="2"/>
      <c r="T155" s="3"/>
      <c r="U155" s="7"/>
      <c r="V155" s="7"/>
      <c r="W155" s="7"/>
      <c r="X155" s="40"/>
      <c r="Y155" s="1"/>
      <c r="Z155" s="1"/>
      <c r="AA155" s="2"/>
      <c r="AB155" s="6"/>
      <c r="AC155" s="2"/>
      <c r="AD155" s="40"/>
      <c r="AE155" s="1"/>
      <c r="AF155" s="2"/>
      <c r="AG155" s="9"/>
      <c r="AH155" s="12"/>
      <c r="AI155" s="12"/>
      <c r="AJ155" s="42"/>
      <c r="AK155" s="11"/>
      <c r="AL155" s="9"/>
      <c r="AM155" s="11"/>
      <c r="AN155" s="9"/>
      <c r="AO155" s="9"/>
      <c r="AP155" s="9"/>
      <c r="AQ155" s="50"/>
      <c r="AR155" s="11"/>
      <c r="AS155" s="49"/>
      <c r="AT155" s="12"/>
      <c r="AU155" s="9"/>
      <c r="AV155" s="9"/>
      <c r="AW155" s="9"/>
      <c r="AX155" s="9"/>
      <c r="AY155" s="12"/>
      <c r="AZ155" s="49"/>
      <c r="BA155" s="12"/>
      <c r="BB155" s="9"/>
      <c r="BC155" s="9"/>
      <c r="BD155" s="9"/>
      <c r="BE155" s="9"/>
      <c r="BF155" s="12"/>
      <c r="BG155" s="49"/>
      <c r="BH155" s="12"/>
      <c r="BI155" s="9"/>
      <c r="BJ155" s="9"/>
      <c r="BK155" s="9"/>
      <c r="BL155" s="50"/>
      <c r="BM155" s="12"/>
      <c r="BN155" s="11"/>
      <c r="BO155" s="9"/>
      <c r="BP155" s="11"/>
      <c r="BQ155" s="9"/>
      <c r="BR155" s="43"/>
      <c r="BS155" s="9"/>
      <c r="BT155" s="11"/>
      <c r="BU155" s="9"/>
      <c r="BV155" s="25"/>
      <c r="BW155" s="25"/>
      <c r="BX155" s="25"/>
      <c r="BY155" s="25"/>
      <c r="CA155" s="25"/>
      <c r="CB155" s="25"/>
    </row>
    <row r="156" spans="1:80" x14ac:dyDescent="0.2">
      <c r="A156" s="25"/>
      <c r="B156" s="2"/>
      <c r="C156" s="1"/>
      <c r="D156" s="1"/>
      <c r="E156" s="1"/>
      <c r="F156" s="2"/>
      <c r="G156" s="6"/>
      <c r="H156" s="2"/>
      <c r="I156" s="2"/>
      <c r="J156" s="3"/>
      <c r="K156" s="3"/>
      <c r="L156" s="1"/>
      <c r="M156" s="1"/>
      <c r="N156" s="1"/>
      <c r="O156" s="40"/>
      <c r="P156" s="40"/>
      <c r="Q156" s="1"/>
      <c r="R156" s="1"/>
      <c r="S156" s="2"/>
      <c r="T156" s="3"/>
      <c r="U156" s="7"/>
      <c r="V156" s="7"/>
      <c r="W156" s="7"/>
      <c r="X156" s="40"/>
      <c r="Y156" s="1"/>
      <c r="Z156" s="1"/>
      <c r="AA156" s="2"/>
      <c r="AB156" s="6"/>
      <c r="AC156" s="2"/>
      <c r="AD156" s="40"/>
      <c r="AE156" s="1"/>
      <c r="AF156" s="2"/>
      <c r="AG156" s="9"/>
      <c r="AH156" s="12"/>
      <c r="AI156" s="12"/>
      <c r="AJ156" s="42"/>
      <c r="AK156" s="11"/>
      <c r="AL156" s="9"/>
      <c r="AM156" s="11"/>
      <c r="AN156" s="9"/>
      <c r="AO156" s="9"/>
      <c r="AP156" s="9"/>
      <c r="AQ156" s="50"/>
      <c r="AR156" s="11"/>
      <c r="AS156" s="49"/>
      <c r="AT156" s="12"/>
      <c r="AU156" s="9"/>
      <c r="AV156" s="9"/>
      <c r="AW156" s="9"/>
      <c r="AX156" s="9"/>
      <c r="AY156" s="12"/>
      <c r="AZ156" s="49"/>
      <c r="BA156" s="12"/>
      <c r="BB156" s="9"/>
      <c r="BC156" s="9"/>
      <c r="BD156" s="9"/>
      <c r="BE156" s="9"/>
      <c r="BF156" s="12"/>
      <c r="BG156" s="49"/>
      <c r="BH156" s="12"/>
      <c r="BI156" s="9"/>
      <c r="BJ156" s="9"/>
      <c r="BK156" s="9"/>
      <c r="BL156" s="50"/>
      <c r="BM156" s="12"/>
      <c r="BN156" s="11"/>
      <c r="BO156" s="9"/>
      <c r="BP156" s="11"/>
      <c r="BQ156" s="9"/>
      <c r="BR156" s="43"/>
      <c r="BS156" s="9"/>
      <c r="BT156" s="11"/>
      <c r="BU156" s="9"/>
      <c r="BV156" s="25"/>
      <c r="BW156" s="25"/>
      <c r="BX156" s="25"/>
      <c r="BY156" s="25"/>
      <c r="CA156" s="25"/>
      <c r="CB156" s="25"/>
    </row>
    <row r="157" spans="1:80" x14ac:dyDescent="0.2">
      <c r="A157" s="25"/>
      <c r="B157" s="2"/>
      <c r="C157" s="1"/>
      <c r="D157" s="1"/>
      <c r="E157" s="1"/>
      <c r="F157" s="2"/>
      <c r="G157" s="6"/>
      <c r="H157" s="2"/>
      <c r="I157" s="2"/>
      <c r="J157" s="3"/>
      <c r="K157" s="3"/>
      <c r="L157" s="1"/>
      <c r="M157" s="1"/>
      <c r="N157" s="1"/>
      <c r="O157" s="40"/>
      <c r="P157" s="40"/>
      <c r="Q157" s="1"/>
      <c r="R157" s="1"/>
      <c r="S157" s="2"/>
      <c r="T157" s="3"/>
      <c r="U157" s="7"/>
      <c r="V157" s="7"/>
      <c r="W157" s="7"/>
      <c r="X157" s="40"/>
      <c r="Y157" s="1"/>
      <c r="Z157" s="1"/>
      <c r="AA157" s="2"/>
      <c r="AB157" s="6"/>
      <c r="AC157" s="2"/>
      <c r="AD157" s="40"/>
      <c r="AE157" s="1"/>
      <c r="AF157" s="2"/>
      <c r="AG157" s="9"/>
      <c r="AH157" s="12"/>
      <c r="AI157" s="12"/>
      <c r="AJ157" s="42"/>
      <c r="AK157" s="11"/>
      <c r="AL157" s="9"/>
      <c r="AM157" s="11"/>
      <c r="AN157" s="9"/>
      <c r="AO157" s="9"/>
      <c r="AP157" s="9"/>
      <c r="AQ157" s="50"/>
      <c r="AR157" s="11"/>
      <c r="AS157" s="49"/>
      <c r="AT157" s="12"/>
      <c r="AU157" s="9"/>
      <c r="AV157" s="9"/>
      <c r="AW157" s="9"/>
      <c r="AX157" s="9"/>
      <c r="AY157" s="12"/>
      <c r="AZ157" s="49"/>
      <c r="BA157" s="12"/>
      <c r="BB157" s="9"/>
      <c r="BC157" s="9"/>
      <c r="BD157" s="9"/>
      <c r="BE157" s="9"/>
      <c r="BF157" s="12"/>
      <c r="BG157" s="49"/>
      <c r="BH157" s="12"/>
      <c r="BI157" s="9"/>
      <c r="BJ157" s="9"/>
      <c r="BK157" s="9"/>
      <c r="BL157" s="50"/>
      <c r="BM157" s="12"/>
      <c r="BN157" s="11"/>
      <c r="BO157" s="9"/>
      <c r="BP157" s="11"/>
      <c r="BQ157" s="9"/>
      <c r="BR157" s="43"/>
      <c r="BS157" s="9"/>
      <c r="BT157" s="11"/>
      <c r="BU157" s="9"/>
      <c r="BV157" s="25"/>
      <c r="BW157" s="25"/>
      <c r="BX157" s="25"/>
      <c r="BY157" s="25"/>
      <c r="CA157" s="25"/>
      <c r="CB157" s="25"/>
    </row>
    <row r="158" spans="1:80" x14ac:dyDescent="0.2">
      <c r="A158" s="25"/>
      <c r="B158" s="2"/>
      <c r="C158" s="1"/>
      <c r="D158" s="1"/>
      <c r="E158" s="1"/>
      <c r="F158" s="2"/>
      <c r="G158" s="6"/>
      <c r="H158" s="2"/>
      <c r="I158" s="2"/>
      <c r="J158" s="3"/>
      <c r="K158" s="3"/>
      <c r="L158" s="1"/>
      <c r="M158" s="1"/>
      <c r="N158" s="1"/>
      <c r="O158" s="40"/>
      <c r="P158" s="40"/>
      <c r="Q158" s="1"/>
      <c r="R158" s="1"/>
      <c r="S158" s="2"/>
      <c r="T158" s="3"/>
      <c r="U158" s="7"/>
      <c r="V158" s="7"/>
      <c r="W158" s="7"/>
      <c r="X158" s="40"/>
      <c r="Y158" s="1"/>
      <c r="Z158" s="1"/>
      <c r="AA158" s="2"/>
      <c r="AB158" s="6"/>
      <c r="AC158" s="2"/>
      <c r="AD158" s="40"/>
      <c r="AE158" s="1"/>
      <c r="AF158" s="2"/>
      <c r="AG158" s="9"/>
      <c r="AH158" s="12"/>
      <c r="AI158" s="12"/>
      <c r="AJ158" s="42"/>
      <c r="AK158" s="11"/>
      <c r="AL158" s="9"/>
      <c r="AM158" s="11"/>
      <c r="AN158" s="9"/>
      <c r="AO158" s="9"/>
      <c r="AP158" s="9"/>
      <c r="AQ158" s="50"/>
      <c r="AR158" s="11"/>
      <c r="AS158" s="49"/>
      <c r="AT158" s="12"/>
      <c r="AU158" s="9"/>
      <c r="AV158" s="9"/>
      <c r="AW158" s="9"/>
      <c r="AX158" s="9"/>
      <c r="AY158" s="12"/>
      <c r="AZ158" s="49"/>
      <c r="BA158" s="12"/>
      <c r="BB158" s="9"/>
      <c r="BC158" s="9"/>
      <c r="BD158" s="9"/>
      <c r="BE158" s="9"/>
      <c r="BF158" s="12"/>
      <c r="BG158" s="49"/>
      <c r="BH158" s="12"/>
      <c r="BI158" s="9"/>
      <c r="BJ158" s="9"/>
      <c r="BK158" s="9"/>
      <c r="BL158" s="50"/>
      <c r="BM158" s="12"/>
      <c r="BN158" s="11"/>
      <c r="BO158" s="9"/>
      <c r="BP158" s="11"/>
      <c r="BQ158" s="9"/>
      <c r="BR158" s="43"/>
      <c r="BS158" s="9"/>
      <c r="BT158" s="11"/>
      <c r="BU158" s="9"/>
      <c r="BV158" s="25"/>
      <c r="BW158" s="25"/>
      <c r="BX158" s="25"/>
      <c r="BY158" s="25"/>
      <c r="CA158" s="25"/>
      <c r="CB158" s="25"/>
    </row>
    <row r="159" spans="1:80" x14ac:dyDescent="0.2">
      <c r="A159" s="25"/>
      <c r="B159" s="2"/>
      <c r="C159" s="1"/>
      <c r="D159" s="1"/>
      <c r="E159" s="1"/>
      <c r="F159" s="2"/>
      <c r="G159" s="6"/>
      <c r="H159" s="2"/>
      <c r="I159" s="2"/>
      <c r="J159" s="3"/>
      <c r="K159" s="3"/>
      <c r="L159" s="1"/>
      <c r="M159" s="1"/>
      <c r="N159" s="1"/>
      <c r="O159" s="40"/>
      <c r="P159" s="40"/>
      <c r="Q159" s="1"/>
      <c r="R159" s="1"/>
      <c r="S159" s="2"/>
      <c r="T159" s="3"/>
      <c r="U159" s="7"/>
      <c r="V159" s="7"/>
      <c r="W159" s="7"/>
      <c r="X159" s="40"/>
      <c r="Y159" s="1"/>
      <c r="Z159" s="1"/>
      <c r="AA159" s="2"/>
      <c r="AB159" s="6"/>
      <c r="AC159" s="2"/>
      <c r="AD159" s="40"/>
      <c r="AE159" s="1"/>
      <c r="AF159" s="2"/>
      <c r="AG159" s="9"/>
      <c r="AH159" s="12"/>
      <c r="AI159" s="12"/>
      <c r="AJ159" s="42"/>
      <c r="AK159" s="11"/>
      <c r="AL159" s="9"/>
      <c r="AM159" s="11"/>
      <c r="AN159" s="9"/>
      <c r="AO159" s="9"/>
      <c r="AP159" s="9"/>
      <c r="AQ159" s="50"/>
      <c r="AR159" s="11"/>
      <c r="AS159" s="49"/>
      <c r="AT159" s="12"/>
      <c r="AU159" s="9"/>
      <c r="AV159" s="9"/>
      <c r="AW159" s="9"/>
      <c r="AX159" s="9"/>
      <c r="AY159" s="12"/>
      <c r="AZ159" s="49"/>
      <c r="BA159" s="12"/>
      <c r="BB159" s="9"/>
      <c r="BC159" s="9"/>
      <c r="BD159" s="9"/>
      <c r="BE159" s="9"/>
      <c r="BF159" s="12"/>
      <c r="BG159" s="49"/>
      <c r="BH159" s="12"/>
      <c r="BI159" s="9"/>
      <c r="BJ159" s="9"/>
      <c r="BK159" s="9"/>
      <c r="BL159" s="50"/>
      <c r="BM159" s="12"/>
      <c r="BN159" s="11"/>
      <c r="BO159" s="9"/>
      <c r="BP159" s="11"/>
      <c r="BQ159" s="9"/>
      <c r="BR159" s="43"/>
      <c r="BS159" s="9"/>
      <c r="BT159" s="11"/>
      <c r="BU159" s="9"/>
      <c r="BV159" s="25"/>
      <c r="BW159" s="25"/>
      <c r="BX159" s="25"/>
      <c r="BY159" s="25"/>
      <c r="CA159" s="25"/>
      <c r="CB159" s="25"/>
    </row>
    <row r="160" spans="1:80" x14ac:dyDescent="0.2">
      <c r="A160" s="25"/>
      <c r="B160" s="2"/>
      <c r="C160" s="1"/>
      <c r="D160" s="1"/>
      <c r="E160" s="1"/>
      <c r="F160" s="2"/>
      <c r="G160" s="6"/>
      <c r="H160" s="2"/>
      <c r="I160" s="2"/>
      <c r="J160" s="3"/>
      <c r="K160" s="3"/>
      <c r="L160" s="1"/>
      <c r="M160" s="1"/>
      <c r="N160" s="1"/>
      <c r="O160" s="40"/>
      <c r="P160" s="40"/>
      <c r="Q160" s="1"/>
      <c r="R160" s="1"/>
      <c r="S160" s="2"/>
      <c r="T160" s="3"/>
      <c r="U160" s="7"/>
      <c r="V160" s="7"/>
      <c r="W160" s="7"/>
      <c r="X160" s="40"/>
      <c r="Y160" s="1"/>
      <c r="Z160" s="1"/>
      <c r="AA160" s="2"/>
      <c r="AB160" s="6"/>
      <c r="AC160" s="2"/>
      <c r="AD160" s="40"/>
      <c r="AE160" s="1"/>
      <c r="AF160" s="2"/>
      <c r="AG160" s="9"/>
      <c r="AH160" s="12"/>
      <c r="AI160" s="12"/>
      <c r="AJ160" s="42"/>
      <c r="AK160" s="11"/>
      <c r="AL160" s="9"/>
      <c r="AM160" s="11"/>
      <c r="AN160" s="9"/>
      <c r="AO160" s="9"/>
      <c r="AP160" s="9"/>
      <c r="AQ160" s="50"/>
      <c r="AR160" s="11"/>
      <c r="AS160" s="49"/>
      <c r="AT160" s="12"/>
      <c r="AU160" s="9"/>
      <c r="AV160" s="9"/>
      <c r="AW160" s="9"/>
      <c r="AX160" s="9"/>
      <c r="AY160" s="12"/>
      <c r="AZ160" s="49"/>
      <c r="BA160" s="12"/>
      <c r="BB160" s="9"/>
      <c r="BC160" s="9"/>
      <c r="BD160" s="9"/>
      <c r="BE160" s="9"/>
      <c r="BF160" s="12"/>
      <c r="BG160" s="49"/>
      <c r="BH160" s="12"/>
      <c r="BI160" s="9"/>
      <c r="BJ160" s="9"/>
      <c r="BK160" s="9"/>
      <c r="BL160" s="50"/>
      <c r="BM160" s="12"/>
      <c r="BN160" s="11"/>
      <c r="BO160" s="9"/>
      <c r="BP160" s="11"/>
      <c r="BQ160" s="9"/>
      <c r="BR160" s="43"/>
      <c r="BS160" s="9"/>
      <c r="BT160" s="11"/>
      <c r="BU160" s="9"/>
      <c r="BV160" s="25"/>
      <c r="BW160" s="25"/>
      <c r="BX160" s="25"/>
      <c r="BY160" s="25"/>
      <c r="CA160" s="25"/>
      <c r="CB160" s="25"/>
    </row>
    <row r="161" spans="1:80" x14ac:dyDescent="0.2">
      <c r="A161" s="25"/>
      <c r="B161" s="2"/>
      <c r="C161" s="1"/>
      <c r="D161" s="1"/>
      <c r="E161" s="1"/>
      <c r="F161" s="2"/>
      <c r="G161" s="6"/>
      <c r="H161" s="2"/>
      <c r="I161" s="2"/>
      <c r="J161" s="3"/>
      <c r="K161" s="3"/>
      <c r="L161" s="1"/>
      <c r="M161" s="1"/>
      <c r="N161" s="1"/>
      <c r="O161" s="40"/>
      <c r="P161" s="40"/>
      <c r="Q161" s="1"/>
      <c r="R161" s="1"/>
      <c r="S161" s="2"/>
      <c r="T161" s="3"/>
      <c r="U161" s="7"/>
      <c r="V161" s="7"/>
      <c r="W161" s="7"/>
      <c r="X161" s="40"/>
      <c r="Y161" s="1"/>
      <c r="Z161" s="1"/>
      <c r="AA161" s="2"/>
      <c r="AB161" s="6"/>
      <c r="AC161" s="2"/>
      <c r="AD161" s="40"/>
      <c r="AE161" s="1"/>
      <c r="AF161" s="2"/>
      <c r="AG161" s="9"/>
      <c r="AH161" s="12"/>
      <c r="AI161" s="12"/>
      <c r="AJ161" s="42"/>
      <c r="AK161" s="11"/>
      <c r="AL161" s="9"/>
      <c r="AM161" s="11"/>
      <c r="AN161" s="9"/>
      <c r="AO161" s="9"/>
      <c r="AP161" s="9"/>
      <c r="AQ161" s="50"/>
      <c r="AR161" s="11"/>
      <c r="AS161" s="49"/>
      <c r="AT161" s="12"/>
      <c r="AU161" s="9"/>
      <c r="AV161" s="9"/>
      <c r="AW161" s="9"/>
      <c r="AX161" s="9"/>
      <c r="AY161" s="12"/>
      <c r="AZ161" s="49"/>
      <c r="BA161" s="12"/>
      <c r="BB161" s="9"/>
      <c r="BC161" s="9"/>
      <c r="BD161" s="9"/>
      <c r="BE161" s="9"/>
      <c r="BF161" s="12"/>
      <c r="BG161" s="49"/>
      <c r="BH161" s="12"/>
      <c r="BI161" s="9"/>
      <c r="BJ161" s="9"/>
      <c r="BK161" s="9"/>
      <c r="BL161" s="50"/>
      <c r="BM161" s="12"/>
      <c r="BN161" s="11"/>
      <c r="BO161" s="9"/>
      <c r="BP161" s="11"/>
      <c r="BQ161" s="9"/>
      <c r="BR161" s="43"/>
      <c r="BS161" s="9"/>
      <c r="BT161" s="11"/>
      <c r="BU161" s="9"/>
      <c r="BV161" s="25"/>
      <c r="BW161" s="25"/>
      <c r="BX161" s="25"/>
      <c r="BY161" s="25"/>
      <c r="CA161" s="25"/>
      <c r="CB161" s="25"/>
    </row>
    <row r="162" spans="1:80" x14ac:dyDescent="0.2">
      <c r="A162" s="25"/>
      <c r="B162" s="2"/>
      <c r="C162" s="1"/>
      <c r="D162" s="1"/>
      <c r="E162" s="1"/>
      <c r="F162" s="2"/>
      <c r="G162" s="6"/>
      <c r="H162" s="2"/>
      <c r="I162" s="2"/>
      <c r="J162" s="3"/>
      <c r="K162" s="3"/>
      <c r="L162" s="1"/>
      <c r="M162" s="1"/>
      <c r="N162" s="1"/>
      <c r="O162" s="40"/>
      <c r="P162" s="40"/>
      <c r="Q162" s="1"/>
      <c r="R162" s="1"/>
      <c r="S162" s="2"/>
      <c r="T162" s="3"/>
      <c r="U162" s="7"/>
      <c r="V162" s="7"/>
      <c r="W162" s="7"/>
      <c r="X162" s="40"/>
      <c r="Y162" s="1"/>
      <c r="Z162" s="1"/>
      <c r="AA162" s="2"/>
      <c r="AB162" s="6"/>
      <c r="AC162" s="2"/>
      <c r="AD162" s="40"/>
      <c r="AE162" s="1"/>
      <c r="AF162" s="2"/>
      <c r="AG162" s="9"/>
      <c r="AH162" s="12"/>
      <c r="AI162" s="12"/>
      <c r="AJ162" s="42"/>
      <c r="AK162" s="11"/>
      <c r="AL162" s="9"/>
      <c r="AM162" s="11"/>
      <c r="AN162" s="9"/>
      <c r="AO162" s="9"/>
      <c r="AP162" s="9"/>
      <c r="AQ162" s="50"/>
      <c r="AR162" s="11"/>
      <c r="AS162" s="49"/>
      <c r="AT162" s="12"/>
      <c r="AU162" s="9"/>
      <c r="AV162" s="9"/>
      <c r="AW162" s="9"/>
      <c r="AX162" s="9"/>
      <c r="AY162" s="12"/>
      <c r="AZ162" s="49"/>
      <c r="BA162" s="12"/>
      <c r="BB162" s="9"/>
      <c r="BC162" s="9"/>
      <c r="BD162" s="9"/>
      <c r="BE162" s="9"/>
      <c r="BF162" s="12"/>
      <c r="BG162" s="49"/>
      <c r="BH162" s="12"/>
      <c r="BI162" s="9"/>
      <c r="BJ162" s="9"/>
      <c r="BK162" s="9"/>
      <c r="BL162" s="50"/>
      <c r="BM162" s="12"/>
      <c r="BN162" s="11"/>
      <c r="BO162" s="9"/>
      <c r="BP162" s="11"/>
      <c r="BQ162" s="9"/>
      <c r="BR162" s="43"/>
      <c r="BS162" s="9"/>
      <c r="BT162" s="11"/>
      <c r="BU162" s="9"/>
      <c r="BV162" s="25"/>
      <c r="BW162" s="25"/>
      <c r="BX162" s="25"/>
      <c r="BY162" s="25"/>
      <c r="CA162" s="25"/>
      <c r="CB162" s="25"/>
    </row>
    <row r="163" spans="1:80" x14ac:dyDescent="0.2">
      <c r="A163" s="25"/>
      <c r="B163" s="2"/>
      <c r="C163" s="1"/>
      <c r="D163" s="1"/>
      <c r="E163" s="1"/>
      <c r="F163" s="2"/>
      <c r="G163" s="6"/>
      <c r="H163" s="2"/>
      <c r="I163" s="2"/>
      <c r="J163" s="3"/>
      <c r="K163" s="3"/>
      <c r="L163" s="1"/>
      <c r="M163" s="1"/>
      <c r="N163" s="1"/>
      <c r="O163" s="40"/>
      <c r="P163" s="40"/>
      <c r="Q163" s="1"/>
      <c r="R163" s="1"/>
      <c r="S163" s="2"/>
      <c r="T163" s="3"/>
      <c r="U163" s="7"/>
      <c r="V163" s="7"/>
      <c r="W163" s="7"/>
      <c r="X163" s="40"/>
      <c r="Y163" s="1"/>
      <c r="Z163" s="1"/>
      <c r="AA163" s="2"/>
      <c r="AB163" s="6"/>
      <c r="AC163" s="2"/>
      <c r="AD163" s="40"/>
      <c r="AE163" s="1"/>
      <c r="AF163" s="2"/>
      <c r="AG163" s="9"/>
      <c r="AH163" s="12"/>
      <c r="AI163" s="12"/>
      <c r="AJ163" s="42"/>
      <c r="AK163" s="11"/>
      <c r="AL163" s="9"/>
      <c r="AM163" s="11"/>
      <c r="AN163" s="9"/>
      <c r="AO163" s="9"/>
      <c r="AP163" s="9"/>
      <c r="AQ163" s="50"/>
      <c r="AR163" s="11"/>
      <c r="AS163" s="49"/>
      <c r="AT163" s="12"/>
      <c r="AU163" s="9"/>
      <c r="AV163" s="9"/>
      <c r="AW163" s="9"/>
      <c r="AX163" s="9"/>
      <c r="AY163" s="12"/>
      <c r="AZ163" s="49"/>
      <c r="BA163" s="12"/>
      <c r="BB163" s="9"/>
      <c r="BC163" s="9"/>
      <c r="BD163" s="9"/>
      <c r="BE163" s="9"/>
      <c r="BF163" s="12"/>
      <c r="BG163" s="49"/>
      <c r="BH163" s="12"/>
      <c r="BI163" s="9"/>
      <c r="BJ163" s="9"/>
      <c r="BK163" s="9"/>
      <c r="BL163" s="50"/>
      <c r="BM163" s="12"/>
      <c r="BN163" s="11"/>
      <c r="BO163" s="9"/>
      <c r="BP163" s="11"/>
      <c r="BQ163" s="9"/>
      <c r="BR163" s="43"/>
      <c r="BS163" s="9"/>
      <c r="BT163" s="11"/>
      <c r="BU163" s="9"/>
      <c r="BV163" s="25"/>
      <c r="BW163" s="25"/>
      <c r="BX163" s="25"/>
      <c r="BY163" s="25"/>
      <c r="CA163" s="25"/>
      <c r="CB163" s="25"/>
    </row>
    <row r="164" spans="1:80" x14ac:dyDescent="0.2">
      <c r="A164" s="25"/>
      <c r="B164" s="2"/>
      <c r="C164" s="1"/>
      <c r="D164" s="1"/>
      <c r="E164" s="1"/>
      <c r="F164" s="2"/>
      <c r="G164" s="6"/>
      <c r="H164" s="2"/>
      <c r="I164" s="2"/>
      <c r="J164" s="3"/>
      <c r="K164" s="3"/>
      <c r="L164" s="1"/>
      <c r="M164" s="1"/>
      <c r="N164" s="1"/>
      <c r="O164" s="40"/>
      <c r="P164" s="40"/>
      <c r="Q164" s="1"/>
      <c r="R164" s="1"/>
      <c r="S164" s="2"/>
      <c r="T164" s="3"/>
      <c r="U164" s="7"/>
      <c r="V164" s="7"/>
      <c r="W164" s="7"/>
      <c r="X164" s="40"/>
      <c r="Y164" s="1"/>
      <c r="Z164" s="1"/>
      <c r="AA164" s="2"/>
      <c r="AB164" s="6"/>
      <c r="AC164" s="2"/>
      <c r="AD164" s="40"/>
      <c r="AE164" s="1"/>
      <c r="AF164" s="2"/>
      <c r="AG164" s="9"/>
      <c r="AH164" s="12"/>
      <c r="AI164" s="12"/>
      <c r="AJ164" s="42"/>
      <c r="AK164" s="11"/>
      <c r="AL164" s="9"/>
      <c r="AM164" s="11"/>
      <c r="AN164" s="9"/>
      <c r="AO164" s="9"/>
      <c r="AP164" s="9"/>
      <c r="AQ164" s="50"/>
      <c r="AR164" s="11"/>
      <c r="AS164" s="49"/>
      <c r="AT164" s="12"/>
      <c r="AU164" s="9"/>
      <c r="AV164" s="9"/>
      <c r="AW164" s="9"/>
      <c r="AX164" s="9"/>
      <c r="AY164" s="12"/>
      <c r="AZ164" s="49"/>
      <c r="BA164" s="12"/>
      <c r="BB164" s="9"/>
      <c r="BC164" s="9"/>
      <c r="BD164" s="9"/>
      <c r="BE164" s="9"/>
      <c r="BF164" s="12"/>
      <c r="BG164" s="49"/>
      <c r="BH164" s="12"/>
      <c r="BI164" s="9"/>
      <c r="BJ164" s="9"/>
      <c r="BK164" s="9"/>
      <c r="BL164" s="50"/>
      <c r="BM164" s="12"/>
      <c r="BN164" s="11"/>
      <c r="BO164" s="9"/>
      <c r="BP164" s="11"/>
      <c r="BQ164" s="9"/>
      <c r="BR164" s="43"/>
      <c r="BS164" s="9"/>
      <c r="BT164" s="11"/>
      <c r="BU164" s="9"/>
      <c r="BV164" s="25"/>
      <c r="BW164" s="25"/>
      <c r="BX164" s="25"/>
      <c r="BY164" s="25"/>
      <c r="CA164" s="25"/>
      <c r="CB164" s="25"/>
    </row>
    <row r="165" spans="1:80" x14ac:dyDescent="0.2">
      <c r="A165" s="25"/>
      <c r="B165" s="2"/>
      <c r="C165" s="1"/>
      <c r="D165" s="1"/>
      <c r="E165" s="1"/>
      <c r="F165" s="2"/>
      <c r="G165" s="6"/>
      <c r="H165" s="2"/>
      <c r="I165" s="2"/>
      <c r="J165" s="3"/>
      <c r="K165" s="3"/>
      <c r="L165" s="1"/>
      <c r="M165" s="1"/>
      <c r="N165" s="1"/>
      <c r="O165" s="40"/>
      <c r="P165" s="40"/>
      <c r="Q165" s="1"/>
      <c r="R165" s="1"/>
      <c r="S165" s="2"/>
      <c r="T165" s="3"/>
      <c r="U165" s="7"/>
      <c r="V165" s="7"/>
      <c r="W165" s="7"/>
      <c r="X165" s="40"/>
      <c r="Y165" s="1"/>
      <c r="Z165" s="1"/>
      <c r="AA165" s="2"/>
      <c r="AB165" s="6"/>
      <c r="AC165" s="2"/>
      <c r="AD165" s="40"/>
      <c r="AE165" s="1"/>
      <c r="AF165" s="2"/>
      <c r="AG165" s="9"/>
      <c r="AH165" s="12"/>
      <c r="AI165" s="12"/>
      <c r="AJ165" s="42"/>
      <c r="AK165" s="11"/>
      <c r="AL165" s="9"/>
      <c r="AM165" s="11"/>
      <c r="AN165" s="9"/>
      <c r="AO165" s="9"/>
      <c r="AP165" s="9"/>
      <c r="AQ165" s="50"/>
      <c r="AR165" s="11"/>
      <c r="AS165" s="49"/>
      <c r="AT165" s="12"/>
      <c r="AU165" s="9"/>
      <c r="AV165" s="9"/>
      <c r="AW165" s="9"/>
      <c r="AX165" s="9"/>
      <c r="AY165" s="12"/>
      <c r="AZ165" s="49"/>
      <c r="BA165" s="12"/>
      <c r="BB165" s="9"/>
      <c r="BC165" s="9"/>
      <c r="BD165" s="9"/>
      <c r="BE165" s="9"/>
      <c r="BF165" s="12"/>
      <c r="BG165" s="49"/>
      <c r="BH165" s="12"/>
      <c r="BI165" s="9"/>
      <c r="BJ165" s="9"/>
      <c r="BK165" s="9"/>
      <c r="BL165" s="50"/>
      <c r="BM165" s="12"/>
      <c r="BN165" s="11"/>
      <c r="BO165" s="9"/>
      <c r="BP165" s="11"/>
      <c r="BQ165" s="9"/>
      <c r="BR165" s="43"/>
      <c r="BS165" s="9"/>
      <c r="BT165" s="11"/>
      <c r="BU165" s="9"/>
      <c r="BV165" s="25"/>
      <c r="BW165" s="25"/>
      <c r="BX165" s="25"/>
      <c r="BY165" s="25"/>
      <c r="CA165" s="25"/>
      <c r="CB165" s="25"/>
    </row>
    <row r="166" spans="1:80" x14ac:dyDescent="0.2">
      <c r="A166" s="25"/>
      <c r="B166" s="2"/>
      <c r="C166" s="1"/>
      <c r="D166" s="1"/>
      <c r="E166" s="1"/>
      <c r="F166" s="2"/>
      <c r="G166" s="6"/>
      <c r="H166" s="2"/>
      <c r="I166" s="2"/>
      <c r="J166" s="3"/>
      <c r="K166" s="3"/>
      <c r="L166" s="1"/>
      <c r="M166" s="1"/>
      <c r="N166" s="1"/>
      <c r="O166" s="40"/>
      <c r="P166" s="40"/>
      <c r="Q166" s="1"/>
      <c r="R166" s="1"/>
      <c r="S166" s="2"/>
      <c r="T166" s="3"/>
      <c r="U166" s="7"/>
      <c r="V166" s="7"/>
      <c r="W166" s="7"/>
      <c r="X166" s="40"/>
      <c r="Y166" s="1"/>
      <c r="Z166" s="1"/>
      <c r="AA166" s="2"/>
      <c r="AB166" s="6"/>
      <c r="AC166" s="2"/>
      <c r="AD166" s="40"/>
      <c r="AE166" s="1"/>
      <c r="AF166" s="2"/>
      <c r="AG166" s="9"/>
      <c r="AH166" s="12"/>
      <c r="AI166" s="12"/>
      <c r="AJ166" s="42"/>
      <c r="AK166" s="11"/>
      <c r="AL166" s="9"/>
      <c r="AM166" s="11"/>
      <c r="AN166" s="9"/>
      <c r="AO166" s="9"/>
      <c r="AP166" s="9"/>
      <c r="AQ166" s="50"/>
      <c r="AR166" s="11"/>
      <c r="AS166" s="49"/>
      <c r="AT166" s="12"/>
      <c r="AU166" s="9"/>
      <c r="AV166" s="9"/>
      <c r="AW166" s="9"/>
      <c r="AX166" s="9"/>
      <c r="AY166" s="12"/>
      <c r="AZ166" s="49"/>
      <c r="BA166" s="12"/>
      <c r="BB166" s="9"/>
      <c r="BC166" s="9"/>
      <c r="BD166" s="9"/>
      <c r="BE166" s="9"/>
      <c r="BF166" s="12"/>
      <c r="BG166" s="49"/>
      <c r="BH166" s="12"/>
      <c r="BI166" s="9"/>
      <c r="BJ166" s="9"/>
      <c r="BK166" s="9"/>
      <c r="BL166" s="50"/>
      <c r="BM166" s="12"/>
      <c r="BN166" s="11"/>
      <c r="BO166" s="9"/>
      <c r="BP166" s="11"/>
      <c r="BQ166" s="9"/>
      <c r="BR166" s="43"/>
      <c r="BS166" s="9"/>
      <c r="BT166" s="11"/>
      <c r="BU166" s="9"/>
      <c r="BV166" s="25"/>
      <c r="BW166" s="25"/>
      <c r="BX166" s="25"/>
      <c r="BY166" s="25"/>
      <c r="CA166" s="25"/>
      <c r="CB166" s="25"/>
    </row>
    <row r="167" spans="1:80" x14ac:dyDescent="0.2">
      <c r="A167" s="25"/>
      <c r="B167" s="2"/>
      <c r="C167" s="1"/>
      <c r="D167" s="1"/>
      <c r="E167" s="1"/>
      <c r="F167" s="2"/>
      <c r="G167" s="6"/>
      <c r="H167" s="2"/>
      <c r="I167" s="2"/>
      <c r="J167" s="3"/>
      <c r="K167" s="3"/>
      <c r="L167" s="1"/>
      <c r="M167" s="1"/>
      <c r="N167" s="1"/>
      <c r="O167" s="40"/>
      <c r="P167" s="40"/>
      <c r="Q167" s="1"/>
      <c r="R167" s="1"/>
      <c r="S167" s="2"/>
      <c r="T167" s="3"/>
      <c r="U167" s="7"/>
      <c r="V167" s="7"/>
      <c r="W167" s="7"/>
      <c r="X167" s="40"/>
      <c r="Y167" s="1"/>
      <c r="Z167" s="1"/>
      <c r="AA167" s="2"/>
      <c r="AB167" s="6"/>
      <c r="AC167" s="2"/>
      <c r="AD167" s="40"/>
      <c r="AE167" s="1"/>
      <c r="AF167" s="2"/>
      <c r="AG167" s="9"/>
      <c r="AH167" s="12"/>
      <c r="AI167" s="12"/>
      <c r="AJ167" s="42"/>
      <c r="AK167" s="11"/>
      <c r="AL167" s="9"/>
      <c r="AM167" s="11"/>
      <c r="AN167" s="9"/>
      <c r="AO167" s="9"/>
      <c r="AP167" s="9"/>
      <c r="AQ167" s="50"/>
      <c r="AR167" s="11"/>
      <c r="AS167" s="49"/>
      <c r="AT167" s="12"/>
      <c r="AU167" s="9"/>
      <c r="AV167" s="9"/>
      <c r="AW167" s="9"/>
      <c r="AX167" s="9"/>
      <c r="AY167" s="12"/>
      <c r="AZ167" s="49"/>
      <c r="BA167" s="12"/>
      <c r="BB167" s="9"/>
      <c r="BC167" s="9"/>
      <c r="BD167" s="9"/>
      <c r="BE167" s="9"/>
      <c r="BF167" s="12"/>
      <c r="BG167" s="49"/>
      <c r="BH167" s="12"/>
      <c r="BI167" s="9"/>
      <c r="BJ167" s="9"/>
      <c r="BK167" s="9"/>
      <c r="BL167" s="50"/>
      <c r="BM167" s="12"/>
      <c r="BN167" s="11"/>
      <c r="BO167" s="9"/>
      <c r="BP167" s="11"/>
      <c r="BQ167" s="9"/>
      <c r="BR167" s="43"/>
      <c r="BS167" s="9"/>
      <c r="BT167" s="11"/>
      <c r="BU167" s="9"/>
      <c r="BV167" s="25"/>
      <c r="BW167" s="25"/>
      <c r="BX167" s="25"/>
      <c r="BY167" s="25"/>
      <c r="CA167" s="25"/>
      <c r="CB167" s="25"/>
    </row>
    <row r="168" spans="1:80" x14ac:dyDescent="0.2">
      <c r="A168" s="25"/>
      <c r="B168" s="2"/>
      <c r="C168" s="1"/>
      <c r="D168" s="1"/>
      <c r="E168" s="1"/>
      <c r="F168" s="2"/>
      <c r="G168" s="6"/>
      <c r="H168" s="2"/>
      <c r="I168" s="2"/>
      <c r="J168" s="3"/>
      <c r="K168" s="3"/>
      <c r="L168" s="1"/>
      <c r="M168" s="1"/>
      <c r="N168" s="1"/>
      <c r="O168" s="40"/>
      <c r="P168" s="40"/>
      <c r="Q168" s="1"/>
      <c r="R168" s="1"/>
      <c r="S168" s="2"/>
      <c r="T168" s="3"/>
      <c r="U168" s="7"/>
      <c r="V168" s="7"/>
      <c r="W168" s="7"/>
      <c r="X168" s="40"/>
      <c r="Y168" s="1"/>
      <c r="Z168" s="1"/>
      <c r="AA168" s="2"/>
      <c r="AB168" s="6"/>
      <c r="AC168" s="2"/>
      <c r="AD168" s="40"/>
      <c r="AE168" s="1"/>
      <c r="AF168" s="2"/>
      <c r="AG168" s="9"/>
      <c r="AH168" s="12"/>
      <c r="AI168" s="12"/>
      <c r="AJ168" s="42"/>
      <c r="AK168" s="11"/>
      <c r="AL168" s="9"/>
      <c r="AM168" s="11"/>
      <c r="AN168" s="9"/>
      <c r="AO168" s="9"/>
      <c r="AP168" s="9"/>
      <c r="AQ168" s="50"/>
      <c r="AR168" s="11"/>
      <c r="AS168" s="49"/>
      <c r="AT168" s="12"/>
      <c r="AU168" s="9"/>
      <c r="AV168" s="9"/>
      <c r="AW168" s="9"/>
      <c r="AX168" s="9"/>
      <c r="AY168" s="12"/>
      <c r="AZ168" s="49"/>
      <c r="BA168" s="12"/>
      <c r="BB168" s="9"/>
      <c r="BC168" s="9"/>
      <c r="BD168" s="9"/>
      <c r="BE168" s="9"/>
      <c r="BF168" s="12"/>
      <c r="BG168" s="49"/>
      <c r="BH168" s="12"/>
      <c r="BI168" s="9"/>
      <c r="BJ168" s="9"/>
      <c r="BK168" s="9"/>
      <c r="BL168" s="50"/>
      <c r="BM168" s="12"/>
      <c r="BN168" s="11"/>
      <c r="BO168" s="9"/>
      <c r="BP168" s="11"/>
      <c r="BQ168" s="9"/>
      <c r="BR168" s="43"/>
      <c r="BS168" s="9"/>
      <c r="BT168" s="11"/>
      <c r="BU168" s="9"/>
      <c r="BV168" s="25"/>
      <c r="BW168" s="25"/>
      <c r="BX168" s="25"/>
      <c r="BY168" s="25"/>
      <c r="CA168" s="25"/>
      <c r="CB168" s="25"/>
    </row>
    <row r="169" spans="1:80" x14ac:dyDescent="0.2">
      <c r="A169" s="25"/>
      <c r="B169" s="2"/>
      <c r="C169" s="1"/>
      <c r="D169" s="1"/>
      <c r="E169" s="1"/>
      <c r="F169" s="2"/>
      <c r="G169" s="6"/>
      <c r="H169" s="2"/>
      <c r="I169" s="2"/>
      <c r="J169" s="3"/>
      <c r="K169" s="3"/>
      <c r="L169" s="1"/>
      <c r="M169" s="1"/>
      <c r="N169" s="1"/>
      <c r="O169" s="40"/>
      <c r="P169" s="40"/>
      <c r="Q169" s="1"/>
      <c r="R169" s="1"/>
      <c r="S169" s="2"/>
      <c r="T169" s="3"/>
      <c r="U169" s="7"/>
      <c r="V169" s="7"/>
      <c r="W169" s="7"/>
      <c r="X169" s="40"/>
      <c r="Y169" s="1"/>
      <c r="Z169" s="1"/>
      <c r="AA169" s="2"/>
      <c r="AB169" s="6"/>
      <c r="AC169" s="2"/>
      <c r="AD169" s="40"/>
      <c r="AE169" s="1"/>
      <c r="AF169" s="2"/>
      <c r="AG169" s="9"/>
      <c r="AH169" s="12"/>
      <c r="AI169" s="12"/>
      <c r="AJ169" s="42"/>
      <c r="AK169" s="11"/>
      <c r="AL169" s="9"/>
      <c r="AM169" s="11"/>
      <c r="AN169" s="9"/>
      <c r="AO169" s="9"/>
      <c r="AP169" s="9"/>
      <c r="AQ169" s="50"/>
      <c r="AR169" s="11"/>
      <c r="AS169" s="49"/>
      <c r="AT169" s="12"/>
      <c r="AU169" s="9"/>
      <c r="AV169" s="9"/>
      <c r="AW169" s="9"/>
      <c r="AX169" s="9"/>
      <c r="AY169" s="12"/>
      <c r="AZ169" s="49"/>
      <c r="BA169" s="12"/>
      <c r="BB169" s="9"/>
      <c r="BC169" s="9"/>
      <c r="BD169" s="9"/>
      <c r="BE169" s="9"/>
      <c r="BF169" s="12"/>
      <c r="BG169" s="49"/>
      <c r="BH169" s="12"/>
      <c r="BI169" s="9"/>
      <c r="BJ169" s="9"/>
      <c r="BK169" s="9"/>
      <c r="BL169" s="50"/>
      <c r="BM169" s="12"/>
      <c r="BN169" s="11"/>
      <c r="BO169" s="9"/>
      <c r="BP169" s="11"/>
      <c r="BQ169" s="9"/>
      <c r="BR169" s="43"/>
      <c r="BS169" s="9"/>
      <c r="BT169" s="11"/>
      <c r="BU169" s="9"/>
      <c r="BV169" s="25"/>
      <c r="BW169" s="25"/>
      <c r="BX169" s="25"/>
      <c r="BY169" s="25"/>
      <c r="CA169" s="25"/>
      <c r="CB169" s="25"/>
    </row>
    <row r="170" spans="1:80" x14ac:dyDescent="0.2">
      <c r="A170" s="25"/>
      <c r="B170" s="2"/>
      <c r="C170" s="1"/>
      <c r="D170" s="1"/>
      <c r="E170" s="1"/>
      <c r="F170" s="2"/>
      <c r="G170" s="6"/>
      <c r="H170" s="2"/>
      <c r="I170" s="2"/>
      <c r="J170" s="3"/>
      <c r="K170" s="3"/>
      <c r="L170" s="1"/>
      <c r="M170" s="1"/>
      <c r="N170" s="1"/>
      <c r="O170" s="40"/>
      <c r="P170" s="40"/>
      <c r="Q170" s="1"/>
      <c r="R170" s="1"/>
      <c r="S170" s="2"/>
      <c r="T170" s="3"/>
      <c r="U170" s="7"/>
      <c r="V170" s="7"/>
      <c r="W170" s="7"/>
      <c r="X170" s="40"/>
      <c r="Y170" s="1"/>
      <c r="Z170" s="1"/>
      <c r="AA170" s="2"/>
      <c r="AB170" s="6"/>
      <c r="AC170" s="2"/>
      <c r="AD170" s="40"/>
      <c r="AE170" s="1"/>
      <c r="AF170" s="2"/>
      <c r="AG170" s="9"/>
      <c r="AH170" s="12"/>
      <c r="AI170" s="12"/>
      <c r="AJ170" s="42"/>
      <c r="AK170" s="11"/>
      <c r="AL170" s="9"/>
      <c r="AM170" s="11"/>
      <c r="AN170" s="9"/>
      <c r="AO170" s="9"/>
      <c r="AP170" s="9"/>
      <c r="AQ170" s="50"/>
      <c r="AR170" s="11"/>
      <c r="AS170" s="49"/>
      <c r="AT170" s="12"/>
      <c r="AU170" s="9"/>
      <c r="AV170" s="9"/>
      <c r="AW170" s="9"/>
      <c r="AX170" s="9"/>
      <c r="AY170" s="12"/>
      <c r="AZ170" s="49"/>
      <c r="BA170" s="12"/>
      <c r="BB170" s="9"/>
      <c r="BC170" s="9"/>
      <c r="BD170" s="9"/>
      <c r="BE170" s="9"/>
      <c r="BF170" s="12"/>
      <c r="BG170" s="49"/>
      <c r="BH170" s="12"/>
      <c r="BI170" s="9"/>
      <c r="BJ170" s="9"/>
      <c r="BK170" s="9"/>
      <c r="BL170" s="50"/>
      <c r="BM170" s="12"/>
      <c r="BN170" s="11"/>
      <c r="BO170" s="9"/>
      <c r="BP170" s="11"/>
      <c r="BQ170" s="9"/>
      <c r="BR170" s="43"/>
      <c r="BS170" s="9"/>
      <c r="BT170" s="11"/>
      <c r="BU170" s="9"/>
      <c r="BV170" s="25"/>
      <c r="BW170" s="25"/>
      <c r="BX170" s="25"/>
      <c r="BY170" s="25"/>
      <c r="CA170" s="25"/>
      <c r="CB170" s="25"/>
    </row>
    <row r="171" spans="1:80" x14ac:dyDescent="0.2">
      <c r="A171" s="25"/>
      <c r="B171" s="2"/>
      <c r="C171" s="1"/>
      <c r="D171" s="1"/>
      <c r="E171" s="1"/>
      <c r="F171" s="2"/>
      <c r="G171" s="6"/>
      <c r="H171" s="2"/>
      <c r="I171" s="2"/>
      <c r="J171" s="3"/>
      <c r="K171" s="3"/>
      <c r="L171" s="1"/>
      <c r="M171" s="1"/>
      <c r="N171" s="1"/>
      <c r="O171" s="40"/>
      <c r="P171" s="40"/>
      <c r="Q171" s="1"/>
      <c r="R171" s="1"/>
      <c r="S171" s="2"/>
      <c r="T171" s="3"/>
      <c r="U171" s="7"/>
      <c r="V171" s="7"/>
      <c r="W171" s="7"/>
      <c r="X171" s="40"/>
      <c r="Y171" s="1"/>
      <c r="Z171" s="1"/>
      <c r="AA171" s="2"/>
      <c r="AB171" s="6"/>
      <c r="AC171" s="2"/>
      <c r="AD171" s="40"/>
      <c r="AE171" s="1"/>
      <c r="AF171" s="2"/>
      <c r="AG171" s="9"/>
      <c r="AH171" s="12"/>
      <c r="AI171" s="12"/>
      <c r="AJ171" s="42"/>
      <c r="AK171" s="11"/>
      <c r="AL171" s="9"/>
      <c r="AM171" s="11"/>
      <c r="AN171" s="9"/>
      <c r="AO171" s="9"/>
      <c r="AP171" s="9"/>
      <c r="AQ171" s="50"/>
      <c r="AR171" s="11"/>
      <c r="AS171" s="49"/>
      <c r="AT171" s="12"/>
      <c r="AU171" s="9"/>
      <c r="AV171" s="9"/>
      <c r="AW171" s="9"/>
      <c r="AX171" s="9"/>
      <c r="AY171" s="12"/>
      <c r="AZ171" s="49"/>
      <c r="BA171" s="12"/>
      <c r="BB171" s="9"/>
      <c r="BC171" s="9"/>
      <c r="BD171" s="9"/>
      <c r="BE171" s="9"/>
      <c r="BF171" s="12"/>
      <c r="BG171" s="49"/>
      <c r="BH171" s="12"/>
      <c r="BI171" s="9"/>
      <c r="BJ171" s="9"/>
      <c r="BK171" s="9"/>
      <c r="BL171" s="50"/>
      <c r="BM171" s="12"/>
      <c r="BN171" s="11"/>
      <c r="BO171" s="9"/>
      <c r="BP171" s="11"/>
      <c r="BQ171" s="9"/>
      <c r="BR171" s="43"/>
      <c r="BS171" s="9"/>
      <c r="BT171" s="11"/>
      <c r="BU171" s="9"/>
      <c r="BV171" s="25"/>
      <c r="BW171" s="25"/>
      <c r="BX171" s="25"/>
      <c r="BY171" s="25"/>
      <c r="CA171" s="25"/>
      <c r="CB171" s="25"/>
    </row>
    <row r="172" spans="1:80" x14ac:dyDescent="0.2">
      <c r="A172" s="25"/>
      <c r="B172" s="2"/>
      <c r="C172" s="1"/>
      <c r="D172" s="1"/>
      <c r="E172" s="1"/>
      <c r="F172" s="2"/>
      <c r="G172" s="6"/>
      <c r="H172" s="2"/>
      <c r="I172" s="2"/>
      <c r="J172" s="3"/>
      <c r="K172" s="3"/>
      <c r="L172" s="1"/>
      <c r="M172" s="1"/>
      <c r="N172" s="1"/>
      <c r="O172" s="40"/>
      <c r="P172" s="40"/>
      <c r="Q172" s="1"/>
      <c r="R172" s="1"/>
      <c r="S172" s="2"/>
      <c r="T172" s="3"/>
      <c r="U172" s="7"/>
      <c r="V172" s="7"/>
      <c r="W172" s="7"/>
      <c r="X172" s="40"/>
      <c r="Y172" s="1"/>
      <c r="Z172" s="1"/>
      <c r="AA172" s="2"/>
      <c r="AB172" s="6"/>
      <c r="AC172" s="2"/>
      <c r="AD172" s="40"/>
      <c r="AE172" s="1"/>
      <c r="AF172" s="2"/>
      <c r="AG172" s="9"/>
      <c r="AH172" s="12"/>
      <c r="AI172" s="12"/>
      <c r="AJ172" s="42"/>
      <c r="AK172" s="11"/>
      <c r="AL172" s="9"/>
      <c r="AM172" s="11"/>
      <c r="AN172" s="9"/>
      <c r="AO172" s="9"/>
      <c r="AP172" s="9"/>
      <c r="AQ172" s="50"/>
      <c r="AR172" s="11"/>
      <c r="AS172" s="49"/>
      <c r="AT172" s="12"/>
      <c r="AU172" s="9"/>
      <c r="AV172" s="9"/>
      <c r="AW172" s="9"/>
      <c r="AX172" s="9"/>
      <c r="AY172" s="12"/>
      <c r="AZ172" s="49"/>
      <c r="BA172" s="12"/>
      <c r="BB172" s="9"/>
      <c r="BC172" s="9"/>
      <c r="BD172" s="9"/>
      <c r="BE172" s="9"/>
      <c r="BF172" s="12"/>
      <c r="BG172" s="49"/>
      <c r="BH172" s="12"/>
      <c r="BI172" s="9"/>
      <c r="BJ172" s="9"/>
      <c r="BK172" s="9"/>
      <c r="BL172" s="50"/>
      <c r="BM172" s="12"/>
      <c r="BN172" s="11"/>
      <c r="BO172" s="9"/>
      <c r="BP172" s="11"/>
      <c r="BQ172" s="9"/>
      <c r="BR172" s="43"/>
      <c r="BS172" s="9"/>
      <c r="BT172" s="11"/>
      <c r="BU172" s="9"/>
      <c r="BV172" s="25"/>
      <c r="BW172" s="25"/>
      <c r="BX172" s="25"/>
      <c r="BY172" s="25"/>
      <c r="CA172" s="25"/>
      <c r="CB172" s="25"/>
    </row>
    <row r="173" spans="1:80" x14ac:dyDescent="0.2">
      <c r="A173" s="25"/>
      <c r="B173" s="2"/>
      <c r="C173" s="1"/>
      <c r="D173" s="1"/>
      <c r="E173" s="1"/>
      <c r="F173" s="2"/>
      <c r="G173" s="6"/>
      <c r="H173" s="2"/>
      <c r="I173" s="2"/>
      <c r="J173" s="3"/>
      <c r="K173" s="3"/>
      <c r="L173" s="1"/>
      <c r="M173" s="1"/>
      <c r="N173" s="1"/>
      <c r="O173" s="40"/>
      <c r="P173" s="40"/>
      <c r="Q173" s="1"/>
      <c r="R173" s="1"/>
      <c r="S173" s="2"/>
      <c r="T173" s="3"/>
      <c r="U173" s="7"/>
      <c r="V173" s="7"/>
      <c r="W173" s="7"/>
      <c r="X173" s="40"/>
      <c r="Y173" s="1"/>
      <c r="Z173" s="1"/>
      <c r="AA173" s="2"/>
      <c r="AB173" s="6"/>
      <c r="AC173" s="2"/>
      <c r="AD173" s="40"/>
      <c r="AE173" s="1"/>
      <c r="AF173" s="2"/>
      <c r="AG173" s="9"/>
      <c r="AH173" s="12"/>
      <c r="AI173" s="12"/>
      <c r="AJ173" s="42"/>
      <c r="AK173" s="11"/>
      <c r="AL173" s="9"/>
      <c r="AM173" s="11"/>
      <c r="AN173" s="9"/>
      <c r="AO173" s="9"/>
      <c r="AP173" s="9"/>
      <c r="AQ173" s="50"/>
      <c r="AR173" s="11"/>
      <c r="AS173" s="49"/>
      <c r="AT173" s="12"/>
      <c r="AU173" s="9"/>
      <c r="AV173" s="9"/>
      <c r="AW173" s="9"/>
      <c r="AX173" s="9"/>
      <c r="AY173" s="12"/>
      <c r="AZ173" s="49"/>
      <c r="BA173" s="12"/>
      <c r="BB173" s="9"/>
      <c r="BC173" s="9"/>
      <c r="BD173" s="9"/>
      <c r="BE173" s="9"/>
      <c r="BF173" s="12"/>
      <c r="BG173" s="49"/>
      <c r="BH173" s="12"/>
      <c r="BI173" s="9"/>
      <c r="BJ173" s="9"/>
      <c r="BK173" s="9"/>
      <c r="BL173" s="50"/>
      <c r="BM173" s="12"/>
      <c r="BN173" s="11"/>
      <c r="BO173" s="9"/>
      <c r="BP173" s="11"/>
      <c r="BQ173" s="9"/>
      <c r="BR173" s="43"/>
      <c r="BS173" s="9"/>
      <c r="BT173" s="11"/>
      <c r="BU173" s="9"/>
      <c r="BV173" s="25"/>
      <c r="BW173" s="25"/>
      <c r="BX173" s="25"/>
      <c r="BY173" s="25"/>
      <c r="CA173" s="25"/>
      <c r="CB173" s="25"/>
    </row>
    <row r="174" spans="1:80" x14ac:dyDescent="0.2">
      <c r="A174" s="25"/>
      <c r="B174" s="2"/>
      <c r="C174" s="1"/>
      <c r="D174" s="1"/>
      <c r="E174" s="1"/>
      <c r="F174" s="2"/>
      <c r="G174" s="6"/>
      <c r="H174" s="2"/>
      <c r="I174" s="2"/>
      <c r="J174" s="3"/>
      <c r="K174" s="3"/>
      <c r="L174" s="1"/>
      <c r="M174" s="1"/>
      <c r="N174" s="1"/>
      <c r="O174" s="40"/>
      <c r="P174" s="40"/>
      <c r="Q174" s="1"/>
      <c r="R174" s="1"/>
      <c r="S174" s="2"/>
      <c r="T174" s="3"/>
      <c r="U174" s="7"/>
      <c r="V174" s="7"/>
      <c r="W174" s="7"/>
      <c r="X174" s="40"/>
      <c r="Y174" s="1"/>
      <c r="Z174" s="1"/>
      <c r="AA174" s="2"/>
      <c r="AB174" s="6"/>
      <c r="AC174" s="2"/>
      <c r="AD174" s="40"/>
      <c r="AE174" s="1"/>
      <c r="AF174" s="2"/>
      <c r="AG174" s="9"/>
      <c r="AH174" s="12"/>
      <c r="AI174" s="12"/>
      <c r="AJ174" s="42"/>
      <c r="AK174" s="11"/>
      <c r="AL174" s="9"/>
      <c r="AM174" s="11"/>
      <c r="AN174" s="9"/>
      <c r="AO174" s="9"/>
      <c r="AP174" s="9"/>
      <c r="AQ174" s="50"/>
      <c r="AR174" s="11"/>
      <c r="AS174" s="49"/>
      <c r="AT174" s="12"/>
      <c r="AU174" s="9"/>
      <c r="AV174" s="9"/>
      <c r="AW174" s="9"/>
      <c r="AX174" s="9"/>
      <c r="AY174" s="12"/>
      <c r="AZ174" s="49"/>
      <c r="BA174" s="12"/>
      <c r="BB174" s="9"/>
      <c r="BC174" s="9"/>
      <c r="BD174" s="9"/>
      <c r="BE174" s="9"/>
      <c r="BF174" s="12"/>
      <c r="BG174" s="49"/>
      <c r="BH174" s="12"/>
      <c r="BI174" s="9"/>
      <c r="BJ174" s="9"/>
      <c r="BK174" s="9"/>
      <c r="BL174" s="50"/>
      <c r="BM174" s="12"/>
      <c r="BN174" s="11"/>
      <c r="BO174" s="9"/>
      <c r="BP174" s="11"/>
      <c r="BQ174" s="9"/>
      <c r="BR174" s="43"/>
      <c r="BS174" s="9"/>
      <c r="BT174" s="11"/>
      <c r="BU174" s="9"/>
      <c r="BV174" s="25"/>
      <c r="BW174" s="25"/>
      <c r="BX174" s="25"/>
      <c r="BY174" s="25"/>
      <c r="CA174" s="25"/>
      <c r="CB174" s="25"/>
    </row>
    <row r="175" spans="1:80" x14ac:dyDescent="0.2">
      <c r="A175" s="25"/>
      <c r="B175" s="2"/>
      <c r="C175" s="1"/>
      <c r="D175" s="1"/>
      <c r="E175" s="1"/>
      <c r="F175" s="2"/>
      <c r="G175" s="6"/>
      <c r="H175" s="2"/>
      <c r="I175" s="2"/>
      <c r="J175" s="3"/>
      <c r="K175" s="3"/>
      <c r="L175" s="1"/>
      <c r="M175" s="1"/>
      <c r="N175" s="1"/>
      <c r="O175" s="40"/>
      <c r="P175" s="40"/>
      <c r="Q175" s="1"/>
      <c r="R175" s="1"/>
      <c r="S175" s="2"/>
      <c r="T175" s="3"/>
      <c r="U175" s="7"/>
      <c r="V175" s="7"/>
      <c r="W175" s="7"/>
      <c r="X175" s="40"/>
      <c r="Y175" s="1"/>
      <c r="Z175" s="1"/>
      <c r="AA175" s="2"/>
      <c r="AB175" s="6"/>
      <c r="AC175" s="2"/>
      <c r="AD175" s="40"/>
      <c r="AE175" s="1"/>
      <c r="AF175" s="2"/>
      <c r="AG175" s="9"/>
      <c r="AH175" s="12"/>
      <c r="AI175" s="12"/>
      <c r="AJ175" s="42"/>
      <c r="AK175" s="11"/>
      <c r="AL175" s="9"/>
      <c r="AM175" s="11"/>
      <c r="AN175" s="9"/>
      <c r="AO175" s="9"/>
      <c r="AP175" s="9"/>
      <c r="AQ175" s="50"/>
      <c r="AR175" s="11"/>
      <c r="AS175" s="49"/>
      <c r="AT175" s="12"/>
      <c r="AU175" s="9"/>
      <c r="AV175" s="9"/>
      <c r="AW175" s="9"/>
      <c r="AX175" s="9"/>
      <c r="AY175" s="12"/>
      <c r="AZ175" s="49"/>
      <c r="BA175" s="12"/>
      <c r="BB175" s="9"/>
      <c r="BC175" s="9"/>
      <c r="BD175" s="9"/>
      <c r="BE175" s="9"/>
      <c r="BF175" s="12"/>
      <c r="BG175" s="49"/>
      <c r="BH175" s="12"/>
      <c r="BI175" s="9"/>
      <c r="BJ175" s="9"/>
      <c r="BK175" s="9"/>
      <c r="BL175" s="50"/>
      <c r="BM175" s="12"/>
      <c r="BN175" s="11"/>
      <c r="BO175" s="9"/>
      <c r="BP175" s="11"/>
      <c r="BQ175" s="9"/>
      <c r="BR175" s="43"/>
      <c r="BS175" s="9"/>
      <c r="BT175" s="11"/>
      <c r="BU175" s="9"/>
      <c r="BV175" s="25"/>
      <c r="BW175" s="25"/>
      <c r="BX175" s="25"/>
      <c r="BY175" s="25"/>
      <c r="CA175" s="25"/>
      <c r="CB175" s="25"/>
    </row>
    <row r="176" spans="1:80" x14ac:dyDescent="0.2">
      <c r="A176" s="25"/>
      <c r="B176" s="2"/>
      <c r="C176" s="1"/>
      <c r="D176" s="1"/>
      <c r="E176" s="1"/>
      <c r="F176" s="2"/>
      <c r="G176" s="6"/>
      <c r="H176" s="2"/>
      <c r="I176" s="2"/>
      <c r="J176" s="3"/>
      <c r="K176" s="3"/>
      <c r="L176" s="1"/>
      <c r="M176" s="1"/>
      <c r="N176" s="1"/>
      <c r="O176" s="40"/>
      <c r="P176" s="40"/>
      <c r="Q176" s="1"/>
      <c r="R176" s="1"/>
      <c r="S176" s="2"/>
      <c r="T176" s="3"/>
      <c r="U176" s="7"/>
      <c r="V176" s="7"/>
      <c r="W176" s="7"/>
      <c r="X176" s="40"/>
      <c r="Y176" s="1"/>
      <c r="Z176" s="1"/>
      <c r="AA176" s="2"/>
      <c r="AB176" s="6"/>
      <c r="AC176" s="2"/>
      <c r="AD176" s="40"/>
      <c r="AE176" s="1"/>
      <c r="AF176" s="2"/>
      <c r="AG176" s="9"/>
      <c r="AH176" s="12"/>
      <c r="AI176" s="12"/>
      <c r="AJ176" s="42"/>
      <c r="AK176" s="11"/>
      <c r="AL176" s="9"/>
      <c r="AM176" s="11"/>
      <c r="AN176" s="9"/>
      <c r="AO176" s="9"/>
      <c r="AP176" s="9"/>
      <c r="AQ176" s="50"/>
      <c r="AR176" s="11"/>
      <c r="AS176" s="49"/>
      <c r="AT176" s="12"/>
      <c r="AU176" s="9"/>
      <c r="AV176" s="9"/>
      <c r="AW176" s="9"/>
      <c r="AX176" s="9"/>
      <c r="AY176" s="12"/>
      <c r="AZ176" s="49"/>
      <c r="BA176" s="12"/>
      <c r="BB176" s="9"/>
      <c r="BC176" s="9"/>
      <c r="BD176" s="9"/>
      <c r="BE176" s="9"/>
      <c r="BF176" s="12"/>
      <c r="BG176" s="49"/>
      <c r="BH176" s="12"/>
      <c r="BI176" s="9"/>
      <c r="BJ176" s="9"/>
      <c r="BK176" s="9"/>
      <c r="BL176" s="50"/>
      <c r="BM176" s="12"/>
      <c r="BN176" s="11"/>
      <c r="BO176" s="9"/>
      <c r="BP176" s="11"/>
      <c r="BQ176" s="9"/>
      <c r="BR176" s="43"/>
      <c r="BS176" s="9"/>
      <c r="BT176" s="11"/>
      <c r="BU176" s="9"/>
      <c r="BV176" s="25"/>
      <c r="BW176" s="25"/>
      <c r="BX176" s="25"/>
      <c r="BY176" s="25"/>
      <c r="CA176" s="25"/>
      <c r="CB176" s="25"/>
    </row>
    <row r="177" spans="1:80" x14ac:dyDescent="0.2">
      <c r="A177" s="25"/>
      <c r="B177" s="2"/>
      <c r="C177" s="1"/>
      <c r="D177" s="1"/>
      <c r="E177" s="1"/>
      <c r="F177" s="2"/>
      <c r="G177" s="6"/>
      <c r="H177" s="2"/>
      <c r="I177" s="2"/>
      <c r="J177" s="3"/>
      <c r="K177" s="3"/>
      <c r="L177" s="1"/>
      <c r="M177" s="1"/>
      <c r="N177" s="1"/>
      <c r="O177" s="40"/>
      <c r="P177" s="40"/>
      <c r="Q177" s="1"/>
      <c r="R177" s="1"/>
      <c r="S177" s="2"/>
      <c r="T177" s="3"/>
      <c r="U177" s="7"/>
      <c r="V177" s="7"/>
      <c r="W177" s="7"/>
      <c r="X177" s="40"/>
      <c r="Y177" s="1"/>
      <c r="Z177" s="1"/>
      <c r="AA177" s="2"/>
      <c r="AB177" s="6"/>
      <c r="AC177" s="2"/>
      <c r="AD177" s="40"/>
      <c r="AE177" s="1"/>
      <c r="AF177" s="2"/>
      <c r="AG177" s="9"/>
      <c r="AH177" s="12"/>
      <c r="AI177" s="12"/>
      <c r="AJ177" s="42"/>
      <c r="AK177" s="11"/>
      <c r="AL177" s="9"/>
      <c r="AM177" s="11"/>
      <c r="AN177" s="9"/>
      <c r="AO177" s="9"/>
      <c r="AP177" s="9"/>
      <c r="AQ177" s="50"/>
      <c r="AR177" s="11"/>
      <c r="AS177" s="49"/>
      <c r="AT177" s="12"/>
      <c r="AU177" s="9"/>
      <c r="AV177" s="9"/>
      <c r="AW177" s="9"/>
      <c r="AX177" s="9"/>
      <c r="AY177" s="12"/>
      <c r="AZ177" s="49"/>
      <c r="BA177" s="12"/>
      <c r="BB177" s="9"/>
      <c r="BC177" s="9"/>
      <c r="BD177" s="9"/>
      <c r="BE177" s="9"/>
      <c r="BF177" s="12"/>
      <c r="BG177" s="49"/>
      <c r="BH177" s="12"/>
      <c r="BI177" s="9"/>
      <c r="BJ177" s="9"/>
      <c r="BK177" s="9"/>
      <c r="BL177" s="50"/>
      <c r="BM177" s="12"/>
      <c r="BN177" s="11"/>
      <c r="BO177" s="9"/>
      <c r="BP177" s="11"/>
      <c r="BQ177" s="9"/>
      <c r="BR177" s="43"/>
      <c r="BS177" s="9"/>
      <c r="BT177" s="11"/>
      <c r="BU177" s="9"/>
      <c r="BV177" s="25"/>
      <c r="BW177" s="25"/>
      <c r="BX177" s="25"/>
      <c r="BY177" s="25"/>
      <c r="CA177" s="25"/>
      <c r="CB177" s="25"/>
    </row>
    <row r="178" spans="1:80" x14ac:dyDescent="0.2">
      <c r="A178" s="25"/>
      <c r="B178" s="2"/>
      <c r="C178" s="1"/>
      <c r="D178" s="1"/>
      <c r="E178" s="1"/>
      <c r="F178" s="2"/>
      <c r="G178" s="6"/>
      <c r="H178" s="2"/>
      <c r="I178" s="2"/>
      <c r="J178" s="3"/>
      <c r="K178" s="3"/>
      <c r="L178" s="1"/>
      <c r="M178" s="1"/>
      <c r="N178" s="1"/>
      <c r="O178" s="40"/>
      <c r="P178" s="40"/>
      <c r="Q178" s="1"/>
      <c r="R178" s="1"/>
      <c r="S178" s="2"/>
      <c r="T178" s="3"/>
      <c r="U178" s="7"/>
      <c r="V178" s="7"/>
      <c r="W178" s="7"/>
      <c r="X178" s="40"/>
      <c r="Y178" s="1"/>
      <c r="Z178" s="1"/>
      <c r="AA178" s="2"/>
      <c r="AB178" s="6"/>
      <c r="AC178" s="2"/>
      <c r="AD178" s="40"/>
      <c r="AE178" s="1"/>
      <c r="AF178" s="2"/>
      <c r="AG178" s="9"/>
      <c r="AH178" s="12"/>
      <c r="AI178" s="12"/>
      <c r="AJ178" s="42"/>
      <c r="AK178" s="11"/>
      <c r="AL178" s="9"/>
      <c r="AM178" s="11"/>
      <c r="AN178" s="9"/>
      <c r="AO178" s="9"/>
      <c r="AP178" s="9"/>
      <c r="AQ178" s="50"/>
      <c r="AR178" s="11"/>
      <c r="AS178" s="49"/>
      <c r="AT178" s="12"/>
      <c r="AU178" s="9"/>
      <c r="AV178" s="9"/>
      <c r="AW178" s="9"/>
      <c r="AX178" s="9"/>
      <c r="AY178" s="12"/>
      <c r="AZ178" s="49"/>
      <c r="BA178" s="12"/>
      <c r="BB178" s="9"/>
      <c r="BC178" s="9"/>
      <c r="BD178" s="9"/>
      <c r="BE178" s="9"/>
      <c r="BF178" s="12"/>
      <c r="BG178" s="49"/>
      <c r="BH178" s="12"/>
      <c r="BI178" s="9"/>
      <c r="BJ178" s="9"/>
      <c r="BK178" s="9"/>
      <c r="BL178" s="50"/>
      <c r="BM178" s="12"/>
      <c r="BN178" s="11"/>
      <c r="BO178" s="9"/>
      <c r="BP178" s="11"/>
      <c r="BQ178" s="9"/>
      <c r="BR178" s="43"/>
      <c r="BS178" s="9"/>
      <c r="BT178" s="11"/>
      <c r="BU178" s="9"/>
      <c r="BV178" s="25"/>
      <c r="BW178" s="25"/>
      <c r="BX178" s="25"/>
      <c r="BY178" s="25"/>
      <c r="CA178" s="25"/>
      <c r="CB178" s="25"/>
    </row>
    <row r="179" spans="1:80" x14ac:dyDescent="0.2">
      <c r="A179" s="25"/>
      <c r="B179" s="2"/>
      <c r="C179" s="1"/>
      <c r="D179" s="1"/>
      <c r="E179" s="1"/>
      <c r="F179" s="2"/>
      <c r="G179" s="6"/>
      <c r="H179" s="2"/>
      <c r="I179" s="2"/>
      <c r="J179" s="3"/>
      <c r="K179" s="3"/>
      <c r="L179" s="1"/>
      <c r="M179" s="1"/>
      <c r="N179" s="1"/>
      <c r="O179" s="40"/>
      <c r="P179" s="40"/>
      <c r="Q179" s="1"/>
      <c r="R179" s="1"/>
      <c r="S179" s="2"/>
      <c r="T179" s="3"/>
      <c r="U179" s="7"/>
      <c r="V179" s="7"/>
      <c r="W179" s="7"/>
      <c r="X179" s="40"/>
      <c r="Y179" s="1"/>
      <c r="Z179" s="1"/>
      <c r="AA179" s="2"/>
      <c r="AB179" s="6"/>
      <c r="AC179" s="2"/>
      <c r="AD179" s="40"/>
      <c r="AE179" s="1"/>
      <c r="AF179" s="2"/>
      <c r="AG179" s="9"/>
      <c r="AH179" s="12"/>
      <c r="AI179" s="12"/>
      <c r="AJ179" s="42"/>
      <c r="AK179" s="11"/>
      <c r="AL179" s="9"/>
      <c r="AM179" s="11"/>
      <c r="AN179" s="9"/>
      <c r="AO179" s="9"/>
      <c r="AP179" s="9"/>
      <c r="AQ179" s="50"/>
      <c r="AR179" s="11"/>
      <c r="AS179" s="49"/>
      <c r="AT179" s="12"/>
      <c r="AU179" s="9"/>
      <c r="AV179" s="9"/>
      <c r="AW179" s="9"/>
      <c r="AX179" s="9"/>
      <c r="AY179" s="12"/>
      <c r="AZ179" s="49"/>
      <c r="BA179" s="12"/>
      <c r="BB179" s="9"/>
      <c r="BC179" s="9"/>
      <c r="BD179" s="9"/>
      <c r="BE179" s="9"/>
      <c r="BF179" s="12"/>
      <c r="BG179" s="49"/>
      <c r="BH179" s="12"/>
      <c r="BI179" s="9"/>
      <c r="BJ179" s="9"/>
      <c r="BK179" s="9"/>
      <c r="BL179" s="50"/>
      <c r="BM179" s="12"/>
      <c r="BN179" s="11"/>
      <c r="BO179" s="9"/>
      <c r="BP179" s="11"/>
      <c r="BQ179" s="9"/>
      <c r="BR179" s="43"/>
      <c r="BS179" s="9"/>
      <c r="BT179" s="11"/>
      <c r="BU179" s="9"/>
      <c r="BV179" s="25"/>
      <c r="BW179" s="25"/>
      <c r="BX179" s="25"/>
      <c r="BY179" s="25"/>
      <c r="CA179" s="25"/>
      <c r="CB179" s="25"/>
    </row>
    <row r="180" spans="1:80" x14ac:dyDescent="0.2">
      <c r="A180" s="25"/>
      <c r="B180" s="2"/>
      <c r="C180" s="1"/>
      <c r="D180" s="1"/>
      <c r="E180" s="1"/>
      <c r="F180" s="2"/>
      <c r="G180" s="6"/>
      <c r="H180" s="2"/>
      <c r="I180" s="2"/>
      <c r="J180" s="3"/>
      <c r="K180" s="3"/>
      <c r="L180" s="1"/>
      <c r="M180" s="1"/>
      <c r="N180" s="1"/>
      <c r="O180" s="40"/>
      <c r="P180" s="40"/>
      <c r="Q180" s="1"/>
      <c r="R180" s="1"/>
      <c r="S180" s="2"/>
      <c r="T180" s="3"/>
      <c r="U180" s="7"/>
      <c r="V180" s="7"/>
      <c r="W180" s="7"/>
      <c r="X180" s="40"/>
      <c r="Y180" s="1"/>
      <c r="Z180" s="1"/>
      <c r="AA180" s="2"/>
      <c r="AB180" s="6"/>
      <c r="AC180" s="2"/>
      <c r="AD180" s="40"/>
      <c r="AE180" s="1"/>
      <c r="AF180" s="2"/>
      <c r="AG180" s="9"/>
      <c r="AH180" s="12"/>
      <c r="AI180" s="12"/>
      <c r="AJ180" s="42"/>
      <c r="AK180" s="11"/>
      <c r="AL180" s="9"/>
      <c r="AM180" s="11"/>
      <c r="AN180" s="9"/>
      <c r="AO180" s="9"/>
      <c r="AP180" s="9"/>
      <c r="AQ180" s="50"/>
      <c r="AR180" s="11"/>
      <c r="AS180" s="49"/>
      <c r="AT180" s="12"/>
      <c r="AU180" s="9"/>
      <c r="AV180" s="9"/>
      <c r="AW180" s="9"/>
      <c r="AX180" s="9"/>
      <c r="AY180" s="12"/>
      <c r="AZ180" s="49"/>
      <c r="BA180" s="12"/>
      <c r="BB180" s="9"/>
      <c r="BC180" s="9"/>
      <c r="BD180" s="9"/>
      <c r="BE180" s="9"/>
      <c r="BF180" s="12"/>
      <c r="BG180" s="49"/>
      <c r="BH180" s="12"/>
      <c r="BI180" s="9"/>
      <c r="BJ180" s="9"/>
      <c r="BK180" s="9"/>
      <c r="BL180" s="50"/>
      <c r="BM180" s="12"/>
      <c r="BN180" s="11"/>
      <c r="BO180" s="9"/>
      <c r="BP180" s="11"/>
      <c r="BQ180" s="9"/>
      <c r="BR180" s="43"/>
      <c r="BS180" s="9"/>
      <c r="BT180" s="11"/>
      <c r="BU180" s="9"/>
      <c r="BV180" s="25"/>
      <c r="BW180" s="25"/>
      <c r="BX180" s="25"/>
      <c r="BY180" s="25"/>
      <c r="CA180" s="25"/>
      <c r="CB180" s="25"/>
    </row>
    <row r="181" spans="1:80" x14ac:dyDescent="0.2">
      <c r="A181" s="25"/>
      <c r="B181" s="2"/>
      <c r="C181" s="1"/>
      <c r="D181" s="1"/>
      <c r="E181" s="1"/>
      <c r="F181" s="2"/>
      <c r="G181" s="6"/>
      <c r="H181" s="2"/>
      <c r="I181" s="2"/>
      <c r="J181" s="3"/>
      <c r="K181" s="3"/>
      <c r="L181" s="1"/>
      <c r="M181" s="1"/>
      <c r="N181" s="1"/>
      <c r="O181" s="40"/>
      <c r="P181" s="40"/>
      <c r="Q181" s="1"/>
      <c r="R181" s="1"/>
      <c r="S181" s="2"/>
      <c r="T181" s="3"/>
      <c r="U181" s="7"/>
      <c r="V181" s="7"/>
      <c r="W181" s="7"/>
      <c r="X181" s="40"/>
      <c r="Y181" s="1"/>
      <c r="Z181" s="1"/>
      <c r="AA181" s="2"/>
      <c r="AB181" s="6"/>
      <c r="AC181" s="2"/>
      <c r="AD181" s="40"/>
      <c r="AE181" s="1"/>
      <c r="AF181" s="2"/>
      <c r="AG181" s="9"/>
      <c r="AH181" s="12"/>
      <c r="AI181" s="12"/>
      <c r="AJ181" s="42"/>
      <c r="AK181" s="11"/>
      <c r="AL181" s="9"/>
      <c r="AM181" s="11"/>
      <c r="AN181" s="9"/>
      <c r="AO181" s="9"/>
      <c r="AP181" s="9"/>
      <c r="AQ181" s="50"/>
      <c r="AR181" s="11"/>
      <c r="AS181" s="49"/>
      <c r="AT181" s="12"/>
      <c r="AU181" s="9"/>
      <c r="AV181" s="9"/>
      <c r="AW181" s="9"/>
      <c r="AX181" s="9"/>
      <c r="AY181" s="12"/>
      <c r="AZ181" s="49"/>
      <c r="BA181" s="12"/>
      <c r="BB181" s="9"/>
      <c r="BC181" s="9"/>
      <c r="BD181" s="9"/>
      <c r="BE181" s="9"/>
      <c r="BF181" s="12"/>
      <c r="BG181" s="49"/>
      <c r="BH181" s="12"/>
      <c r="BI181" s="9"/>
      <c r="BJ181" s="9"/>
      <c r="BK181" s="9"/>
      <c r="BL181" s="50"/>
      <c r="BM181" s="12"/>
      <c r="BN181" s="11"/>
      <c r="BO181" s="9"/>
      <c r="BP181" s="11"/>
      <c r="BQ181" s="9"/>
      <c r="BR181" s="43"/>
      <c r="BS181" s="9"/>
      <c r="BT181" s="11"/>
      <c r="BU181" s="9"/>
      <c r="BV181" s="25"/>
      <c r="BW181" s="25"/>
      <c r="BX181" s="25"/>
      <c r="BY181" s="25"/>
      <c r="CA181" s="25"/>
      <c r="CB181" s="25"/>
    </row>
    <row r="182" spans="1:80" x14ac:dyDescent="0.2">
      <c r="A182" s="25"/>
      <c r="B182" s="2"/>
      <c r="C182" s="1"/>
      <c r="D182" s="1"/>
      <c r="E182" s="1"/>
      <c r="F182" s="2"/>
      <c r="G182" s="6"/>
      <c r="H182" s="2"/>
      <c r="I182" s="2"/>
      <c r="J182" s="3"/>
      <c r="K182" s="3"/>
      <c r="L182" s="1"/>
      <c r="M182" s="1"/>
      <c r="N182" s="1"/>
      <c r="O182" s="40"/>
      <c r="P182" s="40"/>
      <c r="Q182" s="1"/>
      <c r="R182" s="1"/>
      <c r="S182" s="2"/>
      <c r="T182" s="3"/>
      <c r="U182" s="7"/>
      <c r="V182" s="7"/>
      <c r="W182" s="7"/>
      <c r="X182" s="40"/>
      <c r="Y182" s="1"/>
      <c r="Z182" s="1"/>
      <c r="AA182" s="2"/>
      <c r="AB182" s="6"/>
      <c r="AC182" s="2"/>
      <c r="AD182" s="40"/>
      <c r="AE182" s="1"/>
      <c r="AF182" s="2"/>
      <c r="AG182" s="9"/>
      <c r="AH182" s="12"/>
      <c r="AI182" s="12"/>
      <c r="AJ182" s="42"/>
      <c r="AK182" s="11"/>
      <c r="AL182" s="9"/>
      <c r="AM182" s="11"/>
      <c r="AN182" s="9"/>
      <c r="AO182" s="9"/>
      <c r="AP182" s="9"/>
      <c r="AQ182" s="50"/>
      <c r="AR182" s="11"/>
      <c r="AS182" s="49"/>
      <c r="AT182" s="12"/>
      <c r="AU182" s="9"/>
      <c r="AV182" s="9"/>
      <c r="AW182" s="9"/>
      <c r="AX182" s="9"/>
      <c r="AY182" s="12"/>
      <c r="AZ182" s="49"/>
      <c r="BA182" s="12"/>
      <c r="BB182" s="9"/>
      <c r="BC182" s="9"/>
      <c r="BD182" s="9"/>
      <c r="BE182" s="9"/>
      <c r="BF182" s="12"/>
      <c r="BG182" s="49"/>
      <c r="BH182" s="12"/>
      <c r="BI182" s="9"/>
      <c r="BJ182" s="9"/>
      <c r="BK182" s="9"/>
      <c r="BL182" s="50"/>
      <c r="BM182" s="12"/>
      <c r="BN182" s="11"/>
      <c r="BO182" s="9"/>
      <c r="BP182" s="11"/>
      <c r="BQ182" s="9"/>
      <c r="BR182" s="43"/>
      <c r="BS182" s="9"/>
      <c r="BT182" s="11"/>
      <c r="BU182" s="9"/>
      <c r="BV182" s="25"/>
      <c r="BW182" s="25"/>
      <c r="BX182" s="25"/>
      <c r="BY182" s="25"/>
      <c r="CA182" s="25"/>
      <c r="CB182" s="25"/>
    </row>
    <row r="183" spans="1:80" x14ac:dyDescent="0.2">
      <c r="A183" s="25"/>
      <c r="B183" s="2"/>
      <c r="C183" s="1"/>
      <c r="D183" s="1"/>
      <c r="E183" s="1"/>
      <c r="F183" s="2"/>
      <c r="G183" s="6"/>
      <c r="H183" s="2"/>
      <c r="I183" s="2"/>
      <c r="J183" s="3"/>
      <c r="K183" s="3"/>
      <c r="L183" s="1"/>
      <c r="M183" s="1"/>
      <c r="N183" s="1"/>
      <c r="O183" s="40"/>
      <c r="P183" s="40"/>
      <c r="Q183" s="1"/>
      <c r="R183" s="1"/>
      <c r="S183" s="2"/>
      <c r="T183" s="3"/>
      <c r="U183" s="7"/>
      <c r="V183" s="7"/>
      <c r="W183" s="7"/>
      <c r="X183" s="40"/>
      <c r="Y183" s="1"/>
      <c r="Z183" s="1"/>
      <c r="AA183" s="2"/>
      <c r="AB183" s="6"/>
      <c r="AC183" s="2"/>
      <c r="AD183" s="40"/>
      <c r="AE183" s="1"/>
      <c r="AF183" s="2"/>
      <c r="AG183" s="9"/>
      <c r="AH183" s="12"/>
      <c r="AI183" s="12"/>
      <c r="AJ183" s="42"/>
      <c r="AK183" s="11"/>
      <c r="AL183" s="9"/>
      <c r="AM183" s="11"/>
      <c r="AN183" s="9"/>
      <c r="AO183" s="9"/>
      <c r="AP183" s="9"/>
      <c r="AQ183" s="50"/>
      <c r="AR183" s="11"/>
      <c r="AS183" s="49"/>
      <c r="AT183" s="12"/>
      <c r="AU183" s="9"/>
      <c r="AV183" s="9"/>
      <c r="AW183" s="9"/>
      <c r="AX183" s="9"/>
      <c r="AY183" s="12"/>
      <c r="AZ183" s="49"/>
      <c r="BA183" s="12"/>
      <c r="BB183" s="9"/>
      <c r="BC183" s="9"/>
      <c r="BD183" s="9"/>
      <c r="BE183" s="9"/>
      <c r="BF183" s="12"/>
      <c r="BG183" s="49"/>
      <c r="BH183" s="12"/>
      <c r="BI183" s="9"/>
      <c r="BJ183" s="9"/>
      <c r="BK183" s="9"/>
      <c r="BL183" s="50"/>
      <c r="BM183" s="12"/>
      <c r="BN183" s="11"/>
      <c r="BO183" s="9"/>
      <c r="BP183" s="11"/>
      <c r="BQ183" s="9"/>
      <c r="BR183" s="43"/>
      <c r="BS183" s="9"/>
      <c r="BT183" s="11"/>
      <c r="BU183" s="9"/>
      <c r="BV183" s="25"/>
      <c r="BW183" s="25"/>
      <c r="BX183" s="25"/>
      <c r="BY183" s="25"/>
      <c r="CA183" s="25"/>
      <c r="CB183" s="25"/>
    </row>
    <row r="184" spans="1:80" x14ac:dyDescent="0.2">
      <c r="A184" s="25"/>
      <c r="B184" s="2"/>
      <c r="C184" s="1"/>
      <c r="D184" s="1"/>
      <c r="E184" s="1"/>
      <c r="F184" s="2"/>
      <c r="G184" s="6"/>
      <c r="H184" s="2"/>
      <c r="I184" s="2"/>
      <c r="J184" s="3"/>
      <c r="K184" s="3"/>
      <c r="L184" s="1"/>
      <c r="M184" s="1"/>
      <c r="N184" s="1"/>
      <c r="O184" s="40"/>
      <c r="P184" s="40"/>
      <c r="Q184" s="1"/>
      <c r="R184" s="1"/>
      <c r="S184" s="2"/>
      <c r="T184" s="3"/>
      <c r="U184" s="7"/>
      <c r="V184" s="7"/>
      <c r="W184" s="7"/>
      <c r="X184" s="40"/>
      <c r="Y184" s="1"/>
      <c r="Z184" s="1"/>
      <c r="AA184" s="2"/>
      <c r="AB184" s="6"/>
      <c r="AC184" s="2"/>
      <c r="AD184" s="40"/>
      <c r="AE184" s="1"/>
      <c r="AF184" s="2"/>
      <c r="AG184" s="9"/>
      <c r="AH184" s="12"/>
      <c r="AI184" s="12"/>
      <c r="AJ184" s="42"/>
      <c r="AK184" s="11"/>
      <c r="AL184" s="9"/>
      <c r="AM184" s="11"/>
      <c r="AN184" s="9"/>
      <c r="AO184" s="9"/>
      <c r="AP184" s="9"/>
      <c r="AQ184" s="50"/>
      <c r="AR184" s="11"/>
      <c r="AS184" s="49"/>
      <c r="AT184" s="12"/>
      <c r="AU184" s="9"/>
      <c r="AV184" s="9"/>
      <c r="AW184" s="9"/>
      <c r="AX184" s="9"/>
      <c r="AY184" s="12"/>
      <c r="AZ184" s="49"/>
      <c r="BA184" s="12"/>
      <c r="BB184" s="9"/>
      <c r="BC184" s="9"/>
      <c r="BD184" s="9"/>
      <c r="BE184" s="9"/>
      <c r="BF184" s="12"/>
      <c r="BG184" s="49"/>
      <c r="BH184" s="12"/>
      <c r="BI184" s="9"/>
      <c r="BJ184" s="9"/>
      <c r="BK184" s="9"/>
      <c r="BL184" s="50"/>
      <c r="BM184" s="12"/>
      <c r="BN184" s="11"/>
      <c r="BO184" s="9"/>
      <c r="BP184" s="11"/>
      <c r="BQ184" s="9"/>
      <c r="BR184" s="43"/>
      <c r="BS184" s="9"/>
      <c r="BT184" s="11"/>
      <c r="BU184" s="9"/>
      <c r="BV184" s="25"/>
      <c r="BW184" s="25"/>
      <c r="BX184" s="25"/>
      <c r="BY184" s="25"/>
      <c r="CA184" s="25"/>
      <c r="CB184" s="25"/>
    </row>
    <row r="185" spans="1:80" x14ac:dyDescent="0.2">
      <c r="A185" s="25"/>
      <c r="B185" s="2"/>
      <c r="C185" s="1"/>
      <c r="D185" s="1"/>
      <c r="E185" s="1"/>
      <c r="F185" s="2"/>
      <c r="G185" s="6"/>
      <c r="H185" s="2"/>
      <c r="I185" s="2"/>
      <c r="J185" s="3"/>
      <c r="K185" s="3"/>
      <c r="L185" s="1"/>
      <c r="M185" s="1"/>
      <c r="N185" s="1"/>
      <c r="O185" s="40"/>
      <c r="P185" s="40"/>
      <c r="Q185" s="1"/>
      <c r="R185" s="1"/>
      <c r="S185" s="2"/>
      <c r="T185" s="3"/>
      <c r="U185" s="7"/>
      <c r="V185" s="7"/>
      <c r="W185" s="7"/>
      <c r="X185" s="40"/>
      <c r="Y185" s="1"/>
      <c r="Z185" s="1"/>
      <c r="AA185" s="2"/>
      <c r="AB185" s="6"/>
      <c r="AC185" s="2"/>
      <c r="AD185" s="40"/>
      <c r="AE185" s="1"/>
      <c r="AF185" s="2"/>
      <c r="AG185" s="9"/>
      <c r="AH185" s="12"/>
      <c r="AI185" s="12"/>
      <c r="AJ185" s="42"/>
      <c r="AK185" s="11"/>
      <c r="AL185" s="9"/>
      <c r="AM185" s="11"/>
      <c r="AN185" s="9"/>
      <c r="AO185" s="9"/>
      <c r="AP185" s="9"/>
      <c r="AQ185" s="50"/>
      <c r="AR185" s="11"/>
      <c r="AS185" s="49"/>
      <c r="AT185" s="12"/>
      <c r="AU185" s="9"/>
      <c r="AV185" s="9"/>
      <c r="AW185" s="9"/>
      <c r="AX185" s="9"/>
      <c r="AY185" s="12"/>
      <c r="AZ185" s="49"/>
      <c r="BA185" s="12"/>
      <c r="BB185" s="9"/>
      <c r="BC185" s="9"/>
      <c r="BD185" s="9"/>
      <c r="BE185" s="9"/>
      <c r="BF185" s="12"/>
      <c r="BG185" s="49"/>
      <c r="BH185" s="12"/>
      <c r="BI185" s="9"/>
      <c r="BJ185" s="9"/>
      <c r="BK185" s="9"/>
      <c r="BL185" s="50"/>
      <c r="BM185" s="12"/>
      <c r="BN185" s="11"/>
      <c r="BO185" s="9"/>
      <c r="BP185" s="11"/>
      <c r="BQ185" s="9"/>
      <c r="BR185" s="43"/>
      <c r="BS185" s="9"/>
      <c r="BT185" s="11"/>
      <c r="BU185" s="9"/>
      <c r="BV185" s="25"/>
      <c r="BW185" s="25"/>
      <c r="BX185" s="25"/>
      <c r="BY185" s="25"/>
      <c r="CA185" s="25"/>
      <c r="CB185" s="25"/>
    </row>
    <row r="186" spans="1:80" x14ac:dyDescent="0.2">
      <c r="A186" s="25"/>
      <c r="B186" s="2"/>
      <c r="C186" s="1"/>
      <c r="D186" s="1"/>
      <c r="E186" s="1"/>
      <c r="F186" s="2"/>
      <c r="G186" s="6"/>
      <c r="H186" s="2"/>
      <c r="I186" s="2"/>
      <c r="J186" s="3"/>
      <c r="K186" s="3"/>
      <c r="L186" s="1"/>
      <c r="M186" s="1"/>
      <c r="N186" s="1"/>
      <c r="O186" s="40"/>
      <c r="P186" s="40"/>
      <c r="Q186" s="1"/>
      <c r="R186" s="1"/>
      <c r="S186" s="2"/>
      <c r="T186" s="3"/>
      <c r="U186" s="7"/>
      <c r="V186" s="7"/>
      <c r="W186" s="7"/>
      <c r="X186" s="40"/>
      <c r="Y186" s="1"/>
      <c r="Z186" s="1"/>
      <c r="AA186" s="2"/>
      <c r="AB186" s="6"/>
      <c r="AC186" s="2"/>
      <c r="AD186" s="40"/>
      <c r="AE186" s="1"/>
      <c r="AF186" s="2"/>
      <c r="AG186" s="9"/>
      <c r="AH186" s="12"/>
      <c r="AI186" s="12"/>
      <c r="AJ186" s="42"/>
      <c r="AK186" s="11"/>
      <c r="AL186" s="9"/>
      <c r="AM186" s="11"/>
      <c r="AN186" s="9"/>
      <c r="AO186" s="9"/>
      <c r="AP186" s="9"/>
      <c r="AQ186" s="50"/>
      <c r="AR186" s="11"/>
      <c r="AS186" s="49"/>
      <c r="AT186" s="12"/>
      <c r="AU186" s="9"/>
      <c r="AV186" s="9"/>
      <c r="AW186" s="9"/>
      <c r="AX186" s="9"/>
      <c r="AY186" s="12"/>
      <c r="AZ186" s="49"/>
      <c r="BA186" s="12"/>
      <c r="BB186" s="9"/>
      <c r="BC186" s="9"/>
      <c r="BD186" s="9"/>
      <c r="BE186" s="9"/>
      <c r="BF186" s="12"/>
      <c r="BG186" s="49"/>
      <c r="BH186" s="12"/>
      <c r="BI186" s="9"/>
      <c r="BJ186" s="9"/>
      <c r="BK186" s="9"/>
      <c r="BL186" s="50"/>
      <c r="BM186" s="12"/>
      <c r="BN186" s="11"/>
      <c r="BO186" s="9"/>
      <c r="BP186" s="11"/>
      <c r="BQ186" s="9"/>
      <c r="BR186" s="43"/>
      <c r="BS186" s="9"/>
      <c r="BT186" s="11"/>
      <c r="BU186" s="9"/>
      <c r="BV186" s="25"/>
      <c r="BW186" s="25"/>
      <c r="BX186" s="25"/>
      <c r="BY186" s="25"/>
      <c r="CA186" s="25"/>
      <c r="CB186" s="25"/>
    </row>
    <row r="187" spans="1:80" x14ac:dyDescent="0.2">
      <c r="A187" s="25"/>
      <c r="B187" s="2"/>
      <c r="C187" s="1"/>
      <c r="D187" s="1"/>
      <c r="E187" s="1"/>
      <c r="F187" s="2"/>
      <c r="G187" s="6"/>
      <c r="H187" s="2"/>
      <c r="I187" s="2"/>
      <c r="J187" s="3"/>
      <c r="K187" s="3"/>
      <c r="L187" s="1"/>
      <c r="M187" s="1"/>
      <c r="N187" s="1"/>
      <c r="O187" s="40"/>
      <c r="P187" s="40"/>
      <c r="Q187" s="1"/>
      <c r="R187" s="1"/>
      <c r="S187" s="2"/>
      <c r="T187" s="3"/>
      <c r="U187" s="7"/>
      <c r="V187" s="7"/>
      <c r="W187" s="7"/>
      <c r="X187" s="40"/>
      <c r="Y187" s="1"/>
      <c r="Z187" s="1"/>
      <c r="AA187" s="2"/>
      <c r="AB187" s="6"/>
      <c r="AC187" s="2"/>
      <c r="AD187" s="40"/>
      <c r="AE187" s="1"/>
      <c r="AF187" s="2"/>
      <c r="AG187" s="9"/>
      <c r="AH187" s="12"/>
      <c r="AI187" s="12"/>
      <c r="AJ187" s="42"/>
      <c r="AK187" s="11"/>
      <c r="AL187" s="9"/>
      <c r="AM187" s="11"/>
      <c r="AN187" s="9"/>
      <c r="AO187" s="9"/>
      <c r="AP187" s="9"/>
      <c r="AQ187" s="50"/>
      <c r="AR187" s="11"/>
      <c r="AS187" s="49"/>
      <c r="AT187" s="12"/>
      <c r="AU187" s="9"/>
      <c r="AV187" s="9"/>
      <c r="AW187" s="9"/>
      <c r="AX187" s="9"/>
      <c r="AY187" s="12"/>
      <c r="AZ187" s="49"/>
      <c r="BA187" s="12"/>
      <c r="BB187" s="9"/>
      <c r="BC187" s="9"/>
      <c r="BD187" s="9"/>
      <c r="BE187" s="9"/>
      <c r="BF187" s="12"/>
      <c r="BG187" s="49"/>
      <c r="BH187" s="12"/>
      <c r="BI187" s="9"/>
      <c r="BJ187" s="9"/>
      <c r="BK187" s="9"/>
      <c r="BL187" s="50"/>
      <c r="BM187" s="12"/>
      <c r="BN187" s="11"/>
      <c r="BO187" s="9"/>
      <c r="BP187" s="11"/>
      <c r="BQ187" s="9"/>
      <c r="BR187" s="43"/>
      <c r="BS187" s="9"/>
      <c r="BT187" s="11"/>
      <c r="BU187" s="9"/>
      <c r="BV187" s="25"/>
      <c r="BW187" s="25"/>
      <c r="BX187" s="25"/>
      <c r="BY187" s="25"/>
      <c r="CA187" s="25"/>
      <c r="CB187" s="25"/>
    </row>
    <row r="188" spans="1:80" x14ac:dyDescent="0.2">
      <c r="A188" s="25"/>
      <c r="B188" s="2"/>
      <c r="C188" s="1"/>
      <c r="D188" s="1"/>
      <c r="E188" s="1"/>
      <c r="F188" s="2"/>
      <c r="G188" s="6"/>
      <c r="H188" s="2"/>
      <c r="I188" s="2"/>
      <c r="J188" s="3"/>
      <c r="K188" s="3"/>
      <c r="L188" s="1"/>
      <c r="M188" s="1"/>
      <c r="N188" s="1"/>
      <c r="O188" s="40"/>
      <c r="P188" s="40"/>
      <c r="Q188" s="1"/>
      <c r="R188" s="1"/>
      <c r="S188" s="2"/>
      <c r="T188" s="3"/>
      <c r="U188" s="7"/>
      <c r="V188" s="7"/>
      <c r="W188" s="7"/>
      <c r="X188" s="40"/>
      <c r="Y188" s="1"/>
      <c r="Z188" s="1"/>
      <c r="AA188" s="2"/>
      <c r="AB188" s="6"/>
      <c r="AC188" s="2"/>
      <c r="AD188" s="40"/>
      <c r="AE188" s="1"/>
      <c r="AF188" s="2"/>
      <c r="AG188" s="9"/>
      <c r="AH188" s="12"/>
      <c r="AI188" s="12"/>
      <c r="AJ188" s="42"/>
      <c r="AK188" s="11"/>
      <c r="AL188" s="9"/>
      <c r="AM188" s="11"/>
      <c r="AN188" s="9"/>
      <c r="AO188" s="9"/>
      <c r="AP188" s="9"/>
      <c r="AQ188" s="50"/>
      <c r="AR188" s="11"/>
      <c r="AS188" s="49"/>
      <c r="AT188" s="12"/>
      <c r="AU188" s="9"/>
      <c r="AV188" s="9"/>
      <c r="AW188" s="9"/>
      <c r="AX188" s="9"/>
      <c r="AY188" s="12"/>
      <c r="AZ188" s="49"/>
      <c r="BA188" s="12"/>
      <c r="BB188" s="9"/>
      <c r="BC188" s="9"/>
      <c r="BD188" s="9"/>
      <c r="BE188" s="9"/>
      <c r="BF188" s="12"/>
      <c r="BG188" s="49"/>
      <c r="BH188" s="12"/>
      <c r="BI188" s="9"/>
      <c r="BJ188" s="9"/>
      <c r="BK188" s="9"/>
      <c r="BL188" s="50"/>
      <c r="BM188" s="12"/>
      <c r="BN188" s="11"/>
      <c r="BO188" s="9"/>
      <c r="BP188" s="11"/>
      <c r="BQ188" s="9"/>
      <c r="BR188" s="43"/>
      <c r="BS188" s="9"/>
      <c r="BT188" s="11"/>
      <c r="BU188" s="9"/>
      <c r="BV188" s="25"/>
      <c r="BW188" s="25"/>
      <c r="BX188" s="25"/>
      <c r="BY188" s="25"/>
      <c r="CA188" s="25"/>
      <c r="CB188" s="25"/>
    </row>
    <row r="189" spans="1:80" x14ac:dyDescent="0.2">
      <c r="A189" s="25"/>
      <c r="B189" s="2"/>
      <c r="C189" s="1"/>
      <c r="D189" s="1"/>
      <c r="E189" s="1"/>
      <c r="F189" s="2"/>
      <c r="G189" s="6"/>
      <c r="H189" s="2"/>
      <c r="I189" s="2"/>
      <c r="J189" s="3"/>
      <c r="K189" s="3"/>
      <c r="L189" s="1"/>
      <c r="M189" s="1"/>
      <c r="N189" s="1"/>
      <c r="O189" s="40"/>
      <c r="P189" s="40"/>
      <c r="Q189" s="1"/>
      <c r="R189" s="1"/>
      <c r="S189" s="2"/>
      <c r="T189" s="3"/>
      <c r="U189" s="7"/>
      <c r="V189" s="7"/>
      <c r="W189" s="7"/>
      <c r="X189" s="40"/>
      <c r="Y189" s="1"/>
      <c r="Z189" s="1"/>
      <c r="AA189" s="2"/>
      <c r="AB189" s="6"/>
      <c r="AC189" s="2"/>
      <c r="AD189" s="40"/>
      <c r="AE189" s="1"/>
      <c r="AF189" s="2"/>
      <c r="AG189" s="9"/>
      <c r="AH189" s="12"/>
      <c r="AI189" s="12"/>
      <c r="AJ189" s="42"/>
      <c r="AK189" s="11"/>
      <c r="AL189" s="9"/>
      <c r="AM189" s="11"/>
      <c r="AN189" s="9"/>
      <c r="AO189" s="9"/>
      <c r="AP189" s="9"/>
      <c r="AQ189" s="50"/>
      <c r="AR189" s="11"/>
      <c r="AS189" s="49"/>
      <c r="AT189" s="12"/>
      <c r="AU189" s="9"/>
      <c r="AV189" s="9"/>
      <c r="AW189" s="9"/>
      <c r="AX189" s="9"/>
      <c r="AY189" s="12"/>
      <c r="AZ189" s="49"/>
      <c r="BA189" s="12"/>
      <c r="BB189" s="9"/>
      <c r="BC189" s="9"/>
      <c r="BD189" s="9"/>
      <c r="BE189" s="9"/>
      <c r="BF189" s="12"/>
      <c r="BG189" s="49"/>
      <c r="BH189" s="12"/>
      <c r="BI189" s="9"/>
      <c r="BJ189" s="9"/>
      <c r="BK189" s="9"/>
      <c r="BL189" s="50"/>
      <c r="BM189" s="12"/>
      <c r="BN189" s="11"/>
      <c r="BO189" s="9"/>
      <c r="BP189" s="11"/>
      <c r="BQ189" s="9"/>
      <c r="BR189" s="43"/>
      <c r="BS189" s="9"/>
      <c r="BT189" s="11"/>
      <c r="BU189" s="9"/>
      <c r="BV189" s="25"/>
      <c r="BW189" s="25"/>
      <c r="BX189" s="25"/>
      <c r="BY189" s="25"/>
      <c r="CA189" s="25"/>
      <c r="CB189" s="25"/>
    </row>
    <row r="190" spans="1:80" x14ac:dyDescent="0.2">
      <c r="A190" s="25"/>
      <c r="B190" s="2"/>
      <c r="C190" s="1"/>
      <c r="D190" s="1"/>
      <c r="E190" s="1"/>
      <c r="F190" s="2"/>
      <c r="G190" s="6"/>
      <c r="H190" s="2"/>
      <c r="I190" s="2"/>
      <c r="J190" s="3"/>
      <c r="K190" s="3"/>
      <c r="L190" s="1"/>
      <c r="M190" s="1"/>
      <c r="N190" s="1"/>
      <c r="O190" s="40"/>
      <c r="P190" s="40"/>
      <c r="Q190" s="1"/>
      <c r="R190" s="1"/>
      <c r="S190" s="2"/>
      <c r="T190" s="3"/>
      <c r="U190" s="7"/>
      <c r="V190" s="7"/>
      <c r="W190" s="7"/>
      <c r="X190" s="40"/>
      <c r="Y190" s="1"/>
      <c r="Z190" s="1"/>
      <c r="AA190" s="2"/>
      <c r="AB190" s="6"/>
      <c r="AC190" s="2"/>
      <c r="AD190" s="40"/>
      <c r="AE190" s="1"/>
      <c r="AF190" s="2"/>
      <c r="AG190" s="9"/>
      <c r="AH190" s="12"/>
      <c r="AI190" s="12"/>
      <c r="AJ190" s="42"/>
      <c r="AK190" s="11"/>
      <c r="AL190" s="9"/>
      <c r="AM190" s="11"/>
      <c r="AN190" s="9"/>
      <c r="AO190" s="9"/>
      <c r="AP190" s="9"/>
      <c r="AQ190" s="50"/>
      <c r="AR190" s="11"/>
      <c r="AS190" s="49"/>
      <c r="AT190" s="12"/>
      <c r="AU190" s="9"/>
      <c r="AV190" s="9"/>
      <c r="AW190" s="9"/>
      <c r="AX190" s="9"/>
      <c r="AY190" s="12"/>
      <c r="AZ190" s="49"/>
      <c r="BA190" s="12"/>
      <c r="BB190" s="9"/>
      <c r="BC190" s="9"/>
      <c r="BD190" s="9"/>
      <c r="BE190" s="9"/>
      <c r="BF190" s="12"/>
      <c r="BG190" s="49"/>
      <c r="BH190" s="12"/>
      <c r="BI190" s="9"/>
      <c r="BJ190" s="9"/>
      <c r="BK190" s="9"/>
      <c r="BL190" s="50"/>
      <c r="BM190" s="12"/>
      <c r="BN190" s="11"/>
      <c r="BO190" s="9"/>
      <c r="BP190" s="11"/>
      <c r="BQ190" s="9"/>
      <c r="BR190" s="43"/>
      <c r="BS190" s="9"/>
      <c r="BT190" s="11"/>
      <c r="BU190" s="9"/>
      <c r="BV190" s="25"/>
      <c r="BW190" s="25"/>
      <c r="BX190" s="25"/>
      <c r="BY190" s="25"/>
      <c r="CA190" s="25"/>
      <c r="CB190" s="25"/>
    </row>
    <row r="191" spans="1:80" x14ac:dyDescent="0.2">
      <c r="A191" s="25"/>
      <c r="B191" s="2"/>
      <c r="C191" s="1"/>
      <c r="D191" s="1"/>
      <c r="E191" s="1"/>
      <c r="F191" s="2"/>
      <c r="G191" s="6"/>
      <c r="H191" s="2"/>
      <c r="I191" s="2"/>
      <c r="J191" s="3"/>
      <c r="K191" s="3"/>
      <c r="L191" s="1"/>
      <c r="M191" s="1"/>
      <c r="N191" s="1"/>
      <c r="O191" s="40"/>
      <c r="P191" s="40"/>
      <c r="Q191" s="1"/>
      <c r="R191" s="1"/>
      <c r="S191" s="2"/>
      <c r="T191" s="3"/>
      <c r="U191" s="7"/>
      <c r="V191" s="7"/>
      <c r="W191" s="7"/>
      <c r="X191" s="40"/>
      <c r="Y191" s="1"/>
      <c r="Z191" s="1"/>
      <c r="AA191" s="2"/>
      <c r="AB191" s="6"/>
      <c r="AC191" s="2"/>
      <c r="AD191" s="40"/>
      <c r="AE191" s="1"/>
      <c r="AF191" s="2"/>
      <c r="AG191" s="9"/>
      <c r="AH191" s="12"/>
      <c r="AI191" s="12"/>
      <c r="AJ191" s="42"/>
      <c r="AK191" s="11"/>
      <c r="AL191" s="9"/>
      <c r="AM191" s="11"/>
      <c r="AN191" s="9"/>
      <c r="AO191" s="9"/>
      <c r="AP191" s="9"/>
      <c r="AQ191" s="50"/>
      <c r="AR191" s="11"/>
      <c r="AS191" s="49"/>
      <c r="AT191" s="12"/>
      <c r="AU191" s="9"/>
      <c r="AV191" s="9"/>
      <c r="AW191" s="9"/>
      <c r="AX191" s="9"/>
      <c r="AY191" s="12"/>
      <c r="AZ191" s="49"/>
      <c r="BA191" s="12"/>
      <c r="BB191" s="9"/>
      <c r="BC191" s="9"/>
      <c r="BD191" s="9"/>
      <c r="BE191" s="9"/>
      <c r="BF191" s="12"/>
      <c r="BG191" s="49"/>
      <c r="BH191" s="12"/>
      <c r="BI191" s="9"/>
      <c r="BJ191" s="9"/>
      <c r="BK191" s="9"/>
      <c r="BL191" s="50"/>
      <c r="BM191" s="12"/>
      <c r="BN191" s="11"/>
      <c r="BO191" s="9"/>
      <c r="BP191" s="11"/>
      <c r="BQ191" s="9"/>
      <c r="BR191" s="43"/>
      <c r="BS191" s="9"/>
      <c r="BT191" s="11"/>
      <c r="BU191" s="9"/>
      <c r="BV191" s="25"/>
      <c r="BW191" s="25"/>
      <c r="BX191" s="25"/>
      <c r="BY191" s="25"/>
      <c r="CA191" s="25"/>
      <c r="CB191" s="25"/>
    </row>
    <row r="192" spans="1:80" x14ac:dyDescent="0.2">
      <c r="A192" s="25"/>
      <c r="B192" s="2"/>
      <c r="C192" s="1"/>
      <c r="D192" s="1"/>
      <c r="E192" s="1"/>
      <c r="F192" s="2"/>
      <c r="G192" s="6"/>
      <c r="H192" s="2"/>
      <c r="I192" s="2"/>
      <c r="J192" s="3"/>
      <c r="K192" s="3"/>
      <c r="L192" s="1"/>
      <c r="M192" s="1"/>
      <c r="N192" s="1"/>
      <c r="O192" s="40"/>
      <c r="P192" s="40"/>
      <c r="Q192" s="1"/>
      <c r="R192" s="1"/>
      <c r="S192" s="2"/>
      <c r="T192" s="3"/>
      <c r="U192" s="7"/>
      <c r="V192" s="7"/>
      <c r="W192" s="7"/>
      <c r="X192" s="40"/>
      <c r="Y192" s="1"/>
      <c r="Z192" s="1"/>
      <c r="AA192" s="2"/>
      <c r="AB192" s="6"/>
      <c r="AC192" s="2"/>
      <c r="AD192" s="40"/>
      <c r="AE192" s="1"/>
      <c r="AF192" s="2"/>
      <c r="AG192" s="9"/>
      <c r="AH192" s="12"/>
      <c r="AI192" s="12"/>
      <c r="AJ192" s="42"/>
      <c r="AK192" s="11"/>
      <c r="AL192" s="9"/>
      <c r="AM192" s="11"/>
      <c r="AN192" s="9"/>
      <c r="AO192" s="9"/>
      <c r="AP192" s="9"/>
      <c r="AQ192" s="50"/>
      <c r="AR192" s="11"/>
      <c r="AS192" s="49"/>
      <c r="AT192" s="12"/>
      <c r="AU192" s="9"/>
      <c r="AV192" s="9"/>
      <c r="AW192" s="9"/>
      <c r="AX192" s="9"/>
      <c r="AY192" s="12"/>
      <c r="AZ192" s="49"/>
      <c r="BA192" s="12"/>
      <c r="BB192" s="9"/>
      <c r="BC192" s="9"/>
      <c r="BD192" s="9"/>
      <c r="BE192" s="9"/>
      <c r="BF192" s="12"/>
      <c r="BG192" s="49"/>
      <c r="BH192" s="12"/>
      <c r="BI192" s="9"/>
      <c r="BJ192" s="9"/>
      <c r="BK192" s="9"/>
      <c r="BL192" s="50"/>
      <c r="BM192" s="12"/>
      <c r="BN192" s="11"/>
      <c r="BO192" s="9"/>
      <c r="BP192" s="11"/>
      <c r="BQ192" s="9"/>
      <c r="BR192" s="43"/>
      <c r="BS192" s="9"/>
      <c r="BT192" s="11"/>
      <c r="BU192" s="9"/>
      <c r="BV192" s="25"/>
      <c r="BW192" s="25"/>
      <c r="BX192" s="25"/>
      <c r="BY192" s="25"/>
      <c r="CA192" s="25"/>
      <c r="CB192" s="25"/>
    </row>
    <row r="193" spans="1:80" x14ac:dyDescent="0.2">
      <c r="A193" s="25"/>
      <c r="B193" s="2"/>
      <c r="C193" s="1"/>
      <c r="D193" s="1"/>
      <c r="E193" s="1"/>
      <c r="F193" s="2"/>
      <c r="G193" s="6"/>
      <c r="H193" s="2"/>
      <c r="I193" s="2"/>
      <c r="J193" s="3"/>
      <c r="K193" s="3"/>
      <c r="L193" s="1"/>
      <c r="M193" s="1"/>
      <c r="N193" s="1"/>
      <c r="O193" s="40"/>
      <c r="P193" s="40"/>
      <c r="Q193" s="1"/>
      <c r="R193" s="1"/>
      <c r="S193" s="2"/>
      <c r="T193" s="3"/>
      <c r="U193" s="7"/>
      <c r="V193" s="7"/>
      <c r="W193" s="7"/>
      <c r="X193" s="40"/>
      <c r="Y193" s="1"/>
      <c r="Z193" s="1"/>
      <c r="AA193" s="2"/>
      <c r="AB193" s="6"/>
      <c r="AC193" s="2"/>
      <c r="AD193" s="40"/>
      <c r="AE193" s="1"/>
      <c r="AF193" s="2"/>
      <c r="AG193" s="9"/>
      <c r="AH193" s="12"/>
      <c r="AI193" s="12"/>
      <c r="AJ193" s="42"/>
      <c r="AK193" s="11"/>
      <c r="AL193" s="9"/>
      <c r="AM193" s="11"/>
      <c r="AN193" s="9"/>
      <c r="AO193" s="9"/>
      <c r="AP193" s="9"/>
      <c r="AQ193" s="50"/>
      <c r="AR193" s="11"/>
      <c r="AS193" s="49"/>
      <c r="AT193" s="12"/>
      <c r="AU193" s="9"/>
      <c r="AV193" s="9"/>
      <c r="AW193" s="9"/>
      <c r="AX193" s="9"/>
      <c r="AY193" s="12"/>
      <c r="AZ193" s="49"/>
      <c r="BA193" s="12"/>
      <c r="BB193" s="9"/>
      <c r="BC193" s="9"/>
      <c r="BD193" s="9"/>
      <c r="BE193" s="9"/>
      <c r="BF193" s="12"/>
      <c r="BG193" s="49"/>
      <c r="BH193" s="12"/>
      <c r="BI193" s="9"/>
      <c r="BJ193" s="9"/>
      <c r="BK193" s="9"/>
      <c r="BL193" s="50"/>
      <c r="BM193" s="12"/>
      <c r="BN193" s="11"/>
      <c r="BO193" s="9"/>
      <c r="BP193" s="11"/>
      <c r="BQ193" s="9"/>
      <c r="BR193" s="43"/>
      <c r="BS193" s="9"/>
      <c r="BT193" s="11"/>
      <c r="BU193" s="9"/>
      <c r="BV193" s="25"/>
      <c r="BW193" s="25"/>
      <c r="BX193" s="25"/>
      <c r="BY193" s="25"/>
      <c r="CA193" s="25"/>
      <c r="CB193" s="25"/>
    </row>
    <row r="194" spans="1:80" x14ac:dyDescent="0.2">
      <c r="A194" s="25"/>
      <c r="B194" s="2"/>
      <c r="C194" s="1"/>
      <c r="D194" s="1"/>
      <c r="E194" s="1"/>
      <c r="F194" s="2"/>
      <c r="G194" s="6"/>
      <c r="H194" s="2"/>
      <c r="I194" s="2"/>
      <c r="J194" s="3"/>
      <c r="K194" s="3"/>
      <c r="L194" s="1"/>
      <c r="M194" s="1"/>
      <c r="N194" s="1"/>
      <c r="O194" s="40"/>
      <c r="P194" s="40"/>
      <c r="Q194" s="1"/>
      <c r="R194" s="1"/>
      <c r="S194" s="2"/>
      <c r="T194" s="3"/>
      <c r="U194" s="7"/>
      <c r="V194" s="7"/>
      <c r="W194" s="7"/>
      <c r="X194" s="40"/>
      <c r="Y194" s="1"/>
      <c r="Z194" s="1"/>
      <c r="AA194" s="2"/>
      <c r="AB194" s="6"/>
      <c r="AC194" s="2"/>
      <c r="AD194" s="40"/>
      <c r="AE194" s="1"/>
      <c r="AF194" s="2"/>
      <c r="AG194" s="9"/>
      <c r="AH194" s="12"/>
      <c r="AI194" s="12"/>
      <c r="AJ194" s="42"/>
      <c r="AK194" s="11"/>
      <c r="AL194" s="9"/>
      <c r="AM194" s="11"/>
      <c r="AN194" s="9"/>
      <c r="AO194" s="9"/>
      <c r="AP194" s="9"/>
      <c r="AQ194" s="50"/>
      <c r="AR194" s="11"/>
      <c r="AS194" s="49"/>
      <c r="AT194" s="12"/>
      <c r="AU194" s="9"/>
      <c r="AV194" s="9"/>
      <c r="AW194" s="9"/>
      <c r="AX194" s="9"/>
      <c r="AY194" s="12"/>
      <c r="AZ194" s="49"/>
      <c r="BA194" s="12"/>
      <c r="BB194" s="9"/>
      <c r="BC194" s="9"/>
      <c r="BD194" s="9"/>
      <c r="BE194" s="9"/>
      <c r="BF194" s="12"/>
      <c r="BG194" s="49"/>
      <c r="BH194" s="12"/>
      <c r="BI194" s="9"/>
      <c r="BJ194" s="9"/>
      <c r="BK194" s="9"/>
      <c r="BL194" s="50"/>
      <c r="BM194" s="12"/>
      <c r="BN194" s="11"/>
      <c r="BO194" s="9"/>
      <c r="BP194" s="11"/>
      <c r="BQ194" s="9"/>
      <c r="BR194" s="43"/>
      <c r="BS194" s="9"/>
      <c r="BT194" s="11"/>
      <c r="BU194" s="9"/>
      <c r="BV194" s="25"/>
      <c r="BW194" s="25"/>
      <c r="BX194" s="25"/>
      <c r="BY194" s="25"/>
      <c r="CA194" s="25"/>
      <c r="CB194" s="25"/>
    </row>
    <row r="195" spans="1:80" x14ac:dyDescent="0.2">
      <c r="A195" s="25"/>
      <c r="B195" s="2"/>
      <c r="C195" s="1"/>
      <c r="D195" s="1"/>
      <c r="E195" s="1"/>
      <c r="F195" s="2"/>
      <c r="G195" s="6"/>
      <c r="H195" s="2"/>
      <c r="I195" s="2"/>
      <c r="J195" s="3"/>
      <c r="K195" s="3"/>
      <c r="L195" s="1"/>
      <c r="M195" s="1"/>
      <c r="N195" s="1"/>
      <c r="O195" s="40"/>
      <c r="P195" s="40"/>
      <c r="Q195" s="1"/>
      <c r="R195" s="1"/>
      <c r="S195" s="2"/>
      <c r="T195" s="3"/>
      <c r="U195" s="7"/>
      <c r="V195" s="7"/>
      <c r="W195" s="7"/>
      <c r="X195" s="40"/>
      <c r="Y195" s="1"/>
      <c r="Z195" s="1"/>
      <c r="AA195" s="2"/>
      <c r="AB195" s="6"/>
      <c r="AC195" s="2"/>
      <c r="AD195" s="40"/>
      <c r="AE195" s="1"/>
      <c r="AF195" s="2"/>
      <c r="AG195" s="9"/>
      <c r="AH195" s="12"/>
      <c r="AI195" s="12"/>
      <c r="AJ195" s="42"/>
      <c r="AK195" s="11"/>
      <c r="AL195" s="9"/>
      <c r="AM195" s="11"/>
      <c r="AN195" s="9"/>
      <c r="AO195" s="9"/>
      <c r="AP195" s="9"/>
      <c r="AQ195" s="50"/>
      <c r="AR195" s="11"/>
      <c r="AS195" s="49"/>
      <c r="AT195" s="12"/>
      <c r="AU195" s="9"/>
      <c r="AV195" s="9"/>
      <c r="AW195" s="9"/>
      <c r="AX195" s="9"/>
      <c r="AY195" s="12"/>
      <c r="AZ195" s="49"/>
      <c r="BA195" s="12"/>
      <c r="BB195" s="9"/>
      <c r="BC195" s="9"/>
      <c r="BD195" s="9"/>
      <c r="BE195" s="9"/>
      <c r="BF195" s="12"/>
      <c r="BG195" s="49"/>
      <c r="BH195" s="12"/>
      <c r="BI195" s="9"/>
      <c r="BJ195" s="9"/>
      <c r="BK195" s="9"/>
      <c r="BL195" s="50"/>
      <c r="BM195" s="12"/>
      <c r="BN195" s="11"/>
      <c r="BO195" s="9"/>
      <c r="BP195" s="11"/>
      <c r="BQ195" s="9"/>
      <c r="BR195" s="43"/>
      <c r="BS195" s="9"/>
      <c r="BT195" s="11"/>
      <c r="BU195" s="9"/>
      <c r="BV195" s="25"/>
      <c r="BW195" s="25"/>
      <c r="BX195" s="25"/>
      <c r="BY195" s="25"/>
      <c r="CA195" s="25"/>
      <c r="CB195" s="25"/>
    </row>
    <row r="196" spans="1:80" x14ac:dyDescent="0.2">
      <c r="A196" s="25"/>
      <c r="B196" s="2"/>
      <c r="C196" s="1"/>
      <c r="D196" s="1"/>
      <c r="E196" s="1"/>
      <c r="F196" s="2"/>
      <c r="G196" s="6"/>
      <c r="H196" s="2"/>
      <c r="I196" s="2"/>
      <c r="J196" s="3"/>
      <c r="K196" s="3"/>
      <c r="L196" s="1"/>
      <c r="M196" s="1"/>
      <c r="N196" s="1"/>
      <c r="O196" s="40"/>
      <c r="P196" s="40"/>
      <c r="Q196" s="1"/>
      <c r="R196" s="1"/>
      <c r="S196" s="2"/>
      <c r="T196" s="3"/>
      <c r="U196" s="7"/>
      <c r="V196" s="7"/>
      <c r="W196" s="7"/>
      <c r="X196" s="40"/>
      <c r="Y196" s="1"/>
      <c r="Z196" s="1"/>
      <c r="AA196" s="2"/>
      <c r="AB196" s="6"/>
      <c r="AC196" s="2"/>
      <c r="AD196" s="40"/>
      <c r="AE196" s="1"/>
      <c r="AF196" s="2"/>
      <c r="AG196" s="9"/>
      <c r="AH196" s="12"/>
      <c r="AI196" s="12"/>
      <c r="AJ196" s="42"/>
      <c r="AK196" s="11"/>
      <c r="AL196" s="9"/>
      <c r="AM196" s="11"/>
      <c r="AN196" s="9"/>
      <c r="AO196" s="9"/>
      <c r="AP196" s="9"/>
      <c r="AQ196" s="50"/>
      <c r="AR196" s="11"/>
      <c r="AS196" s="49"/>
      <c r="AT196" s="12"/>
      <c r="AU196" s="9"/>
      <c r="AV196" s="9"/>
      <c r="AW196" s="9"/>
      <c r="AX196" s="9"/>
      <c r="AY196" s="12"/>
      <c r="AZ196" s="49"/>
      <c r="BA196" s="12"/>
      <c r="BB196" s="9"/>
      <c r="BC196" s="9"/>
      <c r="BD196" s="9"/>
      <c r="BE196" s="9"/>
      <c r="BF196" s="12"/>
      <c r="BG196" s="49"/>
      <c r="BH196" s="12"/>
      <c r="BI196" s="9"/>
      <c r="BJ196" s="9"/>
      <c r="BK196" s="9"/>
      <c r="BL196" s="50"/>
      <c r="BM196" s="12"/>
      <c r="BN196" s="11"/>
      <c r="BO196" s="9"/>
      <c r="BP196" s="11"/>
      <c r="BQ196" s="9"/>
      <c r="BR196" s="43"/>
      <c r="BS196" s="9"/>
      <c r="BT196" s="11"/>
      <c r="BU196" s="9"/>
      <c r="BV196" s="25"/>
      <c r="BW196" s="25"/>
      <c r="BX196" s="25"/>
      <c r="BY196" s="25"/>
      <c r="CA196" s="25"/>
      <c r="CB196" s="25"/>
    </row>
    <row r="197" spans="1:80" x14ac:dyDescent="0.2">
      <c r="A197" s="25"/>
      <c r="B197" s="2"/>
      <c r="C197" s="1"/>
      <c r="D197" s="1"/>
      <c r="E197" s="1"/>
      <c r="F197" s="2"/>
      <c r="G197" s="6"/>
      <c r="H197" s="2"/>
      <c r="I197" s="2"/>
      <c r="J197" s="3"/>
      <c r="K197" s="3"/>
      <c r="L197" s="1"/>
      <c r="M197" s="1"/>
      <c r="N197" s="1"/>
      <c r="O197" s="40"/>
      <c r="P197" s="40"/>
      <c r="Q197" s="1"/>
      <c r="R197" s="1"/>
      <c r="S197" s="2"/>
      <c r="T197" s="3"/>
      <c r="U197" s="7"/>
      <c r="V197" s="7"/>
      <c r="W197" s="7"/>
      <c r="X197" s="40"/>
      <c r="Y197" s="1"/>
      <c r="Z197" s="1"/>
      <c r="AA197" s="2"/>
      <c r="AB197" s="6"/>
      <c r="AC197" s="2"/>
      <c r="AD197" s="40"/>
      <c r="AE197" s="1"/>
      <c r="AF197" s="2"/>
      <c r="AG197" s="9"/>
      <c r="AH197" s="12"/>
      <c r="AI197" s="12"/>
      <c r="AJ197" s="42"/>
      <c r="AK197" s="11"/>
      <c r="AL197" s="9"/>
      <c r="AM197" s="11"/>
      <c r="AN197" s="9"/>
      <c r="AO197" s="9"/>
      <c r="AP197" s="9"/>
      <c r="AQ197" s="50"/>
      <c r="AR197" s="11"/>
      <c r="AS197" s="49"/>
      <c r="AT197" s="12"/>
      <c r="AU197" s="9"/>
      <c r="AV197" s="9"/>
      <c r="AW197" s="9"/>
      <c r="AX197" s="9"/>
      <c r="AY197" s="12"/>
      <c r="AZ197" s="49"/>
      <c r="BA197" s="12"/>
      <c r="BB197" s="9"/>
      <c r="BC197" s="9"/>
      <c r="BD197" s="9"/>
      <c r="BE197" s="9"/>
      <c r="BF197" s="12"/>
      <c r="BG197" s="49"/>
      <c r="BH197" s="12"/>
      <c r="BI197" s="9"/>
      <c r="BJ197" s="9"/>
      <c r="BK197" s="9"/>
      <c r="BL197" s="50"/>
      <c r="BM197" s="12"/>
      <c r="BN197" s="11"/>
      <c r="BO197" s="9"/>
      <c r="BP197" s="11"/>
      <c r="BQ197" s="9"/>
      <c r="BR197" s="43"/>
      <c r="BS197" s="9"/>
      <c r="BT197" s="11"/>
      <c r="BU197" s="9"/>
      <c r="BV197" s="25"/>
      <c r="BW197" s="25"/>
      <c r="BX197" s="25"/>
      <c r="BY197" s="25"/>
      <c r="CA197" s="25"/>
      <c r="CB197" s="25"/>
    </row>
    <row r="198" spans="1:80" x14ac:dyDescent="0.2">
      <c r="A198" s="25"/>
      <c r="B198" s="2"/>
      <c r="C198" s="1"/>
      <c r="D198" s="1"/>
      <c r="E198" s="1"/>
      <c r="F198" s="2"/>
      <c r="G198" s="6"/>
      <c r="H198" s="2"/>
      <c r="I198" s="2"/>
      <c r="J198" s="3"/>
      <c r="K198" s="3"/>
      <c r="L198" s="1"/>
      <c r="M198" s="1"/>
      <c r="N198" s="1"/>
      <c r="O198" s="40"/>
      <c r="P198" s="40"/>
      <c r="Q198" s="1"/>
      <c r="R198" s="1"/>
      <c r="S198" s="2"/>
      <c r="T198" s="3"/>
      <c r="U198" s="7"/>
      <c r="V198" s="7"/>
      <c r="W198" s="7"/>
      <c r="X198" s="40"/>
      <c r="Y198" s="1"/>
      <c r="Z198" s="1"/>
      <c r="AA198" s="2"/>
      <c r="AB198" s="6"/>
      <c r="AC198" s="2"/>
      <c r="AD198" s="40"/>
      <c r="AE198" s="1"/>
      <c r="AF198" s="2"/>
      <c r="AG198" s="9"/>
      <c r="AH198" s="12"/>
      <c r="AI198" s="12"/>
      <c r="AJ198" s="42"/>
      <c r="AK198" s="11"/>
      <c r="AL198" s="9"/>
      <c r="AM198" s="11"/>
      <c r="AN198" s="9"/>
      <c r="AO198" s="9"/>
      <c r="AP198" s="9"/>
      <c r="AQ198" s="50"/>
      <c r="AR198" s="11"/>
      <c r="AS198" s="49"/>
      <c r="AT198" s="12"/>
      <c r="AU198" s="9"/>
      <c r="AV198" s="9"/>
      <c r="AW198" s="9"/>
      <c r="AX198" s="9"/>
      <c r="AY198" s="12"/>
      <c r="AZ198" s="49"/>
      <c r="BA198" s="12"/>
      <c r="BB198" s="9"/>
      <c r="BC198" s="9"/>
      <c r="BD198" s="9"/>
      <c r="BE198" s="9"/>
      <c r="BF198" s="12"/>
      <c r="BG198" s="49"/>
      <c r="BH198" s="12"/>
      <c r="BI198" s="9"/>
      <c r="BJ198" s="9"/>
      <c r="BK198" s="9"/>
      <c r="BL198" s="50"/>
      <c r="BM198" s="12"/>
      <c r="BN198" s="11"/>
      <c r="BO198" s="9"/>
      <c r="BP198" s="11"/>
      <c r="BQ198" s="9"/>
      <c r="BR198" s="43"/>
      <c r="BS198" s="9"/>
      <c r="BT198" s="11"/>
      <c r="BU198" s="9"/>
      <c r="BV198" s="25"/>
      <c r="BW198" s="25"/>
      <c r="BX198" s="25"/>
      <c r="BY198" s="25"/>
      <c r="CA198" s="25"/>
      <c r="CB198" s="25"/>
    </row>
    <row r="199" spans="1:80" x14ac:dyDescent="0.2">
      <c r="A199" s="25"/>
      <c r="B199" s="2"/>
      <c r="C199" s="1"/>
      <c r="D199" s="1"/>
      <c r="E199" s="1"/>
      <c r="F199" s="2"/>
      <c r="G199" s="6"/>
      <c r="H199" s="2"/>
      <c r="I199" s="2"/>
      <c r="J199" s="3"/>
      <c r="K199" s="3"/>
      <c r="L199" s="1"/>
      <c r="M199" s="1"/>
      <c r="N199" s="1"/>
      <c r="O199" s="40"/>
      <c r="P199" s="40"/>
      <c r="Q199" s="1"/>
      <c r="R199" s="1"/>
      <c r="S199" s="2"/>
      <c r="T199" s="3"/>
      <c r="U199" s="7"/>
      <c r="V199" s="7"/>
      <c r="W199" s="7"/>
      <c r="X199" s="40"/>
      <c r="Y199" s="1"/>
      <c r="Z199" s="1"/>
      <c r="AA199" s="2"/>
      <c r="AB199" s="6"/>
      <c r="AC199" s="2"/>
      <c r="AD199" s="40"/>
      <c r="AE199" s="1"/>
      <c r="AF199" s="2"/>
      <c r="AG199" s="9"/>
      <c r="AH199" s="12"/>
      <c r="AI199" s="12"/>
      <c r="AJ199" s="42"/>
      <c r="AK199" s="11"/>
      <c r="AL199" s="9"/>
      <c r="AM199" s="11"/>
      <c r="AN199" s="9"/>
      <c r="AO199" s="9"/>
      <c r="AP199" s="9"/>
      <c r="AQ199" s="50"/>
      <c r="AR199" s="11"/>
      <c r="AS199" s="49"/>
      <c r="AT199" s="12"/>
      <c r="AU199" s="9"/>
      <c r="AV199" s="9"/>
      <c r="AW199" s="9"/>
      <c r="AX199" s="9"/>
      <c r="AY199" s="12"/>
      <c r="AZ199" s="49"/>
      <c r="BA199" s="12"/>
      <c r="BB199" s="9"/>
      <c r="BC199" s="9"/>
      <c r="BD199" s="9"/>
      <c r="BE199" s="9"/>
      <c r="BF199" s="12"/>
      <c r="BG199" s="49"/>
      <c r="BH199" s="12"/>
      <c r="BI199" s="9"/>
      <c r="BJ199" s="9"/>
      <c r="BK199" s="9"/>
      <c r="BL199" s="50"/>
      <c r="BM199" s="12"/>
      <c r="BN199" s="11"/>
      <c r="BO199" s="9"/>
      <c r="BP199" s="11"/>
      <c r="BQ199" s="9"/>
      <c r="BR199" s="43"/>
      <c r="BS199" s="9"/>
      <c r="BT199" s="11"/>
      <c r="BU199" s="9"/>
      <c r="BV199" s="25"/>
      <c r="BW199" s="25"/>
      <c r="BX199" s="25"/>
      <c r="BY199" s="25"/>
      <c r="CA199" s="25"/>
      <c r="CB199" s="25"/>
    </row>
    <row r="200" spans="1:80" x14ac:dyDescent="0.2">
      <c r="A200" s="25"/>
      <c r="B200" s="2"/>
      <c r="C200" s="1"/>
      <c r="D200" s="1"/>
      <c r="E200" s="1"/>
      <c r="F200" s="2"/>
      <c r="G200" s="6"/>
      <c r="H200" s="2"/>
      <c r="I200" s="2"/>
      <c r="J200" s="3"/>
      <c r="K200" s="3"/>
      <c r="L200" s="1"/>
      <c r="M200" s="1"/>
      <c r="N200" s="1"/>
      <c r="O200" s="40"/>
      <c r="P200" s="40"/>
      <c r="Q200" s="1"/>
      <c r="R200" s="1"/>
      <c r="S200" s="2"/>
      <c r="T200" s="3"/>
      <c r="U200" s="7"/>
      <c r="V200" s="7"/>
      <c r="W200" s="7"/>
      <c r="X200" s="40"/>
      <c r="Y200" s="1"/>
      <c r="Z200" s="1"/>
      <c r="AA200" s="2"/>
      <c r="AB200" s="6"/>
      <c r="AC200" s="2"/>
      <c r="AD200" s="40"/>
      <c r="AE200" s="1"/>
      <c r="AF200" s="2"/>
      <c r="AG200" s="9"/>
      <c r="AH200" s="12"/>
      <c r="AI200" s="12"/>
      <c r="AJ200" s="42"/>
      <c r="AK200" s="11"/>
      <c r="AL200" s="9"/>
      <c r="AM200" s="11"/>
      <c r="AN200" s="9"/>
      <c r="AO200" s="9"/>
      <c r="AP200" s="9"/>
      <c r="AQ200" s="50"/>
      <c r="AR200" s="11"/>
      <c r="AS200" s="49"/>
      <c r="AT200" s="12"/>
      <c r="AU200" s="9"/>
      <c r="AV200" s="9"/>
      <c r="AW200" s="9"/>
      <c r="AX200" s="9"/>
      <c r="AY200" s="12"/>
      <c r="AZ200" s="49"/>
      <c r="BA200" s="12"/>
      <c r="BB200" s="9"/>
      <c r="BC200" s="9"/>
      <c r="BD200" s="9"/>
      <c r="BE200" s="9"/>
      <c r="BF200" s="12"/>
      <c r="BG200" s="49"/>
      <c r="BH200" s="12"/>
      <c r="BI200" s="9"/>
      <c r="BJ200" s="9"/>
      <c r="BK200" s="9"/>
      <c r="BL200" s="50"/>
      <c r="BM200" s="12"/>
      <c r="BN200" s="11"/>
      <c r="BO200" s="9"/>
      <c r="BP200" s="11"/>
      <c r="BQ200" s="9"/>
      <c r="BR200" s="43"/>
      <c r="BS200" s="9"/>
      <c r="BT200" s="11"/>
      <c r="BU200" s="9"/>
      <c r="BV200" s="25"/>
      <c r="BW200" s="25"/>
      <c r="BX200" s="25"/>
      <c r="BY200" s="25"/>
      <c r="CA200" s="25"/>
      <c r="CB200" s="25"/>
    </row>
    <row r="201" spans="1:80" x14ac:dyDescent="0.2">
      <c r="A201" s="25"/>
      <c r="B201" s="2"/>
      <c r="C201" s="1"/>
      <c r="D201" s="1"/>
      <c r="E201" s="1"/>
      <c r="F201" s="2"/>
      <c r="G201" s="6"/>
      <c r="H201" s="2"/>
      <c r="I201" s="2"/>
      <c r="J201" s="3"/>
      <c r="K201" s="3"/>
      <c r="L201" s="1"/>
      <c r="M201" s="1"/>
      <c r="N201" s="1"/>
      <c r="O201" s="40"/>
      <c r="P201" s="40"/>
      <c r="Q201" s="1"/>
      <c r="R201" s="1"/>
      <c r="S201" s="2"/>
      <c r="T201" s="3"/>
      <c r="U201" s="7"/>
      <c r="V201" s="7"/>
      <c r="W201" s="7"/>
      <c r="X201" s="40"/>
      <c r="Y201" s="1"/>
      <c r="Z201" s="1"/>
      <c r="AA201" s="2"/>
      <c r="AB201" s="6"/>
      <c r="AC201" s="2"/>
      <c r="AD201" s="40"/>
      <c r="AE201" s="1"/>
      <c r="AF201" s="2"/>
      <c r="AG201" s="9"/>
      <c r="AH201" s="12"/>
      <c r="AI201" s="12"/>
      <c r="AJ201" s="42"/>
      <c r="AK201" s="11"/>
      <c r="AL201" s="9"/>
      <c r="AM201" s="11"/>
      <c r="AN201" s="9"/>
      <c r="AO201" s="9"/>
      <c r="AP201" s="9"/>
      <c r="AQ201" s="50"/>
      <c r="AR201" s="11"/>
      <c r="AS201" s="49"/>
      <c r="AT201" s="12"/>
      <c r="AU201" s="9"/>
      <c r="AV201" s="9"/>
      <c r="AW201" s="9"/>
      <c r="AX201" s="9"/>
      <c r="AY201" s="12"/>
      <c r="AZ201" s="49"/>
      <c r="BA201" s="12"/>
      <c r="BB201" s="9"/>
      <c r="BC201" s="9"/>
      <c r="BD201" s="9"/>
      <c r="BE201" s="9"/>
      <c r="BF201" s="12"/>
      <c r="BG201" s="49"/>
      <c r="BH201" s="12"/>
      <c r="BI201" s="9"/>
      <c r="BJ201" s="9"/>
      <c r="BK201" s="9"/>
      <c r="BL201" s="50"/>
      <c r="BM201" s="12"/>
      <c r="BN201" s="11"/>
      <c r="BO201" s="9"/>
      <c r="BP201" s="11"/>
      <c r="BQ201" s="9"/>
      <c r="BR201" s="43"/>
      <c r="BS201" s="9"/>
      <c r="BT201" s="11"/>
      <c r="BU201" s="9"/>
      <c r="BV201" s="25"/>
      <c r="BW201" s="25"/>
      <c r="BX201" s="25"/>
      <c r="BY201" s="25"/>
      <c r="CA201" s="25"/>
      <c r="CB201" s="25"/>
    </row>
    <row r="202" spans="1:80" x14ac:dyDescent="0.2">
      <c r="A202" s="25"/>
      <c r="B202" s="2"/>
      <c r="C202" s="1"/>
      <c r="D202" s="1"/>
      <c r="E202" s="1"/>
      <c r="F202" s="2"/>
      <c r="G202" s="6"/>
      <c r="H202" s="2"/>
      <c r="I202" s="2"/>
      <c r="J202" s="3"/>
      <c r="K202" s="3"/>
      <c r="L202" s="1"/>
      <c r="M202" s="1"/>
      <c r="N202" s="1"/>
      <c r="O202" s="40"/>
      <c r="P202" s="40"/>
      <c r="Q202" s="1"/>
      <c r="R202" s="1"/>
      <c r="S202" s="2"/>
      <c r="T202" s="3"/>
      <c r="U202" s="7"/>
      <c r="V202" s="7"/>
      <c r="W202" s="7"/>
      <c r="X202" s="40"/>
      <c r="Y202" s="1"/>
      <c r="Z202" s="1"/>
      <c r="AA202" s="2"/>
      <c r="AB202" s="6"/>
      <c r="AC202" s="2"/>
      <c r="AD202" s="40"/>
      <c r="AE202" s="1"/>
      <c r="AF202" s="2"/>
      <c r="AG202" s="9"/>
      <c r="AH202" s="12"/>
      <c r="AI202" s="12"/>
      <c r="AJ202" s="42"/>
      <c r="AK202" s="11"/>
      <c r="AL202" s="9"/>
      <c r="AM202" s="11"/>
      <c r="AN202" s="9"/>
      <c r="AO202" s="9"/>
      <c r="AP202" s="9"/>
      <c r="AQ202" s="50"/>
      <c r="AR202" s="11"/>
      <c r="AS202" s="49"/>
      <c r="AT202" s="12"/>
      <c r="AU202" s="9"/>
      <c r="AV202" s="9"/>
      <c r="AW202" s="9"/>
      <c r="AX202" s="9"/>
      <c r="AY202" s="12"/>
      <c r="AZ202" s="49"/>
      <c r="BA202" s="12"/>
      <c r="BB202" s="9"/>
      <c r="BC202" s="9"/>
      <c r="BD202" s="9"/>
      <c r="BE202" s="9"/>
      <c r="BF202" s="12"/>
      <c r="BG202" s="49"/>
      <c r="BH202" s="12"/>
      <c r="BI202" s="9"/>
      <c r="BJ202" s="9"/>
      <c r="BK202" s="9"/>
      <c r="BL202" s="50"/>
      <c r="BM202" s="12"/>
      <c r="BN202" s="11"/>
      <c r="BO202" s="9"/>
      <c r="BP202" s="11"/>
      <c r="BQ202" s="9"/>
      <c r="BR202" s="43"/>
      <c r="BS202" s="9"/>
      <c r="BT202" s="11"/>
      <c r="BU202" s="9"/>
      <c r="BV202" s="25"/>
      <c r="BW202" s="25"/>
      <c r="BX202" s="25"/>
      <c r="BY202" s="25"/>
      <c r="CA202" s="25"/>
      <c r="CB202" s="25"/>
    </row>
    <row r="203" spans="1:80" x14ac:dyDescent="0.2">
      <c r="A203" s="25"/>
      <c r="B203" s="2"/>
      <c r="C203" s="1"/>
      <c r="D203" s="1"/>
      <c r="E203" s="1"/>
      <c r="F203" s="2"/>
      <c r="G203" s="6"/>
      <c r="H203" s="2"/>
      <c r="I203" s="2"/>
      <c r="J203" s="3"/>
      <c r="K203" s="3"/>
      <c r="L203" s="1"/>
      <c r="M203" s="1"/>
      <c r="N203" s="1"/>
      <c r="O203" s="40"/>
      <c r="P203" s="40"/>
      <c r="Q203" s="1"/>
      <c r="R203" s="1"/>
      <c r="S203" s="2"/>
      <c r="T203" s="3"/>
      <c r="U203" s="7"/>
      <c r="V203" s="7"/>
      <c r="W203" s="7"/>
      <c r="X203" s="40"/>
      <c r="Y203" s="1"/>
      <c r="Z203" s="1"/>
      <c r="AA203" s="2"/>
      <c r="AB203" s="6"/>
      <c r="AC203" s="2"/>
      <c r="AD203" s="40"/>
      <c r="AE203" s="1"/>
      <c r="AF203" s="2"/>
      <c r="AG203" s="9"/>
      <c r="AH203" s="12"/>
      <c r="AI203" s="12"/>
      <c r="AJ203" s="42"/>
      <c r="AK203" s="11"/>
      <c r="AL203" s="9"/>
      <c r="AM203" s="11"/>
      <c r="AN203" s="9"/>
      <c r="AO203" s="9"/>
      <c r="AP203" s="9"/>
      <c r="AQ203" s="50"/>
      <c r="AR203" s="11"/>
      <c r="AS203" s="49"/>
      <c r="AT203" s="12"/>
      <c r="AU203" s="9"/>
      <c r="AV203" s="9"/>
      <c r="AW203" s="9"/>
      <c r="AX203" s="9"/>
      <c r="AY203" s="12"/>
      <c r="AZ203" s="49"/>
      <c r="BA203" s="12"/>
      <c r="BB203" s="9"/>
      <c r="BC203" s="9"/>
      <c r="BD203" s="9"/>
      <c r="BE203" s="9"/>
      <c r="BF203" s="12"/>
      <c r="BG203" s="49"/>
      <c r="BH203" s="12"/>
      <c r="BI203" s="9"/>
      <c r="BJ203" s="9"/>
      <c r="BK203" s="9"/>
      <c r="BL203" s="50"/>
      <c r="BM203" s="12"/>
      <c r="BN203" s="11"/>
      <c r="BO203" s="9"/>
      <c r="BP203" s="11"/>
      <c r="BQ203" s="9"/>
      <c r="BR203" s="43"/>
      <c r="BS203" s="9"/>
      <c r="BT203" s="11"/>
      <c r="BU203" s="9"/>
      <c r="BV203" s="25"/>
      <c r="BW203" s="25"/>
      <c r="BX203" s="25"/>
      <c r="BY203" s="25"/>
      <c r="CA203" s="25"/>
      <c r="CB203" s="25"/>
    </row>
    <row r="204" spans="1:80" x14ac:dyDescent="0.2">
      <c r="A204" s="25"/>
      <c r="B204" s="2"/>
      <c r="C204" s="1"/>
      <c r="D204" s="1"/>
      <c r="E204" s="1"/>
      <c r="F204" s="2"/>
      <c r="G204" s="6"/>
      <c r="H204" s="2"/>
      <c r="I204" s="2"/>
      <c r="J204" s="3"/>
      <c r="K204" s="3"/>
      <c r="L204" s="1"/>
      <c r="M204" s="1"/>
      <c r="N204" s="1"/>
      <c r="O204" s="40"/>
      <c r="P204" s="40"/>
      <c r="Q204" s="1"/>
      <c r="R204" s="1"/>
      <c r="S204" s="2"/>
      <c r="T204" s="3"/>
      <c r="U204" s="7"/>
      <c r="V204" s="7"/>
      <c r="W204" s="7"/>
      <c r="X204" s="40"/>
      <c r="Y204" s="1"/>
      <c r="Z204" s="1"/>
      <c r="AA204" s="2"/>
      <c r="AB204" s="6"/>
      <c r="AC204" s="2"/>
      <c r="AD204" s="40"/>
      <c r="AE204" s="1"/>
      <c r="AF204" s="2"/>
      <c r="AG204" s="9"/>
      <c r="AH204" s="12"/>
      <c r="AI204" s="12"/>
      <c r="AJ204" s="42"/>
      <c r="AK204" s="11"/>
      <c r="AL204" s="9"/>
      <c r="AM204" s="11"/>
      <c r="AN204" s="9"/>
      <c r="AO204" s="9"/>
      <c r="AP204" s="9"/>
      <c r="AQ204" s="50"/>
      <c r="AR204" s="11"/>
      <c r="AS204" s="49"/>
      <c r="AT204" s="12"/>
      <c r="AU204" s="9"/>
      <c r="AV204" s="9"/>
      <c r="AW204" s="9"/>
      <c r="AX204" s="9"/>
      <c r="AY204" s="12"/>
      <c r="AZ204" s="49"/>
      <c r="BA204" s="12"/>
      <c r="BB204" s="9"/>
      <c r="BC204" s="9"/>
      <c r="BD204" s="9"/>
      <c r="BE204" s="9"/>
      <c r="BF204" s="12"/>
      <c r="BG204" s="49"/>
      <c r="BH204" s="12"/>
      <c r="BI204" s="9"/>
      <c r="BJ204" s="9"/>
      <c r="BK204" s="9"/>
      <c r="BL204" s="50"/>
      <c r="BM204" s="12"/>
      <c r="BN204" s="11"/>
      <c r="BO204" s="9"/>
      <c r="BP204" s="11"/>
      <c r="BQ204" s="9"/>
      <c r="BR204" s="43"/>
      <c r="BS204" s="9"/>
      <c r="BT204" s="11"/>
      <c r="BU204" s="9"/>
      <c r="BV204" s="25"/>
      <c r="BW204" s="25"/>
      <c r="BX204" s="25"/>
      <c r="BY204" s="25"/>
      <c r="CA204" s="25"/>
      <c r="CB204" s="25"/>
    </row>
    <row r="205" spans="1:80" x14ac:dyDescent="0.2">
      <c r="B205" s="2"/>
      <c r="C205" s="1"/>
      <c r="D205" s="1"/>
      <c r="E205" s="1"/>
      <c r="F205" s="2"/>
      <c r="G205" s="6"/>
      <c r="H205" s="2"/>
      <c r="I205" s="2"/>
      <c r="J205" s="3"/>
      <c r="K205" s="3"/>
      <c r="L205" s="1"/>
      <c r="M205" s="1"/>
      <c r="N205" s="1"/>
      <c r="O205" s="40"/>
      <c r="P205" s="40"/>
      <c r="Q205" s="1"/>
      <c r="R205" s="1"/>
      <c r="S205" s="2"/>
      <c r="T205" s="3"/>
      <c r="U205" s="7"/>
      <c r="V205" s="7"/>
      <c r="W205" s="7"/>
      <c r="X205" s="40"/>
      <c r="Y205" s="1"/>
      <c r="Z205" s="1"/>
      <c r="AA205" s="2"/>
      <c r="AB205" s="6"/>
      <c r="AC205" s="2"/>
      <c r="AD205" s="40"/>
      <c r="AE205" s="1"/>
      <c r="AF205" s="2"/>
      <c r="AG205" s="9"/>
      <c r="AH205" s="12"/>
      <c r="AI205" s="12"/>
      <c r="AJ205" s="42"/>
      <c r="AK205" s="11"/>
      <c r="AL205" s="9"/>
      <c r="AM205" s="11"/>
      <c r="AN205" s="9"/>
      <c r="AO205" s="9"/>
      <c r="AP205" s="9"/>
      <c r="AQ205" s="50"/>
      <c r="AR205" s="11"/>
      <c r="AS205" s="49"/>
      <c r="AT205" s="12"/>
      <c r="AU205" s="9"/>
      <c r="AV205" s="9"/>
      <c r="AW205" s="9"/>
      <c r="AX205" s="9"/>
      <c r="AY205" s="12"/>
      <c r="AZ205" s="49"/>
      <c r="BA205" s="12"/>
      <c r="BB205" s="9"/>
      <c r="BC205" s="9"/>
      <c r="BD205" s="9"/>
      <c r="BE205" s="9"/>
      <c r="BF205" s="12"/>
      <c r="BG205" s="49"/>
      <c r="BH205" s="12"/>
      <c r="BI205" s="9"/>
      <c r="BJ205" s="9"/>
      <c r="BK205" s="9"/>
      <c r="BL205" s="50"/>
      <c r="BM205" s="12"/>
      <c r="BN205" s="11"/>
      <c r="BO205" s="9"/>
      <c r="BP205" s="11"/>
      <c r="BQ205" s="9"/>
      <c r="BR205" s="43"/>
      <c r="BS205" s="9"/>
      <c r="BT205" s="11"/>
      <c r="BU205" s="9"/>
      <c r="BV205" s="25"/>
      <c r="BW205" s="25"/>
      <c r="BX205" s="25"/>
      <c r="BY205" s="25"/>
      <c r="CA205" s="25"/>
      <c r="CB205" s="25"/>
    </row>
    <row r="206" spans="1:80" x14ac:dyDescent="0.2">
      <c r="B206" s="2"/>
      <c r="C206" s="1"/>
      <c r="D206" s="1"/>
      <c r="E206" s="1"/>
      <c r="F206" s="2"/>
      <c r="G206" s="6"/>
      <c r="H206" s="2"/>
      <c r="I206" s="2"/>
      <c r="J206" s="3"/>
      <c r="K206" s="3"/>
      <c r="L206" s="1"/>
      <c r="M206" s="1"/>
      <c r="N206" s="1"/>
      <c r="O206" s="40"/>
      <c r="P206" s="40"/>
      <c r="Q206" s="1"/>
      <c r="R206" s="1"/>
      <c r="S206" s="2"/>
      <c r="T206" s="3"/>
      <c r="U206" s="7"/>
      <c r="V206" s="7"/>
      <c r="W206" s="7"/>
      <c r="X206" s="40"/>
      <c r="Y206" s="1"/>
      <c r="Z206" s="1"/>
      <c r="AA206" s="2"/>
      <c r="AB206" s="6"/>
      <c r="AC206" s="2"/>
      <c r="AD206" s="40"/>
      <c r="AE206" s="1"/>
      <c r="AF206" s="2"/>
      <c r="AG206" s="9"/>
      <c r="AH206" s="12"/>
      <c r="AI206" s="12"/>
      <c r="AJ206" s="42"/>
      <c r="AK206" s="11"/>
      <c r="AL206" s="9"/>
      <c r="AM206" s="11"/>
      <c r="AN206" s="9"/>
      <c r="AO206" s="9"/>
      <c r="AP206" s="9"/>
      <c r="AQ206" s="50"/>
      <c r="AR206" s="11"/>
      <c r="AS206" s="49"/>
      <c r="AT206" s="12"/>
      <c r="AU206" s="9"/>
      <c r="AV206" s="9"/>
      <c r="AW206" s="9"/>
      <c r="AX206" s="9"/>
      <c r="AY206" s="12"/>
      <c r="AZ206" s="49"/>
      <c r="BA206" s="12"/>
      <c r="BB206" s="9"/>
      <c r="BC206" s="9"/>
      <c r="BD206" s="9"/>
      <c r="BE206" s="9"/>
      <c r="BF206" s="12"/>
      <c r="BG206" s="49"/>
      <c r="BH206" s="12"/>
      <c r="BI206" s="9"/>
      <c r="BJ206" s="9"/>
      <c r="BK206" s="9"/>
      <c r="BL206" s="50"/>
      <c r="BM206" s="12"/>
      <c r="BN206" s="11"/>
      <c r="BO206" s="9"/>
      <c r="BP206" s="11"/>
      <c r="BQ206" s="9"/>
      <c r="BR206" s="43"/>
      <c r="BS206" s="9"/>
      <c r="BT206" s="11"/>
      <c r="BU206" s="9"/>
      <c r="BV206" s="25"/>
      <c r="BW206" s="25"/>
      <c r="BX206" s="25"/>
      <c r="BY206" s="25"/>
      <c r="CA206" s="25"/>
      <c r="CB206" s="25"/>
    </row>
    <row r="207" spans="1:80" x14ac:dyDescent="0.2">
      <c r="B207" s="2"/>
      <c r="C207" s="1"/>
      <c r="D207" s="1"/>
      <c r="E207" s="1"/>
      <c r="F207" s="2"/>
      <c r="G207" s="6"/>
      <c r="H207" s="2"/>
      <c r="I207" s="2"/>
      <c r="J207" s="3"/>
      <c r="K207" s="3"/>
      <c r="L207" s="1"/>
      <c r="M207" s="1"/>
      <c r="N207" s="1"/>
      <c r="O207" s="40"/>
      <c r="P207" s="40"/>
      <c r="Q207" s="1"/>
      <c r="R207" s="1"/>
      <c r="S207" s="2"/>
      <c r="T207" s="3"/>
      <c r="U207" s="7"/>
      <c r="V207" s="7"/>
      <c r="W207" s="7"/>
      <c r="X207" s="40"/>
      <c r="Y207" s="1"/>
      <c r="Z207" s="1"/>
      <c r="AA207" s="2"/>
      <c r="AB207" s="6"/>
      <c r="AC207" s="2"/>
      <c r="AD207" s="40"/>
      <c r="AE207" s="1"/>
      <c r="AF207" s="2"/>
      <c r="AG207" s="9"/>
      <c r="AH207" s="12"/>
      <c r="AI207" s="12"/>
      <c r="AJ207" s="42"/>
      <c r="AK207" s="11"/>
      <c r="AL207" s="9"/>
      <c r="AM207" s="11"/>
      <c r="AN207" s="9"/>
      <c r="AO207" s="9"/>
      <c r="AP207" s="9"/>
      <c r="AQ207" s="50"/>
      <c r="AR207" s="11"/>
      <c r="AS207" s="49"/>
      <c r="AT207" s="12"/>
      <c r="AU207" s="9"/>
      <c r="AV207" s="9"/>
      <c r="AW207" s="9"/>
      <c r="AX207" s="9"/>
      <c r="AY207" s="12"/>
      <c r="AZ207" s="49"/>
      <c r="BA207" s="12"/>
      <c r="BB207" s="9"/>
      <c r="BC207" s="9"/>
      <c r="BD207" s="9"/>
      <c r="BE207" s="9"/>
      <c r="BF207" s="12"/>
      <c r="BG207" s="49"/>
      <c r="BH207" s="12"/>
      <c r="BI207" s="9"/>
      <c r="BJ207" s="9"/>
      <c r="BK207" s="9"/>
      <c r="BL207" s="50"/>
      <c r="BM207" s="12"/>
      <c r="BN207" s="11"/>
      <c r="BO207" s="9"/>
      <c r="BP207" s="11"/>
      <c r="BQ207" s="9"/>
      <c r="BR207" s="43"/>
      <c r="BS207" s="9"/>
      <c r="BT207" s="11"/>
      <c r="BU207" s="9"/>
      <c r="BV207" s="25"/>
      <c r="BW207" s="25"/>
      <c r="BX207" s="25"/>
      <c r="BY207" s="25"/>
      <c r="CA207" s="25"/>
      <c r="CB207" s="25"/>
    </row>
    <row r="208" spans="1:80" x14ac:dyDescent="0.2">
      <c r="B208" s="2"/>
      <c r="C208" s="1"/>
      <c r="D208" s="1"/>
      <c r="E208" s="1"/>
      <c r="F208" s="2"/>
      <c r="G208" s="6"/>
      <c r="H208" s="2"/>
      <c r="I208" s="2"/>
      <c r="J208" s="3"/>
      <c r="K208" s="3"/>
      <c r="L208" s="1"/>
      <c r="M208" s="1"/>
      <c r="N208" s="1"/>
      <c r="O208" s="40"/>
      <c r="P208" s="40"/>
      <c r="Q208" s="1"/>
      <c r="R208" s="1"/>
      <c r="S208" s="2"/>
      <c r="T208" s="3"/>
      <c r="U208" s="7"/>
      <c r="V208" s="7"/>
      <c r="W208" s="7"/>
      <c r="X208" s="40"/>
      <c r="Y208" s="1"/>
      <c r="Z208" s="1"/>
      <c r="AA208" s="2"/>
      <c r="AB208" s="6"/>
      <c r="AC208" s="2"/>
      <c r="AD208" s="40"/>
      <c r="AE208" s="1"/>
      <c r="AF208" s="2"/>
      <c r="AG208" s="9"/>
      <c r="AH208" s="12"/>
      <c r="AI208" s="12"/>
      <c r="AJ208" s="42"/>
      <c r="AK208" s="11"/>
      <c r="AL208" s="9"/>
      <c r="AM208" s="11"/>
      <c r="AN208" s="9"/>
      <c r="AO208" s="9"/>
      <c r="AP208" s="9"/>
      <c r="AQ208" s="50"/>
      <c r="AR208" s="11"/>
      <c r="AS208" s="49"/>
      <c r="AT208" s="12"/>
      <c r="AU208" s="9"/>
      <c r="AV208" s="9"/>
      <c r="AW208" s="9"/>
      <c r="AX208" s="9"/>
      <c r="AY208" s="12"/>
      <c r="AZ208" s="49"/>
      <c r="BA208" s="12"/>
      <c r="BB208" s="9"/>
      <c r="BC208" s="9"/>
      <c r="BD208" s="9"/>
      <c r="BE208" s="9"/>
      <c r="BF208" s="12"/>
      <c r="BG208" s="49"/>
      <c r="BH208" s="12"/>
      <c r="BI208" s="9"/>
      <c r="BJ208" s="9"/>
      <c r="BK208" s="9"/>
      <c r="BL208" s="50"/>
      <c r="BM208" s="12"/>
      <c r="BN208" s="11"/>
      <c r="BO208" s="9"/>
      <c r="BP208" s="11"/>
      <c r="BQ208" s="9"/>
      <c r="BR208" s="43"/>
      <c r="BS208" s="9"/>
      <c r="BT208" s="11"/>
      <c r="BU208" s="9"/>
      <c r="BV208" s="25"/>
      <c r="BW208" s="25"/>
      <c r="BX208" s="25"/>
      <c r="BY208" s="25"/>
      <c r="CA208" s="25"/>
      <c r="CB208" s="25"/>
    </row>
    <row r="209" spans="2:80" x14ac:dyDescent="0.2">
      <c r="B209" s="2"/>
      <c r="C209" s="1"/>
      <c r="D209" s="1"/>
      <c r="E209" s="1"/>
      <c r="F209" s="2"/>
      <c r="G209" s="6"/>
      <c r="H209" s="2"/>
      <c r="I209" s="2"/>
      <c r="J209" s="3"/>
      <c r="K209" s="3"/>
      <c r="L209" s="1"/>
      <c r="M209" s="1"/>
      <c r="N209" s="1"/>
      <c r="O209" s="40"/>
      <c r="P209" s="40"/>
      <c r="Q209" s="1"/>
      <c r="R209" s="1"/>
      <c r="S209" s="2"/>
      <c r="T209" s="3"/>
      <c r="U209" s="7"/>
      <c r="V209" s="7"/>
      <c r="W209" s="7"/>
      <c r="X209" s="40"/>
      <c r="Y209" s="1"/>
      <c r="Z209" s="1"/>
      <c r="AA209" s="2"/>
      <c r="AB209" s="6"/>
      <c r="AC209" s="2"/>
      <c r="AD209" s="40"/>
      <c r="AE209" s="1"/>
      <c r="AF209" s="2"/>
      <c r="AG209" s="9"/>
      <c r="AH209" s="12"/>
      <c r="AI209" s="12"/>
      <c r="AJ209" s="42"/>
      <c r="AK209" s="11"/>
      <c r="AL209" s="9"/>
      <c r="AM209" s="11"/>
      <c r="AN209" s="9"/>
      <c r="AO209" s="9"/>
      <c r="AP209" s="9"/>
      <c r="AQ209" s="50"/>
      <c r="AR209" s="11"/>
      <c r="AS209" s="49"/>
      <c r="AT209" s="12"/>
      <c r="AU209" s="9"/>
      <c r="AV209" s="9"/>
      <c r="AW209" s="9"/>
      <c r="AX209" s="9"/>
      <c r="AY209" s="12"/>
      <c r="AZ209" s="49"/>
      <c r="BA209" s="12"/>
      <c r="BB209" s="9"/>
      <c r="BC209" s="9"/>
      <c r="BD209" s="9"/>
      <c r="BE209" s="9"/>
      <c r="BF209" s="12"/>
      <c r="BG209" s="49"/>
      <c r="BH209" s="12"/>
      <c r="BI209" s="9"/>
      <c r="BJ209" s="9"/>
      <c r="BK209" s="9"/>
      <c r="BL209" s="50"/>
      <c r="BM209" s="12"/>
      <c r="BN209" s="11"/>
      <c r="BO209" s="9"/>
      <c r="BP209" s="11"/>
      <c r="BQ209" s="9"/>
      <c r="BR209" s="43"/>
      <c r="BS209" s="9"/>
      <c r="BT209" s="11"/>
      <c r="BU209" s="9"/>
      <c r="BV209" s="25"/>
      <c r="BW209" s="25"/>
      <c r="BX209" s="25"/>
      <c r="BY209" s="25"/>
      <c r="CA209" s="25"/>
      <c r="CB209" s="25"/>
    </row>
    <row r="210" spans="2:80" x14ac:dyDescent="0.2">
      <c r="B210" s="2"/>
      <c r="C210" s="1"/>
      <c r="D210" s="1"/>
      <c r="E210" s="1"/>
      <c r="F210" s="2"/>
      <c r="G210" s="6"/>
      <c r="H210" s="2"/>
      <c r="I210" s="2"/>
      <c r="J210" s="3"/>
      <c r="K210" s="3"/>
      <c r="L210" s="1"/>
      <c r="M210" s="1"/>
      <c r="N210" s="1"/>
      <c r="O210" s="40"/>
      <c r="P210" s="40"/>
      <c r="Q210" s="1"/>
      <c r="R210" s="1"/>
      <c r="S210" s="2"/>
      <c r="T210" s="3"/>
      <c r="U210" s="7"/>
      <c r="V210" s="7"/>
      <c r="W210" s="7"/>
      <c r="X210" s="40"/>
      <c r="Y210" s="1"/>
      <c r="Z210" s="1"/>
      <c r="AA210" s="2"/>
      <c r="AB210" s="6"/>
      <c r="AC210" s="2"/>
      <c r="AD210" s="40"/>
      <c r="AE210" s="1"/>
      <c r="AF210" s="2"/>
      <c r="AG210" s="9"/>
      <c r="AH210" s="12"/>
      <c r="AI210" s="12"/>
      <c r="AJ210" s="42"/>
      <c r="AK210" s="11"/>
      <c r="AL210" s="9"/>
      <c r="AM210" s="11"/>
      <c r="AN210" s="9"/>
      <c r="AO210" s="9"/>
      <c r="AP210" s="9"/>
      <c r="AQ210" s="50"/>
      <c r="AR210" s="11"/>
      <c r="AS210" s="49"/>
      <c r="AT210" s="12"/>
      <c r="AU210" s="9"/>
      <c r="AV210" s="9"/>
      <c r="AW210" s="9"/>
      <c r="AX210" s="9"/>
      <c r="AY210" s="12"/>
      <c r="AZ210" s="49"/>
      <c r="BA210" s="12"/>
      <c r="BB210" s="9"/>
      <c r="BC210" s="9"/>
      <c r="BD210" s="9"/>
      <c r="BE210" s="9"/>
      <c r="BF210" s="12"/>
      <c r="BG210" s="49"/>
      <c r="BH210" s="12"/>
      <c r="BI210" s="9"/>
      <c r="BJ210" s="9"/>
      <c r="BK210" s="9"/>
      <c r="BL210" s="50"/>
      <c r="BM210" s="12"/>
      <c r="BN210" s="11"/>
      <c r="BO210" s="9"/>
      <c r="BP210" s="11"/>
      <c r="BQ210" s="9"/>
      <c r="BR210" s="43"/>
      <c r="BS210" s="9"/>
      <c r="BT210" s="11"/>
      <c r="BU210" s="9"/>
      <c r="BV210" s="25"/>
      <c r="BW210" s="25"/>
      <c r="BX210" s="25"/>
      <c r="BY210" s="25"/>
      <c r="CA210" s="25"/>
      <c r="CB210" s="25"/>
    </row>
    <row r="211" spans="2:80" x14ac:dyDescent="0.2">
      <c r="B211" s="2"/>
      <c r="C211" s="1"/>
      <c r="D211" s="1"/>
      <c r="E211" s="1"/>
      <c r="F211" s="2"/>
      <c r="G211" s="6"/>
      <c r="H211" s="2"/>
      <c r="I211" s="2"/>
      <c r="J211" s="3"/>
      <c r="K211" s="3"/>
      <c r="L211" s="1"/>
      <c r="M211" s="1"/>
      <c r="N211" s="1"/>
      <c r="O211" s="40"/>
      <c r="P211" s="40"/>
      <c r="Q211" s="1"/>
      <c r="R211" s="1"/>
      <c r="S211" s="2"/>
      <c r="T211" s="3"/>
      <c r="U211" s="7"/>
      <c r="V211" s="7"/>
      <c r="W211" s="7"/>
      <c r="X211" s="40"/>
      <c r="Y211" s="1"/>
      <c r="Z211" s="1"/>
      <c r="AA211" s="2"/>
      <c r="AB211" s="6"/>
      <c r="AC211" s="2"/>
      <c r="AD211" s="40"/>
      <c r="AE211" s="1"/>
      <c r="AF211" s="2"/>
      <c r="AG211" s="9"/>
      <c r="AH211" s="12"/>
      <c r="AI211" s="12"/>
      <c r="AJ211" s="42"/>
      <c r="AK211" s="11"/>
      <c r="AL211" s="9"/>
      <c r="AM211" s="11"/>
      <c r="AN211" s="9"/>
      <c r="AO211" s="9"/>
      <c r="AP211" s="9"/>
      <c r="AQ211" s="50"/>
      <c r="AR211" s="11"/>
      <c r="AS211" s="49"/>
      <c r="AT211" s="12"/>
      <c r="AU211" s="9"/>
      <c r="AV211" s="9"/>
      <c r="AW211" s="9"/>
      <c r="AX211" s="9"/>
      <c r="AY211" s="12"/>
      <c r="AZ211" s="49"/>
      <c r="BA211" s="12"/>
      <c r="BB211" s="9"/>
      <c r="BC211" s="9"/>
      <c r="BD211" s="9"/>
      <c r="BE211" s="9"/>
      <c r="BF211" s="12"/>
      <c r="BG211" s="49"/>
      <c r="BH211" s="12"/>
      <c r="BI211" s="9"/>
      <c r="BJ211" s="9"/>
      <c r="BK211" s="9"/>
      <c r="BL211" s="50"/>
      <c r="BM211" s="12"/>
      <c r="BN211" s="11"/>
      <c r="BO211" s="9"/>
      <c r="BP211" s="11"/>
      <c r="BQ211" s="9"/>
      <c r="BR211" s="43"/>
      <c r="BS211" s="9"/>
      <c r="BT211" s="11"/>
      <c r="BU211" s="9"/>
      <c r="BV211" s="25"/>
      <c r="BW211" s="25"/>
      <c r="BX211" s="25"/>
      <c r="BY211" s="25"/>
      <c r="CA211" s="25"/>
      <c r="CB211" s="25"/>
    </row>
    <row r="212" spans="2:80" x14ac:dyDescent="0.2">
      <c r="B212" s="2"/>
      <c r="C212" s="1"/>
      <c r="D212" s="1"/>
      <c r="E212" s="1"/>
      <c r="F212" s="2"/>
      <c r="G212" s="6"/>
      <c r="H212" s="2"/>
      <c r="I212" s="2"/>
      <c r="J212" s="3"/>
      <c r="K212" s="3"/>
      <c r="L212" s="1"/>
      <c r="M212" s="1"/>
      <c r="N212" s="1"/>
      <c r="O212" s="40"/>
      <c r="P212" s="40"/>
      <c r="Q212" s="1"/>
      <c r="R212" s="1"/>
      <c r="S212" s="2"/>
      <c r="T212" s="3"/>
      <c r="U212" s="7"/>
      <c r="V212" s="7"/>
      <c r="W212" s="7"/>
      <c r="X212" s="40"/>
      <c r="Y212" s="1"/>
      <c r="Z212" s="1"/>
      <c r="AA212" s="2"/>
      <c r="AB212" s="6"/>
      <c r="AC212" s="2"/>
      <c r="AD212" s="40"/>
      <c r="AE212" s="1"/>
      <c r="AF212" s="2"/>
      <c r="AG212" s="9"/>
      <c r="AH212" s="12"/>
      <c r="AI212" s="12"/>
      <c r="AJ212" s="42"/>
      <c r="AK212" s="11"/>
      <c r="AL212" s="9"/>
      <c r="AM212" s="11"/>
      <c r="AN212" s="9"/>
      <c r="AO212" s="9"/>
      <c r="AP212" s="9"/>
      <c r="AQ212" s="50"/>
      <c r="AR212" s="11"/>
      <c r="AS212" s="49"/>
      <c r="AT212" s="12"/>
      <c r="AU212" s="9"/>
      <c r="AV212" s="9"/>
      <c r="AW212" s="9"/>
      <c r="AX212" s="9"/>
      <c r="AY212" s="12"/>
      <c r="AZ212" s="49"/>
      <c r="BA212" s="12"/>
      <c r="BB212" s="9"/>
      <c r="BC212" s="9"/>
      <c r="BD212" s="9"/>
      <c r="BE212" s="9"/>
      <c r="BF212" s="12"/>
      <c r="BG212" s="49"/>
      <c r="BH212" s="12"/>
      <c r="BI212" s="9"/>
      <c r="BJ212" s="9"/>
      <c r="BK212" s="9"/>
      <c r="BL212" s="50"/>
      <c r="BM212" s="12"/>
      <c r="BN212" s="11"/>
      <c r="BO212" s="9"/>
      <c r="BP212" s="11"/>
      <c r="BQ212" s="9"/>
      <c r="BR212" s="43"/>
      <c r="BS212" s="9"/>
      <c r="BT212" s="11"/>
      <c r="BU212" s="9"/>
      <c r="BV212" s="25"/>
      <c r="BW212" s="25"/>
      <c r="BX212" s="25"/>
      <c r="BY212" s="25"/>
      <c r="CA212" s="25"/>
      <c r="CB212" s="25"/>
    </row>
    <row r="213" spans="2:80" x14ac:dyDescent="0.2">
      <c r="B213" s="2"/>
      <c r="C213" s="1"/>
      <c r="D213" s="1"/>
      <c r="E213" s="1"/>
      <c r="F213" s="2"/>
      <c r="G213" s="6"/>
      <c r="H213" s="2"/>
      <c r="I213" s="2"/>
      <c r="J213" s="3"/>
      <c r="K213" s="3"/>
      <c r="L213" s="1"/>
      <c r="M213" s="1"/>
      <c r="N213" s="1"/>
      <c r="O213" s="40"/>
      <c r="P213" s="40"/>
      <c r="Q213" s="1"/>
      <c r="R213" s="1"/>
      <c r="S213" s="2"/>
      <c r="T213" s="3"/>
      <c r="U213" s="7"/>
      <c r="V213" s="7"/>
      <c r="W213" s="7"/>
      <c r="X213" s="40"/>
      <c r="Y213" s="1"/>
      <c r="Z213" s="1"/>
      <c r="AA213" s="2"/>
      <c r="AB213" s="6"/>
      <c r="AC213" s="2"/>
      <c r="AD213" s="40"/>
      <c r="AE213" s="1"/>
      <c r="AF213" s="2"/>
      <c r="AG213" s="9"/>
      <c r="AH213" s="12"/>
      <c r="AI213" s="12"/>
      <c r="AJ213" s="42"/>
      <c r="AK213" s="11"/>
      <c r="AL213" s="9"/>
      <c r="AM213" s="11"/>
      <c r="AN213" s="9"/>
      <c r="AO213" s="9"/>
      <c r="AP213" s="9"/>
      <c r="AQ213" s="50"/>
      <c r="AR213" s="11"/>
      <c r="AS213" s="49"/>
      <c r="AT213" s="12"/>
      <c r="AU213" s="9"/>
      <c r="AV213" s="9"/>
      <c r="AW213" s="9"/>
      <c r="AX213" s="9"/>
      <c r="AY213" s="12"/>
      <c r="AZ213" s="49"/>
      <c r="BA213" s="12"/>
      <c r="BB213" s="9"/>
      <c r="BC213" s="9"/>
      <c r="BD213" s="9"/>
      <c r="BE213" s="9"/>
      <c r="BF213" s="12"/>
      <c r="BG213" s="49"/>
      <c r="BH213" s="12"/>
      <c r="BI213" s="9"/>
      <c r="BJ213" s="9"/>
      <c r="BK213" s="9"/>
      <c r="BL213" s="50"/>
      <c r="BM213" s="12"/>
      <c r="BN213" s="11"/>
      <c r="BO213" s="9"/>
      <c r="BP213" s="11"/>
      <c r="BQ213" s="9"/>
      <c r="BR213" s="43"/>
      <c r="BS213" s="9"/>
      <c r="BT213" s="11"/>
      <c r="BU213" s="9"/>
      <c r="BV213" s="25"/>
      <c r="BW213" s="25"/>
      <c r="BX213" s="25"/>
      <c r="BY213" s="25"/>
      <c r="CA213" s="25"/>
      <c r="CB213" s="25"/>
    </row>
    <row r="214" spans="2:80" x14ac:dyDescent="0.2">
      <c r="B214" s="2"/>
      <c r="C214" s="1"/>
      <c r="D214" s="1"/>
      <c r="E214" s="1"/>
      <c r="F214" s="2"/>
      <c r="G214" s="6"/>
      <c r="H214" s="2"/>
      <c r="I214" s="2"/>
      <c r="J214" s="3"/>
      <c r="K214" s="3"/>
      <c r="L214" s="1"/>
      <c r="M214" s="1"/>
      <c r="N214" s="1"/>
      <c r="O214" s="40"/>
      <c r="P214" s="40"/>
      <c r="Q214" s="1"/>
      <c r="R214" s="1"/>
      <c r="S214" s="2"/>
      <c r="T214" s="3"/>
      <c r="U214" s="7"/>
      <c r="V214" s="7"/>
      <c r="W214" s="7"/>
      <c r="X214" s="40"/>
      <c r="Y214" s="1"/>
      <c r="Z214" s="1"/>
      <c r="AA214" s="2"/>
      <c r="AB214" s="6"/>
      <c r="AC214" s="2"/>
      <c r="AD214" s="40"/>
      <c r="AE214" s="1"/>
      <c r="AF214" s="2"/>
      <c r="AG214" s="9"/>
      <c r="AH214" s="12"/>
      <c r="AI214" s="12"/>
      <c r="AJ214" s="42"/>
      <c r="AK214" s="11"/>
      <c r="AL214" s="9"/>
      <c r="AM214" s="11"/>
      <c r="AN214" s="9"/>
      <c r="AO214" s="9"/>
      <c r="AP214" s="9"/>
      <c r="AQ214" s="50"/>
      <c r="AR214" s="11"/>
      <c r="AS214" s="49"/>
      <c r="AT214" s="12"/>
      <c r="AU214" s="9"/>
      <c r="AV214" s="9"/>
      <c r="AW214" s="9"/>
      <c r="AX214" s="9"/>
      <c r="AY214" s="12"/>
      <c r="AZ214" s="49"/>
      <c r="BA214" s="12"/>
      <c r="BB214" s="9"/>
      <c r="BC214" s="9"/>
      <c r="BD214" s="9"/>
      <c r="BE214" s="9"/>
      <c r="BF214" s="12"/>
      <c r="BG214" s="49"/>
      <c r="BH214" s="12"/>
      <c r="BI214" s="9"/>
      <c r="BJ214" s="9"/>
      <c r="BK214" s="9"/>
      <c r="BL214" s="50"/>
      <c r="BM214" s="12"/>
      <c r="BN214" s="11"/>
      <c r="BO214" s="9"/>
      <c r="BP214" s="11"/>
      <c r="BQ214" s="9"/>
      <c r="BR214" s="43"/>
      <c r="BS214" s="9"/>
      <c r="BT214" s="11"/>
      <c r="BU214" s="9"/>
      <c r="BV214" s="25"/>
      <c r="BW214" s="25"/>
      <c r="BX214" s="25"/>
      <c r="BY214" s="25"/>
      <c r="CA214" s="25"/>
      <c r="CB214" s="25"/>
    </row>
    <row r="215" spans="2:80" x14ac:dyDescent="0.2">
      <c r="B215" s="2"/>
      <c r="C215" s="1"/>
      <c r="D215" s="1"/>
      <c r="E215" s="1"/>
      <c r="F215" s="2"/>
      <c r="G215" s="6"/>
      <c r="H215" s="2"/>
      <c r="I215" s="2"/>
      <c r="J215" s="3"/>
      <c r="K215" s="3"/>
      <c r="L215" s="1"/>
      <c r="M215" s="1"/>
      <c r="N215" s="1"/>
      <c r="O215" s="40"/>
      <c r="P215" s="40"/>
      <c r="Q215" s="1"/>
      <c r="R215" s="1"/>
      <c r="S215" s="2"/>
      <c r="T215" s="3"/>
      <c r="U215" s="7"/>
      <c r="V215" s="7"/>
      <c r="W215" s="7"/>
      <c r="X215" s="40"/>
      <c r="Y215" s="1"/>
      <c r="Z215" s="1"/>
      <c r="AA215" s="2"/>
      <c r="AB215" s="6"/>
      <c r="AC215" s="2"/>
      <c r="AD215" s="40"/>
      <c r="AE215" s="1"/>
      <c r="AF215" s="2"/>
      <c r="AG215" s="9"/>
      <c r="AH215" s="12"/>
      <c r="AI215" s="12"/>
      <c r="AJ215" s="42"/>
      <c r="AK215" s="11"/>
      <c r="AL215" s="9"/>
      <c r="AM215" s="11"/>
      <c r="AN215" s="9"/>
      <c r="AO215" s="9"/>
      <c r="AP215" s="9"/>
      <c r="AQ215" s="50"/>
      <c r="AR215" s="11"/>
      <c r="AS215" s="49"/>
      <c r="AT215" s="12"/>
      <c r="AU215" s="9"/>
      <c r="AV215" s="9"/>
      <c r="AW215" s="9"/>
      <c r="AX215" s="9"/>
      <c r="AY215" s="12"/>
      <c r="AZ215" s="49"/>
      <c r="BA215" s="12"/>
      <c r="BB215" s="9"/>
      <c r="BC215" s="9"/>
      <c r="BD215" s="9"/>
      <c r="BE215" s="9"/>
      <c r="BF215" s="12"/>
      <c r="BG215" s="49"/>
      <c r="BH215" s="12"/>
      <c r="BI215" s="9"/>
      <c r="BJ215" s="9"/>
      <c r="BK215" s="9"/>
      <c r="BL215" s="50"/>
      <c r="BM215" s="12"/>
      <c r="BN215" s="11"/>
      <c r="BO215" s="9"/>
      <c r="BP215" s="11"/>
      <c r="BQ215" s="9"/>
      <c r="BR215" s="43"/>
      <c r="BS215" s="9"/>
      <c r="BT215" s="11"/>
      <c r="BU215" s="9"/>
      <c r="BV215" s="25"/>
      <c r="BW215" s="25"/>
      <c r="BX215" s="25"/>
      <c r="BY215" s="25"/>
      <c r="CA215" s="25"/>
      <c r="CB215" s="25"/>
    </row>
    <row r="216" spans="2:80" x14ac:dyDescent="0.2">
      <c r="B216" s="2"/>
      <c r="C216" s="1"/>
      <c r="D216" s="1"/>
      <c r="E216" s="1"/>
      <c r="F216" s="2"/>
      <c r="G216" s="6"/>
      <c r="H216" s="2"/>
      <c r="I216" s="2"/>
      <c r="J216" s="3"/>
      <c r="K216" s="3"/>
      <c r="L216" s="1"/>
      <c r="M216" s="1"/>
      <c r="N216" s="1"/>
      <c r="O216" s="40"/>
      <c r="P216" s="40"/>
      <c r="Q216" s="1"/>
      <c r="R216" s="1"/>
      <c r="S216" s="2"/>
      <c r="T216" s="3"/>
      <c r="U216" s="7"/>
      <c r="V216" s="7"/>
      <c r="W216" s="7"/>
      <c r="X216" s="40"/>
      <c r="Y216" s="1"/>
      <c r="Z216" s="1"/>
      <c r="AA216" s="2"/>
      <c r="AB216" s="6"/>
      <c r="AC216" s="2"/>
      <c r="AD216" s="40"/>
      <c r="AE216" s="1"/>
      <c r="AF216" s="2"/>
      <c r="AG216" s="9"/>
      <c r="AH216" s="12"/>
      <c r="AI216" s="12"/>
      <c r="AJ216" s="42"/>
      <c r="AK216" s="11"/>
      <c r="AL216" s="9"/>
      <c r="AM216" s="11"/>
      <c r="AN216" s="9"/>
      <c r="AO216" s="9"/>
      <c r="AP216" s="9"/>
      <c r="AQ216" s="50"/>
      <c r="AR216" s="11"/>
      <c r="AS216" s="49"/>
      <c r="AT216" s="12"/>
      <c r="AU216" s="9"/>
      <c r="AV216" s="9"/>
      <c r="AW216" s="9"/>
      <c r="AX216" s="9"/>
      <c r="AY216" s="12"/>
      <c r="AZ216" s="49"/>
      <c r="BA216" s="12"/>
      <c r="BB216" s="9"/>
      <c r="BC216" s="9"/>
      <c r="BD216" s="9"/>
      <c r="BE216" s="9"/>
      <c r="BF216" s="12"/>
      <c r="BG216" s="49"/>
      <c r="BH216" s="12"/>
      <c r="BI216" s="9"/>
      <c r="BJ216" s="9"/>
      <c r="BK216" s="9"/>
      <c r="BL216" s="50"/>
      <c r="BM216" s="12"/>
      <c r="BN216" s="11"/>
      <c r="BO216" s="9"/>
      <c r="BP216" s="11"/>
      <c r="BQ216" s="9"/>
      <c r="BR216" s="43"/>
      <c r="BS216" s="9"/>
      <c r="BT216" s="11"/>
      <c r="BU216" s="9"/>
      <c r="BV216" s="25"/>
      <c r="BW216" s="25"/>
      <c r="BX216" s="25"/>
      <c r="BY216" s="25"/>
      <c r="CA216" s="25"/>
      <c r="CB216" s="25"/>
    </row>
    <row r="217" spans="2:80" x14ac:dyDescent="0.2">
      <c r="B217" s="2"/>
      <c r="C217" s="1"/>
      <c r="D217" s="1"/>
      <c r="E217" s="1"/>
      <c r="F217" s="2"/>
      <c r="G217" s="6"/>
      <c r="H217" s="2"/>
      <c r="I217" s="2"/>
      <c r="J217" s="3"/>
      <c r="K217" s="3"/>
      <c r="L217" s="1"/>
      <c r="M217" s="1"/>
      <c r="N217" s="1"/>
      <c r="O217" s="40"/>
      <c r="P217" s="40"/>
      <c r="Q217" s="1"/>
      <c r="R217" s="1"/>
      <c r="S217" s="2"/>
      <c r="T217" s="3"/>
      <c r="U217" s="7"/>
      <c r="V217" s="7"/>
      <c r="W217" s="7"/>
      <c r="X217" s="40"/>
      <c r="Y217" s="1"/>
      <c r="Z217" s="1"/>
      <c r="AA217" s="2"/>
      <c r="AB217" s="6"/>
      <c r="AC217" s="2"/>
      <c r="AD217" s="40"/>
      <c r="AE217" s="1" t="e">
        <f t="shared" ref="AE217:AE254" si="47">T217/AC217</f>
        <v>#DIV/0!</v>
      </c>
      <c r="AF217" s="2">
        <f t="shared" ref="AF217:AF254" si="48">1+AF216</f>
        <v>1</v>
      </c>
      <c r="AG217" s="9" t="e">
        <f t="shared" ref="AG217:AG254" si="49">AF217*AE217</f>
        <v>#DIV/0!</v>
      </c>
      <c r="AH217" s="12" t="e">
        <f t="shared" ref="AH217:AH254" si="50">1/(AB217*AG217+1)</f>
        <v>#DIV/0!</v>
      </c>
      <c r="AI217" s="12" t="e">
        <f t="shared" ref="AI217:AI254" si="51">AL217^2-4*CoefC*AJ217</f>
        <v>#DIV/0!</v>
      </c>
      <c r="AJ217" s="42" t="e">
        <f t="shared" ref="AJ217:AJ254" si="52">AH217^2*CoefA-AP217</f>
        <v>#DIV/0!</v>
      </c>
      <c r="AK217" s="11">
        <v>0</v>
      </c>
      <c r="AL217" s="9" t="e">
        <f t="shared" ref="AL217:AL254" si="53">AH217*CoefB-B</f>
        <v>#DIV/0!</v>
      </c>
      <c r="AM217" s="11">
        <f t="shared" ref="AM217:AM254" si="54">IF(AK217&lt;0,0,AK217)</f>
        <v>0</v>
      </c>
      <c r="AN217" s="9">
        <f t="shared" ref="AN217:AN254" si="55">AQ216</f>
        <v>0</v>
      </c>
      <c r="AO217" s="9"/>
      <c r="AP217" s="9">
        <f t="shared" ref="AP217:AP254" si="56">AU217-AT217*(B-_R*ABS(AT217))</f>
        <v>0</v>
      </c>
      <c r="AQ217" s="47">
        <f t="shared" ref="AQ217:AQ254" si="57">AU217+B*(AR217-AT217)+_R*AT217*ABS(AT217)</f>
        <v>0</v>
      </c>
      <c r="AR217" s="15">
        <f t="shared" ref="AR217:AR254" si="58">AM216</f>
        <v>0</v>
      </c>
      <c r="AS217" s="49"/>
      <c r="AT217" s="12">
        <f t="shared" ref="AT217:AT254" si="59">AY216</f>
        <v>0</v>
      </c>
      <c r="AU217" s="9">
        <f t="shared" ref="AU217:AU254" si="60">AX216</f>
        <v>0</v>
      </c>
      <c r="AV217" s="9">
        <f t="shared" ref="AV217:AV254" si="61">AQ217+AR217*(B-_R*ABS(AR217))</f>
        <v>0</v>
      </c>
      <c r="AW217" s="9">
        <f t="shared" ref="AW217:AW254" si="62">BB217-BA217*(B-_R*ABS(BA217))</f>
        <v>0</v>
      </c>
      <c r="AX217" s="16">
        <f t="shared" ref="AX217:AX254" si="63">(AV217+AW217)/2</f>
        <v>0</v>
      </c>
      <c r="AY217" s="44">
        <f t="shared" ref="AY217:AY254" si="64">(AV217-AX217)/B</f>
        <v>0</v>
      </c>
      <c r="AZ217" s="49"/>
      <c r="BA217" s="12">
        <f t="shared" ref="BA217:BA254" si="65">BF216</f>
        <v>0</v>
      </c>
      <c r="BB217" s="9">
        <f t="shared" ref="BB217:BB254" si="66">BE216</f>
        <v>0</v>
      </c>
      <c r="BC217" s="9">
        <f t="shared" ref="BC217:BC254" si="67">AX217+AY217*(B-_R*ABS(AY217))</f>
        <v>0</v>
      </c>
      <c r="BD217" s="9">
        <f t="shared" ref="BD217:BD254" si="68">BI217-BH217*(B-_R*ABS(BH217))</f>
        <v>0</v>
      </c>
      <c r="BE217" s="16">
        <f t="shared" ref="BE217:BE254" si="69">(BC217+BD217)/2</f>
        <v>0</v>
      </c>
      <c r="BF217" s="44">
        <f t="shared" ref="BF217:BF254" si="70">(BC217-BE217)/B</f>
        <v>0</v>
      </c>
      <c r="BG217" s="49"/>
      <c r="BH217" s="12">
        <f t="shared" ref="BH217:BH254" si="71">BM216</f>
        <v>0</v>
      </c>
      <c r="BI217" s="9">
        <f t="shared" ref="BI217:BI254" si="72">BL216</f>
        <v>0</v>
      </c>
      <c r="BJ217" s="9">
        <f t="shared" ref="BJ217:BJ254" si="73">BE217+BF217*(B-_R*ABS(BF217))</f>
        <v>0</v>
      </c>
      <c r="BK217" s="9">
        <f t="shared" ref="BK217:BK254" si="74">BQ217-BP217*(B-_R*ABS(BP217))</f>
        <v>0</v>
      </c>
      <c r="BL217" s="47">
        <f t="shared" ref="BL217:BL254" si="75">$AA$7</f>
        <v>67</v>
      </c>
      <c r="BM217" s="44">
        <f t="shared" ref="BM217:BM254" si="76">(BJ217-BL217)/B</f>
        <v>-6.1967842583300091E-2</v>
      </c>
      <c r="BN217" s="11"/>
      <c r="BO217" s="9"/>
      <c r="BP217" s="11"/>
      <c r="BQ217" s="9"/>
      <c r="BR217" s="43"/>
      <c r="BS217" s="9"/>
      <c r="BT217" s="11"/>
      <c r="BU217" s="9"/>
      <c r="BV217" s="25"/>
      <c r="BW217" s="25"/>
      <c r="BX217" s="25"/>
      <c r="BY217" s="25"/>
      <c r="CA217" s="25"/>
      <c r="CB217" s="25"/>
    </row>
    <row r="218" spans="2:80" x14ac:dyDescent="0.2">
      <c r="B218" s="2"/>
      <c r="C218" s="1"/>
      <c r="D218" s="1"/>
      <c r="E218" s="1"/>
      <c r="F218" s="2"/>
      <c r="G218" s="6"/>
      <c r="H218" s="2"/>
      <c r="I218" s="2"/>
      <c r="J218" s="3"/>
      <c r="K218" s="3"/>
      <c r="L218" s="1"/>
      <c r="M218" s="1"/>
      <c r="N218" s="1"/>
      <c r="O218" s="40"/>
      <c r="P218" s="40"/>
      <c r="Q218" s="1"/>
      <c r="R218" s="1"/>
      <c r="S218" s="2"/>
      <c r="T218" s="3"/>
      <c r="U218" s="7"/>
      <c r="V218" s="7"/>
      <c r="W218" s="7"/>
      <c r="X218" s="40"/>
      <c r="Y218" s="1"/>
      <c r="Z218" s="1"/>
      <c r="AA218" s="2"/>
      <c r="AB218" s="6"/>
      <c r="AC218" s="2"/>
      <c r="AD218" s="40"/>
      <c r="AE218" s="1" t="e">
        <f t="shared" si="47"/>
        <v>#DIV/0!</v>
      </c>
      <c r="AF218" s="2">
        <f t="shared" si="48"/>
        <v>2</v>
      </c>
      <c r="AG218" s="9" t="e">
        <f t="shared" si="49"/>
        <v>#DIV/0!</v>
      </c>
      <c r="AH218" s="12" t="e">
        <f t="shared" si="50"/>
        <v>#DIV/0!</v>
      </c>
      <c r="AI218" s="12" t="e">
        <f t="shared" si="51"/>
        <v>#DIV/0!</v>
      </c>
      <c r="AJ218" s="42" t="e">
        <f t="shared" si="52"/>
        <v>#DIV/0!</v>
      </c>
      <c r="AK218" s="11">
        <v>0</v>
      </c>
      <c r="AL218" s="9" t="e">
        <f t="shared" si="53"/>
        <v>#DIV/0!</v>
      </c>
      <c r="AM218" s="11">
        <f t="shared" si="54"/>
        <v>0</v>
      </c>
      <c r="AN218" s="9">
        <f t="shared" si="55"/>
        <v>0</v>
      </c>
      <c r="AO218" s="9"/>
      <c r="AP218" s="9">
        <f t="shared" si="56"/>
        <v>0</v>
      </c>
      <c r="AQ218" s="47">
        <f t="shared" si="57"/>
        <v>0</v>
      </c>
      <c r="AR218" s="15">
        <f t="shared" si="58"/>
        <v>0</v>
      </c>
      <c r="AS218" s="49"/>
      <c r="AT218" s="12">
        <f t="shared" si="59"/>
        <v>0</v>
      </c>
      <c r="AU218" s="9">
        <f t="shared" si="60"/>
        <v>0</v>
      </c>
      <c r="AV218" s="9">
        <f t="shared" si="61"/>
        <v>0</v>
      </c>
      <c r="AW218" s="9">
        <f t="shared" si="62"/>
        <v>0</v>
      </c>
      <c r="AX218" s="16">
        <f t="shared" si="63"/>
        <v>0</v>
      </c>
      <c r="AY218" s="44">
        <f t="shared" si="64"/>
        <v>0</v>
      </c>
      <c r="AZ218" s="49"/>
      <c r="BA218" s="12">
        <f t="shared" si="65"/>
        <v>0</v>
      </c>
      <c r="BB218" s="9">
        <f t="shared" si="66"/>
        <v>0</v>
      </c>
      <c r="BC218" s="9">
        <f t="shared" si="67"/>
        <v>0</v>
      </c>
      <c r="BD218" s="9">
        <f t="shared" si="68"/>
        <v>121.07066156758027</v>
      </c>
      <c r="BE218" s="16">
        <f t="shared" si="69"/>
        <v>60.535330783790137</v>
      </c>
      <c r="BF218" s="44">
        <f t="shared" si="70"/>
        <v>-5.5988714160267274E-2</v>
      </c>
      <c r="BG218" s="49"/>
      <c r="BH218" s="12">
        <f t="shared" si="71"/>
        <v>-6.1967842583300091E-2</v>
      </c>
      <c r="BI218" s="9">
        <f t="shared" si="72"/>
        <v>67</v>
      </c>
      <c r="BJ218" s="9">
        <f t="shared" si="73"/>
        <v>10.554667048215869</v>
      </c>
      <c r="BK218" s="9">
        <f t="shared" si="74"/>
        <v>0</v>
      </c>
      <c r="BL218" s="47">
        <f t="shared" si="75"/>
        <v>67</v>
      </c>
      <c r="BM218" s="44">
        <f t="shared" si="76"/>
        <v>-5.2205903088330161E-2</v>
      </c>
      <c r="BN218" s="11"/>
      <c r="BO218" s="9"/>
      <c r="BP218" s="11"/>
      <c r="BQ218" s="9"/>
      <c r="BR218" s="43"/>
      <c r="BS218" s="9"/>
      <c r="BT218" s="11"/>
      <c r="BU218" s="9"/>
      <c r="BV218" s="25"/>
      <c r="BW218" s="25"/>
      <c r="BX218" s="25"/>
      <c r="BY218" s="25"/>
      <c r="CA218" s="25"/>
      <c r="CB218" s="25"/>
    </row>
    <row r="219" spans="2:80" x14ac:dyDescent="0.2">
      <c r="B219" s="2"/>
      <c r="C219" s="1"/>
      <c r="D219" s="1"/>
      <c r="E219" s="1"/>
      <c r="F219" s="2"/>
      <c r="G219" s="6"/>
      <c r="H219" s="2"/>
      <c r="I219" s="2"/>
      <c r="J219" s="3"/>
      <c r="K219" s="3"/>
      <c r="L219" s="1"/>
      <c r="M219" s="1"/>
      <c r="N219" s="1"/>
      <c r="O219" s="40"/>
      <c r="P219" s="40"/>
      <c r="Q219" s="1"/>
      <c r="R219" s="1"/>
      <c r="S219" s="2"/>
      <c r="T219" s="3"/>
      <c r="U219" s="7"/>
      <c r="V219" s="7"/>
      <c r="W219" s="7"/>
      <c r="X219" s="40"/>
      <c r="Y219" s="1"/>
      <c r="Z219" s="1"/>
      <c r="AA219" s="2"/>
      <c r="AB219" s="6"/>
      <c r="AC219" s="2"/>
      <c r="AD219" s="40"/>
      <c r="AE219" s="1" t="e">
        <f t="shared" si="47"/>
        <v>#DIV/0!</v>
      </c>
      <c r="AF219" s="2">
        <f t="shared" si="48"/>
        <v>3</v>
      </c>
      <c r="AG219" s="9" t="e">
        <f t="shared" si="49"/>
        <v>#DIV/0!</v>
      </c>
      <c r="AH219" s="12" t="e">
        <f t="shared" si="50"/>
        <v>#DIV/0!</v>
      </c>
      <c r="AI219" s="12" t="e">
        <f t="shared" si="51"/>
        <v>#DIV/0!</v>
      </c>
      <c r="AJ219" s="42" t="e">
        <f t="shared" si="52"/>
        <v>#DIV/0!</v>
      </c>
      <c r="AK219" s="11">
        <v>0</v>
      </c>
      <c r="AL219" s="9" t="e">
        <f t="shared" si="53"/>
        <v>#DIV/0!</v>
      </c>
      <c r="AM219" s="11">
        <f t="shared" si="54"/>
        <v>0</v>
      </c>
      <c r="AN219" s="9">
        <f t="shared" si="55"/>
        <v>0</v>
      </c>
      <c r="AO219" s="9"/>
      <c r="AP219" s="9">
        <f t="shared" si="56"/>
        <v>0</v>
      </c>
      <c r="AQ219" s="47">
        <f t="shared" si="57"/>
        <v>0</v>
      </c>
      <c r="AR219" s="15">
        <f t="shared" si="58"/>
        <v>0</v>
      </c>
      <c r="AS219" s="49"/>
      <c r="AT219" s="12">
        <f t="shared" si="59"/>
        <v>0</v>
      </c>
      <c r="AU219" s="9">
        <f t="shared" si="60"/>
        <v>0</v>
      </c>
      <c r="AV219" s="9">
        <f t="shared" si="61"/>
        <v>0</v>
      </c>
      <c r="AW219" s="9">
        <f t="shared" si="62"/>
        <v>110.5159945193644</v>
      </c>
      <c r="AX219" s="16">
        <f t="shared" si="63"/>
        <v>55.257997259682199</v>
      </c>
      <c r="AY219" s="44">
        <f t="shared" si="64"/>
        <v>-5.1107744412782305E-2</v>
      </c>
      <c r="AZ219" s="49"/>
      <c r="BA219" s="12">
        <f t="shared" si="65"/>
        <v>-5.5988714160267274E-2</v>
      </c>
      <c r="BB219" s="9">
        <f t="shared" si="66"/>
        <v>60.535330783790137</v>
      </c>
      <c r="BC219" s="9">
        <f t="shared" si="67"/>
        <v>8.7946179763039751</v>
      </c>
      <c r="BD219" s="9">
        <f t="shared" si="68"/>
        <v>114.26871235492177</v>
      </c>
      <c r="BE219" s="16">
        <f t="shared" si="69"/>
        <v>61.531665165612878</v>
      </c>
      <c r="BF219" s="44">
        <f t="shared" si="70"/>
        <v>-4.8776134903509891E-2</v>
      </c>
      <c r="BG219" s="49"/>
      <c r="BH219" s="12">
        <f t="shared" si="71"/>
        <v>-5.2205903088330161E-2</v>
      </c>
      <c r="BI219" s="9">
        <f t="shared" si="72"/>
        <v>67</v>
      </c>
      <c r="BJ219" s="9">
        <f t="shared" si="73"/>
        <v>16.805093855514059</v>
      </c>
      <c r="BK219" s="9">
        <f t="shared" si="74"/>
        <v>0</v>
      </c>
      <c r="BL219" s="47">
        <f t="shared" si="75"/>
        <v>67</v>
      </c>
      <c r="BM219" s="44">
        <f t="shared" si="76"/>
        <v>-4.6424926006642199E-2</v>
      </c>
      <c r="BN219" s="11"/>
      <c r="BO219" s="9"/>
      <c r="BP219" s="11"/>
      <c r="BQ219" s="9"/>
      <c r="BR219" s="43"/>
      <c r="BS219" s="9"/>
      <c r="BT219" s="11"/>
      <c r="BU219" s="9"/>
      <c r="BV219" s="25"/>
      <c r="BW219" s="25"/>
      <c r="BX219" s="25"/>
      <c r="BY219" s="25"/>
      <c r="CA219" s="25"/>
      <c r="CB219" s="25"/>
    </row>
    <row r="220" spans="2:80" x14ac:dyDescent="0.2">
      <c r="B220" s="2"/>
      <c r="C220" s="1"/>
      <c r="D220" s="1"/>
      <c r="E220" s="1"/>
      <c r="F220" s="2"/>
      <c r="G220" s="6"/>
      <c r="H220" s="2"/>
      <c r="I220" s="2"/>
      <c r="J220" s="3"/>
      <c r="K220" s="3"/>
      <c r="L220" s="1"/>
      <c r="M220" s="1"/>
      <c r="N220" s="1"/>
      <c r="O220" s="40"/>
      <c r="P220" s="40"/>
      <c r="Q220" s="1"/>
      <c r="R220" s="1"/>
      <c r="S220" s="2"/>
      <c r="T220" s="3"/>
      <c r="U220" s="7"/>
      <c r="V220" s="7"/>
      <c r="W220" s="7"/>
      <c r="X220" s="40"/>
      <c r="Y220" s="1"/>
      <c r="Z220" s="1"/>
      <c r="AA220" s="2"/>
      <c r="AB220" s="6"/>
      <c r="AC220" s="2"/>
      <c r="AD220" s="40"/>
      <c r="AE220" s="1" t="e">
        <f t="shared" si="47"/>
        <v>#DIV/0!</v>
      </c>
      <c r="AF220" s="2">
        <f t="shared" si="48"/>
        <v>4</v>
      </c>
      <c r="AG220" s="9" t="e">
        <f t="shared" si="49"/>
        <v>#DIV/0!</v>
      </c>
      <c r="AH220" s="12" t="e">
        <f t="shared" si="50"/>
        <v>#DIV/0!</v>
      </c>
      <c r="AI220" s="12" t="e">
        <f t="shared" si="51"/>
        <v>#DIV/0!</v>
      </c>
      <c r="AJ220" s="42" t="e">
        <f t="shared" si="52"/>
        <v>#DIV/0!</v>
      </c>
      <c r="AK220" s="11">
        <v>0</v>
      </c>
      <c r="AL220" s="9" t="e">
        <f t="shared" si="53"/>
        <v>#DIV/0!</v>
      </c>
      <c r="AM220" s="11">
        <f t="shared" si="54"/>
        <v>0</v>
      </c>
      <c r="AN220" s="9">
        <f t="shared" si="55"/>
        <v>0</v>
      </c>
      <c r="AO220" s="9"/>
      <c r="AP220" s="9">
        <f t="shared" si="56"/>
        <v>101.72137654306042</v>
      </c>
      <c r="AQ220" s="47">
        <f t="shared" si="57"/>
        <v>101.72137654306042</v>
      </c>
      <c r="AR220" s="15">
        <f t="shared" si="58"/>
        <v>0</v>
      </c>
      <c r="AS220" s="49"/>
      <c r="AT220" s="12">
        <f t="shared" si="59"/>
        <v>-5.1107744412782305E-2</v>
      </c>
      <c r="AU220" s="9">
        <f t="shared" si="60"/>
        <v>55.257997259682199</v>
      </c>
      <c r="AV220" s="9">
        <f t="shared" si="61"/>
        <v>101.72137654306042</v>
      </c>
      <c r="AW220" s="9">
        <f t="shared" si="62"/>
        <v>106.2582364757117</v>
      </c>
      <c r="AX220" s="16">
        <f t="shared" si="63"/>
        <v>103.98980650938606</v>
      </c>
      <c r="AY220" s="44">
        <f t="shared" si="64"/>
        <v>-2.0980553890225084E-3</v>
      </c>
      <c r="AZ220" s="49"/>
      <c r="BA220" s="12">
        <f t="shared" si="65"/>
        <v>-4.8776134903509891E-2</v>
      </c>
      <c r="BB220" s="9">
        <f t="shared" si="66"/>
        <v>61.531665165612878</v>
      </c>
      <c r="BC220" s="9">
        <f t="shared" si="67"/>
        <v>101.73619754109208</v>
      </c>
      <c r="BD220" s="9">
        <f t="shared" si="68"/>
        <v>109.9380921555223</v>
      </c>
      <c r="BE220" s="16">
        <f t="shared" si="69"/>
        <v>105.83714484830719</v>
      </c>
      <c r="BF220" s="44">
        <f t="shared" si="70"/>
        <v>-3.7929381668046899E-3</v>
      </c>
      <c r="BG220" s="49"/>
      <c r="BH220" s="12">
        <f t="shared" si="71"/>
        <v>-4.6424926006642199E-2</v>
      </c>
      <c r="BI220" s="9">
        <f t="shared" si="72"/>
        <v>67</v>
      </c>
      <c r="BJ220" s="9">
        <f t="shared" si="73"/>
        <v>101.78463653077964</v>
      </c>
      <c r="BK220" s="9">
        <f t="shared" si="74"/>
        <v>0</v>
      </c>
      <c r="BL220" s="47">
        <f t="shared" si="75"/>
        <v>67</v>
      </c>
      <c r="BM220" s="44">
        <f t="shared" si="76"/>
        <v>3.2172072848606903E-2</v>
      </c>
      <c r="BN220" s="11"/>
      <c r="BO220" s="9"/>
      <c r="BP220" s="11"/>
      <c r="BQ220" s="9"/>
      <c r="BR220" s="43"/>
      <c r="BS220" s="9"/>
      <c r="BT220" s="11"/>
      <c r="BU220" s="9"/>
      <c r="BV220" s="25"/>
      <c r="BW220" s="25"/>
      <c r="BX220" s="25"/>
      <c r="BY220" s="25"/>
      <c r="CA220" s="25"/>
      <c r="CB220" s="25"/>
    </row>
    <row r="221" spans="2:80" x14ac:dyDescent="0.2">
      <c r="B221" s="2"/>
      <c r="C221" s="1"/>
      <c r="D221" s="1"/>
      <c r="E221" s="1"/>
      <c r="F221" s="2"/>
      <c r="G221" s="6"/>
      <c r="H221" s="2"/>
      <c r="I221" s="2"/>
      <c r="J221" s="3"/>
      <c r="K221" s="3"/>
      <c r="L221" s="1"/>
      <c r="M221" s="1"/>
      <c r="N221" s="1"/>
      <c r="O221" s="40"/>
      <c r="P221" s="40"/>
      <c r="Q221" s="1"/>
      <c r="R221" s="1"/>
      <c r="S221" s="2"/>
      <c r="T221" s="3"/>
      <c r="U221" s="7"/>
      <c r="V221" s="7"/>
      <c r="W221" s="7"/>
      <c r="X221" s="40"/>
      <c r="Y221" s="1"/>
      <c r="Z221" s="1"/>
      <c r="AA221" s="2"/>
      <c r="AB221" s="6"/>
      <c r="AC221" s="2"/>
      <c r="AD221" s="40"/>
      <c r="AE221" s="1" t="e">
        <f t="shared" si="47"/>
        <v>#DIV/0!</v>
      </c>
      <c r="AF221" s="2">
        <f t="shared" si="48"/>
        <v>5</v>
      </c>
      <c r="AG221" s="9" t="e">
        <f t="shared" si="49"/>
        <v>#DIV/0!</v>
      </c>
      <c r="AH221" s="12" t="e">
        <f t="shared" si="50"/>
        <v>#DIV/0!</v>
      </c>
      <c r="AI221" s="12" t="e">
        <f t="shared" si="51"/>
        <v>#DIV/0!</v>
      </c>
      <c r="AJ221" s="42" t="e">
        <f t="shared" si="52"/>
        <v>#DIV/0!</v>
      </c>
      <c r="AK221" s="11">
        <v>0</v>
      </c>
      <c r="AL221" s="9" t="e">
        <f t="shared" si="53"/>
        <v>#DIV/0!</v>
      </c>
      <c r="AM221" s="11">
        <f t="shared" si="54"/>
        <v>0</v>
      </c>
      <c r="AN221" s="9">
        <f t="shared" si="55"/>
        <v>101.72137654306042</v>
      </c>
      <c r="AO221" s="9"/>
      <c r="AP221" s="9">
        <f t="shared" si="56"/>
        <v>106.24341547768003</v>
      </c>
      <c r="AQ221" s="47">
        <f t="shared" si="57"/>
        <v>106.24341547768003</v>
      </c>
      <c r="AR221" s="15">
        <f t="shared" si="58"/>
        <v>0</v>
      </c>
      <c r="AS221" s="49"/>
      <c r="AT221" s="12">
        <f t="shared" si="59"/>
        <v>-2.0980553890225084E-3</v>
      </c>
      <c r="AU221" s="9">
        <f t="shared" si="60"/>
        <v>103.98980650938606</v>
      </c>
      <c r="AV221" s="9">
        <f t="shared" si="61"/>
        <v>106.24341547768003</v>
      </c>
      <c r="AW221" s="9">
        <f t="shared" si="62"/>
        <v>109.88965316583474</v>
      </c>
      <c r="AX221" s="16">
        <f t="shared" si="63"/>
        <v>108.06653432175739</v>
      </c>
      <c r="AY221" s="44">
        <f t="shared" si="64"/>
        <v>-1.6861901722452783E-3</v>
      </c>
      <c r="AZ221" s="49"/>
      <c r="BA221" s="12">
        <f t="shared" si="65"/>
        <v>-3.7929381668046899E-3</v>
      </c>
      <c r="BB221" s="9">
        <f t="shared" si="66"/>
        <v>105.83714484830719</v>
      </c>
      <c r="BC221" s="9">
        <f t="shared" si="67"/>
        <v>106.25298866723215</v>
      </c>
      <c r="BD221" s="9">
        <f t="shared" si="68"/>
        <v>35.700354281934395</v>
      </c>
      <c r="BE221" s="16">
        <f t="shared" si="69"/>
        <v>70.97667147458327</v>
      </c>
      <c r="BF221" s="44">
        <f t="shared" si="70"/>
        <v>3.2626824936009373E-2</v>
      </c>
      <c r="BG221" s="49"/>
      <c r="BH221" s="12">
        <f t="shared" si="71"/>
        <v>3.2172072848606903E-2</v>
      </c>
      <c r="BI221" s="9">
        <f t="shared" si="72"/>
        <v>67</v>
      </c>
      <c r="BJ221" s="9">
        <f t="shared" si="73"/>
        <v>102.66878090492574</v>
      </c>
      <c r="BK221" s="9">
        <f t="shared" si="74"/>
        <v>0</v>
      </c>
      <c r="BL221" s="47">
        <f t="shared" si="75"/>
        <v>67</v>
      </c>
      <c r="BM221" s="44">
        <f t="shared" si="76"/>
        <v>3.2989811944099383E-2</v>
      </c>
      <c r="BN221" s="11"/>
      <c r="BO221" s="9"/>
      <c r="BP221" s="11"/>
      <c r="BQ221" s="9"/>
      <c r="BR221" s="43"/>
      <c r="BS221" s="9"/>
      <c r="BT221" s="11"/>
      <c r="BU221" s="9"/>
      <c r="BV221" s="25"/>
      <c r="BW221" s="25"/>
      <c r="BX221" s="25"/>
      <c r="BY221" s="25"/>
      <c r="CA221" s="25"/>
      <c r="CB221" s="25"/>
    </row>
    <row r="222" spans="2:80" x14ac:dyDescent="0.2">
      <c r="B222" s="2"/>
      <c r="C222" s="1"/>
      <c r="D222" s="1"/>
      <c r="E222" s="1"/>
      <c r="F222" s="2"/>
      <c r="G222" s="6"/>
      <c r="H222" s="2"/>
      <c r="I222" s="2"/>
      <c r="J222" s="3"/>
      <c r="K222" s="3"/>
      <c r="L222" s="1"/>
      <c r="M222" s="1"/>
      <c r="N222" s="1"/>
      <c r="O222" s="40"/>
      <c r="P222" s="40"/>
      <c r="Q222" s="1"/>
      <c r="R222" s="1"/>
      <c r="S222" s="2"/>
      <c r="T222" s="3"/>
      <c r="U222" s="7"/>
      <c r="V222" s="7"/>
      <c r="W222" s="7"/>
      <c r="X222" s="40"/>
      <c r="Y222" s="1"/>
      <c r="Z222" s="1"/>
      <c r="AA222" s="2"/>
      <c r="AB222" s="6"/>
      <c r="AC222" s="2"/>
      <c r="AD222" s="40"/>
      <c r="AE222" s="1" t="e">
        <f t="shared" si="47"/>
        <v>#DIV/0!</v>
      </c>
      <c r="AF222" s="2">
        <f t="shared" si="48"/>
        <v>6</v>
      </c>
      <c r="AG222" s="9" t="e">
        <f t="shared" si="49"/>
        <v>#DIV/0!</v>
      </c>
      <c r="AH222" s="12" t="e">
        <f t="shared" si="50"/>
        <v>#DIV/0!</v>
      </c>
      <c r="AI222" s="12" t="e">
        <f t="shared" si="51"/>
        <v>#DIV/0!</v>
      </c>
      <c r="AJ222" s="42" t="e">
        <f t="shared" si="52"/>
        <v>#DIV/0!</v>
      </c>
      <c r="AK222" s="11">
        <v>0</v>
      </c>
      <c r="AL222" s="9" t="e">
        <f t="shared" si="53"/>
        <v>#DIV/0!</v>
      </c>
      <c r="AM222" s="11">
        <f t="shared" si="54"/>
        <v>0</v>
      </c>
      <c r="AN222" s="9">
        <f t="shared" si="55"/>
        <v>106.24341547768003</v>
      </c>
      <c r="AO222" s="9"/>
      <c r="AP222" s="9">
        <f t="shared" si="56"/>
        <v>109.88007997628263</v>
      </c>
      <c r="AQ222" s="47">
        <f t="shared" si="57"/>
        <v>109.88007997628263</v>
      </c>
      <c r="AR222" s="15">
        <f t="shared" si="58"/>
        <v>0</v>
      </c>
      <c r="AS222" s="49"/>
      <c r="AT222" s="12">
        <f t="shared" si="59"/>
        <v>-1.6861901722452783E-3</v>
      </c>
      <c r="AU222" s="9">
        <f t="shared" si="60"/>
        <v>108.06653432175739</v>
      </c>
      <c r="AV222" s="9">
        <f t="shared" si="61"/>
        <v>109.88007997628263</v>
      </c>
      <c r="AW222" s="9">
        <f t="shared" si="62"/>
        <v>39.284562044240801</v>
      </c>
      <c r="AX222" s="16">
        <f t="shared" si="63"/>
        <v>74.582321010261722</v>
      </c>
      <c r="AY222" s="44">
        <f t="shared" si="64"/>
        <v>3.2646656285815714E-2</v>
      </c>
      <c r="AZ222" s="49"/>
      <c r="BA222" s="12">
        <f t="shared" si="65"/>
        <v>3.2626824936009373E-2</v>
      </c>
      <c r="BB222" s="9">
        <f t="shared" si="66"/>
        <v>70.97667147458327</v>
      </c>
      <c r="BC222" s="9">
        <f t="shared" si="67"/>
        <v>106.29151375862543</v>
      </c>
      <c r="BD222" s="9">
        <f t="shared" si="68"/>
        <v>34.995622098801675</v>
      </c>
      <c r="BE222" s="16">
        <f t="shared" si="69"/>
        <v>70.643567928713551</v>
      </c>
      <c r="BF222" s="44">
        <f t="shared" si="70"/>
        <v>3.2970541725462509E-2</v>
      </c>
      <c r="BG222" s="49"/>
      <c r="BH222" s="12">
        <f t="shared" si="71"/>
        <v>3.2989811944099383E-2</v>
      </c>
      <c r="BI222" s="9">
        <f t="shared" si="72"/>
        <v>67</v>
      </c>
      <c r="BJ222" s="9">
        <f t="shared" si="73"/>
        <v>102.63139045333767</v>
      </c>
      <c r="BK222" s="9">
        <f t="shared" si="74"/>
        <v>0</v>
      </c>
      <c r="BL222" s="47">
        <f t="shared" si="75"/>
        <v>67</v>
      </c>
      <c r="BM222" s="44">
        <f t="shared" si="76"/>
        <v>3.295522977069449E-2</v>
      </c>
      <c r="BN222" s="11"/>
      <c r="BO222" s="9"/>
      <c r="BP222" s="11"/>
      <c r="BQ222" s="9"/>
      <c r="BR222" s="43"/>
      <c r="BS222" s="9"/>
      <c r="BT222" s="11"/>
      <c r="BU222" s="9"/>
      <c r="BV222" s="25"/>
      <c r="BW222" s="25"/>
      <c r="BX222" s="25"/>
      <c r="BY222" s="25"/>
      <c r="CA222" s="25"/>
      <c r="CB222" s="25"/>
    </row>
    <row r="223" spans="2:80" x14ac:dyDescent="0.2">
      <c r="B223" s="2"/>
      <c r="C223" s="1"/>
      <c r="D223" s="1"/>
      <c r="E223" s="1"/>
      <c r="F223" s="2"/>
      <c r="G223" s="6"/>
      <c r="H223" s="2"/>
      <c r="I223" s="2"/>
      <c r="J223" s="3"/>
      <c r="K223" s="3"/>
      <c r="L223" s="1"/>
      <c r="M223" s="1"/>
      <c r="N223" s="1"/>
      <c r="O223" s="40"/>
      <c r="P223" s="40"/>
      <c r="Q223" s="1"/>
      <c r="R223" s="1"/>
      <c r="S223" s="2"/>
      <c r="T223" s="3"/>
      <c r="U223" s="7"/>
      <c r="V223" s="7"/>
      <c r="W223" s="7"/>
      <c r="X223" s="40"/>
      <c r="Y223" s="1"/>
      <c r="Z223" s="1"/>
      <c r="AA223" s="2"/>
      <c r="AB223" s="6"/>
      <c r="AC223" s="2"/>
      <c r="AD223" s="40"/>
      <c r="AE223" s="1" t="e">
        <f t="shared" si="47"/>
        <v>#DIV/0!</v>
      </c>
      <c r="AF223" s="2">
        <f t="shared" si="48"/>
        <v>7</v>
      </c>
      <c r="AG223" s="9" t="e">
        <f t="shared" si="49"/>
        <v>#DIV/0!</v>
      </c>
      <c r="AH223" s="12" t="e">
        <f t="shared" si="50"/>
        <v>#DIV/0!</v>
      </c>
      <c r="AI223" s="12" t="e">
        <f t="shared" si="51"/>
        <v>#DIV/0!</v>
      </c>
      <c r="AJ223" s="42" t="e">
        <f t="shared" si="52"/>
        <v>#DIV/0!</v>
      </c>
      <c r="AK223" s="11">
        <v>0</v>
      </c>
      <c r="AL223" s="9" t="e">
        <f t="shared" si="53"/>
        <v>#DIV/0!</v>
      </c>
      <c r="AM223" s="11">
        <f t="shared" si="54"/>
        <v>0</v>
      </c>
      <c r="AN223" s="9">
        <f t="shared" si="55"/>
        <v>109.88007997628263</v>
      </c>
      <c r="AO223" s="9"/>
      <c r="AP223" s="9">
        <f t="shared" si="56"/>
        <v>42.873128261898025</v>
      </c>
      <c r="AQ223" s="47">
        <f t="shared" si="57"/>
        <v>42.873128261898025</v>
      </c>
      <c r="AR223" s="15">
        <f t="shared" si="58"/>
        <v>0</v>
      </c>
      <c r="AS223" s="49"/>
      <c r="AT223" s="12">
        <f t="shared" si="59"/>
        <v>3.2646656285815714E-2</v>
      </c>
      <c r="AU223" s="9">
        <f t="shared" si="60"/>
        <v>74.582321010261722</v>
      </c>
      <c r="AV223" s="9">
        <f t="shared" si="61"/>
        <v>42.873128261898025</v>
      </c>
      <c r="AW223" s="9">
        <f t="shared" si="62"/>
        <v>38.65574540408943</v>
      </c>
      <c r="AX223" s="16">
        <f t="shared" si="63"/>
        <v>40.764436832993724</v>
      </c>
      <c r="AY223" s="44">
        <f t="shared" si="64"/>
        <v>1.9503143063148635E-3</v>
      </c>
      <c r="AZ223" s="49"/>
      <c r="BA223" s="12">
        <f t="shared" si="65"/>
        <v>3.2970541725462509E-2</v>
      </c>
      <c r="BB223" s="9">
        <f t="shared" si="66"/>
        <v>70.643567928713551</v>
      </c>
      <c r="BC223" s="9">
        <f t="shared" si="67"/>
        <v>42.860321104007731</v>
      </c>
      <c r="BD223" s="9">
        <f t="shared" si="68"/>
        <v>35.025334022215418</v>
      </c>
      <c r="BE223" s="16">
        <f t="shared" si="69"/>
        <v>38.942827563111578</v>
      </c>
      <c r="BF223" s="44">
        <f t="shared" si="70"/>
        <v>3.6232630307962343E-3</v>
      </c>
      <c r="BG223" s="49"/>
      <c r="BH223" s="12">
        <f t="shared" si="71"/>
        <v>3.295522977069449E-2</v>
      </c>
      <c r="BI223" s="9">
        <f t="shared" si="72"/>
        <v>67</v>
      </c>
      <c r="BJ223" s="9">
        <f t="shared" si="73"/>
        <v>42.816118965993134</v>
      </c>
      <c r="BK223" s="9">
        <f t="shared" si="74"/>
        <v>0</v>
      </c>
      <c r="BL223" s="47">
        <f t="shared" si="75"/>
        <v>67</v>
      </c>
      <c r="BM223" s="44">
        <f t="shared" si="76"/>
        <v>-2.2367506462217822E-2</v>
      </c>
      <c r="BN223" s="11"/>
      <c r="BO223" s="9"/>
      <c r="BP223" s="11"/>
      <c r="BQ223" s="9"/>
      <c r="BR223" s="43"/>
      <c r="BS223" s="9"/>
      <c r="BT223" s="11"/>
      <c r="BU223" s="9"/>
      <c r="BV223" s="25"/>
      <c r="BW223" s="25"/>
      <c r="BX223" s="25"/>
      <c r="BY223" s="25"/>
      <c r="CA223" s="25"/>
      <c r="CB223" s="25"/>
    </row>
    <row r="224" spans="2:80" x14ac:dyDescent="0.2">
      <c r="B224" s="2"/>
      <c r="C224" s="1"/>
      <c r="D224" s="1"/>
      <c r="E224" s="1"/>
      <c r="F224" s="2"/>
      <c r="G224" s="6"/>
      <c r="H224" s="2"/>
      <c r="I224" s="2"/>
      <c r="J224" s="3"/>
      <c r="K224" s="3"/>
      <c r="L224" s="1"/>
      <c r="M224" s="1"/>
      <c r="N224" s="1"/>
      <c r="O224" s="40"/>
      <c r="P224" s="40"/>
      <c r="Q224" s="1"/>
      <c r="R224" s="1"/>
      <c r="S224" s="2"/>
      <c r="T224" s="3"/>
      <c r="U224" s="7"/>
      <c r="V224" s="7"/>
      <c r="W224" s="7"/>
      <c r="X224" s="40"/>
      <c r="Y224" s="1"/>
      <c r="Z224" s="1"/>
      <c r="AA224" s="2"/>
      <c r="AB224" s="6"/>
      <c r="AC224" s="2"/>
      <c r="AD224" s="40"/>
      <c r="AE224" s="1" t="e">
        <f t="shared" si="47"/>
        <v>#DIV/0!</v>
      </c>
      <c r="AF224" s="2">
        <f t="shared" si="48"/>
        <v>8</v>
      </c>
      <c r="AG224" s="9" t="e">
        <f t="shared" si="49"/>
        <v>#DIV/0!</v>
      </c>
      <c r="AH224" s="12" t="e">
        <f t="shared" si="50"/>
        <v>#DIV/0!</v>
      </c>
      <c r="AI224" s="12" t="e">
        <f t="shared" si="51"/>
        <v>#DIV/0!</v>
      </c>
      <c r="AJ224" s="42" t="e">
        <f t="shared" si="52"/>
        <v>#DIV/0!</v>
      </c>
      <c r="AK224" s="11">
        <v>0</v>
      </c>
      <c r="AL224" s="9" t="e">
        <f t="shared" si="53"/>
        <v>#DIV/0!</v>
      </c>
      <c r="AM224" s="11">
        <f t="shared" si="54"/>
        <v>0</v>
      </c>
      <c r="AN224" s="9">
        <f t="shared" si="55"/>
        <v>42.873128261898025</v>
      </c>
      <c r="AO224" s="9"/>
      <c r="AP224" s="9">
        <f t="shared" si="56"/>
        <v>38.668552561979716</v>
      </c>
      <c r="AQ224" s="47">
        <f t="shared" si="57"/>
        <v>38.668552561979716</v>
      </c>
      <c r="AR224" s="15">
        <f t="shared" si="58"/>
        <v>0</v>
      </c>
      <c r="AS224" s="49"/>
      <c r="AT224" s="12">
        <f t="shared" si="59"/>
        <v>1.9503143063148635E-3</v>
      </c>
      <c r="AU224" s="9">
        <f t="shared" si="60"/>
        <v>40.764436832993724</v>
      </c>
      <c r="AV224" s="9">
        <f t="shared" si="61"/>
        <v>38.668552561979716</v>
      </c>
      <c r="AW224" s="9">
        <f t="shared" si="62"/>
        <v>35.069536160230022</v>
      </c>
      <c r="AX224" s="16">
        <f t="shared" si="63"/>
        <v>36.869044361104869</v>
      </c>
      <c r="AY224" s="44">
        <f t="shared" si="64"/>
        <v>1.6643528495398519E-3</v>
      </c>
      <c r="AZ224" s="49"/>
      <c r="BA224" s="12">
        <f t="shared" si="65"/>
        <v>3.6232630307962343E-3</v>
      </c>
      <c r="BB224" s="9">
        <f t="shared" si="66"/>
        <v>38.942827563111578</v>
      </c>
      <c r="BC224" s="9">
        <f t="shared" si="67"/>
        <v>38.659225725589913</v>
      </c>
      <c r="BD224" s="9">
        <f t="shared" si="68"/>
        <v>89.49935125172621</v>
      </c>
      <c r="BE224" s="16">
        <f t="shared" si="69"/>
        <v>64.079288488658065</v>
      </c>
      <c r="BF224" s="44">
        <f t="shared" si="70"/>
        <v>-2.3510842503871875E-2</v>
      </c>
      <c r="BG224" s="49"/>
      <c r="BH224" s="12">
        <f t="shared" si="71"/>
        <v>-2.2367506462217822E-2</v>
      </c>
      <c r="BI224" s="9">
        <f t="shared" si="72"/>
        <v>67</v>
      </c>
      <c r="BJ224" s="9">
        <f t="shared" si="73"/>
        <v>40.520369547953109</v>
      </c>
      <c r="BK224" s="9">
        <f t="shared" si="74"/>
        <v>0</v>
      </c>
      <c r="BL224" s="47">
        <f t="shared" si="75"/>
        <v>67</v>
      </c>
      <c r="BM224" s="44">
        <f t="shared" si="76"/>
        <v>-2.4490829425617928E-2</v>
      </c>
      <c r="BN224" s="11"/>
      <c r="BO224" s="9"/>
      <c r="BP224" s="11"/>
      <c r="BQ224" s="9"/>
      <c r="BR224" s="43"/>
      <c r="BS224" s="9"/>
      <c r="BT224" s="11"/>
      <c r="BU224" s="9"/>
      <c r="BV224" s="25"/>
      <c r="BW224" s="25"/>
      <c r="BX224" s="25"/>
      <c r="BY224" s="25"/>
      <c r="CA224" s="25"/>
      <c r="CB224" s="25"/>
    </row>
    <row r="225" spans="2:80" x14ac:dyDescent="0.2">
      <c r="B225" s="2"/>
      <c r="C225" s="1"/>
      <c r="D225" s="1"/>
      <c r="E225" s="1"/>
      <c r="F225" s="2"/>
      <c r="G225" s="6"/>
      <c r="H225" s="2"/>
      <c r="I225" s="2"/>
      <c r="J225" s="3"/>
      <c r="K225" s="3"/>
      <c r="L225" s="1"/>
      <c r="M225" s="1"/>
      <c r="N225" s="1"/>
      <c r="O225" s="40"/>
      <c r="P225" s="40"/>
      <c r="Q225" s="1"/>
      <c r="R225" s="1"/>
      <c r="S225" s="2"/>
      <c r="T225" s="3"/>
      <c r="U225" s="7"/>
      <c r="V225" s="7"/>
      <c r="W225" s="7"/>
      <c r="X225" s="40"/>
      <c r="Y225" s="1"/>
      <c r="Z225" s="1"/>
      <c r="AA225" s="2"/>
      <c r="AB225" s="6"/>
      <c r="AC225" s="2"/>
      <c r="AD225" s="40"/>
      <c r="AE225" s="1" t="e">
        <f t="shared" si="47"/>
        <v>#DIV/0!</v>
      </c>
      <c r="AF225" s="2">
        <f t="shared" si="48"/>
        <v>9</v>
      </c>
      <c r="AG225" s="9" t="e">
        <f t="shared" si="49"/>
        <v>#DIV/0!</v>
      </c>
      <c r="AH225" s="12" t="e">
        <f t="shared" si="50"/>
        <v>#DIV/0!</v>
      </c>
      <c r="AI225" s="12" t="e">
        <f t="shared" si="51"/>
        <v>#DIV/0!</v>
      </c>
      <c r="AJ225" s="42" t="e">
        <f t="shared" si="52"/>
        <v>#DIV/0!</v>
      </c>
      <c r="AK225" s="11">
        <v>0</v>
      </c>
      <c r="AL225" s="9" t="e">
        <f t="shared" si="53"/>
        <v>#DIV/0!</v>
      </c>
      <c r="AM225" s="11">
        <f t="shared" si="54"/>
        <v>0</v>
      </c>
      <c r="AN225" s="9">
        <f t="shared" si="55"/>
        <v>38.668552561979716</v>
      </c>
      <c r="AO225" s="9"/>
      <c r="AP225" s="9">
        <f t="shared" si="56"/>
        <v>35.078862996619826</v>
      </c>
      <c r="AQ225" s="47">
        <f t="shared" si="57"/>
        <v>35.078862996619826</v>
      </c>
      <c r="AR225" s="15">
        <f t="shared" si="58"/>
        <v>0</v>
      </c>
      <c r="AS225" s="49"/>
      <c r="AT225" s="12">
        <f t="shared" si="59"/>
        <v>1.6643528495398519E-3</v>
      </c>
      <c r="AU225" s="9">
        <f t="shared" si="60"/>
        <v>36.869044361104869</v>
      </c>
      <c r="AV225" s="9">
        <f t="shared" si="61"/>
        <v>35.078862996619826</v>
      </c>
      <c r="AW225" s="9">
        <f t="shared" si="62"/>
        <v>87.638207429363021</v>
      </c>
      <c r="AX225" s="16">
        <f t="shared" si="63"/>
        <v>61.358535212991427</v>
      </c>
      <c r="AY225" s="44">
        <f t="shared" si="64"/>
        <v>-2.4305889418579706E-2</v>
      </c>
      <c r="AZ225" s="49"/>
      <c r="BA225" s="12">
        <f t="shared" si="65"/>
        <v>-2.3510842503871875E-2</v>
      </c>
      <c r="BB225" s="9">
        <f t="shared" si="66"/>
        <v>64.079288488658065</v>
      </c>
      <c r="BC225" s="9">
        <f t="shared" si="67"/>
        <v>37.06800865462732</v>
      </c>
      <c r="BD225" s="9">
        <f t="shared" si="68"/>
        <v>91.460099388226311</v>
      </c>
      <c r="BE225" s="16">
        <f t="shared" si="69"/>
        <v>64.264054021426816</v>
      </c>
      <c r="BF225" s="44">
        <f t="shared" si="70"/>
        <v>-2.5153436689225657E-2</v>
      </c>
      <c r="BG225" s="49"/>
      <c r="BH225" s="12">
        <f t="shared" si="71"/>
        <v>-2.4490829425617928E-2</v>
      </c>
      <c r="BI225" s="9">
        <f t="shared" si="72"/>
        <v>67</v>
      </c>
      <c r="BJ225" s="9">
        <f t="shared" si="73"/>
        <v>39.198296120212788</v>
      </c>
      <c r="BK225" s="9">
        <f t="shared" si="74"/>
        <v>0</v>
      </c>
      <c r="BL225" s="47">
        <f t="shared" si="75"/>
        <v>67</v>
      </c>
      <c r="BM225" s="44">
        <f t="shared" si="76"/>
        <v>-2.5713606112987723E-2</v>
      </c>
      <c r="BN225" s="11"/>
      <c r="BO225" s="9"/>
      <c r="BP225" s="11"/>
      <c r="BQ225" s="9"/>
      <c r="BR225" s="43"/>
      <c r="BS225" s="9"/>
      <c r="BT225" s="11"/>
      <c r="BU225" s="9"/>
      <c r="BV225" s="25"/>
      <c r="BW225" s="25"/>
      <c r="BX225" s="25"/>
      <c r="BY225" s="25"/>
      <c r="CA225" s="25"/>
      <c r="CB225" s="25"/>
    </row>
    <row r="226" spans="2:80" x14ac:dyDescent="0.2">
      <c r="B226" s="2"/>
      <c r="C226" s="1"/>
      <c r="D226" s="1"/>
      <c r="E226" s="1"/>
      <c r="F226" s="2"/>
      <c r="G226" s="6"/>
      <c r="H226" s="2"/>
      <c r="I226" s="2"/>
      <c r="J226" s="3"/>
      <c r="K226" s="3"/>
      <c r="L226" s="1"/>
      <c r="M226" s="1"/>
      <c r="N226" s="1"/>
      <c r="O226" s="40"/>
      <c r="P226" s="40"/>
      <c r="Q226" s="1"/>
      <c r="R226" s="1"/>
      <c r="S226" s="2"/>
      <c r="T226" s="3"/>
      <c r="U226" s="7"/>
      <c r="V226" s="7"/>
      <c r="W226" s="7"/>
      <c r="X226" s="40"/>
      <c r="Y226" s="1"/>
      <c r="Z226" s="1"/>
      <c r="AA226" s="2"/>
      <c r="AB226" s="6"/>
      <c r="AC226" s="2"/>
      <c r="AD226" s="40"/>
      <c r="AE226" s="1" t="e">
        <f t="shared" si="47"/>
        <v>#DIV/0!</v>
      </c>
      <c r="AF226" s="2">
        <f t="shared" si="48"/>
        <v>10</v>
      </c>
      <c r="AG226" s="9" t="e">
        <f t="shared" si="49"/>
        <v>#DIV/0!</v>
      </c>
      <c r="AH226" s="12" t="e">
        <f t="shared" si="50"/>
        <v>#DIV/0!</v>
      </c>
      <c r="AI226" s="12" t="e">
        <f t="shared" si="51"/>
        <v>#DIV/0!</v>
      </c>
      <c r="AJ226" s="42" t="e">
        <f t="shared" si="52"/>
        <v>#DIV/0!</v>
      </c>
      <c r="AK226" s="11">
        <v>0</v>
      </c>
      <c r="AL226" s="9" t="e">
        <f t="shared" si="53"/>
        <v>#DIV/0!</v>
      </c>
      <c r="AM226" s="11">
        <f t="shared" si="54"/>
        <v>0</v>
      </c>
      <c r="AN226" s="9">
        <f t="shared" si="55"/>
        <v>35.078862996619826</v>
      </c>
      <c r="AO226" s="9"/>
      <c r="AP226" s="9">
        <f t="shared" si="56"/>
        <v>85.649061771355534</v>
      </c>
      <c r="AQ226" s="47">
        <f t="shared" si="57"/>
        <v>85.649061771355548</v>
      </c>
      <c r="AR226" s="15">
        <f t="shared" si="58"/>
        <v>0</v>
      </c>
      <c r="AS226" s="49"/>
      <c r="AT226" s="12">
        <f t="shared" si="59"/>
        <v>-2.4305889418579706E-2</v>
      </c>
      <c r="AU226" s="9">
        <f t="shared" si="60"/>
        <v>61.358535212991427</v>
      </c>
      <c r="AV226" s="9">
        <f t="shared" si="61"/>
        <v>85.649061771355548</v>
      </c>
      <c r="AW226" s="9">
        <f t="shared" si="62"/>
        <v>89.329811922640843</v>
      </c>
      <c r="AX226" s="16">
        <f t="shared" si="63"/>
        <v>87.489436846998188</v>
      </c>
      <c r="AY226" s="44">
        <f t="shared" si="64"/>
        <v>-1.7021503430097334E-3</v>
      </c>
      <c r="AZ226" s="49"/>
      <c r="BA226" s="12">
        <f t="shared" si="65"/>
        <v>-2.5153436689225657E-2</v>
      </c>
      <c r="BB226" s="9">
        <f t="shared" si="66"/>
        <v>64.264054021426816</v>
      </c>
      <c r="BC226" s="9">
        <f t="shared" si="67"/>
        <v>85.658817043376445</v>
      </c>
      <c r="BD226" s="9">
        <f t="shared" si="68"/>
        <v>92.575476474622633</v>
      </c>
      <c r="BE226" s="16">
        <f t="shared" si="69"/>
        <v>89.117146758999539</v>
      </c>
      <c r="BF226" s="44">
        <f t="shared" si="70"/>
        <v>-3.1985855435653862E-3</v>
      </c>
      <c r="BG226" s="49"/>
      <c r="BH226" s="12">
        <f t="shared" si="71"/>
        <v>-2.5713606112987723E-2</v>
      </c>
      <c r="BI226" s="9">
        <f t="shared" si="72"/>
        <v>67</v>
      </c>
      <c r="BJ226" s="9">
        <f t="shared" si="73"/>
        <v>85.693264684721584</v>
      </c>
      <c r="BK226" s="9">
        <f t="shared" si="74"/>
        <v>0</v>
      </c>
      <c r="BL226" s="47">
        <f t="shared" si="75"/>
        <v>67</v>
      </c>
      <c r="BM226" s="44">
        <f t="shared" si="76"/>
        <v>1.7289272885832686E-2</v>
      </c>
      <c r="BN226" s="11"/>
      <c r="BO226" s="9"/>
      <c r="BP226" s="11"/>
      <c r="BQ226" s="9"/>
      <c r="BR226" s="43"/>
      <c r="BS226" s="9"/>
      <c r="BT226" s="11"/>
      <c r="BU226" s="9"/>
      <c r="BV226" s="25"/>
      <c r="BW226" s="25"/>
      <c r="BX226" s="25"/>
      <c r="BY226" s="25"/>
      <c r="CA226" s="25"/>
      <c r="CB226" s="25"/>
    </row>
    <row r="227" spans="2:80" x14ac:dyDescent="0.2">
      <c r="B227" s="2"/>
      <c r="C227" s="1"/>
      <c r="D227" s="1"/>
      <c r="E227" s="1"/>
      <c r="F227" s="2"/>
      <c r="G227" s="6"/>
      <c r="H227" s="2"/>
      <c r="I227" s="2"/>
      <c r="J227" s="3"/>
      <c r="K227" s="3"/>
      <c r="L227" s="1"/>
      <c r="M227" s="1"/>
      <c r="N227" s="1"/>
      <c r="O227" s="40"/>
      <c r="P227" s="40"/>
      <c r="Q227" s="1"/>
      <c r="R227" s="1"/>
      <c r="S227" s="2"/>
      <c r="T227" s="3"/>
      <c r="U227" s="7"/>
      <c r="V227" s="7"/>
      <c r="W227" s="7"/>
      <c r="X227" s="40"/>
      <c r="Y227" s="1"/>
      <c r="Z227" s="1"/>
      <c r="AA227" s="2"/>
      <c r="AB227" s="6"/>
      <c r="AC227" s="2"/>
      <c r="AD227" s="40"/>
      <c r="AE227" s="1" t="e">
        <f t="shared" si="47"/>
        <v>#DIV/0!</v>
      </c>
      <c r="AF227" s="2">
        <f t="shared" si="48"/>
        <v>11</v>
      </c>
      <c r="AG227" s="9" t="e">
        <f t="shared" si="49"/>
        <v>#DIV/0!</v>
      </c>
      <c r="AH227" s="12" t="e">
        <f t="shared" si="50"/>
        <v>#DIV/0!</v>
      </c>
      <c r="AI227" s="12" t="e">
        <f t="shared" si="51"/>
        <v>#DIV/0!</v>
      </c>
      <c r="AJ227" s="42" t="e">
        <f t="shared" si="52"/>
        <v>#DIV/0!</v>
      </c>
      <c r="AK227" s="11">
        <v>0</v>
      </c>
      <c r="AL227" s="9" t="e">
        <f t="shared" si="53"/>
        <v>#DIV/0!</v>
      </c>
      <c r="AM227" s="11">
        <f t="shared" si="54"/>
        <v>0</v>
      </c>
      <c r="AN227" s="9">
        <f t="shared" si="55"/>
        <v>85.649061771355548</v>
      </c>
      <c r="AO227" s="9"/>
      <c r="AP227" s="9">
        <f t="shared" si="56"/>
        <v>89.320056650619932</v>
      </c>
      <c r="AQ227" s="47">
        <f t="shared" si="57"/>
        <v>89.320056650619932</v>
      </c>
      <c r="AR227" s="15">
        <f t="shared" si="58"/>
        <v>0</v>
      </c>
      <c r="AS227" s="49"/>
      <c r="AT227" s="12">
        <f t="shared" si="59"/>
        <v>-1.7021503430097334E-3</v>
      </c>
      <c r="AU227" s="9">
        <f t="shared" si="60"/>
        <v>87.489436846998188</v>
      </c>
      <c r="AV227" s="9">
        <f t="shared" si="61"/>
        <v>89.320056650619932</v>
      </c>
      <c r="AW227" s="9">
        <f t="shared" si="62"/>
        <v>92.541028833277494</v>
      </c>
      <c r="AX227" s="16">
        <f t="shared" si="63"/>
        <v>90.930542741948713</v>
      </c>
      <c r="AY227" s="44">
        <f t="shared" si="64"/>
        <v>-1.4895275908963603E-3</v>
      </c>
      <c r="AZ227" s="49"/>
      <c r="BA227" s="12">
        <f t="shared" si="65"/>
        <v>-3.1985855435653862E-3</v>
      </c>
      <c r="BB227" s="9">
        <f t="shared" si="66"/>
        <v>89.117146758999539</v>
      </c>
      <c r="BC227" s="9">
        <f t="shared" si="67"/>
        <v>89.327526995549363</v>
      </c>
      <c r="BD227" s="9">
        <f t="shared" si="68"/>
        <v>49.313196449691844</v>
      </c>
      <c r="BE227" s="16">
        <f t="shared" si="69"/>
        <v>69.320361722620603</v>
      </c>
      <c r="BF227" s="44">
        <f t="shared" si="70"/>
        <v>1.8504490569715187E-2</v>
      </c>
      <c r="BG227" s="49"/>
      <c r="BH227" s="12">
        <f t="shared" si="71"/>
        <v>1.7289272885832686E-2</v>
      </c>
      <c r="BI227" s="9">
        <f t="shared" si="72"/>
        <v>67</v>
      </c>
      <c r="BJ227" s="9">
        <f t="shared" si="73"/>
        <v>88.174610594052126</v>
      </c>
      <c r="BK227" s="9">
        <f t="shared" si="74"/>
        <v>0</v>
      </c>
      <c r="BL227" s="47">
        <f t="shared" si="75"/>
        <v>67</v>
      </c>
      <c r="BM227" s="44">
        <f t="shared" si="76"/>
        <v>1.9584252776938815E-2</v>
      </c>
      <c r="BN227" s="11"/>
      <c r="BO227" s="9"/>
      <c r="BP227" s="11"/>
      <c r="BQ227" s="9"/>
      <c r="BR227" s="43"/>
      <c r="BS227" s="9"/>
      <c r="BT227" s="11"/>
      <c r="BU227" s="9"/>
      <c r="BV227" s="25"/>
      <c r="BW227" s="25"/>
      <c r="BX227" s="25"/>
      <c r="BY227" s="25"/>
      <c r="CA227" s="25"/>
      <c r="CB227" s="25"/>
    </row>
    <row r="228" spans="2:80" x14ac:dyDescent="0.2">
      <c r="B228" s="2"/>
      <c r="C228" s="1"/>
      <c r="D228" s="1"/>
      <c r="E228" s="1"/>
      <c r="F228" s="2"/>
      <c r="G228" s="6"/>
      <c r="H228" s="2"/>
      <c r="I228" s="2"/>
      <c r="J228" s="3"/>
      <c r="K228" s="3"/>
      <c r="L228" s="1"/>
      <c r="M228" s="1"/>
      <c r="N228" s="1"/>
      <c r="O228" s="40"/>
      <c r="P228" s="40"/>
      <c r="Q228" s="1"/>
      <c r="R228" s="1"/>
      <c r="S228" s="2"/>
      <c r="T228" s="3"/>
      <c r="U228" s="7"/>
      <c r="V228" s="7"/>
      <c r="W228" s="7"/>
      <c r="X228" s="40"/>
      <c r="Y228" s="1"/>
      <c r="Z228" s="1"/>
      <c r="AA228" s="2"/>
      <c r="AB228" s="6"/>
      <c r="AC228" s="2"/>
      <c r="AD228" s="40"/>
      <c r="AE228" s="1" t="e">
        <f t="shared" si="47"/>
        <v>#DIV/0!</v>
      </c>
      <c r="AF228" s="2">
        <f t="shared" si="48"/>
        <v>12</v>
      </c>
      <c r="AG228" s="9" t="e">
        <f t="shared" si="49"/>
        <v>#DIV/0!</v>
      </c>
      <c r="AH228" s="12" t="e">
        <f t="shared" si="50"/>
        <v>#DIV/0!</v>
      </c>
      <c r="AI228" s="12" t="e">
        <f t="shared" si="51"/>
        <v>#DIV/0!</v>
      </c>
      <c r="AJ228" s="42" t="e">
        <f t="shared" si="52"/>
        <v>#DIV/0!</v>
      </c>
      <c r="AK228" s="11">
        <v>0</v>
      </c>
      <c r="AL228" s="9" t="e">
        <f t="shared" si="53"/>
        <v>#DIV/0!</v>
      </c>
      <c r="AM228" s="11">
        <f t="shared" si="54"/>
        <v>0</v>
      </c>
      <c r="AN228" s="9">
        <f t="shared" si="55"/>
        <v>89.320056650619932</v>
      </c>
      <c r="AO228" s="9"/>
      <c r="AP228" s="9">
        <f t="shared" si="56"/>
        <v>92.533558488348064</v>
      </c>
      <c r="AQ228" s="47">
        <f t="shared" si="57"/>
        <v>92.533558488348064</v>
      </c>
      <c r="AR228" s="15">
        <f t="shared" si="58"/>
        <v>0</v>
      </c>
      <c r="AS228" s="49"/>
      <c r="AT228" s="12">
        <f t="shared" si="59"/>
        <v>-1.4895275908963603E-3</v>
      </c>
      <c r="AU228" s="9">
        <f t="shared" si="60"/>
        <v>90.930542741948713</v>
      </c>
      <c r="AV228" s="9">
        <f t="shared" si="61"/>
        <v>92.533558488348064</v>
      </c>
      <c r="AW228" s="9">
        <f t="shared" si="62"/>
        <v>50.466112851189081</v>
      </c>
      <c r="AX228" s="16">
        <f t="shared" si="63"/>
        <v>71.499835669768572</v>
      </c>
      <c r="AY228" s="44">
        <f t="shared" si="64"/>
        <v>1.9453946635261208E-2</v>
      </c>
      <c r="AZ228" s="49"/>
      <c r="BA228" s="12">
        <f t="shared" si="65"/>
        <v>1.8504490569715187E-2</v>
      </c>
      <c r="BB228" s="9">
        <f t="shared" si="66"/>
        <v>69.320361722620603</v>
      </c>
      <c r="BC228" s="9">
        <f t="shared" si="67"/>
        <v>91.25929572845719</v>
      </c>
      <c r="BD228" s="9">
        <f t="shared" si="68"/>
        <v>47.116779832988399</v>
      </c>
      <c r="BE228" s="16">
        <f t="shared" si="69"/>
        <v>69.188037780722794</v>
      </c>
      <c r="BF228" s="44">
        <f t="shared" si="70"/>
        <v>2.0413555792845015E-2</v>
      </c>
      <c r="BG228" s="49"/>
      <c r="BH228" s="12">
        <f t="shared" si="71"/>
        <v>1.9584252776938815E-2</v>
      </c>
      <c r="BI228" s="9">
        <f t="shared" si="72"/>
        <v>67</v>
      </c>
      <c r="BJ228" s="9">
        <f t="shared" si="73"/>
        <v>89.856220778599962</v>
      </c>
      <c r="BK228" s="9">
        <f t="shared" si="74"/>
        <v>0</v>
      </c>
      <c r="BL228" s="47">
        <f t="shared" si="75"/>
        <v>67</v>
      </c>
      <c r="BM228" s="44">
        <f t="shared" si="76"/>
        <v>2.1139562556081119E-2</v>
      </c>
      <c r="BN228" s="11"/>
      <c r="BO228" s="9"/>
      <c r="BP228" s="11"/>
      <c r="BQ228" s="9"/>
      <c r="BR228" s="43"/>
      <c r="BS228" s="9"/>
      <c r="BT228" s="11"/>
      <c r="BU228" s="9"/>
      <c r="BV228" s="25"/>
      <c r="BW228" s="25"/>
      <c r="BX228" s="25"/>
      <c r="BY228" s="25"/>
      <c r="CA228" s="25"/>
      <c r="CB228" s="25"/>
    </row>
    <row r="229" spans="2:80" x14ac:dyDescent="0.2">
      <c r="B229" s="2"/>
      <c r="C229" s="1"/>
      <c r="D229" s="1"/>
      <c r="E229" s="1"/>
      <c r="F229" s="2"/>
      <c r="G229" s="6"/>
      <c r="H229" s="2"/>
      <c r="I229" s="2"/>
      <c r="J229" s="3"/>
      <c r="K229" s="3"/>
      <c r="L229" s="1"/>
      <c r="M229" s="1"/>
      <c r="N229" s="1"/>
      <c r="O229" s="40"/>
      <c r="P229" s="40"/>
      <c r="Q229" s="1"/>
      <c r="R229" s="1"/>
      <c r="S229" s="2"/>
      <c r="T229" s="3"/>
      <c r="U229" s="7"/>
      <c r="V229" s="7"/>
      <c r="W229" s="7"/>
      <c r="X229" s="40"/>
      <c r="Y229" s="1"/>
      <c r="Z229" s="1"/>
      <c r="AA229" s="2"/>
      <c r="AB229" s="6"/>
      <c r="AC229" s="2"/>
      <c r="AD229" s="40"/>
      <c r="AE229" s="1" t="e">
        <f t="shared" si="47"/>
        <v>#DIV/0!</v>
      </c>
      <c r="AF229" s="2">
        <f t="shared" si="48"/>
        <v>13</v>
      </c>
      <c r="AG229" s="9" t="e">
        <f t="shared" si="49"/>
        <v>#DIV/0!</v>
      </c>
      <c r="AH229" s="12" t="e">
        <f t="shared" si="50"/>
        <v>#DIV/0!</v>
      </c>
      <c r="AI229" s="12" t="e">
        <f t="shared" si="51"/>
        <v>#DIV/0!</v>
      </c>
      <c r="AJ229" s="42" t="e">
        <f t="shared" si="52"/>
        <v>#DIV/0!</v>
      </c>
      <c r="AK229" s="11">
        <v>0</v>
      </c>
      <c r="AL229" s="9" t="e">
        <f t="shared" si="53"/>
        <v>#DIV/0!</v>
      </c>
      <c r="AM229" s="11">
        <f t="shared" si="54"/>
        <v>0</v>
      </c>
      <c r="AN229" s="9">
        <f t="shared" si="55"/>
        <v>92.533558488348064</v>
      </c>
      <c r="AO229" s="9"/>
      <c r="AP229" s="9">
        <f t="shared" si="56"/>
        <v>51.740375611079955</v>
      </c>
      <c r="AQ229" s="47">
        <f t="shared" si="57"/>
        <v>51.740375611079962</v>
      </c>
      <c r="AR229" s="15">
        <f t="shared" si="58"/>
        <v>0</v>
      </c>
      <c r="AS229" s="49"/>
      <c r="AT229" s="12">
        <f t="shared" si="59"/>
        <v>1.9453946635261208E-2</v>
      </c>
      <c r="AU229" s="9">
        <f t="shared" si="60"/>
        <v>71.499835669768572</v>
      </c>
      <c r="AV229" s="9">
        <f t="shared" si="61"/>
        <v>51.740375611079962</v>
      </c>
      <c r="AW229" s="9">
        <f t="shared" si="62"/>
        <v>48.519854782845627</v>
      </c>
      <c r="AX229" s="16">
        <f t="shared" si="63"/>
        <v>50.130115196962791</v>
      </c>
      <c r="AY229" s="44">
        <f t="shared" si="64"/>
        <v>1.4893188635840668E-3</v>
      </c>
      <c r="AZ229" s="49"/>
      <c r="BA229" s="12">
        <f t="shared" si="65"/>
        <v>2.0413555792845015E-2</v>
      </c>
      <c r="BB229" s="9">
        <f t="shared" si="66"/>
        <v>69.188037780722794</v>
      </c>
      <c r="BC229" s="9">
        <f t="shared" si="67"/>
        <v>51.732907359640812</v>
      </c>
      <c r="BD229" s="9">
        <f t="shared" si="68"/>
        <v>45.64842940679555</v>
      </c>
      <c r="BE229" s="16">
        <f t="shared" si="69"/>
        <v>48.690668383218181</v>
      </c>
      <c r="BF229" s="44">
        <f t="shared" si="70"/>
        <v>2.8137460595781729E-3</v>
      </c>
      <c r="BG229" s="49"/>
      <c r="BH229" s="12">
        <f t="shared" si="71"/>
        <v>2.1139562556081119E-2</v>
      </c>
      <c r="BI229" s="9">
        <f t="shared" si="72"/>
        <v>67</v>
      </c>
      <c r="BJ229" s="9">
        <f t="shared" si="73"/>
        <v>51.706250232072492</v>
      </c>
      <c r="BK229" s="9">
        <f t="shared" si="74"/>
        <v>0</v>
      </c>
      <c r="BL229" s="47">
        <f t="shared" si="75"/>
        <v>67</v>
      </c>
      <c r="BM229" s="44">
        <f t="shared" si="76"/>
        <v>-1.4145084748168868E-2</v>
      </c>
      <c r="BN229" s="11"/>
      <c r="BO229" s="9"/>
      <c r="BP229" s="11"/>
      <c r="BQ229" s="9"/>
      <c r="BR229" s="43"/>
      <c r="BS229" s="9"/>
      <c r="BT229" s="11"/>
      <c r="BU229" s="9"/>
      <c r="BV229" s="25"/>
      <c r="BW229" s="25"/>
      <c r="BX229" s="25"/>
      <c r="BY229" s="25"/>
      <c r="CA229" s="25"/>
      <c r="CB229" s="25"/>
    </row>
    <row r="230" spans="2:80" x14ac:dyDescent="0.2">
      <c r="B230" s="2"/>
      <c r="C230" s="1"/>
      <c r="D230" s="1"/>
      <c r="E230" s="1"/>
      <c r="F230" s="2"/>
      <c r="G230" s="6"/>
      <c r="H230" s="2"/>
      <c r="I230" s="2"/>
      <c r="J230" s="3"/>
      <c r="K230" s="3"/>
      <c r="L230" s="1"/>
      <c r="M230" s="1"/>
      <c r="N230" s="1"/>
      <c r="O230" s="40"/>
      <c r="P230" s="40"/>
      <c r="Q230" s="1"/>
      <c r="R230" s="1"/>
      <c r="S230" s="2"/>
      <c r="T230" s="3"/>
      <c r="U230" s="7"/>
      <c r="V230" s="7"/>
      <c r="W230" s="7"/>
      <c r="X230" s="40"/>
      <c r="Y230" s="1"/>
      <c r="Z230" s="1"/>
      <c r="AA230" s="2"/>
      <c r="AB230" s="6"/>
      <c r="AC230" s="2"/>
      <c r="AD230" s="40"/>
      <c r="AE230" s="1" t="e">
        <f t="shared" si="47"/>
        <v>#DIV/0!</v>
      </c>
      <c r="AF230" s="2">
        <f t="shared" si="48"/>
        <v>14</v>
      </c>
      <c r="AG230" s="9" t="e">
        <f t="shared" si="49"/>
        <v>#DIV/0!</v>
      </c>
      <c r="AH230" s="12" t="e">
        <f t="shared" si="50"/>
        <v>#DIV/0!</v>
      </c>
      <c r="AI230" s="12" t="e">
        <f t="shared" si="51"/>
        <v>#DIV/0!</v>
      </c>
      <c r="AJ230" s="42" t="e">
        <f t="shared" si="52"/>
        <v>#DIV/0!</v>
      </c>
      <c r="AK230" s="11">
        <v>0</v>
      </c>
      <c r="AL230" s="9" t="e">
        <f t="shared" si="53"/>
        <v>#DIV/0!</v>
      </c>
      <c r="AM230" s="11">
        <f t="shared" si="54"/>
        <v>0</v>
      </c>
      <c r="AN230" s="9">
        <f t="shared" si="55"/>
        <v>51.740375611079962</v>
      </c>
      <c r="AO230" s="9"/>
      <c r="AP230" s="9">
        <f t="shared" si="56"/>
        <v>48.52732303428477</v>
      </c>
      <c r="AQ230" s="47">
        <f t="shared" si="57"/>
        <v>48.52732303428477</v>
      </c>
      <c r="AR230" s="15">
        <f t="shared" si="58"/>
        <v>0</v>
      </c>
      <c r="AS230" s="49"/>
      <c r="AT230" s="12">
        <f t="shared" si="59"/>
        <v>1.4893188635840668E-3</v>
      </c>
      <c r="AU230" s="9">
        <f t="shared" si="60"/>
        <v>50.130115196962791</v>
      </c>
      <c r="AV230" s="9">
        <f t="shared" si="61"/>
        <v>48.52732303428477</v>
      </c>
      <c r="AW230" s="9">
        <f t="shared" si="62"/>
        <v>45.675086534363871</v>
      </c>
      <c r="AX230" s="16">
        <f t="shared" si="63"/>
        <v>47.101204784324324</v>
      </c>
      <c r="AY230" s="44">
        <f t="shared" si="64"/>
        <v>1.3190070331152287E-3</v>
      </c>
      <c r="AZ230" s="49"/>
      <c r="BA230" s="12">
        <f t="shared" si="65"/>
        <v>2.8137460595781729E-3</v>
      </c>
      <c r="BB230" s="9">
        <f t="shared" si="66"/>
        <v>48.690668383218181</v>
      </c>
      <c r="BC230" s="9">
        <f t="shared" si="67"/>
        <v>48.521465190670604</v>
      </c>
      <c r="BD230" s="9">
        <f t="shared" si="68"/>
        <v>81.620068210577742</v>
      </c>
      <c r="BE230" s="16">
        <f t="shared" si="69"/>
        <v>65.070766700624176</v>
      </c>
      <c r="BF230" s="44">
        <f t="shared" si="70"/>
        <v>-1.5306335982572739E-2</v>
      </c>
      <c r="BG230" s="49"/>
      <c r="BH230" s="12">
        <f t="shared" si="71"/>
        <v>-1.4145084748168868E-2</v>
      </c>
      <c r="BI230" s="9">
        <f t="shared" si="72"/>
        <v>67</v>
      </c>
      <c r="BJ230" s="9">
        <f t="shared" si="73"/>
        <v>49.310299942224141</v>
      </c>
      <c r="BK230" s="9">
        <f t="shared" si="74"/>
        <v>0</v>
      </c>
      <c r="BL230" s="47">
        <f t="shared" si="75"/>
        <v>67</v>
      </c>
      <c r="BM230" s="44">
        <f t="shared" si="76"/>
        <v>-1.6361082813821627E-2</v>
      </c>
      <c r="BN230" s="11"/>
      <c r="BO230" s="9"/>
      <c r="BP230" s="11"/>
      <c r="BQ230" s="9"/>
      <c r="BR230" s="43"/>
      <c r="BS230" s="9"/>
      <c r="BT230" s="11"/>
      <c r="BU230" s="9"/>
      <c r="BV230" s="25"/>
      <c r="BW230" s="25"/>
      <c r="BX230" s="25"/>
      <c r="BY230" s="25"/>
      <c r="CA230" s="25"/>
      <c r="CB230" s="25"/>
    </row>
    <row r="231" spans="2:80" x14ac:dyDescent="0.2">
      <c r="B231" s="2"/>
      <c r="C231" s="1"/>
      <c r="D231" s="1"/>
      <c r="E231" s="1"/>
      <c r="F231" s="2"/>
      <c r="G231" s="6"/>
      <c r="H231" s="2"/>
      <c r="I231" s="2"/>
      <c r="J231" s="3"/>
      <c r="K231" s="3"/>
      <c r="L231" s="1"/>
      <c r="M231" s="1"/>
      <c r="N231" s="1"/>
      <c r="O231" s="40"/>
      <c r="P231" s="40"/>
      <c r="Q231" s="1"/>
      <c r="R231" s="1"/>
      <c r="S231" s="2"/>
      <c r="T231" s="3"/>
      <c r="U231" s="7"/>
      <c r="V231" s="7"/>
      <c r="W231" s="7"/>
      <c r="X231" s="40"/>
      <c r="Y231" s="1"/>
      <c r="Z231" s="1"/>
      <c r="AA231" s="2"/>
      <c r="AB231" s="6"/>
      <c r="AC231" s="2"/>
      <c r="AD231" s="40"/>
      <c r="AE231" s="1" t="e">
        <f t="shared" si="47"/>
        <v>#DIV/0!</v>
      </c>
      <c r="AF231" s="2">
        <f t="shared" si="48"/>
        <v>15</v>
      </c>
      <c r="AG231" s="9" t="e">
        <f t="shared" si="49"/>
        <v>#DIV/0!</v>
      </c>
      <c r="AH231" s="12" t="e">
        <f t="shared" si="50"/>
        <v>#DIV/0!</v>
      </c>
      <c r="AI231" s="12" t="e">
        <f t="shared" si="51"/>
        <v>#DIV/0!</v>
      </c>
      <c r="AJ231" s="42" t="e">
        <f t="shared" si="52"/>
        <v>#DIV/0!</v>
      </c>
      <c r="AK231" s="11">
        <v>0</v>
      </c>
      <c r="AL231" s="9" t="e">
        <f t="shared" si="53"/>
        <v>#DIV/0!</v>
      </c>
      <c r="AM231" s="11">
        <f t="shared" si="54"/>
        <v>0</v>
      </c>
      <c r="AN231" s="9">
        <f t="shared" si="55"/>
        <v>48.52732303428477</v>
      </c>
      <c r="AO231" s="9"/>
      <c r="AP231" s="9">
        <f t="shared" si="56"/>
        <v>45.680944377978044</v>
      </c>
      <c r="AQ231" s="47">
        <f t="shared" si="57"/>
        <v>45.680944377978044</v>
      </c>
      <c r="AR231" s="15">
        <f t="shared" si="58"/>
        <v>0</v>
      </c>
      <c r="AS231" s="49"/>
      <c r="AT231" s="12">
        <f t="shared" si="59"/>
        <v>1.3190070331152287E-3</v>
      </c>
      <c r="AU231" s="9">
        <f t="shared" si="60"/>
        <v>47.101204784324324</v>
      </c>
      <c r="AV231" s="9">
        <f t="shared" si="61"/>
        <v>45.680944377978044</v>
      </c>
      <c r="AW231" s="9">
        <f t="shared" si="62"/>
        <v>80.831233459024205</v>
      </c>
      <c r="AX231" s="16">
        <f t="shared" si="63"/>
        <v>63.256088918501121</v>
      </c>
      <c r="AY231" s="44">
        <f t="shared" si="64"/>
        <v>-1.6255131197998211E-2</v>
      </c>
      <c r="AZ231" s="49"/>
      <c r="BA231" s="12">
        <f t="shared" si="65"/>
        <v>-1.5306335982572739E-2</v>
      </c>
      <c r="BB231" s="9">
        <f t="shared" si="66"/>
        <v>65.070766700624176</v>
      </c>
      <c r="BC231" s="9">
        <f t="shared" si="67"/>
        <v>46.570605287958294</v>
      </c>
      <c r="BD231" s="9">
        <f t="shared" si="68"/>
        <v>83.788403657638725</v>
      </c>
      <c r="BE231" s="16">
        <f t="shared" si="69"/>
        <v>65.179504472798513</v>
      </c>
      <c r="BF231" s="44">
        <f t="shared" si="70"/>
        <v>-1.7211243810965376E-2</v>
      </c>
      <c r="BG231" s="49"/>
      <c r="BH231" s="12">
        <f t="shared" si="71"/>
        <v>-1.6361082813821627E-2</v>
      </c>
      <c r="BI231" s="9">
        <f t="shared" si="72"/>
        <v>67</v>
      </c>
      <c r="BJ231" s="9">
        <f t="shared" si="73"/>
        <v>47.568002303178815</v>
      </c>
      <c r="BK231" s="9">
        <f t="shared" si="74"/>
        <v>0</v>
      </c>
      <c r="BL231" s="47">
        <f t="shared" si="75"/>
        <v>67</v>
      </c>
      <c r="BM231" s="44">
        <f t="shared" si="76"/>
        <v>-1.7972522005308435E-2</v>
      </c>
      <c r="BN231" s="11"/>
      <c r="BO231" s="9"/>
      <c r="BP231" s="11"/>
      <c r="BQ231" s="9"/>
      <c r="BR231" s="43"/>
      <c r="BS231" s="9"/>
      <c r="BT231" s="11"/>
      <c r="BU231" s="9"/>
      <c r="BV231" s="25"/>
      <c r="BW231" s="25"/>
      <c r="BX231" s="25"/>
      <c r="BY231" s="25"/>
      <c r="CA231" s="25"/>
      <c r="CB231" s="25"/>
    </row>
    <row r="232" spans="2:80" x14ac:dyDescent="0.2">
      <c r="B232" s="2"/>
      <c r="C232" s="1"/>
      <c r="D232" s="1"/>
      <c r="E232" s="1"/>
      <c r="F232" s="2"/>
      <c r="G232" s="6"/>
      <c r="H232" s="2"/>
      <c r="I232" s="2"/>
      <c r="J232" s="3"/>
      <c r="K232" s="3"/>
      <c r="L232" s="1"/>
      <c r="M232" s="1"/>
      <c r="N232" s="1"/>
      <c r="O232" s="40"/>
      <c r="P232" s="40"/>
      <c r="Q232" s="1"/>
      <c r="R232" s="1"/>
      <c r="S232" s="2"/>
      <c r="T232" s="3"/>
      <c r="U232" s="7"/>
      <c r="V232" s="7"/>
      <c r="W232" s="7"/>
      <c r="X232" s="40"/>
      <c r="Y232" s="1"/>
      <c r="Z232" s="1"/>
      <c r="AA232" s="2"/>
      <c r="AB232" s="6"/>
      <c r="AC232" s="2"/>
      <c r="AD232" s="40"/>
      <c r="AE232" s="1" t="e">
        <f t="shared" si="47"/>
        <v>#DIV/0!</v>
      </c>
      <c r="AF232" s="2">
        <f t="shared" si="48"/>
        <v>16</v>
      </c>
      <c r="AG232" s="9" t="e">
        <f t="shared" si="49"/>
        <v>#DIV/0!</v>
      </c>
      <c r="AH232" s="12" t="e">
        <f t="shared" si="50"/>
        <v>#DIV/0!</v>
      </c>
      <c r="AI232" s="12" t="e">
        <f t="shared" si="51"/>
        <v>#DIV/0!</v>
      </c>
      <c r="AJ232" s="42" t="e">
        <f t="shared" si="52"/>
        <v>#DIV/0!</v>
      </c>
      <c r="AK232" s="11">
        <v>0</v>
      </c>
      <c r="AL232" s="9" t="e">
        <f t="shared" si="53"/>
        <v>#DIV/0!</v>
      </c>
      <c r="AM232" s="11">
        <f t="shared" si="54"/>
        <v>0</v>
      </c>
      <c r="AN232" s="9">
        <f t="shared" si="55"/>
        <v>45.680944377978044</v>
      </c>
      <c r="AO232" s="9"/>
      <c r="AP232" s="9">
        <f t="shared" si="56"/>
        <v>79.94157254904394</v>
      </c>
      <c r="AQ232" s="47">
        <f t="shared" si="57"/>
        <v>79.94157254904394</v>
      </c>
      <c r="AR232" s="15">
        <f t="shared" si="58"/>
        <v>0</v>
      </c>
      <c r="AS232" s="49"/>
      <c r="AT232" s="12">
        <f t="shared" si="59"/>
        <v>-1.6255131197998211E-2</v>
      </c>
      <c r="AU232" s="9">
        <f t="shared" si="60"/>
        <v>63.256088918501121</v>
      </c>
      <c r="AV232" s="9">
        <f t="shared" si="61"/>
        <v>79.94157254904394</v>
      </c>
      <c r="AW232" s="9">
        <f t="shared" si="62"/>
        <v>82.791006642418211</v>
      </c>
      <c r="AX232" s="16">
        <f t="shared" si="63"/>
        <v>81.366289595731075</v>
      </c>
      <c r="AY232" s="44">
        <f t="shared" si="64"/>
        <v>-1.3177110697739196E-3</v>
      </c>
      <c r="AZ232" s="49"/>
      <c r="BA232" s="12">
        <f t="shared" si="65"/>
        <v>-1.7211243810965376E-2</v>
      </c>
      <c r="BB232" s="9">
        <f t="shared" si="66"/>
        <v>65.179504472798513</v>
      </c>
      <c r="BC232" s="9">
        <f t="shared" si="67"/>
        <v>79.947418887304565</v>
      </c>
      <c r="BD232" s="9">
        <f t="shared" si="68"/>
        <v>85.344416729712449</v>
      </c>
      <c r="BE232" s="16">
        <f t="shared" si="69"/>
        <v>82.6459178085085</v>
      </c>
      <c r="BF232" s="44">
        <f t="shared" si="70"/>
        <v>-2.4958232292592625E-3</v>
      </c>
      <c r="BG232" s="49"/>
      <c r="BH232" s="12">
        <f t="shared" si="71"/>
        <v>-1.7972522005308435E-2</v>
      </c>
      <c r="BI232" s="9">
        <f t="shared" si="72"/>
        <v>67</v>
      </c>
      <c r="BJ232" s="9">
        <f t="shared" si="73"/>
        <v>79.96839240108136</v>
      </c>
      <c r="BK232" s="9">
        <f t="shared" si="74"/>
        <v>0</v>
      </c>
      <c r="BL232" s="47">
        <f t="shared" si="75"/>
        <v>67</v>
      </c>
      <c r="BM232" s="44">
        <f t="shared" si="76"/>
        <v>1.1994377595054848E-2</v>
      </c>
      <c r="BN232" s="11"/>
      <c r="BO232" s="9"/>
      <c r="BP232" s="11"/>
      <c r="BQ232" s="9"/>
      <c r="BR232" s="43"/>
      <c r="BS232" s="9"/>
      <c r="BT232" s="11"/>
      <c r="BU232" s="9"/>
      <c r="BV232" s="25"/>
      <c r="BW232" s="25"/>
      <c r="BX232" s="25"/>
      <c r="BY232" s="25"/>
      <c r="CA232" s="25"/>
      <c r="CB232" s="25"/>
    </row>
    <row r="233" spans="2:80" x14ac:dyDescent="0.2">
      <c r="B233" s="2"/>
      <c r="C233" s="1"/>
      <c r="D233" s="1"/>
      <c r="E233" s="1"/>
      <c r="F233" s="2"/>
      <c r="G233" s="6"/>
      <c r="H233" s="2"/>
      <c r="I233" s="2"/>
      <c r="J233" s="3"/>
      <c r="K233" s="3"/>
      <c r="L233" s="1"/>
      <c r="M233" s="1"/>
      <c r="N233" s="1"/>
      <c r="O233" s="40"/>
      <c r="P233" s="40"/>
      <c r="Q233" s="1"/>
      <c r="R233" s="1"/>
      <c r="S233" s="2"/>
      <c r="T233" s="3"/>
      <c r="U233" s="7"/>
      <c r="V233" s="7"/>
      <c r="W233" s="7"/>
      <c r="X233" s="40"/>
      <c r="Y233" s="1"/>
      <c r="Z233" s="1"/>
      <c r="AA233" s="2"/>
      <c r="AB233" s="6"/>
      <c r="AC233" s="2"/>
      <c r="AD233" s="40"/>
      <c r="AE233" s="1" t="e">
        <f t="shared" si="47"/>
        <v>#DIV/0!</v>
      </c>
      <c r="AF233" s="2">
        <f t="shared" si="48"/>
        <v>17</v>
      </c>
      <c r="AG233" s="9" t="e">
        <f t="shared" si="49"/>
        <v>#DIV/0!</v>
      </c>
      <c r="AH233" s="12" t="e">
        <f t="shared" si="50"/>
        <v>#DIV/0!</v>
      </c>
      <c r="AI233" s="12" t="e">
        <f t="shared" si="51"/>
        <v>#DIV/0!</v>
      </c>
      <c r="AJ233" s="42" t="e">
        <f t="shared" si="52"/>
        <v>#DIV/0!</v>
      </c>
      <c r="AK233" s="11">
        <v>0</v>
      </c>
      <c r="AL233" s="9" t="e">
        <f t="shared" si="53"/>
        <v>#DIV/0!</v>
      </c>
      <c r="AM233" s="11">
        <f t="shared" si="54"/>
        <v>0</v>
      </c>
      <c r="AN233" s="9">
        <f t="shared" si="55"/>
        <v>79.94157254904394</v>
      </c>
      <c r="AO233" s="9"/>
      <c r="AP233" s="9">
        <f t="shared" si="56"/>
        <v>82.785160304157586</v>
      </c>
      <c r="AQ233" s="47">
        <f t="shared" si="57"/>
        <v>82.785160304157586</v>
      </c>
      <c r="AR233" s="15">
        <f t="shared" si="58"/>
        <v>0</v>
      </c>
      <c r="AS233" s="49"/>
      <c r="AT233" s="12">
        <f t="shared" si="59"/>
        <v>-1.3177110697739196E-3</v>
      </c>
      <c r="AU233" s="9">
        <f t="shared" si="60"/>
        <v>81.366289595731075</v>
      </c>
      <c r="AV233" s="9">
        <f t="shared" si="61"/>
        <v>82.785160304157586</v>
      </c>
      <c r="AW233" s="9">
        <f t="shared" si="62"/>
        <v>85.32344321593564</v>
      </c>
      <c r="AX233" s="16">
        <f t="shared" si="63"/>
        <v>84.054301760046613</v>
      </c>
      <c r="AY233" s="44">
        <f t="shared" si="64"/>
        <v>-1.1738202679771872E-3</v>
      </c>
      <c r="AZ233" s="49"/>
      <c r="BA233" s="12">
        <f t="shared" si="65"/>
        <v>-2.4958232292592625E-3</v>
      </c>
      <c r="BB233" s="9">
        <f t="shared" si="66"/>
        <v>82.6459178085085</v>
      </c>
      <c r="BC233" s="9">
        <f t="shared" si="67"/>
        <v>82.789799543287259</v>
      </c>
      <c r="BD233" s="9">
        <f t="shared" si="68"/>
        <v>54.516001854449797</v>
      </c>
      <c r="BE233" s="16">
        <f t="shared" si="69"/>
        <v>68.652900698868535</v>
      </c>
      <c r="BF233" s="44">
        <f t="shared" si="70"/>
        <v>1.3075121226969797E-2</v>
      </c>
      <c r="BG233" s="49"/>
      <c r="BH233" s="12">
        <f t="shared" si="71"/>
        <v>1.1994377595054848E-2</v>
      </c>
      <c r="BI233" s="9">
        <f t="shared" si="72"/>
        <v>67</v>
      </c>
      <c r="BJ233" s="9">
        <f t="shared" si="73"/>
        <v>82.214180704566871</v>
      </c>
      <c r="BK233" s="9">
        <f t="shared" si="74"/>
        <v>0</v>
      </c>
      <c r="BL233" s="47">
        <f t="shared" si="75"/>
        <v>67</v>
      </c>
      <c r="BM233" s="44">
        <f t="shared" si="76"/>
        <v>1.4071491864693754E-2</v>
      </c>
      <c r="BN233" s="11"/>
      <c r="BO233" s="9"/>
      <c r="BP233" s="11"/>
      <c r="BQ233" s="9"/>
      <c r="BR233" s="43"/>
      <c r="BS233" s="9"/>
      <c r="BT233" s="11"/>
      <c r="BU233" s="9"/>
      <c r="BV233" s="25"/>
      <c r="BW233" s="25"/>
      <c r="BX233" s="25"/>
      <c r="BY233" s="25"/>
      <c r="CA233" s="25"/>
      <c r="CB233" s="25"/>
    </row>
    <row r="234" spans="2:80" x14ac:dyDescent="0.2">
      <c r="B234" s="2"/>
      <c r="C234" s="1"/>
      <c r="D234" s="1"/>
      <c r="E234" s="1"/>
      <c r="F234" s="2"/>
      <c r="G234" s="6"/>
      <c r="H234" s="2"/>
      <c r="I234" s="2"/>
      <c r="J234" s="3"/>
      <c r="K234" s="3"/>
      <c r="L234" s="1"/>
      <c r="M234" s="1"/>
      <c r="N234" s="1"/>
      <c r="O234" s="40"/>
      <c r="P234" s="40"/>
      <c r="Q234" s="1"/>
      <c r="R234" s="1"/>
      <c r="S234" s="2"/>
      <c r="T234" s="3"/>
      <c r="U234" s="7"/>
      <c r="V234" s="7"/>
      <c r="W234" s="7"/>
      <c r="X234" s="40"/>
      <c r="Y234" s="1"/>
      <c r="Z234" s="1"/>
      <c r="AA234" s="2"/>
      <c r="AB234" s="6"/>
      <c r="AC234" s="2"/>
      <c r="AD234" s="40"/>
      <c r="AE234" s="1" t="e">
        <f t="shared" si="47"/>
        <v>#DIV/0!</v>
      </c>
      <c r="AF234" s="2">
        <f t="shared" si="48"/>
        <v>18</v>
      </c>
      <c r="AG234" s="9" t="e">
        <f t="shared" si="49"/>
        <v>#DIV/0!</v>
      </c>
      <c r="AH234" s="12" t="e">
        <f t="shared" si="50"/>
        <v>#DIV/0!</v>
      </c>
      <c r="AI234" s="12" t="e">
        <f t="shared" si="51"/>
        <v>#DIV/0!</v>
      </c>
      <c r="AJ234" s="42" t="e">
        <f t="shared" si="52"/>
        <v>#DIV/0!</v>
      </c>
      <c r="AK234" s="11">
        <v>0</v>
      </c>
      <c r="AL234" s="9" t="e">
        <f t="shared" si="53"/>
        <v>#DIV/0!</v>
      </c>
      <c r="AM234" s="11">
        <f t="shared" si="54"/>
        <v>0</v>
      </c>
      <c r="AN234" s="9">
        <f t="shared" si="55"/>
        <v>82.785160304157586</v>
      </c>
      <c r="AO234" s="9"/>
      <c r="AP234" s="9">
        <f t="shared" si="56"/>
        <v>85.318803976805967</v>
      </c>
      <c r="AQ234" s="47">
        <f t="shared" si="57"/>
        <v>85.318803976805967</v>
      </c>
      <c r="AR234" s="15">
        <f t="shared" si="58"/>
        <v>0</v>
      </c>
      <c r="AS234" s="49"/>
      <c r="AT234" s="12">
        <f t="shared" si="59"/>
        <v>-1.1738202679771872E-3</v>
      </c>
      <c r="AU234" s="9">
        <f t="shared" si="60"/>
        <v>84.054301760046613</v>
      </c>
      <c r="AV234" s="9">
        <f t="shared" si="61"/>
        <v>85.318803976805967</v>
      </c>
      <c r="AW234" s="9">
        <f t="shared" si="62"/>
        <v>55.091620693170199</v>
      </c>
      <c r="AX234" s="16">
        <f t="shared" si="63"/>
        <v>70.20521233498809</v>
      </c>
      <c r="AY234" s="44">
        <f t="shared" si="64"/>
        <v>1.3978457727290301E-2</v>
      </c>
      <c r="AZ234" s="49"/>
      <c r="BA234" s="12">
        <f t="shared" si="65"/>
        <v>1.3075121226969797E-2</v>
      </c>
      <c r="BB234" s="9">
        <f t="shared" si="66"/>
        <v>68.652900698868535</v>
      </c>
      <c r="BC234" s="9">
        <f t="shared" si="67"/>
        <v>84.660900675682598</v>
      </c>
      <c r="BD234" s="9">
        <f t="shared" si="68"/>
        <v>52.452509138187821</v>
      </c>
      <c r="BE234" s="16">
        <f t="shared" si="69"/>
        <v>68.556704906935209</v>
      </c>
      <c r="BF234" s="44">
        <f t="shared" si="70"/>
        <v>1.4894660721319187E-2</v>
      </c>
      <c r="BG234" s="49"/>
      <c r="BH234" s="12">
        <f t="shared" si="71"/>
        <v>1.4071491864693754E-2</v>
      </c>
      <c r="BI234" s="9">
        <f t="shared" si="72"/>
        <v>67</v>
      </c>
      <c r="BJ234" s="9">
        <f t="shared" si="73"/>
        <v>83.913927887793008</v>
      </c>
      <c r="BK234" s="9">
        <f t="shared" si="74"/>
        <v>0</v>
      </c>
      <c r="BL234" s="47">
        <f t="shared" si="75"/>
        <v>67</v>
      </c>
      <c r="BM234" s="44">
        <f t="shared" si="76"/>
        <v>1.5643576430090247E-2</v>
      </c>
      <c r="BN234" s="11"/>
      <c r="BO234" s="9"/>
      <c r="BP234" s="11"/>
      <c r="BQ234" s="9"/>
      <c r="BR234" s="43"/>
      <c r="BS234" s="9"/>
      <c r="BT234" s="11"/>
      <c r="BU234" s="9"/>
      <c r="BV234" s="25"/>
      <c r="BW234" s="25"/>
      <c r="BX234" s="25"/>
      <c r="BY234" s="25"/>
      <c r="CA234" s="25"/>
      <c r="CB234" s="25"/>
    </row>
    <row r="235" spans="2:80" x14ac:dyDescent="0.2">
      <c r="B235" s="2"/>
      <c r="C235" s="1"/>
      <c r="D235" s="1"/>
      <c r="E235" s="1"/>
      <c r="F235" s="2"/>
      <c r="G235" s="6"/>
      <c r="H235" s="2"/>
      <c r="I235" s="2"/>
      <c r="J235" s="3"/>
      <c r="K235" s="3"/>
      <c r="L235" s="1"/>
      <c r="M235" s="1"/>
      <c r="N235" s="1"/>
      <c r="O235" s="40"/>
      <c r="P235" s="40"/>
      <c r="Q235" s="1"/>
      <c r="R235" s="1"/>
      <c r="S235" s="2"/>
      <c r="T235" s="3"/>
      <c r="U235" s="7"/>
      <c r="V235" s="7"/>
      <c r="W235" s="7"/>
      <c r="X235" s="40"/>
      <c r="Y235" s="1"/>
      <c r="Z235" s="1"/>
      <c r="AA235" s="2"/>
      <c r="AB235" s="6"/>
      <c r="AC235" s="2"/>
      <c r="AD235" s="40"/>
      <c r="AE235" s="1" t="e">
        <f t="shared" si="47"/>
        <v>#DIV/0!</v>
      </c>
      <c r="AF235" s="2">
        <f t="shared" si="48"/>
        <v>19</v>
      </c>
      <c r="AG235" s="9" t="e">
        <f t="shared" si="49"/>
        <v>#DIV/0!</v>
      </c>
      <c r="AH235" s="12" t="e">
        <f t="shared" si="50"/>
        <v>#DIV/0!</v>
      </c>
      <c r="AI235" s="12" t="e">
        <f t="shared" si="51"/>
        <v>#DIV/0!</v>
      </c>
      <c r="AJ235" s="42" t="e">
        <f t="shared" si="52"/>
        <v>#DIV/0!</v>
      </c>
      <c r="AK235" s="11">
        <v>0</v>
      </c>
      <c r="AL235" s="9" t="e">
        <f t="shared" si="53"/>
        <v>#DIV/0!</v>
      </c>
      <c r="AM235" s="11">
        <f t="shared" si="54"/>
        <v>0</v>
      </c>
      <c r="AN235" s="9">
        <f t="shared" si="55"/>
        <v>85.318803976805967</v>
      </c>
      <c r="AO235" s="9"/>
      <c r="AP235" s="9">
        <f t="shared" si="56"/>
        <v>55.74952399429359</v>
      </c>
      <c r="AQ235" s="47">
        <f t="shared" si="57"/>
        <v>55.74952399429359</v>
      </c>
      <c r="AR235" s="15">
        <f t="shared" si="58"/>
        <v>0</v>
      </c>
      <c r="AS235" s="49"/>
      <c r="AT235" s="12">
        <f t="shared" si="59"/>
        <v>1.3978457727290301E-2</v>
      </c>
      <c r="AU235" s="9">
        <f t="shared" si="60"/>
        <v>70.20521233498809</v>
      </c>
      <c r="AV235" s="9">
        <f t="shared" si="61"/>
        <v>55.74952399429359</v>
      </c>
      <c r="AW235" s="9">
        <f t="shared" si="62"/>
        <v>53.199481926077411</v>
      </c>
      <c r="AX235" s="16">
        <f t="shared" si="63"/>
        <v>54.474502960185504</v>
      </c>
      <c r="AY235" s="44">
        <f t="shared" si="64"/>
        <v>1.1792582497314383E-3</v>
      </c>
      <c r="AZ235" s="49"/>
      <c r="BA235" s="12">
        <f t="shared" si="65"/>
        <v>1.4894660721319187E-2</v>
      </c>
      <c r="BB235" s="9">
        <f t="shared" si="66"/>
        <v>68.556704906935209</v>
      </c>
      <c r="BC235" s="9">
        <f t="shared" si="67"/>
        <v>55.744841670995406</v>
      </c>
      <c r="BD235" s="9">
        <f t="shared" si="68"/>
        <v>50.910050171210614</v>
      </c>
      <c r="BE235" s="16">
        <f t="shared" si="69"/>
        <v>53.327445921103006</v>
      </c>
      <c r="BF235" s="44">
        <f t="shared" si="70"/>
        <v>2.2358328252368794E-3</v>
      </c>
      <c r="BG235" s="49"/>
      <c r="BH235" s="12">
        <f t="shared" si="71"/>
        <v>1.5643576430090247E-2</v>
      </c>
      <c r="BI235" s="9">
        <f t="shared" si="72"/>
        <v>67</v>
      </c>
      <c r="BJ235" s="9">
        <f t="shared" si="73"/>
        <v>55.728010194825686</v>
      </c>
      <c r="BK235" s="9">
        <f t="shared" si="74"/>
        <v>0</v>
      </c>
      <c r="BL235" s="47">
        <f t="shared" si="75"/>
        <v>67</v>
      </c>
      <c r="BM235" s="44">
        <f t="shared" si="76"/>
        <v>-1.0425386415635901E-2</v>
      </c>
      <c r="BN235" s="11"/>
      <c r="BO235" s="9"/>
      <c r="BP235" s="11"/>
      <c r="BQ235" s="9"/>
      <c r="BR235" s="43"/>
      <c r="BS235" s="9"/>
      <c r="BT235" s="11"/>
      <c r="BU235" s="9"/>
      <c r="BV235" s="25"/>
      <c r="BW235" s="25"/>
      <c r="BX235" s="25"/>
      <c r="BY235" s="25"/>
      <c r="CA235" s="25"/>
      <c r="CB235" s="25"/>
    </row>
    <row r="236" spans="2:80" x14ac:dyDescent="0.2">
      <c r="B236" s="2"/>
      <c r="C236" s="1"/>
      <c r="D236" s="1"/>
      <c r="E236" s="1"/>
      <c r="F236" s="2"/>
      <c r="G236" s="6"/>
      <c r="H236" s="2"/>
      <c r="I236" s="2"/>
      <c r="J236" s="3"/>
      <c r="K236" s="3"/>
      <c r="L236" s="1"/>
      <c r="M236" s="1"/>
      <c r="N236" s="1"/>
      <c r="O236" s="40"/>
      <c r="P236" s="40"/>
      <c r="Q236" s="1"/>
      <c r="R236" s="1"/>
      <c r="S236" s="2"/>
      <c r="T236" s="3"/>
      <c r="U236" s="7"/>
      <c r="V236" s="7"/>
      <c r="W236" s="7"/>
      <c r="X236" s="40"/>
      <c r="Y236" s="1"/>
      <c r="Z236" s="1"/>
      <c r="AA236" s="2"/>
      <c r="AB236" s="6"/>
      <c r="AC236" s="2"/>
      <c r="AD236" s="40"/>
      <c r="AE236" s="1" t="e">
        <f t="shared" si="47"/>
        <v>#DIV/0!</v>
      </c>
      <c r="AF236" s="2">
        <f t="shared" si="48"/>
        <v>20</v>
      </c>
      <c r="AG236" s="9" t="e">
        <f t="shared" si="49"/>
        <v>#DIV/0!</v>
      </c>
      <c r="AH236" s="12" t="e">
        <f t="shared" si="50"/>
        <v>#DIV/0!</v>
      </c>
      <c r="AI236" s="12" t="e">
        <f t="shared" si="51"/>
        <v>#DIV/0!</v>
      </c>
      <c r="AJ236" s="42" t="e">
        <f t="shared" si="52"/>
        <v>#DIV/0!</v>
      </c>
      <c r="AK236" s="11">
        <v>0</v>
      </c>
      <c r="AL236" s="9" t="e">
        <f t="shared" si="53"/>
        <v>#DIV/0!</v>
      </c>
      <c r="AM236" s="11">
        <f t="shared" si="54"/>
        <v>0</v>
      </c>
      <c r="AN236" s="9">
        <f t="shared" si="55"/>
        <v>55.74952399429359</v>
      </c>
      <c r="AO236" s="9"/>
      <c r="AP236" s="9">
        <f t="shared" si="56"/>
        <v>53.204164249375602</v>
      </c>
      <c r="AQ236" s="47">
        <f t="shared" si="57"/>
        <v>53.204164249375602</v>
      </c>
      <c r="AR236" s="15">
        <f t="shared" si="58"/>
        <v>0</v>
      </c>
      <c r="AS236" s="49"/>
      <c r="AT236" s="12">
        <f t="shared" si="59"/>
        <v>1.1792582497314383E-3</v>
      </c>
      <c r="AU236" s="9">
        <f t="shared" si="60"/>
        <v>54.474502960185504</v>
      </c>
      <c r="AV236" s="9">
        <f t="shared" si="61"/>
        <v>53.204164249375602</v>
      </c>
      <c r="AW236" s="9">
        <f t="shared" si="62"/>
        <v>50.926881647380327</v>
      </c>
      <c r="AX236" s="16">
        <f t="shared" si="63"/>
        <v>52.065522948377961</v>
      </c>
      <c r="AY236" s="44">
        <f t="shared" si="64"/>
        <v>1.0531215656576988E-3</v>
      </c>
      <c r="AZ236" s="49"/>
      <c r="BA236" s="12">
        <f t="shared" si="65"/>
        <v>2.2358328252368794E-3</v>
      </c>
      <c r="BB236" s="9">
        <f t="shared" si="66"/>
        <v>53.327445921103006</v>
      </c>
      <c r="BC236" s="9">
        <f t="shared" si="67"/>
        <v>53.20043002367845</v>
      </c>
      <c r="BD236" s="9">
        <f t="shared" si="68"/>
        <v>77.906034647210248</v>
      </c>
      <c r="BE236" s="16">
        <f t="shared" si="69"/>
        <v>65.553232335444349</v>
      </c>
      <c r="BF236" s="44">
        <f t="shared" si="70"/>
        <v>-1.1425022524151264E-2</v>
      </c>
      <c r="BG236" s="49"/>
      <c r="BH236" s="12">
        <f t="shared" si="71"/>
        <v>-1.0425386415635901E-2</v>
      </c>
      <c r="BI236" s="9">
        <f t="shared" si="72"/>
        <v>67</v>
      </c>
      <c r="BJ236" s="9">
        <f t="shared" si="73"/>
        <v>53.63992881047092</v>
      </c>
      <c r="BK236" s="9">
        <f t="shared" si="74"/>
        <v>0</v>
      </c>
      <c r="BL236" s="47">
        <f t="shared" si="75"/>
        <v>67</v>
      </c>
      <c r="BM236" s="44">
        <f t="shared" si="76"/>
        <v>-1.2356638632454042E-2</v>
      </c>
      <c r="BN236" s="11"/>
      <c r="BO236" s="9"/>
      <c r="BP236" s="11"/>
      <c r="BQ236" s="9"/>
      <c r="BR236" s="43"/>
      <c r="BS236" s="9"/>
      <c r="BT236" s="11"/>
      <c r="BU236" s="9"/>
      <c r="BV236" s="25"/>
      <c r="BW236" s="25"/>
      <c r="BX236" s="25"/>
      <c r="BY236" s="25"/>
      <c r="CA236" s="25"/>
      <c r="CB236" s="25"/>
    </row>
    <row r="237" spans="2:80" x14ac:dyDescent="0.2">
      <c r="B237" s="2"/>
      <c r="C237" s="1"/>
      <c r="D237" s="1"/>
      <c r="E237" s="1"/>
      <c r="F237" s="2"/>
      <c r="G237" s="6"/>
      <c r="H237" s="2"/>
      <c r="I237" s="2"/>
      <c r="J237" s="3"/>
      <c r="K237" s="3"/>
      <c r="L237" s="1"/>
      <c r="M237" s="1"/>
      <c r="N237" s="1"/>
      <c r="O237" s="40"/>
      <c r="P237" s="40"/>
      <c r="Q237" s="1"/>
      <c r="R237" s="1"/>
      <c r="S237" s="2"/>
      <c r="T237" s="3"/>
      <c r="U237" s="7"/>
      <c r="V237" s="7"/>
      <c r="W237" s="7"/>
      <c r="X237" s="40"/>
      <c r="Y237" s="1"/>
      <c r="Z237" s="1"/>
      <c r="AA237" s="2"/>
      <c r="AB237" s="6"/>
      <c r="AC237" s="2"/>
      <c r="AD237" s="40"/>
      <c r="AE237" s="1" t="e">
        <f t="shared" si="47"/>
        <v>#DIV/0!</v>
      </c>
      <c r="AF237" s="2">
        <f t="shared" si="48"/>
        <v>21</v>
      </c>
      <c r="AG237" s="9" t="e">
        <f t="shared" si="49"/>
        <v>#DIV/0!</v>
      </c>
      <c r="AH237" s="12" t="e">
        <f t="shared" si="50"/>
        <v>#DIV/0!</v>
      </c>
      <c r="AI237" s="12" t="e">
        <f t="shared" si="51"/>
        <v>#DIV/0!</v>
      </c>
      <c r="AJ237" s="42" t="e">
        <f t="shared" si="52"/>
        <v>#DIV/0!</v>
      </c>
      <c r="AK237" s="11">
        <v>0</v>
      </c>
      <c r="AL237" s="9" t="e">
        <f t="shared" si="53"/>
        <v>#DIV/0!</v>
      </c>
      <c r="AM237" s="11">
        <f t="shared" si="54"/>
        <v>0</v>
      </c>
      <c r="AN237" s="9">
        <f t="shared" si="55"/>
        <v>53.204164249375602</v>
      </c>
      <c r="AO237" s="9"/>
      <c r="AP237" s="9">
        <f t="shared" si="56"/>
        <v>50.930615873077471</v>
      </c>
      <c r="AQ237" s="47">
        <f t="shared" si="57"/>
        <v>50.930615873077471</v>
      </c>
      <c r="AR237" s="15">
        <f t="shared" si="58"/>
        <v>0</v>
      </c>
      <c r="AS237" s="49"/>
      <c r="AT237" s="12">
        <f t="shared" si="59"/>
        <v>1.0531215656576988E-3</v>
      </c>
      <c r="AU237" s="9">
        <f t="shared" si="60"/>
        <v>52.065522948377961</v>
      </c>
      <c r="AV237" s="9">
        <f t="shared" si="61"/>
        <v>50.930615873077471</v>
      </c>
      <c r="AW237" s="9">
        <f t="shared" si="62"/>
        <v>77.466535860417778</v>
      </c>
      <c r="AX237" s="16">
        <f t="shared" si="63"/>
        <v>64.198575866747632</v>
      </c>
      <c r="AY237" s="44">
        <f t="shared" si="64"/>
        <v>-1.2271445616257847E-2</v>
      </c>
      <c r="AZ237" s="49"/>
      <c r="BA237" s="12">
        <f t="shared" si="65"/>
        <v>-1.1425022524151264E-2</v>
      </c>
      <c r="BB237" s="9">
        <f t="shared" si="66"/>
        <v>65.553232335444349</v>
      </c>
      <c r="BC237" s="9">
        <f t="shared" si="67"/>
        <v>51.437647447194557</v>
      </c>
      <c r="BD237" s="9">
        <f t="shared" si="68"/>
        <v>79.845975168340345</v>
      </c>
      <c r="BE237" s="16">
        <f t="shared" si="69"/>
        <v>65.641811307767455</v>
      </c>
      <c r="BF237" s="44">
        <f t="shared" si="70"/>
        <v>-1.3137334181184797E-2</v>
      </c>
      <c r="BG237" s="49"/>
      <c r="BH237" s="12">
        <f t="shared" si="71"/>
        <v>-1.2356638632454042E-2</v>
      </c>
      <c r="BI237" s="9">
        <f t="shared" si="72"/>
        <v>67</v>
      </c>
      <c r="BJ237" s="9">
        <f t="shared" si="73"/>
        <v>52.01875704109397</v>
      </c>
      <c r="BK237" s="9">
        <f t="shared" si="74"/>
        <v>0</v>
      </c>
      <c r="BL237" s="47">
        <f t="shared" si="75"/>
        <v>67</v>
      </c>
      <c r="BM237" s="44">
        <f t="shared" si="76"/>
        <v>-1.3856049334024803E-2</v>
      </c>
      <c r="BN237" s="11"/>
      <c r="BO237" s="9"/>
      <c r="BP237" s="11"/>
      <c r="BQ237" s="9"/>
      <c r="BR237" s="43"/>
      <c r="BS237" s="9"/>
      <c r="BT237" s="11"/>
      <c r="BU237" s="9"/>
      <c r="BV237" s="25"/>
      <c r="BW237" s="25"/>
      <c r="BX237" s="25"/>
      <c r="BY237" s="25"/>
      <c r="CA237" s="25"/>
      <c r="CB237" s="25"/>
    </row>
    <row r="238" spans="2:80" x14ac:dyDescent="0.2">
      <c r="B238" s="2"/>
      <c r="C238" s="1"/>
      <c r="D238" s="1"/>
      <c r="E238" s="1"/>
      <c r="F238" s="2"/>
      <c r="G238" s="6"/>
      <c r="H238" s="2"/>
      <c r="I238" s="2"/>
      <c r="J238" s="3"/>
      <c r="K238" s="3"/>
      <c r="L238" s="1"/>
      <c r="M238" s="1"/>
      <c r="N238" s="1"/>
      <c r="O238" s="40"/>
      <c r="P238" s="40"/>
      <c r="Q238" s="1"/>
      <c r="R238" s="1"/>
      <c r="S238" s="2"/>
      <c r="T238" s="3"/>
      <c r="U238" s="7"/>
      <c r="V238" s="7"/>
      <c r="W238" s="7"/>
      <c r="X238" s="40"/>
      <c r="Y238" s="1"/>
      <c r="Z238" s="1"/>
      <c r="AA238" s="2"/>
      <c r="AB238" s="6"/>
      <c r="AC238" s="2"/>
      <c r="AD238" s="40"/>
      <c r="AE238" s="1" t="e">
        <f t="shared" si="47"/>
        <v>#DIV/0!</v>
      </c>
      <c r="AF238" s="2">
        <f t="shared" si="48"/>
        <v>22</v>
      </c>
      <c r="AG238" s="9" t="e">
        <f t="shared" si="49"/>
        <v>#DIV/0!</v>
      </c>
      <c r="AH238" s="12" t="e">
        <f t="shared" si="50"/>
        <v>#DIV/0!</v>
      </c>
      <c r="AI238" s="12" t="e">
        <f t="shared" si="51"/>
        <v>#DIV/0!</v>
      </c>
      <c r="AJ238" s="42" t="e">
        <f t="shared" si="52"/>
        <v>#DIV/0!</v>
      </c>
      <c r="AK238" s="11">
        <v>0</v>
      </c>
      <c r="AL238" s="9" t="e">
        <f t="shared" si="53"/>
        <v>#DIV/0!</v>
      </c>
      <c r="AM238" s="11">
        <f t="shared" si="54"/>
        <v>0</v>
      </c>
      <c r="AN238" s="9">
        <f t="shared" si="55"/>
        <v>50.930615873077471</v>
      </c>
      <c r="AO238" s="9"/>
      <c r="AP238" s="9">
        <f t="shared" si="56"/>
        <v>76.959504286300714</v>
      </c>
      <c r="AQ238" s="47">
        <f t="shared" si="57"/>
        <v>76.959504286300714</v>
      </c>
      <c r="AR238" s="15">
        <f t="shared" si="58"/>
        <v>0</v>
      </c>
      <c r="AS238" s="49"/>
      <c r="AT238" s="12">
        <f t="shared" si="59"/>
        <v>-1.2271445616257847E-2</v>
      </c>
      <c r="AU238" s="9">
        <f t="shared" si="60"/>
        <v>64.198575866747632</v>
      </c>
      <c r="AV238" s="9">
        <f t="shared" si="61"/>
        <v>76.959504286300714</v>
      </c>
      <c r="AW238" s="9">
        <f t="shared" si="62"/>
        <v>79.264865574440933</v>
      </c>
      <c r="AX238" s="16">
        <f t="shared" si="63"/>
        <v>78.11218493037083</v>
      </c>
      <c r="AY238" s="44">
        <f t="shared" si="64"/>
        <v>-1.0661064582172231E-3</v>
      </c>
      <c r="AZ238" s="49"/>
      <c r="BA238" s="12">
        <f t="shared" si="65"/>
        <v>-1.3137334181184797E-2</v>
      </c>
      <c r="BB238" s="9">
        <f t="shared" si="66"/>
        <v>65.641811307767455</v>
      </c>
      <c r="BC238" s="9">
        <f t="shared" si="67"/>
        <v>76.963331165022097</v>
      </c>
      <c r="BD238" s="9">
        <f t="shared" si="68"/>
        <v>81.334811635178994</v>
      </c>
      <c r="BE238" s="16">
        <f t="shared" si="69"/>
        <v>79.149071400100553</v>
      </c>
      <c r="BF238" s="44">
        <f t="shared" si="70"/>
        <v>-2.0215762211242844E-3</v>
      </c>
      <c r="BG238" s="49"/>
      <c r="BH238" s="12">
        <f t="shared" si="71"/>
        <v>-1.3856049334024803E-2</v>
      </c>
      <c r="BI238" s="9">
        <f t="shared" si="72"/>
        <v>67</v>
      </c>
      <c r="BJ238" s="9">
        <f t="shared" si="73"/>
        <v>76.977091334779047</v>
      </c>
      <c r="BK238" s="9">
        <f t="shared" si="74"/>
        <v>0</v>
      </c>
      <c r="BL238" s="47">
        <f t="shared" si="75"/>
        <v>67</v>
      </c>
      <c r="BM238" s="44">
        <f t="shared" si="76"/>
        <v>9.2277436607879904E-3</v>
      </c>
      <c r="BN238" s="11"/>
      <c r="BO238" s="9"/>
      <c r="BP238" s="11"/>
      <c r="BQ238" s="9"/>
      <c r="BR238" s="43"/>
      <c r="BS238" s="9"/>
      <c r="BT238" s="11"/>
      <c r="BU238" s="9"/>
      <c r="BV238" s="25"/>
      <c r="BW238" s="25"/>
      <c r="BX238" s="25"/>
      <c r="BY238" s="25"/>
      <c r="CA238" s="25"/>
      <c r="CB238" s="25"/>
    </row>
    <row r="239" spans="2:80" x14ac:dyDescent="0.2">
      <c r="B239" s="2"/>
      <c r="C239" s="1"/>
      <c r="D239" s="1"/>
      <c r="E239" s="1"/>
      <c r="F239" s="2"/>
      <c r="G239" s="6"/>
      <c r="H239" s="2"/>
      <c r="I239" s="2"/>
      <c r="J239" s="3"/>
      <c r="K239" s="3"/>
      <c r="L239" s="1"/>
      <c r="M239" s="1"/>
      <c r="N239" s="1"/>
      <c r="O239" s="40"/>
      <c r="P239" s="40"/>
      <c r="Q239" s="1"/>
      <c r="R239" s="1"/>
      <c r="S239" s="2"/>
      <c r="T239" s="3"/>
      <c r="U239" s="7"/>
      <c r="V239" s="7"/>
      <c r="W239" s="7"/>
      <c r="X239" s="40"/>
      <c r="Y239" s="1"/>
      <c r="Z239" s="1"/>
      <c r="AA239" s="2"/>
      <c r="AB239" s="6"/>
      <c r="AC239" s="2"/>
      <c r="AD239" s="40"/>
      <c r="AE239" s="1" t="e">
        <f t="shared" si="47"/>
        <v>#DIV/0!</v>
      </c>
      <c r="AF239" s="2">
        <f t="shared" si="48"/>
        <v>23</v>
      </c>
      <c r="AG239" s="9" t="e">
        <f t="shared" si="49"/>
        <v>#DIV/0!</v>
      </c>
      <c r="AH239" s="12" t="e">
        <f t="shared" si="50"/>
        <v>#DIV/0!</v>
      </c>
      <c r="AI239" s="12" t="e">
        <f t="shared" si="51"/>
        <v>#DIV/0!</v>
      </c>
      <c r="AJ239" s="42" t="e">
        <f t="shared" si="52"/>
        <v>#DIV/0!</v>
      </c>
      <c r="AK239" s="11">
        <v>0</v>
      </c>
      <c r="AL239" s="9" t="e">
        <f t="shared" si="53"/>
        <v>#DIV/0!</v>
      </c>
      <c r="AM239" s="11">
        <f t="shared" si="54"/>
        <v>0</v>
      </c>
      <c r="AN239" s="9">
        <f t="shared" si="55"/>
        <v>76.959504286300714</v>
      </c>
      <c r="AO239" s="9"/>
      <c r="AP239" s="9">
        <f t="shared" si="56"/>
        <v>79.261038695719563</v>
      </c>
      <c r="AQ239" s="47">
        <f t="shared" si="57"/>
        <v>79.261038695719563</v>
      </c>
      <c r="AR239" s="15">
        <f t="shared" si="58"/>
        <v>0</v>
      </c>
      <c r="AS239" s="49"/>
      <c r="AT239" s="12">
        <f t="shared" si="59"/>
        <v>-1.0661064582172231E-3</v>
      </c>
      <c r="AU239" s="9">
        <f t="shared" si="60"/>
        <v>78.11218493037083</v>
      </c>
      <c r="AV239" s="9">
        <f t="shared" si="61"/>
        <v>79.261038695719563</v>
      </c>
      <c r="AW239" s="9">
        <f t="shared" si="62"/>
        <v>81.321051465422059</v>
      </c>
      <c r="AX239" s="16">
        <f t="shared" si="63"/>
        <v>80.291045080570811</v>
      </c>
      <c r="AY239" s="44">
        <f t="shared" si="64"/>
        <v>-9.5264587337695735E-4</v>
      </c>
      <c r="AZ239" s="49"/>
      <c r="BA239" s="12">
        <f t="shared" si="65"/>
        <v>-2.0215762211242844E-3</v>
      </c>
      <c r="BB239" s="9">
        <f t="shared" si="66"/>
        <v>79.149071400100553</v>
      </c>
      <c r="BC239" s="9">
        <f t="shared" si="67"/>
        <v>79.26409436629217</v>
      </c>
      <c r="BD239" s="9">
        <f t="shared" si="68"/>
        <v>57.309613221009549</v>
      </c>
      <c r="BE239" s="16">
        <f t="shared" si="69"/>
        <v>68.286853793650863</v>
      </c>
      <c r="BF239" s="44">
        <f t="shared" si="70"/>
        <v>1.0152774862753008E-2</v>
      </c>
      <c r="BG239" s="49"/>
      <c r="BH239" s="12">
        <f t="shared" si="71"/>
        <v>9.2277436607879904E-3</v>
      </c>
      <c r="BI239" s="9">
        <f t="shared" si="72"/>
        <v>67</v>
      </c>
      <c r="BJ239" s="9">
        <f t="shared" si="73"/>
        <v>78.917027573653286</v>
      </c>
      <c r="BK239" s="9">
        <f t="shared" si="74"/>
        <v>0</v>
      </c>
      <c r="BL239" s="47">
        <f t="shared" si="75"/>
        <v>67</v>
      </c>
      <c r="BM239" s="44">
        <f t="shared" si="76"/>
        <v>1.1021977443955127E-2</v>
      </c>
      <c r="BN239" s="11"/>
      <c r="BO239" s="9"/>
      <c r="BP239" s="11"/>
      <c r="BQ239" s="9"/>
      <c r="BR239" s="43"/>
      <c r="BS239" s="9"/>
      <c r="BT239" s="11"/>
      <c r="BU239" s="9"/>
      <c r="BV239" s="25"/>
      <c r="BW239" s="25"/>
      <c r="BX239" s="25"/>
      <c r="BY239" s="25"/>
      <c r="CA239" s="25"/>
      <c r="CB239" s="25"/>
    </row>
    <row r="240" spans="2:80" x14ac:dyDescent="0.2">
      <c r="B240" s="2"/>
      <c r="C240" s="1"/>
      <c r="D240" s="1"/>
      <c r="E240" s="1"/>
      <c r="F240" s="2"/>
      <c r="G240" s="6"/>
      <c r="H240" s="2"/>
      <c r="I240" s="2"/>
      <c r="J240" s="3"/>
      <c r="K240" s="3"/>
      <c r="L240" s="1"/>
      <c r="M240" s="1"/>
      <c r="N240" s="1"/>
      <c r="O240" s="40"/>
      <c r="P240" s="40"/>
      <c r="Q240" s="1"/>
      <c r="R240" s="1"/>
      <c r="S240" s="2"/>
      <c r="T240" s="3"/>
      <c r="U240" s="7"/>
      <c r="V240" s="7"/>
      <c r="W240" s="7"/>
      <c r="X240" s="40"/>
      <c r="Y240" s="1"/>
      <c r="Z240" s="1"/>
      <c r="AA240" s="2"/>
      <c r="AB240" s="6"/>
      <c r="AC240" s="2"/>
      <c r="AD240" s="40"/>
      <c r="AE240" s="1" t="e">
        <f t="shared" si="47"/>
        <v>#DIV/0!</v>
      </c>
      <c r="AF240" s="2">
        <f t="shared" si="48"/>
        <v>24</v>
      </c>
      <c r="AG240" s="9" t="e">
        <f t="shared" si="49"/>
        <v>#DIV/0!</v>
      </c>
      <c r="AH240" s="12" t="e">
        <f t="shared" si="50"/>
        <v>#DIV/0!</v>
      </c>
      <c r="AI240" s="12" t="e">
        <f t="shared" si="51"/>
        <v>#DIV/0!</v>
      </c>
      <c r="AJ240" s="42" t="e">
        <f t="shared" si="52"/>
        <v>#DIV/0!</v>
      </c>
      <c r="AK240" s="11">
        <v>0</v>
      </c>
      <c r="AL240" s="9" t="e">
        <f t="shared" si="53"/>
        <v>#DIV/0!</v>
      </c>
      <c r="AM240" s="11">
        <f t="shared" si="54"/>
        <v>0</v>
      </c>
      <c r="AN240" s="9">
        <f t="shared" si="55"/>
        <v>79.261038695719563</v>
      </c>
      <c r="AO240" s="9"/>
      <c r="AP240" s="9">
        <f t="shared" si="56"/>
        <v>81.317995794849452</v>
      </c>
      <c r="AQ240" s="47">
        <f t="shared" si="57"/>
        <v>81.317995794849466</v>
      </c>
      <c r="AR240" s="15">
        <f t="shared" si="58"/>
        <v>0</v>
      </c>
      <c r="AS240" s="49"/>
      <c r="AT240" s="12">
        <f t="shared" si="59"/>
        <v>-9.5264587337695735E-4</v>
      </c>
      <c r="AU240" s="9">
        <f t="shared" si="60"/>
        <v>80.291045080570811</v>
      </c>
      <c r="AV240" s="9">
        <f t="shared" si="61"/>
        <v>81.317995794849466</v>
      </c>
      <c r="AW240" s="9">
        <f t="shared" si="62"/>
        <v>57.65668001364844</v>
      </c>
      <c r="AX240" s="16">
        <f t="shared" si="63"/>
        <v>69.48733790424896</v>
      </c>
      <c r="AY240" s="44">
        <f t="shared" si="64"/>
        <v>1.0942094713755362E-2</v>
      </c>
      <c r="AZ240" s="49"/>
      <c r="BA240" s="12">
        <f t="shared" si="65"/>
        <v>1.0152774862753008E-2</v>
      </c>
      <c r="BB240" s="9">
        <f t="shared" si="66"/>
        <v>68.286853793650863</v>
      </c>
      <c r="BC240" s="9">
        <f t="shared" si="67"/>
        <v>80.914866378267675</v>
      </c>
      <c r="BD240" s="9">
        <f t="shared" si="68"/>
        <v>55.492009418855318</v>
      </c>
      <c r="BE240" s="16">
        <f t="shared" si="69"/>
        <v>68.203437898561504</v>
      </c>
      <c r="BF240" s="44">
        <f t="shared" si="70"/>
        <v>1.1756713418497159E-2</v>
      </c>
      <c r="BG240" s="49"/>
      <c r="BH240" s="12">
        <f t="shared" si="71"/>
        <v>1.1021977443955127E-2</v>
      </c>
      <c r="BI240" s="9">
        <f t="shared" si="72"/>
        <v>67</v>
      </c>
      <c r="BJ240" s="9">
        <f t="shared" si="73"/>
        <v>80.4494781277469</v>
      </c>
      <c r="BK240" s="9">
        <f t="shared" si="74"/>
        <v>0</v>
      </c>
      <c r="BL240" s="47">
        <f t="shared" si="75"/>
        <v>67</v>
      </c>
      <c r="BM240" s="44">
        <f t="shared" si="76"/>
        <v>1.2439330499220263E-2</v>
      </c>
      <c r="BN240" s="11"/>
      <c r="BO240" s="9"/>
      <c r="BP240" s="11"/>
      <c r="BQ240" s="9"/>
      <c r="BR240" s="43"/>
      <c r="BS240" s="9"/>
      <c r="BT240" s="11"/>
      <c r="BU240" s="9"/>
      <c r="BV240" s="25"/>
      <c r="BW240" s="25"/>
      <c r="BX240" s="25"/>
      <c r="BY240" s="25"/>
      <c r="CA240" s="25"/>
      <c r="CB240" s="25"/>
    </row>
    <row r="241" spans="2:80" x14ac:dyDescent="0.2">
      <c r="B241" s="2"/>
      <c r="C241" s="1"/>
      <c r="D241" s="1"/>
      <c r="E241" s="1"/>
      <c r="F241" s="2"/>
      <c r="G241" s="6"/>
      <c r="H241" s="2"/>
      <c r="I241" s="2"/>
      <c r="J241" s="3"/>
      <c r="K241" s="3"/>
      <c r="L241" s="1"/>
      <c r="M241" s="1"/>
      <c r="N241" s="1"/>
      <c r="O241" s="40"/>
      <c r="P241" s="40"/>
      <c r="Q241" s="1"/>
      <c r="R241" s="1"/>
      <c r="S241" s="2"/>
      <c r="T241" s="3"/>
      <c r="U241" s="7"/>
      <c r="V241" s="7"/>
      <c r="W241" s="7"/>
      <c r="X241" s="40"/>
      <c r="Y241" s="1"/>
      <c r="Z241" s="1"/>
      <c r="AA241" s="2"/>
      <c r="AB241" s="6"/>
      <c r="AC241" s="2"/>
      <c r="AD241" s="40"/>
      <c r="AE241" s="1" t="e">
        <f t="shared" si="47"/>
        <v>#DIV/0!</v>
      </c>
      <c r="AF241" s="2">
        <f t="shared" si="48"/>
        <v>25</v>
      </c>
      <c r="AG241" s="9" t="e">
        <f t="shared" si="49"/>
        <v>#DIV/0!</v>
      </c>
      <c r="AH241" s="12" t="e">
        <f t="shared" si="50"/>
        <v>#DIV/0!</v>
      </c>
      <c r="AI241" s="12" t="e">
        <f t="shared" si="51"/>
        <v>#DIV/0!</v>
      </c>
      <c r="AJ241" s="42" t="e">
        <f t="shared" si="52"/>
        <v>#DIV/0!</v>
      </c>
      <c r="AK241" s="11">
        <v>0</v>
      </c>
      <c r="AL241" s="9" t="e">
        <f t="shared" si="53"/>
        <v>#DIV/0!</v>
      </c>
      <c r="AM241" s="11">
        <f t="shared" si="54"/>
        <v>0</v>
      </c>
      <c r="AN241" s="9">
        <f t="shared" si="55"/>
        <v>81.317995794849466</v>
      </c>
      <c r="AO241" s="9"/>
      <c r="AP241" s="9">
        <f t="shared" si="56"/>
        <v>58.059809430230253</v>
      </c>
      <c r="AQ241" s="47">
        <f t="shared" si="57"/>
        <v>58.059809430230246</v>
      </c>
      <c r="AR241" s="15">
        <f t="shared" si="58"/>
        <v>0</v>
      </c>
      <c r="AS241" s="49"/>
      <c r="AT241" s="12">
        <f t="shared" si="59"/>
        <v>1.0942094713755362E-2</v>
      </c>
      <c r="AU241" s="9">
        <f t="shared" si="60"/>
        <v>69.48733790424896</v>
      </c>
      <c r="AV241" s="9">
        <f t="shared" si="61"/>
        <v>58.059809430230246</v>
      </c>
      <c r="AW241" s="9">
        <f t="shared" si="62"/>
        <v>55.957397669376107</v>
      </c>
      <c r="AX241" s="16">
        <f t="shared" si="63"/>
        <v>57.008603549803176</v>
      </c>
      <c r="AY241" s="44">
        <f t="shared" si="64"/>
        <v>9.7225314210364208E-4</v>
      </c>
      <c r="AZ241" s="49"/>
      <c r="BA241" s="12">
        <f t="shared" si="65"/>
        <v>1.1756713418497159E-2</v>
      </c>
      <c r="BB241" s="9">
        <f t="shared" si="66"/>
        <v>68.203437898561504</v>
      </c>
      <c r="BC241" s="9">
        <f t="shared" si="67"/>
        <v>58.056626682175263</v>
      </c>
      <c r="BD241" s="9">
        <f t="shared" si="68"/>
        <v>54.071521681239062</v>
      </c>
      <c r="BE241" s="16">
        <f t="shared" si="69"/>
        <v>56.064074181707163</v>
      </c>
      <c r="BF241" s="44">
        <f t="shared" si="70"/>
        <v>1.8428982042980335E-3</v>
      </c>
      <c r="BG241" s="49"/>
      <c r="BH241" s="12">
        <f t="shared" si="71"/>
        <v>1.2439330499220263E-2</v>
      </c>
      <c r="BI241" s="9">
        <f t="shared" si="72"/>
        <v>67</v>
      </c>
      <c r="BJ241" s="9">
        <f t="shared" si="73"/>
        <v>58.045191416884336</v>
      </c>
      <c r="BK241" s="9">
        <f t="shared" si="74"/>
        <v>0</v>
      </c>
      <c r="BL241" s="47">
        <f t="shared" si="75"/>
        <v>67</v>
      </c>
      <c r="BM241" s="44">
        <f t="shared" si="76"/>
        <v>-8.2822413230163577E-3</v>
      </c>
      <c r="BN241" s="11"/>
      <c r="BO241" s="9"/>
      <c r="BP241" s="11"/>
      <c r="BQ241" s="9"/>
      <c r="BR241" s="43"/>
      <c r="BS241" s="9"/>
      <c r="BT241" s="11"/>
      <c r="BU241" s="9"/>
      <c r="BV241" s="25"/>
      <c r="BW241" s="25"/>
      <c r="BX241" s="25"/>
      <c r="BY241" s="25"/>
      <c r="CA241" s="25"/>
      <c r="CB241" s="25"/>
    </row>
    <row r="242" spans="2:80" x14ac:dyDescent="0.2">
      <c r="B242" s="2"/>
      <c r="C242" s="1"/>
      <c r="D242" s="1"/>
      <c r="E242" s="1"/>
      <c r="F242" s="2"/>
      <c r="G242" s="6"/>
      <c r="H242" s="2"/>
      <c r="I242" s="2"/>
      <c r="J242" s="3"/>
      <c r="K242" s="3"/>
      <c r="L242" s="1"/>
      <c r="M242" s="1"/>
      <c r="N242" s="1"/>
      <c r="O242" s="40"/>
      <c r="P242" s="40"/>
      <c r="Q242" s="1"/>
      <c r="R242" s="1"/>
      <c r="S242" s="2"/>
      <c r="T242" s="3"/>
      <c r="U242" s="7"/>
      <c r="V242" s="7"/>
      <c r="W242" s="7"/>
      <c r="X242" s="40"/>
      <c r="Y242" s="1"/>
      <c r="Z242" s="1"/>
      <c r="AA242" s="2"/>
      <c r="AB242" s="6"/>
      <c r="AC242" s="2"/>
      <c r="AD242" s="40"/>
      <c r="AE242" s="1" t="e">
        <f t="shared" si="47"/>
        <v>#DIV/0!</v>
      </c>
      <c r="AF242" s="2">
        <f t="shared" si="48"/>
        <v>26</v>
      </c>
      <c r="AG242" s="9" t="e">
        <f t="shared" si="49"/>
        <v>#DIV/0!</v>
      </c>
      <c r="AH242" s="12" t="e">
        <f t="shared" si="50"/>
        <v>#DIV/0!</v>
      </c>
      <c r="AI242" s="12" t="e">
        <f t="shared" si="51"/>
        <v>#DIV/0!</v>
      </c>
      <c r="AJ242" s="42" t="e">
        <f t="shared" si="52"/>
        <v>#DIV/0!</v>
      </c>
      <c r="AK242" s="11">
        <v>0</v>
      </c>
      <c r="AL242" s="9" t="e">
        <f t="shared" si="53"/>
        <v>#DIV/0!</v>
      </c>
      <c r="AM242" s="11">
        <f t="shared" si="54"/>
        <v>0</v>
      </c>
      <c r="AN242" s="9">
        <f t="shared" si="55"/>
        <v>58.059809430230246</v>
      </c>
      <c r="AO242" s="9"/>
      <c r="AP242" s="9">
        <f t="shared" si="56"/>
        <v>55.960580417431089</v>
      </c>
      <c r="AQ242" s="47">
        <f t="shared" si="57"/>
        <v>55.960580417431089</v>
      </c>
      <c r="AR242" s="15">
        <f t="shared" si="58"/>
        <v>0</v>
      </c>
      <c r="AS242" s="49"/>
      <c r="AT242" s="12">
        <f t="shared" si="59"/>
        <v>9.7225314210364208E-4</v>
      </c>
      <c r="AU242" s="9">
        <f t="shared" si="60"/>
        <v>57.008603549803176</v>
      </c>
      <c r="AV242" s="9">
        <f t="shared" si="61"/>
        <v>55.960580417431089</v>
      </c>
      <c r="AW242" s="9">
        <f t="shared" si="62"/>
        <v>54.08295694652999</v>
      </c>
      <c r="AX242" s="16">
        <f t="shared" si="63"/>
        <v>55.021768681980539</v>
      </c>
      <c r="AY242" s="44">
        <f t="shared" si="64"/>
        <v>8.6830056474260339E-4</v>
      </c>
      <c r="AZ242" s="49"/>
      <c r="BA242" s="12">
        <f t="shared" si="65"/>
        <v>1.8428982042980335E-3</v>
      </c>
      <c r="BB242" s="9">
        <f t="shared" si="66"/>
        <v>56.064074181707163</v>
      </c>
      <c r="BC242" s="9">
        <f t="shared" si="67"/>
        <v>55.958041879145796</v>
      </c>
      <c r="BD242" s="9">
        <f t="shared" si="68"/>
        <v>75.723847231827179</v>
      </c>
      <c r="BE242" s="16">
        <f t="shared" si="69"/>
        <v>65.840944555486487</v>
      </c>
      <c r="BF242" s="44">
        <f t="shared" si="70"/>
        <v>-9.140629213635152E-3</v>
      </c>
      <c r="BG242" s="49"/>
      <c r="BH242" s="12">
        <f t="shared" si="71"/>
        <v>-8.2822413230163577E-3</v>
      </c>
      <c r="BI242" s="9">
        <f t="shared" si="72"/>
        <v>67</v>
      </c>
      <c r="BJ242" s="9">
        <f t="shared" si="73"/>
        <v>56.239358722314684</v>
      </c>
      <c r="BK242" s="9">
        <f t="shared" si="74"/>
        <v>0</v>
      </c>
      <c r="BL242" s="47">
        <f t="shared" si="75"/>
        <v>67</v>
      </c>
      <c r="BM242" s="44">
        <f t="shared" si="76"/>
        <v>-9.9524436535964895E-3</v>
      </c>
      <c r="BN242" s="11"/>
      <c r="BO242" s="9"/>
      <c r="BP242" s="11"/>
      <c r="BQ242" s="9"/>
      <c r="BR242" s="43"/>
      <c r="BS242" s="9"/>
      <c r="BT242" s="11"/>
      <c r="BU242" s="9"/>
      <c r="BV242" s="25"/>
      <c r="BW242" s="25"/>
      <c r="BX242" s="25"/>
      <c r="BY242" s="25"/>
      <c r="CA242" s="25"/>
      <c r="CB242" s="25"/>
    </row>
    <row r="243" spans="2:80" x14ac:dyDescent="0.2">
      <c r="B243" s="2"/>
      <c r="C243" s="1"/>
      <c r="D243" s="1"/>
      <c r="E243" s="1"/>
      <c r="F243" s="2"/>
      <c r="G243" s="6"/>
      <c r="H243" s="2"/>
      <c r="I243" s="2"/>
      <c r="J243" s="3"/>
      <c r="K243" s="3"/>
      <c r="L243" s="1"/>
      <c r="M243" s="1"/>
      <c r="N243" s="1"/>
      <c r="O243" s="40"/>
      <c r="P243" s="40"/>
      <c r="Q243" s="1"/>
      <c r="R243" s="1"/>
      <c r="S243" s="2"/>
      <c r="T243" s="3"/>
      <c r="U243" s="7"/>
      <c r="V243" s="7"/>
      <c r="W243" s="7"/>
      <c r="X243" s="40"/>
      <c r="Y243" s="1"/>
      <c r="Z243" s="1"/>
      <c r="AA243" s="2"/>
      <c r="AB243" s="6"/>
      <c r="AC243" s="2"/>
      <c r="AD243" s="40"/>
      <c r="AE243" s="1" t="e">
        <f t="shared" si="47"/>
        <v>#DIV/0!</v>
      </c>
      <c r="AF243" s="2">
        <f t="shared" si="48"/>
        <v>27</v>
      </c>
      <c r="AG243" s="9" t="e">
        <f t="shared" si="49"/>
        <v>#DIV/0!</v>
      </c>
      <c r="AH243" s="12" t="e">
        <f t="shared" si="50"/>
        <v>#DIV/0!</v>
      </c>
      <c r="AI243" s="12" t="e">
        <f t="shared" si="51"/>
        <v>#DIV/0!</v>
      </c>
      <c r="AJ243" s="42" t="e">
        <f t="shared" si="52"/>
        <v>#DIV/0!</v>
      </c>
      <c r="AK243" s="11">
        <v>0</v>
      </c>
      <c r="AL243" s="9" t="e">
        <f t="shared" si="53"/>
        <v>#DIV/0!</v>
      </c>
      <c r="AM243" s="11">
        <f t="shared" si="54"/>
        <v>0</v>
      </c>
      <c r="AN243" s="9">
        <f t="shared" si="55"/>
        <v>55.960580417431089</v>
      </c>
      <c r="AO243" s="9"/>
      <c r="AP243" s="9">
        <f t="shared" si="56"/>
        <v>54.085495484815283</v>
      </c>
      <c r="AQ243" s="47">
        <f t="shared" si="57"/>
        <v>54.085495484815283</v>
      </c>
      <c r="AR243" s="15">
        <f t="shared" si="58"/>
        <v>0</v>
      </c>
      <c r="AS243" s="49"/>
      <c r="AT243" s="12">
        <f t="shared" si="59"/>
        <v>8.6830056474260339E-4</v>
      </c>
      <c r="AU243" s="9">
        <f t="shared" si="60"/>
        <v>55.021768681980539</v>
      </c>
      <c r="AV243" s="9">
        <f t="shared" si="61"/>
        <v>54.085495484815283</v>
      </c>
      <c r="AW243" s="9">
        <f t="shared" si="62"/>
        <v>75.442530388658284</v>
      </c>
      <c r="AX243" s="16">
        <f t="shared" si="63"/>
        <v>64.764012936736776</v>
      </c>
      <c r="AY243" s="44">
        <f t="shared" si="64"/>
        <v>-9.8764878878163272E-3</v>
      </c>
      <c r="AZ243" s="49"/>
      <c r="BA243" s="12">
        <f t="shared" si="65"/>
        <v>-9.140629213635152E-3</v>
      </c>
      <c r="BB243" s="9">
        <f t="shared" si="66"/>
        <v>65.840944555486487</v>
      </c>
      <c r="BC243" s="9">
        <f t="shared" si="67"/>
        <v>54.413929872014549</v>
      </c>
      <c r="BD243" s="9">
        <f t="shared" si="68"/>
        <v>77.427135773718945</v>
      </c>
      <c r="BE243" s="16">
        <f t="shared" si="69"/>
        <v>65.920532822866747</v>
      </c>
      <c r="BF243" s="44">
        <f t="shared" si="70"/>
        <v>-1.0642378512342468E-2</v>
      </c>
      <c r="BG243" s="49"/>
      <c r="BH243" s="12">
        <f t="shared" si="71"/>
        <v>-9.9524436535964895E-3</v>
      </c>
      <c r="BI243" s="9">
        <f t="shared" si="72"/>
        <v>67</v>
      </c>
      <c r="BJ243" s="9">
        <f t="shared" si="73"/>
        <v>54.795277415448787</v>
      </c>
      <c r="BK243" s="9">
        <f t="shared" si="74"/>
        <v>0</v>
      </c>
      <c r="BL243" s="47">
        <f t="shared" si="75"/>
        <v>67</v>
      </c>
      <c r="BM243" s="44">
        <f t="shared" si="76"/>
        <v>-1.1288064595407717E-2</v>
      </c>
      <c r="BN243" s="11"/>
      <c r="BO243" s="9"/>
      <c r="BP243" s="11"/>
      <c r="BQ243" s="9"/>
      <c r="BR243" s="43"/>
      <c r="BS243" s="9"/>
      <c r="BT243" s="11"/>
      <c r="BU243" s="9"/>
      <c r="BV243" s="25"/>
      <c r="BW243" s="25"/>
      <c r="BX243" s="25"/>
      <c r="BY243" s="25"/>
      <c r="CA243" s="25"/>
      <c r="CB243" s="25"/>
    </row>
    <row r="244" spans="2:80" x14ac:dyDescent="0.2">
      <c r="B244" s="2"/>
      <c r="C244" s="1"/>
      <c r="D244" s="1"/>
      <c r="E244" s="1"/>
      <c r="F244" s="2"/>
      <c r="G244" s="6"/>
      <c r="H244" s="2"/>
      <c r="I244" s="2"/>
      <c r="J244" s="3"/>
      <c r="K244" s="3"/>
      <c r="L244" s="1"/>
      <c r="M244" s="1"/>
      <c r="N244" s="1"/>
      <c r="O244" s="40"/>
      <c r="P244" s="40"/>
      <c r="Q244" s="1"/>
      <c r="R244" s="1"/>
      <c r="S244" s="2"/>
      <c r="T244" s="3"/>
      <c r="U244" s="7"/>
      <c r="V244" s="7"/>
      <c r="W244" s="7"/>
      <c r="X244" s="40"/>
      <c r="Y244" s="1"/>
      <c r="Z244" s="1"/>
      <c r="AA244" s="2"/>
      <c r="AB244" s="6"/>
      <c r="AC244" s="2"/>
      <c r="AD244" s="40"/>
      <c r="AE244" s="1" t="e">
        <f t="shared" si="47"/>
        <v>#DIV/0!</v>
      </c>
      <c r="AF244" s="2">
        <f t="shared" si="48"/>
        <v>28</v>
      </c>
      <c r="AG244" s="9" t="e">
        <f t="shared" si="49"/>
        <v>#DIV/0!</v>
      </c>
      <c r="AH244" s="12" t="e">
        <f t="shared" si="50"/>
        <v>#DIV/0!</v>
      </c>
      <c r="AI244" s="12" t="e">
        <f t="shared" si="51"/>
        <v>#DIV/0!</v>
      </c>
      <c r="AJ244" s="42" t="e">
        <f t="shared" si="52"/>
        <v>#DIV/0!</v>
      </c>
      <c r="AK244" s="11">
        <v>0</v>
      </c>
      <c r="AL244" s="9" t="e">
        <f t="shared" si="53"/>
        <v>#DIV/0!</v>
      </c>
      <c r="AM244" s="11">
        <f t="shared" si="54"/>
        <v>0</v>
      </c>
      <c r="AN244" s="9">
        <f t="shared" si="55"/>
        <v>54.085495484815283</v>
      </c>
      <c r="AO244" s="9"/>
      <c r="AP244" s="9">
        <f t="shared" si="56"/>
        <v>75.114096001459004</v>
      </c>
      <c r="AQ244" s="47">
        <f t="shared" si="57"/>
        <v>75.114096001459004</v>
      </c>
      <c r="AR244" s="15">
        <f t="shared" si="58"/>
        <v>0</v>
      </c>
      <c r="AS244" s="49"/>
      <c r="AT244" s="12">
        <f t="shared" si="59"/>
        <v>-9.8764878878163272E-3</v>
      </c>
      <c r="AU244" s="9">
        <f t="shared" si="60"/>
        <v>64.764012936736776</v>
      </c>
      <c r="AV244" s="9">
        <f t="shared" si="61"/>
        <v>75.114096001459004</v>
      </c>
      <c r="AW244" s="9">
        <f t="shared" si="62"/>
        <v>77.0457882302847</v>
      </c>
      <c r="AX244" s="16">
        <f t="shared" si="63"/>
        <v>76.079942115871859</v>
      </c>
      <c r="AY244" s="44">
        <f t="shared" si="64"/>
        <v>-8.9330447727802779E-4</v>
      </c>
      <c r="AZ244" s="49"/>
      <c r="BA244" s="12">
        <f t="shared" si="65"/>
        <v>-1.0642378512342468E-2</v>
      </c>
      <c r="BB244" s="9">
        <f t="shared" si="66"/>
        <v>65.920532822866747</v>
      </c>
      <c r="BC244" s="9">
        <f t="shared" si="67"/>
        <v>75.116782846203535</v>
      </c>
      <c r="BD244" s="9">
        <f t="shared" si="68"/>
        <v>78.775697660948197</v>
      </c>
      <c r="BE244" s="16">
        <f t="shared" si="69"/>
        <v>76.946240253575866</v>
      </c>
      <c r="BF244" s="44">
        <f t="shared" si="70"/>
        <v>-1.6920526661627004E-3</v>
      </c>
      <c r="BG244" s="49"/>
      <c r="BH244" s="12">
        <f t="shared" si="71"/>
        <v>-1.1288064595407717E-2</v>
      </c>
      <c r="BI244" s="9">
        <f t="shared" si="72"/>
        <v>67</v>
      </c>
      <c r="BJ244" s="9">
        <f t="shared" si="73"/>
        <v>75.12642271901521</v>
      </c>
      <c r="BK244" s="9">
        <f t="shared" si="74"/>
        <v>0</v>
      </c>
      <c r="BL244" s="47">
        <f t="shared" si="75"/>
        <v>67</v>
      </c>
      <c r="BM244" s="44">
        <f t="shared" si="76"/>
        <v>7.5160728927953441E-3</v>
      </c>
      <c r="BN244" s="11"/>
      <c r="BO244" s="9"/>
      <c r="BP244" s="11"/>
      <c r="BQ244" s="9"/>
      <c r="BR244" s="43"/>
      <c r="BS244" s="9"/>
      <c r="BT244" s="11"/>
      <c r="BU244" s="9"/>
      <c r="BV244" s="25"/>
      <c r="BW244" s="25"/>
      <c r="BX244" s="25"/>
      <c r="BY244" s="25"/>
      <c r="CA244" s="25"/>
      <c r="CB244" s="25"/>
    </row>
    <row r="245" spans="2:80" x14ac:dyDescent="0.2">
      <c r="B245" s="2"/>
      <c r="C245" s="1"/>
      <c r="D245" s="1"/>
      <c r="E245" s="1"/>
      <c r="F245" s="2"/>
      <c r="G245" s="6"/>
      <c r="H245" s="2"/>
      <c r="I245" s="2"/>
      <c r="J245" s="3"/>
      <c r="K245" s="3"/>
      <c r="L245" s="1"/>
      <c r="M245" s="1"/>
      <c r="N245" s="1"/>
      <c r="O245" s="40"/>
      <c r="P245" s="40"/>
      <c r="Q245" s="1"/>
      <c r="R245" s="1"/>
      <c r="S245" s="2"/>
      <c r="T245" s="3"/>
      <c r="U245" s="7"/>
      <c r="V245" s="7"/>
      <c r="W245" s="7"/>
      <c r="X245" s="40"/>
      <c r="Y245" s="1"/>
      <c r="Z245" s="1"/>
      <c r="AA245" s="2"/>
      <c r="AB245" s="6"/>
      <c r="AC245" s="2"/>
      <c r="AD245" s="40"/>
      <c r="AE245" s="1" t="e">
        <f t="shared" si="47"/>
        <v>#DIV/0!</v>
      </c>
      <c r="AF245" s="2">
        <f t="shared" si="48"/>
        <v>29</v>
      </c>
      <c r="AG245" s="9" t="e">
        <f t="shared" si="49"/>
        <v>#DIV/0!</v>
      </c>
      <c r="AH245" s="12" t="e">
        <f t="shared" si="50"/>
        <v>#DIV/0!</v>
      </c>
      <c r="AI245" s="12" t="e">
        <f t="shared" si="51"/>
        <v>#DIV/0!</v>
      </c>
      <c r="AJ245" s="42" t="e">
        <f t="shared" si="52"/>
        <v>#DIV/0!</v>
      </c>
      <c r="AK245" s="11">
        <v>0</v>
      </c>
      <c r="AL245" s="9" t="e">
        <f t="shared" si="53"/>
        <v>#DIV/0!</v>
      </c>
      <c r="AM245" s="11">
        <f t="shared" si="54"/>
        <v>0</v>
      </c>
      <c r="AN245" s="9">
        <f t="shared" si="55"/>
        <v>75.114096001459004</v>
      </c>
      <c r="AO245" s="9"/>
      <c r="AP245" s="9">
        <f t="shared" si="56"/>
        <v>77.043101385540183</v>
      </c>
      <c r="AQ245" s="47">
        <f t="shared" si="57"/>
        <v>77.043101385540183</v>
      </c>
      <c r="AR245" s="15">
        <f t="shared" si="58"/>
        <v>0</v>
      </c>
      <c r="AS245" s="49"/>
      <c r="AT245" s="12">
        <f t="shared" si="59"/>
        <v>-8.9330447727802779E-4</v>
      </c>
      <c r="AU245" s="9">
        <f t="shared" si="60"/>
        <v>76.079942115871859</v>
      </c>
      <c r="AV245" s="9">
        <f t="shared" si="61"/>
        <v>77.043101385540183</v>
      </c>
      <c r="AW245" s="9">
        <f t="shared" si="62"/>
        <v>78.766057788136521</v>
      </c>
      <c r="AX245" s="16">
        <f t="shared" si="63"/>
        <v>77.904579586838352</v>
      </c>
      <c r="AY245" s="44">
        <f t="shared" si="64"/>
        <v>-7.9677530696999196E-4</v>
      </c>
      <c r="AZ245" s="49"/>
      <c r="BA245" s="12">
        <f t="shared" si="65"/>
        <v>-1.6920526661627004E-3</v>
      </c>
      <c r="BB245" s="9">
        <f t="shared" si="66"/>
        <v>76.946240253575866</v>
      </c>
      <c r="BC245" s="9">
        <f t="shared" si="67"/>
        <v>77.045238930623668</v>
      </c>
      <c r="BD245" s="9">
        <f t="shared" si="68"/>
        <v>59.06378385246564</v>
      </c>
      <c r="BE245" s="16">
        <f t="shared" si="69"/>
        <v>68.054511391544651</v>
      </c>
      <c r="BF245" s="44">
        <f t="shared" si="70"/>
        <v>8.3154625201640239E-3</v>
      </c>
      <c r="BG245" s="49"/>
      <c r="BH245" s="12">
        <f t="shared" si="71"/>
        <v>7.5160728927953441E-3</v>
      </c>
      <c r="BI245" s="9">
        <f t="shared" si="72"/>
        <v>67</v>
      </c>
      <c r="BJ245" s="9">
        <f t="shared" si="73"/>
        <v>76.812421028521811</v>
      </c>
      <c r="BK245" s="9">
        <f t="shared" si="74"/>
        <v>0</v>
      </c>
      <c r="BL245" s="47">
        <f t="shared" si="75"/>
        <v>67</v>
      </c>
      <c r="BM245" s="44">
        <f t="shared" si="76"/>
        <v>9.075441218753779E-3</v>
      </c>
      <c r="BN245" s="11"/>
      <c r="BO245" s="9"/>
      <c r="BP245" s="11"/>
      <c r="BQ245" s="9"/>
      <c r="BR245" s="43"/>
      <c r="BS245" s="9"/>
      <c r="BT245" s="11"/>
      <c r="BU245" s="9"/>
      <c r="BV245" s="25"/>
      <c r="BW245" s="25"/>
      <c r="BX245" s="25"/>
      <c r="BY245" s="25"/>
      <c r="CA245" s="25"/>
      <c r="CB245" s="25"/>
    </row>
    <row r="246" spans="2:80" x14ac:dyDescent="0.2">
      <c r="B246" s="2"/>
      <c r="C246" s="1"/>
      <c r="D246" s="1"/>
      <c r="E246" s="1"/>
      <c r="F246" s="2"/>
      <c r="G246" s="6"/>
      <c r="H246" s="2"/>
      <c r="I246" s="2"/>
      <c r="J246" s="3"/>
      <c r="K246" s="3"/>
      <c r="L246" s="1"/>
      <c r="M246" s="1"/>
      <c r="N246" s="1"/>
      <c r="O246" s="40"/>
      <c r="P246" s="40"/>
      <c r="Q246" s="1"/>
      <c r="R246" s="1"/>
      <c r="S246" s="2"/>
      <c r="T246" s="3"/>
      <c r="U246" s="7"/>
      <c r="V246" s="7"/>
      <c r="W246" s="7"/>
      <c r="X246" s="40"/>
      <c r="Y246" s="1"/>
      <c r="Z246" s="1"/>
      <c r="AA246" s="2"/>
      <c r="AB246" s="6"/>
      <c r="AC246" s="2"/>
      <c r="AD246" s="40"/>
      <c r="AE246" s="1" t="e">
        <f t="shared" si="47"/>
        <v>#DIV/0!</v>
      </c>
      <c r="AF246" s="2">
        <f t="shared" si="48"/>
        <v>30</v>
      </c>
      <c r="AG246" s="9" t="e">
        <f t="shared" si="49"/>
        <v>#DIV/0!</v>
      </c>
      <c r="AH246" s="12" t="e">
        <f t="shared" si="50"/>
        <v>#DIV/0!</v>
      </c>
      <c r="AI246" s="12" t="e">
        <f t="shared" si="51"/>
        <v>#DIV/0!</v>
      </c>
      <c r="AJ246" s="42" t="e">
        <f t="shared" si="52"/>
        <v>#DIV/0!</v>
      </c>
      <c r="AK246" s="11">
        <v>0</v>
      </c>
      <c r="AL246" s="9" t="e">
        <f t="shared" si="53"/>
        <v>#DIV/0!</v>
      </c>
      <c r="AM246" s="11">
        <f t="shared" si="54"/>
        <v>0</v>
      </c>
      <c r="AN246" s="9">
        <f t="shared" si="55"/>
        <v>77.043101385540183</v>
      </c>
      <c r="AO246" s="9"/>
      <c r="AP246" s="9">
        <f t="shared" si="56"/>
        <v>78.763920243053036</v>
      </c>
      <c r="AQ246" s="47">
        <f t="shared" si="57"/>
        <v>78.763920243053036</v>
      </c>
      <c r="AR246" s="15">
        <f t="shared" si="58"/>
        <v>0</v>
      </c>
      <c r="AS246" s="49"/>
      <c r="AT246" s="12">
        <f t="shared" si="59"/>
        <v>-7.9677530696999196E-4</v>
      </c>
      <c r="AU246" s="9">
        <f t="shared" si="60"/>
        <v>77.904579586838352</v>
      </c>
      <c r="AV246" s="9">
        <f t="shared" si="61"/>
        <v>78.763920243053036</v>
      </c>
      <c r="AW246" s="9">
        <f t="shared" si="62"/>
        <v>59.29660175456749</v>
      </c>
      <c r="AX246" s="16">
        <f t="shared" si="63"/>
        <v>69.030260998810263</v>
      </c>
      <c r="AY246" s="44">
        <f t="shared" si="64"/>
        <v>9.0025949821898495E-3</v>
      </c>
      <c r="AZ246" s="49"/>
      <c r="BA246" s="12">
        <f t="shared" si="65"/>
        <v>8.3154625201640239E-3</v>
      </c>
      <c r="BB246" s="9">
        <f t="shared" si="66"/>
        <v>68.054511391544651</v>
      </c>
      <c r="BC246" s="9">
        <f t="shared" si="67"/>
        <v>78.491035676004714</v>
      </c>
      <c r="BD246" s="9">
        <f t="shared" si="68"/>
        <v>57.464897602168612</v>
      </c>
      <c r="BE246" s="16">
        <f t="shared" si="69"/>
        <v>67.977966639086659</v>
      </c>
      <c r="BF246" s="44">
        <f t="shared" si="70"/>
        <v>9.7234657783149894E-3</v>
      </c>
      <c r="BG246" s="49"/>
      <c r="BH246" s="12">
        <f t="shared" si="71"/>
        <v>9.075441218753779E-3</v>
      </c>
      <c r="BI246" s="9">
        <f t="shared" si="72"/>
        <v>67</v>
      </c>
      <c r="BJ246" s="9">
        <f t="shared" si="73"/>
        <v>78.172699693708211</v>
      </c>
      <c r="BK246" s="9">
        <f t="shared" si="74"/>
        <v>0</v>
      </c>
      <c r="BL246" s="47">
        <f t="shared" si="75"/>
        <v>67</v>
      </c>
      <c r="BM246" s="44">
        <f t="shared" si="76"/>
        <v>1.0333553669405905E-2</v>
      </c>
      <c r="BN246" s="11"/>
      <c r="BO246" s="9"/>
      <c r="BP246" s="11"/>
      <c r="BQ246" s="9"/>
      <c r="BR246" s="43"/>
      <c r="BS246" s="9"/>
      <c r="BT246" s="11"/>
      <c r="BU246" s="9"/>
      <c r="BV246" s="25"/>
      <c r="BW246" s="25"/>
      <c r="BX246" s="25"/>
      <c r="BY246" s="25"/>
      <c r="CA246" s="25"/>
      <c r="CB246" s="25"/>
    </row>
    <row r="247" spans="2:80" x14ac:dyDescent="0.2">
      <c r="B247" s="2"/>
      <c r="C247" s="1"/>
      <c r="D247" s="1"/>
      <c r="E247" s="1"/>
      <c r="F247" s="2"/>
      <c r="G247" s="6"/>
      <c r="H247" s="2"/>
      <c r="I247" s="2"/>
      <c r="J247" s="3"/>
      <c r="K247" s="3"/>
      <c r="L247" s="1"/>
      <c r="M247" s="1"/>
      <c r="N247" s="1"/>
      <c r="O247" s="40"/>
      <c r="P247" s="40"/>
      <c r="Q247" s="1"/>
      <c r="R247" s="1"/>
      <c r="S247" s="2"/>
      <c r="T247" s="3"/>
      <c r="U247" s="7"/>
      <c r="V247" s="7"/>
      <c r="W247" s="7"/>
      <c r="X247" s="40"/>
      <c r="Y247" s="1"/>
      <c r="Z247" s="1"/>
      <c r="AA247" s="2"/>
      <c r="AB247" s="6"/>
      <c r="AC247" s="2"/>
      <c r="AD247" s="40"/>
      <c r="AE247" s="1" t="e">
        <f t="shared" si="47"/>
        <v>#DIV/0!</v>
      </c>
      <c r="AF247" s="2">
        <f t="shared" si="48"/>
        <v>31</v>
      </c>
      <c r="AG247" s="9" t="e">
        <f t="shared" si="49"/>
        <v>#DIV/0!</v>
      </c>
      <c r="AH247" s="12" t="e">
        <f t="shared" si="50"/>
        <v>#DIV/0!</v>
      </c>
      <c r="AI247" s="12" t="e">
        <f t="shared" si="51"/>
        <v>#DIV/0!</v>
      </c>
      <c r="AJ247" s="42" t="e">
        <f t="shared" si="52"/>
        <v>#DIV/0!</v>
      </c>
      <c r="AK247" s="11">
        <v>0</v>
      </c>
      <c r="AL247" s="9" t="e">
        <f t="shared" si="53"/>
        <v>#DIV/0!</v>
      </c>
      <c r="AM247" s="11">
        <f t="shared" si="54"/>
        <v>0</v>
      </c>
      <c r="AN247" s="9">
        <f t="shared" si="55"/>
        <v>78.763920243053036</v>
      </c>
      <c r="AO247" s="9"/>
      <c r="AP247" s="9">
        <f t="shared" si="56"/>
        <v>59.569486321615805</v>
      </c>
      <c r="AQ247" s="47">
        <f t="shared" si="57"/>
        <v>59.569486321615805</v>
      </c>
      <c r="AR247" s="15">
        <f t="shared" si="58"/>
        <v>0</v>
      </c>
      <c r="AS247" s="49"/>
      <c r="AT247" s="12">
        <f t="shared" si="59"/>
        <v>9.0025949821898495E-3</v>
      </c>
      <c r="AU247" s="9">
        <f t="shared" si="60"/>
        <v>69.030260998810263</v>
      </c>
      <c r="AV247" s="9">
        <f t="shared" si="61"/>
        <v>59.569486321615805</v>
      </c>
      <c r="AW247" s="9">
        <f t="shared" si="62"/>
        <v>57.783233584465115</v>
      </c>
      <c r="AX247" s="16">
        <f t="shared" si="63"/>
        <v>58.67635995304046</v>
      </c>
      <c r="AY247" s="44">
        <f t="shared" si="64"/>
        <v>8.2604648081897663E-4</v>
      </c>
      <c r="AZ247" s="49"/>
      <c r="BA247" s="12">
        <f t="shared" si="65"/>
        <v>9.7234657783149894E-3</v>
      </c>
      <c r="BB247" s="9">
        <f t="shared" si="66"/>
        <v>67.977966639086659</v>
      </c>
      <c r="BC247" s="9">
        <f t="shared" si="67"/>
        <v>59.567188837479534</v>
      </c>
      <c r="BD247" s="9">
        <f t="shared" si="68"/>
        <v>56.186836775781657</v>
      </c>
      <c r="BE247" s="16">
        <f t="shared" si="69"/>
        <v>57.877012806630596</v>
      </c>
      <c r="BF247" s="44">
        <f t="shared" si="70"/>
        <v>1.5632322719061789E-3</v>
      </c>
      <c r="BG247" s="49"/>
      <c r="BH247" s="12">
        <f t="shared" si="71"/>
        <v>1.0333553669405905E-2</v>
      </c>
      <c r="BI247" s="9">
        <f t="shared" si="72"/>
        <v>67</v>
      </c>
      <c r="BJ247" s="9">
        <f t="shared" si="73"/>
        <v>59.558960907728931</v>
      </c>
      <c r="BK247" s="9">
        <f t="shared" si="74"/>
        <v>0</v>
      </c>
      <c r="BL247" s="47">
        <f t="shared" si="75"/>
        <v>67</v>
      </c>
      <c r="BM247" s="44">
        <f t="shared" si="76"/>
        <v>-6.8821662556124751E-3</v>
      </c>
      <c r="BN247" s="11"/>
      <c r="BO247" s="9"/>
      <c r="BP247" s="11"/>
      <c r="BQ247" s="9"/>
      <c r="BR247" s="43"/>
      <c r="BS247" s="9"/>
      <c r="BT247" s="11"/>
      <c r="BU247" s="9"/>
      <c r="BV247" s="25"/>
      <c r="BW247" s="25"/>
      <c r="BX247" s="25"/>
      <c r="BY247" s="25"/>
      <c r="CA247" s="25"/>
      <c r="CB247" s="25"/>
    </row>
    <row r="248" spans="2:80" x14ac:dyDescent="0.2">
      <c r="B248" s="2"/>
      <c r="C248" s="1"/>
      <c r="D248" s="1"/>
      <c r="E248" s="1"/>
      <c r="F248" s="2"/>
      <c r="G248" s="6"/>
      <c r="H248" s="2"/>
      <c r="I248" s="2"/>
      <c r="J248" s="3"/>
      <c r="K248" s="3"/>
      <c r="L248" s="1"/>
      <c r="M248" s="1"/>
      <c r="N248" s="1"/>
      <c r="O248" s="40"/>
      <c r="P248" s="40"/>
      <c r="Q248" s="1"/>
      <c r="R248" s="1"/>
      <c r="S248" s="2"/>
      <c r="T248" s="3"/>
      <c r="U248" s="7"/>
      <c r="V248" s="7"/>
      <c r="W248" s="7"/>
      <c r="X248" s="40"/>
      <c r="Y248" s="1"/>
      <c r="Z248" s="1"/>
      <c r="AA248" s="2"/>
      <c r="AB248" s="6"/>
      <c r="AC248" s="2"/>
      <c r="AD248" s="40"/>
      <c r="AE248" s="1" t="e">
        <f t="shared" si="47"/>
        <v>#DIV/0!</v>
      </c>
      <c r="AF248" s="2">
        <f t="shared" si="48"/>
        <v>32</v>
      </c>
      <c r="AG248" s="9" t="e">
        <f t="shared" si="49"/>
        <v>#DIV/0!</v>
      </c>
      <c r="AH248" s="12" t="e">
        <f t="shared" si="50"/>
        <v>#DIV/0!</v>
      </c>
      <c r="AI248" s="12" t="e">
        <f t="shared" si="51"/>
        <v>#DIV/0!</v>
      </c>
      <c r="AJ248" s="42" t="e">
        <f t="shared" si="52"/>
        <v>#DIV/0!</v>
      </c>
      <c r="AK248" s="11">
        <v>0</v>
      </c>
      <c r="AL248" s="9" t="e">
        <f t="shared" si="53"/>
        <v>#DIV/0!</v>
      </c>
      <c r="AM248" s="11">
        <f t="shared" si="54"/>
        <v>0</v>
      </c>
      <c r="AN248" s="9">
        <f t="shared" si="55"/>
        <v>59.569486321615805</v>
      </c>
      <c r="AO248" s="9"/>
      <c r="AP248" s="9">
        <f t="shared" si="56"/>
        <v>57.785531068601387</v>
      </c>
      <c r="AQ248" s="47">
        <f t="shared" si="57"/>
        <v>57.785531068601387</v>
      </c>
      <c r="AR248" s="15">
        <f t="shared" si="58"/>
        <v>0</v>
      </c>
      <c r="AS248" s="49"/>
      <c r="AT248" s="12">
        <f t="shared" si="59"/>
        <v>8.2604648081897663E-4</v>
      </c>
      <c r="AU248" s="9">
        <f t="shared" si="60"/>
        <v>58.67635995304046</v>
      </c>
      <c r="AV248" s="9">
        <f t="shared" si="61"/>
        <v>57.785531068601387</v>
      </c>
      <c r="AW248" s="9">
        <f t="shared" si="62"/>
        <v>56.195064705532261</v>
      </c>
      <c r="AX248" s="16">
        <f t="shared" si="63"/>
        <v>56.990297887066824</v>
      </c>
      <c r="AY248" s="44">
        <f t="shared" si="64"/>
        <v>7.3550574045299559E-4</v>
      </c>
      <c r="AZ248" s="49"/>
      <c r="BA248" s="12">
        <f t="shared" si="65"/>
        <v>1.5632322719061789E-3</v>
      </c>
      <c r="BB248" s="9">
        <f t="shared" si="66"/>
        <v>57.877012806630596</v>
      </c>
      <c r="BC248" s="9">
        <f t="shared" si="67"/>
        <v>57.783709625186439</v>
      </c>
      <c r="BD248" s="9">
        <f t="shared" si="68"/>
        <v>74.281563629746188</v>
      </c>
      <c r="BE248" s="16">
        <f t="shared" si="69"/>
        <v>66.032636627466317</v>
      </c>
      <c r="BF248" s="44">
        <f t="shared" si="70"/>
        <v>-7.6293762680360146E-3</v>
      </c>
      <c r="BG248" s="49"/>
      <c r="BH248" s="12">
        <f t="shared" si="71"/>
        <v>-6.8821662556124751E-3</v>
      </c>
      <c r="BI248" s="9">
        <f t="shared" si="72"/>
        <v>67</v>
      </c>
      <c r="BJ248" s="9">
        <f t="shared" si="73"/>
        <v>57.979694077170521</v>
      </c>
      <c r="BK248" s="9">
        <f t="shared" si="74"/>
        <v>0</v>
      </c>
      <c r="BL248" s="47">
        <f t="shared" si="75"/>
        <v>67</v>
      </c>
      <c r="BM248" s="44">
        <f t="shared" si="76"/>
        <v>-8.342819365359801E-3</v>
      </c>
      <c r="BN248" s="11"/>
      <c r="BO248" s="9"/>
      <c r="BP248" s="11"/>
      <c r="BQ248" s="9"/>
      <c r="BR248" s="43"/>
      <c r="BS248" s="9"/>
      <c r="BT248" s="11"/>
      <c r="BU248" s="9"/>
      <c r="BV248" s="25"/>
      <c r="BW248" s="25"/>
      <c r="BX248" s="25"/>
      <c r="BY248" s="25"/>
      <c r="CA248" s="25"/>
      <c r="CB248" s="25"/>
    </row>
    <row r="249" spans="2:80" x14ac:dyDescent="0.2">
      <c r="B249" s="2"/>
      <c r="C249" s="1"/>
      <c r="D249" s="1"/>
      <c r="E249" s="1"/>
      <c r="F249" s="2"/>
      <c r="G249" s="6"/>
      <c r="H249" s="2"/>
      <c r="I249" s="2"/>
      <c r="J249" s="3"/>
      <c r="K249" s="3"/>
      <c r="L249" s="1"/>
      <c r="M249" s="1"/>
      <c r="N249" s="1"/>
      <c r="O249" s="40"/>
      <c r="P249" s="40"/>
      <c r="Q249" s="1"/>
      <c r="R249" s="1"/>
      <c r="S249" s="2"/>
      <c r="T249" s="3"/>
      <c r="U249" s="7"/>
      <c r="V249" s="7"/>
      <c r="W249" s="7"/>
      <c r="X249" s="40"/>
      <c r="Y249" s="1"/>
      <c r="Z249" s="1"/>
      <c r="AA249" s="2"/>
      <c r="AB249" s="6"/>
      <c r="AC249" s="2"/>
      <c r="AD249" s="40"/>
      <c r="AE249" s="1" t="e">
        <f t="shared" si="47"/>
        <v>#DIV/0!</v>
      </c>
      <c r="AF249" s="2">
        <f t="shared" si="48"/>
        <v>33</v>
      </c>
      <c r="AG249" s="9" t="e">
        <f t="shared" si="49"/>
        <v>#DIV/0!</v>
      </c>
      <c r="AH249" s="12" t="e">
        <f t="shared" si="50"/>
        <v>#DIV/0!</v>
      </c>
      <c r="AI249" s="12" t="e">
        <f t="shared" si="51"/>
        <v>#DIV/0!</v>
      </c>
      <c r="AJ249" s="42" t="e">
        <f t="shared" si="52"/>
        <v>#DIV/0!</v>
      </c>
      <c r="AK249" s="11">
        <v>0</v>
      </c>
      <c r="AL249" s="9" t="e">
        <f t="shared" si="53"/>
        <v>#DIV/0!</v>
      </c>
      <c r="AM249" s="11">
        <f t="shared" si="54"/>
        <v>0</v>
      </c>
      <c r="AN249" s="9">
        <f t="shared" si="55"/>
        <v>57.785531068601387</v>
      </c>
      <c r="AO249" s="9"/>
      <c r="AP249" s="9">
        <f t="shared" si="56"/>
        <v>56.196886148947208</v>
      </c>
      <c r="AQ249" s="47">
        <f t="shared" si="57"/>
        <v>56.196886148947208</v>
      </c>
      <c r="AR249" s="15">
        <f t="shared" si="58"/>
        <v>0</v>
      </c>
      <c r="AS249" s="49"/>
      <c r="AT249" s="12">
        <f t="shared" si="59"/>
        <v>7.3550574045299559E-4</v>
      </c>
      <c r="AU249" s="9">
        <f t="shared" si="60"/>
        <v>56.990297887066824</v>
      </c>
      <c r="AV249" s="9">
        <f t="shared" si="61"/>
        <v>56.196886148947208</v>
      </c>
      <c r="AW249" s="9">
        <f t="shared" si="62"/>
        <v>74.085579177762114</v>
      </c>
      <c r="AX249" s="16">
        <f t="shared" si="63"/>
        <v>65.141232663354657</v>
      </c>
      <c r="AY249" s="44">
        <f t="shared" si="64"/>
        <v>-8.2725650270938766E-3</v>
      </c>
      <c r="AZ249" s="49"/>
      <c r="BA249" s="12">
        <f t="shared" si="65"/>
        <v>-7.6293762680360146E-3</v>
      </c>
      <c r="BB249" s="9">
        <f t="shared" si="66"/>
        <v>66.032636627466317</v>
      </c>
      <c r="BC249" s="9">
        <f t="shared" si="67"/>
        <v>56.427308142642481</v>
      </c>
      <c r="BD249" s="9">
        <f t="shared" si="68"/>
        <v>75.785953616556668</v>
      </c>
      <c r="BE249" s="16">
        <f t="shared" si="69"/>
        <v>66.106630879599578</v>
      </c>
      <c r="BF249" s="44">
        <f t="shared" si="70"/>
        <v>-8.9523395175629076E-3</v>
      </c>
      <c r="BG249" s="49"/>
      <c r="BH249" s="12">
        <f t="shared" si="71"/>
        <v>-8.342819365359801E-3</v>
      </c>
      <c r="BI249" s="9">
        <f t="shared" si="72"/>
        <v>67</v>
      </c>
      <c r="BJ249" s="9">
        <f t="shared" si="73"/>
        <v>56.697154549503487</v>
      </c>
      <c r="BK249" s="9">
        <f t="shared" si="74"/>
        <v>0</v>
      </c>
      <c r="BL249" s="47">
        <f t="shared" si="75"/>
        <v>67</v>
      </c>
      <c r="BM249" s="44">
        <f t="shared" si="76"/>
        <v>-9.5290314184542889E-3</v>
      </c>
      <c r="BN249" s="11"/>
      <c r="BO249" s="9"/>
      <c r="BP249" s="11"/>
      <c r="BQ249" s="9"/>
      <c r="BR249" s="43"/>
      <c r="BS249" s="9"/>
      <c r="BT249" s="11"/>
      <c r="BU249" s="9"/>
      <c r="BV249" s="25"/>
      <c r="BW249" s="25"/>
      <c r="BX249" s="25"/>
      <c r="BY249" s="25"/>
      <c r="CA249" s="25"/>
      <c r="CB249" s="25"/>
    </row>
    <row r="250" spans="2:80" x14ac:dyDescent="0.2">
      <c r="B250" s="2"/>
      <c r="C250" s="1"/>
      <c r="D250" s="1"/>
      <c r="E250" s="1"/>
      <c r="F250" s="2"/>
      <c r="G250" s="6"/>
      <c r="H250" s="2"/>
      <c r="I250" s="2"/>
      <c r="J250" s="3"/>
      <c r="K250" s="3"/>
      <c r="L250" s="1"/>
      <c r="M250" s="1"/>
      <c r="N250" s="1"/>
      <c r="O250" s="40"/>
      <c r="P250" s="40"/>
      <c r="Q250" s="1"/>
      <c r="R250" s="1"/>
      <c r="S250" s="2"/>
      <c r="T250" s="3"/>
      <c r="U250" s="7"/>
      <c r="V250" s="7"/>
      <c r="W250" s="7"/>
      <c r="X250" s="40"/>
      <c r="Y250" s="1"/>
      <c r="Z250" s="1"/>
      <c r="AA250" s="2"/>
      <c r="AB250" s="6"/>
      <c r="AC250" s="2"/>
      <c r="AD250" s="40"/>
      <c r="AE250" s="1" t="e">
        <f t="shared" si="47"/>
        <v>#DIV/0!</v>
      </c>
      <c r="AF250" s="2">
        <f t="shared" si="48"/>
        <v>34</v>
      </c>
      <c r="AG250" s="9" t="e">
        <f t="shared" si="49"/>
        <v>#DIV/0!</v>
      </c>
      <c r="AH250" s="12" t="e">
        <f t="shared" si="50"/>
        <v>#DIV/0!</v>
      </c>
      <c r="AI250" s="12" t="e">
        <f t="shared" si="51"/>
        <v>#DIV/0!</v>
      </c>
      <c r="AJ250" s="42" t="e">
        <f t="shared" si="52"/>
        <v>#DIV/0!</v>
      </c>
      <c r="AK250" s="11">
        <v>0</v>
      </c>
      <c r="AL250" s="9" t="e">
        <f t="shared" si="53"/>
        <v>#DIV/0!</v>
      </c>
      <c r="AM250" s="11">
        <f t="shared" si="54"/>
        <v>0</v>
      </c>
      <c r="AN250" s="9">
        <f t="shared" si="55"/>
        <v>56.196886148947208</v>
      </c>
      <c r="AO250" s="9"/>
      <c r="AP250" s="9">
        <f t="shared" si="56"/>
        <v>73.855157184066826</v>
      </c>
      <c r="AQ250" s="47">
        <f t="shared" si="57"/>
        <v>73.855157184066826</v>
      </c>
      <c r="AR250" s="15">
        <f t="shared" si="58"/>
        <v>0</v>
      </c>
      <c r="AS250" s="49"/>
      <c r="AT250" s="12">
        <f t="shared" si="59"/>
        <v>-8.2725650270938766E-3</v>
      </c>
      <c r="AU250" s="9">
        <f t="shared" si="60"/>
        <v>65.141232663354657</v>
      </c>
      <c r="AV250" s="9">
        <f t="shared" si="61"/>
        <v>73.855157184066826</v>
      </c>
      <c r="AW250" s="9">
        <f t="shared" si="62"/>
        <v>75.516107209695676</v>
      </c>
      <c r="AX250" s="16">
        <f t="shared" si="63"/>
        <v>74.685632196881244</v>
      </c>
      <c r="AY250" s="44">
        <f t="shared" si="64"/>
        <v>-7.6810066960370101E-4</v>
      </c>
      <c r="AZ250" s="49"/>
      <c r="BA250" s="12">
        <f t="shared" si="65"/>
        <v>-8.9523395175629076E-3</v>
      </c>
      <c r="BB250" s="9">
        <f t="shared" si="66"/>
        <v>66.106630879599578</v>
      </c>
      <c r="BC250" s="9">
        <f t="shared" si="67"/>
        <v>73.857143644129607</v>
      </c>
      <c r="BD250" s="9">
        <f t="shared" si="68"/>
        <v>76.997113330045707</v>
      </c>
      <c r="BE250" s="16">
        <f t="shared" si="69"/>
        <v>75.427128487087657</v>
      </c>
      <c r="BF250" s="44">
        <f t="shared" si="70"/>
        <v>-1.4520682627849485E-3</v>
      </c>
      <c r="BG250" s="49"/>
      <c r="BH250" s="12">
        <f t="shared" si="71"/>
        <v>-9.5290314184542889E-3</v>
      </c>
      <c r="BI250" s="9">
        <f t="shared" si="72"/>
        <v>67</v>
      </c>
      <c r="BJ250" s="9">
        <f t="shared" si="73"/>
        <v>73.864242978270312</v>
      </c>
      <c r="BK250" s="9">
        <f t="shared" si="74"/>
        <v>0</v>
      </c>
      <c r="BL250" s="47">
        <f t="shared" si="75"/>
        <v>67</v>
      </c>
      <c r="BM250" s="44">
        <f t="shared" si="76"/>
        <v>6.3486914676265322E-3</v>
      </c>
      <c r="BN250" s="11"/>
      <c r="BO250" s="9"/>
      <c r="BP250" s="11"/>
      <c r="BQ250" s="9"/>
      <c r="BR250" s="43"/>
      <c r="BS250" s="9"/>
      <c r="BT250" s="11"/>
      <c r="BU250" s="9"/>
      <c r="BV250" s="25"/>
      <c r="BW250" s="25"/>
      <c r="BX250" s="25"/>
      <c r="BY250" s="25"/>
      <c r="CA250" s="25"/>
      <c r="CB250" s="25"/>
    </row>
    <row r="251" spans="2:80" x14ac:dyDescent="0.2">
      <c r="B251" s="2"/>
      <c r="C251" s="1"/>
      <c r="D251" s="1"/>
      <c r="E251" s="1"/>
      <c r="F251" s="2"/>
      <c r="G251" s="6"/>
      <c r="H251" s="2"/>
      <c r="I251" s="2"/>
      <c r="J251" s="3"/>
      <c r="K251" s="3"/>
      <c r="L251" s="1"/>
      <c r="M251" s="1"/>
      <c r="N251" s="1"/>
      <c r="O251" s="40"/>
      <c r="P251" s="40"/>
      <c r="Q251" s="1"/>
      <c r="R251" s="1"/>
      <c r="S251" s="2"/>
      <c r="T251" s="3"/>
      <c r="U251" s="7"/>
      <c r="V251" s="7"/>
      <c r="W251" s="7"/>
      <c r="X251" s="40"/>
      <c r="Y251" s="1"/>
      <c r="Z251" s="1"/>
      <c r="AA251" s="2"/>
      <c r="AB251" s="6"/>
      <c r="AC251" s="2"/>
      <c r="AD251" s="40"/>
      <c r="AE251" s="1" t="e">
        <f t="shared" si="47"/>
        <v>#DIV/0!</v>
      </c>
      <c r="AF251" s="2">
        <f t="shared" si="48"/>
        <v>35</v>
      </c>
      <c r="AG251" s="9" t="e">
        <f t="shared" si="49"/>
        <v>#DIV/0!</v>
      </c>
      <c r="AH251" s="12" t="e">
        <f t="shared" si="50"/>
        <v>#DIV/0!</v>
      </c>
      <c r="AI251" s="12" t="e">
        <f t="shared" si="51"/>
        <v>#DIV/0!</v>
      </c>
      <c r="AJ251" s="42" t="e">
        <f t="shared" si="52"/>
        <v>#DIV/0!</v>
      </c>
      <c r="AK251" s="11">
        <v>0</v>
      </c>
      <c r="AL251" s="9" t="e">
        <f t="shared" si="53"/>
        <v>#DIV/0!</v>
      </c>
      <c r="AM251" s="11">
        <f t="shared" si="54"/>
        <v>0</v>
      </c>
      <c r="AN251" s="9">
        <f t="shared" si="55"/>
        <v>73.855157184066826</v>
      </c>
      <c r="AO251" s="9"/>
      <c r="AP251" s="9">
        <f t="shared" si="56"/>
        <v>75.51412074963288</v>
      </c>
      <c r="AQ251" s="47">
        <f t="shared" si="57"/>
        <v>75.51412074963288</v>
      </c>
      <c r="AR251" s="15">
        <f t="shared" si="58"/>
        <v>0</v>
      </c>
      <c r="AS251" s="49"/>
      <c r="AT251" s="12">
        <f t="shared" si="59"/>
        <v>-7.6810066960370101E-4</v>
      </c>
      <c r="AU251" s="9">
        <f t="shared" si="60"/>
        <v>74.685632196881244</v>
      </c>
      <c r="AV251" s="9">
        <f t="shared" si="61"/>
        <v>75.51412074963288</v>
      </c>
      <c r="AW251" s="9">
        <f t="shared" si="62"/>
        <v>76.990013995905002</v>
      </c>
      <c r="AX251" s="16">
        <f t="shared" si="63"/>
        <v>76.252067372768948</v>
      </c>
      <c r="AY251" s="44">
        <f t="shared" si="64"/>
        <v>-6.8252179369214538E-4</v>
      </c>
      <c r="AZ251" s="49"/>
      <c r="BA251" s="12">
        <f t="shared" si="65"/>
        <v>-1.4520682627849485E-3</v>
      </c>
      <c r="BB251" s="9">
        <f t="shared" si="66"/>
        <v>75.427128487087657</v>
      </c>
      <c r="BC251" s="9">
        <f t="shared" si="67"/>
        <v>75.515689221009524</v>
      </c>
      <c r="BD251" s="9">
        <f t="shared" si="68"/>
        <v>60.271467066682931</v>
      </c>
      <c r="BE251" s="16">
        <f t="shared" si="69"/>
        <v>67.893578143846227</v>
      </c>
      <c r="BF251" s="44">
        <f t="shared" si="70"/>
        <v>7.049638498240046E-3</v>
      </c>
      <c r="BG251" s="49"/>
      <c r="BH251" s="12">
        <f t="shared" si="71"/>
        <v>6.3486914676265322E-3</v>
      </c>
      <c r="BI251" s="9">
        <f t="shared" si="72"/>
        <v>67</v>
      </c>
      <c r="BJ251" s="9">
        <f t="shared" si="73"/>
        <v>75.348357897925794</v>
      </c>
      <c r="BK251" s="9">
        <f t="shared" si="74"/>
        <v>0</v>
      </c>
      <c r="BL251" s="47">
        <f t="shared" si="75"/>
        <v>67</v>
      </c>
      <c r="BM251" s="44">
        <f t="shared" si="76"/>
        <v>7.7213392245927713E-3</v>
      </c>
      <c r="BN251" s="11"/>
      <c r="BO251" s="9"/>
      <c r="BP251" s="11"/>
      <c r="BQ251" s="9"/>
      <c r="BR251" s="43"/>
      <c r="BS251" s="9"/>
      <c r="BT251" s="11"/>
      <c r="BU251" s="9"/>
      <c r="BV251" s="25"/>
      <c r="BW251" s="25"/>
      <c r="BX251" s="25"/>
      <c r="BY251" s="25"/>
      <c r="CA251" s="25"/>
      <c r="CB251" s="25"/>
    </row>
    <row r="252" spans="2:80" x14ac:dyDescent="0.2">
      <c r="B252" s="2"/>
      <c r="C252" s="1"/>
      <c r="D252" s="1"/>
      <c r="E252" s="1"/>
      <c r="F252" s="2"/>
      <c r="G252" s="6"/>
      <c r="H252" s="2"/>
      <c r="I252" s="2"/>
      <c r="J252" s="3"/>
      <c r="K252" s="3"/>
      <c r="L252" s="1"/>
      <c r="M252" s="1"/>
      <c r="N252" s="1"/>
      <c r="O252" s="40"/>
      <c r="P252" s="40"/>
      <c r="Q252" s="1"/>
      <c r="R252" s="1"/>
      <c r="S252" s="2"/>
      <c r="T252" s="3"/>
      <c r="U252" s="7"/>
      <c r="V252" s="7"/>
      <c r="W252" s="7"/>
      <c r="X252" s="40"/>
      <c r="Y252" s="1"/>
      <c r="Z252" s="1"/>
      <c r="AA252" s="2"/>
      <c r="AB252" s="6"/>
      <c r="AC252" s="2"/>
      <c r="AD252" s="40"/>
      <c r="AE252" s="1" t="e">
        <f t="shared" si="47"/>
        <v>#DIV/0!</v>
      </c>
      <c r="AF252" s="2">
        <f t="shared" si="48"/>
        <v>36</v>
      </c>
      <c r="AG252" s="9" t="e">
        <f t="shared" si="49"/>
        <v>#DIV/0!</v>
      </c>
      <c r="AH252" s="12" t="e">
        <f t="shared" si="50"/>
        <v>#DIV/0!</v>
      </c>
      <c r="AI252" s="12" t="e">
        <f t="shared" si="51"/>
        <v>#DIV/0!</v>
      </c>
      <c r="AJ252" s="42" t="e">
        <f t="shared" si="52"/>
        <v>#DIV/0!</v>
      </c>
      <c r="AK252" s="11">
        <v>0</v>
      </c>
      <c r="AL252" s="9" t="e">
        <f t="shared" si="53"/>
        <v>#DIV/0!</v>
      </c>
      <c r="AM252" s="11">
        <f t="shared" si="54"/>
        <v>0</v>
      </c>
      <c r="AN252" s="9">
        <f t="shared" si="55"/>
        <v>75.51412074963288</v>
      </c>
      <c r="AO252" s="9"/>
      <c r="AP252" s="9">
        <f t="shared" si="56"/>
        <v>76.988445524528373</v>
      </c>
      <c r="AQ252" s="47">
        <f t="shared" si="57"/>
        <v>76.988445524528373</v>
      </c>
      <c r="AR252" s="15">
        <f t="shared" si="58"/>
        <v>0</v>
      </c>
      <c r="AS252" s="49"/>
      <c r="AT252" s="12">
        <f t="shared" si="59"/>
        <v>-6.8252179369214538E-4</v>
      </c>
      <c r="AU252" s="9">
        <f t="shared" si="60"/>
        <v>76.252067372768948</v>
      </c>
      <c r="AV252" s="9">
        <f t="shared" si="61"/>
        <v>76.988445524528373</v>
      </c>
      <c r="AW252" s="9">
        <f t="shared" si="62"/>
        <v>60.43879838976666</v>
      </c>
      <c r="AX252" s="16">
        <f t="shared" si="63"/>
        <v>68.713621957147524</v>
      </c>
      <c r="AY252" s="44">
        <f t="shared" si="64"/>
        <v>7.6533278242990775E-3</v>
      </c>
      <c r="AZ252" s="49"/>
      <c r="BA252" s="12">
        <f t="shared" si="65"/>
        <v>7.049638498240046E-3</v>
      </c>
      <c r="BB252" s="9">
        <f t="shared" si="66"/>
        <v>67.893578143846227</v>
      </c>
      <c r="BC252" s="9">
        <f t="shared" si="67"/>
        <v>76.791228599322352</v>
      </c>
      <c r="BD252" s="9">
        <f t="shared" si="68"/>
        <v>58.852379743223146</v>
      </c>
      <c r="BE252" s="16">
        <f t="shared" si="69"/>
        <v>67.821804171272746</v>
      </c>
      <c r="BF252" s="44">
        <f t="shared" si="70"/>
        <v>8.2957594182117081E-3</v>
      </c>
      <c r="BG252" s="49"/>
      <c r="BH252" s="12">
        <f t="shared" si="71"/>
        <v>7.7213392245927713E-3</v>
      </c>
      <c r="BI252" s="9">
        <f t="shared" si="72"/>
        <v>67</v>
      </c>
      <c r="BJ252" s="9">
        <f t="shared" si="73"/>
        <v>76.559512692504683</v>
      </c>
      <c r="BK252" s="9">
        <f t="shared" si="74"/>
        <v>0</v>
      </c>
      <c r="BL252" s="47">
        <f t="shared" si="75"/>
        <v>67</v>
      </c>
      <c r="BM252" s="44">
        <f t="shared" si="76"/>
        <v>8.8415280254058124E-3</v>
      </c>
      <c r="BN252" s="11"/>
      <c r="BO252" s="9"/>
      <c r="BP252" s="11"/>
      <c r="BQ252" s="9"/>
      <c r="BR252" s="43"/>
      <c r="BS252" s="9"/>
      <c r="BT252" s="11"/>
      <c r="BU252" s="9"/>
      <c r="BV252" s="25"/>
      <c r="BW252" s="25"/>
      <c r="BX252" s="25"/>
      <c r="BY252" s="25"/>
      <c r="CA252" s="25"/>
      <c r="CB252" s="25"/>
    </row>
    <row r="253" spans="2:80" x14ac:dyDescent="0.2">
      <c r="B253" s="2"/>
      <c r="C253" s="1"/>
      <c r="D253" s="1"/>
      <c r="E253" s="1"/>
      <c r="F253" s="2"/>
      <c r="G253" s="6"/>
      <c r="H253" s="2"/>
      <c r="I253" s="2"/>
      <c r="J253" s="3"/>
      <c r="K253" s="3"/>
      <c r="L253" s="1"/>
      <c r="M253" s="1"/>
      <c r="N253" s="1"/>
      <c r="O253" s="40"/>
      <c r="P253" s="40"/>
      <c r="Q253" s="1"/>
      <c r="R253" s="1"/>
      <c r="S253" s="2"/>
      <c r="T253" s="3"/>
      <c r="U253" s="7"/>
      <c r="V253" s="7"/>
      <c r="W253" s="7"/>
      <c r="X253" s="40"/>
      <c r="Y253" s="1"/>
      <c r="Z253" s="1"/>
      <c r="AA253" s="2"/>
      <c r="AB253" s="6"/>
      <c r="AC253" s="2"/>
      <c r="AD253" s="40"/>
      <c r="AE253" s="1" t="e">
        <f t="shared" si="47"/>
        <v>#DIV/0!</v>
      </c>
      <c r="AF253" s="2">
        <f t="shared" si="48"/>
        <v>37</v>
      </c>
      <c r="AG253" s="9" t="e">
        <f t="shared" si="49"/>
        <v>#DIV/0!</v>
      </c>
      <c r="AH253" s="12" t="e">
        <f t="shared" si="50"/>
        <v>#DIV/0!</v>
      </c>
      <c r="AI253" s="12" t="e">
        <f t="shared" si="51"/>
        <v>#DIV/0!</v>
      </c>
      <c r="AJ253" s="42" t="e">
        <f t="shared" si="52"/>
        <v>#DIV/0!</v>
      </c>
      <c r="AK253" s="11">
        <v>0</v>
      </c>
      <c r="AL253" s="9" t="e">
        <f t="shared" si="53"/>
        <v>#DIV/0!</v>
      </c>
      <c r="AM253" s="11">
        <f t="shared" si="54"/>
        <v>0</v>
      </c>
      <c r="AN253" s="9">
        <f t="shared" si="55"/>
        <v>76.988445524528373</v>
      </c>
      <c r="AO253" s="9"/>
      <c r="AP253" s="9">
        <f t="shared" si="56"/>
        <v>60.636015314972703</v>
      </c>
      <c r="AQ253" s="47">
        <f t="shared" si="57"/>
        <v>60.636015314972703</v>
      </c>
      <c r="AR253" s="15">
        <f t="shared" si="58"/>
        <v>0</v>
      </c>
      <c r="AS253" s="49"/>
      <c r="AT253" s="12">
        <f t="shared" si="59"/>
        <v>7.6533278242990775E-3</v>
      </c>
      <c r="AU253" s="9">
        <f t="shared" si="60"/>
        <v>68.713621957147524</v>
      </c>
      <c r="AV253" s="9">
        <f t="shared" si="61"/>
        <v>60.636015314972703</v>
      </c>
      <c r="AW253" s="9">
        <f t="shared" si="62"/>
        <v>59.084095650040808</v>
      </c>
      <c r="AX253" s="16">
        <f t="shared" si="63"/>
        <v>59.860055482506752</v>
      </c>
      <c r="AY253" s="44">
        <f t="shared" si="64"/>
        <v>7.176799514808051E-4</v>
      </c>
      <c r="AZ253" s="49"/>
      <c r="BA253" s="12">
        <f t="shared" si="65"/>
        <v>8.2957594182117081E-3</v>
      </c>
      <c r="BB253" s="9">
        <f t="shared" si="66"/>
        <v>67.821804171272746</v>
      </c>
      <c r="BC253" s="9">
        <f t="shared" si="67"/>
        <v>60.634281091024022</v>
      </c>
      <c r="BD253" s="9">
        <f t="shared" si="68"/>
        <v>57.703694774916315</v>
      </c>
      <c r="BE253" s="16">
        <f t="shared" si="69"/>
        <v>59.168987932970168</v>
      </c>
      <c r="BF253" s="44">
        <f t="shared" si="70"/>
        <v>1.3552396381592217E-3</v>
      </c>
      <c r="BG253" s="49"/>
      <c r="BH253" s="12">
        <f t="shared" si="71"/>
        <v>8.8415280254058124E-3</v>
      </c>
      <c r="BI253" s="9">
        <f t="shared" si="72"/>
        <v>67</v>
      </c>
      <c r="BJ253" s="9">
        <f t="shared" si="73"/>
        <v>60.628097001876419</v>
      </c>
      <c r="BK253" s="9">
        <f t="shared" si="74"/>
        <v>0</v>
      </c>
      <c r="BL253" s="47">
        <f t="shared" si="75"/>
        <v>67</v>
      </c>
      <c r="BM253" s="44">
        <f t="shared" si="76"/>
        <v>-5.8933295812504472E-3</v>
      </c>
      <c r="BN253" s="11"/>
      <c r="BO253" s="9"/>
      <c r="BP253" s="11"/>
      <c r="BQ253" s="9"/>
      <c r="BR253" s="43"/>
      <c r="BS253" s="9"/>
      <c r="BT253" s="11"/>
      <c r="BU253" s="9"/>
      <c r="BV253" s="25"/>
      <c r="BW253" s="25"/>
      <c r="BX253" s="25"/>
      <c r="BY253" s="25"/>
      <c r="CA253" s="25"/>
      <c r="CB253" s="25"/>
    </row>
    <row r="254" spans="2:80" x14ac:dyDescent="0.2">
      <c r="B254" s="2"/>
      <c r="C254" s="1"/>
      <c r="D254" s="1"/>
      <c r="E254" s="1"/>
      <c r="F254" s="2"/>
      <c r="G254" s="6"/>
      <c r="H254" s="2"/>
      <c r="I254" s="2"/>
      <c r="J254" s="3"/>
      <c r="K254" s="3"/>
      <c r="L254" s="1"/>
      <c r="M254" s="1"/>
      <c r="N254" s="1"/>
      <c r="O254" s="40"/>
      <c r="P254" s="40"/>
      <c r="Q254" s="1"/>
      <c r="R254" s="1"/>
      <c r="S254" s="2"/>
      <c r="T254" s="3"/>
      <c r="U254" s="7"/>
      <c r="V254" s="7"/>
      <c r="W254" s="7"/>
      <c r="X254" s="40"/>
      <c r="Y254" s="1"/>
      <c r="Z254" s="1"/>
      <c r="AA254" s="2"/>
      <c r="AB254" s="6"/>
      <c r="AC254" s="2"/>
      <c r="AD254" s="40"/>
      <c r="AE254" s="1" t="e">
        <f t="shared" si="47"/>
        <v>#DIV/0!</v>
      </c>
      <c r="AF254" s="2">
        <f t="shared" si="48"/>
        <v>38</v>
      </c>
      <c r="AG254" s="9" t="e">
        <f t="shared" si="49"/>
        <v>#DIV/0!</v>
      </c>
      <c r="AH254" s="12" t="e">
        <f t="shared" si="50"/>
        <v>#DIV/0!</v>
      </c>
      <c r="AI254" s="12" t="e">
        <f t="shared" si="51"/>
        <v>#DIV/0!</v>
      </c>
      <c r="AJ254" s="42" t="e">
        <f t="shared" si="52"/>
        <v>#DIV/0!</v>
      </c>
      <c r="AK254" s="11">
        <v>0</v>
      </c>
      <c r="AL254" s="9" t="e">
        <f t="shared" si="53"/>
        <v>#DIV/0!</v>
      </c>
      <c r="AM254" s="11">
        <f t="shared" si="54"/>
        <v>0</v>
      </c>
      <c r="AN254" s="9">
        <f t="shared" si="55"/>
        <v>60.636015314972703</v>
      </c>
      <c r="AO254" s="9"/>
      <c r="AP254" s="9">
        <f t="shared" si="56"/>
        <v>59.085829873989482</v>
      </c>
      <c r="AQ254" s="47">
        <f t="shared" si="57"/>
        <v>59.085829873989482</v>
      </c>
      <c r="AR254" s="15">
        <f t="shared" si="58"/>
        <v>0</v>
      </c>
      <c r="AS254" s="49"/>
      <c r="AT254" s="12">
        <f t="shared" si="59"/>
        <v>7.176799514808051E-4</v>
      </c>
      <c r="AU254" s="9">
        <f t="shared" si="60"/>
        <v>59.860055482506752</v>
      </c>
      <c r="AV254" s="9">
        <f t="shared" si="61"/>
        <v>59.085829873989482</v>
      </c>
      <c r="AW254" s="9">
        <f t="shared" si="62"/>
        <v>57.709878864063917</v>
      </c>
      <c r="AX254" s="16">
        <f t="shared" si="63"/>
        <v>58.397854369026703</v>
      </c>
      <c r="AY254" s="44">
        <f t="shared" si="64"/>
        <v>6.3630384765223699E-4</v>
      </c>
      <c r="AZ254" s="49"/>
      <c r="BA254" s="12">
        <f t="shared" si="65"/>
        <v>1.3552396381592217E-3</v>
      </c>
      <c r="BB254" s="9">
        <f t="shared" si="66"/>
        <v>59.168987932970168</v>
      </c>
      <c r="BC254" s="9">
        <f t="shared" si="67"/>
        <v>59.084466632957373</v>
      </c>
      <c r="BD254" s="9">
        <f t="shared" si="68"/>
        <v>73.254962481109303</v>
      </c>
      <c r="BE254" s="16">
        <f t="shared" si="69"/>
        <v>66.16971455703333</v>
      </c>
      <c r="BF254" s="44">
        <f t="shared" si="70"/>
        <v>-6.5530974331760106E-3</v>
      </c>
      <c r="BG254" s="49"/>
      <c r="BH254" s="12">
        <f t="shared" si="71"/>
        <v>-5.8933295812504472E-3</v>
      </c>
      <c r="BI254" s="9">
        <f t="shared" si="72"/>
        <v>67</v>
      </c>
      <c r="BJ254" s="9">
        <f t="shared" si="73"/>
        <v>59.229056148003494</v>
      </c>
      <c r="BK254" s="9">
        <f t="shared" si="74"/>
        <v>0</v>
      </c>
      <c r="BL254" s="47">
        <f t="shared" si="75"/>
        <v>67</v>
      </c>
      <c r="BM254" s="44">
        <f t="shared" si="76"/>
        <v>-7.1872929155848229E-3</v>
      </c>
      <c r="BN254" s="11"/>
      <c r="BO254" s="9"/>
      <c r="BP254" s="11"/>
      <c r="BQ254" s="9"/>
      <c r="BR254" s="43"/>
      <c r="BS254" s="9"/>
      <c r="BT254" s="11"/>
      <c r="BU254" s="9"/>
      <c r="BV254" s="25"/>
      <c r="BW254" s="25"/>
      <c r="BX254" s="25"/>
      <c r="BY254" s="25"/>
      <c r="CA254" s="25"/>
      <c r="CB254" s="25"/>
    </row>
    <row r="255" spans="2:80" x14ac:dyDescent="0.2">
      <c r="B255" s="25"/>
      <c r="C255" s="1"/>
      <c r="D255" s="1"/>
      <c r="E255" s="1"/>
      <c r="F255" s="2"/>
      <c r="G255" s="6"/>
      <c r="H255" s="2"/>
      <c r="I255" s="2"/>
      <c r="J255" s="3"/>
      <c r="K255" s="3"/>
      <c r="L255" s="1"/>
      <c r="M255" s="1"/>
      <c r="N255" s="1"/>
      <c r="O255" s="40"/>
      <c r="P255" s="40"/>
      <c r="Q255" s="1"/>
      <c r="R255" s="1"/>
      <c r="S255" s="2"/>
      <c r="T255" s="3"/>
      <c r="U255" s="7"/>
      <c r="V255" s="7"/>
      <c r="W255" s="7"/>
      <c r="X255" s="40"/>
      <c r="Y255" s="1"/>
      <c r="Z255" s="1"/>
      <c r="AA255" s="2"/>
      <c r="AB255" s="6"/>
      <c r="AC255" s="2"/>
      <c r="AD255" s="40"/>
      <c r="AE255" s="1"/>
      <c r="AF255" s="2"/>
      <c r="AG255" s="9"/>
      <c r="AH255" s="12"/>
      <c r="AI255" s="12"/>
      <c r="AJ255" s="42"/>
      <c r="AK255" s="11"/>
      <c r="AL255" s="9"/>
      <c r="AM255" s="11"/>
      <c r="AN255" s="9"/>
      <c r="AO255" s="9"/>
      <c r="AP255" s="9"/>
      <c r="AQ255" s="50"/>
      <c r="AR255" s="11"/>
      <c r="AS255" s="49"/>
      <c r="AT255" s="12"/>
      <c r="AU255" s="9"/>
      <c r="AV255" s="9"/>
      <c r="AW255" s="9"/>
      <c r="AX255" s="9"/>
      <c r="AY255" s="12"/>
      <c r="AZ255" s="49"/>
      <c r="BA255" s="12"/>
      <c r="BB255" s="9"/>
      <c r="BC255" s="9"/>
      <c r="BD255" s="9"/>
      <c r="BE255" s="9"/>
      <c r="BF255" s="12"/>
      <c r="BG255" s="49"/>
      <c r="BH255" s="12"/>
      <c r="BI255" s="9"/>
      <c r="BJ255" s="9"/>
      <c r="BK255" s="9"/>
      <c r="BL255" s="50"/>
      <c r="BM255" s="12"/>
      <c r="BN255" s="11"/>
      <c r="BO255" s="9"/>
      <c r="BP255" s="11"/>
      <c r="BQ255" s="9"/>
      <c r="BR255" s="43"/>
      <c r="BS255" s="9"/>
      <c r="BT255" s="11"/>
      <c r="BU255" s="25"/>
      <c r="BV255" s="25"/>
      <c r="BW255" s="25"/>
      <c r="BX255" s="25"/>
      <c r="BY255" s="25"/>
      <c r="BZ255" s="25"/>
      <c r="CA255" s="25"/>
      <c r="CB255" s="25"/>
    </row>
    <row r="256" spans="2:80" x14ac:dyDescent="0.2">
      <c r="B256" s="25"/>
      <c r="C256" s="1"/>
      <c r="D256" s="1"/>
      <c r="E256" s="1"/>
      <c r="F256" s="2"/>
      <c r="G256" s="6"/>
      <c r="H256" s="2"/>
      <c r="I256" s="2"/>
      <c r="J256" s="3"/>
      <c r="K256" s="3"/>
      <c r="L256" s="1"/>
      <c r="M256" s="1"/>
      <c r="N256" s="1"/>
      <c r="O256" s="40"/>
      <c r="P256" s="40"/>
      <c r="Q256" s="1"/>
      <c r="R256" s="1"/>
      <c r="S256" s="2"/>
      <c r="T256" s="3"/>
      <c r="U256" s="7"/>
      <c r="V256" s="7"/>
      <c r="W256" s="7"/>
      <c r="X256" s="40"/>
      <c r="Y256" s="1"/>
      <c r="Z256" s="1"/>
      <c r="AA256" s="2"/>
      <c r="AB256" s="6"/>
      <c r="AC256" s="2"/>
      <c r="AD256" s="40"/>
      <c r="AE256" s="1"/>
      <c r="AF256" s="2"/>
      <c r="AG256" s="9"/>
      <c r="AH256" s="12"/>
      <c r="AI256" s="12"/>
      <c r="AJ256" s="42"/>
      <c r="AK256" s="11"/>
      <c r="AL256" s="9"/>
      <c r="AM256" s="11"/>
      <c r="AN256" s="9"/>
      <c r="AO256" s="9"/>
      <c r="AP256" s="9"/>
      <c r="AQ256" s="50"/>
      <c r="AR256" s="11"/>
      <c r="AS256" s="49"/>
      <c r="AT256" s="12"/>
      <c r="AU256" s="9"/>
      <c r="AV256" s="9"/>
      <c r="AW256" s="9"/>
      <c r="AX256" s="9"/>
      <c r="AY256" s="12"/>
      <c r="AZ256" s="49"/>
      <c r="BA256" s="12"/>
      <c r="BB256" s="9"/>
      <c r="BC256" s="9"/>
      <c r="BD256" s="9"/>
      <c r="BE256" s="9"/>
      <c r="BF256" s="12"/>
      <c r="BG256" s="49"/>
      <c r="BH256" s="12"/>
      <c r="BI256" s="9"/>
      <c r="BJ256" s="9"/>
      <c r="BK256" s="9"/>
      <c r="BL256" s="50"/>
      <c r="BM256" s="12"/>
      <c r="BN256" s="11"/>
      <c r="BO256" s="9"/>
      <c r="BP256" s="11"/>
      <c r="BQ256" s="9"/>
      <c r="BR256" s="43"/>
      <c r="BS256" s="9"/>
      <c r="BT256" s="11"/>
      <c r="BU256" s="25"/>
      <c r="BV256" s="25"/>
      <c r="BW256" s="25"/>
      <c r="BX256" s="25"/>
      <c r="BY256" s="25"/>
      <c r="BZ256" s="25"/>
      <c r="CA256" s="25"/>
      <c r="CB256" s="25"/>
    </row>
    <row r="257" spans="2:80" x14ac:dyDescent="0.2">
      <c r="B257" s="25"/>
      <c r="C257" s="1"/>
      <c r="D257" s="1"/>
      <c r="E257" s="1"/>
      <c r="F257" s="2"/>
      <c r="G257" s="6"/>
      <c r="H257" s="2"/>
      <c r="I257" s="2"/>
      <c r="J257" s="3"/>
      <c r="K257" s="3"/>
      <c r="L257" s="1"/>
      <c r="M257" s="1"/>
      <c r="N257" s="1"/>
      <c r="O257" s="40"/>
      <c r="P257" s="40"/>
      <c r="Q257" s="1"/>
      <c r="R257" s="1"/>
      <c r="S257" s="2"/>
      <c r="T257" s="3"/>
      <c r="U257" s="7"/>
      <c r="V257" s="7"/>
      <c r="W257" s="7"/>
      <c r="X257" s="40"/>
      <c r="Y257" s="1"/>
      <c r="Z257" s="1"/>
      <c r="AA257" s="2"/>
      <c r="AB257" s="6"/>
      <c r="AC257" s="2"/>
      <c r="AD257" s="40"/>
      <c r="AE257" s="1"/>
      <c r="AF257" s="2"/>
      <c r="AG257" s="9"/>
      <c r="AH257" s="12"/>
      <c r="AI257" s="12"/>
      <c r="AJ257" s="42"/>
      <c r="AK257" s="11"/>
      <c r="AL257" s="9"/>
      <c r="AM257" s="11"/>
      <c r="AN257" s="9"/>
      <c r="AO257" s="9"/>
      <c r="AP257" s="9"/>
      <c r="AQ257" s="50"/>
      <c r="AR257" s="11"/>
      <c r="AS257" s="49"/>
      <c r="AT257" s="12"/>
      <c r="AU257" s="9"/>
      <c r="AV257" s="9"/>
      <c r="AW257" s="9"/>
      <c r="AX257" s="9"/>
      <c r="AY257" s="12"/>
      <c r="AZ257" s="49"/>
      <c r="BA257" s="12"/>
      <c r="BB257" s="9"/>
      <c r="BC257" s="9"/>
      <c r="BD257" s="9"/>
      <c r="BE257" s="9"/>
      <c r="BF257" s="12"/>
      <c r="BG257" s="49"/>
      <c r="BH257" s="12"/>
      <c r="BI257" s="9"/>
      <c r="BJ257" s="9"/>
      <c r="BK257" s="9"/>
      <c r="BL257" s="50"/>
      <c r="BM257" s="12"/>
      <c r="BN257" s="11"/>
      <c r="BO257" s="9"/>
      <c r="BP257" s="11"/>
      <c r="BQ257" s="9"/>
      <c r="BR257" s="43"/>
      <c r="BS257" s="9"/>
      <c r="BT257" s="11"/>
      <c r="BU257" s="25"/>
      <c r="BV257" s="25"/>
      <c r="BW257" s="25"/>
      <c r="BX257" s="25"/>
      <c r="BY257" s="25"/>
      <c r="BZ257" s="25"/>
      <c r="CA257" s="25"/>
      <c r="CB257" s="25"/>
    </row>
    <row r="258" spans="2:80" x14ac:dyDescent="0.2">
      <c r="B258" s="25"/>
      <c r="C258" s="1"/>
      <c r="D258" s="1"/>
      <c r="E258" s="1"/>
      <c r="F258" s="2"/>
      <c r="G258" s="6"/>
      <c r="H258" s="2"/>
      <c r="I258" s="2"/>
      <c r="J258" s="3"/>
      <c r="K258" s="3"/>
      <c r="L258" s="1"/>
      <c r="M258" s="1"/>
      <c r="N258" s="1"/>
      <c r="O258" s="40"/>
      <c r="P258" s="40"/>
      <c r="Q258" s="1"/>
      <c r="R258" s="1"/>
      <c r="S258" s="2"/>
      <c r="T258" s="3"/>
      <c r="U258" s="7"/>
      <c r="V258" s="7"/>
      <c r="W258" s="7"/>
      <c r="X258" s="40"/>
      <c r="Y258" s="1"/>
      <c r="Z258" s="1"/>
      <c r="AA258" s="2"/>
      <c r="AB258" s="6"/>
      <c r="AC258" s="2"/>
      <c r="AD258" s="40"/>
      <c r="AE258" s="1"/>
      <c r="AF258" s="2"/>
      <c r="AG258" s="9"/>
      <c r="AH258" s="12"/>
      <c r="AI258" s="12"/>
      <c r="AJ258" s="42"/>
      <c r="AK258" s="11"/>
      <c r="AL258" s="9"/>
      <c r="AM258" s="11"/>
      <c r="AN258" s="9"/>
      <c r="AO258" s="9"/>
      <c r="AP258" s="9"/>
      <c r="AQ258" s="50"/>
      <c r="AR258" s="11"/>
      <c r="AS258" s="49"/>
      <c r="AT258" s="12"/>
      <c r="AU258" s="9"/>
      <c r="AV258" s="9"/>
      <c r="AW258" s="9"/>
      <c r="AX258" s="9"/>
      <c r="AY258" s="12"/>
      <c r="AZ258" s="49"/>
      <c r="BA258" s="12"/>
      <c r="BB258" s="9"/>
      <c r="BC258" s="9"/>
      <c r="BD258" s="9"/>
      <c r="BE258" s="9"/>
      <c r="BF258" s="12"/>
      <c r="BG258" s="49"/>
      <c r="BH258" s="12"/>
      <c r="BI258" s="9"/>
      <c r="BJ258" s="9"/>
      <c r="BK258" s="9"/>
      <c r="BL258" s="50"/>
      <c r="BM258" s="12"/>
      <c r="BN258" s="11"/>
      <c r="BO258" s="9"/>
      <c r="BP258" s="11"/>
      <c r="BQ258" s="9"/>
      <c r="BR258" s="43"/>
      <c r="BS258" s="9"/>
      <c r="BT258" s="11"/>
      <c r="BU258" s="25"/>
      <c r="BV258" s="25"/>
      <c r="BW258" s="25"/>
      <c r="BX258" s="25"/>
      <c r="BY258" s="25"/>
      <c r="BZ258" s="25"/>
      <c r="CA258" s="25"/>
      <c r="CB258" s="25"/>
    </row>
    <row r="259" spans="2:80" x14ac:dyDescent="0.2">
      <c r="B259" s="25"/>
      <c r="C259" s="1"/>
      <c r="D259" s="1"/>
      <c r="E259" s="1"/>
      <c r="F259" s="2"/>
      <c r="G259" s="6"/>
      <c r="H259" s="2"/>
      <c r="I259" s="2"/>
      <c r="J259" s="3"/>
      <c r="K259" s="3"/>
      <c r="L259" s="1"/>
      <c r="M259" s="1"/>
      <c r="N259" s="1"/>
      <c r="O259" s="40"/>
      <c r="P259" s="40"/>
      <c r="Q259" s="1"/>
      <c r="R259" s="1"/>
      <c r="S259" s="2"/>
      <c r="T259" s="3"/>
      <c r="U259" s="7"/>
      <c r="V259" s="7"/>
      <c r="W259" s="7"/>
      <c r="X259" s="40"/>
      <c r="Y259" s="1"/>
      <c r="Z259" s="1"/>
      <c r="AA259" s="2"/>
      <c r="AB259" s="6"/>
      <c r="AC259" s="2"/>
      <c r="AD259" s="40"/>
      <c r="AE259" s="1"/>
      <c r="AF259" s="2"/>
      <c r="AG259" s="9"/>
      <c r="AH259" s="12"/>
      <c r="AI259" s="12"/>
      <c r="AJ259" s="42"/>
      <c r="AK259" s="11"/>
      <c r="AL259" s="9"/>
      <c r="AM259" s="11"/>
      <c r="AN259" s="9"/>
      <c r="AO259" s="9"/>
      <c r="AP259" s="9"/>
      <c r="AQ259" s="50"/>
      <c r="AR259" s="11"/>
      <c r="AS259" s="49"/>
      <c r="AT259" s="12"/>
      <c r="AU259" s="9"/>
      <c r="AV259" s="9"/>
      <c r="AW259" s="9"/>
      <c r="AX259" s="9"/>
      <c r="AY259" s="12"/>
      <c r="AZ259" s="49"/>
      <c r="BA259" s="12"/>
      <c r="BB259" s="9"/>
      <c r="BC259" s="9"/>
      <c r="BD259" s="9"/>
      <c r="BE259" s="9"/>
      <c r="BF259" s="12"/>
      <c r="BG259" s="49"/>
      <c r="BH259" s="12"/>
      <c r="BI259" s="9"/>
      <c r="BJ259" s="9"/>
      <c r="BK259" s="9"/>
      <c r="BL259" s="50"/>
      <c r="BM259" s="12"/>
      <c r="BN259" s="11"/>
      <c r="BO259" s="9"/>
      <c r="BP259" s="11"/>
      <c r="BQ259" s="9"/>
      <c r="BR259" s="43"/>
      <c r="BS259" s="9"/>
      <c r="BT259" s="11"/>
      <c r="BU259" s="25"/>
      <c r="BV259" s="25"/>
      <c r="BW259" s="25"/>
      <c r="BX259" s="25"/>
      <c r="BY259" s="25"/>
      <c r="BZ259" s="25"/>
      <c r="CA259" s="25"/>
      <c r="CB259" s="25"/>
    </row>
    <row r="260" spans="2:80" x14ac:dyDescent="0.2">
      <c r="B260" s="25"/>
      <c r="C260" s="1"/>
      <c r="D260" s="1"/>
      <c r="E260" s="1"/>
      <c r="F260" s="2"/>
      <c r="G260" s="6"/>
      <c r="H260" s="2"/>
      <c r="I260" s="2"/>
      <c r="J260" s="3"/>
      <c r="K260" s="3"/>
      <c r="L260" s="1"/>
      <c r="M260" s="1"/>
      <c r="N260" s="1"/>
      <c r="O260" s="40"/>
      <c r="P260" s="40"/>
      <c r="Q260" s="1"/>
      <c r="R260" s="1"/>
      <c r="S260" s="2"/>
      <c r="T260" s="3"/>
      <c r="U260" s="7"/>
      <c r="V260" s="7"/>
      <c r="W260" s="7"/>
      <c r="X260" s="40"/>
      <c r="Y260" s="1"/>
      <c r="Z260" s="1"/>
      <c r="AA260" s="2"/>
      <c r="AB260" s="6"/>
      <c r="AC260" s="2"/>
      <c r="AD260" s="40"/>
      <c r="AE260" s="1"/>
      <c r="AF260" s="2"/>
      <c r="AG260" s="9"/>
      <c r="AH260" s="12"/>
      <c r="AI260" s="12"/>
      <c r="AJ260" s="42"/>
      <c r="AK260" s="11"/>
      <c r="AL260" s="9"/>
      <c r="AM260" s="11"/>
      <c r="AN260" s="9"/>
      <c r="AO260" s="9"/>
      <c r="AP260" s="9"/>
      <c r="AQ260" s="50"/>
      <c r="AR260" s="11"/>
      <c r="AS260" s="49"/>
      <c r="AT260" s="12"/>
      <c r="AU260" s="9"/>
      <c r="AV260" s="9"/>
      <c r="AW260" s="9"/>
      <c r="AX260" s="9"/>
      <c r="AY260" s="12"/>
      <c r="AZ260" s="49"/>
      <c r="BA260" s="12"/>
      <c r="BB260" s="9"/>
      <c r="BC260" s="9"/>
      <c r="BD260" s="9"/>
      <c r="BE260" s="9"/>
      <c r="BF260" s="12"/>
      <c r="BG260" s="49"/>
      <c r="BH260" s="12"/>
      <c r="BI260" s="9"/>
      <c r="BJ260" s="9"/>
      <c r="BK260" s="9"/>
      <c r="BL260" s="50"/>
      <c r="BM260" s="12"/>
      <c r="BN260" s="11"/>
      <c r="BO260" s="9"/>
      <c r="BP260" s="11"/>
      <c r="BQ260" s="9"/>
      <c r="BR260" s="43"/>
      <c r="BS260" s="9"/>
      <c r="BT260" s="11"/>
      <c r="BU260" s="25"/>
      <c r="BV260" s="25"/>
      <c r="BW260" s="25"/>
      <c r="BX260" s="25"/>
      <c r="BY260" s="25"/>
      <c r="BZ260" s="25"/>
      <c r="CA260" s="25"/>
      <c r="CB260" s="25"/>
    </row>
    <row r="261" spans="2:80" x14ac:dyDescent="0.2">
      <c r="B261" s="25"/>
      <c r="C261" s="1"/>
      <c r="D261" s="1"/>
      <c r="E261" s="1"/>
      <c r="F261" s="2"/>
      <c r="G261" s="6"/>
      <c r="H261" s="2"/>
      <c r="I261" s="2"/>
      <c r="J261" s="3"/>
      <c r="K261" s="3"/>
      <c r="L261" s="1"/>
      <c r="M261" s="1"/>
      <c r="N261" s="1"/>
      <c r="O261" s="40"/>
      <c r="P261" s="40"/>
      <c r="Q261" s="1"/>
      <c r="R261" s="1"/>
      <c r="S261" s="2"/>
      <c r="T261" s="3"/>
      <c r="U261" s="7"/>
      <c r="V261" s="7"/>
      <c r="W261" s="7"/>
      <c r="X261" s="40"/>
      <c r="Y261" s="1"/>
      <c r="Z261" s="1"/>
      <c r="AA261" s="2"/>
      <c r="AB261" s="6"/>
      <c r="AC261" s="2"/>
      <c r="AD261" s="40"/>
      <c r="AE261" s="1"/>
      <c r="AF261" s="2"/>
      <c r="AG261" s="9"/>
      <c r="AH261" s="12"/>
      <c r="AI261" s="12"/>
      <c r="AJ261" s="42"/>
      <c r="AK261" s="11"/>
      <c r="AL261" s="9"/>
      <c r="AM261" s="11"/>
      <c r="AN261" s="9"/>
      <c r="AO261" s="9"/>
      <c r="AP261" s="9"/>
      <c r="AQ261" s="50"/>
      <c r="AR261" s="11"/>
      <c r="AS261" s="49"/>
      <c r="AT261" s="12"/>
      <c r="AU261" s="9"/>
      <c r="AV261" s="9"/>
      <c r="AW261" s="9"/>
      <c r="AX261" s="9"/>
      <c r="AY261" s="12"/>
      <c r="AZ261" s="49"/>
      <c r="BA261" s="12"/>
      <c r="BB261" s="9"/>
      <c r="BC261" s="9"/>
      <c r="BD261" s="9"/>
      <c r="BE261" s="9"/>
      <c r="BF261" s="12"/>
      <c r="BG261" s="49"/>
      <c r="BH261" s="12"/>
      <c r="BI261" s="9"/>
      <c r="BJ261" s="9"/>
      <c r="BK261" s="9"/>
      <c r="BL261" s="50"/>
      <c r="BM261" s="12"/>
      <c r="BN261" s="11"/>
      <c r="BO261" s="9"/>
      <c r="BP261" s="11"/>
      <c r="BQ261" s="9"/>
      <c r="BR261" s="43"/>
      <c r="BS261" s="9"/>
      <c r="BT261" s="11"/>
      <c r="BU261" s="25"/>
      <c r="BV261" s="25"/>
      <c r="BW261" s="25"/>
      <c r="BX261" s="25"/>
      <c r="BY261" s="25"/>
      <c r="BZ261" s="25"/>
      <c r="CA261" s="25"/>
      <c r="CB261" s="25"/>
    </row>
    <row r="262" spans="2:80" x14ac:dyDescent="0.2">
      <c r="B262" s="25"/>
      <c r="C262" s="1"/>
      <c r="D262" s="1"/>
      <c r="E262" s="1"/>
      <c r="F262" s="2"/>
      <c r="G262" s="6"/>
      <c r="H262" s="2"/>
      <c r="I262" s="2"/>
      <c r="J262" s="3"/>
      <c r="K262" s="3"/>
      <c r="L262" s="1"/>
      <c r="M262" s="1"/>
      <c r="N262" s="1"/>
      <c r="O262" s="40"/>
      <c r="P262" s="40"/>
      <c r="Q262" s="1"/>
      <c r="R262" s="1"/>
      <c r="S262" s="2"/>
      <c r="T262" s="3"/>
      <c r="U262" s="7"/>
      <c r="V262" s="7"/>
      <c r="W262" s="7"/>
      <c r="X262" s="40"/>
      <c r="Y262" s="1"/>
      <c r="Z262" s="1"/>
      <c r="AA262" s="2"/>
      <c r="AB262" s="6"/>
      <c r="AC262" s="2"/>
      <c r="AD262" s="40"/>
      <c r="AE262" s="1"/>
      <c r="AF262" s="2"/>
      <c r="AG262" s="9"/>
      <c r="AH262" s="12"/>
      <c r="AI262" s="12"/>
      <c r="AJ262" s="42"/>
      <c r="AK262" s="11"/>
      <c r="AL262" s="9"/>
      <c r="AM262" s="11"/>
      <c r="AN262" s="9"/>
      <c r="AO262" s="9"/>
      <c r="AP262" s="9"/>
      <c r="AQ262" s="50"/>
      <c r="AR262" s="11"/>
      <c r="AS262" s="49"/>
      <c r="AT262" s="12"/>
      <c r="AU262" s="9"/>
      <c r="AV262" s="9"/>
      <c r="AW262" s="9"/>
      <c r="AX262" s="9"/>
      <c r="AY262" s="12"/>
      <c r="AZ262" s="49"/>
      <c r="BA262" s="12"/>
      <c r="BB262" s="9"/>
      <c r="BC262" s="9"/>
      <c r="BD262" s="9"/>
      <c r="BE262" s="9"/>
      <c r="BF262" s="12"/>
      <c r="BG262" s="49"/>
      <c r="BH262" s="12"/>
      <c r="BI262" s="9"/>
      <c r="BJ262" s="9"/>
      <c r="BK262" s="9"/>
      <c r="BL262" s="50"/>
      <c r="BM262" s="12"/>
      <c r="BN262" s="11"/>
      <c r="BO262" s="9"/>
      <c r="BP262" s="11"/>
      <c r="BQ262" s="9"/>
      <c r="BR262" s="43"/>
      <c r="BS262" s="9"/>
      <c r="BT262" s="11"/>
      <c r="BU262" s="25"/>
      <c r="BV262" s="25"/>
      <c r="BW262" s="25"/>
      <c r="BX262" s="25"/>
      <c r="BY262" s="25"/>
      <c r="BZ262" s="25"/>
      <c r="CA262" s="25"/>
      <c r="CB262" s="25"/>
    </row>
    <row r="263" spans="2:80" x14ac:dyDescent="0.2">
      <c r="B263" s="25"/>
      <c r="C263" s="1"/>
      <c r="D263" s="1"/>
      <c r="E263" s="1"/>
      <c r="F263" s="2"/>
      <c r="G263" s="6"/>
      <c r="H263" s="2"/>
      <c r="I263" s="2"/>
      <c r="J263" s="3"/>
      <c r="K263" s="3"/>
      <c r="L263" s="1"/>
      <c r="M263" s="1"/>
      <c r="N263" s="1"/>
      <c r="O263" s="40"/>
      <c r="P263" s="40"/>
      <c r="Q263" s="1"/>
      <c r="R263" s="1"/>
      <c r="S263" s="2"/>
      <c r="T263" s="3"/>
      <c r="U263" s="7"/>
      <c r="V263" s="7"/>
      <c r="W263" s="7"/>
      <c r="X263" s="40"/>
      <c r="Y263" s="1"/>
      <c r="Z263" s="1"/>
      <c r="AA263" s="2"/>
      <c r="AB263" s="6"/>
      <c r="AC263" s="2"/>
      <c r="AD263" s="40"/>
      <c r="AE263" s="1"/>
      <c r="AF263" s="2"/>
      <c r="AG263" s="9"/>
      <c r="AH263" s="12"/>
      <c r="AI263" s="12"/>
      <c r="AJ263" s="42"/>
      <c r="AK263" s="11"/>
      <c r="AL263" s="9"/>
      <c r="AM263" s="11"/>
      <c r="AN263" s="9"/>
      <c r="AO263" s="9"/>
      <c r="AP263" s="9"/>
      <c r="AQ263" s="50"/>
      <c r="AR263" s="11"/>
      <c r="AS263" s="49"/>
      <c r="AT263" s="12"/>
      <c r="AU263" s="9"/>
      <c r="AV263" s="9"/>
      <c r="AW263" s="9"/>
      <c r="AX263" s="9"/>
      <c r="AY263" s="12"/>
      <c r="AZ263" s="49"/>
      <c r="BA263" s="12"/>
      <c r="BB263" s="9"/>
      <c r="BC263" s="9"/>
      <c r="BD263" s="9"/>
      <c r="BE263" s="9"/>
      <c r="BF263" s="12"/>
      <c r="BG263" s="49"/>
      <c r="BH263" s="12"/>
      <c r="BI263" s="9"/>
      <c r="BJ263" s="9"/>
      <c r="BK263" s="9"/>
      <c r="BL263" s="50"/>
      <c r="BM263" s="12"/>
      <c r="BN263" s="11"/>
      <c r="BO263" s="9"/>
      <c r="BP263" s="11"/>
      <c r="BQ263" s="9"/>
      <c r="BR263" s="43"/>
      <c r="BS263" s="9"/>
      <c r="BT263" s="11"/>
      <c r="BU263" s="25"/>
      <c r="BV263" s="25"/>
      <c r="BW263" s="25"/>
      <c r="BX263" s="25"/>
      <c r="BY263" s="25"/>
      <c r="BZ263" s="25"/>
      <c r="CA263" s="25"/>
      <c r="CB263" s="25"/>
    </row>
    <row r="264" spans="2:80" x14ac:dyDescent="0.2">
      <c r="B264" s="25"/>
      <c r="C264" s="1"/>
      <c r="D264" s="1"/>
      <c r="E264" s="1"/>
      <c r="F264" s="2"/>
      <c r="G264" s="6"/>
      <c r="H264" s="2"/>
      <c r="I264" s="2"/>
      <c r="J264" s="3"/>
      <c r="K264" s="3"/>
      <c r="L264" s="1"/>
      <c r="M264" s="1"/>
      <c r="N264" s="1"/>
      <c r="O264" s="40"/>
      <c r="P264" s="40"/>
      <c r="Q264" s="1"/>
      <c r="R264" s="1"/>
      <c r="S264" s="2"/>
      <c r="T264" s="3"/>
      <c r="U264" s="7"/>
      <c r="V264" s="7"/>
      <c r="W264" s="7"/>
      <c r="X264" s="40"/>
      <c r="Y264" s="1"/>
      <c r="Z264" s="1"/>
      <c r="AA264" s="2"/>
      <c r="AB264" s="6"/>
      <c r="AC264" s="2"/>
      <c r="AD264" s="40"/>
      <c r="AE264" s="1"/>
      <c r="AF264" s="2"/>
      <c r="AG264" s="9"/>
      <c r="AH264" s="12"/>
      <c r="AI264" s="12"/>
      <c r="AJ264" s="42"/>
      <c r="AK264" s="11"/>
      <c r="AL264" s="9"/>
      <c r="AM264" s="11"/>
      <c r="AN264" s="9"/>
      <c r="AO264" s="9"/>
      <c r="AP264" s="9"/>
      <c r="AQ264" s="50"/>
      <c r="AR264" s="11"/>
      <c r="AS264" s="49"/>
      <c r="AT264" s="12"/>
      <c r="AU264" s="9"/>
      <c r="AV264" s="9"/>
      <c r="AW264" s="9"/>
      <c r="AX264" s="9"/>
      <c r="AY264" s="12"/>
      <c r="AZ264" s="49"/>
      <c r="BA264" s="12"/>
      <c r="BB264" s="9"/>
      <c r="BC264" s="9"/>
      <c r="BD264" s="9"/>
      <c r="BE264" s="9"/>
      <c r="BF264" s="12"/>
      <c r="BG264" s="49"/>
      <c r="BH264" s="12"/>
      <c r="BI264" s="9"/>
      <c r="BJ264" s="9"/>
      <c r="BK264" s="9"/>
      <c r="BL264" s="50"/>
      <c r="BM264" s="12"/>
      <c r="BN264" s="11"/>
      <c r="BO264" s="9"/>
      <c r="BP264" s="11"/>
      <c r="BQ264" s="9"/>
      <c r="BR264" s="43"/>
      <c r="BS264" s="9"/>
      <c r="BT264" s="11"/>
      <c r="BU264" s="25"/>
      <c r="BV264" s="25"/>
      <c r="BW264" s="25"/>
      <c r="BX264" s="25"/>
      <c r="BY264" s="25"/>
      <c r="BZ264" s="25"/>
      <c r="CA264" s="25"/>
      <c r="CB264" s="25"/>
    </row>
    <row r="265" spans="2:80" x14ac:dyDescent="0.2">
      <c r="B265" s="25"/>
      <c r="C265" s="1"/>
      <c r="D265" s="1"/>
      <c r="E265" s="1"/>
      <c r="F265" s="2"/>
      <c r="G265" s="6"/>
      <c r="H265" s="2"/>
      <c r="I265" s="2"/>
      <c r="J265" s="3"/>
      <c r="K265" s="3"/>
      <c r="L265" s="1"/>
      <c r="M265" s="1"/>
      <c r="N265" s="1"/>
      <c r="O265" s="40"/>
      <c r="P265" s="40"/>
      <c r="Q265" s="1"/>
      <c r="R265" s="1"/>
      <c r="S265" s="2"/>
      <c r="T265" s="3"/>
      <c r="U265" s="7"/>
      <c r="V265" s="7"/>
      <c r="W265" s="7"/>
      <c r="X265" s="40"/>
      <c r="Y265" s="1"/>
      <c r="Z265" s="1"/>
      <c r="AA265" s="2"/>
      <c r="AB265" s="6"/>
      <c r="AC265" s="2"/>
      <c r="AD265" s="40"/>
      <c r="AE265" s="1"/>
      <c r="AF265" s="2"/>
      <c r="AG265" s="9"/>
      <c r="AH265" s="12"/>
      <c r="AI265" s="12"/>
      <c r="AJ265" s="42"/>
      <c r="AK265" s="11"/>
      <c r="AL265" s="9"/>
      <c r="AM265" s="11"/>
      <c r="AN265" s="9"/>
      <c r="AO265" s="9"/>
      <c r="AP265" s="9"/>
      <c r="AQ265" s="50"/>
      <c r="AR265" s="11"/>
      <c r="AS265" s="49"/>
      <c r="AT265" s="12"/>
      <c r="AU265" s="9"/>
      <c r="AV265" s="9"/>
      <c r="AW265" s="9"/>
      <c r="AX265" s="9"/>
      <c r="AY265" s="12"/>
      <c r="AZ265" s="49"/>
      <c r="BA265" s="12"/>
      <c r="BB265" s="9"/>
      <c r="BC265" s="9"/>
      <c r="BD265" s="9"/>
      <c r="BE265" s="9"/>
      <c r="BF265" s="12"/>
      <c r="BG265" s="49"/>
      <c r="BH265" s="12"/>
      <c r="BI265" s="9"/>
      <c r="BJ265" s="9"/>
      <c r="BK265" s="9"/>
      <c r="BL265" s="50"/>
      <c r="BM265" s="12"/>
      <c r="BN265" s="11"/>
      <c r="BO265" s="9"/>
      <c r="BP265" s="11"/>
      <c r="BQ265" s="9"/>
      <c r="BR265" s="43"/>
      <c r="BS265" s="9"/>
      <c r="BT265" s="11"/>
      <c r="BU265" s="25"/>
      <c r="BV265" s="25"/>
      <c r="BW265" s="25"/>
      <c r="BX265" s="25"/>
      <c r="BY265" s="25"/>
      <c r="BZ265" s="25"/>
      <c r="CA265" s="25"/>
      <c r="CB265" s="25"/>
    </row>
    <row r="266" spans="2:80" x14ac:dyDescent="0.2">
      <c r="B266" s="25"/>
      <c r="C266" s="1"/>
      <c r="D266" s="1"/>
      <c r="E266" s="1"/>
      <c r="F266" s="2"/>
      <c r="G266" s="6"/>
      <c r="H266" s="2"/>
      <c r="I266" s="2"/>
      <c r="J266" s="3"/>
      <c r="K266" s="3"/>
      <c r="L266" s="1"/>
      <c r="M266" s="1"/>
      <c r="N266" s="1"/>
      <c r="O266" s="40"/>
      <c r="P266" s="40"/>
      <c r="Q266" s="1"/>
      <c r="R266" s="1"/>
      <c r="S266" s="2"/>
      <c r="T266" s="3"/>
      <c r="U266" s="7"/>
      <c r="V266" s="7"/>
      <c r="W266" s="7"/>
      <c r="X266" s="40"/>
      <c r="Y266" s="1"/>
      <c r="Z266" s="1"/>
      <c r="AA266" s="2"/>
      <c r="AB266" s="6"/>
      <c r="AC266" s="2"/>
      <c r="AD266" s="40"/>
      <c r="AE266" s="1"/>
      <c r="AF266" s="2"/>
      <c r="AG266" s="9"/>
      <c r="AH266" s="12"/>
      <c r="AI266" s="12"/>
      <c r="AJ266" s="42"/>
      <c r="AK266" s="11"/>
      <c r="AL266" s="9"/>
      <c r="AM266" s="11"/>
      <c r="AN266" s="9"/>
      <c r="AO266" s="9"/>
      <c r="AP266" s="9"/>
      <c r="AQ266" s="50"/>
      <c r="AR266" s="11"/>
      <c r="AS266" s="49"/>
      <c r="AT266" s="12"/>
      <c r="AU266" s="9"/>
      <c r="AV266" s="9"/>
      <c r="AW266" s="9"/>
      <c r="AX266" s="9"/>
      <c r="AY266" s="12"/>
      <c r="AZ266" s="49"/>
      <c r="BA266" s="12"/>
      <c r="BB266" s="9"/>
      <c r="BC266" s="9"/>
      <c r="BD266" s="9"/>
      <c r="BE266" s="9"/>
      <c r="BF266" s="12"/>
      <c r="BG266" s="49"/>
      <c r="BH266" s="12"/>
      <c r="BI266" s="9"/>
      <c r="BJ266" s="9"/>
      <c r="BK266" s="9"/>
      <c r="BL266" s="50"/>
      <c r="BM266" s="12"/>
      <c r="BN266" s="11"/>
      <c r="BO266" s="9"/>
      <c r="BP266" s="11"/>
      <c r="BQ266" s="9"/>
      <c r="BR266" s="43"/>
      <c r="BS266" s="9"/>
      <c r="BT266" s="11"/>
      <c r="BU266" s="25"/>
      <c r="BV266" s="25"/>
      <c r="BW266" s="25"/>
      <c r="BX266" s="25"/>
      <c r="BY266" s="25"/>
      <c r="BZ266" s="25"/>
      <c r="CA266" s="25"/>
      <c r="CB266" s="25"/>
    </row>
    <row r="267" spans="2:80" x14ac:dyDescent="0.2">
      <c r="B267" s="25"/>
      <c r="C267" s="1"/>
      <c r="D267" s="1"/>
      <c r="E267" s="1"/>
      <c r="F267" s="2"/>
      <c r="G267" s="6"/>
      <c r="H267" s="2"/>
      <c r="I267" s="2"/>
      <c r="J267" s="3"/>
      <c r="K267" s="3"/>
      <c r="L267" s="1"/>
      <c r="M267" s="1"/>
      <c r="N267" s="1"/>
      <c r="O267" s="40"/>
      <c r="P267" s="40"/>
      <c r="Q267" s="1"/>
      <c r="R267" s="1"/>
      <c r="S267" s="2"/>
      <c r="T267" s="3"/>
      <c r="U267" s="7"/>
      <c r="V267" s="7"/>
      <c r="W267" s="7"/>
      <c r="X267" s="40"/>
      <c r="Y267" s="1"/>
      <c r="Z267" s="1"/>
      <c r="AA267" s="2"/>
      <c r="AB267" s="6"/>
      <c r="AC267" s="2"/>
      <c r="AD267" s="40"/>
      <c r="AE267" s="1"/>
      <c r="AF267" s="2"/>
      <c r="AG267" s="9"/>
      <c r="AH267" s="12"/>
      <c r="AI267" s="12"/>
      <c r="AJ267" s="42"/>
      <c r="AK267" s="11"/>
      <c r="AL267" s="9"/>
      <c r="AM267" s="11"/>
      <c r="AN267" s="9"/>
      <c r="AO267" s="9"/>
      <c r="AP267" s="9"/>
      <c r="AQ267" s="50"/>
      <c r="AR267" s="11"/>
      <c r="AS267" s="49"/>
      <c r="AT267" s="12"/>
      <c r="AU267" s="9"/>
      <c r="AV267" s="9"/>
      <c r="AW267" s="9"/>
      <c r="AX267" s="9"/>
      <c r="AY267" s="12"/>
      <c r="AZ267" s="49"/>
      <c r="BA267" s="12"/>
      <c r="BB267" s="9"/>
      <c r="BC267" s="9"/>
      <c r="BD267" s="9"/>
      <c r="BE267" s="9"/>
      <c r="BF267" s="12"/>
      <c r="BG267" s="49"/>
      <c r="BH267" s="12"/>
      <c r="BI267" s="9"/>
      <c r="BJ267" s="9"/>
      <c r="BK267" s="9"/>
      <c r="BL267" s="50"/>
      <c r="BM267" s="12"/>
      <c r="BN267" s="11"/>
      <c r="BO267" s="9"/>
      <c r="BP267" s="11"/>
      <c r="BQ267" s="9"/>
      <c r="BR267" s="43"/>
      <c r="BS267" s="9"/>
      <c r="BT267" s="11"/>
      <c r="BU267" s="25"/>
      <c r="BV267" s="25"/>
      <c r="BW267" s="25"/>
      <c r="BX267" s="25"/>
      <c r="BY267" s="25"/>
      <c r="BZ267" s="25"/>
      <c r="CA267" s="25"/>
      <c r="CB267" s="25"/>
    </row>
    <row r="268" spans="2:80" x14ac:dyDescent="0.2">
      <c r="B268" s="25"/>
      <c r="C268" s="1"/>
      <c r="D268" s="1"/>
      <c r="E268" s="1"/>
      <c r="F268" s="2"/>
      <c r="G268" s="6"/>
      <c r="H268" s="2"/>
      <c r="I268" s="2"/>
      <c r="J268" s="3"/>
      <c r="K268" s="3"/>
      <c r="L268" s="1"/>
      <c r="M268" s="1"/>
      <c r="N268" s="1"/>
      <c r="O268" s="40"/>
      <c r="P268" s="40"/>
      <c r="Q268" s="1"/>
      <c r="R268" s="1"/>
      <c r="S268" s="2"/>
      <c r="T268" s="3"/>
      <c r="U268" s="7"/>
      <c r="V268" s="7"/>
      <c r="W268" s="7"/>
      <c r="X268" s="40"/>
      <c r="Y268" s="1"/>
      <c r="Z268" s="1"/>
      <c r="AA268" s="2"/>
      <c r="AB268" s="6"/>
      <c r="AC268" s="2"/>
      <c r="AD268" s="40"/>
      <c r="AE268" s="1"/>
      <c r="AF268" s="2"/>
      <c r="AG268" s="9"/>
      <c r="AH268" s="12"/>
      <c r="AI268" s="12"/>
      <c r="AJ268" s="42"/>
      <c r="AK268" s="11"/>
      <c r="AL268" s="9"/>
      <c r="AM268" s="11"/>
      <c r="AN268" s="9"/>
      <c r="AO268" s="9"/>
      <c r="AP268" s="9"/>
      <c r="AQ268" s="50"/>
      <c r="AR268" s="11"/>
      <c r="AS268" s="49"/>
      <c r="AT268" s="12"/>
      <c r="AU268" s="9"/>
      <c r="AV268" s="9"/>
      <c r="AW268" s="9"/>
      <c r="AX268" s="9"/>
      <c r="AY268" s="12"/>
      <c r="AZ268" s="49"/>
      <c r="BA268" s="12"/>
      <c r="BB268" s="9"/>
      <c r="BC268" s="9"/>
      <c r="BD268" s="9"/>
      <c r="BE268" s="9"/>
      <c r="BF268" s="12"/>
      <c r="BG268" s="49"/>
      <c r="BH268" s="12"/>
      <c r="BI268" s="9"/>
      <c r="BJ268" s="9"/>
      <c r="BK268" s="9"/>
      <c r="BL268" s="50"/>
      <c r="BM268" s="12"/>
      <c r="BN268" s="11"/>
      <c r="BO268" s="9"/>
      <c r="BP268" s="11"/>
      <c r="BQ268" s="9"/>
      <c r="BR268" s="43"/>
      <c r="BS268" s="9"/>
      <c r="BT268" s="11"/>
      <c r="BU268" s="25"/>
      <c r="BV268" s="25"/>
      <c r="BW268" s="25"/>
      <c r="BX268" s="25"/>
      <c r="BY268" s="25"/>
      <c r="BZ268" s="25"/>
      <c r="CA268" s="25"/>
      <c r="CB268" s="25"/>
    </row>
    <row r="269" spans="2:80" x14ac:dyDescent="0.2">
      <c r="B269" s="25"/>
      <c r="C269" s="1"/>
      <c r="D269" s="1"/>
      <c r="E269" s="1"/>
      <c r="F269" s="2"/>
      <c r="G269" s="6"/>
      <c r="H269" s="2"/>
      <c r="I269" s="2"/>
      <c r="J269" s="3"/>
      <c r="K269" s="3"/>
      <c r="L269" s="1"/>
      <c r="M269" s="1"/>
      <c r="N269" s="1"/>
      <c r="O269" s="40"/>
      <c r="P269" s="40"/>
      <c r="Q269" s="1"/>
      <c r="R269" s="1"/>
      <c r="S269" s="2"/>
      <c r="T269" s="3"/>
      <c r="U269" s="7"/>
      <c r="V269" s="7"/>
      <c r="W269" s="7"/>
      <c r="X269" s="40"/>
      <c r="Y269" s="1"/>
      <c r="Z269" s="1"/>
      <c r="AA269" s="2"/>
      <c r="AB269" s="6"/>
      <c r="AC269" s="2"/>
      <c r="AD269" s="40"/>
      <c r="AE269" s="1"/>
      <c r="AF269" s="2"/>
      <c r="AG269" s="9"/>
      <c r="AH269" s="12"/>
      <c r="AI269" s="12"/>
      <c r="AJ269" s="42"/>
      <c r="AK269" s="11"/>
      <c r="AL269" s="9"/>
      <c r="AM269" s="11"/>
      <c r="AN269" s="9"/>
      <c r="AO269" s="9"/>
      <c r="AP269" s="9"/>
      <c r="AQ269" s="50"/>
      <c r="AR269" s="11"/>
      <c r="AS269" s="49"/>
      <c r="AT269" s="12"/>
      <c r="AU269" s="9"/>
      <c r="AV269" s="9"/>
      <c r="AW269" s="9"/>
      <c r="AX269" s="9"/>
      <c r="AY269" s="12"/>
      <c r="AZ269" s="49"/>
      <c r="BA269" s="12"/>
      <c r="BB269" s="9"/>
      <c r="BC269" s="9"/>
      <c r="BD269" s="9"/>
      <c r="BE269" s="9"/>
      <c r="BF269" s="12"/>
      <c r="BG269" s="49"/>
      <c r="BH269" s="12"/>
      <c r="BI269" s="9"/>
      <c r="BJ269" s="9"/>
      <c r="BK269" s="9"/>
      <c r="BL269" s="50"/>
      <c r="BM269" s="12"/>
      <c r="BN269" s="11"/>
      <c r="BO269" s="9"/>
      <c r="BP269" s="11"/>
      <c r="BQ269" s="9"/>
      <c r="BR269" s="43"/>
      <c r="BS269" s="9"/>
      <c r="BT269" s="11"/>
      <c r="BU269" s="25"/>
      <c r="BV269" s="25"/>
      <c r="BW269" s="25"/>
      <c r="BX269" s="25"/>
      <c r="BY269" s="25"/>
      <c r="BZ269" s="25"/>
      <c r="CA269" s="25"/>
      <c r="CB269" s="25"/>
    </row>
    <row r="270" spans="2:80" x14ac:dyDescent="0.2">
      <c r="B270" s="25"/>
      <c r="C270" s="1"/>
      <c r="D270" s="1"/>
      <c r="E270" s="1"/>
      <c r="F270" s="2"/>
      <c r="G270" s="6"/>
      <c r="H270" s="2"/>
      <c r="I270" s="2"/>
      <c r="J270" s="3"/>
      <c r="K270" s="3"/>
      <c r="L270" s="1"/>
      <c r="M270" s="1"/>
      <c r="N270" s="1"/>
      <c r="O270" s="40"/>
      <c r="P270" s="40"/>
      <c r="Q270" s="1"/>
      <c r="R270" s="1"/>
      <c r="S270" s="2"/>
      <c r="T270" s="3"/>
      <c r="U270" s="7"/>
      <c r="V270" s="7"/>
      <c r="W270" s="7"/>
      <c r="X270" s="40"/>
      <c r="Y270" s="1"/>
      <c r="Z270" s="1"/>
      <c r="AA270" s="2"/>
      <c r="AB270" s="6"/>
      <c r="AC270" s="2"/>
      <c r="AD270" s="40"/>
      <c r="AE270" s="1"/>
      <c r="AF270" s="2"/>
      <c r="AG270" s="9"/>
      <c r="AH270" s="12"/>
      <c r="AI270" s="12"/>
      <c r="AJ270" s="42"/>
      <c r="AK270" s="11"/>
      <c r="AL270" s="9"/>
      <c r="AM270" s="11"/>
      <c r="AN270" s="9"/>
      <c r="AO270" s="9"/>
      <c r="AP270" s="9"/>
      <c r="AQ270" s="50"/>
      <c r="AR270" s="11"/>
      <c r="AS270" s="49"/>
      <c r="AT270" s="12"/>
      <c r="AU270" s="9"/>
      <c r="AV270" s="9"/>
      <c r="AW270" s="9"/>
      <c r="AX270" s="9"/>
      <c r="AY270" s="12"/>
      <c r="AZ270" s="49"/>
      <c r="BA270" s="12"/>
      <c r="BB270" s="9"/>
      <c r="BC270" s="9"/>
      <c r="BD270" s="9"/>
      <c r="BE270" s="9"/>
      <c r="BF270" s="12"/>
      <c r="BG270" s="49"/>
      <c r="BH270" s="12"/>
      <c r="BI270" s="9"/>
      <c r="BJ270" s="9"/>
      <c r="BK270" s="9"/>
      <c r="BL270" s="50"/>
      <c r="BM270" s="12"/>
      <c r="BN270" s="11"/>
      <c r="BO270" s="9"/>
      <c r="BP270" s="11"/>
      <c r="BQ270" s="9"/>
      <c r="BR270" s="43"/>
      <c r="BS270" s="9"/>
      <c r="BT270" s="11"/>
      <c r="BU270" s="25"/>
      <c r="BV270" s="25"/>
      <c r="BW270" s="25"/>
      <c r="BX270" s="25"/>
      <c r="BY270" s="25"/>
      <c r="BZ270" s="25"/>
      <c r="CA270" s="25"/>
      <c r="CB270" s="25"/>
    </row>
    <row r="271" spans="2:80" x14ac:dyDescent="0.2">
      <c r="B271" s="25"/>
      <c r="C271" s="1"/>
      <c r="D271" s="1"/>
      <c r="E271" s="1"/>
      <c r="F271" s="2"/>
      <c r="G271" s="6"/>
      <c r="H271" s="2"/>
      <c r="I271" s="2"/>
      <c r="J271" s="3"/>
      <c r="K271" s="3"/>
      <c r="L271" s="1"/>
      <c r="M271" s="1"/>
      <c r="N271" s="1"/>
      <c r="O271" s="40"/>
      <c r="P271" s="40"/>
      <c r="Q271" s="1"/>
      <c r="R271" s="1"/>
      <c r="S271" s="2"/>
      <c r="T271" s="3"/>
      <c r="U271" s="7"/>
      <c r="V271" s="7"/>
      <c r="W271" s="7"/>
      <c r="X271" s="40"/>
      <c r="Y271" s="1"/>
      <c r="Z271" s="1"/>
      <c r="AA271" s="2"/>
      <c r="AB271" s="6"/>
      <c r="AC271" s="2"/>
      <c r="AD271" s="40"/>
      <c r="AE271" s="1"/>
      <c r="AF271" s="2"/>
      <c r="AG271" s="9"/>
      <c r="AH271" s="12"/>
      <c r="AI271" s="12"/>
      <c r="AJ271" s="42"/>
      <c r="AK271" s="11"/>
      <c r="AL271" s="9"/>
      <c r="AM271" s="11"/>
      <c r="AN271" s="9"/>
      <c r="AO271" s="9"/>
      <c r="AP271" s="9"/>
      <c r="AQ271" s="50"/>
      <c r="AR271" s="11"/>
      <c r="AS271" s="49"/>
      <c r="AT271" s="12"/>
      <c r="AU271" s="9"/>
      <c r="AV271" s="9"/>
      <c r="AW271" s="9"/>
      <c r="AX271" s="9"/>
      <c r="AY271" s="12"/>
      <c r="AZ271" s="49"/>
      <c r="BA271" s="12"/>
      <c r="BB271" s="9"/>
      <c r="BC271" s="9"/>
      <c r="BD271" s="9"/>
      <c r="BE271" s="9"/>
      <c r="BF271" s="12"/>
      <c r="BG271" s="49"/>
      <c r="BH271" s="12"/>
      <c r="BI271" s="9"/>
      <c r="BJ271" s="9"/>
      <c r="BK271" s="9"/>
      <c r="BL271" s="50"/>
      <c r="BM271" s="12"/>
      <c r="BN271" s="11"/>
      <c r="BO271" s="9"/>
      <c r="BP271" s="11"/>
      <c r="BQ271" s="9"/>
      <c r="BR271" s="43"/>
      <c r="BS271" s="9"/>
      <c r="BT271" s="11"/>
      <c r="BU271" s="25"/>
      <c r="BV271" s="25"/>
      <c r="BW271" s="25"/>
      <c r="BX271" s="25"/>
      <c r="BY271" s="25"/>
      <c r="BZ271" s="25"/>
      <c r="CA271" s="25"/>
      <c r="CB271" s="25"/>
    </row>
    <row r="272" spans="2:80" x14ac:dyDescent="0.2">
      <c r="B272" s="25"/>
      <c r="C272" s="1"/>
      <c r="D272" s="1"/>
      <c r="E272" s="1"/>
      <c r="F272" s="2"/>
      <c r="G272" s="6"/>
      <c r="H272" s="2"/>
      <c r="I272" s="2"/>
      <c r="J272" s="3"/>
      <c r="K272" s="3"/>
      <c r="L272" s="1"/>
      <c r="M272" s="1"/>
      <c r="N272" s="1"/>
      <c r="O272" s="40"/>
      <c r="P272" s="40"/>
      <c r="Q272" s="1"/>
      <c r="R272" s="1"/>
      <c r="S272" s="2"/>
      <c r="T272" s="3"/>
      <c r="U272" s="7"/>
      <c r="V272" s="7"/>
      <c r="W272" s="7"/>
      <c r="X272" s="40"/>
      <c r="Y272" s="1"/>
      <c r="Z272" s="1"/>
      <c r="AA272" s="2"/>
      <c r="AB272" s="6"/>
      <c r="AC272" s="2"/>
      <c r="AD272" s="40"/>
      <c r="AE272" s="1"/>
      <c r="AF272" s="2"/>
      <c r="AG272" s="9"/>
      <c r="AH272" s="12"/>
      <c r="AI272" s="12"/>
      <c r="AJ272" s="42"/>
      <c r="AK272" s="11"/>
      <c r="AL272" s="9"/>
      <c r="AM272" s="11"/>
      <c r="AN272" s="9"/>
      <c r="AO272" s="9"/>
      <c r="AP272" s="9"/>
      <c r="AQ272" s="50"/>
      <c r="AR272" s="11"/>
      <c r="AS272" s="49"/>
      <c r="AT272" s="12"/>
      <c r="AU272" s="9"/>
      <c r="AV272" s="9"/>
      <c r="AW272" s="9"/>
      <c r="AX272" s="9"/>
      <c r="AY272" s="12"/>
      <c r="AZ272" s="49"/>
      <c r="BA272" s="12"/>
      <c r="BB272" s="9"/>
      <c r="BC272" s="9"/>
      <c r="BD272" s="9"/>
      <c r="BE272" s="9"/>
      <c r="BF272" s="12"/>
      <c r="BG272" s="49"/>
      <c r="BH272" s="12"/>
      <c r="BI272" s="9"/>
      <c r="BJ272" s="9"/>
      <c r="BK272" s="9"/>
      <c r="BL272" s="50"/>
      <c r="BM272" s="12"/>
      <c r="BN272" s="11"/>
      <c r="BO272" s="9"/>
      <c r="BP272" s="11"/>
      <c r="BQ272" s="9"/>
      <c r="BR272" s="43"/>
      <c r="BS272" s="9"/>
      <c r="BT272" s="11"/>
      <c r="BU272" s="25"/>
      <c r="BV272" s="25"/>
      <c r="BW272" s="25"/>
      <c r="BX272" s="25"/>
      <c r="BY272" s="25"/>
      <c r="BZ272" s="25"/>
      <c r="CA272" s="25"/>
      <c r="CB272" s="25"/>
    </row>
    <row r="273" spans="2:80" x14ac:dyDescent="0.2">
      <c r="B273" s="25"/>
      <c r="C273" s="1"/>
      <c r="D273" s="1"/>
      <c r="E273" s="1"/>
      <c r="F273" s="2"/>
      <c r="G273" s="6"/>
      <c r="H273" s="2"/>
      <c r="I273" s="2"/>
      <c r="J273" s="3"/>
      <c r="K273" s="3"/>
      <c r="L273" s="1"/>
      <c r="M273" s="1"/>
      <c r="N273" s="1"/>
      <c r="O273" s="40"/>
      <c r="P273" s="40"/>
      <c r="Q273" s="1"/>
      <c r="R273" s="1"/>
      <c r="S273" s="2"/>
      <c r="T273" s="3"/>
      <c r="U273" s="7"/>
      <c r="V273" s="7"/>
      <c r="W273" s="7"/>
      <c r="X273" s="40"/>
      <c r="Y273" s="1"/>
      <c r="Z273" s="1"/>
      <c r="AA273" s="2"/>
      <c r="AB273" s="6"/>
      <c r="AC273" s="2"/>
      <c r="AD273" s="40"/>
      <c r="AE273" s="1"/>
      <c r="AF273" s="2"/>
      <c r="AG273" s="9"/>
      <c r="AH273" s="12"/>
      <c r="AI273" s="12"/>
      <c r="AJ273" s="42"/>
      <c r="AK273" s="11"/>
      <c r="AL273" s="9"/>
      <c r="AM273" s="11"/>
      <c r="AN273" s="9"/>
      <c r="AO273" s="9"/>
      <c r="AP273" s="9"/>
      <c r="AQ273" s="50"/>
      <c r="AR273" s="11"/>
      <c r="AS273" s="49"/>
      <c r="AT273" s="12"/>
      <c r="AU273" s="9"/>
      <c r="AV273" s="9"/>
      <c r="AW273" s="9"/>
      <c r="AX273" s="9"/>
      <c r="AY273" s="12"/>
      <c r="AZ273" s="49"/>
      <c r="BA273" s="12"/>
      <c r="BB273" s="9"/>
      <c r="BC273" s="9"/>
      <c r="BD273" s="9"/>
      <c r="BE273" s="9"/>
      <c r="BF273" s="12"/>
      <c r="BG273" s="49"/>
      <c r="BH273" s="12"/>
      <c r="BI273" s="9"/>
      <c r="BJ273" s="9"/>
      <c r="BK273" s="9"/>
      <c r="BL273" s="50"/>
      <c r="BM273" s="12"/>
      <c r="BN273" s="11"/>
      <c r="BO273" s="9"/>
      <c r="BP273" s="11"/>
      <c r="BQ273" s="9"/>
      <c r="BR273" s="43"/>
      <c r="BS273" s="9"/>
      <c r="BT273" s="11"/>
      <c r="BU273" s="25"/>
      <c r="BV273" s="25"/>
      <c r="BW273" s="25"/>
      <c r="BX273" s="25"/>
      <c r="BY273" s="25"/>
      <c r="BZ273" s="25"/>
      <c r="CA273" s="25"/>
      <c r="CB273" s="25"/>
    </row>
    <row r="274" spans="2:80" x14ac:dyDescent="0.2">
      <c r="B274" s="25"/>
      <c r="C274" s="1"/>
      <c r="D274" s="1"/>
      <c r="E274" s="1"/>
      <c r="F274" s="2"/>
      <c r="G274" s="6"/>
      <c r="H274" s="2"/>
      <c r="I274" s="2"/>
      <c r="J274" s="3"/>
      <c r="K274" s="3"/>
      <c r="L274" s="1"/>
      <c r="M274" s="1"/>
      <c r="N274" s="1"/>
      <c r="O274" s="40"/>
      <c r="P274" s="40"/>
      <c r="Q274" s="1"/>
      <c r="R274" s="1"/>
      <c r="S274" s="2"/>
      <c r="T274" s="3"/>
      <c r="U274" s="7"/>
      <c r="V274" s="7"/>
      <c r="W274" s="7"/>
      <c r="X274" s="40"/>
      <c r="Y274" s="1"/>
      <c r="Z274" s="1"/>
      <c r="AA274" s="2"/>
      <c r="AB274" s="6"/>
      <c r="AC274" s="2"/>
      <c r="AD274" s="40"/>
      <c r="AE274" s="1"/>
      <c r="AF274" s="2"/>
      <c r="AG274" s="9"/>
      <c r="AH274" s="12"/>
      <c r="AI274" s="12"/>
      <c r="AJ274" s="42"/>
      <c r="AK274" s="11"/>
      <c r="AL274" s="9"/>
      <c r="AM274" s="11"/>
      <c r="AN274" s="9"/>
      <c r="AO274" s="9"/>
      <c r="AP274" s="9"/>
      <c r="AQ274" s="50"/>
      <c r="AR274" s="11"/>
      <c r="AS274" s="49"/>
      <c r="AT274" s="12"/>
      <c r="AU274" s="9"/>
      <c r="AV274" s="9"/>
      <c r="AW274" s="9"/>
      <c r="AX274" s="9"/>
      <c r="AY274" s="12"/>
      <c r="AZ274" s="49"/>
      <c r="BA274" s="12"/>
      <c r="BB274" s="9"/>
      <c r="BC274" s="9"/>
      <c r="BD274" s="9"/>
      <c r="BE274" s="9"/>
      <c r="BF274" s="12"/>
      <c r="BG274" s="49"/>
      <c r="BH274" s="12"/>
      <c r="BI274" s="9"/>
      <c r="BJ274" s="9"/>
      <c r="BK274" s="9"/>
      <c r="BL274" s="50"/>
      <c r="BM274" s="12"/>
      <c r="BN274" s="11"/>
      <c r="BO274" s="9"/>
      <c r="BP274" s="11"/>
      <c r="BQ274" s="9"/>
      <c r="BR274" s="43"/>
      <c r="BS274" s="9"/>
      <c r="BT274" s="11"/>
      <c r="BU274" s="25"/>
      <c r="BV274" s="25"/>
      <c r="BW274" s="25"/>
      <c r="BX274" s="25"/>
      <c r="BY274" s="25"/>
      <c r="BZ274" s="25"/>
      <c r="CA274" s="25"/>
      <c r="CB274" s="25"/>
    </row>
    <row r="275" spans="2:80" x14ac:dyDescent="0.2">
      <c r="B275" s="25"/>
      <c r="C275" s="1"/>
      <c r="D275" s="1"/>
      <c r="E275" s="1"/>
      <c r="F275" s="2"/>
      <c r="G275" s="6"/>
      <c r="H275" s="2"/>
      <c r="I275" s="2"/>
      <c r="J275" s="3"/>
      <c r="K275" s="3"/>
      <c r="L275" s="1"/>
      <c r="M275" s="1"/>
      <c r="N275" s="1"/>
      <c r="O275" s="40"/>
      <c r="P275" s="40"/>
      <c r="Q275" s="1"/>
      <c r="R275" s="1"/>
      <c r="S275" s="2"/>
      <c r="T275" s="3"/>
      <c r="U275" s="7"/>
      <c r="V275" s="7"/>
      <c r="W275" s="7"/>
      <c r="X275" s="40"/>
      <c r="Y275" s="1"/>
      <c r="Z275" s="1"/>
      <c r="AA275" s="2"/>
      <c r="AB275" s="6"/>
      <c r="AC275" s="2"/>
      <c r="AD275" s="40"/>
      <c r="AE275" s="1"/>
      <c r="AF275" s="2"/>
      <c r="AG275" s="9"/>
      <c r="AH275" s="12"/>
      <c r="AI275" s="12"/>
      <c r="AJ275" s="42"/>
      <c r="AK275" s="11"/>
      <c r="AL275" s="9"/>
      <c r="AM275" s="11"/>
      <c r="AN275" s="9"/>
      <c r="AO275" s="9"/>
      <c r="AP275" s="9"/>
      <c r="AQ275" s="50"/>
      <c r="AR275" s="11"/>
      <c r="AS275" s="49"/>
      <c r="AT275" s="12"/>
      <c r="AU275" s="9"/>
      <c r="AV275" s="9"/>
      <c r="AW275" s="9"/>
      <c r="AX275" s="9"/>
      <c r="AY275" s="12"/>
      <c r="AZ275" s="49"/>
      <c r="BA275" s="12"/>
      <c r="BB275" s="9"/>
      <c r="BC275" s="9"/>
      <c r="BD275" s="9"/>
      <c r="BE275" s="9"/>
      <c r="BF275" s="12"/>
      <c r="BG275" s="49"/>
      <c r="BH275" s="12"/>
      <c r="BI275" s="9"/>
      <c r="BJ275" s="9"/>
      <c r="BK275" s="9"/>
      <c r="BL275" s="50"/>
      <c r="BM275" s="12"/>
      <c r="BN275" s="11"/>
      <c r="BO275" s="9"/>
      <c r="BP275" s="11"/>
      <c r="BQ275" s="9"/>
      <c r="BR275" s="43"/>
      <c r="BS275" s="9"/>
      <c r="BT275" s="11"/>
      <c r="BU275" s="25"/>
      <c r="BV275" s="25"/>
      <c r="BW275" s="25"/>
      <c r="BX275" s="25"/>
      <c r="BY275" s="25"/>
      <c r="BZ275" s="25"/>
      <c r="CA275" s="25"/>
      <c r="CB275" s="25"/>
    </row>
    <row r="276" spans="2:80" x14ac:dyDescent="0.2">
      <c r="B276" s="25"/>
      <c r="C276" s="1"/>
      <c r="D276" s="1"/>
      <c r="E276" s="1"/>
      <c r="F276" s="2"/>
      <c r="G276" s="6"/>
      <c r="H276" s="2"/>
      <c r="I276" s="2"/>
      <c r="J276" s="3"/>
      <c r="K276" s="3"/>
      <c r="L276" s="1"/>
      <c r="M276" s="1"/>
      <c r="N276" s="1"/>
      <c r="O276" s="40"/>
      <c r="P276" s="40"/>
      <c r="Q276" s="1"/>
      <c r="R276" s="1"/>
      <c r="S276" s="2"/>
      <c r="T276" s="3"/>
      <c r="U276" s="7"/>
      <c r="V276" s="7"/>
      <c r="W276" s="7"/>
      <c r="X276" s="40"/>
      <c r="Y276" s="1"/>
      <c r="Z276" s="1"/>
      <c r="AA276" s="2"/>
      <c r="AB276" s="6"/>
      <c r="AC276" s="2"/>
      <c r="AD276" s="40"/>
      <c r="AE276" s="1"/>
      <c r="AF276" s="2"/>
      <c r="AG276" s="9"/>
      <c r="AH276" s="12"/>
      <c r="AI276" s="12"/>
      <c r="AJ276" s="42"/>
      <c r="AK276" s="11"/>
      <c r="AL276" s="9"/>
      <c r="AM276" s="11"/>
      <c r="AN276" s="9"/>
      <c r="AO276" s="9"/>
      <c r="AP276" s="9"/>
      <c r="AQ276" s="50"/>
      <c r="AR276" s="11"/>
      <c r="AS276" s="49"/>
      <c r="AT276" s="12"/>
      <c r="AU276" s="9"/>
      <c r="AV276" s="9"/>
      <c r="AW276" s="9"/>
      <c r="AX276" s="9"/>
      <c r="AY276" s="12"/>
      <c r="AZ276" s="49"/>
      <c r="BA276" s="12"/>
      <c r="BB276" s="9"/>
      <c r="BC276" s="9"/>
      <c r="BD276" s="9"/>
      <c r="BE276" s="9"/>
      <c r="BF276" s="12"/>
      <c r="BG276" s="49"/>
      <c r="BH276" s="12"/>
      <c r="BI276" s="9"/>
      <c r="BJ276" s="9"/>
      <c r="BK276" s="9"/>
      <c r="BL276" s="50"/>
      <c r="BM276" s="12"/>
      <c r="BN276" s="11"/>
      <c r="BO276" s="9"/>
      <c r="BP276" s="11"/>
      <c r="BQ276" s="9"/>
      <c r="BR276" s="43"/>
      <c r="BS276" s="9"/>
      <c r="BT276" s="11"/>
      <c r="BU276" s="25"/>
      <c r="BV276" s="25"/>
      <c r="BW276" s="25"/>
      <c r="BX276" s="25"/>
      <c r="BY276" s="25"/>
      <c r="BZ276" s="25"/>
      <c r="CA276" s="25"/>
      <c r="CB276" s="25"/>
    </row>
    <row r="277" spans="2:80" x14ac:dyDescent="0.2">
      <c r="B277" s="25"/>
      <c r="C277" s="1"/>
      <c r="D277" s="1"/>
      <c r="E277" s="1"/>
      <c r="F277" s="2"/>
      <c r="G277" s="6"/>
      <c r="H277" s="2"/>
      <c r="I277" s="2"/>
      <c r="J277" s="3"/>
      <c r="K277" s="3"/>
      <c r="L277" s="1"/>
      <c r="M277" s="1"/>
      <c r="N277" s="1"/>
      <c r="O277" s="40"/>
      <c r="P277" s="40"/>
      <c r="Q277" s="1"/>
      <c r="R277" s="1"/>
      <c r="S277" s="2"/>
      <c r="T277" s="3"/>
      <c r="U277" s="7"/>
      <c r="V277" s="7"/>
      <c r="W277" s="7"/>
      <c r="X277" s="40"/>
      <c r="Y277" s="1"/>
      <c r="Z277" s="1"/>
      <c r="AA277" s="2"/>
      <c r="AB277" s="6"/>
      <c r="AC277" s="2"/>
      <c r="AD277" s="40"/>
      <c r="AE277" s="1"/>
      <c r="AF277" s="2"/>
      <c r="AG277" s="9"/>
      <c r="AH277" s="12"/>
      <c r="AI277" s="12"/>
      <c r="AJ277" s="42"/>
      <c r="AK277" s="11"/>
      <c r="AL277" s="9"/>
      <c r="AM277" s="11"/>
      <c r="AN277" s="9"/>
      <c r="AO277" s="9"/>
      <c r="AP277" s="9"/>
      <c r="AQ277" s="50"/>
      <c r="AR277" s="11"/>
      <c r="AS277" s="49"/>
      <c r="AT277" s="12"/>
      <c r="AU277" s="9"/>
      <c r="AV277" s="9"/>
      <c r="AW277" s="9"/>
      <c r="AX277" s="9"/>
      <c r="AY277" s="12"/>
      <c r="AZ277" s="49"/>
      <c r="BA277" s="12"/>
      <c r="BB277" s="9"/>
      <c r="BC277" s="9"/>
      <c r="BD277" s="9"/>
      <c r="BE277" s="9"/>
      <c r="BF277" s="12"/>
      <c r="BG277" s="49"/>
      <c r="BH277" s="12"/>
      <c r="BI277" s="9"/>
      <c r="BJ277" s="9"/>
      <c r="BK277" s="9"/>
      <c r="BL277" s="50"/>
      <c r="BM277" s="12"/>
      <c r="BN277" s="11"/>
      <c r="BO277" s="9"/>
      <c r="BP277" s="11"/>
      <c r="BQ277" s="9"/>
      <c r="BR277" s="43"/>
      <c r="BS277" s="9"/>
      <c r="BT277" s="11"/>
      <c r="BU277" s="25"/>
      <c r="BV277" s="25"/>
      <c r="BW277" s="25"/>
      <c r="BX277" s="25"/>
      <c r="BY277" s="25"/>
      <c r="BZ277" s="25"/>
      <c r="CA277" s="25"/>
      <c r="CB277" s="25"/>
    </row>
    <row r="278" spans="2:80" x14ac:dyDescent="0.2">
      <c r="B278" s="25"/>
      <c r="C278" s="1"/>
      <c r="D278" s="1"/>
      <c r="E278" s="1"/>
      <c r="F278" s="2"/>
      <c r="G278" s="6"/>
      <c r="H278" s="2"/>
      <c r="I278" s="2"/>
      <c r="J278" s="3"/>
      <c r="K278" s="3"/>
      <c r="L278" s="1"/>
      <c r="M278" s="1"/>
      <c r="N278" s="1"/>
      <c r="O278" s="40"/>
      <c r="P278" s="40"/>
      <c r="Q278" s="1"/>
      <c r="R278" s="1"/>
      <c r="S278" s="2"/>
      <c r="T278" s="3"/>
      <c r="U278" s="7"/>
      <c r="V278" s="7"/>
      <c r="W278" s="7"/>
      <c r="X278" s="40"/>
      <c r="Y278" s="1"/>
      <c r="Z278" s="1"/>
      <c r="AA278" s="2"/>
      <c r="AB278" s="6"/>
      <c r="AC278" s="2"/>
      <c r="AD278" s="40"/>
      <c r="AE278" s="1"/>
      <c r="AF278" s="2"/>
      <c r="AG278" s="9"/>
      <c r="AH278" s="12"/>
      <c r="AI278" s="12"/>
      <c r="AJ278" s="42"/>
      <c r="AK278" s="11"/>
      <c r="AL278" s="9"/>
      <c r="AM278" s="11"/>
      <c r="AN278" s="9"/>
      <c r="AO278" s="9"/>
      <c r="AP278" s="9"/>
      <c r="AQ278" s="50"/>
      <c r="AR278" s="11"/>
      <c r="AS278" s="49"/>
      <c r="AT278" s="12"/>
      <c r="AU278" s="9"/>
      <c r="AV278" s="9"/>
      <c r="AW278" s="9"/>
      <c r="AX278" s="9"/>
      <c r="AY278" s="12"/>
      <c r="AZ278" s="49"/>
      <c r="BA278" s="12"/>
      <c r="BB278" s="9"/>
      <c r="BC278" s="9"/>
      <c r="BD278" s="9"/>
      <c r="BE278" s="9"/>
      <c r="BF278" s="12"/>
      <c r="BG278" s="49"/>
      <c r="BH278" s="12"/>
      <c r="BI278" s="9"/>
      <c r="BJ278" s="9"/>
      <c r="BK278" s="9"/>
      <c r="BL278" s="50"/>
      <c r="BM278" s="12"/>
      <c r="BN278" s="11"/>
      <c r="BO278" s="9"/>
      <c r="BP278" s="11"/>
      <c r="BQ278" s="9"/>
      <c r="BR278" s="43"/>
      <c r="BS278" s="9"/>
      <c r="BT278" s="11"/>
      <c r="BU278" s="25"/>
      <c r="BV278" s="25"/>
      <c r="BW278" s="25"/>
      <c r="BX278" s="25"/>
      <c r="BY278" s="25"/>
      <c r="BZ278" s="25"/>
      <c r="CA278" s="25"/>
      <c r="CB278" s="25"/>
    </row>
    <row r="279" spans="2:80" x14ac:dyDescent="0.2">
      <c r="B279" s="25"/>
      <c r="C279" s="1"/>
      <c r="D279" s="1"/>
      <c r="E279" s="1"/>
      <c r="F279" s="2"/>
      <c r="G279" s="6"/>
      <c r="H279" s="2"/>
      <c r="I279" s="2"/>
      <c r="J279" s="3"/>
      <c r="K279" s="3"/>
      <c r="L279" s="1"/>
      <c r="M279" s="1"/>
      <c r="N279" s="1"/>
      <c r="O279" s="40"/>
      <c r="P279" s="40"/>
      <c r="Q279" s="1"/>
      <c r="R279" s="1"/>
      <c r="S279" s="2"/>
      <c r="T279" s="3"/>
      <c r="U279" s="7"/>
      <c r="V279" s="7"/>
      <c r="W279" s="7"/>
      <c r="X279" s="40"/>
      <c r="Y279" s="1"/>
      <c r="Z279" s="1"/>
      <c r="AA279" s="2"/>
      <c r="AB279" s="6"/>
      <c r="AC279" s="2"/>
      <c r="AD279" s="40"/>
      <c r="AE279" s="1"/>
      <c r="AF279" s="2"/>
      <c r="AG279" s="9"/>
      <c r="AH279" s="12"/>
      <c r="AI279" s="12"/>
      <c r="AJ279" s="42"/>
      <c r="AK279" s="11"/>
      <c r="AL279" s="9"/>
      <c r="AM279" s="11"/>
      <c r="AN279" s="9"/>
      <c r="AO279" s="9"/>
      <c r="AP279" s="9"/>
      <c r="AQ279" s="50"/>
      <c r="AR279" s="11"/>
      <c r="AS279" s="49"/>
      <c r="AT279" s="12"/>
      <c r="AU279" s="9"/>
      <c r="AV279" s="9"/>
      <c r="AW279" s="9"/>
      <c r="AX279" s="9"/>
      <c r="AY279" s="12"/>
      <c r="AZ279" s="49"/>
      <c r="BA279" s="12"/>
      <c r="BB279" s="9"/>
      <c r="BC279" s="9"/>
      <c r="BD279" s="9"/>
      <c r="BE279" s="9"/>
      <c r="BF279" s="12"/>
      <c r="BG279" s="49"/>
      <c r="BH279" s="12"/>
      <c r="BI279" s="9"/>
      <c r="BJ279" s="9"/>
      <c r="BK279" s="9"/>
      <c r="BL279" s="50"/>
      <c r="BM279" s="12"/>
      <c r="BN279" s="11"/>
      <c r="BO279" s="9"/>
      <c r="BP279" s="11"/>
      <c r="BQ279" s="9"/>
      <c r="BR279" s="43"/>
      <c r="BS279" s="9"/>
      <c r="BT279" s="11"/>
      <c r="BU279" s="25"/>
      <c r="BV279" s="25"/>
      <c r="BW279" s="25"/>
      <c r="BX279" s="25"/>
      <c r="BY279" s="25"/>
      <c r="BZ279" s="25"/>
      <c r="CA279" s="25"/>
      <c r="CB279" s="25"/>
    </row>
    <row r="280" spans="2:80" x14ac:dyDescent="0.2">
      <c r="B280" s="25"/>
      <c r="C280" s="1"/>
      <c r="D280" s="1"/>
      <c r="E280" s="1"/>
      <c r="F280" s="2"/>
      <c r="G280" s="6"/>
      <c r="H280" s="2"/>
      <c r="I280" s="2"/>
      <c r="J280" s="3"/>
      <c r="K280" s="3"/>
      <c r="L280" s="1"/>
      <c r="M280" s="1"/>
      <c r="N280" s="1"/>
      <c r="O280" s="40"/>
      <c r="P280" s="40"/>
      <c r="Q280" s="1"/>
      <c r="R280" s="1"/>
      <c r="S280" s="2"/>
      <c r="T280" s="3"/>
      <c r="U280" s="7"/>
      <c r="V280" s="7"/>
      <c r="W280" s="7"/>
      <c r="X280" s="40"/>
      <c r="Y280" s="1"/>
      <c r="Z280" s="1"/>
      <c r="AA280" s="2"/>
      <c r="AB280" s="6"/>
      <c r="AC280" s="2"/>
      <c r="AD280" s="40"/>
      <c r="AE280" s="1"/>
      <c r="AF280" s="2"/>
      <c r="AG280" s="9"/>
      <c r="AH280" s="12"/>
      <c r="AI280" s="12"/>
      <c r="AJ280" s="42"/>
      <c r="AK280" s="11"/>
      <c r="AL280" s="9"/>
      <c r="AM280" s="11"/>
      <c r="AN280" s="9"/>
      <c r="AO280" s="9"/>
      <c r="AP280" s="9"/>
      <c r="AQ280" s="50"/>
      <c r="AR280" s="11"/>
      <c r="AS280" s="49"/>
      <c r="AT280" s="12"/>
      <c r="AU280" s="9"/>
      <c r="AV280" s="9"/>
      <c r="AW280" s="9"/>
      <c r="AX280" s="9"/>
      <c r="AY280" s="12"/>
      <c r="AZ280" s="49"/>
      <c r="BA280" s="12"/>
      <c r="BB280" s="9"/>
      <c r="BC280" s="9"/>
      <c r="BD280" s="9"/>
      <c r="BE280" s="9"/>
      <c r="BF280" s="12"/>
      <c r="BG280" s="49"/>
      <c r="BH280" s="12"/>
      <c r="BI280" s="9"/>
      <c r="BJ280" s="9"/>
      <c r="BK280" s="9"/>
      <c r="BL280" s="50"/>
      <c r="BM280" s="12"/>
      <c r="BN280" s="11"/>
      <c r="BO280" s="9"/>
      <c r="BP280" s="11"/>
      <c r="BQ280" s="9"/>
      <c r="BR280" s="43"/>
      <c r="BS280" s="9"/>
      <c r="BT280" s="11"/>
      <c r="BU280" s="25"/>
      <c r="BV280" s="25"/>
      <c r="BW280" s="25"/>
      <c r="BX280" s="25"/>
      <c r="BY280" s="25"/>
      <c r="BZ280" s="25"/>
      <c r="CA280" s="25"/>
      <c r="CB280" s="25"/>
    </row>
    <row r="281" spans="2:80" x14ac:dyDescent="0.2">
      <c r="B281" s="25"/>
      <c r="C281" s="1"/>
      <c r="D281" s="1"/>
      <c r="E281" s="1"/>
      <c r="F281" s="2"/>
      <c r="G281" s="6"/>
      <c r="H281" s="2"/>
      <c r="I281" s="2"/>
      <c r="J281" s="3"/>
      <c r="K281" s="3"/>
      <c r="L281" s="1"/>
      <c r="M281" s="1"/>
      <c r="N281" s="1"/>
      <c r="O281" s="40"/>
      <c r="P281" s="40"/>
      <c r="Q281" s="1"/>
      <c r="R281" s="1"/>
      <c r="S281" s="2"/>
      <c r="T281" s="3"/>
      <c r="U281" s="7"/>
      <c r="V281" s="7"/>
      <c r="W281" s="7"/>
      <c r="X281" s="40"/>
      <c r="Y281" s="1"/>
      <c r="Z281" s="1"/>
      <c r="AA281" s="2"/>
      <c r="AB281" s="6"/>
      <c r="AC281" s="2"/>
      <c r="AD281" s="40"/>
      <c r="AE281" s="1"/>
      <c r="AF281" s="2"/>
      <c r="AG281" s="9"/>
      <c r="AH281" s="12"/>
      <c r="AI281" s="12"/>
      <c r="AJ281" s="42"/>
      <c r="AK281" s="11"/>
      <c r="AL281" s="9"/>
      <c r="AM281" s="11"/>
      <c r="AN281" s="9"/>
      <c r="AO281" s="9"/>
      <c r="AP281" s="9"/>
      <c r="AQ281" s="50"/>
      <c r="AR281" s="11"/>
      <c r="AS281" s="49"/>
      <c r="AT281" s="12"/>
      <c r="AU281" s="9"/>
      <c r="AV281" s="9"/>
      <c r="AW281" s="9"/>
      <c r="AX281" s="9"/>
      <c r="AY281" s="12"/>
      <c r="AZ281" s="49"/>
      <c r="BA281" s="12"/>
      <c r="BB281" s="9"/>
      <c r="BC281" s="9"/>
      <c r="BD281" s="9"/>
      <c r="BE281" s="9"/>
      <c r="BF281" s="12"/>
      <c r="BG281" s="49"/>
      <c r="BH281" s="12"/>
      <c r="BI281" s="9"/>
      <c r="BJ281" s="9"/>
      <c r="BK281" s="9"/>
      <c r="BL281" s="50"/>
      <c r="BM281" s="12"/>
      <c r="BN281" s="11"/>
      <c r="BO281" s="9"/>
      <c r="BP281" s="11"/>
      <c r="BQ281" s="9"/>
      <c r="BR281" s="43"/>
      <c r="BS281" s="9"/>
      <c r="BT281" s="11"/>
      <c r="BU281" s="25"/>
      <c r="BV281" s="25"/>
      <c r="BW281" s="25"/>
      <c r="BX281" s="25"/>
      <c r="BY281" s="25"/>
      <c r="BZ281" s="25"/>
      <c r="CA281" s="25"/>
      <c r="CB281" s="25"/>
    </row>
    <row r="282" spans="2:80" x14ac:dyDescent="0.2">
      <c r="B282" s="25"/>
      <c r="C282" s="1"/>
      <c r="D282" s="1"/>
      <c r="E282" s="1"/>
      <c r="F282" s="2"/>
      <c r="G282" s="6"/>
      <c r="H282" s="2"/>
      <c r="I282" s="2"/>
      <c r="J282" s="3"/>
      <c r="K282" s="3"/>
      <c r="L282" s="1"/>
      <c r="M282" s="1"/>
      <c r="N282" s="1"/>
      <c r="O282" s="40"/>
      <c r="P282" s="40"/>
      <c r="Q282" s="1"/>
      <c r="R282" s="1"/>
      <c r="S282" s="2"/>
      <c r="T282" s="3"/>
      <c r="U282" s="7"/>
      <c r="V282" s="7"/>
      <c r="W282" s="7"/>
      <c r="X282" s="40"/>
      <c r="Y282" s="1"/>
      <c r="Z282" s="1"/>
      <c r="AA282" s="2"/>
      <c r="AB282" s="6"/>
      <c r="AC282" s="2"/>
      <c r="AD282" s="40"/>
      <c r="AE282" s="1"/>
      <c r="AF282" s="2"/>
      <c r="AG282" s="9"/>
      <c r="AH282" s="12"/>
      <c r="AI282" s="12"/>
      <c r="AJ282" s="42"/>
      <c r="AK282" s="11"/>
      <c r="AL282" s="9"/>
      <c r="AM282" s="11"/>
      <c r="AN282" s="9"/>
      <c r="AO282" s="9"/>
      <c r="AP282" s="9"/>
      <c r="AQ282" s="50"/>
      <c r="AR282" s="11"/>
      <c r="AS282" s="49"/>
      <c r="AT282" s="12"/>
      <c r="AU282" s="9"/>
      <c r="AV282" s="9"/>
      <c r="AW282" s="9"/>
      <c r="AX282" s="9"/>
      <c r="AY282" s="12"/>
      <c r="AZ282" s="49"/>
      <c r="BA282" s="12"/>
      <c r="BB282" s="9"/>
      <c r="BC282" s="9"/>
      <c r="BD282" s="9"/>
      <c r="BE282" s="9"/>
      <c r="BF282" s="12"/>
      <c r="BG282" s="49"/>
      <c r="BH282" s="12"/>
      <c r="BI282" s="9"/>
      <c r="BJ282" s="9"/>
      <c r="BK282" s="9"/>
      <c r="BL282" s="50"/>
      <c r="BM282" s="12"/>
      <c r="BN282" s="11"/>
      <c r="BO282" s="9"/>
      <c r="BP282" s="11"/>
      <c r="BQ282" s="9"/>
      <c r="BR282" s="43"/>
      <c r="BS282" s="9"/>
      <c r="BT282" s="11"/>
      <c r="BU282" s="25"/>
      <c r="BV282" s="25"/>
      <c r="BW282" s="25"/>
      <c r="BX282" s="25"/>
      <c r="BY282" s="25"/>
      <c r="BZ282" s="25"/>
      <c r="CA282" s="25"/>
      <c r="CB282" s="25"/>
    </row>
    <row r="283" spans="2:80" x14ac:dyDescent="0.2">
      <c r="B283" s="25"/>
      <c r="C283" s="1"/>
      <c r="D283" s="1"/>
      <c r="E283" s="1"/>
      <c r="F283" s="2"/>
      <c r="G283" s="6"/>
      <c r="H283" s="2"/>
      <c r="I283" s="2"/>
      <c r="J283" s="3"/>
      <c r="K283" s="3"/>
      <c r="L283" s="1"/>
      <c r="M283" s="1"/>
      <c r="N283" s="1"/>
      <c r="O283" s="40"/>
      <c r="P283" s="40"/>
      <c r="Q283" s="1"/>
      <c r="R283" s="1"/>
      <c r="S283" s="2"/>
      <c r="T283" s="3"/>
      <c r="U283" s="7"/>
      <c r="V283" s="7"/>
      <c r="W283" s="7"/>
      <c r="X283" s="40"/>
      <c r="Y283" s="1"/>
      <c r="Z283" s="1"/>
      <c r="AA283" s="2"/>
      <c r="AB283" s="6"/>
      <c r="AC283" s="2"/>
      <c r="AD283" s="40"/>
      <c r="AE283" s="1"/>
      <c r="AF283" s="2"/>
      <c r="AG283" s="9"/>
      <c r="AH283" s="12"/>
      <c r="AI283" s="12"/>
      <c r="AJ283" s="42"/>
      <c r="AK283" s="11"/>
      <c r="AL283" s="9"/>
      <c r="AM283" s="11"/>
      <c r="AN283" s="9"/>
      <c r="AO283" s="9"/>
      <c r="AP283" s="9"/>
      <c r="AQ283" s="50"/>
      <c r="AR283" s="11"/>
      <c r="AS283" s="49"/>
      <c r="AT283" s="12"/>
      <c r="AU283" s="9"/>
      <c r="AV283" s="9"/>
      <c r="AW283" s="9"/>
      <c r="AX283" s="9"/>
      <c r="AY283" s="12"/>
      <c r="AZ283" s="49"/>
      <c r="BA283" s="12"/>
      <c r="BB283" s="9"/>
      <c r="BC283" s="9"/>
      <c r="BD283" s="9"/>
      <c r="BE283" s="9"/>
      <c r="BF283" s="12"/>
      <c r="BG283" s="49"/>
      <c r="BH283" s="12"/>
      <c r="BI283" s="9"/>
      <c r="BJ283" s="9"/>
      <c r="BK283" s="9"/>
      <c r="BL283" s="50"/>
      <c r="BM283" s="12"/>
      <c r="BN283" s="11"/>
      <c r="BO283" s="9"/>
      <c r="BP283" s="11"/>
      <c r="BQ283" s="9"/>
      <c r="BR283" s="43"/>
      <c r="BS283" s="9"/>
      <c r="BT283" s="11"/>
      <c r="BU283" s="25"/>
      <c r="BV283" s="25"/>
      <c r="BW283" s="25"/>
      <c r="BX283" s="25"/>
      <c r="BY283" s="25"/>
      <c r="BZ283" s="25"/>
      <c r="CA283" s="25"/>
      <c r="CB283" s="25"/>
    </row>
    <row r="284" spans="2:80" x14ac:dyDescent="0.2">
      <c r="B284" s="25"/>
      <c r="C284" s="1"/>
      <c r="D284" s="1"/>
      <c r="E284" s="1"/>
      <c r="F284" s="2"/>
      <c r="G284" s="6"/>
      <c r="H284" s="2"/>
      <c r="I284" s="2"/>
      <c r="J284" s="3"/>
      <c r="K284" s="3"/>
      <c r="L284" s="1"/>
      <c r="M284" s="1"/>
      <c r="N284" s="1"/>
      <c r="O284" s="40"/>
      <c r="P284" s="40"/>
      <c r="Q284" s="1"/>
      <c r="R284" s="1"/>
      <c r="S284" s="2"/>
      <c r="T284" s="3"/>
      <c r="U284" s="7"/>
      <c r="V284" s="7"/>
      <c r="W284" s="7"/>
      <c r="X284" s="40"/>
      <c r="Y284" s="1"/>
      <c r="Z284" s="1"/>
      <c r="AA284" s="2"/>
      <c r="AB284" s="6"/>
      <c r="AC284" s="2"/>
      <c r="AD284" s="40"/>
      <c r="AE284" s="1"/>
      <c r="AF284" s="2"/>
      <c r="AG284" s="9"/>
      <c r="AH284" s="12"/>
      <c r="AI284" s="12"/>
      <c r="AJ284" s="42"/>
      <c r="AK284" s="11"/>
      <c r="AL284" s="9"/>
      <c r="AM284" s="11"/>
      <c r="AN284" s="9"/>
      <c r="AO284" s="9"/>
      <c r="AP284" s="9"/>
      <c r="AQ284" s="50"/>
      <c r="AR284" s="11"/>
      <c r="AS284" s="49"/>
      <c r="AT284" s="12"/>
      <c r="AU284" s="9"/>
      <c r="AV284" s="9"/>
      <c r="AW284" s="9"/>
      <c r="AX284" s="9"/>
      <c r="AY284" s="12"/>
      <c r="AZ284" s="49"/>
      <c r="BA284" s="12"/>
      <c r="BB284" s="9"/>
      <c r="BC284" s="9"/>
      <c r="BD284" s="9"/>
      <c r="BE284" s="9"/>
      <c r="BF284" s="12"/>
      <c r="BG284" s="49"/>
      <c r="BH284" s="12"/>
      <c r="BI284" s="9"/>
      <c r="BJ284" s="9"/>
      <c r="BK284" s="9"/>
      <c r="BL284" s="50"/>
      <c r="BM284" s="12"/>
      <c r="BN284" s="11"/>
      <c r="BO284" s="9"/>
      <c r="BP284" s="11"/>
      <c r="BQ284" s="9"/>
      <c r="BR284" s="43"/>
      <c r="BS284" s="9"/>
      <c r="BT284" s="11"/>
      <c r="BU284" s="25"/>
      <c r="BV284" s="25"/>
      <c r="BW284" s="25"/>
      <c r="BX284" s="25"/>
      <c r="BY284" s="25"/>
      <c r="BZ284" s="25"/>
      <c r="CA284" s="25"/>
      <c r="CB284" s="25"/>
    </row>
    <row r="285" spans="2:80" x14ac:dyDescent="0.2">
      <c r="B285" s="25"/>
      <c r="C285" s="1"/>
      <c r="D285" s="1"/>
      <c r="E285" s="1"/>
      <c r="F285" s="2"/>
      <c r="G285" s="6"/>
      <c r="H285" s="2"/>
      <c r="I285" s="2"/>
      <c r="J285" s="3"/>
      <c r="K285" s="3"/>
      <c r="L285" s="1"/>
      <c r="M285" s="1"/>
      <c r="N285" s="1"/>
      <c r="O285" s="40"/>
      <c r="P285" s="40"/>
      <c r="Q285" s="1"/>
      <c r="R285" s="1"/>
      <c r="S285" s="2"/>
      <c r="T285" s="3"/>
      <c r="U285" s="7"/>
      <c r="V285" s="7"/>
      <c r="W285" s="7"/>
      <c r="X285" s="40"/>
      <c r="Y285" s="1"/>
      <c r="Z285" s="1"/>
      <c r="AA285" s="2"/>
      <c r="AB285" s="6"/>
      <c r="AC285" s="2"/>
      <c r="AD285" s="40"/>
      <c r="AE285" s="1"/>
      <c r="AF285" s="2"/>
      <c r="AG285" s="9"/>
      <c r="AH285" s="12"/>
      <c r="AI285" s="12"/>
      <c r="AJ285" s="42"/>
      <c r="AK285" s="11"/>
      <c r="AL285" s="9"/>
      <c r="AM285" s="11"/>
      <c r="AN285" s="9"/>
      <c r="AO285" s="9"/>
      <c r="AP285" s="9"/>
      <c r="AQ285" s="50"/>
      <c r="AR285" s="11"/>
      <c r="AS285" s="49"/>
      <c r="AT285" s="12"/>
      <c r="AU285" s="9"/>
      <c r="AV285" s="9"/>
      <c r="AW285" s="9"/>
      <c r="AX285" s="9"/>
      <c r="AY285" s="12"/>
      <c r="AZ285" s="49"/>
      <c r="BA285" s="12"/>
      <c r="BB285" s="9"/>
      <c r="BC285" s="9"/>
      <c r="BD285" s="9"/>
      <c r="BE285" s="9"/>
      <c r="BF285" s="12"/>
      <c r="BG285" s="49"/>
      <c r="BH285" s="12"/>
      <c r="BI285" s="9"/>
      <c r="BJ285" s="9"/>
      <c r="BK285" s="9"/>
      <c r="BL285" s="50"/>
      <c r="BM285" s="12"/>
      <c r="BN285" s="11"/>
      <c r="BO285" s="9"/>
      <c r="BP285" s="11"/>
      <c r="BQ285" s="9"/>
      <c r="BR285" s="43"/>
      <c r="BS285" s="9"/>
      <c r="BT285" s="11"/>
      <c r="BU285" s="25"/>
      <c r="BV285" s="25"/>
      <c r="BW285" s="25"/>
      <c r="BX285" s="25"/>
      <c r="BY285" s="25"/>
      <c r="BZ285" s="25"/>
      <c r="CA285" s="25"/>
      <c r="CB285" s="25"/>
    </row>
    <row r="286" spans="2:80" x14ac:dyDescent="0.2">
      <c r="B286" s="25"/>
      <c r="C286" s="1"/>
      <c r="D286" s="1"/>
      <c r="E286" s="1"/>
      <c r="F286" s="2"/>
      <c r="G286" s="6"/>
      <c r="H286" s="2"/>
      <c r="I286" s="2"/>
      <c r="J286" s="3"/>
      <c r="K286" s="3"/>
      <c r="L286" s="1"/>
      <c r="M286" s="1"/>
      <c r="N286" s="1"/>
      <c r="O286" s="40"/>
      <c r="P286" s="40"/>
      <c r="Q286" s="1"/>
      <c r="R286" s="1"/>
      <c r="S286" s="2"/>
      <c r="T286" s="3"/>
      <c r="U286" s="7"/>
      <c r="V286" s="7"/>
      <c r="W286" s="7"/>
      <c r="X286" s="40"/>
      <c r="Y286" s="1"/>
      <c r="Z286" s="1"/>
      <c r="AA286" s="2"/>
      <c r="AB286" s="6"/>
      <c r="AC286" s="2"/>
      <c r="AD286" s="40"/>
      <c r="AE286" s="1"/>
      <c r="AF286" s="2"/>
      <c r="AG286" s="9"/>
      <c r="AH286" s="12"/>
      <c r="AI286" s="12"/>
      <c r="AJ286" s="42"/>
      <c r="AK286" s="11"/>
      <c r="AL286" s="9"/>
      <c r="AM286" s="11"/>
      <c r="AN286" s="9"/>
      <c r="AO286" s="9"/>
      <c r="AP286" s="9"/>
      <c r="AQ286" s="50"/>
      <c r="AR286" s="11"/>
      <c r="AS286" s="49"/>
      <c r="AT286" s="12"/>
      <c r="AU286" s="9"/>
      <c r="AV286" s="9"/>
      <c r="AW286" s="9"/>
      <c r="AX286" s="9"/>
      <c r="AY286" s="12"/>
      <c r="AZ286" s="49"/>
      <c r="BA286" s="12"/>
      <c r="BB286" s="9"/>
      <c r="BC286" s="9"/>
      <c r="BD286" s="9"/>
      <c r="BE286" s="9"/>
      <c r="BF286" s="12"/>
      <c r="BG286" s="49"/>
      <c r="BH286" s="12"/>
      <c r="BI286" s="9"/>
      <c r="BJ286" s="9"/>
      <c r="BK286" s="9"/>
      <c r="BL286" s="50"/>
      <c r="BM286" s="12"/>
      <c r="BN286" s="11"/>
      <c r="BO286" s="9"/>
      <c r="BP286" s="11"/>
      <c r="BQ286" s="9"/>
      <c r="BR286" s="43"/>
      <c r="BS286" s="9"/>
      <c r="BT286" s="11"/>
      <c r="BU286" s="25"/>
      <c r="BV286" s="25"/>
      <c r="BW286" s="25"/>
      <c r="BX286" s="25"/>
      <c r="BY286" s="25"/>
      <c r="BZ286" s="25"/>
      <c r="CA286" s="25"/>
      <c r="CB286" s="25"/>
    </row>
    <row r="287" spans="2:80" x14ac:dyDescent="0.2">
      <c r="B287" s="25"/>
      <c r="C287" s="1"/>
      <c r="D287" s="1"/>
      <c r="E287" s="1"/>
      <c r="F287" s="2"/>
      <c r="G287" s="6"/>
      <c r="H287" s="2"/>
      <c r="I287" s="2"/>
      <c r="J287" s="3"/>
      <c r="K287" s="3"/>
      <c r="L287" s="1"/>
      <c r="M287" s="1"/>
      <c r="N287" s="1"/>
      <c r="O287" s="40"/>
      <c r="P287" s="40"/>
      <c r="Q287" s="1"/>
      <c r="R287" s="1"/>
      <c r="S287" s="2"/>
      <c r="T287" s="3"/>
      <c r="U287" s="7"/>
      <c r="V287" s="7"/>
      <c r="W287" s="7"/>
      <c r="X287" s="40"/>
      <c r="Y287" s="1"/>
      <c r="Z287" s="1"/>
      <c r="AA287" s="2"/>
      <c r="AB287" s="6"/>
      <c r="AC287" s="2"/>
      <c r="AD287" s="40"/>
      <c r="AE287" s="1"/>
      <c r="AF287" s="2"/>
      <c r="AG287" s="9"/>
      <c r="AH287" s="12"/>
      <c r="AI287" s="12"/>
      <c r="AJ287" s="42"/>
      <c r="AK287" s="11"/>
      <c r="AL287" s="9"/>
      <c r="AM287" s="11"/>
      <c r="AN287" s="9"/>
      <c r="AO287" s="9"/>
      <c r="AP287" s="9"/>
      <c r="AQ287" s="50"/>
      <c r="AR287" s="11"/>
      <c r="AS287" s="49"/>
      <c r="AT287" s="12"/>
      <c r="AU287" s="9"/>
      <c r="AV287" s="9"/>
      <c r="AW287" s="9"/>
      <c r="AX287" s="9"/>
      <c r="AY287" s="12"/>
      <c r="AZ287" s="49"/>
      <c r="BA287" s="12"/>
      <c r="BB287" s="9"/>
      <c r="BC287" s="9"/>
      <c r="BD287" s="9"/>
      <c r="BE287" s="9"/>
      <c r="BF287" s="12"/>
      <c r="BG287" s="49"/>
      <c r="BH287" s="12"/>
      <c r="BI287" s="9"/>
      <c r="BJ287" s="9"/>
      <c r="BK287" s="9"/>
      <c r="BL287" s="50"/>
      <c r="BM287" s="12"/>
      <c r="BN287" s="11"/>
      <c r="BO287" s="9"/>
      <c r="BP287" s="11"/>
      <c r="BQ287" s="9"/>
      <c r="BR287" s="43"/>
      <c r="BS287" s="9"/>
      <c r="BT287" s="11"/>
      <c r="BU287" s="25"/>
      <c r="BV287" s="25"/>
      <c r="BW287" s="25"/>
      <c r="BX287" s="25"/>
      <c r="BY287" s="25"/>
      <c r="BZ287" s="25"/>
      <c r="CA287" s="25"/>
      <c r="CB287" s="25"/>
    </row>
    <row r="288" spans="2:80" x14ac:dyDescent="0.2">
      <c r="B288" s="25"/>
      <c r="C288" s="1"/>
      <c r="D288" s="1"/>
      <c r="E288" s="1"/>
      <c r="F288" s="2"/>
      <c r="G288" s="6"/>
      <c r="H288" s="2"/>
      <c r="I288" s="2"/>
      <c r="J288" s="3"/>
      <c r="K288" s="3"/>
      <c r="L288" s="1"/>
      <c r="M288" s="1"/>
      <c r="N288" s="1"/>
      <c r="O288" s="40"/>
      <c r="P288" s="40"/>
      <c r="Q288" s="1"/>
      <c r="R288" s="1"/>
      <c r="S288" s="2"/>
      <c r="T288" s="3"/>
      <c r="U288" s="7"/>
      <c r="V288" s="7"/>
      <c r="W288" s="7"/>
      <c r="X288" s="40"/>
      <c r="Y288" s="1"/>
      <c r="Z288" s="1"/>
      <c r="AA288" s="2"/>
      <c r="AB288" s="6"/>
      <c r="AC288" s="2"/>
      <c r="AD288" s="40"/>
      <c r="AE288" s="1"/>
      <c r="AF288" s="2"/>
      <c r="AG288" s="9"/>
      <c r="AH288" s="12"/>
      <c r="AI288" s="12"/>
      <c r="AJ288" s="42"/>
      <c r="AK288" s="11"/>
      <c r="AL288" s="9"/>
      <c r="AM288" s="11"/>
      <c r="AN288" s="9"/>
      <c r="AO288" s="9"/>
      <c r="AP288" s="9"/>
      <c r="AQ288" s="50"/>
      <c r="AR288" s="11"/>
      <c r="AS288" s="49"/>
      <c r="AT288" s="12"/>
      <c r="AU288" s="9"/>
      <c r="AV288" s="9"/>
      <c r="AW288" s="9"/>
      <c r="AX288" s="9"/>
      <c r="AY288" s="12"/>
      <c r="AZ288" s="49"/>
      <c r="BA288" s="12"/>
      <c r="BB288" s="9"/>
      <c r="BC288" s="9"/>
      <c r="BD288" s="9"/>
      <c r="BE288" s="9"/>
      <c r="BF288" s="12"/>
      <c r="BG288" s="49"/>
      <c r="BH288" s="12"/>
      <c r="BI288" s="9"/>
      <c r="BJ288" s="9"/>
      <c r="BK288" s="9"/>
      <c r="BL288" s="50"/>
      <c r="BM288" s="12"/>
      <c r="BN288" s="11"/>
      <c r="BO288" s="9"/>
      <c r="BP288" s="11"/>
      <c r="BQ288" s="9"/>
      <c r="BR288" s="43"/>
      <c r="BS288" s="9"/>
      <c r="BT288" s="11"/>
      <c r="BU288" s="25"/>
      <c r="BV288" s="25"/>
      <c r="BW288" s="25"/>
      <c r="BX288" s="25"/>
      <c r="BY288" s="25"/>
      <c r="BZ288" s="25"/>
      <c r="CA288" s="25"/>
      <c r="CB288" s="25"/>
    </row>
    <row r="289" spans="2:80" x14ac:dyDescent="0.2">
      <c r="B289" s="25"/>
      <c r="C289" s="1"/>
      <c r="D289" s="1"/>
      <c r="E289" s="1"/>
      <c r="F289" s="2"/>
      <c r="G289" s="6"/>
      <c r="H289" s="2"/>
      <c r="I289" s="2"/>
      <c r="J289" s="3"/>
      <c r="K289" s="3"/>
      <c r="L289" s="1"/>
      <c r="M289" s="1"/>
      <c r="N289" s="1"/>
      <c r="O289" s="40"/>
      <c r="P289" s="40"/>
      <c r="Q289" s="1"/>
      <c r="R289" s="1"/>
      <c r="S289" s="2"/>
      <c r="T289" s="3"/>
      <c r="U289" s="7"/>
      <c r="V289" s="7"/>
      <c r="W289" s="7"/>
      <c r="X289" s="40"/>
      <c r="Y289" s="1"/>
      <c r="Z289" s="1"/>
      <c r="AA289" s="2"/>
      <c r="AB289" s="6"/>
      <c r="AC289" s="2"/>
      <c r="AD289" s="40"/>
      <c r="AE289" s="1"/>
      <c r="AF289" s="2"/>
      <c r="AG289" s="9"/>
      <c r="AH289" s="12"/>
      <c r="AI289" s="12"/>
      <c r="AJ289" s="42"/>
      <c r="AK289" s="11"/>
      <c r="AL289" s="9"/>
      <c r="AM289" s="11"/>
      <c r="AN289" s="9"/>
      <c r="AO289" s="9"/>
      <c r="AP289" s="9"/>
      <c r="AQ289" s="50"/>
      <c r="AR289" s="11"/>
      <c r="AS289" s="49"/>
      <c r="AT289" s="12"/>
      <c r="AU289" s="9"/>
      <c r="AV289" s="9"/>
      <c r="AW289" s="9"/>
      <c r="AX289" s="9"/>
      <c r="AY289" s="12"/>
      <c r="AZ289" s="49"/>
      <c r="BA289" s="12"/>
      <c r="BB289" s="9"/>
      <c r="BC289" s="9"/>
      <c r="BD289" s="9"/>
      <c r="BE289" s="9"/>
      <c r="BF289" s="12"/>
      <c r="BG289" s="49"/>
      <c r="BH289" s="12"/>
      <c r="BI289" s="9"/>
      <c r="BJ289" s="9"/>
      <c r="BK289" s="9"/>
      <c r="BL289" s="50"/>
      <c r="BM289" s="12"/>
      <c r="BN289" s="11"/>
      <c r="BO289" s="9"/>
      <c r="BP289" s="11"/>
      <c r="BQ289" s="9"/>
      <c r="BR289" s="43"/>
      <c r="BS289" s="9"/>
      <c r="BT289" s="11"/>
      <c r="BU289" s="25"/>
      <c r="BV289" s="25"/>
      <c r="BW289" s="25"/>
      <c r="BX289" s="25"/>
      <c r="BY289" s="25"/>
      <c r="BZ289" s="25"/>
      <c r="CA289" s="25"/>
      <c r="CB289" s="25"/>
    </row>
    <row r="290" spans="2:80" x14ac:dyDescent="0.2">
      <c r="B290" s="25"/>
      <c r="C290" s="1"/>
      <c r="D290" s="1"/>
      <c r="E290" s="1"/>
      <c r="F290" s="2"/>
      <c r="G290" s="6"/>
      <c r="H290" s="2"/>
      <c r="I290" s="2"/>
      <c r="J290" s="3"/>
      <c r="K290" s="3"/>
      <c r="L290" s="1"/>
      <c r="M290" s="1"/>
      <c r="N290" s="1"/>
      <c r="O290" s="40"/>
      <c r="P290" s="40"/>
      <c r="Q290" s="1"/>
      <c r="R290" s="1"/>
      <c r="S290" s="2"/>
      <c r="T290" s="3"/>
      <c r="U290" s="7"/>
      <c r="V290" s="7"/>
      <c r="W290" s="7"/>
      <c r="X290" s="40"/>
      <c r="Y290" s="1"/>
      <c r="Z290" s="1"/>
      <c r="AA290" s="2"/>
      <c r="AB290" s="6"/>
      <c r="AC290" s="2"/>
      <c r="AD290" s="40"/>
      <c r="AE290" s="1"/>
      <c r="AF290" s="2"/>
      <c r="AG290" s="9"/>
      <c r="AH290" s="12"/>
      <c r="AI290" s="12"/>
      <c r="AJ290" s="42"/>
      <c r="AK290" s="11"/>
      <c r="AL290" s="9"/>
      <c r="AM290" s="11"/>
      <c r="AN290" s="9"/>
      <c r="AO290" s="9"/>
      <c r="AP290" s="9"/>
      <c r="AQ290" s="50"/>
      <c r="AR290" s="11"/>
      <c r="AS290" s="49"/>
      <c r="AT290" s="12"/>
      <c r="AU290" s="9"/>
      <c r="AV290" s="9"/>
      <c r="AW290" s="9"/>
      <c r="AX290" s="9"/>
      <c r="AY290" s="12"/>
      <c r="AZ290" s="49"/>
      <c r="BA290" s="12"/>
      <c r="BB290" s="9"/>
      <c r="BC290" s="9"/>
      <c r="BD290" s="9"/>
      <c r="BE290" s="9"/>
      <c r="BF290" s="12"/>
      <c r="BG290" s="49"/>
      <c r="BH290" s="12"/>
      <c r="BI290" s="9"/>
      <c r="BJ290" s="9"/>
      <c r="BK290" s="9"/>
      <c r="BL290" s="50"/>
      <c r="BM290" s="12"/>
      <c r="BN290" s="11"/>
      <c r="BO290" s="9"/>
      <c r="BP290" s="11"/>
      <c r="BQ290" s="9"/>
      <c r="BR290" s="43"/>
      <c r="BS290" s="9"/>
      <c r="BT290" s="11"/>
      <c r="BU290" s="25"/>
      <c r="BV290" s="25"/>
      <c r="BW290" s="25"/>
      <c r="BX290" s="25"/>
      <c r="BY290" s="25"/>
      <c r="BZ290" s="25"/>
      <c r="CA290" s="25"/>
      <c r="CB290" s="25"/>
    </row>
    <row r="291" spans="2:80" x14ac:dyDescent="0.2">
      <c r="B291" s="25"/>
      <c r="C291" s="1"/>
      <c r="D291" s="1"/>
      <c r="E291" s="1"/>
      <c r="F291" s="2"/>
      <c r="G291" s="6"/>
      <c r="H291" s="2"/>
      <c r="I291" s="2"/>
      <c r="J291" s="3"/>
      <c r="K291" s="3"/>
      <c r="L291" s="1"/>
      <c r="M291" s="1"/>
      <c r="N291" s="1"/>
      <c r="O291" s="40"/>
      <c r="P291" s="40"/>
      <c r="Q291" s="1"/>
      <c r="R291" s="1"/>
      <c r="S291" s="2"/>
      <c r="T291" s="3"/>
      <c r="U291" s="7"/>
      <c r="V291" s="7"/>
      <c r="W291" s="7"/>
      <c r="X291" s="40"/>
      <c r="Y291" s="1"/>
      <c r="Z291" s="1"/>
      <c r="AA291" s="2"/>
      <c r="AB291" s="6"/>
      <c r="AC291" s="2"/>
      <c r="AD291" s="40"/>
      <c r="AE291" s="1"/>
      <c r="AF291" s="2"/>
      <c r="AG291" s="9"/>
      <c r="AH291" s="12"/>
      <c r="AI291" s="12"/>
      <c r="AJ291" s="42"/>
      <c r="AK291" s="11"/>
      <c r="AL291" s="9"/>
      <c r="AM291" s="11"/>
      <c r="AN291" s="9"/>
      <c r="AO291" s="9"/>
      <c r="AP291" s="9"/>
      <c r="AQ291" s="50"/>
      <c r="AR291" s="11"/>
      <c r="AS291" s="49"/>
      <c r="AT291" s="12"/>
      <c r="AU291" s="9"/>
      <c r="AV291" s="9"/>
      <c r="AW291" s="9"/>
      <c r="AX291" s="9"/>
      <c r="AY291" s="12"/>
      <c r="AZ291" s="49"/>
      <c r="BA291" s="12"/>
      <c r="BB291" s="9"/>
      <c r="BC291" s="9"/>
      <c r="BD291" s="9"/>
      <c r="BE291" s="9"/>
      <c r="BF291" s="12"/>
      <c r="BG291" s="49"/>
      <c r="BH291" s="12"/>
      <c r="BI291" s="9"/>
      <c r="BJ291" s="9"/>
      <c r="BK291" s="9"/>
      <c r="BL291" s="50"/>
      <c r="BM291" s="12"/>
      <c r="BN291" s="11"/>
      <c r="BO291" s="9"/>
      <c r="BP291" s="11"/>
      <c r="BQ291" s="9"/>
      <c r="BR291" s="43"/>
      <c r="BS291" s="9"/>
      <c r="BT291" s="11"/>
      <c r="BU291" s="25"/>
      <c r="BV291" s="25"/>
      <c r="BW291" s="25"/>
      <c r="BX291" s="25"/>
      <c r="BY291" s="25"/>
      <c r="BZ291" s="25"/>
      <c r="CA291" s="25"/>
      <c r="CB291" s="25"/>
    </row>
    <row r="292" spans="2:80" x14ac:dyDescent="0.2">
      <c r="B292" s="25"/>
      <c r="C292" s="1"/>
      <c r="D292" s="1"/>
      <c r="E292" s="1"/>
      <c r="F292" s="2"/>
      <c r="G292" s="6"/>
      <c r="H292" s="2"/>
      <c r="I292" s="2"/>
      <c r="J292" s="3"/>
      <c r="K292" s="3"/>
      <c r="L292" s="1"/>
      <c r="M292" s="1"/>
      <c r="N292" s="1"/>
      <c r="O292" s="40"/>
      <c r="P292" s="40"/>
      <c r="Q292" s="1"/>
      <c r="R292" s="1"/>
      <c r="S292" s="2"/>
      <c r="T292" s="3"/>
      <c r="U292" s="7"/>
      <c r="V292" s="7"/>
      <c r="W292" s="7"/>
      <c r="X292" s="40"/>
      <c r="Y292" s="1"/>
      <c r="Z292" s="1"/>
      <c r="AA292" s="2"/>
      <c r="AB292" s="6"/>
      <c r="AC292" s="2"/>
      <c r="AD292" s="40"/>
      <c r="AE292" s="1"/>
      <c r="AF292" s="2"/>
      <c r="AG292" s="9"/>
      <c r="AH292" s="12"/>
      <c r="AI292" s="12"/>
      <c r="AJ292" s="42"/>
      <c r="AK292" s="11"/>
      <c r="AL292" s="9"/>
      <c r="AM292" s="11"/>
      <c r="AN292" s="9"/>
      <c r="AO292" s="9"/>
      <c r="AP292" s="9"/>
      <c r="AQ292" s="50"/>
      <c r="AR292" s="11"/>
      <c r="AS292" s="49"/>
      <c r="AT292" s="12"/>
      <c r="AU292" s="9"/>
      <c r="AV292" s="9"/>
      <c r="AW292" s="9"/>
      <c r="AX292" s="9"/>
      <c r="AY292" s="12"/>
      <c r="AZ292" s="49"/>
      <c r="BA292" s="12"/>
      <c r="BB292" s="9"/>
      <c r="BC292" s="9"/>
      <c r="BD292" s="9"/>
      <c r="BE292" s="9"/>
      <c r="BF292" s="12"/>
      <c r="BG292" s="49"/>
      <c r="BH292" s="12"/>
      <c r="BI292" s="9"/>
      <c r="BJ292" s="9"/>
      <c r="BK292" s="9"/>
      <c r="BL292" s="50"/>
      <c r="BM292" s="12"/>
      <c r="BN292" s="11"/>
      <c r="BO292" s="9"/>
      <c r="BP292" s="11"/>
      <c r="BQ292" s="9"/>
      <c r="BR292" s="43"/>
      <c r="BS292" s="9"/>
      <c r="BT292" s="11"/>
      <c r="BU292" s="25"/>
      <c r="BV292" s="25"/>
      <c r="BW292" s="25"/>
      <c r="BX292" s="25"/>
      <c r="BY292" s="25"/>
      <c r="BZ292" s="25"/>
      <c r="CA292" s="25"/>
      <c r="CB292" s="25"/>
    </row>
    <row r="293" spans="2:80" x14ac:dyDescent="0.2">
      <c r="B293" s="25"/>
      <c r="C293" s="1"/>
      <c r="D293" s="1"/>
      <c r="E293" s="1"/>
      <c r="F293" s="2"/>
      <c r="G293" s="6"/>
      <c r="H293" s="2"/>
      <c r="I293" s="2"/>
      <c r="J293" s="3"/>
      <c r="K293" s="3"/>
      <c r="L293" s="1"/>
      <c r="M293" s="1"/>
      <c r="N293" s="1"/>
      <c r="O293" s="40"/>
      <c r="P293" s="40"/>
      <c r="Q293" s="1"/>
      <c r="R293" s="1"/>
      <c r="S293" s="2"/>
      <c r="T293" s="3"/>
      <c r="U293" s="7"/>
      <c r="V293" s="7"/>
      <c r="W293" s="7"/>
      <c r="X293" s="40"/>
      <c r="Y293" s="1"/>
      <c r="Z293" s="1"/>
      <c r="AA293" s="2"/>
      <c r="AB293" s="6"/>
      <c r="AC293" s="2"/>
      <c r="AD293" s="40"/>
      <c r="AE293" s="1"/>
      <c r="AF293" s="2"/>
      <c r="AG293" s="9"/>
      <c r="AH293" s="12"/>
      <c r="AI293" s="12"/>
      <c r="AJ293" s="42"/>
      <c r="AK293" s="11"/>
      <c r="AL293" s="9"/>
      <c r="AM293" s="11"/>
      <c r="AN293" s="9"/>
      <c r="AO293" s="9"/>
      <c r="AP293" s="9"/>
      <c r="AQ293" s="50"/>
      <c r="AR293" s="11"/>
      <c r="AS293" s="49"/>
      <c r="AT293" s="12"/>
      <c r="AU293" s="9"/>
      <c r="AV293" s="9"/>
      <c r="AW293" s="9"/>
      <c r="AX293" s="9"/>
      <c r="AY293" s="12"/>
      <c r="AZ293" s="49"/>
      <c r="BA293" s="12"/>
      <c r="BB293" s="9"/>
      <c r="BC293" s="9"/>
      <c r="BD293" s="9"/>
      <c r="BE293" s="9"/>
      <c r="BF293" s="12"/>
      <c r="BG293" s="49"/>
      <c r="BH293" s="12"/>
      <c r="BI293" s="9"/>
      <c r="BJ293" s="9"/>
      <c r="BK293" s="9"/>
      <c r="BL293" s="50"/>
      <c r="BM293" s="12"/>
      <c r="BN293" s="11"/>
      <c r="BO293" s="9"/>
      <c r="BP293" s="11"/>
      <c r="BQ293" s="9"/>
      <c r="BR293" s="43"/>
      <c r="BS293" s="9"/>
      <c r="BT293" s="11"/>
      <c r="BU293" s="25"/>
      <c r="BV293" s="25"/>
      <c r="BW293" s="25"/>
      <c r="BX293" s="25"/>
      <c r="BY293" s="25"/>
      <c r="BZ293" s="25"/>
      <c r="CA293" s="25"/>
      <c r="CB293" s="25"/>
    </row>
    <row r="294" spans="2:80" x14ac:dyDescent="0.2">
      <c r="B294" s="25"/>
      <c r="C294" s="1"/>
      <c r="D294" s="1"/>
      <c r="E294" s="1"/>
      <c r="F294" s="2"/>
      <c r="G294" s="6"/>
      <c r="H294" s="2"/>
      <c r="I294" s="2"/>
      <c r="J294" s="3"/>
      <c r="K294" s="3"/>
      <c r="L294" s="1"/>
      <c r="M294" s="1"/>
      <c r="N294" s="1"/>
      <c r="O294" s="40"/>
      <c r="P294" s="40"/>
      <c r="Q294" s="1"/>
      <c r="R294" s="1"/>
      <c r="S294" s="2"/>
      <c r="T294" s="3"/>
      <c r="U294" s="7"/>
      <c r="V294" s="7"/>
      <c r="W294" s="7"/>
      <c r="X294" s="40"/>
      <c r="Y294" s="1"/>
      <c r="Z294" s="1"/>
      <c r="AA294" s="2"/>
      <c r="AB294" s="6"/>
      <c r="AC294" s="2"/>
      <c r="AD294" s="40"/>
      <c r="AE294" s="1"/>
      <c r="AF294" s="2"/>
      <c r="AG294" s="9"/>
      <c r="AH294" s="12"/>
      <c r="AI294" s="12"/>
      <c r="AJ294" s="42"/>
      <c r="AK294" s="11"/>
      <c r="AL294" s="9"/>
      <c r="AM294" s="11"/>
      <c r="AN294" s="9"/>
      <c r="AO294" s="9"/>
      <c r="AP294" s="9"/>
      <c r="AQ294" s="50"/>
      <c r="AR294" s="11"/>
      <c r="AS294" s="49"/>
      <c r="AT294" s="12"/>
      <c r="AU294" s="9"/>
      <c r="AV294" s="9"/>
      <c r="AW294" s="9"/>
      <c r="AX294" s="9"/>
      <c r="AY294" s="12"/>
      <c r="AZ294" s="49"/>
      <c r="BA294" s="12"/>
      <c r="BB294" s="9"/>
      <c r="BC294" s="9"/>
      <c r="BD294" s="9"/>
      <c r="BE294" s="9"/>
      <c r="BF294" s="12"/>
      <c r="BG294" s="49"/>
      <c r="BH294" s="12"/>
      <c r="BI294" s="9"/>
      <c r="BJ294" s="9"/>
      <c r="BK294" s="9"/>
      <c r="BL294" s="50"/>
      <c r="BM294" s="12"/>
      <c r="BN294" s="11"/>
      <c r="BO294" s="9"/>
      <c r="BP294" s="11"/>
      <c r="BQ294" s="9"/>
      <c r="BR294" s="43"/>
      <c r="BS294" s="9"/>
      <c r="BT294" s="11"/>
      <c r="BU294" s="25"/>
      <c r="BV294" s="25"/>
      <c r="BW294" s="25"/>
      <c r="BX294" s="25"/>
      <c r="BY294" s="25"/>
      <c r="BZ294" s="25"/>
      <c r="CA294" s="25"/>
      <c r="CB294" s="25"/>
    </row>
    <row r="295" spans="2:80" x14ac:dyDescent="0.2">
      <c r="B295" s="25"/>
      <c r="C295" s="1"/>
      <c r="D295" s="1"/>
      <c r="E295" s="1"/>
      <c r="F295" s="2"/>
      <c r="G295" s="6"/>
      <c r="H295" s="2"/>
      <c r="I295" s="2"/>
      <c r="J295" s="3"/>
      <c r="K295" s="3"/>
      <c r="L295" s="1"/>
      <c r="M295" s="1"/>
      <c r="N295" s="1"/>
      <c r="O295" s="40"/>
      <c r="P295" s="40"/>
      <c r="Q295" s="1"/>
      <c r="R295" s="1"/>
      <c r="S295" s="2"/>
      <c r="T295" s="3"/>
      <c r="U295" s="7"/>
      <c r="V295" s="7"/>
      <c r="W295" s="7"/>
      <c r="X295" s="40"/>
      <c r="Y295" s="1"/>
      <c r="Z295" s="1"/>
      <c r="AA295" s="2"/>
      <c r="AB295" s="6"/>
      <c r="AC295" s="2"/>
      <c r="AD295" s="40"/>
      <c r="AE295" s="1"/>
      <c r="AF295" s="2"/>
      <c r="AG295" s="9"/>
      <c r="AH295" s="12"/>
      <c r="AI295" s="12"/>
      <c r="AJ295" s="42"/>
      <c r="AK295" s="11"/>
      <c r="AL295" s="9"/>
      <c r="AM295" s="11"/>
      <c r="AN295" s="9"/>
      <c r="AO295" s="9"/>
      <c r="AP295" s="9"/>
      <c r="AQ295" s="50"/>
      <c r="AR295" s="11"/>
      <c r="AS295" s="49"/>
      <c r="AT295" s="12"/>
      <c r="AU295" s="9"/>
      <c r="AV295" s="9"/>
      <c r="AW295" s="9"/>
      <c r="AX295" s="9"/>
      <c r="AY295" s="12"/>
      <c r="AZ295" s="49"/>
      <c r="BA295" s="12"/>
      <c r="BB295" s="9"/>
      <c r="BC295" s="9"/>
      <c r="BD295" s="9"/>
      <c r="BE295" s="9"/>
      <c r="BF295" s="12"/>
      <c r="BG295" s="49"/>
      <c r="BH295" s="12"/>
      <c r="BI295" s="9"/>
      <c r="BJ295" s="9"/>
      <c r="BK295" s="9"/>
      <c r="BL295" s="50"/>
      <c r="BM295" s="12"/>
      <c r="BN295" s="11"/>
      <c r="BO295" s="9"/>
      <c r="BP295" s="11"/>
      <c r="BQ295" s="9"/>
      <c r="BR295" s="43"/>
      <c r="BS295" s="9"/>
      <c r="BT295" s="11"/>
      <c r="BU295" s="25"/>
      <c r="BV295" s="25"/>
      <c r="BW295" s="25"/>
      <c r="BX295" s="25"/>
      <c r="BY295" s="25"/>
      <c r="BZ295" s="25"/>
      <c r="CA295" s="25"/>
      <c r="CB295" s="25"/>
    </row>
    <row r="296" spans="2:80" x14ac:dyDescent="0.2">
      <c r="B296" s="25"/>
      <c r="C296" s="1"/>
      <c r="D296" s="1"/>
      <c r="E296" s="1"/>
      <c r="F296" s="2"/>
      <c r="G296" s="6"/>
      <c r="H296" s="2"/>
      <c r="I296" s="2"/>
      <c r="J296" s="3"/>
      <c r="K296" s="3"/>
      <c r="L296" s="1"/>
      <c r="M296" s="1"/>
      <c r="N296" s="1"/>
      <c r="O296" s="40"/>
      <c r="P296" s="40"/>
      <c r="Q296" s="1"/>
      <c r="R296" s="1"/>
      <c r="S296" s="2"/>
      <c r="T296" s="3"/>
      <c r="U296" s="7"/>
      <c r="V296" s="7"/>
      <c r="W296" s="7"/>
      <c r="X296" s="40"/>
      <c r="Y296" s="1"/>
      <c r="Z296" s="1"/>
      <c r="AA296" s="2"/>
      <c r="AB296" s="6"/>
      <c r="AC296" s="2"/>
      <c r="AD296" s="40"/>
      <c r="AE296" s="1"/>
      <c r="AF296" s="2"/>
      <c r="AG296" s="9"/>
      <c r="AH296" s="12"/>
      <c r="AI296" s="12"/>
      <c r="AJ296" s="42"/>
      <c r="AK296" s="11"/>
      <c r="AL296" s="9"/>
      <c r="AM296" s="11"/>
      <c r="AN296" s="9"/>
      <c r="AO296" s="9"/>
      <c r="AP296" s="9"/>
      <c r="AQ296" s="50"/>
      <c r="AR296" s="11"/>
      <c r="AS296" s="49"/>
      <c r="AT296" s="12"/>
      <c r="AU296" s="9"/>
      <c r="AV296" s="9"/>
      <c r="AW296" s="9"/>
      <c r="AX296" s="9"/>
      <c r="AY296" s="12"/>
      <c r="AZ296" s="49"/>
      <c r="BA296" s="12"/>
      <c r="BB296" s="9"/>
      <c r="BC296" s="9"/>
      <c r="BD296" s="9"/>
      <c r="BE296" s="9"/>
      <c r="BF296" s="12"/>
      <c r="BG296" s="49"/>
      <c r="BH296" s="12"/>
      <c r="BI296" s="9"/>
      <c r="BJ296" s="9"/>
      <c r="BK296" s="9"/>
      <c r="BL296" s="50"/>
      <c r="BM296" s="12"/>
      <c r="BN296" s="11"/>
      <c r="BO296" s="9"/>
      <c r="BP296" s="11"/>
      <c r="BQ296" s="9"/>
      <c r="BR296" s="43"/>
      <c r="BS296" s="9"/>
      <c r="BT296" s="11"/>
      <c r="BU296" s="25"/>
      <c r="BV296" s="25"/>
      <c r="BW296" s="25"/>
      <c r="BX296" s="25"/>
      <c r="BY296" s="25"/>
      <c r="BZ296" s="25"/>
      <c r="CA296" s="25"/>
      <c r="CB296" s="25"/>
    </row>
    <row r="297" spans="2:80" x14ac:dyDescent="0.2">
      <c r="B297" s="25"/>
      <c r="C297" s="1"/>
      <c r="D297" s="1"/>
      <c r="E297" s="1"/>
      <c r="F297" s="2"/>
      <c r="G297" s="6"/>
      <c r="H297" s="2"/>
      <c r="I297" s="2"/>
      <c r="J297" s="3"/>
      <c r="K297" s="3"/>
      <c r="L297" s="1"/>
      <c r="M297" s="1"/>
      <c r="N297" s="1"/>
      <c r="O297" s="40"/>
      <c r="P297" s="40"/>
      <c r="Q297" s="1"/>
      <c r="R297" s="1"/>
      <c r="S297" s="2"/>
      <c r="T297" s="3"/>
      <c r="U297" s="7"/>
      <c r="V297" s="7"/>
      <c r="W297" s="7"/>
      <c r="X297" s="40"/>
      <c r="Y297" s="1"/>
      <c r="Z297" s="1"/>
      <c r="AA297" s="2"/>
      <c r="AB297" s="6"/>
      <c r="AC297" s="2"/>
      <c r="AD297" s="40"/>
      <c r="AE297" s="1"/>
      <c r="AF297" s="2"/>
      <c r="AG297" s="9"/>
      <c r="AH297" s="12"/>
      <c r="AI297" s="12"/>
      <c r="AJ297" s="42"/>
      <c r="AK297" s="11"/>
      <c r="AL297" s="9"/>
      <c r="AM297" s="11"/>
      <c r="AN297" s="9"/>
      <c r="AO297" s="9"/>
      <c r="AP297" s="9"/>
      <c r="AQ297" s="50"/>
      <c r="AR297" s="11"/>
      <c r="AS297" s="49"/>
      <c r="AT297" s="12"/>
      <c r="AU297" s="9"/>
      <c r="AV297" s="9"/>
      <c r="AW297" s="9"/>
      <c r="AX297" s="9"/>
      <c r="AY297" s="12"/>
      <c r="AZ297" s="49"/>
      <c r="BA297" s="12"/>
      <c r="BB297" s="9"/>
      <c r="BC297" s="9"/>
      <c r="BD297" s="9"/>
      <c r="BE297" s="9"/>
      <c r="BF297" s="12"/>
      <c r="BG297" s="49"/>
      <c r="BH297" s="12"/>
      <c r="BI297" s="9"/>
      <c r="BJ297" s="9"/>
      <c r="BK297" s="9"/>
      <c r="BL297" s="50"/>
      <c r="BM297" s="12"/>
      <c r="BN297" s="11"/>
      <c r="BO297" s="9"/>
      <c r="BP297" s="11"/>
      <c r="BQ297" s="9"/>
      <c r="BR297" s="43"/>
      <c r="BS297" s="9"/>
      <c r="BT297" s="11"/>
      <c r="BU297" s="25"/>
      <c r="BV297" s="25"/>
      <c r="BW297" s="25"/>
      <c r="BX297" s="25"/>
      <c r="BY297" s="25"/>
      <c r="BZ297" s="25"/>
      <c r="CA297" s="25"/>
      <c r="CB297" s="25"/>
    </row>
    <row r="298" spans="2:80" x14ac:dyDescent="0.2">
      <c r="B298" s="25"/>
      <c r="C298" s="1"/>
      <c r="D298" s="1"/>
      <c r="E298" s="1"/>
      <c r="F298" s="2"/>
      <c r="G298" s="6"/>
      <c r="H298" s="2"/>
      <c r="I298" s="2"/>
      <c r="J298" s="3"/>
      <c r="K298" s="3"/>
      <c r="L298" s="1"/>
      <c r="M298" s="1"/>
      <c r="N298" s="1"/>
      <c r="O298" s="40"/>
      <c r="P298" s="40"/>
      <c r="Q298" s="1"/>
      <c r="R298" s="1"/>
      <c r="S298" s="2"/>
      <c r="T298" s="3"/>
      <c r="U298" s="7"/>
      <c r="V298" s="7"/>
      <c r="W298" s="7"/>
      <c r="X298" s="40"/>
      <c r="Y298" s="1"/>
      <c r="Z298" s="1"/>
      <c r="AA298" s="2"/>
      <c r="AB298" s="6"/>
      <c r="AC298" s="2"/>
      <c r="AD298" s="40"/>
      <c r="AE298" s="1"/>
      <c r="AF298" s="2"/>
      <c r="AG298" s="9"/>
      <c r="AH298" s="12"/>
      <c r="AI298" s="12"/>
      <c r="AJ298" s="42"/>
      <c r="AK298" s="11"/>
      <c r="AL298" s="9"/>
      <c r="AM298" s="11"/>
      <c r="AN298" s="9"/>
      <c r="AO298" s="9"/>
      <c r="AP298" s="9"/>
      <c r="AQ298" s="50"/>
      <c r="AR298" s="11"/>
      <c r="AS298" s="49"/>
      <c r="AT298" s="12"/>
      <c r="AU298" s="9"/>
      <c r="AV298" s="9"/>
      <c r="AW298" s="9"/>
      <c r="AX298" s="9"/>
      <c r="AY298" s="12"/>
      <c r="AZ298" s="49"/>
      <c r="BA298" s="12"/>
      <c r="BB298" s="9"/>
      <c r="BC298" s="9"/>
      <c r="BD298" s="9"/>
      <c r="BE298" s="9"/>
      <c r="BF298" s="12"/>
      <c r="BG298" s="49"/>
      <c r="BH298" s="12"/>
      <c r="BI298" s="9"/>
      <c r="BJ298" s="9"/>
      <c r="BK298" s="9"/>
      <c r="BL298" s="50"/>
      <c r="BM298" s="12"/>
      <c r="BN298" s="11"/>
      <c r="BO298" s="9"/>
      <c r="BP298" s="11"/>
      <c r="BQ298" s="9"/>
      <c r="BR298" s="43"/>
      <c r="BS298" s="9"/>
      <c r="BT298" s="11"/>
      <c r="BU298" s="25"/>
      <c r="BV298" s="25"/>
      <c r="BW298" s="25"/>
      <c r="BX298" s="25"/>
      <c r="BY298" s="25"/>
      <c r="BZ298" s="25"/>
      <c r="CA298" s="25"/>
      <c r="CB298" s="25"/>
    </row>
    <row r="299" spans="2:80" x14ac:dyDescent="0.2">
      <c r="B299" s="25"/>
      <c r="C299" s="1"/>
      <c r="D299" s="1"/>
      <c r="E299" s="1"/>
      <c r="F299" s="2"/>
      <c r="G299" s="6"/>
      <c r="H299" s="2"/>
      <c r="I299" s="2"/>
      <c r="J299" s="3"/>
      <c r="K299" s="3"/>
      <c r="L299" s="1"/>
      <c r="M299" s="1"/>
      <c r="N299" s="1"/>
      <c r="O299" s="40"/>
      <c r="P299" s="40"/>
      <c r="Q299" s="1"/>
      <c r="R299" s="1"/>
      <c r="S299" s="2"/>
      <c r="T299" s="3"/>
      <c r="U299" s="7"/>
      <c r="V299" s="7"/>
      <c r="W299" s="7"/>
      <c r="X299" s="40"/>
      <c r="Y299" s="1"/>
      <c r="Z299" s="1"/>
      <c r="AA299" s="2"/>
      <c r="AB299" s="6"/>
      <c r="AC299" s="2"/>
      <c r="AD299" s="40"/>
      <c r="AE299" s="1"/>
      <c r="AF299" s="2"/>
      <c r="AG299" s="9"/>
      <c r="AH299" s="12"/>
      <c r="AI299" s="12"/>
      <c r="AJ299" s="42"/>
      <c r="AK299" s="11"/>
      <c r="AL299" s="9"/>
      <c r="AM299" s="11"/>
      <c r="AN299" s="9"/>
      <c r="AO299" s="9"/>
      <c r="AP299" s="9"/>
      <c r="AQ299" s="50"/>
      <c r="AR299" s="11"/>
      <c r="AS299" s="49"/>
      <c r="AT299" s="12"/>
      <c r="AU299" s="9"/>
      <c r="AV299" s="9"/>
      <c r="AW299" s="9"/>
      <c r="AX299" s="9"/>
      <c r="AY299" s="12"/>
      <c r="AZ299" s="49"/>
      <c r="BA299" s="12"/>
      <c r="BB299" s="9"/>
      <c r="BC299" s="9"/>
      <c r="BD299" s="9"/>
      <c r="BE299" s="9"/>
      <c r="BF299" s="12"/>
      <c r="BG299" s="49"/>
      <c r="BH299" s="12"/>
      <c r="BI299" s="9"/>
      <c r="BJ299" s="9"/>
      <c r="BK299" s="9"/>
      <c r="BL299" s="50"/>
      <c r="BM299" s="12"/>
      <c r="BN299" s="11"/>
      <c r="BO299" s="9"/>
      <c r="BP299" s="11"/>
      <c r="BQ299" s="9"/>
      <c r="BR299" s="43"/>
      <c r="BS299" s="9"/>
      <c r="BT299" s="11"/>
      <c r="BU299" s="25"/>
      <c r="BV299" s="25"/>
      <c r="BW299" s="25"/>
      <c r="BX299" s="25"/>
      <c r="BY299" s="25"/>
      <c r="BZ299" s="25"/>
      <c r="CA299" s="25"/>
      <c r="CB299" s="25"/>
    </row>
    <row r="300" spans="2:80" x14ac:dyDescent="0.2">
      <c r="B300" s="25"/>
      <c r="C300" s="1"/>
      <c r="D300" s="1"/>
      <c r="E300" s="1"/>
      <c r="F300" s="2"/>
      <c r="G300" s="6"/>
      <c r="H300" s="2"/>
      <c r="I300" s="2"/>
      <c r="J300" s="3"/>
      <c r="K300" s="3"/>
      <c r="L300" s="1"/>
      <c r="M300" s="1"/>
      <c r="N300" s="1"/>
      <c r="O300" s="40"/>
      <c r="P300" s="40"/>
      <c r="Q300" s="1"/>
      <c r="R300" s="1"/>
      <c r="S300" s="2"/>
      <c r="T300" s="3"/>
      <c r="U300" s="7"/>
      <c r="V300" s="7"/>
      <c r="W300" s="7"/>
      <c r="X300" s="40"/>
      <c r="Y300" s="1"/>
      <c r="Z300" s="1"/>
      <c r="AA300" s="2"/>
      <c r="AB300" s="6"/>
      <c r="AC300" s="2"/>
      <c r="AD300" s="40"/>
      <c r="AE300" s="1"/>
      <c r="AF300" s="2"/>
      <c r="AG300" s="9"/>
      <c r="AH300" s="12"/>
      <c r="AI300" s="12"/>
      <c r="AJ300" s="42"/>
      <c r="AK300" s="11"/>
      <c r="AL300" s="9"/>
      <c r="AM300" s="11"/>
      <c r="AN300" s="9"/>
      <c r="AO300" s="9"/>
      <c r="AP300" s="9"/>
      <c r="AQ300" s="50"/>
      <c r="AR300" s="11"/>
      <c r="AS300" s="49"/>
      <c r="AT300" s="12"/>
      <c r="AU300" s="9"/>
      <c r="AV300" s="9"/>
      <c r="AW300" s="9"/>
      <c r="AX300" s="9"/>
      <c r="AY300" s="12"/>
      <c r="AZ300" s="49"/>
      <c r="BA300" s="12"/>
      <c r="BB300" s="9"/>
      <c r="BC300" s="9"/>
      <c r="BD300" s="9"/>
      <c r="BE300" s="9"/>
      <c r="BF300" s="12"/>
      <c r="BG300" s="49"/>
      <c r="BH300" s="12"/>
      <c r="BI300" s="9"/>
      <c r="BJ300" s="9"/>
      <c r="BK300" s="9"/>
      <c r="BL300" s="50"/>
      <c r="BM300" s="12"/>
      <c r="BN300" s="11"/>
      <c r="BO300" s="9"/>
      <c r="BP300" s="11"/>
      <c r="BQ300" s="9"/>
      <c r="BR300" s="43"/>
      <c r="BS300" s="9"/>
      <c r="BT300" s="11"/>
      <c r="BU300" s="25"/>
      <c r="BV300" s="25"/>
      <c r="BW300" s="25"/>
      <c r="BX300" s="25"/>
      <c r="BY300" s="25"/>
      <c r="BZ300" s="25"/>
      <c r="CA300" s="25"/>
      <c r="CB300" s="25"/>
    </row>
    <row r="301" spans="2:80" x14ac:dyDescent="0.2">
      <c r="B301" s="25"/>
      <c r="C301" s="1"/>
      <c r="D301" s="1"/>
      <c r="E301" s="1"/>
      <c r="F301" s="2"/>
      <c r="G301" s="6"/>
      <c r="H301" s="2"/>
      <c r="I301" s="2"/>
      <c r="J301" s="3"/>
      <c r="K301" s="3"/>
      <c r="L301" s="1"/>
      <c r="M301" s="1"/>
      <c r="N301" s="1"/>
      <c r="O301" s="40"/>
      <c r="P301" s="40"/>
      <c r="Q301" s="1"/>
      <c r="R301" s="1"/>
      <c r="S301" s="2"/>
      <c r="T301" s="3"/>
      <c r="U301" s="7"/>
      <c r="V301" s="7"/>
      <c r="W301" s="7"/>
      <c r="X301" s="40"/>
      <c r="Y301" s="1"/>
      <c r="Z301" s="1"/>
      <c r="AA301" s="2"/>
      <c r="AB301" s="6"/>
      <c r="AC301" s="2"/>
      <c r="AD301" s="40"/>
      <c r="AE301" s="1"/>
      <c r="AF301" s="2"/>
      <c r="AG301" s="9"/>
      <c r="AH301" s="12"/>
      <c r="AI301" s="12"/>
      <c r="AJ301" s="42"/>
      <c r="AK301" s="11"/>
      <c r="AL301" s="9"/>
      <c r="AM301" s="11"/>
      <c r="AN301" s="9"/>
      <c r="AO301" s="9"/>
      <c r="AP301" s="9"/>
      <c r="AQ301" s="50"/>
      <c r="AR301" s="11"/>
      <c r="AS301" s="49"/>
      <c r="AT301" s="12"/>
      <c r="AU301" s="9"/>
      <c r="AV301" s="9"/>
      <c r="AW301" s="9"/>
      <c r="AX301" s="9"/>
      <c r="AY301" s="12"/>
      <c r="AZ301" s="49"/>
      <c r="BA301" s="12"/>
      <c r="BB301" s="9"/>
      <c r="BC301" s="9"/>
      <c r="BD301" s="9"/>
      <c r="BE301" s="9"/>
      <c r="BF301" s="12"/>
      <c r="BG301" s="49"/>
      <c r="BH301" s="12"/>
      <c r="BI301" s="9"/>
      <c r="BJ301" s="9"/>
      <c r="BK301" s="9"/>
      <c r="BL301" s="50"/>
      <c r="BM301" s="12"/>
      <c r="BN301" s="11"/>
      <c r="BO301" s="9"/>
      <c r="BP301" s="11"/>
      <c r="BQ301" s="9"/>
      <c r="BR301" s="43"/>
      <c r="BS301" s="9"/>
      <c r="BT301" s="11"/>
      <c r="BU301" s="25"/>
      <c r="BV301" s="25"/>
      <c r="BW301" s="25"/>
      <c r="BX301" s="25"/>
      <c r="BY301" s="25"/>
      <c r="BZ301" s="25"/>
      <c r="CA301" s="25"/>
      <c r="CB301" s="25"/>
    </row>
    <row r="302" spans="2:80" x14ac:dyDescent="0.2">
      <c r="B302" s="25"/>
      <c r="C302" s="1"/>
      <c r="D302" s="1"/>
      <c r="E302" s="1"/>
      <c r="F302" s="2"/>
      <c r="G302" s="6"/>
      <c r="H302" s="2"/>
      <c r="I302" s="2"/>
      <c r="J302" s="3"/>
      <c r="K302" s="3"/>
      <c r="L302" s="1"/>
      <c r="M302" s="1"/>
      <c r="N302" s="1"/>
      <c r="O302" s="40"/>
      <c r="P302" s="40"/>
      <c r="Q302" s="1"/>
      <c r="R302" s="1"/>
      <c r="S302" s="2"/>
      <c r="T302" s="3"/>
      <c r="U302" s="7"/>
      <c r="V302" s="7"/>
      <c r="W302" s="7"/>
      <c r="X302" s="40"/>
      <c r="Y302" s="1"/>
      <c r="Z302" s="1"/>
      <c r="AA302" s="2"/>
      <c r="AB302" s="6"/>
      <c r="AC302" s="2"/>
      <c r="AD302" s="40"/>
      <c r="AE302" s="1"/>
      <c r="AF302" s="2"/>
      <c r="AG302" s="9"/>
      <c r="AH302" s="12"/>
      <c r="AI302" s="12"/>
      <c r="AJ302" s="42"/>
      <c r="AK302" s="11"/>
      <c r="AL302" s="9"/>
      <c r="AM302" s="11"/>
      <c r="AN302" s="9"/>
      <c r="AO302" s="9"/>
      <c r="AP302" s="9"/>
      <c r="AQ302" s="50"/>
      <c r="AR302" s="11"/>
      <c r="AS302" s="49"/>
      <c r="AT302" s="12"/>
      <c r="AU302" s="9"/>
      <c r="AV302" s="9"/>
      <c r="AW302" s="9"/>
      <c r="AX302" s="9"/>
      <c r="AY302" s="12"/>
      <c r="AZ302" s="49"/>
      <c r="BA302" s="12"/>
      <c r="BB302" s="9"/>
      <c r="BC302" s="9"/>
      <c r="BD302" s="9"/>
      <c r="BE302" s="9"/>
      <c r="BF302" s="12"/>
      <c r="BG302" s="49"/>
      <c r="BH302" s="12"/>
      <c r="BI302" s="9"/>
      <c r="BJ302" s="9"/>
      <c r="BK302" s="9"/>
      <c r="BL302" s="50"/>
      <c r="BM302" s="12"/>
      <c r="BN302" s="11"/>
      <c r="BO302" s="9"/>
      <c r="BP302" s="11"/>
      <c r="BQ302" s="9"/>
      <c r="BR302" s="43"/>
      <c r="BS302" s="9"/>
      <c r="BT302" s="11"/>
      <c r="BU302" s="25"/>
      <c r="BV302" s="25"/>
      <c r="BW302" s="25"/>
      <c r="BX302" s="25"/>
      <c r="BY302" s="25"/>
      <c r="BZ302" s="25"/>
      <c r="CA302" s="25"/>
      <c r="CB302" s="25"/>
    </row>
    <row r="303" spans="2:80" x14ac:dyDescent="0.2">
      <c r="B303" s="25"/>
      <c r="C303" s="1"/>
      <c r="D303" s="1"/>
      <c r="E303" s="1"/>
      <c r="F303" s="2"/>
      <c r="G303" s="6"/>
      <c r="H303" s="2"/>
      <c r="I303" s="2"/>
      <c r="J303" s="3"/>
      <c r="K303" s="3"/>
      <c r="L303" s="1"/>
      <c r="M303" s="1"/>
      <c r="N303" s="1"/>
      <c r="O303" s="40"/>
      <c r="P303" s="40"/>
      <c r="Q303" s="1"/>
      <c r="R303" s="1"/>
      <c r="S303" s="2"/>
      <c r="T303" s="3"/>
      <c r="U303" s="7"/>
      <c r="V303" s="7"/>
      <c r="W303" s="7"/>
      <c r="X303" s="40"/>
      <c r="Y303" s="1"/>
      <c r="Z303" s="1"/>
      <c r="AA303" s="2"/>
      <c r="AB303" s="6"/>
      <c r="AC303" s="2"/>
      <c r="AD303" s="40"/>
      <c r="AE303" s="1"/>
      <c r="AF303" s="2"/>
      <c r="AG303" s="9"/>
      <c r="AH303" s="12"/>
      <c r="AI303" s="12"/>
      <c r="AJ303" s="42"/>
      <c r="AK303" s="11"/>
      <c r="AL303" s="9"/>
      <c r="AM303" s="11"/>
      <c r="AN303" s="9"/>
      <c r="AO303" s="9"/>
      <c r="AP303" s="9"/>
      <c r="AQ303" s="50"/>
      <c r="AR303" s="11"/>
      <c r="AS303" s="49"/>
      <c r="AT303" s="12"/>
      <c r="AU303" s="9"/>
      <c r="AV303" s="9"/>
      <c r="AW303" s="9"/>
      <c r="AX303" s="9"/>
      <c r="AY303" s="12"/>
      <c r="AZ303" s="49"/>
      <c r="BA303" s="12"/>
      <c r="BB303" s="9"/>
      <c r="BC303" s="9"/>
      <c r="BD303" s="9"/>
      <c r="BE303" s="9"/>
      <c r="BF303" s="12"/>
      <c r="BG303" s="49"/>
      <c r="BH303" s="12"/>
      <c r="BI303" s="9"/>
      <c r="BJ303" s="9"/>
      <c r="BK303" s="9"/>
      <c r="BL303" s="50"/>
      <c r="BM303" s="12"/>
      <c r="BN303" s="11"/>
      <c r="BO303" s="9"/>
      <c r="BP303" s="11"/>
      <c r="BQ303" s="9"/>
      <c r="BR303" s="43"/>
      <c r="BS303" s="9"/>
      <c r="BT303" s="11"/>
      <c r="BU303" s="25"/>
      <c r="BV303" s="25"/>
      <c r="BW303" s="25"/>
      <c r="BX303" s="25"/>
      <c r="BY303" s="25"/>
      <c r="BZ303" s="25"/>
      <c r="CA303" s="25"/>
      <c r="CB303" s="25"/>
    </row>
    <row r="304" spans="2:80" x14ac:dyDescent="0.2">
      <c r="B304" s="25"/>
      <c r="C304" s="1"/>
      <c r="D304" s="1"/>
      <c r="E304" s="1"/>
      <c r="F304" s="2"/>
      <c r="G304" s="6"/>
      <c r="H304" s="2"/>
      <c r="I304" s="2"/>
      <c r="J304" s="3"/>
      <c r="K304" s="3"/>
      <c r="L304" s="1"/>
      <c r="M304" s="1"/>
      <c r="N304" s="1"/>
      <c r="O304" s="40"/>
      <c r="P304" s="40"/>
      <c r="Q304" s="1"/>
      <c r="R304" s="1"/>
      <c r="S304" s="2"/>
      <c r="T304" s="3"/>
      <c r="U304" s="7"/>
      <c r="V304" s="7"/>
      <c r="W304" s="7"/>
      <c r="X304" s="40"/>
      <c r="Y304" s="1"/>
      <c r="Z304" s="1"/>
      <c r="AA304" s="2"/>
      <c r="AB304" s="6"/>
      <c r="AC304" s="2"/>
      <c r="AD304" s="40"/>
      <c r="AE304" s="1"/>
      <c r="AF304" s="2"/>
      <c r="AG304" s="9"/>
      <c r="AH304" s="12"/>
      <c r="AI304" s="12"/>
      <c r="AJ304" s="42"/>
      <c r="AK304" s="11"/>
      <c r="AL304" s="9"/>
      <c r="AM304" s="11"/>
      <c r="AN304" s="9"/>
      <c r="AO304" s="9"/>
      <c r="AP304" s="9"/>
      <c r="AQ304" s="50"/>
      <c r="AR304" s="11"/>
      <c r="AS304" s="49"/>
      <c r="AT304" s="12"/>
      <c r="AU304" s="9"/>
      <c r="AV304" s="9"/>
      <c r="AW304" s="9"/>
      <c r="AX304" s="9"/>
      <c r="AY304" s="12"/>
      <c r="AZ304" s="49"/>
      <c r="BA304" s="12"/>
      <c r="BB304" s="9"/>
      <c r="BC304" s="9"/>
      <c r="BD304" s="9"/>
      <c r="BE304" s="9"/>
      <c r="BF304" s="12"/>
      <c r="BG304" s="49"/>
      <c r="BH304" s="12"/>
      <c r="BI304" s="9"/>
      <c r="BJ304" s="9"/>
      <c r="BK304" s="9"/>
      <c r="BL304" s="50"/>
      <c r="BM304" s="12"/>
      <c r="BN304" s="11"/>
      <c r="BO304" s="9"/>
      <c r="BP304" s="11"/>
      <c r="BQ304" s="9"/>
      <c r="BR304" s="43"/>
      <c r="BS304" s="9"/>
      <c r="BT304" s="11"/>
      <c r="BU304" s="25"/>
      <c r="BV304" s="25"/>
      <c r="BW304" s="25"/>
      <c r="BX304" s="25"/>
      <c r="BY304" s="25"/>
      <c r="BZ304" s="25"/>
      <c r="CA304" s="25"/>
      <c r="CB304" s="25"/>
    </row>
    <row r="305" spans="2:80" x14ac:dyDescent="0.2">
      <c r="B305" s="25"/>
      <c r="C305" s="1"/>
      <c r="D305" s="1"/>
      <c r="E305" s="1"/>
      <c r="F305" s="2"/>
      <c r="G305" s="6"/>
      <c r="H305" s="2"/>
      <c r="I305" s="2"/>
      <c r="J305" s="3"/>
      <c r="K305" s="3"/>
      <c r="L305" s="1"/>
      <c r="M305" s="1"/>
      <c r="N305" s="1"/>
      <c r="O305" s="40"/>
      <c r="P305" s="40"/>
      <c r="Q305" s="1"/>
      <c r="R305" s="1"/>
      <c r="S305" s="2"/>
      <c r="T305" s="3"/>
      <c r="U305" s="7"/>
      <c r="V305" s="7"/>
      <c r="W305" s="7"/>
      <c r="X305" s="40"/>
      <c r="Y305" s="1"/>
      <c r="Z305" s="1"/>
      <c r="AA305" s="2"/>
      <c r="AB305" s="6"/>
      <c r="AC305" s="2"/>
      <c r="AD305" s="40"/>
      <c r="AE305" s="1"/>
      <c r="AF305" s="2"/>
      <c r="AG305" s="9"/>
      <c r="AH305" s="12"/>
      <c r="AI305" s="12"/>
      <c r="AJ305" s="42"/>
      <c r="AK305" s="11"/>
      <c r="AL305" s="9"/>
      <c r="AM305" s="11"/>
      <c r="AN305" s="9"/>
      <c r="AO305" s="9"/>
      <c r="AP305" s="9"/>
      <c r="AQ305" s="50"/>
      <c r="AR305" s="11"/>
      <c r="AS305" s="49"/>
      <c r="AT305" s="12"/>
      <c r="AU305" s="9"/>
      <c r="AV305" s="9"/>
      <c r="AW305" s="9"/>
      <c r="AX305" s="9"/>
      <c r="AY305" s="12"/>
      <c r="AZ305" s="49"/>
      <c r="BA305" s="12"/>
      <c r="BB305" s="9"/>
      <c r="BC305" s="9"/>
      <c r="BD305" s="9"/>
      <c r="BE305" s="9"/>
      <c r="BF305" s="12"/>
      <c r="BG305" s="49"/>
      <c r="BH305" s="12"/>
      <c r="BI305" s="9"/>
      <c r="BJ305" s="9"/>
      <c r="BK305" s="9"/>
      <c r="BL305" s="50"/>
      <c r="BM305" s="12"/>
      <c r="BN305" s="11"/>
      <c r="BO305" s="9"/>
      <c r="BP305" s="11"/>
      <c r="BQ305" s="9"/>
      <c r="BR305" s="43"/>
      <c r="BS305" s="9"/>
      <c r="BT305" s="11"/>
      <c r="BU305" s="25"/>
      <c r="BV305" s="25"/>
      <c r="BW305" s="25"/>
      <c r="BX305" s="25"/>
      <c r="BY305" s="25"/>
      <c r="BZ305" s="25"/>
      <c r="CA305" s="25"/>
      <c r="CB305" s="25"/>
    </row>
    <row r="306" spans="2:80" x14ac:dyDescent="0.2">
      <c r="B306" s="25"/>
      <c r="C306" s="1"/>
      <c r="D306" s="1"/>
      <c r="E306" s="1"/>
      <c r="F306" s="2"/>
      <c r="G306" s="6"/>
      <c r="H306" s="2"/>
      <c r="I306" s="2"/>
      <c r="J306" s="3"/>
      <c r="K306" s="3"/>
      <c r="L306" s="1"/>
      <c r="M306" s="1"/>
      <c r="N306" s="1"/>
      <c r="O306" s="40"/>
      <c r="P306" s="40"/>
      <c r="Q306" s="1"/>
      <c r="R306" s="1"/>
      <c r="S306" s="2"/>
      <c r="T306" s="3"/>
      <c r="U306" s="7"/>
      <c r="V306" s="7"/>
      <c r="W306" s="7"/>
      <c r="X306" s="40"/>
      <c r="Y306" s="1"/>
      <c r="Z306" s="1"/>
      <c r="AA306" s="2"/>
      <c r="AB306" s="6"/>
      <c r="AC306" s="2"/>
      <c r="AD306" s="40"/>
      <c r="AE306" s="1"/>
      <c r="AF306" s="2"/>
      <c r="AG306" s="9"/>
      <c r="AH306" s="12"/>
      <c r="AI306" s="12"/>
      <c r="AJ306" s="42"/>
      <c r="AK306" s="11"/>
      <c r="AL306" s="9"/>
      <c r="AM306" s="11"/>
      <c r="AN306" s="9"/>
      <c r="AO306" s="9"/>
      <c r="AP306" s="9"/>
      <c r="AQ306" s="50"/>
      <c r="AR306" s="11"/>
      <c r="AS306" s="49"/>
      <c r="AT306" s="12"/>
      <c r="AU306" s="9"/>
      <c r="AV306" s="9"/>
      <c r="AW306" s="9"/>
      <c r="AX306" s="9"/>
      <c r="AY306" s="12"/>
      <c r="AZ306" s="49"/>
      <c r="BA306" s="12"/>
      <c r="BB306" s="9"/>
      <c r="BC306" s="9"/>
      <c r="BD306" s="9"/>
      <c r="BE306" s="9"/>
      <c r="BF306" s="12"/>
      <c r="BG306" s="49"/>
      <c r="BH306" s="12"/>
      <c r="BI306" s="9"/>
      <c r="BJ306" s="9"/>
      <c r="BK306" s="9"/>
      <c r="BL306" s="50"/>
      <c r="BM306" s="12"/>
      <c r="BN306" s="11"/>
      <c r="BO306" s="9"/>
      <c r="BP306" s="11"/>
      <c r="BQ306" s="9"/>
      <c r="BR306" s="43"/>
      <c r="BS306" s="9"/>
      <c r="BT306" s="11"/>
      <c r="BU306" s="25"/>
      <c r="BV306" s="25"/>
      <c r="BW306" s="25"/>
      <c r="BX306" s="25"/>
      <c r="BY306" s="25"/>
      <c r="BZ306" s="25"/>
      <c r="CA306" s="25"/>
      <c r="CB306" s="25"/>
    </row>
    <row r="307" spans="2:80" x14ac:dyDescent="0.2">
      <c r="B307" s="25"/>
      <c r="C307" s="1"/>
      <c r="D307" s="1"/>
      <c r="E307" s="1"/>
      <c r="F307" s="2"/>
      <c r="G307" s="6"/>
      <c r="H307" s="2"/>
      <c r="I307" s="2"/>
      <c r="J307" s="3"/>
      <c r="K307" s="3"/>
      <c r="L307" s="1"/>
      <c r="M307" s="1"/>
      <c r="N307" s="1"/>
      <c r="O307" s="40"/>
      <c r="P307" s="40"/>
      <c r="Q307" s="1"/>
      <c r="R307" s="1"/>
      <c r="S307" s="2"/>
      <c r="T307" s="3"/>
      <c r="U307" s="7"/>
      <c r="V307" s="7"/>
      <c r="W307" s="7"/>
      <c r="X307" s="40"/>
      <c r="Y307" s="1"/>
      <c r="Z307" s="1"/>
      <c r="AA307" s="2"/>
      <c r="AB307" s="6"/>
      <c r="AC307" s="2"/>
      <c r="AD307" s="40"/>
      <c r="AE307" s="1"/>
      <c r="AF307" s="2"/>
      <c r="AG307" s="9"/>
      <c r="AH307" s="12"/>
      <c r="AI307" s="12"/>
      <c r="AJ307" s="42"/>
      <c r="AK307" s="11"/>
      <c r="AL307" s="9"/>
      <c r="AM307" s="11"/>
      <c r="AN307" s="9"/>
      <c r="AO307" s="9"/>
      <c r="AP307" s="9"/>
      <c r="AQ307" s="50"/>
      <c r="AR307" s="11"/>
      <c r="AS307" s="49"/>
      <c r="AT307" s="12"/>
      <c r="AU307" s="9"/>
      <c r="AV307" s="9"/>
      <c r="AW307" s="9"/>
      <c r="AX307" s="9"/>
      <c r="AY307" s="12"/>
      <c r="AZ307" s="49"/>
      <c r="BA307" s="12"/>
      <c r="BB307" s="9"/>
      <c r="BC307" s="9"/>
      <c r="BD307" s="9"/>
      <c r="BE307" s="9"/>
      <c r="BF307" s="12"/>
      <c r="BG307" s="49"/>
      <c r="BH307" s="12"/>
      <c r="BI307" s="9"/>
      <c r="BJ307" s="9"/>
      <c r="BK307" s="9"/>
      <c r="BL307" s="50"/>
      <c r="BM307" s="12"/>
      <c r="BN307" s="11"/>
      <c r="BO307" s="9"/>
      <c r="BP307" s="11"/>
      <c r="BQ307" s="9"/>
      <c r="BR307" s="43"/>
      <c r="BS307" s="9"/>
      <c r="BT307" s="11"/>
      <c r="BU307" s="25"/>
      <c r="BV307" s="25"/>
      <c r="BW307" s="25"/>
      <c r="BX307" s="25"/>
      <c r="BY307" s="25"/>
      <c r="BZ307" s="25"/>
      <c r="CA307" s="25"/>
      <c r="CB307" s="25"/>
    </row>
    <row r="308" spans="2:80" x14ac:dyDescent="0.2">
      <c r="B308" s="25"/>
      <c r="C308" s="1"/>
      <c r="D308" s="1"/>
      <c r="E308" s="1"/>
      <c r="F308" s="2"/>
      <c r="G308" s="6"/>
      <c r="H308" s="2"/>
      <c r="I308" s="2"/>
      <c r="J308" s="3"/>
      <c r="K308" s="3"/>
      <c r="L308" s="1"/>
      <c r="M308" s="1"/>
      <c r="N308" s="1"/>
      <c r="O308" s="40"/>
      <c r="P308" s="40"/>
      <c r="Q308" s="1"/>
      <c r="R308" s="1"/>
      <c r="S308" s="2"/>
      <c r="T308" s="3"/>
      <c r="U308" s="7"/>
      <c r="V308" s="7"/>
      <c r="W308" s="7"/>
      <c r="X308" s="40"/>
      <c r="Y308" s="1"/>
      <c r="Z308" s="1"/>
      <c r="AA308" s="2"/>
      <c r="AB308" s="6"/>
      <c r="AC308" s="2"/>
      <c r="AD308" s="40"/>
      <c r="AE308" s="1"/>
      <c r="AF308" s="2"/>
      <c r="AG308" s="9"/>
      <c r="AH308" s="12"/>
      <c r="AI308" s="12"/>
      <c r="AJ308" s="42"/>
      <c r="AK308" s="11"/>
      <c r="AL308" s="9"/>
      <c r="AM308" s="11"/>
      <c r="AN308" s="9"/>
      <c r="AO308" s="9"/>
      <c r="AP308" s="9"/>
      <c r="AQ308" s="50"/>
      <c r="AR308" s="11"/>
      <c r="AS308" s="49"/>
      <c r="AT308" s="12"/>
      <c r="AU308" s="9"/>
      <c r="AV308" s="9"/>
      <c r="AW308" s="9"/>
      <c r="AX308" s="9"/>
      <c r="AY308" s="12"/>
      <c r="AZ308" s="49"/>
      <c r="BA308" s="12"/>
      <c r="BB308" s="9"/>
      <c r="BC308" s="9"/>
      <c r="BD308" s="9"/>
      <c r="BE308" s="9"/>
      <c r="BF308" s="12"/>
      <c r="BG308" s="49"/>
      <c r="BH308" s="12"/>
      <c r="BI308" s="9"/>
      <c r="BJ308" s="9"/>
      <c r="BK308" s="9"/>
      <c r="BL308" s="50"/>
      <c r="BM308" s="12"/>
      <c r="BN308" s="11"/>
      <c r="BO308" s="9"/>
      <c r="BP308" s="11"/>
      <c r="BQ308" s="9"/>
      <c r="BR308" s="43"/>
      <c r="BS308" s="9"/>
      <c r="BT308" s="11"/>
      <c r="BU308" s="25"/>
      <c r="BV308" s="25"/>
      <c r="BW308" s="25"/>
      <c r="BX308" s="25"/>
      <c r="BY308" s="25"/>
      <c r="BZ308" s="25"/>
      <c r="CA308" s="25"/>
      <c r="CB308" s="25"/>
    </row>
    <row r="309" spans="2:80" x14ac:dyDescent="0.2">
      <c r="B309" s="25"/>
      <c r="C309" s="1"/>
      <c r="D309" s="1"/>
      <c r="E309" s="1"/>
      <c r="F309" s="2"/>
      <c r="G309" s="6"/>
      <c r="H309" s="2"/>
      <c r="I309" s="2"/>
      <c r="J309" s="3"/>
      <c r="K309" s="3"/>
      <c r="L309" s="1"/>
      <c r="M309" s="1"/>
      <c r="N309" s="1"/>
      <c r="O309" s="40"/>
      <c r="P309" s="40"/>
      <c r="Q309" s="1"/>
      <c r="R309" s="1"/>
      <c r="S309" s="2"/>
      <c r="T309" s="3"/>
      <c r="U309" s="7"/>
      <c r="V309" s="7"/>
      <c r="W309" s="7"/>
      <c r="X309" s="40"/>
      <c r="Y309" s="1"/>
      <c r="Z309" s="1"/>
      <c r="AA309" s="2"/>
      <c r="AB309" s="6"/>
      <c r="AC309" s="2"/>
      <c r="AD309" s="40"/>
      <c r="AE309" s="1"/>
      <c r="AF309" s="2"/>
      <c r="AG309" s="9"/>
      <c r="AH309" s="12"/>
      <c r="AI309" s="12"/>
      <c r="AJ309" s="42"/>
      <c r="AK309" s="11"/>
      <c r="AL309" s="9"/>
      <c r="AM309" s="11"/>
      <c r="AN309" s="9"/>
      <c r="AO309" s="9"/>
      <c r="AP309" s="9"/>
      <c r="AQ309" s="50"/>
      <c r="AR309" s="11"/>
      <c r="AS309" s="49"/>
      <c r="AT309" s="12"/>
      <c r="AU309" s="9"/>
      <c r="AV309" s="9"/>
      <c r="AW309" s="9"/>
      <c r="AX309" s="9"/>
      <c r="AY309" s="12"/>
      <c r="AZ309" s="49"/>
      <c r="BA309" s="12"/>
      <c r="BB309" s="9"/>
      <c r="BC309" s="9"/>
      <c r="BD309" s="9"/>
      <c r="BE309" s="9"/>
      <c r="BF309" s="12"/>
      <c r="BG309" s="49"/>
      <c r="BH309" s="12"/>
      <c r="BI309" s="9"/>
      <c r="BJ309" s="9"/>
      <c r="BK309" s="9"/>
      <c r="BL309" s="50"/>
      <c r="BM309" s="12"/>
      <c r="BN309" s="11"/>
      <c r="BO309" s="9"/>
      <c r="BP309" s="11"/>
      <c r="BQ309" s="9"/>
      <c r="BR309" s="43"/>
      <c r="BS309" s="9"/>
      <c r="BT309" s="11"/>
      <c r="BU309" s="25"/>
      <c r="BV309" s="25"/>
      <c r="BW309" s="25"/>
      <c r="BX309" s="25"/>
      <c r="BY309" s="25"/>
      <c r="BZ309" s="25"/>
      <c r="CA309" s="25"/>
      <c r="CB309" s="25"/>
    </row>
    <row r="310" spans="2:80" x14ac:dyDescent="0.2">
      <c r="B310" s="25"/>
      <c r="C310" s="1"/>
      <c r="D310" s="1"/>
      <c r="E310" s="1"/>
      <c r="F310" s="2"/>
      <c r="G310" s="6"/>
      <c r="H310" s="2"/>
      <c r="I310" s="2"/>
      <c r="J310" s="3"/>
      <c r="K310" s="3"/>
      <c r="L310" s="1"/>
      <c r="M310" s="1"/>
      <c r="N310" s="1"/>
      <c r="O310" s="40"/>
      <c r="P310" s="40"/>
      <c r="Q310" s="1"/>
      <c r="R310" s="1"/>
      <c r="S310" s="2"/>
      <c r="T310" s="3"/>
      <c r="U310" s="7"/>
      <c r="V310" s="7"/>
      <c r="W310" s="7"/>
      <c r="X310" s="40"/>
      <c r="Y310" s="1"/>
      <c r="Z310" s="1"/>
      <c r="AA310" s="2"/>
      <c r="AB310" s="6"/>
      <c r="AC310" s="2"/>
      <c r="AD310" s="40"/>
      <c r="AE310" s="1"/>
      <c r="AF310" s="2"/>
      <c r="AG310" s="9"/>
      <c r="AH310" s="12"/>
      <c r="AI310" s="12"/>
      <c r="AJ310" s="42"/>
      <c r="AK310" s="11"/>
      <c r="AL310" s="9"/>
      <c r="AM310" s="11"/>
      <c r="AN310" s="9"/>
      <c r="AO310" s="9"/>
      <c r="AP310" s="9"/>
      <c r="AQ310" s="50"/>
      <c r="AR310" s="11"/>
      <c r="AS310" s="49"/>
      <c r="AT310" s="12"/>
      <c r="AU310" s="9"/>
      <c r="AV310" s="9"/>
      <c r="AW310" s="9"/>
      <c r="AX310" s="9"/>
      <c r="AY310" s="12"/>
      <c r="AZ310" s="49"/>
      <c r="BA310" s="12"/>
      <c r="BB310" s="9"/>
      <c r="BC310" s="9"/>
      <c r="BD310" s="9"/>
      <c r="BE310" s="9"/>
      <c r="BF310" s="12"/>
      <c r="BG310" s="49"/>
      <c r="BH310" s="12"/>
      <c r="BI310" s="9"/>
      <c r="BJ310" s="9"/>
      <c r="BK310" s="9"/>
      <c r="BL310" s="50"/>
      <c r="BM310" s="12"/>
      <c r="BN310" s="11"/>
      <c r="BO310" s="9"/>
      <c r="BP310" s="11"/>
      <c r="BQ310" s="9"/>
      <c r="BR310" s="43"/>
      <c r="BS310" s="9"/>
      <c r="BT310" s="11"/>
      <c r="BU310" s="25"/>
      <c r="BV310" s="25"/>
      <c r="BW310" s="25"/>
      <c r="BX310" s="25"/>
      <c r="BY310" s="25"/>
      <c r="BZ310" s="25"/>
      <c r="CA310" s="25"/>
      <c r="CB310" s="25"/>
    </row>
    <row r="311" spans="2:80" x14ac:dyDescent="0.2">
      <c r="B311" s="25"/>
      <c r="C311" s="1"/>
      <c r="D311" s="1"/>
      <c r="E311" s="1"/>
      <c r="F311" s="2"/>
      <c r="G311" s="6"/>
      <c r="H311" s="2"/>
      <c r="I311" s="2"/>
      <c r="J311" s="3"/>
      <c r="K311" s="3"/>
      <c r="L311" s="1"/>
      <c r="M311" s="1"/>
      <c r="N311" s="1"/>
      <c r="O311" s="40"/>
      <c r="P311" s="40"/>
      <c r="Q311" s="1"/>
      <c r="R311" s="1"/>
      <c r="S311" s="2"/>
      <c r="T311" s="3"/>
      <c r="U311" s="7"/>
      <c r="V311" s="7"/>
      <c r="W311" s="7"/>
      <c r="X311" s="40"/>
      <c r="Y311" s="1"/>
      <c r="Z311" s="1"/>
      <c r="AA311" s="2"/>
      <c r="AB311" s="6"/>
      <c r="AC311" s="2"/>
      <c r="AD311" s="40"/>
      <c r="AE311" s="1"/>
      <c r="AF311" s="2"/>
      <c r="AG311" s="9"/>
      <c r="AH311" s="12"/>
      <c r="AI311" s="12"/>
      <c r="AJ311" s="42"/>
      <c r="AK311" s="11"/>
      <c r="AL311" s="9"/>
      <c r="AM311" s="11"/>
      <c r="AN311" s="9"/>
      <c r="AO311" s="9"/>
      <c r="AP311" s="9"/>
      <c r="AQ311" s="50"/>
      <c r="AR311" s="11"/>
      <c r="AS311" s="49"/>
      <c r="AT311" s="12"/>
      <c r="AU311" s="9"/>
      <c r="AV311" s="9"/>
      <c r="AW311" s="9"/>
      <c r="AX311" s="9"/>
      <c r="AY311" s="12"/>
      <c r="AZ311" s="49"/>
      <c r="BA311" s="12"/>
      <c r="BB311" s="9"/>
      <c r="BC311" s="9"/>
      <c r="BD311" s="9"/>
      <c r="BE311" s="9"/>
      <c r="BF311" s="12"/>
      <c r="BG311" s="49"/>
      <c r="BH311" s="12"/>
      <c r="BI311" s="9"/>
      <c r="BJ311" s="9"/>
      <c r="BK311" s="9"/>
      <c r="BL311" s="50"/>
      <c r="BM311" s="12"/>
      <c r="BN311" s="11"/>
      <c r="BO311" s="9"/>
      <c r="BP311" s="11"/>
      <c r="BQ311" s="9"/>
      <c r="BR311" s="43"/>
      <c r="BS311" s="9"/>
      <c r="BT311" s="11"/>
      <c r="BU311" s="25"/>
      <c r="BV311" s="25"/>
      <c r="BW311" s="25"/>
      <c r="BX311" s="25"/>
      <c r="BY311" s="25"/>
      <c r="BZ311" s="25"/>
      <c r="CA311" s="25"/>
      <c r="CB311" s="25"/>
    </row>
    <row r="312" spans="2:80" x14ac:dyDescent="0.2">
      <c r="B312" s="25"/>
      <c r="C312" s="1"/>
      <c r="D312" s="1"/>
      <c r="E312" s="1"/>
      <c r="F312" s="2"/>
      <c r="G312" s="6"/>
      <c r="H312" s="2"/>
      <c r="I312" s="2"/>
      <c r="J312" s="3"/>
      <c r="K312" s="3"/>
      <c r="L312" s="1"/>
      <c r="M312" s="1"/>
      <c r="N312" s="1"/>
      <c r="O312" s="40"/>
      <c r="P312" s="40"/>
      <c r="Q312" s="1"/>
      <c r="R312" s="1"/>
      <c r="S312" s="2"/>
      <c r="T312" s="3"/>
      <c r="U312" s="7"/>
      <c r="V312" s="7"/>
      <c r="W312" s="7"/>
      <c r="X312" s="40"/>
      <c r="Y312" s="1"/>
      <c r="Z312" s="1"/>
      <c r="AA312" s="2"/>
      <c r="AB312" s="6"/>
      <c r="AC312" s="2"/>
      <c r="AD312" s="40"/>
      <c r="AE312" s="1"/>
      <c r="AF312" s="2"/>
      <c r="AG312" s="9"/>
      <c r="AH312" s="12"/>
      <c r="AI312" s="12"/>
      <c r="AJ312" s="42"/>
      <c r="AK312" s="11"/>
      <c r="AL312" s="9"/>
      <c r="AM312" s="11"/>
      <c r="AN312" s="9"/>
      <c r="AO312" s="9"/>
      <c r="AP312" s="9"/>
      <c r="AQ312" s="50"/>
      <c r="AR312" s="11"/>
      <c r="AS312" s="49"/>
      <c r="AT312" s="12"/>
      <c r="AU312" s="9"/>
      <c r="AV312" s="9"/>
      <c r="AW312" s="9"/>
      <c r="AX312" s="9"/>
      <c r="AY312" s="12"/>
      <c r="AZ312" s="49"/>
      <c r="BA312" s="12"/>
      <c r="BB312" s="9"/>
      <c r="BC312" s="9"/>
      <c r="BD312" s="9"/>
      <c r="BE312" s="9"/>
      <c r="BF312" s="12"/>
      <c r="BG312" s="49"/>
      <c r="BH312" s="12"/>
      <c r="BI312" s="9"/>
      <c r="BJ312" s="9"/>
      <c r="BK312" s="9"/>
      <c r="BL312" s="50"/>
      <c r="BM312" s="12"/>
      <c r="BN312" s="11"/>
      <c r="BO312" s="9"/>
      <c r="BP312" s="11"/>
      <c r="BQ312" s="9"/>
      <c r="BR312" s="43"/>
      <c r="BS312" s="9"/>
      <c r="BT312" s="11"/>
      <c r="BU312" s="25"/>
      <c r="BV312" s="25"/>
      <c r="BW312" s="25"/>
      <c r="BX312" s="25"/>
      <c r="BY312" s="25"/>
      <c r="BZ312" s="25"/>
      <c r="CA312" s="25"/>
      <c r="CB312" s="25"/>
    </row>
    <row r="313" spans="2:80" x14ac:dyDescent="0.2">
      <c r="B313" s="25"/>
      <c r="C313" s="1"/>
      <c r="D313" s="1"/>
      <c r="E313" s="1"/>
      <c r="F313" s="2"/>
      <c r="G313" s="6"/>
      <c r="H313" s="2"/>
      <c r="I313" s="2"/>
      <c r="J313" s="3"/>
      <c r="K313" s="3"/>
      <c r="L313" s="1"/>
      <c r="M313" s="1"/>
      <c r="N313" s="1"/>
      <c r="O313" s="40"/>
      <c r="P313" s="40"/>
      <c r="Q313" s="1"/>
      <c r="R313" s="1"/>
      <c r="S313" s="2"/>
      <c r="T313" s="3"/>
      <c r="U313" s="7"/>
      <c r="V313" s="7"/>
      <c r="W313" s="7"/>
      <c r="X313" s="40"/>
      <c r="Y313" s="1"/>
      <c r="Z313" s="1"/>
      <c r="AA313" s="2"/>
      <c r="AB313" s="6"/>
      <c r="AC313" s="2"/>
      <c r="AD313" s="40"/>
      <c r="AE313" s="1"/>
      <c r="AF313" s="2"/>
      <c r="AG313" s="9"/>
      <c r="AH313" s="12"/>
      <c r="AI313" s="12"/>
      <c r="AJ313" s="42"/>
      <c r="AK313" s="11"/>
      <c r="AL313" s="9"/>
      <c r="AM313" s="11"/>
      <c r="AN313" s="9"/>
      <c r="AO313" s="9"/>
      <c r="AP313" s="9"/>
      <c r="AQ313" s="50"/>
      <c r="AR313" s="11"/>
      <c r="AS313" s="49"/>
      <c r="AT313" s="12"/>
      <c r="AU313" s="9"/>
      <c r="AV313" s="9"/>
      <c r="AW313" s="9"/>
      <c r="AX313" s="9"/>
      <c r="AY313" s="12"/>
      <c r="AZ313" s="49"/>
      <c r="BA313" s="12"/>
      <c r="BB313" s="9"/>
      <c r="BC313" s="9"/>
      <c r="BD313" s="9"/>
      <c r="BE313" s="9"/>
      <c r="BF313" s="12"/>
      <c r="BG313" s="49"/>
      <c r="BH313" s="12"/>
      <c r="BI313" s="9"/>
      <c r="BJ313" s="9"/>
      <c r="BK313" s="9"/>
      <c r="BL313" s="50"/>
      <c r="BM313" s="12"/>
      <c r="BN313" s="11"/>
      <c r="BO313" s="9"/>
      <c r="BP313" s="11"/>
      <c r="BQ313" s="9"/>
      <c r="BR313" s="43"/>
      <c r="BS313" s="9"/>
      <c r="BT313" s="11"/>
      <c r="BU313" s="25"/>
      <c r="BV313" s="25"/>
      <c r="BW313" s="25"/>
      <c r="BX313" s="25"/>
      <c r="BY313" s="25"/>
      <c r="BZ313" s="25"/>
      <c r="CA313" s="25"/>
      <c r="CB313" s="25"/>
    </row>
    <row r="314" spans="2:80" x14ac:dyDescent="0.2">
      <c r="B314" s="25"/>
      <c r="C314" s="1"/>
      <c r="D314" s="1"/>
      <c r="E314" s="1"/>
      <c r="F314" s="2"/>
      <c r="G314" s="6"/>
      <c r="H314" s="2"/>
      <c r="I314" s="2"/>
      <c r="J314" s="3"/>
      <c r="K314" s="3"/>
      <c r="L314" s="1"/>
      <c r="M314" s="1"/>
      <c r="N314" s="1"/>
      <c r="O314" s="40"/>
      <c r="P314" s="40"/>
      <c r="Q314" s="1"/>
      <c r="R314" s="1"/>
      <c r="S314" s="2"/>
      <c r="T314" s="3"/>
      <c r="U314" s="7"/>
      <c r="V314" s="7"/>
      <c r="W314" s="7"/>
      <c r="X314" s="40"/>
      <c r="Y314" s="1"/>
      <c r="Z314" s="1"/>
      <c r="AA314" s="2"/>
      <c r="AB314" s="6"/>
      <c r="AC314" s="2"/>
      <c r="AD314" s="40"/>
      <c r="AE314" s="1"/>
      <c r="AF314" s="2"/>
      <c r="AG314" s="9"/>
      <c r="AH314" s="12"/>
      <c r="AI314" s="12"/>
      <c r="AJ314" s="42"/>
      <c r="AK314" s="11"/>
      <c r="AL314" s="9"/>
      <c r="AM314" s="11"/>
      <c r="AN314" s="9"/>
      <c r="AO314" s="9"/>
      <c r="AP314" s="9"/>
      <c r="AQ314" s="50"/>
      <c r="AR314" s="11"/>
      <c r="AS314" s="49"/>
      <c r="AT314" s="12"/>
      <c r="AU314" s="9"/>
      <c r="AV314" s="9"/>
      <c r="AW314" s="9"/>
      <c r="AX314" s="9"/>
      <c r="AY314" s="12"/>
      <c r="AZ314" s="49"/>
      <c r="BA314" s="12"/>
      <c r="BB314" s="9"/>
      <c r="BC314" s="9"/>
      <c r="BD314" s="9"/>
      <c r="BE314" s="9"/>
      <c r="BF314" s="12"/>
      <c r="BG314" s="49"/>
      <c r="BH314" s="12"/>
      <c r="BI314" s="9"/>
      <c r="BJ314" s="9"/>
      <c r="BK314" s="9"/>
      <c r="BL314" s="50"/>
      <c r="BM314" s="12"/>
      <c r="BN314" s="11"/>
      <c r="BO314" s="9"/>
      <c r="BP314" s="11"/>
      <c r="BQ314" s="9"/>
      <c r="BR314" s="43"/>
      <c r="BS314" s="9"/>
      <c r="BT314" s="11"/>
      <c r="BU314" s="25"/>
      <c r="BV314" s="25"/>
      <c r="BW314" s="25"/>
      <c r="BX314" s="25"/>
      <c r="BY314" s="25"/>
      <c r="BZ314" s="25"/>
      <c r="CA314" s="25"/>
      <c r="CB314" s="25"/>
    </row>
    <row r="315" spans="2:80" x14ac:dyDescent="0.2">
      <c r="B315" s="25"/>
      <c r="C315" s="1"/>
      <c r="D315" s="1"/>
      <c r="E315" s="1"/>
      <c r="F315" s="2"/>
      <c r="G315" s="6"/>
      <c r="H315" s="2"/>
      <c r="I315" s="2"/>
      <c r="J315" s="3"/>
      <c r="K315" s="3"/>
      <c r="L315" s="1"/>
      <c r="M315" s="1"/>
      <c r="N315" s="1"/>
      <c r="O315" s="40"/>
      <c r="P315" s="40"/>
      <c r="Q315" s="1"/>
      <c r="R315" s="1"/>
      <c r="S315" s="2"/>
      <c r="T315" s="3"/>
      <c r="U315" s="7"/>
      <c r="V315" s="7"/>
      <c r="W315" s="7"/>
      <c r="X315" s="40"/>
      <c r="Y315" s="1"/>
      <c r="Z315" s="1"/>
      <c r="AA315" s="2"/>
      <c r="AB315" s="6"/>
      <c r="AC315" s="2"/>
      <c r="AD315" s="40"/>
      <c r="AE315" s="1"/>
      <c r="AF315" s="2"/>
      <c r="AG315" s="9"/>
      <c r="AH315" s="12"/>
      <c r="AI315" s="12"/>
      <c r="AJ315" s="42"/>
      <c r="AK315" s="11"/>
      <c r="AL315" s="9"/>
      <c r="AM315" s="11"/>
      <c r="AN315" s="9"/>
      <c r="AO315" s="9"/>
      <c r="AP315" s="9"/>
      <c r="AQ315" s="50"/>
      <c r="AR315" s="11"/>
      <c r="AS315" s="49"/>
      <c r="AT315" s="12"/>
      <c r="AU315" s="9"/>
      <c r="AV315" s="9"/>
      <c r="AW315" s="9"/>
      <c r="AX315" s="9"/>
      <c r="AY315" s="12"/>
      <c r="AZ315" s="49"/>
      <c r="BA315" s="12"/>
      <c r="BB315" s="9"/>
      <c r="BC315" s="9"/>
      <c r="BD315" s="9"/>
      <c r="BE315" s="9"/>
      <c r="BF315" s="12"/>
      <c r="BG315" s="49"/>
      <c r="BH315" s="12"/>
      <c r="BI315" s="9"/>
      <c r="BJ315" s="9"/>
      <c r="BK315" s="9"/>
      <c r="BL315" s="50"/>
      <c r="BM315" s="12"/>
      <c r="BN315" s="11"/>
      <c r="BO315" s="9"/>
      <c r="BP315" s="11"/>
      <c r="BQ315" s="9"/>
      <c r="BR315" s="43"/>
      <c r="BS315" s="9"/>
      <c r="BT315" s="11"/>
      <c r="BU315" s="25"/>
      <c r="BV315" s="25"/>
      <c r="BW315" s="25"/>
      <c r="BX315" s="25"/>
      <c r="BY315" s="25"/>
      <c r="BZ315" s="25"/>
      <c r="CA315" s="25"/>
      <c r="CB315" s="25"/>
    </row>
    <row r="316" spans="2:80" x14ac:dyDescent="0.2">
      <c r="B316" s="25"/>
      <c r="C316" s="1"/>
      <c r="D316" s="1"/>
      <c r="E316" s="1"/>
      <c r="F316" s="2"/>
      <c r="G316" s="6"/>
      <c r="H316" s="2"/>
      <c r="I316" s="2"/>
      <c r="J316" s="3"/>
      <c r="K316" s="3"/>
      <c r="L316" s="1"/>
      <c r="M316" s="1"/>
      <c r="N316" s="1"/>
      <c r="O316" s="40"/>
      <c r="P316" s="40"/>
      <c r="Q316" s="1"/>
      <c r="R316" s="1"/>
      <c r="S316" s="2"/>
      <c r="T316" s="3"/>
      <c r="U316" s="7"/>
      <c r="V316" s="7"/>
      <c r="W316" s="7"/>
      <c r="X316" s="40"/>
      <c r="Y316" s="1"/>
      <c r="Z316" s="1"/>
      <c r="AA316" s="2"/>
      <c r="AB316" s="6"/>
      <c r="AC316" s="2"/>
      <c r="AD316" s="40"/>
      <c r="AE316" s="1"/>
      <c r="AF316" s="2"/>
      <c r="AG316" s="9"/>
      <c r="AH316" s="12"/>
      <c r="AI316" s="12"/>
      <c r="AJ316" s="42"/>
      <c r="AK316" s="11"/>
      <c r="AL316" s="9"/>
      <c r="AM316" s="11"/>
      <c r="AN316" s="9"/>
      <c r="AO316" s="9"/>
      <c r="AP316" s="9"/>
      <c r="AQ316" s="50"/>
      <c r="AR316" s="11"/>
      <c r="AS316" s="49"/>
      <c r="AT316" s="12"/>
      <c r="AU316" s="9"/>
      <c r="AV316" s="9"/>
      <c r="AW316" s="9"/>
      <c r="AX316" s="9"/>
      <c r="AY316" s="12"/>
      <c r="AZ316" s="49"/>
      <c r="BA316" s="12"/>
      <c r="BB316" s="9"/>
      <c r="BC316" s="9"/>
      <c r="BD316" s="9"/>
      <c r="BE316" s="9"/>
      <c r="BF316" s="12"/>
      <c r="BG316" s="49"/>
      <c r="BH316" s="12"/>
      <c r="BI316" s="9"/>
      <c r="BJ316" s="9"/>
      <c r="BK316" s="9"/>
      <c r="BL316" s="50"/>
      <c r="BM316" s="12"/>
      <c r="BN316" s="11"/>
      <c r="BO316" s="9"/>
      <c r="BP316" s="11"/>
      <c r="BQ316" s="9"/>
      <c r="BR316" s="43"/>
      <c r="BS316" s="9"/>
      <c r="BT316" s="11"/>
      <c r="BU316" s="25"/>
      <c r="BV316" s="25"/>
      <c r="BW316" s="25"/>
      <c r="BX316" s="25"/>
      <c r="BY316" s="25"/>
      <c r="BZ316" s="25"/>
      <c r="CA316" s="25"/>
      <c r="CB316" s="25"/>
    </row>
    <row r="317" spans="2:80" x14ac:dyDescent="0.2">
      <c r="B317" s="25"/>
      <c r="C317" s="1"/>
      <c r="D317" s="1"/>
      <c r="E317" s="1"/>
      <c r="F317" s="2"/>
      <c r="G317" s="6"/>
      <c r="H317" s="2"/>
      <c r="I317" s="2"/>
      <c r="J317" s="3"/>
      <c r="K317" s="3"/>
      <c r="L317" s="1"/>
      <c r="M317" s="1"/>
      <c r="N317" s="1"/>
      <c r="O317" s="40"/>
      <c r="P317" s="40"/>
      <c r="Q317" s="1"/>
      <c r="R317" s="1"/>
      <c r="S317" s="2"/>
      <c r="T317" s="3"/>
      <c r="U317" s="7"/>
      <c r="V317" s="7"/>
      <c r="W317" s="7"/>
      <c r="X317" s="40"/>
      <c r="Y317" s="1"/>
      <c r="Z317" s="1"/>
      <c r="AA317" s="2"/>
      <c r="AB317" s="6"/>
      <c r="AC317" s="2"/>
      <c r="AD317" s="40"/>
      <c r="AE317" s="1"/>
      <c r="AF317" s="2"/>
      <c r="AG317" s="9"/>
      <c r="AH317" s="12"/>
      <c r="AI317" s="12"/>
      <c r="AJ317" s="42"/>
      <c r="AK317" s="11"/>
      <c r="AL317" s="9"/>
      <c r="AM317" s="11"/>
      <c r="AN317" s="9"/>
      <c r="AO317" s="9"/>
      <c r="AP317" s="9"/>
      <c r="AQ317" s="50"/>
      <c r="AR317" s="11"/>
      <c r="AS317" s="49"/>
      <c r="AT317" s="12"/>
      <c r="AU317" s="9"/>
      <c r="AV317" s="9"/>
      <c r="AW317" s="9"/>
      <c r="AX317" s="9"/>
      <c r="AY317" s="12"/>
      <c r="AZ317" s="49"/>
      <c r="BA317" s="12"/>
      <c r="BB317" s="9"/>
      <c r="BC317" s="9"/>
      <c r="BD317" s="9"/>
      <c r="BE317" s="9"/>
      <c r="BF317" s="12"/>
      <c r="BG317" s="49"/>
      <c r="BH317" s="12"/>
      <c r="BI317" s="9"/>
      <c r="BJ317" s="9"/>
      <c r="BK317" s="9"/>
      <c r="BL317" s="50"/>
      <c r="BM317" s="12"/>
      <c r="BN317" s="11"/>
      <c r="BO317" s="9"/>
      <c r="BP317" s="11"/>
      <c r="BQ317" s="9"/>
      <c r="BR317" s="43"/>
      <c r="BS317" s="9"/>
      <c r="BT317" s="11"/>
      <c r="BU317" s="25"/>
      <c r="BV317" s="25"/>
      <c r="BW317" s="25"/>
      <c r="BX317" s="25"/>
      <c r="BY317" s="25"/>
      <c r="BZ317" s="25"/>
      <c r="CA317" s="25"/>
      <c r="CB317" s="25"/>
    </row>
    <row r="318" spans="2:80" x14ac:dyDescent="0.2">
      <c r="B318" s="25"/>
      <c r="C318" s="1"/>
      <c r="D318" s="1"/>
      <c r="E318" s="1"/>
      <c r="F318" s="2"/>
      <c r="G318" s="6"/>
      <c r="H318" s="2"/>
      <c r="I318" s="2"/>
      <c r="J318" s="3"/>
      <c r="K318" s="3"/>
      <c r="L318" s="1"/>
      <c r="M318" s="1"/>
      <c r="N318" s="1"/>
      <c r="O318" s="40"/>
      <c r="P318" s="40"/>
      <c r="Q318" s="1"/>
      <c r="R318" s="1"/>
      <c r="S318" s="2"/>
      <c r="T318" s="3"/>
      <c r="U318" s="7"/>
      <c r="V318" s="7"/>
      <c r="W318" s="7"/>
      <c r="X318" s="40"/>
      <c r="Y318" s="1"/>
      <c r="Z318" s="1"/>
      <c r="AA318" s="2"/>
      <c r="AB318" s="6"/>
      <c r="AC318" s="2"/>
      <c r="AD318" s="40"/>
      <c r="AE318" s="1"/>
      <c r="AF318" s="2"/>
      <c r="AG318" s="9"/>
      <c r="AH318" s="12"/>
      <c r="AI318" s="12"/>
      <c r="AJ318" s="42"/>
      <c r="AK318" s="11"/>
      <c r="AL318" s="9"/>
      <c r="AM318" s="11"/>
      <c r="AN318" s="9"/>
      <c r="AO318" s="9"/>
      <c r="AP318" s="9"/>
      <c r="AQ318" s="50"/>
      <c r="AR318" s="11"/>
      <c r="AS318" s="49"/>
      <c r="AT318" s="12"/>
      <c r="AU318" s="9"/>
      <c r="AV318" s="9"/>
      <c r="AW318" s="9"/>
      <c r="AX318" s="9"/>
      <c r="AY318" s="12"/>
      <c r="AZ318" s="49"/>
      <c r="BA318" s="12"/>
      <c r="BB318" s="9"/>
      <c r="BC318" s="9"/>
      <c r="BD318" s="9"/>
      <c r="BE318" s="9"/>
      <c r="BF318" s="12"/>
      <c r="BG318" s="49"/>
      <c r="BH318" s="12"/>
      <c r="BI318" s="9"/>
      <c r="BJ318" s="9"/>
      <c r="BK318" s="9"/>
      <c r="BL318" s="50"/>
      <c r="BM318" s="12"/>
      <c r="BN318" s="11"/>
      <c r="BO318" s="9"/>
      <c r="BP318" s="11"/>
      <c r="BQ318" s="9"/>
      <c r="BR318" s="43"/>
      <c r="BS318" s="9"/>
      <c r="BT318" s="11"/>
      <c r="BU318" s="25"/>
      <c r="BV318" s="25"/>
      <c r="BW318" s="25"/>
      <c r="BX318" s="25"/>
      <c r="BY318" s="25"/>
      <c r="BZ318" s="25"/>
      <c r="CA318" s="25"/>
      <c r="CB318" s="25"/>
    </row>
    <row r="319" spans="2:80" x14ac:dyDescent="0.2">
      <c r="B319" s="25"/>
      <c r="C319" s="1"/>
      <c r="D319" s="1"/>
      <c r="E319" s="1"/>
      <c r="F319" s="2"/>
      <c r="G319" s="6"/>
      <c r="H319" s="2"/>
      <c r="I319" s="2"/>
      <c r="J319" s="3"/>
      <c r="K319" s="3"/>
      <c r="L319" s="1"/>
      <c r="M319" s="1"/>
      <c r="N319" s="1"/>
      <c r="O319" s="40"/>
      <c r="P319" s="40"/>
      <c r="Q319" s="1"/>
      <c r="R319" s="1"/>
      <c r="S319" s="2"/>
      <c r="T319" s="3"/>
      <c r="U319" s="7"/>
      <c r="V319" s="7"/>
      <c r="W319" s="7"/>
      <c r="X319" s="40"/>
      <c r="Y319" s="1"/>
      <c r="Z319" s="1"/>
      <c r="AA319" s="2"/>
      <c r="AB319" s="6"/>
      <c r="AC319" s="2"/>
      <c r="AD319" s="40"/>
      <c r="AE319" s="1"/>
      <c r="AF319" s="2"/>
      <c r="AG319" s="9"/>
      <c r="AH319" s="12"/>
      <c r="AI319" s="12"/>
      <c r="AJ319" s="42"/>
      <c r="AK319" s="11"/>
      <c r="AL319" s="9"/>
      <c r="AM319" s="11"/>
      <c r="AN319" s="9"/>
      <c r="AO319" s="9"/>
      <c r="AP319" s="9"/>
      <c r="AQ319" s="50"/>
      <c r="AR319" s="11"/>
      <c r="AS319" s="49"/>
      <c r="AT319" s="12"/>
      <c r="AU319" s="9"/>
      <c r="AV319" s="9"/>
      <c r="AW319" s="9"/>
      <c r="AX319" s="9"/>
      <c r="AY319" s="12"/>
      <c r="AZ319" s="49"/>
      <c r="BA319" s="12"/>
      <c r="BB319" s="9"/>
      <c r="BC319" s="9"/>
      <c r="BD319" s="9"/>
      <c r="BE319" s="9"/>
      <c r="BF319" s="12"/>
      <c r="BG319" s="49"/>
      <c r="BH319" s="12"/>
      <c r="BI319" s="9"/>
      <c r="BJ319" s="9"/>
      <c r="BK319" s="9"/>
      <c r="BL319" s="50"/>
      <c r="BM319" s="12"/>
      <c r="BN319" s="11"/>
      <c r="BO319" s="9"/>
      <c r="BP319" s="11"/>
      <c r="BQ319" s="9"/>
      <c r="BR319" s="43"/>
      <c r="BS319" s="9"/>
      <c r="BT319" s="11"/>
      <c r="BU319" s="25"/>
      <c r="BV319" s="25"/>
      <c r="BW319" s="25"/>
      <c r="BX319" s="25"/>
      <c r="BY319" s="25"/>
      <c r="BZ319" s="25"/>
      <c r="CA319" s="25"/>
      <c r="CB319" s="25"/>
    </row>
    <row r="320" spans="2:80" x14ac:dyDescent="0.2">
      <c r="B320" s="25"/>
      <c r="C320" s="1"/>
      <c r="D320" s="1"/>
      <c r="E320" s="1"/>
      <c r="F320" s="2"/>
      <c r="G320" s="6"/>
      <c r="H320" s="2"/>
      <c r="I320" s="2"/>
      <c r="J320" s="3"/>
      <c r="K320" s="3"/>
      <c r="L320" s="1"/>
      <c r="M320" s="1"/>
      <c r="N320" s="1"/>
      <c r="O320" s="40"/>
      <c r="P320" s="40"/>
      <c r="Q320" s="1"/>
      <c r="R320" s="1"/>
      <c r="S320" s="2"/>
      <c r="T320" s="3"/>
      <c r="U320" s="7"/>
      <c r="V320" s="7"/>
      <c r="W320" s="7"/>
      <c r="X320" s="40"/>
      <c r="Y320" s="1"/>
      <c r="Z320" s="1"/>
      <c r="AA320" s="2"/>
      <c r="AB320" s="6"/>
      <c r="AC320" s="2"/>
      <c r="AD320" s="40"/>
      <c r="AE320" s="1"/>
      <c r="AF320" s="2"/>
      <c r="AG320" s="9"/>
      <c r="AH320" s="12"/>
      <c r="AI320" s="12"/>
      <c r="AJ320" s="42"/>
      <c r="AK320" s="11"/>
      <c r="AL320" s="9"/>
      <c r="AM320" s="11"/>
      <c r="AN320" s="9"/>
      <c r="AO320" s="9"/>
      <c r="AP320" s="9"/>
      <c r="AQ320" s="50"/>
      <c r="AR320" s="11"/>
      <c r="AS320" s="49"/>
      <c r="AT320" s="12"/>
      <c r="AU320" s="9"/>
      <c r="AV320" s="9"/>
      <c r="AW320" s="9"/>
      <c r="AX320" s="9"/>
      <c r="AY320" s="12"/>
      <c r="AZ320" s="49"/>
      <c r="BA320" s="12"/>
      <c r="BB320" s="9"/>
      <c r="BC320" s="9"/>
      <c r="BD320" s="9"/>
      <c r="BE320" s="9"/>
      <c r="BF320" s="12"/>
      <c r="BG320" s="49"/>
      <c r="BH320" s="12"/>
      <c r="BI320" s="9"/>
      <c r="BJ320" s="9"/>
      <c r="BK320" s="9"/>
      <c r="BL320" s="50"/>
      <c r="BM320" s="12"/>
      <c r="BN320" s="11"/>
      <c r="BO320" s="9"/>
      <c r="BP320" s="11"/>
      <c r="BQ320" s="9"/>
      <c r="BR320" s="43"/>
      <c r="BS320" s="9"/>
      <c r="BT320" s="11"/>
      <c r="BU320" s="25"/>
      <c r="BV320" s="25"/>
      <c r="BW320" s="25"/>
      <c r="BX320" s="25"/>
      <c r="BY320" s="25"/>
      <c r="BZ320" s="25"/>
      <c r="CA320" s="25"/>
      <c r="CB320" s="25"/>
    </row>
    <row r="321" spans="2:80" x14ac:dyDescent="0.2">
      <c r="B321" s="25"/>
      <c r="C321" s="1"/>
      <c r="D321" s="1"/>
      <c r="E321" s="1"/>
      <c r="F321" s="2"/>
      <c r="G321" s="6"/>
      <c r="H321" s="2"/>
      <c r="I321" s="2"/>
      <c r="J321" s="3"/>
      <c r="K321" s="3"/>
      <c r="L321" s="1"/>
      <c r="M321" s="1"/>
      <c r="N321" s="1"/>
      <c r="O321" s="40"/>
      <c r="P321" s="40"/>
      <c r="Q321" s="1"/>
      <c r="R321" s="1"/>
      <c r="S321" s="2"/>
      <c r="T321" s="3"/>
      <c r="U321" s="7"/>
      <c r="V321" s="7"/>
      <c r="W321" s="7"/>
      <c r="X321" s="40"/>
      <c r="Y321" s="1"/>
      <c r="Z321" s="1"/>
      <c r="AA321" s="2"/>
      <c r="AB321" s="6"/>
      <c r="AC321" s="2"/>
      <c r="AD321" s="40"/>
      <c r="AE321" s="1"/>
      <c r="AF321" s="2"/>
      <c r="AG321" s="9"/>
      <c r="AH321" s="12"/>
      <c r="AI321" s="12"/>
      <c r="AJ321" s="42"/>
      <c r="AK321" s="11"/>
      <c r="AL321" s="9"/>
      <c r="AM321" s="11"/>
      <c r="AN321" s="9"/>
      <c r="AO321" s="9"/>
      <c r="AP321" s="9"/>
      <c r="AQ321" s="50"/>
      <c r="AR321" s="11"/>
      <c r="AS321" s="49"/>
      <c r="AT321" s="12"/>
      <c r="AU321" s="9"/>
      <c r="AV321" s="9"/>
      <c r="AW321" s="9"/>
      <c r="AX321" s="9"/>
      <c r="AY321" s="12"/>
      <c r="AZ321" s="49"/>
      <c r="BA321" s="12"/>
      <c r="BB321" s="9"/>
      <c r="BC321" s="9"/>
      <c r="BD321" s="9"/>
      <c r="BE321" s="9"/>
      <c r="BF321" s="12"/>
      <c r="BG321" s="49"/>
      <c r="BH321" s="12"/>
      <c r="BI321" s="9"/>
      <c r="BJ321" s="9"/>
      <c r="BK321" s="9"/>
      <c r="BL321" s="50"/>
      <c r="BM321" s="12"/>
      <c r="BN321" s="11"/>
      <c r="BO321" s="9"/>
      <c r="BP321" s="11"/>
      <c r="BQ321" s="9"/>
      <c r="BR321" s="43"/>
      <c r="BS321" s="9"/>
      <c r="BT321" s="11"/>
      <c r="BU321" s="25"/>
      <c r="BV321" s="25"/>
      <c r="BW321" s="25"/>
      <c r="BX321" s="25"/>
      <c r="BY321" s="25"/>
      <c r="BZ321" s="25"/>
      <c r="CA321" s="25"/>
      <c r="CB321" s="25"/>
    </row>
    <row r="322" spans="2:80" x14ac:dyDescent="0.2">
      <c r="B322" s="25"/>
      <c r="C322" s="1"/>
      <c r="D322" s="1"/>
      <c r="E322" s="1"/>
      <c r="F322" s="2"/>
      <c r="G322" s="6"/>
      <c r="H322" s="2"/>
      <c r="I322" s="2"/>
      <c r="J322" s="3"/>
      <c r="K322" s="3"/>
      <c r="L322" s="1"/>
      <c r="M322" s="1"/>
      <c r="N322" s="1"/>
      <c r="O322" s="40"/>
      <c r="P322" s="40"/>
      <c r="Q322" s="1"/>
      <c r="R322" s="1"/>
      <c r="S322" s="2"/>
      <c r="T322" s="3"/>
      <c r="U322" s="7"/>
      <c r="V322" s="7"/>
      <c r="W322" s="7"/>
      <c r="X322" s="40"/>
      <c r="Y322" s="1"/>
      <c r="Z322" s="1"/>
      <c r="AA322" s="2"/>
      <c r="AB322" s="6"/>
      <c r="AC322" s="2"/>
      <c r="AD322" s="40"/>
      <c r="AE322" s="1"/>
      <c r="AF322" s="2"/>
      <c r="AG322" s="9"/>
      <c r="AH322" s="12"/>
      <c r="AI322" s="12"/>
      <c r="AJ322" s="42"/>
      <c r="AK322" s="11"/>
      <c r="AL322" s="9"/>
      <c r="AM322" s="11"/>
      <c r="AN322" s="9"/>
      <c r="AO322" s="9"/>
      <c r="AP322" s="9"/>
      <c r="AQ322" s="50"/>
      <c r="AR322" s="11"/>
      <c r="AS322" s="49"/>
      <c r="AT322" s="12"/>
      <c r="AU322" s="9"/>
      <c r="AV322" s="9"/>
      <c r="AW322" s="9"/>
      <c r="AX322" s="9"/>
      <c r="AY322" s="12"/>
      <c r="AZ322" s="49"/>
      <c r="BA322" s="12"/>
      <c r="BB322" s="9"/>
      <c r="BC322" s="9"/>
      <c r="BD322" s="9"/>
      <c r="BE322" s="9"/>
      <c r="BF322" s="12"/>
      <c r="BG322" s="49"/>
      <c r="BH322" s="12"/>
      <c r="BI322" s="9"/>
      <c r="BJ322" s="9"/>
      <c r="BK322" s="9"/>
      <c r="BL322" s="50"/>
      <c r="BM322" s="12"/>
      <c r="BN322" s="11"/>
      <c r="BO322" s="9"/>
      <c r="BP322" s="11"/>
      <c r="BQ322" s="9"/>
      <c r="BR322" s="43"/>
      <c r="BS322" s="9"/>
      <c r="BT322" s="11"/>
      <c r="BU322" s="25"/>
      <c r="BV322" s="25"/>
      <c r="BW322" s="25"/>
      <c r="BX322" s="25"/>
      <c r="BY322" s="25"/>
      <c r="BZ322" s="25"/>
      <c r="CA322" s="25"/>
      <c r="CB322" s="25"/>
    </row>
    <row r="323" spans="2:80" x14ac:dyDescent="0.2">
      <c r="B323" s="25"/>
      <c r="C323" s="1"/>
      <c r="D323" s="1"/>
      <c r="E323" s="1"/>
      <c r="F323" s="2"/>
      <c r="G323" s="6"/>
      <c r="H323" s="2"/>
      <c r="I323" s="2"/>
      <c r="J323" s="3"/>
      <c r="K323" s="3"/>
      <c r="L323" s="1"/>
      <c r="M323" s="1"/>
      <c r="N323" s="1"/>
      <c r="O323" s="40"/>
      <c r="P323" s="40"/>
      <c r="Q323" s="1"/>
      <c r="R323" s="1"/>
      <c r="S323" s="2"/>
      <c r="T323" s="3"/>
      <c r="U323" s="7"/>
      <c r="V323" s="7"/>
      <c r="W323" s="7"/>
      <c r="X323" s="40"/>
      <c r="Y323" s="1"/>
      <c r="Z323" s="1"/>
      <c r="AA323" s="2"/>
      <c r="AB323" s="6"/>
      <c r="AC323" s="2"/>
      <c r="AD323" s="40"/>
      <c r="AE323" s="1"/>
      <c r="AF323" s="2"/>
      <c r="AG323" s="9"/>
      <c r="AH323" s="12"/>
      <c r="AI323" s="12"/>
      <c r="AJ323" s="42"/>
      <c r="AK323" s="11"/>
      <c r="AL323" s="9"/>
      <c r="AM323" s="11"/>
      <c r="AN323" s="9"/>
      <c r="AO323" s="9"/>
      <c r="AP323" s="9"/>
      <c r="AQ323" s="50"/>
      <c r="AR323" s="11"/>
      <c r="AS323" s="49"/>
      <c r="AT323" s="12"/>
      <c r="AU323" s="9"/>
      <c r="AV323" s="9"/>
      <c r="AW323" s="9"/>
      <c r="AX323" s="9"/>
      <c r="AY323" s="12"/>
      <c r="AZ323" s="49"/>
      <c r="BA323" s="12"/>
      <c r="BB323" s="9"/>
      <c r="BC323" s="9"/>
      <c r="BD323" s="9"/>
      <c r="BE323" s="9"/>
      <c r="BF323" s="12"/>
      <c r="BG323" s="49"/>
      <c r="BH323" s="12"/>
      <c r="BI323" s="9"/>
      <c r="BJ323" s="9"/>
      <c r="BK323" s="9"/>
      <c r="BL323" s="50"/>
      <c r="BM323" s="12"/>
      <c r="BN323" s="11"/>
      <c r="BO323" s="9"/>
      <c r="BP323" s="11"/>
      <c r="BQ323" s="9"/>
      <c r="BR323" s="43"/>
      <c r="BS323" s="9"/>
      <c r="BT323" s="11"/>
      <c r="BU323" s="25"/>
      <c r="BV323" s="25"/>
      <c r="BW323" s="25"/>
      <c r="BX323" s="25"/>
      <c r="BY323" s="25"/>
      <c r="BZ323" s="25"/>
      <c r="CA323" s="25"/>
      <c r="CB323" s="25"/>
    </row>
    <row r="324" spans="2:80" x14ac:dyDescent="0.2">
      <c r="B324" s="25"/>
      <c r="C324" s="1"/>
      <c r="D324" s="1"/>
      <c r="E324" s="1"/>
      <c r="F324" s="2"/>
      <c r="G324" s="6"/>
      <c r="H324" s="2"/>
      <c r="I324" s="2"/>
      <c r="J324" s="3"/>
      <c r="K324" s="3"/>
      <c r="L324" s="1"/>
      <c r="M324" s="1"/>
      <c r="N324" s="1"/>
      <c r="O324" s="40"/>
      <c r="P324" s="40"/>
      <c r="Q324" s="1"/>
      <c r="R324" s="1"/>
      <c r="S324" s="2"/>
      <c r="T324" s="3"/>
      <c r="U324" s="7"/>
      <c r="V324" s="7"/>
      <c r="W324" s="7"/>
      <c r="X324" s="40"/>
      <c r="Y324" s="1"/>
      <c r="Z324" s="1"/>
      <c r="AA324" s="2"/>
      <c r="AB324" s="6"/>
      <c r="AC324" s="2"/>
      <c r="AD324" s="40"/>
      <c r="AE324" s="1"/>
      <c r="AF324" s="2"/>
      <c r="AG324" s="9"/>
      <c r="AH324" s="12"/>
      <c r="AI324" s="12"/>
      <c r="AJ324" s="42"/>
      <c r="AK324" s="11"/>
      <c r="AL324" s="9"/>
      <c r="AM324" s="11"/>
      <c r="AN324" s="9"/>
      <c r="AO324" s="9"/>
      <c r="AP324" s="9"/>
      <c r="AQ324" s="50"/>
      <c r="AR324" s="11"/>
      <c r="AS324" s="49"/>
      <c r="AT324" s="12"/>
      <c r="AU324" s="9"/>
      <c r="AV324" s="9"/>
      <c r="AW324" s="9"/>
      <c r="AX324" s="9"/>
      <c r="AY324" s="12"/>
      <c r="AZ324" s="49"/>
      <c r="BA324" s="12"/>
      <c r="BB324" s="9"/>
      <c r="BC324" s="9"/>
      <c r="BD324" s="9"/>
      <c r="BE324" s="9"/>
      <c r="BF324" s="12"/>
      <c r="BG324" s="49"/>
      <c r="BH324" s="12"/>
      <c r="BI324" s="9"/>
      <c r="BJ324" s="9"/>
      <c r="BK324" s="9"/>
      <c r="BL324" s="50"/>
      <c r="BM324" s="12"/>
      <c r="BN324" s="11"/>
      <c r="BO324" s="9"/>
      <c r="BP324" s="11"/>
      <c r="BQ324" s="9"/>
      <c r="BR324" s="43"/>
      <c r="BS324" s="9"/>
      <c r="BT324" s="11"/>
      <c r="BU324" s="25"/>
      <c r="BV324" s="25"/>
      <c r="BW324" s="25"/>
      <c r="BX324" s="25"/>
      <c r="BY324" s="25"/>
      <c r="BZ324" s="25"/>
      <c r="CA324" s="25"/>
      <c r="CB324" s="25"/>
    </row>
    <row r="325" spans="2:80" x14ac:dyDescent="0.2">
      <c r="B325" s="25"/>
      <c r="C325" s="1"/>
      <c r="D325" s="1"/>
      <c r="E325" s="1"/>
      <c r="F325" s="2"/>
      <c r="G325" s="6"/>
      <c r="H325" s="2"/>
      <c r="I325" s="2"/>
      <c r="J325" s="3"/>
      <c r="K325" s="3"/>
      <c r="L325" s="1"/>
      <c r="M325" s="1"/>
      <c r="N325" s="1"/>
      <c r="O325" s="40"/>
      <c r="P325" s="40"/>
      <c r="Q325" s="1"/>
      <c r="R325" s="1"/>
      <c r="S325" s="2"/>
      <c r="T325" s="3"/>
      <c r="U325" s="7"/>
      <c r="V325" s="7"/>
      <c r="W325" s="7"/>
      <c r="X325" s="40"/>
      <c r="Y325" s="1"/>
      <c r="Z325" s="1"/>
      <c r="AA325" s="2"/>
      <c r="AB325" s="6"/>
      <c r="AC325" s="2"/>
      <c r="AD325" s="40"/>
      <c r="AE325" s="1"/>
      <c r="AF325" s="2"/>
      <c r="AG325" s="9"/>
      <c r="AH325" s="12"/>
      <c r="AI325" s="12"/>
      <c r="AJ325" s="42"/>
      <c r="AK325" s="11"/>
      <c r="AL325" s="9"/>
      <c r="AM325" s="11"/>
      <c r="AN325" s="9"/>
      <c r="AO325" s="9"/>
      <c r="AP325" s="9"/>
      <c r="AQ325" s="50"/>
      <c r="AR325" s="11"/>
      <c r="AS325" s="49"/>
      <c r="AT325" s="12"/>
      <c r="AU325" s="9"/>
      <c r="AV325" s="9"/>
      <c r="AW325" s="9"/>
      <c r="AX325" s="9"/>
      <c r="AY325" s="12"/>
      <c r="AZ325" s="49"/>
      <c r="BA325" s="12"/>
      <c r="BB325" s="9"/>
      <c r="BC325" s="9"/>
      <c r="BD325" s="9"/>
      <c r="BE325" s="9"/>
      <c r="BF325" s="12"/>
      <c r="BG325" s="49"/>
      <c r="BH325" s="12"/>
      <c r="BI325" s="9"/>
      <c r="BJ325" s="9"/>
      <c r="BK325" s="9"/>
      <c r="BL325" s="50"/>
      <c r="BM325" s="12"/>
      <c r="BN325" s="11"/>
      <c r="BO325" s="9"/>
      <c r="BP325" s="11"/>
      <c r="BQ325" s="9"/>
      <c r="BR325" s="43"/>
      <c r="BS325" s="9"/>
      <c r="BT325" s="11"/>
      <c r="BU325" s="25"/>
      <c r="BV325" s="25"/>
      <c r="BW325" s="25"/>
      <c r="BX325" s="25"/>
      <c r="BY325" s="25"/>
      <c r="BZ325" s="25"/>
      <c r="CA325" s="25"/>
      <c r="CB325" s="25"/>
    </row>
    <row r="326" spans="2:80" x14ac:dyDescent="0.2">
      <c r="B326" s="25"/>
      <c r="C326" s="1"/>
      <c r="D326" s="1"/>
      <c r="E326" s="1"/>
      <c r="F326" s="2"/>
      <c r="G326" s="6"/>
      <c r="H326" s="2"/>
      <c r="I326" s="2"/>
      <c r="J326" s="3"/>
      <c r="K326" s="3"/>
      <c r="L326" s="1"/>
      <c r="M326" s="1"/>
      <c r="N326" s="1"/>
      <c r="O326" s="40"/>
      <c r="P326" s="40"/>
      <c r="Q326" s="1"/>
      <c r="R326" s="1"/>
      <c r="S326" s="2"/>
      <c r="T326" s="3"/>
      <c r="U326" s="7"/>
      <c r="V326" s="7"/>
      <c r="W326" s="7"/>
      <c r="X326" s="40"/>
      <c r="Y326" s="1"/>
      <c r="Z326" s="1"/>
      <c r="AA326" s="2"/>
      <c r="AB326" s="6"/>
      <c r="AC326" s="2"/>
      <c r="AD326" s="40"/>
      <c r="AE326" s="1"/>
      <c r="AF326" s="2"/>
      <c r="AG326" s="9"/>
      <c r="AH326" s="12"/>
      <c r="AI326" s="12"/>
      <c r="AJ326" s="42"/>
      <c r="AK326" s="11"/>
      <c r="AL326" s="9"/>
      <c r="AM326" s="11"/>
      <c r="AN326" s="9"/>
      <c r="AO326" s="9"/>
      <c r="AP326" s="9"/>
      <c r="AQ326" s="50"/>
      <c r="AR326" s="11"/>
      <c r="AS326" s="49"/>
      <c r="AT326" s="12"/>
      <c r="AU326" s="9"/>
      <c r="AV326" s="9"/>
      <c r="AW326" s="9"/>
      <c r="AX326" s="9"/>
      <c r="AY326" s="12"/>
      <c r="AZ326" s="49"/>
      <c r="BA326" s="12"/>
      <c r="BB326" s="9"/>
      <c r="BC326" s="9"/>
      <c r="BD326" s="9"/>
      <c r="BE326" s="9"/>
      <c r="BF326" s="12"/>
      <c r="BG326" s="49"/>
      <c r="BH326" s="12"/>
      <c r="BI326" s="9"/>
      <c r="BJ326" s="9"/>
      <c r="BK326" s="9"/>
      <c r="BL326" s="50"/>
      <c r="BM326" s="12"/>
      <c r="BN326" s="11"/>
      <c r="BO326" s="9"/>
      <c r="BP326" s="11"/>
      <c r="BQ326" s="9"/>
      <c r="BR326" s="43"/>
      <c r="BS326" s="9"/>
      <c r="BT326" s="11"/>
      <c r="BU326" s="25"/>
      <c r="BV326" s="25"/>
      <c r="BW326" s="25"/>
      <c r="BX326" s="25"/>
      <c r="BY326" s="25"/>
      <c r="BZ326" s="25"/>
      <c r="CA326" s="25"/>
      <c r="CB326" s="25"/>
    </row>
    <row r="327" spans="2:80" x14ac:dyDescent="0.2">
      <c r="B327" s="25"/>
      <c r="C327" s="1"/>
      <c r="D327" s="1"/>
      <c r="E327" s="1"/>
      <c r="F327" s="2"/>
      <c r="G327" s="6"/>
      <c r="H327" s="2"/>
      <c r="I327" s="2"/>
      <c r="J327" s="3"/>
      <c r="K327" s="3"/>
      <c r="L327" s="1"/>
      <c r="M327" s="1"/>
      <c r="N327" s="1"/>
      <c r="O327" s="40"/>
      <c r="P327" s="40"/>
      <c r="Q327" s="1"/>
      <c r="R327" s="1"/>
      <c r="S327" s="2"/>
      <c r="T327" s="3"/>
      <c r="U327" s="7"/>
      <c r="V327" s="7"/>
      <c r="W327" s="7"/>
      <c r="X327" s="40"/>
      <c r="Y327" s="1"/>
      <c r="Z327" s="1"/>
      <c r="AA327" s="2"/>
      <c r="AB327" s="6"/>
      <c r="AC327" s="2"/>
      <c r="AD327" s="40"/>
      <c r="AE327" s="1"/>
      <c r="AF327" s="2"/>
      <c r="AG327" s="9"/>
      <c r="AH327" s="12"/>
      <c r="AI327" s="12"/>
      <c r="AJ327" s="42"/>
      <c r="AK327" s="11"/>
      <c r="AL327" s="9"/>
      <c r="AM327" s="11"/>
      <c r="AN327" s="9"/>
      <c r="AO327" s="9"/>
      <c r="AP327" s="9"/>
      <c r="AQ327" s="50"/>
      <c r="AR327" s="11"/>
      <c r="AS327" s="49"/>
      <c r="AT327" s="12"/>
      <c r="AU327" s="9"/>
      <c r="AV327" s="9"/>
      <c r="AW327" s="9"/>
      <c r="AX327" s="9"/>
      <c r="AY327" s="12"/>
      <c r="AZ327" s="49"/>
      <c r="BA327" s="12"/>
      <c r="BB327" s="9"/>
      <c r="BC327" s="9"/>
      <c r="BD327" s="9"/>
      <c r="BE327" s="9"/>
      <c r="BF327" s="12"/>
      <c r="BG327" s="49"/>
      <c r="BH327" s="12"/>
      <c r="BI327" s="9"/>
      <c r="BJ327" s="9"/>
      <c r="BK327" s="9"/>
      <c r="BL327" s="50"/>
      <c r="BM327" s="12"/>
      <c r="BN327" s="11"/>
      <c r="BO327" s="9"/>
      <c r="BP327" s="11"/>
      <c r="BQ327" s="9"/>
      <c r="BR327" s="43"/>
      <c r="BS327" s="9"/>
      <c r="BT327" s="11"/>
      <c r="BU327" s="25"/>
      <c r="BV327" s="25"/>
      <c r="BW327" s="25"/>
      <c r="BX327" s="25"/>
      <c r="BY327" s="25"/>
      <c r="BZ327" s="25"/>
      <c r="CA327" s="25"/>
      <c r="CB327" s="25"/>
    </row>
    <row r="328" spans="2:80" x14ac:dyDescent="0.2">
      <c r="B328" s="25"/>
      <c r="C328" s="1"/>
      <c r="D328" s="1"/>
      <c r="E328" s="1"/>
      <c r="F328" s="2"/>
      <c r="G328" s="6"/>
      <c r="H328" s="2"/>
      <c r="I328" s="2"/>
      <c r="J328" s="3"/>
      <c r="K328" s="3"/>
      <c r="L328" s="1"/>
      <c r="M328" s="1"/>
      <c r="N328" s="1"/>
      <c r="O328" s="40"/>
      <c r="P328" s="40"/>
      <c r="Q328" s="1"/>
      <c r="R328" s="1"/>
      <c r="S328" s="2"/>
      <c r="T328" s="3"/>
      <c r="U328" s="7"/>
      <c r="V328" s="7"/>
      <c r="W328" s="7"/>
      <c r="X328" s="40"/>
      <c r="Y328" s="1"/>
      <c r="Z328" s="1"/>
      <c r="AA328" s="2"/>
      <c r="AB328" s="6"/>
      <c r="AC328" s="2"/>
      <c r="AD328" s="40"/>
      <c r="AE328" s="1"/>
      <c r="AF328" s="2"/>
      <c r="AG328" s="9"/>
      <c r="AH328" s="12"/>
      <c r="AI328" s="12"/>
      <c r="AJ328" s="42"/>
      <c r="AK328" s="11"/>
      <c r="AL328" s="9"/>
      <c r="AM328" s="11"/>
      <c r="AN328" s="9"/>
      <c r="AO328" s="9"/>
      <c r="AP328" s="9"/>
      <c r="AQ328" s="50"/>
      <c r="AR328" s="11"/>
      <c r="AS328" s="49"/>
      <c r="AT328" s="12"/>
      <c r="AU328" s="9"/>
      <c r="AV328" s="9"/>
      <c r="AW328" s="9"/>
      <c r="AX328" s="9"/>
      <c r="AY328" s="12"/>
      <c r="AZ328" s="49"/>
      <c r="BA328" s="12"/>
      <c r="BB328" s="9"/>
      <c r="BC328" s="9"/>
      <c r="BD328" s="9"/>
      <c r="BE328" s="9"/>
      <c r="BF328" s="12"/>
      <c r="BG328" s="49"/>
      <c r="BH328" s="12"/>
      <c r="BI328" s="9"/>
      <c r="BJ328" s="9"/>
      <c r="BK328" s="9"/>
      <c r="BL328" s="50"/>
      <c r="BM328" s="12"/>
      <c r="BN328" s="11"/>
      <c r="BO328" s="9"/>
      <c r="BP328" s="11"/>
      <c r="BQ328" s="9"/>
      <c r="BR328" s="43"/>
      <c r="BS328" s="9"/>
      <c r="BT328" s="11"/>
      <c r="BU328" s="25"/>
      <c r="BV328" s="25"/>
      <c r="BW328" s="25"/>
      <c r="BX328" s="25"/>
      <c r="BY328" s="25"/>
      <c r="BZ328" s="25"/>
      <c r="CA328" s="25"/>
      <c r="CB328" s="25"/>
    </row>
    <row r="329" spans="2:80" x14ac:dyDescent="0.2">
      <c r="B329" s="25"/>
      <c r="C329" s="1"/>
      <c r="D329" s="1"/>
      <c r="E329" s="1"/>
      <c r="F329" s="2"/>
      <c r="G329" s="6"/>
      <c r="H329" s="2"/>
      <c r="I329" s="2"/>
      <c r="J329" s="3"/>
      <c r="K329" s="3"/>
      <c r="L329" s="1"/>
      <c r="M329" s="1"/>
      <c r="N329" s="1"/>
      <c r="O329" s="40"/>
      <c r="P329" s="40"/>
      <c r="Q329" s="1"/>
      <c r="R329" s="1"/>
      <c r="S329" s="2"/>
      <c r="T329" s="3"/>
      <c r="U329" s="7"/>
      <c r="V329" s="7"/>
      <c r="W329" s="7"/>
      <c r="X329" s="40"/>
      <c r="Y329" s="1"/>
      <c r="Z329" s="1"/>
      <c r="AA329" s="2"/>
      <c r="AB329" s="6"/>
      <c r="AC329" s="2"/>
      <c r="AD329" s="40"/>
      <c r="AE329" s="1"/>
      <c r="AF329" s="2"/>
      <c r="AG329" s="9"/>
      <c r="AH329" s="12"/>
      <c r="AI329" s="12"/>
      <c r="AJ329" s="42"/>
      <c r="AK329" s="11"/>
      <c r="AL329" s="9"/>
      <c r="AM329" s="11"/>
      <c r="AN329" s="9"/>
      <c r="AO329" s="9"/>
      <c r="AP329" s="9"/>
      <c r="AQ329" s="50"/>
      <c r="AR329" s="11"/>
      <c r="AS329" s="49"/>
      <c r="AT329" s="12"/>
      <c r="AU329" s="9"/>
      <c r="AV329" s="9"/>
      <c r="AW329" s="9"/>
      <c r="AX329" s="9"/>
      <c r="AY329" s="12"/>
      <c r="AZ329" s="49"/>
      <c r="BA329" s="12"/>
      <c r="BB329" s="9"/>
      <c r="BC329" s="9"/>
      <c r="BD329" s="9"/>
      <c r="BE329" s="9"/>
      <c r="BF329" s="12"/>
      <c r="BG329" s="49"/>
      <c r="BH329" s="12"/>
      <c r="BI329" s="9"/>
      <c r="BJ329" s="9"/>
      <c r="BK329" s="9"/>
      <c r="BL329" s="50"/>
      <c r="BM329" s="12"/>
      <c r="BN329" s="11"/>
      <c r="BO329" s="9"/>
      <c r="BP329" s="11"/>
      <c r="BQ329" s="9"/>
      <c r="BR329" s="43"/>
      <c r="BS329" s="9"/>
      <c r="BT329" s="11"/>
      <c r="BU329" s="25"/>
      <c r="BV329" s="25"/>
      <c r="BW329" s="25"/>
      <c r="BX329" s="25"/>
      <c r="BY329" s="25"/>
      <c r="BZ329" s="25"/>
      <c r="CA329" s="25"/>
      <c r="CB329" s="25"/>
    </row>
    <row r="330" spans="2:80" x14ac:dyDescent="0.2">
      <c r="B330" s="25"/>
      <c r="C330" s="1"/>
      <c r="D330" s="1"/>
      <c r="E330" s="1"/>
      <c r="F330" s="2"/>
      <c r="G330" s="6"/>
      <c r="H330" s="2"/>
      <c r="I330" s="2"/>
      <c r="J330" s="3"/>
      <c r="K330" s="3"/>
      <c r="L330" s="1"/>
      <c r="M330" s="1"/>
      <c r="N330" s="1"/>
      <c r="O330" s="40"/>
      <c r="P330" s="40"/>
      <c r="Q330" s="1"/>
      <c r="R330" s="1"/>
      <c r="S330" s="2"/>
      <c r="T330" s="3"/>
      <c r="U330" s="7"/>
      <c r="V330" s="7"/>
      <c r="W330" s="7"/>
      <c r="X330" s="40"/>
      <c r="Y330" s="1"/>
      <c r="Z330" s="1"/>
      <c r="AA330" s="2"/>
      <c r="AB330" s="6"/>
      <c r="AC330" s="2"/>
      <c r="AD330" s="40"/>
      <c r="AE330" s="1"/>
      <c r="AF330" s="2"/>
      <c r="AG330" s="9"/>
      <c r="AH330" s="12"/>
      <c r="AI330" s="12"/>
      <c r="AJ330" s="42"/>
      <c r="AK330" s="11"/>
      <c r="AL330" s="9"/>
      <c r="AM330" s="11"/>
      <c r="AN330" s="9"/>
      <c r="AO330" s="9"/>
      <c r="AP330" s="9"/>
      <c r="AQ330" s="50"/>
      <c r="AR330" s="11"/>
      <c r="AS330" s="49"/>
      <c r="AT330" s="12"/>
      <c r="AU330" s="9"/>
      <c r="AV330" s="9"/>
      <c r="AW330" s="9"/>
      <c r="AX330" s="9"/>
      <c r="AY330" s="12"/>
      <c r="AZ330" s="49"/>
      <c r="BA330" s="12"/>
      <c r="BB330" s="9"/>
      <c r="BC330" s="9"/>
      <c r="BD330" s="9"/>
      <c r="BE330" s="9"/>
      <c r="BF330" s="12"/>
      <c r="BG330" s="49"/>
      <c r="BH330" s="12"/>
      <c r="BI330" s="9"/>
      <c r="BJ330" s="9"/>
      <c r="BK330" s="9"/>
      <c r="BL330" s="50"/>
      <c r="BM330" s="12"/>
      <c r="BN330" s="11"/>
      <c r="BO330" s="9"/>
      <c r="BP330" s="11"/>
      <c r="BQ330" s="9"/>
      <c r="BR330" s="43"/>
      <c r="BS330" s="9"/>
      <c r="BT330" s="11"/>
      <c r="BU330" s="25"/>
      <c r="BV330" s="25"/>
      <c r="BW330" s="25"/>
      <c r="BX330" s="25"/>
      <c r="BY330" s="25"/>
      <c r="BZ330" s="25"/>
      <c r="CA330" s="25"/>
      <c r="CB330" s="25"/>
    </row>
    <row r="331" spans="2:80" x14ac:dyDescent="0.2">
      <c r="B331" s="25"/>
      <c r="C331" s="1"/>
      <c r="D331" s="1"/>
      <c r="E331" s="1"/>
      <c r="F331" s="2"/>
      <c r="G331" s="6"/>
      <c r="H331" s="2"/>
      <c r="I331" s="2"/>
      <c r="J331" s="3"/>
      <c r="K331" s="3"/>
      <c r="L331" s="1"/>
      <c r="M331" s="1"/>
      <c r="N331" s="1"/>
      <c r="O331" s="40"/>
      <c r="P331" s="40"/>
      <c r="Q331" s="1"/>
      <c r="R331" s="1"/>
      <c r="S331" s="2"/>
      <c r="T331" s="3"/>
      <c r="U331" s="7"/>
      <c r="V331" s="7"/>
      <c r="W331" s="7"/>
      <c r="X331" s="40"/>
      <c r="Y331" s="1"/>
      <c r="Z331" s="1"/>
      <c r="AA331" s="2"/>
      <c r="AB331" s="6"/>
      <c r="AC331" s="2"/>
      <c r="AD331" s="40"/>
      <c r="AE331" s="1"/>
      <c r="AF331" s="2"/>
      <c r="AG331" s="9"/>
      <c r="AH331" s="12"/>
      <c r="AI331" s="12"/>
      <c r="AJ331" s="42"/>
      <c r="AK331" s="11"/>
      <c r="AL331" s="9"/>
      <c r="AM331" s="11"/>
      <c r="AN331" s="9"/>
      <c r="AO331" s="9"/>
      <c r="AP331" s="9"/>
      <c r="AQ331" s="50"/>
      <c r="AR331" s="11"/>
      <c r="AS331" s="49"/>
      <c r="AT331" s="12"/>
      <c r="AU331" s="9"/>
      <c r="AV331" s="9"/>
      <c r="AW331" s="9"/>
      <c r="AX331" s="9"/>
      <c r="AY331" s="12"/>
      <c r="AZ331" s="49"/>
      <c r="BA331" s="12"/>
      <c r="BB331" s="9"/>
      <c r="BC331" s="9"/>
      <c r="BD331" s="9"/>
      <c r="BE331" s="9"/>
      <c r="BF331" s="12"/>
      <c r="BG331" s="49"/>
      <c r="BH331" s="12"/>
      <c r="BI331" s="9"/>
      <c r="BJ331" s="9"/>
      <c r="BK331" s="9"/>
      <c r="BL331" s="50"/>
      <c r="BM331" s="12"/>
      <c r="BN331" s="11"/>
      <c r="BO331" s="9"/>
      <c r="BP331" s="11"/>
      <c r="BQ331" s="9"/>
      <c r="BR331" s="43"/>
      <c r="BS331" s="9"/>
      <c r="BT331" s="11"/>
      <c r="BU331" s="25"/>
      <c r="BV331" s="25"/>
      <c r="BW331" s="25"/>
      <c r="BX331" s="25"/>
      <c r="BY331" s="25"/>
      <c r="BZ331" s="25"/>
      <c r="CA331" s="25"/>
      <c r="CB331" s="25"/>
    </row>
    <row r="332" spans="2:80" x14ac:dyDescent="0.2">
      <c r="B332" s="25"/>
      <c r="C332" s="1"/>
      <c r="D332" s="1"/>
      <c r="E332" s="1"/>
      <c r="F332" s="2"/>
      <c r="G332" s="6"/>
      <c r="H332" s="2"/>
      <c r="I332" s="2"/>
      <c r="J332" s="3"/>
      <c r="K332" s="3"/>
      <c r="L332" s="1"/>
      <c r="M332" s="1"/>
      <c r="N332" s="1"/>
      <c r="O332" s="40"/>
      <c r="P332" s="40"/>
      <c r="Q332" s="1"/>
      <c r="R332" s="1"/>
      <c r="S332" s="2"/>
      <c r="T332" s="3"/>
      <c r="U332" s="7"/>
      <c r="V332" s="7"/>
      <c r="W332" s="7"/>
      <c r="X332" s="40"/>
      <c r="Y332" s="1"/>
      <c r="Z332" s="1"/>
      <c r="AA332" s="2"/>
      <c r="AB332" s="6"/>
      <c r="AC332" s="2"/>
      <c r="AD332" s="40"/>
      <c r="AE332" s="1"/>
      <c r="AF332" s="2"/>
      <c r="AG332" s="9"/>
      <c r="AH332" s="12"/>
      <c r="AI332" s="12"/>
      <c r="AJ332" s="42"/>
      <c r="AK332" s="11"/>
      <c r="AL332" s="9"/>
      <c r="AM332" s="11"/>
      <c r="AN332" s="9"/>
      <c r="AO332" s="9"/>
      <c r="AP332" s="9"/>
      <c r="AQ332" s="50"/>
      <c r="AR332" s="11"/>
      <c r="AS332" s="49"/>
      <c r="AT332" s="12"/>
      <c r="AU332" s="9"/>
      <c r="AV332" s="9"/>
      <c r="AW332" s="9"/>
      <c r="AX332" s="9"/>
      <c r="AY332" s="12"/>
      <c r="AZ332" s="49"/>
      <c r="BA332" s="12"/>
      <c r="BB332" s="9"/>
      <c r="BC332" s="9"/>
      <c r="BD332" s="9"/>
      <c r="BE332" s="9"/>
      <c r="BF332" s="12"/>
      <c r="BG332" s="49"/>
      <c r="BH332" s="12"/>
      <c r="BI332" s="9"/>
      <c r="BJ332" s="9"/>
      <c r="BK332" s="9"/>
      <c r="BL332" s="50"/>
      <c r="BM332" s="12"/>
      <c r="BN332" s="11"/>
      <c r="BO332" s="9"/>
      <c r="BP332" s="11"/>
      <c r="BQ332" s="9"/>
      <c r="BR332" s="43"/>
      <c r="BS332" s="9"/>
      <c r="BT332" s="11"/>
      <c r="BU332" s="25"/>
      <c r="BV332" s="25"/>
      <c r="BW332" s="25"/>
      <c r="BX332" s="25"/>
      <c r="BY332" s="25"/>
      <c r="BZ332" s="25"/>
      <c r="CA332" s="25"/>
      <c r="CB332" s="25"/>
    </row>
    <row r="333" spans="2:80" x14ac:dyDescent="0.2">
      <c r="B333" s="25"/>
      <c r="C333" s="1"/>
      <c r="D333" s="1"/>
      <c r="E333" s="1"/>
      <c r="F333" s="2"/>
      <c r="G333" s="6"/>
      <c r="H333" s="2"/>
      <c r="I333" s="2"/>
      <c r="J333" s="3"/>
      <c r="K333" s="3"/>
      <c r="L333" s="1"/>
      <c r="M333" s="1"/>
      <c r="N333" s="1"/>
      <c r="O333" s="40"/>
      <c r="P333" s="40"/>
      <c r="Q333" s="1"/>
      <c r="R333" s="1"/>
      <c r="S333" s="2"/>
      <c r="T333" s="3"/>
      <c r="U333" s="7"/>
      <c r="V333" s="7"/>
      <c r="W333" s="7"/>
      <c r="X333" s="40"/>
      <c r="Y333" s="1"/>
      <c r="Z333" s="1"/>
      <c r="AA333" s="2"/>
      <c r="AB333" s="6"/>
      <c r="AC333" s="2"/>
      <c r="AD333" s="40"/>
      <c r="AE333" s="1"/>
      <c r="AF333" s="2"/>
      <c r="AG333" s="9"/>
      <c r="AH333" s="12"/>
      <c r="AI333" s="12"/>
      <c r="AJ333" s="42"/>
      <c r="AK333" s="11"/>
      <c r="AL333" s="9"/>
      <c r="AM333" s="11"/>
      <c r="AN333" s="9"/>
      <c r="AO333" s="9"/>
      <c r="AP333" s="9"/>
      <c r="AQ333" s="50"/>
      <c r="AR333" s="11"/>
      <c r="AS333" s="49"/>
      <c r="AT333" s="12"/>
      <c r="AU333" s="9"/>
      <c r="AV333" s="9"/>
      <c r="AW333" s="9"/>
      <c r="AX333" s="9"/>
      <c r="AY333" s="12"/>
      <c r="AZ333" s="49"/>
      <c r="BA333" s="12"/>
      <c r="BB333" s="9"/>
      <c r="BC333" s="9"/>
      <c r="BD333" s="9"/>
      <c r="BE333" s="9"/>
      <c r="BF333" s="12"/>
      <c r="BG333" s="49"/>
      <c r="BH333" s="12"/>
      <c r="BI333" s="9"/>
      <c r="BJ333" s="9"/>
      <c r="BK333" s="9"/>
      <c r="BL333" s="50"/>
      <c r="BM333" s="12"/>
      <c r="BN333" s="11"/>
      <c r="BO333" s="9"/>
      <c r="BP333" s="11"/>
      <c r="BQ333" s="9"/>
      <c r="BR333" s="43"/>
      <c r="BS333" s="9"/>
      <c r="BT333" s="11"/>
      <c r="BU333" s="25"/>
      <c r="BV333" s="25"/>
      <c r="BW333" s="25"/>
      <c r="BX333" s="25"/>
      <c r="BY333" s="25"/>
      <c r="BZ333" s="25"/>
      <c r="CA333" s="25"/>
      <c r="CB333" s="25"/>
    </row>
    <row r="334" spans="2:80" x14ac:dyDescent="0.2">
      <c r="B334" s="25"/>
      <c r="C334" s="1"/>
      <c r="D334" s="1"/>
      <c r="E334" s="1"/>
      <c r="F334" s="2"/>
      <c r="G334" s="6"/>
      <c r="H334" s="2"/>
      <c r="I334" s="2"/>
      <c r="J334" s="3"/>
      <c r="K334" s="3"/>
      <c r="L334" s="1"/>
      <c r="M334" s="1"/>
      <c r="N334" s="1"/>
      <c r="O334" s="40"/>
      <c r="P334" s="40"/>
      <c r="Q334" s="1"/>
      <c r="R334" s="1"/>
      <c r="S334" s="2"/>
      <c r="T334" s="3"/>
      <c r="U334" s="7"/>
      <c r="V334" s="7"/>
      <c r="W334" s="7"/>
      <c r="X334" s="40"/>
      <c r="Y334" s="1"/>
      <c r="Z334" s="1"/>
      <c r="AA334" s="2"/>
      <c r="AB334" s="6"/>
      <c r="AC334" s="2"/>
      <c r="AD334" s="40"/>
      <c r="AE334" s="1"/>
      <c r="AF334" s="2"/>
      <c r="AG334" s="9"/>
      <c r="AH334" s="12"/>
      <c r="AI334" s="12"/>
      <c r="AJ334" s="42"/>
      <c r="AK334" s="11"/>
      <c r="AL334" s="9"/>
      <c r="AM334" s="11"/>
      <c r="AN334" s="9"/>
      <c r="AO334" s="9"/>
      <c r="AP334" s="9"/>
      <c r="AQ334" s="50"/>
      <c r="AR334" s="11"/>
      <c r="AS334" s="49"/>
      <c r="AT334" s="12"/>
      <c r="AU334" s="9"/>
      <c r="AV334" s="9"/>
      <c r="AW334" s="9"/>
      <c r="AX334" s="9"/>
      <c r="AY334" s="12"/>
      <c r="AZ334" s="49"/>
      <c r="BA334" s="12"/>
      <c r="BB334" s="9"/>
      <c r="BC334" s="9"/>
      <c r="BD334" s="9"/>
      <c r="BE334" s="9"/>
      <c r="BF334" s="12"/>
      <c r="BG334" s="49"/>
      <c r="BH334" s="12"/>
      <c r="BI334" s="9"/>
      <c r="BJ334" s="9"/>
      <c r="BK334" s="9"/>
      <c r="BL334" s="50"/>
      <c r="BM334" s="12"/>
      <c r="BN334" s="11"/>
      <c r="BO334" s="9"/>
      <c r="BP334" s="11"/>
      <c r="BQ334" s="9"/>
      <c r="BR334" s="43"/>
      <c r="BS334" s="9"/>
      <c r="BT334" s="11"/>
      <c r="BU334" s="25"/>
      <c r="BV334" s="25"/>
      <c r="BW334" s="25"/>
      <c r="BX334" s="25"/>
      <c r="BY334" s="25"/>
      <c r="BZ334" s="25"/>
      <c r="CA334" s="25"/>
      <c r="CB334" s="25"/>
    </row>
    <row r="335" spans="2:80" x14ac:dyDescent="0.2">
      <c r="B335" s="25"/>
      <c r="C335" s="1"/>
      <c r="D335" s="1"/>
      <c r="E335" s="1"/>
      <c r="F335" s="2"/>
      <c r="G335" s="6"/>
      <c r="H335" s="2"/>
      <c r="I335" s="2"/>
      <c r="J335" s="3"/>
      <c r="K335" s="3"/>
      <c r="L335" s="1"/>
      <c r="M335" s="1"/>
      <c r="N335" s="1"/>
      <c r="O335" s="40"/>
      <c r="P335" s="40"/>
      <c r="Q335" s="1"/>
      <c r="R335" s="1"/>
      <c r="S335" s="2"/>
      <c r="T335" s="3"/>
      <c r="U335" s="7"/>
      <c r="V335" s="7"/>
      <c r="W335" s="7"/>
      <c r="X335" s="40"/>
      <c r="Y335" s="1"/>
      <c r="Z335" s="1"/>
      <c r="AA335" s="2"/>
      <c r="AB335" s="6"/>
      <c r="AC335" s="2"/>
      <c r="AD335" s="40"/>
      <c r="AE335" s="1"/>
      <c r="AF335" s="2"/>
      <c r="AG335" s="9"/>
      <c r="AH335" s="12"/>
      <c r="AI335" s="12"/>
      <c r="AJ335" s="42"/>
      <c r="AK335" s="11"/>
      <c r="AL335" s="9"/>
      <c r="AM335" s="11"/>
      <c r="AN335" s="9"/>
      <c r="AO335" s="9"/>
      <c r="AP335" s="9"/>
      <c r="AQ335" s="50"/>
      <c r="AR335" s="11"/>
      <c r="AS335" s="49"/>
      <c r="AT335" s="12"/>
      <c r="AU335" s="9"/>
      <c r="AV335" s="9"/>
      <c r="AW335" s="9"/>
      <c r="AX335" s="9"/>
      <c r="AY335" s="12"/>
      <c r="AZ335" s="49"/>
      <c r="BA335" s="12"/>
      <c r="BB335" s="9"/>
      <c r="BC335" s="9"/>
      <c r="BD335" s="9"/>
      <c r="BE335" s="9"/>
      <c r="BF335" s="12"/>
      <c r="BG335" s="49"/>
      <c r="BH335" s="12"/>
      <c r="BI335" s="9"/>
      <c r="BJ335" s="9"/>
      <c r="BK335" s="9"/>
      <c r="BL335" s="50"/>
      <c r="BM335" s="12"/>
      <c r="BN335" s="11"/>
      <c r="BO335" s="9"/>
      <c r="BP335" s="11"/>
      <c r="BQ335" s="9"/>
      <c r="BR335" s="43"/>
      <c r="BS335" s="9"/>
      <c r="BT335" s="11"/>
      <c r="BU335" s="25"/>
      <c r="BV335" s="25"/>
      <c r="BW335" s="25"/>
      <c r="BX335" s="25"/>
      <c r="BY335" s="25"/>
      <c r="BZ335" s="25"/>
      <c r="CA335" s="25"/>
      <c r="CB335" s="25"/>
    </row>
    <row r="336" spans="2:80" x14ac:dyDescent="0.2">
      <c r="B336" s="25"/>
      <c r="C336" s="1"/>
      <c r="D336" s="1"/>
      <c r="E336" s="1"/>
      <c r="F336" s="2"/>
      <c r="G336" s="6"/>
      <c r="H336" s="2"/>
      <c r="I336" s="2"/>
      <c r="J336" s="3"/>
      <c r="K336" s="3"/>
      <c r="L336" s="1"/>
      <c r="M336" s="1"/>
      <c r="N336" s="1"/>
      <c r="O336" s="40"/>
      <c r="P336" s="40"/>
      <c r="Q336" s="1"/>
      <c r="R336" s="1"/>
      <c r="S336" s="2"/>
      <c r="T336" s="3"/>
      <c r="U336" s="7"/>
      <c r="V336" s="7"/>
      <c r="W336" s="7"/>
      <c r="X336" s="40"/>
      <c r="Y336" s="1"/>
      <c r="Z336" s="1"/>
      <c r="AA336" s="2"/>
      <c r="AB336" s="6"/>
      <c r="AC336" s="2"/>
      <c r="AD336" s="40"/>
      <c r="AE336" s="1"/>
      <c r="AF336" s="2"/>
      <c r="AG336" s="9"/>
      <c r="AH336" s="12"/>
      <c r="AI336" s="12"/>
      <c r="AJ336" s="42"/>
      <c r="AK336" s="11"/>
      <c r="AL336" s="9"/>
      <c r="AM336" s="11"/>
      <c r="AN336" s="9"/>
      <c r="AO336" s="9"/>
      <c r="AP336" s="9"/>
      <c r="AQ336" s="50"/>
      <c r="AR336" s="11"/>
      <c r="AS336" s="49"/>
      <c r="AT336" s="12"/>
      <c r="AU336" s="9"/>
      <c r="AV336" s="9"/>
      <c r="AW336" s="9"/>
      <c r="AX336" s="9"/>
      <c r="AY336" s="12"/>
      <c r="AZ336" s="49"/>
      <c r="BA336" s="12"/>
      <c r="BB336" s="9"/>
      <c r="BC336" s="9"/>
      <c r="BD336" s="9"/>
      <c r="BE336" s="9"/>
      <c r="BF336" s="12"/>
      <c r="BG336" s="49"/>
      <c r="BH336" s="12"/>
      <c r="BI336" s="9"/>
      <c r="BJ336" s="9"/>
      <c r="BK336" s="9"/>
      <c r="BL336" s="50"/>
      <c r="BM336" s="12"/>
      <c r="BN336" s="11"/>
      <c r="BO336" s="9"/>
      <c r="BP336" s="11"/>
      <c r="BQ336" s="9"/>
      <c r="BR336" s="43"/>
      <c r="BS336" s="9"/>
      <c r="BT336" s="11"/>
      <c r="BU336" s="25"/>
      <c r="BV336" s="25"/>
      <c r="BW336" s="25"/>
      <c r="BX336" s="25"/>
      <c r="BY336" s="25"/>
      <c r="BZ336" s="25"/>
      <c r="CA336" s="25"/>
      <c r="CB336" s="25"/>
    </row>
    <row r="337" spans="2:80" x14ac:dyDescent="0.2">
      <c r="B337" s="25"/>
      <c r="C337" s="1"/>
      <c r="D337" s="1"/>
      <c r="E337" s="1"/>
      <c r="F337" s="2"/>
      <c r="G337" s="6"/>
      <c r="H337" s="2"/>
      <c r="I337" s="2"/>
      <c r="J337" s="3"/>
      <c r="K337" s="3"/>
      <c r="L337" s="1"/>
      <c r="M337" s="1"/>
      <c r="N337" s="1"/>
      <c r="O337" s="40"/>
      <c r="P337" s="40"/>
      <c r="Q337" s="1"/>
      <c r="R337" s="1"/>
      <c r="S337" s="2"/>
      <c r="T337" s="3"/>
      <c r="U337" s="7"/>
      <c r="V337" s="7"/>
      <c r="W337" s="7"/>
      <c r="X337" s="40"/>
      <c r="Y337" s="1"/>
      <c r="Z337" s="1"/>
      <c r="AA337" s="2"/>
      <c r="AB337" s="6"/>
      <c r="AC337" s="2"/>
      <c r="AD337" s="40"/>
      <c r="AE337" s="1"/>
      <c r="AF337" s="2"/>
      <c r="AG337" s="9"/>
      <c r="AH337" s="12"/>
      <c r="AI337" s="12"/>
      <c r="AJ337" s="42"/>
      <c r="AK337" s="11"/>
      <c r="AL337" s="9"/>
      <c r="AM337" s="11"/>
      <c r="AN337" s="9"/>
      <c r="AO337" s="9"/>
      <c r="AP337" s="9"/>
      <c r="AQ337" s="50"/>
      <c r="AR337" s="11"/>
      <c r="AS337" s="49"/>
      <c r="AT337" s="12"/>
      <c r="AU337" s="9"/>
      <c r="AV337" s="9"/>
      <c r="AW337" s="9"/>
      <c r="AX337" s="9"/>
      <c r="AY337" s="12"/>
      <c r="AZ337" s="49"/>
      <c r="BA337" s="12"/>
      <c r="BB337" s="9"/>
      <c r="BC337" s="9"/>
      <c r="BD337" s="9"/>
      <c r="BE337" s="9"/>
      <c r="BF337" s="12"/>
      <c r="BG337" s="49"/>
      <c r="BH337" s="12"/>
      <c r="BI337" s="9"/>
      <c r="BJ337" s="9"/>
      <c r="BK337" s="9"/>
      <c r="BL337" s="50"/>
      <c r="BM337" s="12"/>
      <c r="BN337" s="11"/>
      <c r="BO337" s="9"/>
      <c r="BP337" s="11"/>
      <c r="BQ337" s="9"/>
      <c r="BR337" s="43"/>
      <c r="BS337" s="9"/>
      <c r="BT337" s="11"/>
      <c r="BU337" s="25"/>
      <c r="BV337" s="25"/>
      <c r="BW337" s="25"/>
      <c r="BX337" s="25"/>
      <c r="BY337" s="25"/>
      <c r="BZ337" s="25"/>
      <c r="CA337" s="25"/>
      <c r="CB337" s="25"/>
    </row>
    <row r="338" spans="2:80" x14ac:dyDescent="0.2">
      <c r="B338" s="25"/>
      <c r="C338" s="1"/>
      <c r="D338" s="1"/>
      <c r="E338" s="1"/>
      <c r="F338" s="2"/>
      <c r="G338" s="6"/>
      <c r="H338" s="2"/>
      <c r="I338" s="2"/>
      <c r="J338" s="3"/>
      <c r="K338" s="3"/>
      <c r="L338" s="1"/>
      <c r="M338" s="1"/>
      <c r="N338" s="1"/>
      <c r="O338" s="40"/>
      <c r="P338" s="40"/>
      <c r="Q338" s="1"/>
      <c r="R338" s="1"/>
      <c r="S338" s="2"/>
      <c r="T338" s="3"/>
      <c r="U338" s="7"/>
      <c r="V338" s="7"/>
      <c r="W338" s="7"/>
      <c r="X338" s="40"/>
      <c r="Y338" s="1"/>
      <c r="Z338" s="1"/>
      <c r="AA338" s="2"/>
      <c r="AB338" s="6"/>
      <c r="AC338" s="2"/>
      <c r="AD338" s="40"/>
      <c r="AE338" s="1"/>
      <c r="AF338" s="2"/>
      <c r="AG338" s="9"/>
      <c r="AH338" s="12"/>
      <c r="AI338" s="12"/>
      <c r="AJ338" s="42"/>
      <c r="AK338" s="11"/>
      <c r="AL338" s="9"/>
      <c r="AM338" s="11"/>
      <c r="AN338" s="9"/>
      <c r="AO338" s="9"/>
      <c r="AP338" s="9"/>
      <c r="AQ338" s="50"/>
      <c r="AR338" s="11"/>
      <c r="AS338" s="49"/>
      <c r="AT338" s="12"/>
      <c r="AU338" s="9"/>
      <c r="AV338" s="9"/>
      <c r="AW338" s="9"/>
      <c r="AX338" s="9"/>
      <c r="AY338" s="12"/>
      <c r="AZ338" s="49"/>
      <c r="BA338" s="12"/>
      <c r="BB338" s="9"/>
      <c r="BC338" s="9"/>
      <c r="BD338" s="9"/>
      <c r="BE338" s="9"/>
      <c r="BF338" s="12"/>
      <c r="BG338" s="49"/>
      <c r="BH338" s="12"/>
      <c r="BI338" s="9"/>
      <c r="BJ338" s="9"/>
      <c r="BK338" s="9"/>
      <c r="BL338" s="50"/>
      <c r="BM338" s="12"/>
      <c r="BN338" s="11"/>
      <c r="BO338" s="9"/>
      <c r="BP338" s="11"/>
      <c r="BQ338" s="9"/>
      <c r="BR338" s="43"/>
      <c r="BS338" s="9"/>
      <c r="BT338" s="11"/>
      <c r="BU338" s="25"/>
      <c r="BV338" s="25"/>
      <c r="BW338" s="25"/>
      <c r="BX338" s="25"/>
      <c r="BY338" s="25"/>
      <c r="BZ338" s="25"/>
      <c r="CA338" s="25"/>
      <c r="CB338" s="25"/>
    </row>
    <row r="339" spans="2:80" x14ac:dyDescent="0.2">
      <c r="B339" s="25"/>
      <c r="C339" s="1"/>
      <c r="D339" s="1"/>
      <c r="E339" s="1"/>
      <c r="F339" s="2"/>
      <c r="G339" s="6"/>
      <c r="H339" s="2"/>
      <c r="I339" s="2"/>
      <c r="J339" s="3"/>
      <c r="K339" s="3"/>
      <c r="L339" s="1"/>
      <c r="M339" s="1"/>
      <c r="N339" s="1"/>
      <c r="O339" s="40"/>
      <c r="P339" s="40"/>
      <c r="Q339" s="1"/>
      <c r="R339" s="1"/>
      <c r="S339" s="2"/>
      <c r="T339" s="3"/>
      <c r="U339" s="7"/>
      <c r="V339" s="7"/>
      <c r="W339" s="7"/>
      <c r="X339" s="40"/>
      <c r="Y339" s="1"/>
      <c r="Z339" s="1"/>
      <c r="AA339" s="2"/>
      <c r="AB339" s="6"/>
      <c r="AC339" s="2"/>
      <c r="AD339" s="40"/>
      <c r="AE339" s="1"/>
      <c r="AF339" s="2"/>
      <c r="AG339" s="9"/>
      <c r="AH339" s="12"/>
      <c r="AI339" s="12"/>
      <c r="AJ339" s="42"/>
      <c r="AK339" s="11"/>
      <c r="AL339" s="9"/>
      <c r="AM339" s="11"/>
      <c r="AN339" s="9"/>
      <c r="AO339" s="9"/>
      <c r="AP339" s="9"/>
      <c r="AQ339" s="50"/>
      <c r="AR339" s="11"/>
      <c r="AS339" s="49"/>
      <c r="AT339" s="12"/>
      <c r="AU339" s="9"/>
      <c r="AV339" s="9"/>
      <c r="AW339" s="9"/>
      <c r="AX339" s="9"/>
      <c r="AY339" s="12"/>
      <c r="AZ339" s="49"/>
      <c r="BA339" s="12"/>
      <c r="BB339" s="9"/>
      <c r="BC339" s="9"/>
      <c r="BD339" s="9"/>
      <c r="BE339" s="9"/>
      <c r="BF339" s="12"/>
      <c r="BG339" s="49"/>
      <c r="BH339" s="12"/>
      <c r="BI339" s="9"/>
      <c r="BJ339" s="9"/>
      <c r="BK339" s="9"/>
      <c r="BL339" s="50"/>
      <c r="BM339" s="12"/>
      <c r="BN339" s="11"/>
      <c r="BO339" s="9"/>
      <c r="BP339" s="11"/>
      <c r="BQ339" s="9"/>
      <c r="BR339" s="43"/>
      <c r="BS339" s="9"/>
      <c r="BT339" s="11"/>
      <c r="BU339" s="25"/>
      <c r="BV339" s="25"/>
      <c r="BW339" s="25"/>
      <c r="BX339" s="25"/>
      <c r="BY339" s="25"/>
      <c r="BZ339" s="25"/>
      <c r="CA339" s="25"/>
      <c r="CB339" s="25"/>
    </row>
    <row r="340" spans="2:80" x14ac:dyDescent="0.2">
      <c r="B340" s="25"/>
      <c r="C340" s="1"/>
      <c r="D340" s="1"/>
      <c r="E340" s="1"/>
      <c r="F340" s="2"/>
      <c r="G340" s="6"/>
      <c r="H340" s="2"/>
      <c r="I340" s="2"/>
      <c r="J340" s="3"/>
      <c r="K340" s="3"/>
      <c r="L340" s="1"/>
      <c r="M340" s="1"/>
      <c r="N340" s="1"/>
      <c r="O340" s="40"/>
      <c r="P340" s="40"/>
      <c r="Q340" s="1"/>
      <c r="R340" s="1"/>
      <c r="S340" s="2"/>
      <c r="T340" s="3"/>
      <c r="U340" s="7"/>
      <c r="V340" s="7"/>
      <c r="W340" s="7"/>
      <c r="X340" s="40"/>
      <c r="Y340" s="1"/>
      <c r="Z340" s="1"/>
      <c r="AA340" s="2"/>
      <c r="AB340" s="6"/>
      <c r="AC340" s="2"/>
      <c r="AD340" s="40"/>
      <c r="AE340" s="1"/>
      <c r="AF340" s="2"/>
      <c r="AG340" s="9"/>
      <c r="AH340" s="12"/>
      <c r="AI340" s="12"/>
      <c r="AJ340" s="42"/>
      <c r="AK340" s="11"/>
      <c r="AL340" s="9"/>
      <c r="AM340" s="11"/>
      <c r="AN340" s="9"/>
      <c r="AO340" s="9"/>
      <c r="AP340" s="9"/>
      <c r="AQ340" s="50"/>
      <c r="AR340" s="11"/>
      <c r="AS340" s="49"/>
      <c r="AT340" s="12"/>
      <c r="AU340" s="9"/>
      <c r="AV340" s="9"/>
      <c r="AW340" s="9"/>
      <c r="AX340" s="9"/>
      <c r="AY340" s="12"/>
      <c r="AZ340" s="49"/>
      <c r="BA340" s="12"/>
      <c r="BB340" s="9"/>
      <c r="BC340" s="9"/>
      <c r="BD340" s="9"/>
      <c r="BE340" s="9"/>
      <c r="BF340" s="12"/>
      <c r="BG340" s="49"/>
      <c r="BH340" s="12"/>
      <c r="BI340" s="9"/>
      <c r="BJ340" s="9"/>
      <c r="BK340" s="9"/>
      <c r="BL340" s="50"/>
      <c r="BM340" s="12"/>
      <c r="BN340" s="11"/>
      <c r="BO340" s="9"/>
      <c r="BP340" s="11"/>
      <c r="BQ340" s="9"/>
      <c r="BR340" s="43"/>
      <c r="BS340" s="9"/>
      <c r="BT340" s="11"/>
      <c r="BU340" s="25"/>
      <c r="BV340" s="25"/>
      <c r="BW340" s="25"/>
      <c r="BX340" s="25"/>
      <c r="BY340" s="25"/>
      <c r="BZ340" s="25"/>
      <c r="CA340" s="25"/>
      <c r="CB340" s="25"/>
    </row>
    <row r="341" spans="2:80" x14ac:dyDescent="0.2">
      <c r="B341" s="25"/>
      <c r="C341" s="1"/>
      <c r="D341" s="1"/>
      <c r="E341" s="1"/>
      <c r="F341" s="2"/>
      <c r="G341" s="6"/>
      <c r="H341" s="2"/>
      <c r="I341" s="2"/>
      <c r="J341" s="3"/>
      <c r="K341" s="3"/>
      <c r="L341" s="1"/>
      <c r="M341" s="1"/>
      <c r="N341" s="1"/>
      <c r="O341" s="40"/>
      <c r="P341" s="40"/>
      <c r="Q341" s="1"/>
      <c r="R341" s="1"/>
      <c r="S341" s="2"/>
      <c r="T341" s="3"/>
      <c r="U341" s="7"/>
      <c r="V341" s="7"/>
      <c r="W341" s="7"/>
      <c r="X341" s="40"/>
      <c r="Y341" s="1"/>
      <c r="Z341" s="1"/>
      <c r="AA341" s="2"/>
      <c r="AB341" s="6"/>
      <c r="AC341" s="2"/>
      <c r="AD341" s="40"/>
      <c r="AE341" s="1"/>
      <c r="AF341" s="2"/>
      <c r="AG341" s="9"/>
      <c r="AH341" s="12"/>
      <c r="AI341" s="12"/>
      <c r="AJ341" s="42"/>
      <c r="AK341" s="11"/>
      <c r="AL341" s="9"/>
      <c r="AM341" s="11"/>
      <c r="AN341" s="9"/>
      <c r="AO341" s="9"/>
      <c r="AP341" s="9"/>
      <c r="AQ341" s="50"/>
      <c r="AR341" s="11"/>
      <c r="AS341" s="49"/>
      <c r="AT341" s="12"/>
      <c r="AU341" s="9"/>
      <c r="AV341" s="9"/>
      <c r="AW341" s="9"/>
      <c r="AX341" s="9"/>
      <c r="AY341" s="12"/>
      <c r="AZ341" s="49"/>
      <c r="BA341" s="12"/>
      <c r="BB341" s="9"/>
      <c r="BC341" s="9"/>
      <c r="BD341" s="9"/>
      <c r="BE341" s="9"/>
      <c r="BF341" s="12"/>
      <c r="BG341" s="49"/>
      <c r="BH341" s="12"/>
      <c r="BI341" s="9"/>
      <c r="BJ341" s="9"/>
      <c r="BK341" s="9"/>
      <c r="BL341" s="50"/>
      <c r="BM341" s="12"/>
      <c r="BN341" s="11"/>
      <c r="BO341" s="9"/>
      <c r="BP341" s="11"/>
      <c r="BQ341" s="9"/>
      <c r="BR341" s="43"/>
      <c r="BS341" s="9"/>
      <c r="BT341" s="11"/>
      <c r="BU341" s="25"/>
      <c r="BV341" s="25"/>
      <c r="BW341" s="25"/>
      <c r="BX341" s="25"/>
      <c r="BY341" s="25"/>
      <c r="BZ341" s="25"/>
      <c r="CA341" s="25"/>
      <c r="CB341" s="25"/>
    </row>
    <row r="342" spans="2:80" x14ac:dyDescent="0.2">
      <c r="B342" s="25"/>
      <c r="C342" s="1"/>
      <c r="D342" s="1"/>
      <c r="E342" s="1"/>
      <c r="F342" s="2"/>
      <c r="G342" s="6"/>
      <c r="H342" s="2"/>
      <c r="I342" s="2"/>
      <c r="J342" s="3"/>
      <c r="K342" s="3"/>
      <c r="L342" s="1"/>
      <c r="M342" s="1"/>
      <c r="N342" s="1"/>
      <c r="O342" s="40"/>
      <c r="P342" s="40"/>
      <c r="Q342" s="1"/>
      <c r="R342" s="1"/>
      <c r="S342" s="2"/>
      <c r="T342" s="3"/>
      <c r="U342" s="7"/>
      <c r="V342" s="7"/>
      <c r="W342" s="7"/>
      <c r="X342" s="40"/>
      <c r="Y342" s="1"/>
      <c r="Z342" s="1"/>
      <c r="AA342" s="2"/>
      <c r="AB342" s="6"/>
      <c r="AC342" s="2"/>
      <c r="AD342" s="40"/>
      <c r="AE342" s="1"/>
      <c r="AF342" s="2"/>
      <c r="AG342" s="9"/>
      <c r="AH342" s="12"/>
      <c r="AI342" s="12"/>
      <c r="AJ342" s="42"/>
      <c r="AK342" s="11"/>
      <c r="AL342" s="9"/>
      <c r="AM342" s="11"/>
      <c r="AN342" s="9"/>
      <c r="AO342" s="9"/>
      <c r="AP342" s="9"/>
      <c r="AQ342" s="50"/>
      <c r="AR342" s="11"/>
      <c r="AS342" s="49"/>
      <c r="AT342" s="12"/>
      <c r="AU342" s="9"/>
      <c r="AV342" s="9"/>
      <c r="AW342" s="9"/>
      <c r="AX342" s="9"/>
      <c r="AY342" s="12"/>
      <c r="AZ342" s="49"/>
      <c r="BA342" s="12"/>
      <c r="BB342" s="9"/>
      <c r="BC342" s="9"/>
      <c r="BD342" s="9"/>
      <c r="BE342" s="9"/>
      <c r="BF342" s="12"/>
      <c r="BG342" s="49"/>
      <c r="BH342" s="12"/>
      <c r="BI342" s="9"/>
      <c r="BJ342" s="9"/>
      <c r="BK342" s="9"/>
      <c r="BL342" s="50"/>
      <c r="BM342" s="12"/>
      <c r="BN342" s="11"/>
      <c r="BO342" s="9"/>
      <c r="BP342" s="11"/>
      <c r="BQ342" s="9"/>
      <c r="BR342" s="43"/>
      <c r="BS342" s="9"/>
      <c r="BT342" s="11"/>
      <c r="BU342" s="25"/>
      <c r="BV342" s="25"/>
      <c r="BW342" s="25"/>
      <c r="BX342" s="25"/>
      <c r="BY342" s="25"/>
      <c r="BZ342" s="25"/>
      <c r="CA342" s="25"/>
      <c r="CB342" s="25"/>
    </row>
    <row r="343" spans="2:80" x14ac:dyDescent="0.2">
      <c r="B343" s="25"/>
      <c r="C343" s="1"/>
      <c r="D343" s="1"/>
      <c r="E343" s="1"/>
      <c r="F343" s="2"/>
      <c r="G343" s="6"/>
      <c r="H343" s="2"/>
      <c r="I343" s="2"/>
      <c r="J343" s="3"/>
      <c r="K343" s="3"/>
      <c r="L343" s="1"/>
      <c r="M343" s="1"/>
      <c r="N343" s="1"/>
      <c r="O343" s="40"/>
      <c r="P343" s="40"/>
      <c r="Q343" s="1"/>
      <c r="R343" s="1"/>
      <c r="S343" s="2"/>
      <c r="T343" s="3"/>
      <c r="U343" s="7"/>
      <c r="V343" s="7"/>
      <c r="W343" s="7"/>
      <c r="X343" s="40"/>
      <c r="Y343" s="1"/>
      <c r="Z343" s="1"/>
      <c r="AA343" s="2"/>
      <c r="AB343" s="6"/>
      <c r="AC343" s="2"/>
      <c r="AD343" s="40"/>
      <c r="AE343" s="1"/>
      <c r="AF343" s="2"/>
      <c r="AG343" s="9"/>
      <c r="AH343" s="12"/>
      <c r="AI343" s="12"/>
      <c r="AJ343" s="42"/>
      <c r="AK343" s="11"/>
      <c r="AL343" s="9"/>
      <c r="AM343" s="11"/>
      <c r="AN343" s="9"/>
      <c r="AO343" s="9"/>
      <c r="AP343" s="9"/>
      <c r="AQ343" s="50"/>
      <c r="AR343" s="11"/>
      <c r="AS343" s="49"/>
      <c r="AT343" s="12"/>
      <c r="AU343" s="9"/>
      <c r="AV343" s="9"/>
      <c r="AW343" s="9"/>
      <c r="AX343" s="9"/>
      <c r="AY343" s="12"/>
      <c r="AZ343" s="49"/>
      <c r="BA343" s="12"/>
      <c r="BB343" s="9"/>
      <c r="BC343" s="9"/>
      <c r="BD343" s="9"/>
      <c r="BE343" s="9"/>
      <c r="BF343" s="12"/>
      <c r="BG343" s="49"/>
      <c r="BH343" s="12"/>
      <c r="BI343" s="9"/>
      <c r="BJ343" s="9"/>
      <c r="BK343" s="9"/>
      <c r="BL343" s="50"/>
      <c r="BM343" s="12"/>
      <c r="BN343" s="11"/>
      <c r="BO343" s="9"/>
      <c r="BP343" s="11"/>
      <c r="BQ343" s="9"/>
      <c r="BR343" s="43"/>
      <c r="BS343" s="9"/>
      <c r="BT343" s="11"/>
      <c r="BU343" s="25"/>
      <c r="BV343" s="25"/>
      <c r="BW343" s="25"/>
      <c r="BX343" s="25"/>
      <c r="BY343" s="25"/>
      <c r="BZ343" s="25"/>
      <c r="CA343" s="25"/>
      <c r="CB343" s="25"/>
    </row>
    <row r="344" spans="2:80" x14ac:dyDescent="0.2">
      <c r="B344" s="25"/>
      <c r="C344" s="1"/>
      <c r="D344" s="1"/>
      <c r="E344" s="1"/>
      <c r="F344" s="2"/>
      <c r="G344" s="6"/>
      <c r="H344" s="2"/>
      <c r="I344" s="2"/>
      <c r="J344" s="3"/>
      <c r="K344" s="3"/>
      <c r="L344" s="1"/>
      <c r="M344" s="1"/>
      <c r="N344" s="1"/>
      <c r="O344" s="40"/>
      <c r="P344" s="40"/>
      <c r="Q344" s="1"/>
      <c r="R344" s="1"/>
      <c r="S344" s="2"/>
      <c r="T344" s="3"/>
      <c r="U344" s="7"/>
      <c r="V344" s="7"/>
      <c r="W344" s="7"/>
      <c r="X344" s="40"/>
      <c r="Y344" s="1"/>
      <c r="Z344" s="1"/>
      <c r="AA344" s="2"/>
      <c r="AB344" s="6"/>
      <c r="AC344" s="2"/>
      <c r="AD344" s="40"/>
      <c r="AE344" s="1"/>
      <c r="AF344" s="2"/>
      <c r="AG344" s="9"/>
      <c r="AH344" s="12"/>
      <c r="AI344" s="12"/>
      <c r="AJ344" s="42"/>
      <c r="AK344" s="11"/>
      <c r="AL344" s="9"/>
      <c r="AM344" s="11"/>
      <c r="AN344" s="9"/>
      <c r="AO344" s="9"/>
      <c r="AP344" s="9"/>
      <c r="AQ344" s="50"/>
      <c r="AR344" s="11"/>
      <c r="AS344" s="49"/>
      <c r="AT344" s="12"/>
      <c r="AU344" s="9"/>
      <c r="AV344" s="9"/>
      <c r="AW344" s="9"/>
      <c r="AX344" s="9"/>
      <c r="AY344" s="12"/>
      <c r="AZ344" s="49"/>
      <c r="BA344" s="12"/>
      <c r="BB344" s="9"/>
      <c r="BC344" s="9"/>
      <c r="BD344" s="9"/>
      <c r="BE344" s="9"/>
      <c r="BF344" s="12"/>
      <c r="BG344" s="49"/>
      <c r="BH344" s="12"/>
      <c r="BI344" s="9"/>
      <c r="BJ344" s="9"/>
      <c r="BK344" s="9"/>
      <c r="BL344" s="50"/>
      <c r="BM344" s="12"/>
      <c r="BN344" s="11"/>
      <c r="BO344" s="9"/>
      <c r="BP344" s="11"/>
      <c r="BQ344" s="9"/>
      <c r="BR344" s="43"/>
      <c r="BS344" s="9"/>
      <c r="BT344" s="11"/>
      <c r="BU344" s="25"/>
      <c r="BV344" s="25"/>
      <c r="BW344" s="25"/>
      <c r="BX344" s="25"/>
      <c r="BY344" s="25"/>
      <c r="BZ344" s="25"/>
      <c r="CA344" s="25"/>
      <c r="CB344" s="25"/>
    </row>
    <row r="345" spans="2:80" x14ac:dyDescent="0.2">
      <c r="B345" s="25"/>
      <c r="C345" s="1"/>
      <c r="D345" s="1"/>
      <c r="E345" s="1"/>
      <c r="F345" s="2"/>
      <c r="G345" s="6"/>
      <c r="H345" s="2"/>
      <c r="I345" s="2"/>
      <c r="J345" s="3"/>
      <c r="K345" s="3"/>
      <c r="L345" s="1"/>
      <c r="M345" s="1"/>
      <c r="N345" s="1"/>
      <c r="O345" s="40"/>
      <c r="P345" s="40"/>
      <c r="Q345" s="1"/>
      <c r="R345" s="1"/>
      <c r="S345" s="2"/>
      <c r="T345" s="3"/>
      <c r="U345" s="7"/>
      <c r="V345" s="7"/>
      <c r="W345" s="7"/>
      <c r="X345" s="40"/>
      <c r="Y345" s="1"/>
      <c r="Z345" s="1"/>
      <c r="AA345" s="2"/>
      <c r="AB345" s="6"/>
      <c r="AC345" s="2"/>
      <c r="AD345" s="40"/>
      <c r="AE345" s="1"/>
      <c r="AF345" s="2"/>
      <c r="AG345" s="9"/>
      <c r="AH345" s="12"/>
      <c r="AI345" s="12"/>
      <c r="AJ345" s="42"/>
      <c r="AK345" s="11"/>
      <c r="AL345" s="9"/>
      <c r="AM345" s="11"/>
      <c r="AN345" s="9"/>
      <c r="AO345" s="9"/>
      <c r="AP345" s="9"/>
      <c r="AQ345" s="50"/>
      <c r="AR345" s="11"/>
      <c r="AS345" s="49"/>
      <c r="AT345" s="12"/>
      <c r="AU345" s="9"/>
      <c r="AV345" s="9"/>
      <c r="AW345" s="9"/>
      <c r="AX345" s="9"/>
      <c r="AY345" s="12"/>
      <c r="AZ345" s="49"/>
      <c r="BA345" s="12"/>
      <c r="BB345" s="9"/>
      <c r="BC345" s="9"/>
      <c r="BD345" s="9"/>
      <c r="BE345" s="9"/>
      <c r="BF345" s="12"/>
      <c r="BG345" s="49"/>
      <c r="BH345" s="12"/>
      <c r="BI345" s="9"/>
      <c r="BJ345" s="9"/>
      <c r="BK345" s="9"/>
      <c r="BL345" s="50"/>
      <c r="BM345" s="12"/>
      <c r="BN345" s="11"/>
      <c r="BO345" s="9"/>
      <c r="BP345" s="11"/>
      <c r="BQ345" s="9"/>
      <c r="BR345" s="43"/>
      <c r="BS345" s="9"/>
      <c r="BT345" s="11"/>
      <c r="BU345" s="25"/>
      <c r="BV345" s="25"/>
      <c r="BW345" s="25"/>
      <c r="BX345" s="25"/>
      <c r="BY345" s="25"/>
      <c r="BZ345" s="25"/>
      <c r="CA345" s="25"/>
      <c r="CB345" s="25"/>
    </row>
    <row r="346" spans="2:80" x14ac:dyDescent="0.2">
      <c r="B346" s="25"/>
      <c r="C346" s="1"/>
      <c r="D346" s="1"/>
      <c r="E346" s="1"/>
      <c r="F346" s="2"/>
      <c r="G346" s="6"/>
      <c r="H346" s="2"/>
      <c r="I346" s="2"/>
      <c r="J346" s="3"/>
      <c r="K346" s="3"/>
      <c r="L346" s="1"/>
      <c r="M346" s="1"/>
      <c r="N346" s="1"/>
      <c r="O346" s="40"/>
      <c r="P346" s="40"/>
      <c r="Q346" s="1"/>
      <c r="R346" s="1"/>
      <c r="S346" s="2"/>
      <c r="T346" s="3"/>
      <c r="U346" s="7"/>
      <c r="V346" s="7"/>
      <c r="W346" s="7"/>
      <c r="X346" s="40"/>
      <c r="Y346" s="1"/>
      <c r="Z346" s="1"/>
      <c r="AA346" s="2"/>
      <c r="AB346" s="6"/>
      <c r="AC346" s="2"/>
      <c r="AD346" s="40"/>
      <c r="AE346" s="1"/>
      <c r="AF346" s="2"/>
      <c r="AG346" s="9"/>
      <c r="AH346" s="12"/>
      <c r="AI346" s="12"/>
      <c r="AJ346" s="42"/>
      <c r="AK346" s="11"/>
      <c r="AL346" s="9"/>
      <c r="AM346" s="11"/>
      <c r="AN346" s="9"/>
      <c r="AO346" s="9"/>
      <c r="AP346" s="9"/>
      <c r="AQ346" s="50"/>
      <c r="AR346" s="11"/>
      <c r="AS346" s="49"/>
      <c r="AT346" s="12"/>
      <c r="AU346" s="9"/>
      <c r="AV346" s="9"/>
      <c r="AW346" s="9"/>
      <c r="AX346" s="9"/>
      <c r="AY346" s="12"/>
      <c r="AZ346" s="49"/>
      <c r="BA346" s="12"/>
      <c r="BB346" s="9"/>
      <c r="BC346" s="9"/>
      <c r="BD346" s="9"/>
      <c r="BE346" s="9"/>
      <c r="BF346" s="12"/>
      <c r="BG346" s="49"/>
      <c r="BH346" s="12"/>
      <c r="BI346" s="9"/>
      <c r="BJ346" s="9"/>
      <c r="BK346" s="9"/>
      <c r="BL346" s="50"/>
      <c r="BM346" s="12"/>
      <c r="BN346" s="11"/>
      <c r="BO346" s="9"/>
      <c r="BP346" s="11"/>
      <c r="BQ346" s="9"/>
      <c r="BR346" s="43"/>
      <c r="BS346" s="9"/>
      <c r="BT346" s="11"/>
      <c r="BU346" s="25"/>
      <c r="BV346" s="25"/>
      <c r="BW346" s="25"/>
      <c r="BX346" s="25"/>
      <c r="BY346" s="25"/>
      <c r="BZ346" s="25"/>
      <c r="CA346" s="25"/>
      <c r="CB346" s="25"/>
    </row>
    <row r="347" spans="2:80" x14ac:dyDescent="0.2">
      <c r="B347" s="25"/>
      <c r="C347" s="1"/>
      <c r="D347" s="1"/>
      <c r="E347" s="1"/>
      <c r="F347" s="2"/>
      <c r="G347" s="6"/>
      <c r="H347" s="2"/>
      <c r="I347" s="2"/>
      <c r="J347" s="3"/>
      <c r="K347" s="3"/>
      <c r="L347" s="1"/>
      <c r="M347" s="1"/>
      <c r="N347" s="1"/>
      <c r="O347" s="40"/>
      <c r="P347" s="40"/>
      <c r="Q347" s="1"/>
      <c r="R347" s="1"/>
      <c r="S347" s="2"/>
      <c r="T347" s="3"/>
      <c r="U347" s="7"/>
      <c r="V347" s="7"/>
      <c r="W347" s="7"/>
      <c r="X347" s="40"/>
      <c r="Y347" s="1"/>
      <c r="Z347" s="1"/>
      <c r="AA347" s="2"/>
      <c r="AB347" s="6"/>
      <c r="AC347" s="2"/>
      <c r="AD347" s="40"/>
      <c r="AE347" s="1"/>
      <c r="AF347" s="2"/>
      <c r="AG347" s="9"/>
      <c r="AH347" s="12"/>
      <c r="AI347" s="12"/>
      <c r="AJ347" s="42"/>
      <c r="AK347" s="11"/>
      <c r="AL347" s="9"/>
      <c r="AM347" s="11"/>
      <c r="AN347" s="9"/>
      <c r="AO347" s="9"/>
      <c r="AP347" s="9"/>
      <c r="AQ347" s="50"/>
      <c r="AR347" s="11"/>
      <c r="AS347" s="49"/>
      <c r="AT347" s="12"/>
      <c r="AU347" s="9"/>
      <c r="AV347" s="9"/>
      <c r="AW347" s="9"/>
      <c r="AX347" s="9"/>
      <c r="AY347" s="12"/>
      <c r="AZ347" s="49"/>
      <c r="BA347" s="12"/>
      <c r="BB347" s="9"/>
      <c r="BC347" s="9"/>
      <c r="BD347" s="9"/>
      <c r="BE347" s="9"/>
      <c r="BF347" s="12"/>
      <c r="BG347" s="49"/>
      <c r="BH347" s="12"/>
      <c r="BI347" s="9"/>
      <c r="BJ347" s="9"/>
      <c r="BK347" s="9"/>
      <c r="BL347" s="50"/>
      <c r="BM347" s="12"/>
      <c r="BN347" s="11"/>
      <c r="BO347" s="9"/>
      <c r="BP347" s="11"/>
      <c r="BQ347" s="9"/>
      <c r="BR347" s="43"/>
      <c r="BS347" s="9"/>
      <c r="BT347" s="11"/>
      <c r="BU347" s="25"/>
      <c r="BV347" s="25"/>
      <c r="BW347" s="25"/>
      <c r="BX347" s="25"/>
      <c r="BY347" s="25"/>
      <c r="BZ347" s="25"/>
      <c r="CA347" s="25"/>
      <c r="CB347" s="25"/>
    </row>
    <row r="348" spans="2:80" x14ac:dyDescent="0.2">
      <c r="B348" s="25"/>
      <c r="C348" s="1"/>
      <c r="D348" s="1"/>
      <c r="E348" s="1"/>
      <c r="F348" s="2"/>
      <c r="G348" s="6"/>
      <c r="H348" s="2"/>
      <c r="I348" s="2"/>
      <c r="J348" s="3"/>
      <c r="K348" s="3"/>
      <c r="L348" s="1"/>
      <c r="M348" s="1"/>
      <c r="N348" s="1"/>
      <c r="O348" s="40"/>
      <c r="P348" s="40"/>
      <c r="Q348" s="1"/>
      <c r="R348" s="1"/>
      <c r="S348" s="2"/>
      <c r="T348" s="3"/>
      <c r="U348" s="7"/>
      <c r="V348" s="7"/>
      <c r="W348" s="7"/>
      <c r="X348" s="40"/>
      <c r="Y348" s="1"/>
      <c r="Z348" s="1"/>
      <c r="AA348" s="2"/>
      <c r="AB348" s="6"/>
      <c r="AC348" s="2"/>
      <c r="AD348" s="40"/>
      <c r="AE348" s="1"/>
      <c r="AF348" s="2"/>
      <c r="AG348" s="9"/>
      <c r="AH348" s="12"/>
      <c r="AI348" s="12"/>
      <c r="AJ348" s="42"/>
      <c r="AK348" s="11"/>
      <c r="AL348" s="9"/>
      <c r="AM348" s="11"/>
      <c r="AN348" s="9"/>
      <c r="AO348" s="9"/>
      <c r="AP348" s="9"/>
      <c r="AQ348" s="50"/>
      <c r="AR348" s="11"/>
      <c r="AS348" s="49"/>
      <c r="AT348" s="12"/>
      <c r="AU348" s="9"/>
      <c r="AV348" s="9"/>
      <c r="AW348" s="9"/>
      <c r="AX348" s="9"/>
      <c r="AY348" s="12"/>
      <c r="AZ348" s="49"/>
      <c r="BA348" s="12"/>
      <c r="BB348" s="9"/>
      <c r="BC348" s="9"/>
      <c r="BD348" s="9"/>
      <c r="BE348" s="9"/>
      <c r="BF348" s="12"/>
      <c r="BG348" s="49"/>
      <c r="BH348" s="12"/>
      <c r="BI348" s="9"/>
      <c r="BJ348" s="9"/>
      <c r="BK348" s="9"/>
      <c r="BL348" s="50"/>
      <c r="BM348" s="12"/>
      <c r="BN348" s="11"/>
      <c r="BO348" s="9"/>
      <c r="BP348" s="11"/>
      <c r="BQ348" s="9"/>
      <c r="BR348" s="43"/>
      <c r="BS348" s="9"/>
      <c r="BT348" s="11"/>
      <c r="BU348" s="25"/>
      <c r="BV348" s="25"/>
      <c r="BW348" s="25"/>
      <c r="BX348" s="25"/>
      <c r="BY348" s="25"/>
      <c r="BZ348" s="25"/>
      <c r="CA348" s="25"/>
      <c r="CB348" s="25"/>
    </row>
    <row r="349" spans="2:80" x14ac:dyDescent="0.2">
      <c r="B349" s="25"/>
      <c r="C349" s="1"/>
      <c r="D349" s="1"/>
      <c r="E349" s="1"/>
      <c r="F349" s="2"/>
      <c r="G349" s="6"/>
      <c r="H349" s="2"/>
      <c r="I349" s="2"/>
      <c r="J349" s="3"/>
      <c r="K349" s="3"/>
      <c r="L349" s="1"/>
      <c r="M349" s="1"/>
      <c r="N349" s="1"/>
      <c r="O349" s="40"/>
      <c r="P349" s="40"/>
      <c r="Q349" s="1"/>
      <c r="R349" s="1"/>
      <c r="S349" s="2"/>
      <c r="T349" s="3"/>
      <c r="U349" s="7"/>
      <c r="V349" s="7"/>
      <c r="W349" s="7"/>
      <c r="X349" s="40"/>
      <c r="Y349" s="1"/>
      <c r="Z349" s="1"/>
      <c r="AA349" s="2"/>
      <c r="AB349" s="6"/>
      <c r="AC349" s="2"/>
      <c r="AD349" s="40"/>
      <c r="AE349" s="1"/>
      <c r="AF349" s="2"/>
      <c r="AG349" s="9"/>
      <c r="AH349" s="12"/>
      <c r="AI349" s="12"/>
      <c r="AJ349" s="42"/>
      <c r="AK349" s="11"/>
      <c r="AL349" s="9"/>
      <c r="AM349" s="11"/>
      <c r="AN349" s="9"/>
      <c r="AO349" s="9"/>
      <c r="AP349" s="9"/>
      <c r="AQ349" s="50"/>
      <c r="AR349" s="11"/>
      <c r="AS349" s="49"/>
      <c r="AT349" s="12"/>
      <c r="AU349" s="9"/>
      <c r="AV349" s="9"/>
      <c r="AW349" s="9"/>
      <c r="AX349" s="9"/>
      <c r="AY349" s="12"/>
      <c r="AZ349" s="49"/>
      <c r="BA349" s="12"/>
      <c r="BB349" s="9"/>
      <c r="BC349" s="9"/>
      <c r="BD349" s="9"/>
      <c r="BE349" s="9"/>
      <c r="BF349" s="12"/>
      <c r="BG349" s="49"/>
      <c r="BH349" s="12"/>
      <c r="BI349" s="9"/>
      <c r="BJ349" s="9"/>
      <c r="BK349" s="9"/>
      <c r="BL349" s="50"/>
      <c r="BM349" s="12"/>
      <c r="BN349" s="11"/>
      <c r="BO349" s="9"/>
      <c r="BP349" s="11"/>
      <c r="BQ349" s="9"/>
      <c r="BR349" s="43"/>
      <c r="BS349" s="9"/>
      <c r="BT349" s="11"/>
      <c r="BU349" s="25"/>
      <c r="BV349" s="25"/>
      <c r="BW349" s="25"/>
      <c r="BX349" s="25"/>
      <c r="BY349" s="25"/>
      <c r="BZ349" s="25"/>
      <c r="CA349" s="25"/>
      <c r="CB349" s="25"/>
    </row>
    <row r="350" spans="2:80" x14ac:dyDescent="0.2">
      <c r="B350" s="25"/>
      <c r="C350" s="1"/>
      <c r="D350" s="1"/>
      <c r="E350" s="1"/>
      <c r="F350" s="2"/>
      <c r="G350" s="6"/>
      <c r="H350" s="2"/>
      <c r="I350" s="2"/>
      <c r="J350" s="3"/>
      <c r="K350" s="3"/>
      <c r="L350" s="1"/>
      <c r="M350" s="1"/>
      <c r="N350" s="1"/>
      <c r="O350" s="40"/>
      <c r="P350" s="40"/>
      <c r="Q350" s="1"/>
      <c r="R350" s="1"/>
      <c r="S350" s="2"/>
      <c r="T350" s="3"/>
      <c r="U350" s="7"/>
      <c r="V350" s="7"/>
      <c r="W350" s="7"/>
      <c r="X350" s="40"/>
      <c r="Y350" s="1"/>
      <c r="Z350" s="1"/>
      <c r="AA350" s="2"/>
      <c r="AB350" s="6"/>
      <c r="AC350" s="2"/>
      <c r="AD350" s="40"/>
      <c r="AE350" s="1"/>
      <c r="AF350" s="2"/>
      <c r="AG350" s="9"/>
      <c r="AH350" s="12"/>
      <c r="AI350" s="12"/>
      <c r="AJ350" s="42"/>
      <c r="AK350" s="11"/>
      <c r="AL350" s="9"/>
      <c r="AM350" s="11"/>
      <c r="AN350" s="9"/>
      <c r="AO350" s="9"/>
      <c r="AP350" s="9"/>
      <c r="AQ350" s="50"/>
      <c r="AR350" s="11"/>
      <c r="AS350" s="49"/>
      <c r="AT350" s="12"/>
      <c r="AU350" s="9"/>
      <c r="AV350" s="9"/>
      <c r="AW350" s="9"/>
      <c r="AX350" s="9"/>
      <c r="AY350" s="12"/>
      <c r="AZ350" s="49"/>
      <c r="BA350" s="12"/>
      <c r="BB350" s="9"/>
      <c r="BC350" s="9"/>
      <c r="BD350" s="9"/>
      <c r="BE350" s="9"/>
      <c r="BF350" s="12"/>
      <c r="BG350" s="49"/>
      <c r="BH350" s="12"/>
      <c r="BI350" s="9"/>
      <c r="BJ350" s="9"/>
      <c r="BK350" s="9"/>
      <c r="BL350" s="50"/>
      <c r="BM350" s="12"/>
      <c r="BN350" s="11"/>
      <c r="BO350" s="9"/>
      <c r="BP350" s="11"/>
      <c r="BQ350" s="9"/>
      <c r="BR350" s="43"/>
      <c r="BS350" s="9"/>
      <c r="BT350" s="11"/>
      <c r="BU350" s="25"/>
      <c r="BV350" s="25"/>
      <c r="BW350" s="25"/>
      <c r="BX350" s="25"/>
      <c r="BY350" s="25"/>
      <c r="BZ350" s="25"/>
      <c r="CA350" s="25"/>
      <c r="CB350" s="25"/>
    </row>
    <row r="351" spans="2:80" x14ac:dyDescent="0.2">
      <c r="B351" s="25"/>
      <c r="C351" s="1"/>
      <c r="D351" s="1"/>
      <c r="E351" s="1"/>
      <c r="F351" s="2"/>
      <c r="G351" s="6"/>
      <c r="H351" s="2"/>
      <c r="I351" s="2"/>
      <c r="J351" s="3"/>
      <c r="K351" s="3"/>
      <c r="L351" s="1"/>
      <c r="M351" s="1"/>
      <c r="N351" s="1"/>
      <c r="O351" s="40"/>
      <c r="P351" s="40"/>
      <c r="Q351" s="1"/>
      <c r="R351" s="1"/>
      <c r="S351" s="2"/>
      <c r="T351" s="3"/>
      <c r="U351" s="7"/>
      <c r="V351" s="7"/>
      <c r="W351" s="7"/>
      <c r="X351" s="40"/>
      <c r="Y351" s="1"/>
      <c r="Z351" s="1"/>
      <c r="AA351" s="2"/>
      <c r="AB351" s="6"/>
      <c r="AC351" s="2"/>
      <c r="AD351" s="40"/>
      <c r="AE351" s="1"/>
      <c r="AF351" s="2"/>
      <c r="AG351" s="9"/>
      <c r="AH351" s="12"/>
      <c r="AI351" s="12"/>
      <c r="AJ351" s="42"/>
      <c r="AK351" s="11"/>
      <c r="AL351" s="9"/>
      <c r="AM351" s="11"/>
      <c r="AN351" s="9"/>
      <c r="AO351" s="9"/>
      <c r="AP351" s="9"/>
      <c r="AQ351" s="50"/>
      <c r="AR351" s="11"/>
      <c r="AS351" s="49"/>
      <c r="AT351" s="12"/>
      <c r="AU351" s="9"/>
      <c r="AV351" s="9"/>
      <c r="AW351" s="9"/>
      <c r="AX351" s="9"/>
      <c r="AY351" s="12"/>
      <c r="AZ351" s="49"/>
      <c r="BA351" s="12"/>
      <c r="BB351" s="9"/>
      <c r="BC351" s="9"/>
      <c r="BD351" s="9"/>
      <c r="BE351" s="9"/>
      <c r="BF351" s="12"/>
      <c r="BG351" s="49"/>
      <c r="BH351" s="12"/>
      <c r="BI351" s="9"/>
      <c r="BJ351" s="9"/>
      <c r="BK351" s="9"/>
      <c r="BL351" s="50"/>
      <c r="BM351" s="12"/>
      <c r="BN351" s="11"/>
      <c r="BO351" s="9"/>
      <c r="BP351" s="11"/>
      <c r="BQ351" s="9"/>
      <c r="BR351" s="43"/>
      <c r="BS351" s="9"/>
      <c r="BT351" s="11"/>
      <c r="BU351" s="25"/>
      <c r="BV351" s="25"/>
      <c r="BW351" s="25"/>
      <c r="BX351" s="25"/>
      <c r="BY351" s="25"/>
      <c r="BZ351" s="25"/>
      <c r="CA351" s="25"/>
      <c r="CB351" s="25"/>
    </row>
    <row r="352" spans="2:80" x14ac:dyDescent="0.2">
      <c r="B352" s="25"/>
      <c r="C352" s="1"/>
      <c r="D352" s="1"/>
      <c r="E352" s="1"/>
      <c r="F352" s="2"/>
      <c r="G352" s="6"/>
      <c r="H352" s="2"/>
      <c r="I352" s="2"/>
      <c r="J352" s="3"/>
      <c r="K352" s="3"/>
      <c r="L352" s="1"/>
      <c r="M352" s="1"/>
      <c r="N352" s="1"/>
      <c r="O352" s="40"/>
      <c r="P352" s="40"/>
      <c r="Q352" s="1"/>
      <c r="R352" s="1"/>
      <c r="S352" s="2"/>
      <c r="T352" s="3"/>
      <c r="U352" s="7"/>
      <c r="V352" s="7"/>
      <c r="W352" s="7"/>
      <c r="X352" s="40"/>
      <c r="Y352" s="1"/>
      <c r="Z352" s="1"/>
      <c r="AA352" s="2"/>
      <c r="AB352" s="6"/>
      <c r="AC352" s="2"/>
      <c r="AD352" s="40"/>
      <c r="AE352" s="1"/>
      <c r="AF352" s="2"/>
      <c r="AG352" s="9"/>
      <c r="AH352" s="12"/>
      <c r="AI352" s="12"/>
      <c r="AJ352" s="42"/>
      <c r="AK352" s="11"/>
      <c r="AL352" s="9"/>
      <c r="AM352" s="11"/>
      <c r="AN352" s="9"/>
      <c r="AO352" s="9"/>
      <c r="AP352" s="9"/>
      <c r="AQ352" s="50"/>
      <c r="AR352" s="11"/>
      <c r="AS352" s="49"/>
      <c r="AT352" s="12"/>
      <c r="AU352" s="9"/>
      <c r="AV352" s="9"/>
      <c r="AW352" s="9"/>
      <c r="AX352" s="9"/>
      <c r="AY352" s="12"/>
      <c r="AZ352" s="49"/>
      <c r="BA352" s="12"/>
      <c r="BB352" s="9"/>
      <c r="BC352" s="9"/>
      <c r="BD352" s="9"/>
      <c r="BE352" s="9"/>
      <c r="BF352" s="12"/>
      <c r="BG352" s="49"/>
      <c r="BH352" s="12"/>
      <c r="BI352" s="9"/>
      <c r="BJ352" s="9"/>
      <c r="BK352" s="9"/>
      <c r="BL352" s="50"/>
      <c r="BM352" s="12"/>
      <c r="BN352" s="11"/>
      <c r="BO352" s="9"/>
      <c r="BP352" s="11"/>
      <c r="BQ352" s="9"/>
      <c r="BR352" s="43"/>
      <c r="BS352" s="9"/>
      <c r="BT352" s="11"/>
      <c r="BU352" s="25"/>
      <c r="BV352" s="25"/>
      <c r="BW352" s="25"/>
      <c r="BX352" s="25"/>
      <c r="BY352" s="25"/>
      <c r="BZ352" s="25"/>
      <c r="CA352" s="25"/>
      <c r="CB352" s="25"/>
    </row>
    <row r="353" spans="2:80" x14ac:dyDescent="0.2">
      <c r="B353" s="25"/>
      <c r="C353" s="1"/>
      <c r="D353" s="1"/>
      <c r="E353" s="1"/>
      <c r="F353" s="2"/>
      <c r="G353" s="6"/>
      <c r="H353" s="2"/>
      <c r="I353" s="2"/>
      <c r="J353" s="3"/>
      <c r="K353" s="3"/>
      <c r="L353" s="1"/>
      <c r="M353" s="1"/>
      <c r="N353" s="1"/>
      <c r="O353" s="40"/>
      <c r="P353" s="40"/>
      <c r="Q353" s="1"/>
      <c r="R353" s="1"/>
      <c r="S353" s="2"/>
      <c r="T353" s="3"/>
      <c r="U353" s="7"/>
      <c r="V353" s="7"/>
      <c r="W353" s="7"/>
      <c r="X353" s="40"/>
      <c r="Y353" s="1"/>
      <c r="Z353" s="1"/>
      <c r="AA353" s="2"/>
      <c r="AB353" s="6"/>
      <c r="AC353" s="2"/>
      <c r="AD353" s="40"/>
      <c r="AE353" s="1"/>
      <c r="AF353" s="2"/>
      <c r="AG353" s="9"/>
      <c r="AH353" s="12"/>
      <c r="AI353" s="12"/>
      <c r="AJ353" s="42"/>
      <c r="AK353" s="11"/>
      <c r="AL353" s="9"/>
      <c r="AM353" s="11"/>
      <c r="AN353" s="9"/>
      <c r="AO353" s="9"/>
      <c r="AP353" s="9"/>
      <c r="AQ353" s="50"/>
      <c r="AR353" s="11"/>
      <c r="AS353" s="49"/>
      <c r="AT353" s="12"/>
      <c r="AU353" s="9"/>
      <c r="AV353" s="9"/>
      <c r="AW353" s="9"/>
      <c r="AX353" s="9"/>
      <c r="AY353" s="12"/>
      <c r="AZ353" s="49"/>
      <c r="BA353" s="12"/>
      <c r="BB353" s="9"/>
      <c r="BC353" s="9"/>
      <c r="BD353" s="9"/>
      <c r="BE353" s="9"/>
      <c r="BF353" s="12"/>
      <c r="BG353" s="49"/>
      <c r="BH353" s="12"/>
      <c r="BI353" s="9"/>
      <c r="BJ353" s="9"/>
      <c r="BK353" s="9"/>
      <c r="BL353" s="50"/>
      <c r="BM353" s="12"/>
      <c r="BN353" s="11"/>
      <c r="BO353" s="9"/>
      <c r="BP353" s="11"/>
      <c r="BQ353" s="9"/>
      <c r="BR353" s="43"/>
      <c r="BS353" s="9"/>
      <c r="BT353" s="11"/>
      <c r="BU353" s="25"/>
      <c r="BV353" s="25"/>
      <c r="BW353" s="25"/>
      <c r="BX353" s="25"/>
      <c r="BY353" s="25"/>
      <c r="BZ353" s="25"/>
      <c r="CA353" s="25"/>
      <c r="CB353" s="25"/>
    </row>
    <row r="354" spans="2:80" x14ac:dyDescent="0.2">
      <c r="B354" s="25"/>
      <c r="C354" s="1"/>
      <c r="D354" s="1"/>
      <c r="E354" s="1"/>
      <c r="F354" s="2"/>
      <c r="G354" s="6"/>
      <c r="H354" s="2"/>
      <c r="I354" s="2"/>
      <c r="J354" s="3"/>
      <c r="K354" s="3"/>
      <c r="L354" s="1"/>
      <c r="M354" s="1"/>
      <c r="N354" s="1"/>
      <c r="O354" s="40"/>
      <c r="P354" s="40"/>
      <c r="Q354" s="1"/>
      <c r="R354" s="1"/>
      <c r="S354" s="2"/>
      <c r="T354" s="3"/>
      <c r="U354" s="7"/>
      <c r="V354" s="7"/>
      <c r="W354" s="7"/>
      <c r="X354" s="40"/>
      <c r="Y354" s="1"/>
      <c r="Z354" s="1"/>
      <c r="AA354" s="2"/>
      <c r="AB354" s="6"/>
      <c r="AC354" s="2"/>
      <c r="AD354" s="40"/>
      <c r="AE354" s="1"/>
      <c r="AF354" s="2"/>
      <c r="AG354" s="9"/>
      <c r="AH354" s="12"/>
      <c r="AI354" s="12"/>
      <c r="AJ354" s="42"/>
      <c r="AK354" s="11"/>
      <c r="AL354" s="9"/>
      <c r="AM354" s="11"/>
      <c r="AN354" s="9"/>
      <c r="AO354" s="9"/>
      <c r="AP354" s="9"/>
      <c r="AQ354" s="50"/>
      <c r="AR354" s="11"/>
      <c r="AS354" s="49"/>
      <c r="AT354" s="12"/>
      <c r="AU354" s="9"/>
      <c r="AV354" s="9"/>
      <c r="AW354" s="9"/>
      <c r="AX354" s="9"/>
      <c r="AY354" s="12"/>
      <c r="AZ354" s="49"/>
      <c r="BA354" s="12"/>
      <c r="BB354" s="9"/>
      <c r="BC354" s="9"/>
      <c r="BD354" s="9"/>
      <c r="BE354" s="9"/>
      <c r="BF354" s="12"/>
      <c r="BG354" s="49"/>
      <c r="BH354" s="12"/>
      <c r="BI354" s="9"/>
      <c r="BJ354" s="9"/>
      <c r="BK354" s="9"/>
      <c r="BL354" s="50"/>
      <c r="BM354" s="12"/>
      <c r="BN354" s="11"/>
      <c r="BO354" s="9"/>
      <c r="BP354" s="11"/>
      <c r="BQ354" s="9"/>
      <c r="BR354" s="43"/>
      <c r="BS354" s="9"/>
      <c r="BT354" s="11"/>
      <c r="BU354" s="25"/>
      <c r="BV354" s="25"/>
      <c r="BW354" s="25"/>
      <c r="BX354" s="25"/>
      <c r="BY354" s="25"/>
      <c r="BZ354" s="25"/>
      <c r="CA354" s="25"/>
      <c r="CB354" s="25"/>
    </row>
    <row r="355" spans="2:80" x14ac:dyDescent="0.2">
      <c r="B355" s="25"/>
      <c r="C355" s="1"/>
      <c r="D355" s="1"/>
      <c r="E355" s="1"/>
      <c r="F355" s="2"/>
      <c r="G355" s="6"/>
      <c r="H355" s="2"/>
      <c r="I355" s="2"/>
      <c r="J355" s="3"/>
      <c r="K355" s="3"/>
      <c r="L355" s="1"/>
      <c r="M355" s="1"/>
      <c r="N355" s="1"/>
      <c r="O355" s="40"/>
      <c r="P355" s="40"/>
      <c r="Q355" s="1"/>
      <c r="R355" s="1"/>
      <c r="S355" s="2"/>
      <c r="T355" s="3"/>
      <c r="U355" s="7"/>
      <c r="V355" s="7"/>
      <c r="W355" s="7"/>
      <c r="X355" s="40"/>
      <c r="Y355" s="1"/>
      <c r="Z355" s="1"/>
      <c r="AA355" s="2"/>
      <c r="AB355" s="6"/>
      <c r="AC355" s="2"/>
      <c r="AD355" s="40"/>
      <c r="AE355" s="1"/>
      <c r="AF355" s="2"/>
      <c r="AG355" s="9"/>
      <c r="AH355" s="12"/>
      <c r="AI355" s="12"/>
      <c r="AJ355" s="42"/>
      <c r="AK355" s="11"/>
      <c r="AL355" s="9"/>
      <c r="AM355" s="11"/>
      <c r="AN355" s="9"/>
      <c r="AO355" s="9"/>
      <c r="AP355" s="9"/>
      <c r="AQ355" s="50"/>
      <c r="AR355" s="11"/>
      <c r="AS355" s="49"/>
      <c r="AT355" s="12"/>
      <c r="AU355" s="9"/>
      <c r="AV355" s="9"/>
      <c r="AW355" s="9"/>
      <c r="AX355" s="9"/>
      <c r="AY355" s="12"/>
      <c r="AZ355" s="49"/>
      <c r="BA355" s="12"/>
      <c r="BB355" s="9"/>
      <c r="BC355" s="9"/>
      <c r="BD355" s="9"/>
      <c r="BE355" s="9"/>
      <c r="BF355" s="12"/>
      <c r="BG355" s="49"/>
      <c r="BH355" s="12"/>
      <c r="BI355" s="9"/>
      <c r="BJ355" s="9"/>
      <c r="BK355" s="9"/>
      <c r="BL355" s="50"/>
      <c r="BM355" s="12"/>
      <c r="BN355" s="11"/>
      <c r="BO355" s="9"/>
      <c r="BP355" s="11"/>
      <c r="BQ355" s="9"/>
      <c r="BR355" s="43"/>
      <c r="BS355" s="9"/>
      <c r="BT355" s="11"/>
      <c r="BU355" s="25"/>
      <c r="BV355" s="25"/>
      <c r="BW355" s="25"/>
      <c r="BX355" s="25"/>
      <c r="BY355" s="25"/>
      <c r="BZ355" s="25"/>
      <c r="CA355" s="25"/>
      <c r="CB355" s="25"/>
    </row>
    <row r="356" spans="2:80" x14ac:dyDescent="0.2">
      <c r="B356" s="25"/>
      <c r="C356" s="1"/>
      <c r="D356" s="1"/>
      <c r="E356" s="1"/>
      <c r="F356" s="2"/>
      <c r="G356" s="6"/>
      <c r="H356" s="2"/>
      <c r="I356" s="2"/>
      <c r="J356" s="3"/>
      <c r="K356" s="3"/>
      <c r="L356" s="1"/>
      <c r="M356" s="1"/>
      <c r="N356" s="1"/>
      <c r="O356" s="40"/>
      <c r="P356" s="40"/>
      <c r="Q356" s="1"/>
      <c r="R356" s="1"/>
      <c r="S356" s="2"/>
      <c r="T356" s="3"/>
      <c r="U356" s="7"/>
      <c r="V356" s="7"/>
      <c r="W356" s="7"/>
      <c r="X356" s="40"/>
      <c r="Y356" s="1"/>
      <c r="Z356" s="1"/>
      <c r="AA356" s="2"/>
      <c r="AB356" s="6"/>
      <c r="AC356" s="2"/>
      <c r="AD356" s="40"/>
      <c r="AE356" s="1"/>
      <c r="AF356" s="2"/>
      <c r="AG356" s="9"/>
      <c r="AH356" s="12"/>
      <c r="AI356" s="12"/>
      <c r="AJ356" s="42"/>
      <c r="AK356" s="11"/>
      <c r="AL356" s="9"/>
      <c r="AM356" s="11"/>
      <c r="AN356" s="9"/>
      <c r="AO356" s="9"/>
      <c r="AP356" s="9"/>
      <c r="AQ356" s="50"/>
      <c r="AR356" s="11"/>
      <c r="AS356" s="49"/>
      <c r="AT356" s="12"/>
      <c r="AU356" s="9"/>
      <c r="AV356" s="9"/>
      <c r="AW356" s="9"/>
      <c r="AX356" s="9"/>
      <c r="AY356" s="12"/>
      <c r="AZ356" s="49"/>
      <c r="BA356" s="12"/>
      <c r="BB356" s="9"/>
      <c r="BC356" s="9"/>
      <c r="BD356" s="9"/>
      <c r="BE356" s="9"/>
      <c r="BF356" s="12"/>
      <c r="BG356" s="49"/>
      <c r="BH356" s="12"/>
      <c r="BI356" s="9"/>
      <c r="BJ356" s="9"/>
      <c r="BK356" s="9"/>
      <c r="BL356" s="50"/>
      <c r="BM356" s="12"/>
      <c r="BN356" s="11"/>
      <c r="BO356" s="9"/>
      <c r="BP356" s="11"/>
      <c r="BQ356" s="9"/>
      <c r="BR356" s="43"/>
      <c r="BS356" s="9"/>
      <c r="BT356" s="11"/>
      <c r="BU356" s="25"/>
      <c r="BV356" s="25"/>
      <c r="BW356" s="25"/>
      <c r="BX356" s="25"/>
      <c r="BY356" s="25"/>
      <c r="BZ356" s="25"/>
      <c r="CA356" s="25"/>
      <c r="CB356" s="25"/>
    </row>
    <row r="357" spans="2:80" x14ac:dyDescent="0.2">
      <c r="B357" s="25"/>
      <c r="C357" s="1"/>
      <c r="D357" s="1"/>
      <c r="E357" s="1"/>
      <c r="F357" s="2"/>
      <c r="G357" s="6"/>
      <c r="H357" s="2"/>
      <c r="I357" s="2"/>
      <c r="J357" s="3"/>
      <c r="K357" s="3"/>
      <c r="L357" s="1"/>
      <c r="M357" s="1"/>
      <c r="N357" s="1"/>
      <c r="O357" s="40"/>
      <c r="P357" s="40"/>
      <c r="Q357" s="1"/>
      <c r="R357" s="1"/>
      <c r="S357" s="2"/>
      <c r="T357" s="3"/>
      <c r="U357" s="7"/>
      <c r="V357" s="7"/>
      <c r="W357" s="7"/>
      <c r="X357" s="40"/>
      <c r="Y357" s="1"/>
      <c r="Z357" s="1"/>
      <c r="AA357" s="2"/>
      <c r="AB357" s="6"/>
      <c r="AC357" s="2"/>
      <c r="AD357" s="40"/>
      <c r="AE357" s="1"/>
      <c r="AF357" s="2"/>
      <c r="AG357" s="9"/>
      <c r="AH357" s="12"/>
      <c r="AI357" s="12"/>
      <c r="AJ357" s="42"/>
      <c r="AK357" s="11"/>
      <c r="AL357" s="9"/>
      <c r="AM357" s="11"/>
      <c r="AN357" s="9"/>
      <c r="AO357" s="9"/>
      <c r="AP357" s="9"/>
      <c r="AQ357" s="50"/>
      <c r="AR357" s="11"/>
      <c r="AS357" s="49"/>
      <c r="AT357" s="12"/>
      <c r="AU357" s="9"/>
      <c r="AV357" s="9"/>
      <c r="AW357" s="9"/>
      <c r="AX357" s="9"/>
      <c r="AY357" s="12"/>
      <c r="AZ357" s="49"/>
      <c r="BA357" s="12"/>
      <c r="BB357" s="9"/>
      <c r="BC357" s="9"/>
      <c r="BD357" s="9"/>
      <c r="BE357" s="9"/>
      <c r="BF357" s="12"/>
      <c r="BG357" s="49"/>
      <c r="BH357" s="12"/>
      <c r="BI357" s="9"/>
      <c r="BJ357" s="9"/>
      <c r="BK357" s="9"/>
      <c r="BL357" s="50"/>
      <c r="BM357" s="12"/>
      <c r="BN357" s="11"/>
      <c r="BO357" s="9"/>
      <c r="BP357" s="11"/>
      <c r="BQ357" s="9"/>
      <c r="BR357" s="43"/>
      <c r="BS357" s="9"/>
      <c r="BT357" s="11"/>
      <c r="BU357" s="25"/>
      <c r="BV357" s="25"/>
      <c r="BW357" s="25"/>
      <c r="BX357" s="25"/>
      <c r="BY357" s="25"/>
      <c r="BZ357" s="25"/>
      <c r="CA357" s="25"/>
      <c r="CB357" s="25"/>
    </row>
    <row r="358" spans="2:80" x14ac:dyDescent="0.2">
      <c r="B358" s="25"/>
      <c r="C358" s="1"/>
      <c r="D358" s="1"/>
      <c r="E358" s="1"/>
      <c r="F358" s="2"/>
      <c r="G358" s="6"/>
      <c r="H358" s="2"/>
      <c r="I358" s="2"/>
      <c r="J358" s="3"/>
      <c r="K358" s="3"/>
      <c r="L358" s="1"/>
      <c r="M358" s="1"/>
      <c r="N358" s="1"/>
      <c r="O358" s="40"/>
      <c r="P358" s="40"/>
      <c r="Q358" s="1"/>
      <c r="R358" s="1"/>
      <c r="S358" s="2"/>
      <c r="T358" s="3"/>
      <c r="U358" s="7"/>
      <c r="V358" s="7"/>
      <c r="W358" s="7"/>
      <c r="X358" s="40"/>
      <c r="Y358" s="1"/>
      <c r="Z358" s="1"/>
      <c r="AA358" s="2"/>
      <c r="AB358" s="6"/>
      <c r="AC358" s="2"/>
      <c r="AD358" s="40"/>
      <c r="AE358" s="1"/>
      <c r="AF358" s="2"/>
      <c r="AG358" s="9"/>
      <c r="AH358" s="12"/>
      <c r="AI358" s="12"/>
      <c r="AJ358" s="42"/>
      <c r="AK358" s="11"/>
      <c r="AL358" s="9"/>
      <c r="AM358" s="11"/>
      <c r="AN358" s="9"/>
      <c r="AO358" s="9"/>
      <c r="AP358" s="9"/>
      <c r="AQ358" s="50"/>
      <c r="AR358" s="11"/>
      <c r="AS358" s="49"/>
      <c r="AT358" s="12"/>
      <c r="AU358" s="9"/>
      <c r="AV358" s="9"/>
      <c r="AW358" s="9"/>
      <c r="AX358" s="9"/>
      <c r="AY358" s="12"/>
      <c r="AZ358" s="49"/>
      <c r="BA358" s="12"/>
      <c r="BB358" s="9"/>
      <c r="BC358" s="9"/>
      <c r="BD358" s="9"/>
      <c r="BE358" s="9"/>
      <c r="BF358" s="12"/>
      <c r="BG358" s="49"/>
      <c r="BH358" s="12"/>
      <c r="BI358" s="9"/>
      <c r="BJ358" s="9"/>
      <c r="BK358" s="9"/>
      <c r="BL358" s="50"/>
      <c r="BM358" s="12"/>
      <c r="BN358" s="11"/>
      <c r="BO358" s="9"/>
      <c r="BP358" s="11"/>
      <c r="BQ358" s="9"/>
      <c r="BR358" s="43"/>
      <c r="BS358" s="9"/>
      <c r="BT358" s="11"/>
      <c r="BU358" s="25"/>
      <c r="BV358" s="25"/>
      <c r="BW358" s="25"/>
      <c r="BX358" s="25"/>
      <c r="BY358" s="25"/>
      <c r="BZ358" s="25"/>
      <c r="CA358" s="25"/>
      <c r="CB358" s="25"/>
    </row>
    <row r="359" spans="2:80" x14ac:dyDescent="0.2">
      <c r="B359" s="25"/>
      <c r="C359" s="1"/>
      <c r="D359" s="1"/>
      <c r="E359" s="1"/>
      <c r="F359" s="2"/>
      <c r="G359" s="6"/>
      <c r="H359" s="2"/>
      <c r="I359" s="2"/>
      <c r="J359" s="3"/>
      <c r="K359" s="3"/>
      <c r="L359" s="1"/>
      <c r="M359" s="1"/>
      <c r="N359" s="1"/>
      <c r="O359" s="40"/>
      <c r="P359" s="40"/>
      <c r="Q359" s="1"/>
      <c r="R359" s="1"/>
      <c r="S359" s="2"/>
      <c r="T359" s="3"/>
      <c r="U359" s="7"/>
      <c r="V359" s="7"/>
      <c r="W359" s="7"/>
      <c r="X359" s="40"/>
      <c r="Y359" s="1"/>
      <c r="Z359" s="1"/>
      <c r="AA359" s="2"/>
      <c r="AB359" s="6"/>
      <c r="AC359" s="2"/>
      <c r="AD359" s="40"/>
      <c r="AE359" s="1"/>
      <c r="AF359" s="2"/>
      <c r="AG359" s="9"/>
      <c r="AH359" s="12"/>
      <c r="AI359" s="12"/>
      <c r="AJ359" s="42"/>
      <c r="AK359" s="11"/>
      <c r="AL359" s="9"/>
      <c r="AM359" s="11"/>
      <c r="AN359" s="9"/>
      <c r="AO359" s="9"/>
      <c r="AP359" s="9"/>
      <c r="AQ359" s="50"/>
      <c r="AR359" s="11"/>
      <c r="AS359" s="49"/>
      <c r="AT359" s="12"/>
      <c r="AU359" s="9"/>
      <c r="AV359" s="9"/>
      <c r="AW359" s="9"/>
      <c r="AX359" s="9"/>
      <c r="AY359" s="12"/>
      <c r="AZ359" s="49"/>
      <c r="BA359" s="12"/>
      <c r="BB359" s="9"/>
      <c r="BC359" s="9"/>
      <c r="BD359" s="9"/>
      <c r="BE359" s="9"/>
      <c r="BF359" s="12"/>
      <c r="BG359" s="49"/>
      <c r="BH359" s="12"/>
      <c r="BI359" s="9"/>
      <c r="BJ359" s="9"/>
      <c r="BK359" s="9"/>
      <c r="BL359" s="50"/>
      <c r="BM359" s="12"/>
      <c r="BN359" s="11"/>
      <c r="BO359" s="9"/>
      <c r="BP359" s="11"/>
      <c r="BQ359" s="9"/>
      <c r="BR359" s="43"/>
      <c r="BS359" s="9"/>
      <c r="BT359" s="11"/>
      <c r="BU359" s="25"/>
      <c r="BV359" s="25"/>
      <c r="BW359" s="25"/>
      <c r="BX359" s="25"/>
      <c r="BY359" s="25"/>
      <c r="BZ359" s="25"/>
      <c r="CA359" s="25"/>
      <c r="CB359" s="25"/>
    </row>
    <row r="360" spans="2:80" x14ac:dyDescent="0.2">
      <c r="B360" s="25"/>
      <c r="C360" s="1"/>
      <c r="D360" s="1"/>
      <c r="E360" s="1"/>
      <c r="F360" s="2"/>
      <c r="G360" s="6"/>
      <c r="H360" s="2"/>
      <c r="I360" s="2"/>
      <c r="J360" s="3"/>
      <c r="K360" s="3"/>
      <c r="L360" s="1"/>
      <c r="M360" s="1"/>
      <c r="N360" s="1"/>
      <c r="O360" s="40"/>
      <c r="P360" s="40"/>
      <c r="Q360" s="1"/>
      <c r="R360" s="1"/>
      <c r="S360" s="2"/>
      <c r="T360" s="3"/>
      <c r="U360" s="7"/>
      <c r="V360" s="7"/>
      <c r="W360" s="7"/>
      <c r="X360" s="40"/>
      <c r="Y360" s="1"/>
      <c r="Z360" s="1"/>
      <c r="AA360" s="2"/>
      <c r="AB360" s="6"/>
      <c r="AC360" s="2"/>
      <c r="AD360" s="40"/>
      <c r="AE360" s="1"/>
      <c r="AF360" s="2"/>
      <c r="AG360" s="9"/>
      <c r="AH360" s="12"/>
      <c r="AI360" s="12"/>
      <c r="AJ360" s="42"/>
      <c r="AK360" s="11"/>
      <c r="AL360" s="9"/>
      <c r="AM360" s="11"/>
      <c r="AN360" s="9"/>
      <c r="AO360" s="9"/>
      <c r="AP360" s="9"/>
      <c r="AQ360" s="50"/>
      <c r="AR360" s="11"/>
      <c r="AS360" s="49"/>
      <c r="AT360" s="12"/>
      <c r="AU360" s="9"/>
      <c r="AV360" s="9"/>
      <c r="AW360" s="9"/>
      <c r="AX360" s="9"/>
      <c r="AY360" s="12"/>
      <c r="AZ360" s="49"/>
      <c r="BA360" s="12"/>
      <c r="BB360" s="9"/>
      <c r="BC360" s="9"/>
      <c r="BD360" s="9"/>
      <c r="BE360" s="9"/>
      <c r="BF360" s="12"/>
      <c r="BG360" s="49"/>
      <c r="BH360" s="12"/>
      <c r="BI360" s="9"/>
      <c r="BJ360" s="9"/>
      <c r="BK360" s="9"/>
      <c r="BL360" s="50"/>
      <c r="BM360" s="12"/>
      <c r="BN360" s="11"/>
      <c r="BO360" s="9"/>
      <c r="BP360" s="11"/>
      <c r="BQ360" s="9"/>
      <c r="BR360" s="43"/>
      <c r="BS360" s="9"/>
      <c r="BT360" s="11"/>
      <c r="BU360" s="25"/>
      <c r="BV360" s="25"/>
      <c r="BW360" s="25"/>
      <c r="BX360" s="25"/>
      <c r="BY360" s="25"/>
      <c r="BZ360" s="25"/>
      <c r="CA360" s="25"/>
      <c r="CB360" s="25"/>
    </row>
    <row r="361" spans="2:80" x14ac:dyDescent="0.2">
      <c r="B361" s="25"/>
      <c r="C361" s="1"/>
      <c r="D361" s="1"/>
      <c r="E361" s="1"/>
      <c r="F361" s="2"/>
      <c r="G361" s="6"/>
      <c r="H361" s="2"/>
      <c r="I361" s="2"/>
      <c r="J361" s="3"/>
      <c r="K361" s="3"/>
      <c r="L361" s="1"/>
      <c r="M361" s="1"/>
      <c r="N361" s="1"/>
      <c r="O361" s="40"/>
      <c r="P361" s="40"/>
      <c r="Q361" s="1"/>
      <c r="R361" s="1"/>
      <c r="S361" s="2"/>
      <c r="T361" s="3"/>
      <c r="U361" s="7"/>
      <c r="V361" s="7"/>
      <c r="W361" s="7"/>
      <c r="X361" s="40"/>
      <c r="Y361" s="1"/>
      <c r="Z361" s="1"/>
      <c r="AA361" s="2"/>
      <c r="AB361" s="6"/>
      <c r="AC361" s="2"/>
      <c r="AD361" s="40"/>
      <c r="AE361" s="1"/>
      <c r="AF361" s="2"/>
      <c r="AG361" s="9"/>
      <c r="AH361" s="12"/>
      <c r="AI361" s="12"/>
      <c r="AJ361" s="42"/>
      <c r="AK361" s="11"/>
      <c r="AL361" s="9"/>
      <c r="AM361" s="11"/>
      <c r="AN361" s="9"/>
      <c r="AO361" s="9"/>
      <c r="AP361" s="9"/>
      <c r="AQ361" s="50"/>
      <c r="AR361" s="11"/>
      <c r="AS361" s="49"/>
      <c r="AT361" s="12"/>
      <c r="AU361" s="9"/>
      <c r="AV361" s="9"/>
      <c r="AW361" s="9"/>
      <c r="AX361" s="9"/>
      <c r="AY361" s="12"/>
      <c r="AZ361" s="49"/>
      <c r="BA361" s="12"/>
      <c r="BB361" s="9"/>
      <c r="BC361" s="9"/>
      <c r="BD361" s="9"/>
      <c r="BE361" s="9"/>
      <c r="BF361" s="12"/>
      <c r="BG361" s="49"/>
      <c r="BH361" s="12"/>
      <c r="BI361" s="9"/>
      <c r="BJ361" s="9"/>
      <c r="BK361" s="9"/>
      <c r="BL361" s="50"/>
      <c r="BM361" s="12"/>
      <c r="BN361" s="11"/>
      <c r="BO361" s="9"/>
      <c r="BP361" s="11"/>
      <c r="BQ361" s="9"/>
      <c r="BR361" s="43"/>
      <c r="BS361" s="9"/>
      <c r="BT361" s="11"/>
      <c r="BU361" s="25"/>
      <c r="BV361" s="25"/>
      <c r="BW361" s="25"/>
      <c r="BX361" s="25"/>
      <c r="BY361" s="25"/>
      <c r="BZ361" s="25"/>
      <c r="CA361" s="25"/>
      <c r="CB361" s="25"/>
    </row>
    <row r="362" spans="2:80" x14ac:dyDescent="0.2">
      <c r="B362" s="25"/>
      <c r="C362" s="1"/>
      <c r="D362" s="1"/>
      <c r="E362" s="1"/>
      <c r="F362" s="2"/>
      <c r="G362" s="6"/>
      <c r="H362" s="2"/>
      <c r="I362" s="2"/>
      <c r="J362" s="3"/>
      <c r="K362" s="3"/>
      <c r="L362" s="1"/>
      <c r="M362" s="1"/>
      <c r="N362" s="1"/>
      <c r="O362" s="40"/>
      <c r="P362" s="40"/>
      <c r="Q362" s="1"/>
      <c r="R362" s="1"/>
      <c r="S362" s="2"/>
      <c r="T362" s="3"/>
      <c r="U362" s="7"/>
      <c r="V362" s="7"/>
      <c r="W362" s="7"/>
      <c r="X362" s="40"/>
      <c r="Y362" s="1"/>
      <c r="Z362" s="1"/>
      <c r="AA362" s="2"/>
      <c r="AB362" s="6"/>
      <c r="AC362" s="2"/>
      <c r="AD362" s="40"/>
      <c r="AE362" s="1"/>
      <c r="AF362" s="2"/>
      <c r="AG362" s="9"/>
      <c r="AH362" s="12"/>
      <c r="AI362" s="12"/>
      <c r="AJ362" s="42"/>
      <c r="AK362" s="11"/>
      <c r="AL362" s="9"/>
      <c r="AM362" s="11"/>
      <c r="AN362" s="9"/>
      <c r="AO362" s="9"/>
      <c r="AP362" s="9"/>
      <c r="AQ362" s="50"/>
      <c r="AR362" s="11"/>
      <c r="AS362" s="49"/>
      <c r="AT362" s="12"/>
      <c r="AU362" s="9"/>
      <c r="AV362" s="9"/>
      <c r="AW362" s="9"/>
      <c r="AX362" s="9"/>
      <c r="AY362" s="12"/>
      <c r="AZ362" s="49"/>
      <c r="BA362" s="12"/>
      <c r="BB362" s="9"/>
      <c r="BC362" s="9"/>
      <c r="BD362" s="9"/>
      <c r="BE362" s="9"/>
      <c r="BF362" s="12"/>
      <c r="BG362" s="49"/>
      <c r="BH362" s="12"/>
      <c r="BI362" s="9"/>
      <c r="BJ362" s="9"/>
      <c r="BK362" s="9"/>
      <c r="BL362" s="50"/>
      <c r="BM362" s="12"/>
      <c r="BN362" s="11"/>
      <c r="BO362" s="9"/>
      <c r="BP362" s="11"/>
      <c r="BQ362" s="9"/>
      <c r="BR362" s="43"/>
      <c r="BS362" s="9"/>
      <c r="BT362" s="11"/>
      <c r="BU362" s="25"/>
      <c r="BV362" s="25"/>
      <c r="BW362" s="25"/>
      <c r="BX362" s="25"/>
      <c r="BY362" s="25"/>
      <c r="BZ362" s="25"/>
      <c r="CA362" s="25"/>
      <c r="CB362" s="25"/>
    </row>
    <row r="363" spans="2:80" x14ac:dyDescent="0.2">
      <c r="B363" s="25"/>
      <c r="C363" s="1"/>
      <c r="D363" s="1"/>
      <c r="E363" s="1"/>
      <c r="F363" s="2"/>
      <c r="G363" s="6"/>
      <c r="H363" s="2"/>
      <c r="I363" s="2"/>
      <c r="J363" s="3"/>
      <c r="K363" s="3"/>
      <c r="L363" s="1"/>
      <c r="M363" s="1"/>
      <c r="N363" s="1"/>
      <c r="O363" s="40"/>
      <c r="P363" s="40"/>
      <c r="Q363" s="1"/>
      <c r="R363" s="1"/>
      <c r="S363" s="2"/>
      <c r="T363" s="3"/>
      <c r="U363" s="7"/>
      <c r="V363" s="7"/>
      <c r="W363" s="7"/>
      <c r="X363" s="40"/>
      <c r="Y363" s="1"/>
      <c r="Z363" s="1"/>
      <c r="AA363" s="2"/>
      <c r="AB363" s="6"/>
      <c r="AC363" s="2"/>
      <c r="AD363" s="40"/>
      <c r="AE363" s="1"/>
      <c r="AF363" s="2"/>
      <c r="AG363" s="9"/>
      <c r="AH363" s="12"/>
      <c r="AI363" s="12"/>
      <c r="AJ363" s="42"/>
      <c r="AK363" s="11"/>
      <c r="AL363" s="9"/>
      <c r="AM363" s="11"/>
      <c r="AN363" s="9"/>
      <c r="AO363" s="9"/>
      <c r="AP363" s="9"/>
      <c r="AQ363" s="50"/>
      <c r="AR363" s="11"/>
      <c r="AS363" s="49"/>
      <c r="AT363" s="12"/>
      <c r="AU363" s="9"/>
      <c r="AV363" s="9"/>
      <c r="AW363" s="9"/>
      <c r="AX363" s="9"/>
      <c r="AY363" s="12"/>
      <c r="AZ363" s="49"/>
      <c r="BA363" s="12"/>
      <c r="BB363" s="9"/>
      <c r="BC363" s="9"/>
      <c r="BD363" s="9"/>
      <c r="BE363" s="9"/>
      <c r="BF363" s="12"/>
      <c r="BG363" s="49"/>
      <c r="BH363" s="12"/>
      <c r="BI363" s="9"/>
      <c r="BJ363" s="9"/>
      <c r="BK363" s="9"/>
      <c r="BL363" s="50"/>
      <c r="BM363" s="12"/>
      <c r="BN363" s="11"/>
      <c r="BO363" s="9"/>
      <c r="BP363" s="11"/>
      <c r="BQ363" s="9"/>
      <c r="BR363" s="43"/>
      <c r="BS363" s="9"/>
      <c r="BT363" s="11"/>
      <c r="BU363" s="25"/>
      <c r="BV363" s="25"/>
      <c r="BW363" s="25"/>
      <c r="BX363" s="25"/>
      <c r="BY363" s="25"/>
      <c r="BZ363" s="25"/>
      <c r="CA363" s="25"/>
      <c r="CB363" s="25"/>
    </row>
    <row r="364" spans="2:80" x14ac:dyDescent="0.2">
      <c r="B364" s="25"/>
      <c r="C364" s="1"/>
      <c r="D364" s="1"/>
      <c r="E364" s="1"/>
      <c r="F364" s="2"/>
      <c r="G364" s="6"/>
      <c r="H364" s="2"/>
      <c r="I364" s="2"/>
      <c r="J364" s="3"/>
      <c r="K364" s="3"/>
      <c r="L364" s="1"/>
      <c r="M364" s="1"/>
      <c r="N364" s="1"/>
      <c r="O364" s="40"/>
      <c r="P364" s="40"/>
      <c r="Q364" s="1"/>
      <c r="R364" s="1"/>
      <c r="S364" s="2"/>
      <c r="T364" s="3"/>
      <c r="U364" s="7"/>
      <c r="V364" s="7"/>
      <c r="W364" s="7"/>
      <c r="X364" s="40"/>
      <c r="Y364" s="1"/>
      <c r="Z364" s="1"/>
      <c r="AA364" s="2"/>
      <c r="AB364" s="6"/>
      <c r="AC364" s="2"/>
      <c r="AD364" s="40"/>
      <c r="AE364" s="1"/>
      <c r="AF364" s="2"/>
      <c r="AG364" s="9"/>
      <c r="AH364" s="12"/>
      <c r="AI364" s="12"/>
      <c r="AJ364" s="42"/>
      <c r="AK364" s="11"/>
      <c r="AL364" s="9"/>
      <c r="AM364" s="11"/>
      <c r="AN364" s="9"/>
      <c r="AO364" s="9"/>
      <c r="AP364" s="9"/>
      <c r="AQ364" s="50"/>
      <c r="AR364" s="11"/>
      <c r="AS364" s="49"/>
      <c r="AT364" s="12"/>
      <c r="AU364" s="9"/>
      <c r="AV364" s="9"/>
      <c r="AW364" s="9"/>
      <c r="AX364" s="9"/>
      <c r="AY364" s="12"/>
      <c r="AZ364" s="49"/>
      <c r="BA364" s="12"/>
      <c r="BB364" s="9"/>
      <c r="BC364" s="9"/>
      <c r="BD364" s="9"/>
      <c r="BE364" s="9"/>
      <c r="BF364" s="12"/>
      <c r="BG364" s="49"/>
      <c r="BH364" s="12"/>
      <c r="BI364" s="9"/>
      <c r="BJ364" s="9"/>
      <c r="BK364" s="9"/>
      <c r="BL364" s="50"/>
      <c r="BM364" s="12"/>
      <c r="BN364" s="11"/>
      <c r="BO364" s="9"/>
      <c r="BP364" s="11"/>
      <c r="BQ364" s="9"/>
      <c r="BR364" s="43"/>
      <c r="BS364" s="9"/>
      <c r="BT364" s="11"/>
      <c r="BU364" s="25"/>
      <c r="BV364" s="25"/>
      <c r="BW364" s="25"/>
      <c r="BX364" s="25"/>
      <c r="BY364" s="25"/>
      <c r="BZ364" s="25"/>
      <c r="CA364" s="25"/>
      <c r="CB364" s="25"/>
    </row>
    <row r="365" spans="2:80" x14ac:dyDescent="0.2">
      <c r="B365" s="25"/>
      <c r="C365" s="1"/>
      <c r="D365" s="1"/>
      <c r="E365" s="1"/>
      <c r="F365" s="2"/>
      <c r="G365" s="6"/>
      <c r="H365" s="2"/>
      <c r="I365" s="2"/>
      <c r="J365" s="3"/>
      <c r="K365" s="3"/>
      <c r="L365" s="1"/>
      <c r="M365" s="1"/>
      <c r="N365" s="1"/>
      <c r="O365" s="40"/>
      <c r="P365" s="40"/>
      <c r="Q365" s="1"/>
      <c r="R365" s="1"/>
      <c r="S365" s="2"/>
      <c r="T365" s="3"/>
      <c r="U365" s="7"/>
      <c r="V365" s="7"/>
      <c r="W365" s="7"/>
      <c r="X365" s="40"/>
      <c r="Y365" s="1"/>
      <c r="Z365" s="1"/>
      <c r="AA365" s="2"/>
      <c r="AB365" s="6"/>
      <c r="AC365" s="2"/>
      <c r="AD365" s="40"/>
      <c r="AE365" s="1"/>
      <c r="AF365" s="2"/>
      <c r="AG365" s="9"/>
      <c r="AH365" s="12"/>
      <c r="AI365" s="12"/>
      <c r="AJ365" s="42"/>
      <c r="AK365" s="11"/>
      <c r="AL365" s="9"/>
      <c r="AM365" s="11"/>
      <c r="AN365" s="9"/>
      <c r="AO365" s="9"/>
      <c r="AP365" s="9"/>
      <c r="AQ365" s="50"/>
      <c r="AR365" s="11"/>
      <c r="AS365" s="49"/>
      <c r="AT365" s="12"/>
      <c r="AU365" s="9"/>
      <c r="AV365" s="9"/>
      <c r="AW365" s="9"/>
      <c r="AX365" s="9"/>
      <c r="AY365" s="12"/>
      <c r="AZ365" s="49"/>
      <c r="BA365" s="12"/>
      <c r="BB365" s="9"/>
      <c r="BC365" s="9"/>
      <c r="BD365" s="9"/>
      <c r="BE365" s="9"/>
      <c r="BF365" s="12"/>
      <c r="BG365" s="49"/>
      <c r="BH365" s="12"/>
      <c r="BI365" s="9"/>
      <c r="BJ365" s="9"/>
      <c r="BK365" s="9"/>
      <c r="BL365" s="50"/>
      <c r="BM365" s="12"/>
      <c r="BN365" s="11"/>
      <c r="BO365" s="9"/>
      <c r="BP365" s="11"/>
      <c r="BQ365" s="9"/>
      <c r="BR365" s="43"/>
      <c r="BS365" s="9"/>
      <c r="BT365" s="11"/>
      <c r="BU365" s="25"/>
      <c r="BV365" s="25"/>
      <c r="BW365" s="25"/>
      <c r="BX365" s="25"/>
      <c r="BY365" s="25"/>
      <c r="BZ365" s="25"/>
      <c r="CA365" s="25"/>
      <c r="CB365" s="25"/>
    </row>
    <row r="366" spans="2:80" x14ac:dyDescent="0.2">
      <c r="B366" s="25"/>
      <c r="C366" s="1"/>
      <c r="D366" s="1"/>
      <c r="E366" s="1"/>
      <c r="F366" s="2"/>
      <c r="G366" s="6"/>
      <c r="H366" s="2"/>
      <c r="I366" s="2"/>
      <c r="J366" s="3"/>
      <c r="K366" s="3"/>
      <c r="L366" s="1"/>
      <c r="M366" s="1"/>
      <c r="N366" s="1"/>
      <c r="O366" s="40"/>
      <c r="P366" s="40"/>
      <c r="Q366" s="1"/>
      <c r="R366" s="1"/>
      <c r="S366" s="2"/>
      <c r="T366" s="3"/>
      <c r="U366" s="7"/>
      <c r="V366" s="7"/>
      <c r="W366" s="7"/>
      <c r="X366" s="40"/>
      <c r="Y366" s="1"/>
      <c r="Z366" s="1"/>
      <c r="AA366" s="2"/>
      <c r="AB366" s="6"/>
      <c r="AC366" s="2"/>
      <c r="AD366" s="40"/>
      <c r="AE366" s="1"/>
      <c r="AF366" s="2"/>
      <c r="AG366" s="9"/>
      <c r="AH366" s="12"/>
      <c r="AI366" s="12"/>
      <c r="AJ366" s="42"/>
      <c r="AK366" s="11"/>
      <c r="AL366" s="9"/>
      <c r="AM366" s="11"/>
      <c r="AN366" s="9"/>
      <c r="AO366" s="9"/>
      <c r="AP366" s="9"/>
      <c r="AQ366" s="50"/>
      <c r="AR366" s="11"/>
      <c r="AS366" s="49"/>
      <c r="AT366" s="12"/>
      <c r="AU366" s="9"/>
      <c r="AV366" s="9"/>
      <c r="AW366" s="9"/>
      <c r="AX366" s="9"/>
      <c r="AY366" s="12"/>
      <c r="AZ366" s="49"/>
      <c r="BA366" s="12"/>
      <c r="BB366" s="9"/>
      <c r="BC366" s="9"/>
      <c r="BD366" s="9"/>
      <c r="BE366" s="9"/>
      <c r="BF366" s="12"/>
      <c r="BG366" s="49"/>
      <c r="BH366" s="12"/>
      <c r="BI366" s="9"/>
      <c r="BJ366" s="9"/>
      <c r="BK366" s="9"/>
      <c r="BL366" s="50"/>
      <c r="BM366" s="12"/>
      <c r="BN366" s="11"/>
      <c r="BO366" s="9"/>
      <c r="BP366" s="11"/>
      <c r="BQ366" s="9"/>
      <c r="BR366" s="43"/>
      <c r="BS366" s="9"/>
      <c r="BT366" s="11"/>
      <c r="BU366" s="25"/>
      <c r="BV366" s="25"/>
      <c r="BW366" s="25"/>
      <c r="BX366" s="25"/>
      <c r="BY366" s="25"/>
      <c r="BZ366" s="25"/>
      <c r="CA366" s="25"/>
      <c r="CB366" s="25"/>
    </row>
    <row r="367" spans="2:80" x14ac:dyDescent="0.2">
      <c r="B367" s="25"/>
      <c r="C367" s="1"/>
      <c r="D367" s="1"/>
      <c r="E367" s="1"/>
      <c r="F367" s="2"/>
      <c r="G367" s="6"/>
      <c r="H367" s="2"/>
      <c r="I367" s="2"/>
      <c r="J367" s="3"/>
      <c r="K367" s="3"/>
      <c r="L367" s="1"/>
      <c r="M367" s="1"/>
      <c r="N367" s="1"/>
      <c r="O367" s="40"/>
      <c r="P367" s="40"/>
      <c r="Q367" s="1"/>
      <c r="R367" s="1"/>
      <c r="S367" s="2"/>
      <c r="T367" s="3"/>
      <c r="U367" s="7"/>
      <c r="V367" s="7"/>
      <c r="W367" s="7"/>
      <c r="X367" s="40"/>
      <c r="Y367" s="1"/>
      <c r="Z367" s="1"/>
      <c r="AA367" s="2"/>
      <c r="AB367" s="6"/>
      <c r="AC367" s="2"/>
      <c r="AD367" s="40"/>
      <c r="AE367" s="1"/>
      <c r="AF367" s="2"/>
      <c r="AG367" s="9"/>
      <c r="AH367" s="12"/>
      <c r="AI367" s="12"/>
      <c r="AJ367" s="42"/>
      <c r="AK367" s="11"/>
      <c r="AL367" s="9"/>
      <c r="AM367" s="11"/>
      <c r="AN367" s="9"/>
      <c r="AO367" s="9"/>
      <c r="AP367" s="9"/>
      <c r="AQ367" s="50"/>
      <c r="AR367" s="11"/>
      <c r="AS367" s="49"/>
      <c r="AT367" s="12"/>
      <c r="AU367" s="9"/>
      <c r="AV367" s="9"/>
      <c r="AW367" s="9"/>
      <c r="AX367" s="9"/>
      <c r="AY367" s="12"/>
      <c r="AZ367" s="49"/>
      <c r="BA367" s="12"/>
      <c r="BB367" s="9"/>
      <c r="BC367" s="9"/>
      <c r="BD367" s="9"/>
      <c r="BE367" s="9"/>
      <c r="BF367" s="12"/>
      <c r="BG367" s="49"/>
      <c r="BH367" s="12"/>
      <c r="BI367" s="9"/>
      <c r="BJ367" s="9"/>
      <c r="BK367" s="9"/>
      <c r="BL367" s="50"/>
      <c r="BM367" s="12"/>
      <c r="BN367" s="11"/>
      <c r="BO367" s="9"/>
      <c r="BP367" s="11"/>
      <c r="BQ367" s="9"/>
      <c r="BR367" s="43"/>
      <c r="BS367" s="9"/>
      <c r="BT367" s="11"/>
      <c r="BU367" s="25"/>
      <c r="BV367" s="25"/>
      <c r="BW367" s="25"/>
      <c r="BX367" s="25"/>
      <c r="BY367" s="25"/>
      <c r="BZ367" s="25"/>
      <c r="CA367" s="25"/>
      <c r="CB367" s="25"/>
    </row>
    <row r="368" spans="2:80" x14ac:dyDescent="0.2">
      <c r="B368" s="25"/>
      <c r="C368" s="1"/>
      <c r="D368" s="1"/>
      <c r="E368" s="1"/>
      <c r="F368" s="2"/>
      <c r="G368" s="6"/>
      <c r="H368" s="2"/>
      <c r="I368" s="2"/>
      <c r="J368" s="3"/>
      <c r="K368" s="3"/>
      <c r="L368" s="1"/>
      <c r="M368" s="1"/>
      <c r="N368" s="1"/>
      <c r="O368" s="40"/>
      <c r="P368" s="40"/>
      <c r="Q368" s="1"/>
      <c r="R368" s="1"/>
      <c r="S368" s="2"/>
      <c r="T368" s="3"/>
      <c r="U368" s="7"/>
      <c r="V368" s="7"/>
      <c r="W368" s="7"/>
      <c r="X368" s="40"/>
      <c r="Y368" s="1"/>
      <c r="Z368" s="1"/>
      <c r="AA368" s="2"/>
      <c r="AB368" s="6"/>
      <c r="AC368" s="2"/>
      <c r="AD368" s="40"/>
      <c r="AE368" s="1"/>
      <c r="AF368" s="2"/>
      <c r="AG368" s="9"/>
      <c r="AH368" s="12"/>
      <c r="AI368" s="12"/>
      <c r="AJ368" s="42"/>
      <c r="AK368" s="11"/>
      <c r="AL368" s="9"/>
      <c r="AM368" s="11"/>
      <c r="AN368" s="9"/>
      <c r="AO368" s="9"/>
      <c r="AP368" s="9"/>
      <c r="AQ368" s="50"/>
      <c r="AR368" s="11"/>
      <c r="AS368" s="49"/>
      <c r="AT368" s="12"/>
      <c r="AU368" s="9"/>
      <c r="AV368" s="9"/>
      <c r="AW368" s="9"/>
      <c r="AX368" s="9"/>
      <c r="AY368" s="12"/>
      <c r="AZ368" s="49"/>
      <c r="BA368" s="12"/>
      <c r="BB368" s="9"/>
      <c r="BC368" s="9"/>
      <c r="BD368" s="9"/>
      <c r="BE368" s="9"/>
      <c r="BF368" s="12"/>
      <c r="BG368" s="49"/>
      <c r="BH368" s="12"/>
      <c r="BI368" s="9"/>
      <c r="BJ368" s="9"/>
      <c r="BK368" s="9"/>
      <c r="BL368" s="50"/>
      <c r="BM368" s="12"/>
      <c r="BN368" s="11"/>
      <c r="BO368" s="9"/>
      <c r="BP368" s="11"/>
      <c r="BQ368" s="9"/>
      <c r="BR368" s="43"/>
      <c r="BS368" s="9"/>
      <c r="BT368" s="11"/>
      <c r="BU368" s="25"/>
      <c r="BV368" s="25"/>
      <c r="BW368" s="25"/>
      <c r="BX368" s="25"/>
      <c r="BY368" s="25"/>
      <c r="BZ368" s="25"/>
      <c r="CA368" s="25"/>
      <c r="CB368" s="25"/>
    </row>
    <row r="369" spans="2:80" x14ac:dyDescent="0.2">
      <c r="B369" s="25"/>
      <c r="C369" s="1"/>
      <c r="D369" s="1"/>
      <c r="E369" s="1"/>
      <c r="F369" s="2"/>
      <c r="G369" s="6"/>
      <c r="H369" s="2"/>
      <c r="I369" s="2"/>
      <c r="J369" s="3"/>
      <c r="K369" s="3"/>
      <c r="L369" s="1"/>
      <c r="M369" s="1"/>
      <c r="N369" s="1"/>
      <c r="O369" s="40"/>
      <c r="P369" s="40"/>
      <c r="Q369" s="1"/>
      <c r="R369" s="1"/>
      <c r="S369" s="2"/>
      <c r="T369" s="3"/>
      <c r="U369" s="7"/>
      <c r="V369" s="7"/>
      <c r="W369" s="7"/>
      <c r="X369" s="40"/>
      <c r="Y369" s="1"/>
      <c r="Z369" s="1"/>
      <c r="AA369" s="2"/>
      <c r="AB369" s="6"/>
      <c r="AC369" s="2"/>
      <c r="AD369" s="40"/>
      <c r="AE369" s="1"/>
      <c r="AF369" s="2"/>
      <c r="AG369" s="9"/>
      <c r="AH369" s="12"/>
      <c r="AI369" s="12"/>
      <c r="AJ369" s="42"/>
      <c r="AK369" s="11"/>
      <c r="AL369" s="9"/>
      <c r="AM369" s="11"/>
      <c r="AN369" s="9"/>
      <c r="AO369" s="9"/>
      <c r="AP369" s="9"/>
      <c r="AQ369" s="50"/>
      <c r="AR369" s="11"/>
      <c r="AS369" s="49"/>
      <c r="AT369" s="12"/>
      <c r="AU369" s="9"/>
      <c r="AV369" s="9"/>
      <c r="AW369" s="9"/>
      <c r="AX369" s="9"/>
      <c r="AY369" s="12"/>
      <c r="AZ369" s="49"/>
      <c r="BA369" s="12"/>
      <c r="BB369" s="9"/>
      <c r="BC369" s="9"/>
      <c r="BD369" s="9"/>
      <c r="BE369" s="9"/>
      <c r="BF369" s="12"/>
      <c r="BG369" s="49"/>
      <c r="BH369" s="12"/>
      <c r="BI369" s="9"/>
      <c r="BJ369" s="9"/>
      <c r="BK369" s="9"/>
      <c r="BL369" s="50"/>
      <c r="BM369" s="12"/>
      <c r="BN369" s="11"/>
      <c r="BO369" s="9"/>
      <c r="BP369" s="11"/>
      <c r="BQ369" s="9"/>
      <c r="BR369" s="43"/>
      <c r="BS369" s="9"/>
      <c r="BT369" s="11"/>
      <c r="BU369" s="25"/>
      <c r="BV369" s="25"/>
      <c r="BW369" s="25"/>
      <c r="BX369" s="25"/>
      <c r="BY369" s="25"/>
      <c r="BZ369" s="25"/>
      <c r="CA369" s="25"/>
      <c r="CB369" s="25"/>
    </row>
    <row r="370" spans="2:80" x14ac:dyDescent="0.2">
      <c r="B370" s="25"/>
      <c r="C370" s="1"/>
      <c r="D370" s="1"/>
      <c r="E370" s="1"/>
      <c r="F370" s="2"/>
      <c r="G370" s="6"/>
      <c r="H370" s="2"/>
      <c r="I370" s="2"/>
      <c r="J370" s="3"/>
      <c r="K370" s="3"/>
      <c r="L370" s="1"/>
      <c r="M370" s="1"/>
      <c r="N370" s="1"/>
      <c r="O370" s="40"/>
      <c r="P370" s="40"/>
      <c r="Q370" s="1"/>
      <c r="R370" s="1"/>
      <c r="S370" s="2"/>
      <c r="T370" s="3"/>
      <c r="U370" s="7"/>
      <c r="V370" s="7"/>
      <c r="W370" s="7"/>
      <c r="X370" s="40"/>
      <c r="Y370" s="1"/>
      <c r="Z370" s="1"/>
      <c r="AA370" s="2"/>
      <c r="AB370" s="6"/>
      <c r="AC370" s="2"/>
      <c r="AD370" s="40"/>
      <c r="AE370" s="1"/>
      <c r="AF370" s="2"/>
      <c r="AG370" s="9"/>
      <c r="AH370" s="12"/>
      <c r="AI370" s="12"/>
      <c r="AJ370" s="42"/>
      <c r="AK370" s="11"/>
      <c r="AL370" s="9"/>
      <c r="AM370" s="11"/>
      <c r="AN370" s="9"/>
      <c r="AO370" s="9"/>
      <c r="AP370" s="9"/>
      <c r="AQ370" s="50"/>
      <c r="AR370" s="11"/>
      <c r="AS370" s="49"/>
      <c r="AT370" s="12"/>
      <c r="AU370" s="9"/>
      <c r="AV370" s="9"/>
      <c r="AW370" s="9"/>
      <c r="AX370" s="9"/>
      <c r="AY370" s="12"/>
      <c r="AZ370" s="49"/>
      <c r="BA370" s="12"/>
      <c r="BB370" s="9"/>
      <c r="BC370" s="9"/>
      <c r="BD370" s="9"/>
      <c r="BE370" s="9"/>
      <c r="BF370" s="12"/>
      <c r="BG370" s="49"/>
      <c r="BH370" s="12"/>
      <c r="BI370" s="9"/>
      <c r="BJ370" s="9"/>
      <c r="BK370" s="9"/>
      <c r="BL370" s="50"/>
      <c r="BM370" s="12"/>
      <c r="BN370" s="11"/>
      <c r="BO370" s="9"/>
      <c r="BP370" s="11"/>
      <c r="BQ370" s="9"/>
      <c r="BR370" s="43"/>
      <c r="BS370" s="9"/>
      <c r="BT370" s="11"/>
      <c r="BU370" s="25"/>
      <c r="BV370" s="25"/>
      <c r="BW370" s="25"/>
      <c r="BX370" s="25"/>
      <c r="BY370" s="25"/>
      <c r="BZ370" s="25"/>
      <c r="CA370" s="25"/>
      <c r="CB370" s="25"/>
    </row>
    <row r="371" spans="2:80" x14ac:dyDescent="0.2">
      <c r="B371" s="25"/>
      <c r="C371" s="1"/>
      <c r="D371" s="1"/>
      <c r="E371" s="1"/>
      <c r="F371" s="2"/>
      <c r="G371" s="6"/>
      <c r="H371" s="2"/>
      <c r="I371" s="2"/>
      <c r="J371" s="3"/>
      <c r="K371" s="3"/>
      <c r="L371" s="1"/>
      <c r="M371" s="1"/>
      <c r="N371" s="1"/>
      <c r="O371" s="40"/>
      <c r="P371" s="40"/>
      <c r="Q371" s="1"/>
      <c r="R371" s="1"/>
      <c r="S371" s="2"/>
      <c r="T371" s="3"/>
      <c r="U371" s="7"/>
      <c r="V371" s="7"/>
      <c r="W371" s="7"/>
      <c r="X371" s="40"/>
      <c r="Y371" s="1"/>
      <c r="Z371" s="1"/>
      <c r="AA371" s="2"/>
      <c r="AB371" s="6"/>
      <c r="AC371" s="2"/>
      <c r="AD371" s="40"/>
      <c r="AE371" s="1"/>
      <c r="AF371" s="2"/>
      <c r="AG371" s="9"/>
      <c r="AH371" s="12"/>
      <c r="AI371" s="12"/>
      <c r="AJ371" s="42"/>
      <c r="AK371" s="11"/>
      <c r="AL371" s="9"/>
      <c r="AM371" s="11"/>
      <c r="AN371" s="9"/>
      <c r="AO371" s="9"/>
      <c r="AP371" s="9"/>
      <c r="AQ371" s="50"/>
      <c r="AR371" s="11"/>
      <c r="AS371" s="49"/>
      <c r="AT371" s="12"/>
      <c r="AU371" s="9"/>
      <c r="AV371" s="9"/>
      <c r="AW371" s="9"/>
      <c r="AX371" s="9"/>
      <c r="AY371" s="12"/>
      <c r="AZ371" s="49"/>
      <c r="BA371" s="12"/>
      <c r="BB371" s="9"/>
      <c r="BC371" s="9"/>
      <c r="BD371" s="9"/>
      <c r="BE371" s="9"/>
      <c r="BF371" s="12"/>
      <c r="BG371" s="49"/>
      <c r="BH371" s="12"/>
      <c r="BI371" s="9"/>
      <c r="BJ371" s="9"/>
      <c r="BK371" s="9"/>
      <c r="BL371" s="50"/>
      <c r="BM371" s="12"/>
      <c r="BN371" s="11"/>
      <c r="BO371" s="9"/>
      <c r="BP371" s="11"/>
      <c r="BQ371" s="9"/>
      <c r="BR371" s="43"/>
      <c r="BS371" s="9"/>
      <c r="BT371" s="11"/>
      <c r="BU371" s="25"/>
      <c r="BV371" s="25"/>
      <c r="BW371" s="25"/>
      <c r="BX371" s="25"/>
      <c r="BY371" s="25"/>
      <c r="BZ371" s="25"/>
      <c r="CA371" s="25"/>
      <c r="CB371" s="25"/>
    </row>
    <row r="372" spans="2:80" x14ac:dyDescent="0.2">
      <c r="B372" s="25"/>
      <c r="C372" s="1"/>
      <c r="D372" s="1"/>
      <c r="E372" s="1"/>
      <c r="F372" s="2"/>
      <c r="G372" s="6"/>
      <c r="H372" s="2"/>
      <c r="I372" s="2"/>
      <c r="J372" s="3"/>
      <c r="K372" s="3"/>
      <c r="L372" s="1"/>
      <c r="M372" s="1"/>
      <c r="N372" s="1"/>
      <c r="O372" s="40"/>
      <c r="P372" s="40"/>
      <c r="Q372" s="1"/>
      <c r="R372" s="1"/>
      <c r="S372" s="2"/>
      <c r="T372" s="3"/>
      <c r="U372" s="7"/>
      <c r="V372" s="7"/>
      <c r="W372" s="7"/>
      <c r="X372" s="40"/>
      <c r="Y372" s="1"/>
      <c r="Z372" s="1"/>
      <c r="AA372" s="2"/>
      <c r="AB372" s="6"/>
      <c r="AC372" s="2"/>
      <c r="AD372" s="40"/>
      <c r="AE372" s="1"/>
      <c r="AF372" s="2"/>
      <c r="AG372" s="9"/>
      <c r="AH372" s="12"/>
      <c r="AI372" s="12"/>
      <c r="AJ372" s="42"/>
      <c r="AK372" s="11"/>
      <c r="AL372" s="9"/>
      <c r="AM372" s="11"/>
      <c r="AN372" s="9"/>
      <c r="AO372" s="9"/>
      <c r="AP372" s="9"/>
      <c r="AQ372" s="50"/>
      <c r="AR372" s="11"/>
      <c r="AS372" s="49"/>
      <c r="AT372" s="12"/>
      <c r="AU372" s="9"/>
      <c r="AV372" s="9"/>
      <c r="AW372" s="9"/>
      <c r="AX372" s="9"/>
      <c r="AY372" s="12"/>
      <c r="AZ372" s="49"/>
      <c r="BA372" s="12"/>
      <c r="BB372" s="9"/>
      <c r="BC372" s="9"/>
      <c r="BD372" s="9"/>
      <c r="BE372" s="9"/>
      <c r="BF372" s="12"/>
      <c r="BG372" s="49"/>
      <c r="BH372" s="12"/>
      <c r="BI372" s="9"/>
      <c r="BJ372" s="9"/>
      <c r="BK372" s="9"/>
      <c r="BL372" s="50"/>
      <c r="BM372" s="12"/>
      <c r="BN372" s="11"/>
      <c r="BO372" s="9"/>
      <c r="BP372" s="11"/>
      <c r="BQ372" s="9"/>
      <c r="BR372" s="43"/>
      <c r="BS372" s="9"/>
      <c r="BT372" s="11"/>
      <c r="BU372" s="25"/>
      <c r="BV372" s="25"/>
      <c r="BW372" s="25"/>
      <c r="BX372" s="25"/>
      <c r="BY372" s="25"/>
      <c r="BZ372" s="25"/>
      <c r="CA372" s="25"/>
      <c r="CB372" s="25"/>
    </row>
    <row r="373" spans="2:80" x14ac:dyDescent="0.2">
      <c r="B373" s="25"/>
      <c r="C373" s="1"/>
      <c r="D373" s="1"/>
      <c r="E373" s="1"/>
      <c r="F373" s="2"/>
      <c r="G373" s="6"/>
      <c r="H373" s="2"/>
      <c r="I373" s="2"/>
      <c r="J373" s="3"/>
      <c r="K373" s="3"/>
      <c r="L373" s="1"/>
      <c r="M373" s="1"/>
      <c r="N373" s="1"/>
      <c r="O373" s="40"/>
      <c r="P373" s="40"/>
      <c r="Q373" s="1"/>
      <c r="R373" s="1"/>
      <c r="S373" s="2"/>
      <c r="T373" s="3"/>
      <c r="U373" s="7"/>
      <c r="V373" s="7"/>
      <c r="W373" s="7"/>
      <c r="X373" s="40"/>
      <c r="Y373" s="1"/>
      <c r="Z373" s="1"/>
      <c r="AA373" s="2"/>
      <c r="AB373" s="6"/>
      <c r="AC373" s="2"/>
      <c r="AD373" s="40"/>
      <c r="AE373" s="1"/>
      <c r="AF373" s="2"/>
      <c r="AG373" s="9"/>
      <c r="AH373" s="12"/>
      <c r="AI373" s="12"/>
      <c r="AJ373" s="42"/>
      <c r="AK373" s="11"/>
      <c r="AL373" s="9"/>
      <c r="AM373" s="11"/>
      <c r="AN373" s="9"/>
      <c r="AO373" s="9"/>
      <c r="AP373" s="9"/>
      <c r="AQ373" s="50"/>
      <c r="AR373" s="11"/>
      <c r="AS373" s="49"/>
      <c r="AT373" s="12"/>
      <c r="AU373" s="9"/>
      <c r="AV373" s="9"/>
      <c r="AW373" s="9"/>
      <c r="AX373" s="9"/>
      <c r="AY373" s="12"/>
      <c r="AZ373" s="49"/>
      <c r="BA373" s="12"/>
      <c r="BB373" s="9"/>
      <c r="BC373" s="9"/>
      <c r="BD373" s="9"/>
      <c r="BE373" s="9"/>
      <c r="BF373" s="12"/>
      <c r="BG373" s="49"/>
      <c r="BH373" s="12"/>
      <c r="BI373" s="9"/>
      <c r="BJ373" s="9"/>
      <c r="BK373" s="9"/>
      <c r="BL373" s="50"/>
      <c r="BM373" s="12"/>
      <c r="BN373" s="11"/>
      <c r="BO373" s="9"/>
      <c r="BP373" s="11"/>
      <c r="BQ373" s="9"/>
      <c r="BR373" s="43"/>
      <c r="BS373" s="9"/>
      <c r="BT373" s="11"/>
      <c r="BU373" s="25"/>
      <c r="BV373" s="25"/>
      <c r="BW373" s="25"/>
      <c r="BX373" s="25"/>
      <c r="BY373" s="25"/>
      <c r="BZ373" s="25"/>
      <c r="CA373" s="25"/>
      <c r="CB373" s="25"/>
    </row>
    <row r="374" spans="2:80" x14ac:dyDescent="0.2">
      <c r="B374" s="25"/>
      <c r="C374" s="1"/>
      <c r="D374" s="1"/>
      <c r="E374" s="1"/>
      <c r="F374" s="2"/>
      <c r="G374" s="6"/>
      <c r="H374" s="2"/>
      <c r="I374" s="2"/>
      <c r="J374" s="3"/>
      <c r="K374" s="3"/>
      <c r="L374" s="1"/>
      <c r="M374" s="1"/>
      <c r="N374" s="1"/>
      <c r="O374" s="40"/>
      <c r="P374" s="40"/>
      <c r="Q374" s="1"/>
      <c r="R374" s="1"/>
      <c r="S374" s="2"/>
      <c r="T374" s="3"/>
      <c r="U374" s="7"/>
      <c r="V374" s="7"/>
      <c r="W374" s="7"/>
      <c r="X374" s="40"/>
      <c r="Y374" s="1"/>
      <c r="Z374" s="1"/>
      <c r="AA374" s="2"/>
      <c r="AB374" s="6"/>
      <c r="AC374" s="2"/>
      <c r="AD374" s="40"/>
      <c r="AE374" s="1"/>
      <c r="AF374" s="2"/>
      <c r="AG374" s="9"/>
      <c r="AH374" s="12"/>
      <c r="AI374" s="12"/>
      <c r="AJ374" s="42"/>
      <c r="AK374" s="11"/>
      <c r="AL374" s="9"/>
      <c r="AM374" s="11"/>
      <c r="AN374" s="9"/>
      <c r="AO374" s="9"/>
      <c r="AP374" s="9"/>
      <c r="AQ374" s="50"/>
      <c r="AR374" s="11"/>
      <c r="AS374" s="49"/>
      <c r="AT374" s="12"/>
      <c r="AU374" s="9"/>
      <c r="AV374" s="9"/>
      <c r="AW374" s="9"/>
      <c r="AX374" s="9"/>
      <c r="AY374" s="12"/>
      <c r="AZ374" s="49"/>
      <c r="BA374" s="12"/>
      <c r="BB374" s="9"/>
      <c r="BC374" s="9"/>
      <c r="BD374" s="9"/>
      <c r="BE374" s="9"/>
      <c r="BF374" s="12"/>
      <c r="BG374" s="49"/>
      <c r="BH374" s="12"/>
      <c r="BI374" s="9"/>
      <c r="BJ374" s="9"/>
      <c r="BK374" s="9"/>
      <c r="BL374" s="50"/>
      <c r="BM374" s="12"/>
      <c r="BN374" s="11"/>
      <c r="BO374" s="9"/>
      <c r="BP374" s="11"/>
      <c r="BQ374" s="9"/>
      <c r="BR374" s="43"/>
      <c r="BS374" s="9"/>
      <c r="BT374" s="11"/>
      <c r="BU374" s="25"/>
      <c r="BV374" s="25"/>
      <c r="BW374" s="25"/>
      <c r="BX374" s="25"/>
      <c r="BY374" s="25"/>
      <c r="BZ374" s="25"/>
      <c r="CA374" s="25"/>
      <c r="CB374" s="25"/>
    </row>
    <row r="375" spans="2:80" x14ac:dyDescent="0.2">
      <c r="B375" s="25"/>
      <c r="C375" s="1"/>
      <c r="D375" s="1"/>
      <c r="E375" s="1"/>
      <c r="F375" s="2"/>
      <c r="G375" s="6"/>
      <c r="H375" s="2"/>
      <c r="I375" s="2"/>
      <c r="J375" s="3"/>
      <c r="K375" s="3"/>
      <c r="L375" s="1"/>
      <c r="M375" s="1"/>
      <c r="N375" s="1"/>
      <c r="O375" s="40"/>
      <c r="P375" s="40"/>
      <c r="Q375" s="1"/>
      <c r="R375" s="1"/>
      <c r="S375" s="2"/>
      <c r="T375" s="3"/>
      <c r="U375" s="7"/>
      <c r="V375" s="7"/>
      <c r="W375" s="7"/>
      <c r="X375" s="40"/>
      <c r="Y375" s="1"/>
      <c r="Z375" s="1"/>
      <c r="AA375" s="2"/>
      <c r="AB375" s="6"/>
      <c r="AC375" s="2"/>
      <c r="AD375" s="40"/>
      <c r="AE375" s="1"/>
      <c r="AF375" s="2"/>
      <c r="AG375" s="9"/>
      <c r="AH375" s="12"/>
      <c r="AI375" s="12"/>
      <c r="AJ375" s="42"/>
      <c r="AK375" s="11"/>
      <c r="AL375" s="9"/>
      <c r="AM375" s="11"/>
      <c r="AN375" s="9"/>
      <c r="AO375" s="9"/>
      <c r="AP375" s="9"/>
      <c r="AQ375" s="50"/>
      <c r="AR375" s="11"/>
      <c r="AS375" s="49"/>
      <c r="AT375" s="12"/>
      <c r="AU375" s="9"/>
      <c r="AV375" s="9"/>
      <c r="AW375" s="9"/>
      <c r="AX375" s="9"/>
      <c r="AY375" s="12"/>
      <c r="AZ375" s="49"/>
      <c r="BA375" s="12"/>
      <c r="BB375" s="9"/>
      <c r="BC375" s="9"/>
      <c r="BD375" s="9"/>
      <c r="BE375" s="9"/>
      <c r="BF375" s="12"/>
      <c r="BG375" s="49"/>
      <c r="BH375" s="12"/>
      <c r="BI375" s="9"/>
      <c r="BJ375" s="9"/>
      <c r="BK375" s="9"/>
      <c r="BL375" s="50"/>
      <c r="BM375" s="12"/>
      <c r="BN375" s="11"/>
      <c r="BO375" s="9"/>
      <c r="BP375" s="11"/>
      <c r="BQ375" s="9"/>
      <c r="BR375" s="43"/>
      <c r="BS375" s="9"/>
      <c r="BT375" s="11"/>
      <c r="BU375" s="25"/>
      <c r="BV375" s="25"/>
      <c r="BW375" s="25"/>
      <c r="BX375" s="25"/>
      <c r="BY375" s="25"/>
      <c r="BZ375" s="25"/>
      <c r="CA375" s="25"/>
      <c r="CB375" s="25"/>
    </row>
    <row r="376" spans="2:80" x14ac:dyDescent="0.2">
      <c r="B376" s="25"/>
      <c r="C376" s="1"/>
      <c r="D376" s="1"/>
      <c r="E376" s="1"/>
      <c r="F376" s="2"/>
      <c r="G376" s="6"/>
      <c r="H376" s="2"/>
      <c r="I376" s="2"/>
      <c r="J376" s="3"/>
      <c r="K376" s="3"/>
      <c r="L376" s="1"/>
      <c r="M376" s="1"/>
      <c r="N376" s="1"/>
      <c r="O376" s="40"/>
      <c r="P376" s="40"/>
      <c r="Q376" s="1"/>
      <c r="R376" s="1"/>
      <c r="S376" s="2"/>
      <c r="T376" s="3"/>
      <c r="U376" s="7"/>
      <c r="V376" s="7"/>
      <c r="W376" s="7"/>
      <c r="X376" s="40"/>
      <c r="Y376" s="1"/>
      <c r="Z376" s="1"/>
      <c r="AA376" s="2"/>
      <c r="AB376" s="6"/>
      <c r="AC376" s="2"/>
      <c r="AD376" s="40"/>
      <c r="AE376" s="1"/>
      <c r="AF376" s="2"/>
      <c r="AG376" s="9"/>
      <c r="AH376" s="12"/>
      <c r="AI376" s="12"/>
      <c r="AJ376" s="42"/>
      <c r="AK376" s="11"/>
      <c r="AL376" s="9"/>
      <c r="AM376" s="11"/>
      <c r="AN376" s="9"/>
      <c r="AO376" s="9"/>
      <c r="AP376" s="9"/>
      <c r="AQ376" s="50"/>
      <c r="AR376" s="11"/>
      <c r="AS376" s="49"/>
      <c r="AT376" s="12"/>
      <c r="AU376" s="9"/>
      <c r="AV376" s="9"/>
      <c r="AW376" s="9"/>
      <c r="AX376" s="9"/>
      <c r="AY376" s="12"/>
      <c r="AZ376" s="49"/>
      <c r="BA376" s="12"/>
      <c r="BB376" s="9"/>
      <c r="BC376" s="9"/>
      <c r="BD376" s="9"/>
      <c r="BE376" s="9"/>
      <c r="BF376" s="12"/>
      <c r="BG376" s="49"/>
      <c r="BH376" s="12"/>
      <c r="BI376" s="9"/>
      <c r="BJ376" s="9"/>
      <c r="BK376" s="9"/>
      <c r="BL376" s="50"/>
      <c r="BM376" s="12"/>
      <c r="BN376" s="11"/>
      <c r="BO376" s="9"/>
      <c r="BP376" s="11"/>
      <c r="BQ376" s="9"/>
      <c r="BR376" s="43"/>
      <c r="BS376" s="9"/>
      <c r="BT376" s="11"/>
      <c r="BU376" s="25"/>
      <c r="BV376" s="25"/>
      <c r="BW376" s="25"/>
      <c r="BX376" s="25"/>
      <c r="BY376" s="25"/>
      <c r="BZ376" s="25"/>
      <c r="CA376" s="25"/>
      <c r="CB376" s="25"/>
    </row>
    <row r="377" spans="2:80" x14ac:dyDescent="0.2">
      <c r="B377" s="25"/>
      <c r="C377" s="1"/>
      <c r="D377" s="1"/>
      <c r="E377" s="1"/>
      <c r="F377" s="2"/>
      <c r="G377" s="6"/>
      <c r="H377" s="2"/>
      <c r="I377" s="2"/>
      <c r="J377" s="3"/>
      <c r="K377" s="3"/>
      <c r="L377" s="1"/>
      <c r="M377" s="1"/>
      <c r="N377" s="1"/>
      <c r="O377" s="40"/>
      <c r="P377" s="40"/>
      <c r="Q377" s="1"/>
      <c r="R377" s="1"/>
      <c r="S377" s="2"/>
      <c r="T377" s="3"/>
      <c r="U377" s="7"/>
      <c r="V377" s="7"/>
      <c r="W377" s="7"/>
      <c r="X377" s="40"/>
      <c r="Y377" s="1"/>
      <c r="Z377" s="1"/>
      <c r="AA377" s="2"/>
      <c r="AB377" s="6"/>
      <c r="AC377" s="2"/>
      <c r="AD377" s="40"/>
      <c r="AE377" s="1"/>
      <c r="AF377" s="2"/>
      <c r="AG377" s="9"/>
      <c r="AH377" s="12"/>
      <c r="AI377" s="12"/>
      <c r="AJ377" s="42"/>
      <c r="AK377" s="11"/>
      <c r="AL377" s="9"/>
      <c r="AM377" s="11"/>
      <c r="AN377" s="9"/>
      <c r="AO377" s="9"/>
      <c r="AP377" s="9"/>
      <c r="AQ377" s="50"/>
      <c r="AR377" s="11"/>
      <c r="AS377" s="49"/>
      <c r="AT377" s="12"/>
      <c r="AU377" s="9"/>
      <c r="AV377" s="9"/>
      <c r="AW377" s="9"/>
      <c r="AX377" s="9"/>
      <c r="AY377" s="12"/>
      <c r="AZ377" s="49"/>
      <c r="BA377" s="12"/>
      <c r="BB377" s="9"/>
      <c r="BC377" s="9"/>
      <c r="BD377" s="9"/>
      <c r="BE377" s="9"/>
      <c r="BF377" s="12"/>
      <c r="BG377" s="49"/>
      <c r="BH377" s="12"/>
      <c r="BI377" s="9"/>
      <c r="BJ377" s="9"/>
      <c r="BK377" s="9"/>
      <c r="BL377" s="50"/>
      <c r="BM377" s="12"/>
      <c r="BN377" s="11"/>
      <c r="BO377" s="9"/>
      <c r="BP377" s="11"/>
      <c r="BQ377" s="9"/>
      <c r="BR377" s="43"/>
      <c r="BS377" s="9"/>
      <c r="BT377" s="11"/>
      <c r="BU377" s="25"/>
      <c r="BV377" s="25"/>
      <c r="BW377" s="25"/>
      <c r="BX377" s="25"/>
      <c r="BY377" s="25"/>
      <c r="BZ377" s="25"/>
      <c r="CA377" s="25"/>
      <c r="CB377" s="25"/>
    </row>
    <row r="378" spans="2:80" x14ac:dyDescent="0.2">
      <c r="B378" s="25"/>
      <c r="C378" s="1"/>
      <c r="D378" s="1"/>
      <c r="E378" s="1"/>
      <c r="F378" s="2"/>
      <c r="G378" s="6"/>
      <c r="H378" s="2"/>
      <c r="I378" s="2"/>
      <c r="J378" s="3"/>
      <c r="K378" s="3"/>
      <c r="L378" s="1"/>
      <c r="M378" s="1"/>
      <c r="N378" s="1"/>
      <c r="O378" s="40"/>
      <c r="P378" s="40"/>
      <c r="Q378" s="1"/>
      <c r="R378" s="1"/>
      <c r="S378" s="2"/>
      <c r="T378" s="3"/>
      <c r="U378" s="7"/>
      <c r="V378" s="7"/>
      <c r="W378" s="7"/>
      <c r="X378" s="40"/>
      <c r="Y378" s="1"/>
      <c r="Z378" s="1"/>
      <c r="AA378" s="2"/>
      <c r="AB378" s="6"/>
      <c r="AC378" s="2"/>
      <c r="AD378" s="40"/>
      <c r="AE378" s="1"/>
      <c r="AF378" s="2"/>
      <c r="AG378" s="9"/>
      <c r="AH378" s="12"/>
      <c r="AI378" s="12"/>
      <c r="AJ378" s="42"/>
      <c r="AK378" s="11"/>
      <c r="AL378" s="9"/>
      <c r="AM378" s="11"/>
      <c r="AN378" s="9"/>
      <c r="AO378" s="9"/>
      <c r="AP378" s="9"/>
      <c r="AQ378" s="50"/>
      <c r="AR378" s="11"/>
      <c r="AS378" s="49"/>
      <c r="AT378" s="12"/>
      <c r="AU378" s="9"/>
      <c r="AV378" s="9"/>
      <c r="AW378" s="9"/>
      <c r="AX378" s="9"/>
      <c r="AY378" s="12"/>
      <c r="AZ378" s="49"/>
      <c r="BA378" s="12"/>
      <c r="BB378" s="9"/>
      <c r="BC378" s="9"/>
      <c r="BD378" s="9"/>
      <c r="BE378" s="9"/>
      <c r="BF378" s="12"/>
      <c r="BG378" s="49"/>
      <c r="BH378" s="12"/>
      <c r="BI378" s="9"/>
      <c r="BJ378" s="9"/>
      <c r="BK378" s="9"/>
      <c r="BL378" s="50"/>
      <c r="BM378" s="12"/>
      <c r="BN378" s="11"/>
      <c r="BO378" s="9"/>
      <c r="BP378" s="11"/>
      <c r="BQ378" s="9"/>
      <c r="BR378" s="43"/>
      <c r="BS378" s="9"/>
      <c r="BT378" s="11"/>
      <c r="BU378" s="25"/>
      <c r="BV378" s="25"/>
      <c r="BW378" s="25"/>
      <c r="BX378" s="25"/>
      <c r="BY378" s="25"/>
      <c r="BZ378" s="25"/>
      <c r="CA378" s="25"/>
      <c r="CB378" s="25"/>
    </row>
    <row r="379" spans="2:80" x14ac:dyDescent="0.2">
      <c r="B379" s="25"/>
      <c r="C379" s="1"/>
      <c r="D379" s="1"/>
      <c r="E379" s="1"/>
      <c r="F379" s="2"/>
      <c r="G379" s="6"/>
      <c r="H379" s="2"/>
      <c r="I379" s="2"/>
      <c r="J379" s="3"/>
      <c r="K379" s="3"/>
      <c r="L379" s="1"/>
      <c r="M379" s="1"/>
      <c r="N379" s="1"/>
      <c r="O379" s="40"/>
      <c r="P379" s="40"/>
      <c r="Q379" s="1"/>
      <c r="R379" s="1"/>
      <c r="S379" s="2"/>
      <c r="T379" s="3"/>
      <c r="U379" s="7"/>
      <c r="V379" s="7"/>
      <c r="W379" s="7"/>
      <c r="X379" s="40"/>
      <c r="Y379" s="1"/>
      <c r="Z379" s="1"/>
      <c r="AA379" s="2"/>
      <c r="AB379" s="6"/>
      <c r="AC379" s="2"/>
      <c r="AD379" s="40"/>
      <c r="AE379" s="1"/>
      <c r="AF379" s="2"/>
      <c r="AG379" s="9"/>
      <c r="AH379" s="12"/>
      <c r="AI379" s="12"/>
      <c r="AJ379" s="42"/>
      <c r="AK379" s="11"/>
      <c r="AL379" s="9"/>
      <c r="AM379" s="11"/>
      <c r="AN379" s="9"/>
      <c r="AO379" s="9"/>
      <c r="AP379" s="9"/>
      <c r="AQ379" s="50"/>
      <c r="AR379" s="11"/>
      <c r="AS379" s="49"/>
      <c r="AT379" s="12"/>
      <c r="AU379" s="9"/>
      <c r="AV379" s="9"/>
      <c r="AW379" s="9"/>
      <c r="AX379" s="9"/>
      <c r="AY379" s="12"/>
      <c r="AZ379" s="49"/>
      <c r="BA379" s="12"/>
      <c r="BB379" s="9"/>
      <c r="BC379" s="9"/>
      <c r="BD379" s="9"/>
      <c r="BE379" s="9"/>
      <c r="BF379" s="12"/>
      <c r="BG379" s="49"/>
      <c r="BH379" s="12"/>
      <c r="BI379" s="9"/>
      <c r="BJ379" s="9"/>
      <c r="BK379" s="9"/>
      <c r="BL379" s="50"/>
      <c r="BM379" s="12"/>
      <c r="BN379" s="11"/>
      <c r="BO379" s="9"/>
      <c r="BP379" s="11"/>
      <c r="BQ379" s="9"/>
      <c r="BR379" s="43"/>
      <c r="BS379" s="9"/>
      <c r="BT379" s="11"/>
      <c r="BU379" s="25"/>
      <c r="BV379" s="25"/>
      <c r="BW379" s="25"/>
      <c r="BX379" s="25"/>
      <c r="BY379" s="25"/>
      <c r="BZ379" s="25"/>
      <c r="CA379" s="25"/>
      <c r="CB379" s="25"/>
    </row>
    <row r="380" spans="2:80" x14ac:dyDescent="0.2">
      <c r="B380" s="25"/>
      <c r="C380" s="1"/>
      <c r="D380" s="1"/>
      <c r="E380" s="1"/>
      <c r="F380" s="2"/>
      <c r="G380" s="6"/>
      <c r="H380" s="2"/>
      <c r="I380" s="2"/>
      <c r="J380" s="3"/>
      <c r="K380" s="3"/>
      <c r="L380" s="1"/>
      <c r="M380" s="1"/>
      <c r="N380" s="1"/>
      <c r="O380" s="40"/>
      <c r="P380" s="40"/>
      <c r="Q380" s="1"/>
      <c r="R380" s="1"/>
      <c r="S380" s="2"/>
      <c r="T380" s="3"/>
      <c r="U380" s="7"/>
      <c r="V380" s="7"/>
      <c r="W380" s="7"/>
      <c r="X380" s="40"/>
      <c r="Y380" s="1"/>
      <c r="Z380" s="1"/>
      <c r="AA380" s="2"/>
      <c r="AB380" s="6"/>
      <c r="AC380" s="2"/>
      <c r="AD380" s="40"/>
      <c r="AE380" s="1"/>
      <c r="AF380" s="2"/>
      <c r="AG380" s="9"/>
      <c r="AH380" s="12"/>
      <c r="AI380" s="12"/>
      <c r="AJ380" s="42"/>
      <c r="AK380" s="11"/>
      <c r="AL380" s="9"/>
      <c r="AM380" s="11"/>
      <c r="AN380" s="9"/>
      <c r="AO380" s="9"/>
      <c r="AP380" s="9"/>
      <c r="AQ380" s="50"/>
      <c r="AR380" s="11"/>
      <c r="AS380" s="49"/>
      <c r="AT380" s="12"/>
      <c r="AU380" s="9"/>
      <c r="AV380" s="9"/>
      <c r="AW380" s="9"/>
      <c r="AX380" s="9"/>
      <c r="AY380" s="12"/>
      <c r="AZ380" s="49"/>
      <c r="BA380" s="12"/>
      <c r="BB380" s="9"/>
      <c r="BC380" s="9"/>
      <c r="BD380" s="9"/>
      <c r="BE380" s="9"/>
      <c r="BF380" s="12"/>
      <c r="BG380" s="49"/>
      <c r="BH380" s="12"/>
      <c r="BI380" s="9"/>
      <c r="BJ380" s="9"/>
      <c r="BK380" s="9"/>
      <c r="BL380" s="50"/>
      <c r="BM380" s="12"/>
      <c r="BN380" s="11"/>
      <c r="BO380" s="9"/>
      <c r="BP380" s="11"/>
      <c r="BQ380" s="9"/>
      <c r="BR380" s="43"/>
      <c r="BS380" s="9"/>
      <c r="BT380" s="11"/>
      <c r="BU380" s="25"/>
      <c r="BV380" s="25"/>
      <c r="BW380" s="25"/>
      <c r="BX380" s="25"/>
      <c r="BY380" s="25"/>
      <c r="BZ380" s="25"/>
      <c r="CA380" s="25"/>
      <c r="CB380" s="25"/>
    </row>
    <row r="381" spans="2:80" x14ac:dyDescent="0.2">
      <c r="B381" s="25"/>
      <c r="C381" s="1"/>
      <c r="D381" s="1"/>
      <c r="E381" s="1"/>
      <c r="F381" s="2"/>
      <c r="G381" s="6"/>
      <c r="H381" s="2"/>
      <c r="I381" s="2"/>
      <c r="J381" s="3"/>
      <c r="K381" s="3"/>
      <c r="L381" s="1"/>
      <c r="M381" s="1"/>
      <c r="N381" s="1"/>
      <c r="O381" s="40"/>
      <c r="P381" s="40"/>
      <c r="Q381" s="1"/>
      <c r="R381" s="1"/>
      <c r="S381" s="2"/>
      <c r="T381" s="3"/>
      <c r="U381" s="7"/>
      <c r="V381" s="7"/>
      <c r="W381" s="7"/>
      <c r="X381" s="40"/>
      <c r="Y381" s="1"/>
      <c r="Z381" s="1"/>
      <c r="AA381" s="2"/>
      <c r="AB381" s="6"/>
      <c r="AC381" s="2"/>
      <c r="AD381" s="40"/>
      <c r="AE381" s="1"/>
      <c r="AF381" s="2"/>
      <c r="AG381" s="9"/>
      <c r="AH381" s="12"/>
      <c r="AI381" s="12"/>
      <c r="AJ381" s="42"/>
      <c r="AK381" s="11"/>
      <c r="AL381" s="9"/>
      <c r="AM381" s="11"/>
      <c r="AN381" s="9"/>
      <c r="AO381" s="9"/>
      <c r="AP381" s="9"/>
      <c r="AQ381" s="50"/>
      <c r="AR381" s="11"/>
      <c r="AS381" s="49"/>
      <c r="AT381" s="12"/>
      <c r="AU381" s="9"/>
      <c r="AV381" s="9"/>
      <c r="AW381" s="9"/>
      <c r="AX381" s="9"/>
      <c r="AY381" s="12"/>
      <c r="AZ381" s="49"/>
      <c r="BA381" s="12"/>
      <c r="BB381" s="9"/>
      <c r="BC381" s="9"/>
      <c r="BD381" s="9"/>
      <c r="BE381" s="9"/>
      <c r="BF381" s="12"/>
      <c r="BG381" s="49"/>
      <c r="BH381" s="12"/>
      <c r="BI381" s="9"/>
      <c r="BJ381" s="9"/>
      <c r="BK381" s="9"/>
      <c r="BL381" s="50"/>
      <c r="BM381" s="12"/>
      <c r="BN381" s="11"/>
      <c r="BO381" s="9"/>
      <c r="BP381" s="11"/>
      <c r="BQ381" s="9"/>
      <c r="BR381" s="43"/>
      <c r="BS381" s="9"/>
      <c r="BT381" s="11"/>
      <c r="BU381" s="25"/>
      <c r="BV381" s="25"/>
      <c r="BW381" s="25"/>
      <c r="BX381" s="25"/>
      <c r="BY381" s="25"/>
      <c r="BZ381" s="25"/>
      <c r="CA381" s="25"/>
      <c r="CB381" s="25"/>
    </row>
    <row r="382" spans="2:80" x14ac:dyDescent="0.2">
      <c r="B382" s="25"/>
      <c r="C382" s="1"/>
      <c r="D382" s="1"/>
      <c r="E382" s="1"/>
      <c r="F382" s="2"/>
      <c r="G382" s="6"/>
      <c r="H382" s="2"/>
      <c r="I382" s="2"/>
      <c r="J382" s="3"/>
      <c r="K382" s="3"/>
      <c r="L382" s="1"/>
      <c r="M382" s="1"/>
      <c r="N382" s="1"/>
      <c r="O382" s="40"/>
      <c r="P382" s="40"/>
      <c r="Q382" s="1"/>
      <c r="R382" s="1"/>
      <c r="S382" s="2"/>
      <c r="T382" s="3"/>
      <c r="U382" s="7"/>
      <c r="V382" s="7"/>
      <c r="W382" s="7"/>
      <c r="X382" s="40"/>
      <c r="Y382" s="1"/>
      <c r="Z382" s="1"/>
      <c r="AA382" s="2"/>
      <c r="AB382" s="6"/>
      <c r="AC382" s="2"/>
      <c r="AD382" s="40"/>
      <c r="AE382" s="1"/>
      <c r="AF382" s="2"/>
      <c r="AG382" s="9"/>
      <c r="AH382" s="12"/>
      <c r="AI382" s="12"/>
      <c r="AJ382" s="42"/>
      <c r="AK382" s="11"/>
      <c r="AL382" s="9"/>
      <c r="AM382" s="11"/>
      <c r="AN382" s="9"/>
      <c r="AO382" s="9"/>
      <c r="AP382" s="9"/>
      <c r="AQ382" s="50"/>
      <c r="AR382" s="11"/>
      <c r="AS382" s="49"/>
      <c r="AT382" s="12"/>
      <c r="AU382" s="9"/>
      <c r="AV382" s="9"/>
      <c r="AW382" s="9"/>
      <c r="AX382" s="9"/>
      <c r="AY382" s="12"/>
      <c r="AZ382" s="49"/>
      <c r="BA382" s="12"/>
      <c r="BB382" s="9"/>
      <c r="BC382" s="9"/>
      <c r="BD382" s="9"/>
      <c r="BE382" s="9"/>
      <c r="BF382" s="12"/>
      <c r="BG382" s="49"/>
      <c r="BH382" s="12"/>
      <c r="BI382" s="9"/>
      <c r="BJ382" s="9"/>
      <c r="BK382" s="9"/>
      <c r="BL382" s="50"/>
      <c r="BM382" s="12"/>
      <c r="BN382" s="11"/>
      <c r="BO382" s="9"/>
      <c r="BP382" s="11"/>
      <c r="BQ382" s="9"/>
      <c r="BR382" s="43"/>
      <c r="BS382" s="9"/>
      <c r="BT382" s="11"/>
      <c r="BU382" s="25"/>
      <c r="BV382" s="25"/>
      <c r="BW382" s="25"/>
      <c r="BX382" s="25"/>
      <c r="BY382" s="25"/>
      <c r="BZ382" s="25"/>
      <c r="CA382" s="25"/>
      <c r="CB382" s="25"/>
    </row>
    <row r="383" spans="2:80" x14ac:dyDescent="0.2">
      <c r="B383" s="25"/>
      <c r="C383" s="1"/>
      <c r="D383" s="1"/>
      <c r="E383" s="1"/>
      <c r="F383" s="2"/>
      <c r="G383" s="6"/>
      <c r="H383" s="2"/>
      <c r="I383" s="2"/>
      <c r="J383" s="3"/>
      <c r="K383" s="3"/>
      <c r="L383" s="1"/>
      <c r="M383" s="1"/>
      <c r="N383" s="1"/>
      <c r="O383" s="40"/>
      <c r="P383" s="40"/>
      <c r="Q383" s="1"/>
      <c r="R383" s="1"/>
      <c r="S383" s="2"/>
      <c r="T383" s="3"/>
      <c r="U383" s="7"/>
      <c r="V383" s="7"/>
      <c r="W383" s="7"/>
      <c r="X383" s="40"/>
      <c r="Y383" s="1"/>
      <c r="Z383" s="1"/>
      <c r="AA383" s="2"/>
      <c r="AB383" s="6"/>
      <c r="AC383" s="2"/>
      <c r="AD383" s="40"/>
      <c r="AE383" s="1"/>
      <c r="AF383" s="2"/>
      <c r="AG383" s="9"/>
      <c r="AH383" s="12"/>
      <c r="AI383" s="12"/>
      <c r="AJ383" s="42"/>
      <c r="AK383" s="11"/>
      <c r="AL383" s="9"/>
      <c r="AM383" s="11"/>
      <c r="AN383" s="9"/>
      <c r="AO383" s="9"/>
      <c r="AP383" s="9"/>
      <c r="AQ383" s="50"/>
      <c r="AR383" s="11"/>
      <c r="AS383" s="49"/>
      <c r="AT383" s="12"/>
      <c r="AU383" s="9"/>
      <c r="AV383" s="9"/>
      <c r="AW383" s="9"/>
      <c r="AX383" s="9"/>
      <c r="AY383" s="12"/>
      <c r="AZ383" s="49"/>
      <c r="BA383" s="12"/>
      <c r="BB383" s="9"/>
      <c r="BC383" s="9"/>
      <c r="BD383" s="9"/>
      <c r="BE383" s="9"/>
      <c r="BF383" s="12"/>
      <c r="BG383" s="49"/>
      <c r="BH383" s="12"/>
      <c r="BI383" s="9"/>
      <c r="BJ383" s="9"/>
      <c r="BK383" s="9"/>
      <c r="BL383" s="50"/>
      <c r="BM383" s="12"/>
      <c r="BN383" s="11"/>
      <c r="BO383" s="9"/>
      <c r="BP383" s="11"/>
      <c r="BQ383" s="9"/>
      <c r="BR383" s="43"/>
      <c r="BS383" s="9"/>
      <c r="BT383" s="11"/>
      <c r="BU383" s="25"/>
      <c r="BV383" s="25"/>
      <c r="BW383" s="25"/>
      <c r="BX383" s="25"/>
      <c r="BY383" s="25"/>
      <c r="BZ383" s="25"/>
      <c r="CA383" s="25"/>
      <c r="CB383" s="25"/>
    </row>
    <row r="384" spans="2:80" x14ac:dyDescent="0.2">
      <c r="B384" s="25"/>
      <c r="C384" s="1"/>
      <c r="D384" s="1"/>
      <c r="E384" s="1"/>
      <c r="F384" s="2"/>
      <c r="G384" s="6"/>
      <c r="H384" s="2"/>
      <c r="I384" s="2"/>
      <c r="J384" s="3"/>
      <c r="K384" s="3"/>
      <c r="L384" s="1"/>
      <c r="M384" s="1"/>
      <c r="N384" s="1"/>
      <c r="O384" s="40"/>
      <c r="P384" s="40"/>
      <c r="Q384" s="1"/>
      <c r="R384" s="1"/>
      <c r="S384" s="2"/>
      <c r="T384" s="3"/>
      <c r="U384" s="7"/>
      <c r="V384" s="7"/>
      <c r="W384" s="7"/>
      <c r="X384" s="40"/>
      <c r="Y384" s="1"/>
      <c r="Z384" s="1"/>
      <c r="AA384" s="2"/>
      <c r="AB384" s="6"/>
      <c r="AC384" s="2"/>
      <c r="AD384" s="40"/>
      <c r="AE384" s="1"/>
      <c r="AF384" s="2"/>
      <c r="AG384" s="9"/>
      <c r="AH384" s="12"/>
      <c r="AI384" s="12"/>
      <c r="AJ384" s="42"/>
      <c r="AK384" s="11"/>
      <c r="AL384" s="9"/>
      <c r="AM384" s="11"/>
      <c r="AN384" s="9"/>
      <c r="AO384" s="9"/>
      <c r="AP384" s="9"/>
      <c r="AQ384" s="50"/>
      <c r="AR384" s="11"/>
      <c r="AS384" s="49"/>
      <c r="AT384" s="12"/>
      <c r="AU384" s="9"/>
      <c r="AV384" s="9"/>
      <c r="AW384" s="9"/>
      <c r="AX384" s="9"/>
      <c r="AY384" s="12"/>
      <c r="AZ384" s="49"/>
      <c r="BA384" s="12"/>
      <c r="BB384" s="9"/>
      <c r="BC384" s="9"/>
      <c r="BD384" s="9"/>
      <c r="BE384" s="9"/>
      <c r="BF384" s="12"/>
      <c r="BG384" s="49"/>
      <c r="BH384" s="12"/>
      <c r="BI384" s="9"/>
      <c r="BJ384" s="9"/>
      <c r="BK384" s="9"/>
      <c r="BL384" s="50"/>
      <c r="BM384" s="12"/>
      <c r="BN384" s="11"/>
      <c r="BO384" s="9"/>
      <c r="BP384" s="11"/>
      <c r="BQ384" s="9"/>
      <c r="BR384" s="43"/>
      <c r="BS384" s="9"/>
      <c r="BT384" s="11"/>
      <c r="BU384" s="25"/>
      <c r="BV384" s="25"/>
      <c r="BW384" s="25"/>
      <c r="BX384" s="25"/>
      <c r="BY384" s="25"/>
      <c r="BZ384" s="25"/>
      <c r="CA384" s="25"/>
      <c r="CB384" s="25"/>
    </row>
    <row r="385" spans="2:80" x14ac:dyDescent="0.2">
      <c r="B385" s="25"/>
      <c r="C385" s="1"/>
      <c r="D385" s="1"/>
      <c r="E385" s="1"/>
      <c r="F385" s="2"/>
      <c r="G385" s="6"/>
      <c r="H385" s="2"/>
      <c r="I385" s="2"/>
      <c r="J385" s="3"/>
      <c r="K385" s="3"/>
      <c r="L385" s="1"/>
      <c r="M385" s="1"/>
      <c r="N385" s="1"/>
      <c r="O385" s="40"/>
      <c r="P385" s="40"/>
      <c r="Q385" s="1"/>
      <c r="R385" s="1"/>
      <c r="S385" s="2"/>
      <c r="T385" s="3"/>
      <c r="U385" s="7"/>
      <c r="V385" s="7"/>
      <c r="W385" s="7"/>
      <c r="X385" s="40"/>
      <c r="Y385" s="1"/>
      <c r="Z385" s="1"/>
      <c r="AA385" s="2"/>
      <c r="AB385" s="6"/>
      <c r="AC385" s="2"/>
      <c r="AD385" s="40"/>
      <c r="AE385" s="1"/>
      <c r="AF385" s="2"/>
      <c r="AG385" s="9"/>
      <c r="AH385" s="12"/>
      <c r="AI385" s="12"/>
      <c r="AJ385" s="42"/>
      <c r="AK385" s="11"/>
      <c r="AL385" s="9"/>
      <c r="AM385" s="11"/>
      <c r="AN385" s="9"/>
      <c r="AO385" s="9"/>
      <c r="AP385" s="9"/>
      <c r="AQ385" s="50"/>
      <c r="AR385" s="11"/>
      <c r="AS385" s="49"/>
      <c r="AT385" s="12"/>
      <c r="AU385" s="9"/>
      <c r="AV385" s="9"/>
      <c r="AW385" s="9"/>
      <c r="AX385" s="9"/>
      <c r="AY385" s="12"/>
      <c r="AZ385" s="49"/>
      <c r="BA385" s="12"/>
      <c r="BB385" s="9"/>
      <c r="BC385" s="9"/>
      <c r="BD385" s="9"/>
      <c r="BE385" s="9"/>
      <c r="BF385" s="12"/>
      <c r="BG385" s="49"/>
      <c r="BH385" s="12"/>
      <c r="BI385" s="9"/>
      <c r="BJ385" s="9"/>
      <c r="BK385" s="9"/>
      <c r="BL385" s="50"/>
      <c r="BM385" s="12"/>
      <c r="BN385" s="11"/>
      <c r="BO385" s="9"/>
      <c r="BP385" s="11"/>
      <c r="BQ385" s="9"/>
      <c r="BR385" s="43"/>
      <c r="BS385" s="9"/>
      <c r="BT385" s="11"/>
      <c r="BU385" s="25"/>
      <c r="BV385" s="25"/>
      <c r="BW385" s="25"/>
      <c r="BX385" s="25"/>
      <c r="BY385" s="25"/>
      <c r="BZ385" s="25"/>
      <c r="CA385" s="25"/>
      <c r="CB385" s="25"/>
    </row>
    <row r="386" spans="2:80" x14ac:dyDescent="0.2">
      <c r="B386" s="25"/>
      <c r="C386" s="1"/>
      <c r="D386" s="1"/>
      <c r="E386" s="1"/>
      <c r="F386" s="2"/>
      <c r="G386" s="6"/>
      <c r="H386" s="2"/>
      <c r="I386" s="2"/>
      <c r="J386" s="3"/>
      <c r="K386" s="3"/>
      <c r="L386" s="1"/>
      <c r="M386" s="1"/>
      <c r="N386" s="1"/>
      <c r="O386" s="40"/>
      <c r="P386" s="40"/>
      <c r="Q386" s="1"/>
      <c r="R386" s="1"/>
      <c r="S386" s="2"/>
      <c r="T386" s="3"/>
      <c r="U386" s="7"/>
      <c r="V386" s="7"/>
      <c r="W386" s="7"/>
      <c r="X386" s="40"/>
      <c r="Y386" s="1"/>
      <c r="Z386" s="1"/>
      <c r="AA386" s="2"/>
      <c r="AB386" s="6"/>
      <c r="AC386" s="2"/>
      <c r="AD386" s="40"/>
      <c r="AE386" s="1"/>
      <c r="AF386" s="2"/>
      <c r="AG386" s="9"/>
      <c r="AH386" s="12"/>
      <c r="AI386" s="12"/>
      <c r="AJ386" s="42"/>
      <c r="AK386" s="11"/>
      <c r="AL386" s="9"/>
      <c r="AM386" s="11"/>
      <c r="AN386" s="9"/>
      <c r="AO386" s="9"/>
      <c r="AP386" s="9"/>
      <c r="AQ386" s="50"/>
      <c r="AR386" s="11"/>
      <c r="AS386" s="49"/>
      <c r="AT386" s="12"/>
      <c r="AU386" s="9"/>
      <c r="AV386" s="9"/>
      <c r="AW386" s="9"/>
      <c r="AX386" s="9"/>
      <c r="AY386" s="12"/>
      <c r="AZ386" s="49"/>
      <c r="BA386" s="12"/>
      <c r="BB386" s="9"/>
      <c r="BC386" s="9"/>
      <c r="BD386" s="9"/>
      <c r="BE386" s="9"/>
      <c r="BF386" s="12"/>
      <c r="BG386" s="49"/>
      <c r="BH386" s="12"/>
      <c r="BI386" s="9"/>
      <c r="BJ386" s="9"/>
      <c r="BK386" s="9"/>
      <c r="BL386" s="50"/>
      <c r="BM386" s="12"/>
      <c r="BN386" s="11"/>
      <c r="BO386" s="9"/>
      <c r="BP386" s="11"/>
      <c r="BQ386" s="9"/>
      <c r="BR386" s="43"/>
      <c r="BS386" s="9"/>
      <c r="BT386" s="11"/>
      <c r="BU386" s="25"/>
      <c r="BV386" s="25"/>
      <c r="BW386" s="25"/>
      <c r="BX386" s="25"/>
      <c r="BY386" s="25"/>
      <c r="BZ386" s="25"/>
      <c r="CA386" s="25"/>
      <c r="CB386" s="25"/>
    </row>
    <row r="387" spans="2:80" x14ac:dyDescent="0.2">
      <c r="B387" s="25"/>
      <c r="C387" s="1"/>
      <c r="D387" s="1"/>
      <c r="E387" s="1"/>
      <c r="F387" s="2"/>
      <c r="G387" s="6"/>
      <c r="H387" s="2"/>
      <c r="I387" s="2"/>
      <c r="J387" s="3"/>
      <c r="K387" s="3"/>
      <c r="L387" s="1"/>
      <c r="M387" s="1"/>
      <c r="N387" s="1"/>
      <c r="O387" s="40"/>
      <c r="P387" s="40"/>
      <c r="Q387" s="1"/>
      <c r="R387" s="1"/>
      <c r="S387" s="2"/>
      <c r="T387" s="3"/>
      <c r="U387" s="7"/>
      <c r="V387" s="7"/>
      <c r="W387" s="7"/>
      <c r="X387" s="40"/>
      <c r="Y387" s="1"/>
      <c r="Z387" s="1"/>
      <c r="AA387" s="2"/>
      <c r="AB387" s="6"/>
      <c r="AC387" s="2"/>
      <c r="AD387" s="40"/>
      <c r="AE387" s="1"/>
      <c r="AF387" s="2"/>
      <c r="AG387" s="9"/>
      <c r="AH387" s="12"/>
      <c r="AI387" s="12"/>
      <c r="AJ387" s="42"/>
      <c r="AK387" s="11"/>
      <c r="AL387" s="9"/>
      <c r="AM387" s="11"/>
      <c r="AN387" s="9"/>
      <c r="AO387" s="9"/>
      <c r="AP387" s="9"/>
      <c r="AQ387" s="50"/>
      <c r="AR387" s="11"/>
      <c r="AS387" s="49"/>
      <c r="AT387" s="12"/>
      <c r="AU387" s="9"/>
      <c r="AV387" s="9"/>
      <c r="AW387" s="9"/>
      <c r="AX387" s="9"/>
      <c r="AY387" s="12"/>
      <c r="AZ387" s="49"/>
      <c r="BA387" s="12"/>
      <c r="BB387" s="9"/>
      <c r="BC387" s="9"/>
      <c r="BD387" s="9"/>
      <c r="BE387" s="9"/>
      <c r="BF387" s="12"/>
      <c r="BG387" s="49"/>
      <c r="BH387" s="12"/>
      <c r="BI387" s="9"/>
      <c r="BJ387" s="9"/>
      <c r="BK387" s="9"/>
      <c r="BL387" s="50"/>
      <c r="BM387" s="12"/>
      <c r="BN387" s="11"/>
      <c r="BO387" s="9"/>
      <c r="BP387" s="11"/>
      <c r="BQ387" s="9"/>
      <c r="BR387" s="43"/>
      <c r="BS387" s="9"/>
      <c r="BT387" s="11"/>
      <c r="BU387" s="25"/>
      <c r="BV387" s="25"/>
      <c r="BW387" s="25"/>
      <c r="BX387" s="25"/>
      <c r="BY387" s="25"/>
      <c r="BZ387" s="25"/>
      <c r="CA387" s="25"/>
      <c r="CB387" s="25"/>
    </row>
    <row r="388" spans="2:80" x14ac:dyDescent="0.2">
      <c r="B388" s="25"/>
      <c r="C388" s="1"/>
      <c r="D388" s="1"/>
      <c r="E388" s="1"/>
      <c r="F388" s="2"/>
      <c r="G388" s="6"/>
      <c r="H388" s="2"/>
      <c r="I388" s="2"/>
      <c r="J388" s="3"/>
      <c r="K388" s="3"/>
      <c r="L388" s="1"/>
      <c r="M388" s="1"/>
      <c r="N388" s="1"/>
      <c r="O388" s="40"/>
      <c r="P388" s="40"/>
      <c r="Q388" s="1"/>
      <c r="R388" s="1"/>
      <c r="S388" s="2"/>
      <c r="T388" s="3"/>
      <c r="U388" s="7"/>
      <c r="V388" s="7"/>
      <c r="W388" s="7"/>
      <c r="X388" s="40"/>
      <c r="Y388" s="1"/>
      <c r="Z388" s="1"/>
      <c r="AA388" s="2"/>
      <c r="AB388" s="6"/>
      <c r="AC388" s="2"/>
      <c r="AD388" s="40"/>
      <c r="AE388" s="1"/>
      <c r="AF388" s="2"/>
      <c r="AG388" s="9"/>
      <c r="AH388" s="12"/>
      <c r="AI388" s="12"/>
      <c r="AJ388" s="42"/>
      <c r="AK388" s="11"/>
      <c r="AL388" s="9"/>
      <c r="AM388" s="11"/>
      <c r="AN388" s="9"/>
      <c r="AO388" s="9"/>
      <c r="AP388" s="9"/>
      <c r="AQ388" s="50"/>
      <c r="AR388" s="11"/>
      <c r="AS388" s="49"/>
      <c r="AT388" s="12"/>
      <c r="AU388" s="9"/>
      <c r="AV388" s="9"/>
      <c r="AW388" s="9"/>
      <c r="AX388" s="9"/>
      <c r="AY388" s="12"/>
      <c r="AZ388" s="49"/>
      <c r="BA388" s="12"/>
      <c r="BB388" s="9"/>
      <c r="BC388" s="9"/>
      <c r="BD388" s="9"/>
      <c r="BE388" s="9"/>
      <c r="BF388" s="12"/>
      <c r="BG388" s="49"/>
      <c r="BH388" s="12"/>
      <c r="BI388" s="9"/>
      <c r="BJ388" s="9"/>
      <c r="BK388" s="9"/>
      <c r="BL388" s="50"/>
      <c r="BM388" s="12"/>
      <c r="BN388" s="11"/>
      <c r="BO388" s="9"/>
      <c r="BP388" s="11"/>
      <c r="BQ388" s="9"/>
      <c r="BR388" s="43"/>
      <c r="BS388" s="9"/>
      <c r="BT388" s="11"/>
      <c r="BU388" s="25"/>
      <c r="BV388" s="25"/>
      <c r="BW388" s="25"/>
      <c r="BX388" s="25"/>
      <c r="BY388" s="25"/>
      <c r="BZ388" s="25"/>
      <c r="CA388" s="25"/>
      <c r="CB388" s="25"/>
    </row>
    <row r="389" spans="2:80" x14ac:dyDescent="0.2">
      <c r="B389" s="25"/>
      <c r="C389" s="1"/>
      <c r="D389" s="1"/>
      <c r="E389" s="1"/>
      <c r="F389" s="2"/>
      <c r="G389" s="6"/>
      <c r="H389" s="2"/>
      <c r="I389" s="2"/>
      <c r="J389" s="3"/>
      <c r="K389" s="3"/>
      <c r="L389" s="1"/>
      <c r="M389" s="1"/>
      <c r="N389" s="1"/>
      <c r="O389" s="40"/>
      <c r="P389" s="40"/>
      <c r="Q389" s="1"/>
      <c r="R389" s="1"/>
      <c r="S389" s="2"/>
      <c r="T389" s="3"/>
      <c r="U389" s="7"/>
      <c r="V389" s="7"/>
      <c r="W389" s="7"/>
      <c r="X389" s="40"/>
      <c r="Y389" s="1"/>
      <c r="Z389" s="1"/>
      <c r="AA389" s="2"/>
      <c r="AB389" s="6"/>
      <c r="AC389" s="2"/>
      <c r="AD389" s="40"/>
      <c r="AE389" s="1"/>
      <c r="AF389" s="2"/>
      <c r="AG389" s="9"/>
      <c r="AH389" s="12"/>
      <c r="AI389" s="12"/>
      <c r="AJ389" s="42"/>
      <c r="AK389" s="11"/>
      <c r="AL389" s="9"/>
      <c r="AM389" s="11"/>
      <c r="AN389" s="9"/>
      <c r="AO389" s="9"/>
      <c r="AP389" s="9"/>
      <c r="AQ389" s="50"/>
      <c r="AR389" s="11"/>
      <c r="AS389" s="49"/>
      <c r="AT389" s="12"/>
      <c r="AU389" s="9"/>
      <c r="AV389" s="9"/>
      <c r="AW389" s="9"/>
      <c r="AX389" s="9"/>
      <c r="AY389" s="12"/>
      <c r="AZ389" s="49"/>
      <c r="BA389" s="12"/>
      <c r="BB389" s="9"/>
      <c r="BC389" s="9"/>
      <c r="BD389" s="9"/>
      <c r="BE389" s="9"/>
      <c r="BF389" s="12"/>
      <c r="BG389" s="49"/>
      <c r="BH389" s="12"/>
      <c r="BI389" s="9"/>
      <c r="BJ389" s="9"/>
      <c r="BK389" s="9"/>
      <c r="BL389" s="50"/>
      <c r="BM389" s="12"/>
      <c r="BN389" s="11"/>
      <c r="BO389" s="9"/>
      <c r="BP389" s="11"/>
      <c r="BQ389" s="9"/>
      <c r="BR389" s="43"/>
      <c r="BS389" s="9"/>
      <c r="BT389" s="11"/>
      <c r="BU389" s="25"/>
      <c r="BV389" s="25"/>
      <c r="BW389" s="25"/>
      <c r="BX389" s="25"/>
      <c r="BY389" s="25"/>
      <c r="BZ389" s="25"/>
      <c r="CA389" s="25"/>
      <c r="CB389" s="25"/>
    </row>
    <row r="390" spans="2:80" x14ac:dyDescent="0.2">
      <c r="B390" s="25"/>
      <c r="C390" s="1"/>
      <c r="D390" s="1"/>
      <c r="E390" s="1"/>
      <c r="F390" s="2"/>
      <c r="G390" s="6"/>
      <c r="H390" s="2"/>
      <c r="I390" s="2"/>
      <c r="J390" s="3"/>
      <c r="K390" s="3"/>
      <c r="L390" s="1"/>
      <c r="M390" s="1"/>
      <c r="N390" s="1"/>
      <c r="O390" s="40"/>
      <c r="P390" s="40"/>
      <c r="Q390" s="1"/>
      <c r="R390" s="1"/>
      <c r="S390" s="2"/>
      <c r="T390" s="3"/>
      <c r="U390" s="7"/>
      <c r="V390" s="7"/>
      <c r="W390" s="7"/>
      <c r="X390" s="40"/>
      <c r="Y390" s="1"/>
      <c r="Z390" s="1"/>
      <c r="AA390" s="2"/>
      <c r="AB390" s="6"/>
      <c r="AC390" s="2"/>
      <c r="AD390" s="40"/>
      <c r="AE390" s="1"/>
      <c r="AF390" s="2"/>
      <c r="AG390" s="9"/>
      <c r="AH390" s="12"/>
      <c r="AI390" s="12"/>
      <c r="AJ390" s="42"/>
      <c r="AK390" s="11"/>
      <c r="AL390" s="9"/>
      <c r="AM390" s="11"/>
      <c r="AN390" s="9"/>
      <c r="AO390" s="9"/>
      <c r="AP390" s="9"/>
      <c r="AQ390" s="50"/>
      <c r="AR390" s="11"/>
      <c r="AS390" s="49"/>
      <c r="AT390" s="12"/>
      <c r="AU390" s="9"/>
      <c r="AV390" s="9"/>
      <c r="AW390" s="9"/>
      <c r="AX390" s="9"/>
      <c r="AY390" s="12"/>
      <c r="AZ390" s="49"/>
      <c r="BA390" s="12"/>
      <c r="BB390" s="9"/>
      <c r="BC390" s="9"/>
      <c r="BD390" s="9"/>
      <c r="BE390" s="9"/>
      <c r="BF390" s="12"/>
      <c r="BG390" s="49"/>
      <c r="BH390" s="12"/>
      <c r="BI390" s="9"/>
      <c r="BJ390" s="9"/>
      <c r="BK390" s="9"/>
      <c r="BL390" s="50"/>
      <c r="BM390" s="12"/>
      <c r="BN390" s="11"/>
      <c r="BO390" s="9"/>
      <c r="BP390" s="11"/>
      <c r="BQ390" s="9"/>
      <c r="BR390" s="43"/>
      <c r="BS390" s="9"/>
      <c r="BT390" s="11"/>
      <c r="BU390" s="25"/>
      <c r="BV390" s="25"/>
      <c r="BW390" s="25"/>
      <c r="BX390" s="25"/>
      <c r="BY390" s="25"/>
      <c r="BZ390" s="25"/>
      <c r="CA390" s="25"/>
      <c r="CB390" s="25"/>
    </row>
    <row r="391" spans="2:80" x14ac:dyDescent="0.2">
      <c r="B391" s="25"/>
      <c r="C391" s="1"/>
      <c r="D391" s="1"/>
      <c r="E391" s="1"/>
      <c r="F391" s="2"/>
      <c r="G391" s="6"/>
      <c r="H391" s="2"/>
      <c r="I391" s="2"/>
      <c r="J391" s="3"/>
      <c r="K391" s="3"/>
      <c r="L391" s="1"/>
      <c r="M391" s="1"/>
      <c r="N391" s="1"/>
      <c r="O391" s="40"/>
      <c r="P391" s="40"/>
      <c r="Q391" s="1"/>
      <c r="R391" s="1"/>
      <c r="S391" s="2"/>
      <c r="T391" s="3"/>
      <c r="U391" s="7"/>
      <c r="V391" s="7"/>
      <c r="W391" s="7"/>
      <c r="X391" s="40"/>
      <c r="Y391" s="1"/>
      <c r="Z391" s="1"/>
      <c r="AA391" s="2"/>
      <c r="AB391" s="6"/>
      <c r="AC391" s="2"/>
      <c r="AD391" s="40"/>
      <c r="AE391" s="1"/>
      <c r="AF391" s="2"/>
      <c r="AG391" s="9"/>
      <c r="AH391" s="12"/>
      <c r="AI391" s="12"/>
      <c r="AJ391" s="42"/>
      <c r="AK391" s="11"/>
      <c r="AL391" s="9"/>
      <c r="AM391" s="11"/>
      <c r="AN391" s="9"/>
      <c r="AO391" s="9"/>
      <c r="AP391" s="9"/>
      <c r="AQ391" s="50"/>
      <c r="AR391" s="11"/>
      <c r="AS391" s="49"/>
      <c r="AT391" s="12"/>
      <c r="AU391" s="9"/>
      <c r="AV391" s="9"/>
      <c r="AW391" s="9"/>
      <c r="AX391" s="9"/>
      <c r="AY391" s="12"/>
      <c r="AZ391" s="49"/>
      <c r="BA391" s="12"/>
      <c r="BB391" s="9"/>
      <c r="BC391" s="9"/>
      <c r="BD391" s="9"/>
      <c r="BE391" s="9"/>
      <c r="BF391" s="12"/>
      <c r="BG391" s="49"/>
      <c r="BH391" s="12"/>
      <c r="BI391" s="9"/>
      <c r="BJ391" s="9"/>
      <c r="BK391" s="9"/>
      <c r="BL391" s="50"/>
      <c r="BM391" s="12"/>
      <c r="BN391" s="11"/>
      <c r="BO391" s="9"/>
      <c r="BP391" s="11"/>
      <c r="BQ391" s="9"/>
      <c r="BR391" s="43"/>
      <c r="BS391" s="9"/>
      <c r="BT391" s="11"/>
      <c r="BU391" s="25"/>
      <c r="BV391" s="25"/>
      <c r="BW391" s="25"/>
      <c r="BX391" s="25"/>
      <c r="BY391" s="25"/>
      <c r="BZ391" s="25"/>
      <c r="CA391" s="25"/>
      <c r="CB391" s="25"/>
    </row>
    <row r="392" spans="2:80" x14ac:dyDescent="0.2">
      <c r="B392" s="25"/>
      <c r="C392" s="1"/>
      <c r="D392" s="1"/>
      <c r="E392" s="1"/>
      <c r="F392" s="2"/>
      <c r="G392" s="6"/>
      <c r="H392" s="2"/>
      <c r="I392" s="2"/>
      <c r="J392" s="3"/>
      <c r="K392" s="3"/>
      <c r="L392" s="1"/>
      <c r="M392" s="1"/>
      <c r="N392" s="1"/>
      <c r="O392" s="40"/>
      <c r="P392" s="40"/>
      <c r="Q392" s="1"/>
      <c r="R392" s="1"/>
      <c r="S392" s="2"/>
      <c r="T392" s="3"/>
      <c r="U392" s="7"/>
      <c r="V392" s="7"/>
      <c r="W392" s="7"/>
      <c r="X392" s="40"/>
      <c r="Y392" s="1"/>
      <c r="Z392" s="1"/>
      <c r="AA392" s="2"/>
      <c r="AB392" s="6"/>
      <c r="AC392" s="2"/>
      <c r="AD392" s="40"/>
      <c r="AE392" s="1"/>
      <c r="AF392" s="2"/>
      <c r="AG392" s="9"/>
      <c r="AH392" s="12"/>
      <c r="AI392" s="12"/>
      <c r="AJ392" s="42"/>
      <c r="AK392" s="11"/>
      <c r="AL392" s="9"/>
      <c r="AM392" s="11"/>
      <c r="AN392" s="9"/>
      <c r="AO392" s="9"/>
      <c r="AP392" s="9"/>
      <c r="AQ392" s="50"/>
      <c r="AR392" s="11"/>
      <c r="AS392" s="49"/>
      <c r="AT392" s="12"/>
      <c r="AU392" s="9"/>
      <c r="AV392" s="9"/>
      <c r="AW392" s="9"/>
      <c r="AX392" s="9"/>
      <c r="AY392" s="12"/>
      <c r="AZ392" s="49"/>
      <c r="BA392" s="12"/>
      <c r="BB392" s="9"/>
      <c r="BC392" s="9"/>
      <c r="BD392" s="9"/>
      <c r="BE392" s="9"/>
      <c r="BF392" s="12"/>
      <c r="BG392" s="49"/>
      <c r="BH392" s="12"/>
      <c r="BI392" s="9"/>
      <c r="BJ392" s="9"/>
      <c r="BK392" s="9"/>
      <c r="BL392" s="50"/>
      <c r="BM392" s="12"/>
      <c r="BN392" s="11"/>
      <c r="BO392" s="9"/>
      <c r="BP392" s="11"/>
      <c r="BQ392" s="9"/>
      <c r="BR392" s="43"/>
      <c r="BS392" s="9"/>
      <c r="BT392" s="11"/>
      <c r="BU392" s="25"/>
      <c r="BV392" s="25"/>
      <c r="BW392" s="25"/>
      <c r="BX392" s="25"/>
      <c r="BY392" s="25"/>
      <c r="BZ392" s="25"/>
      <c r="CA392" s="25"/>
      <c r="CB392" s="25"/>
    </row>
    <row r="393" spans="2:80" x14ac:dyDescent="0.2">
      <c r="B393" s="25"/>
      <c r="C393" s="1"/>
      <c r="D393" s="1"/>
      <c r="E393" s="1"/>
      <c r="F393" s="2"/>
      <c r="G393" s="6"/>
      <c r="H393" s="2"/>
      <c r="I393" s="2"/>
      <c r="J393" s="3"/>
      <c r="K393" s="3"/>
      <c r="L393" s="1"/>
      <c r="M393" s="1"/>
      <c r="N393" s="1"/>
      <c r="O393" s="40"/>
      <c r="P393" s="40"/>
      <c r="Q393" s="1"/>
      <c r="R393" s="1"/>
      <c r="S393" s="2"/>
      <c r="T393" s="3"/>
      <c r="U393" s="7"/>
      <c r="V393" s="7"/>
      <c r="W393" s="7"/>
      <c r="X393" s="40"/>
      <c r="Y393" s="1"/>
      <c r="Z393" s="1"/>
      <c r="AA393" s="2"/>
      <c r="AB393" s="6"/>
      <c r="AC393" s="2"/>
      <c r="AD393" s="40"/>
      <c r="AE393" s="1"/>
      <c r="AF393" s="2"/>
      <c r="AG393" s="9"/>
      <c r="AH393" s="12"/>
      <c r="AI393" s="12"/>
      <c r="AJ393" s="42"/>
      <c r="AK393" s="11"/>
      <c r="AL393" s="9"/>
      <c r="AM393" s="11"/>
      <c r="AN393" s="9"/>
      <c r="AO393" s="9"/>
      <c r="AP393" s="9"/>
      <c r="AQ393" s="50"/>
      <c r="AR393" s="11"/>
      <c r="AS393" s="49"/>
      <c r="AT393" s="12"/>
      <c r="AU393" s="9"/>
      <c r="AV393" s="9"/>
      <c r="AW393" s="9"/>
      <c r="AX393" s="9"/>
      <c r="AY393" s="12"/>
      <c r="AZ393" s="49"/>
      <c r="BA393" s="12"/>
      <c r="BB393" s="9"/>
      <c r="BC393" s="9"/>
      <c r="BD393" s="9"/>
      <c r="BE393" s="9"/>
      <c r="BF393" s="12"/>
      <c r="BG393" s="49"/>
      <c r="BH393" s="12"/>
      <c r="BI393" s="9"/>
      <c r="BJ393" s="9"/>
      <c r="BK393" s="9"/>
      <c r="BL393" s="50"/>
      <c r="BM393" s="12"/>
      <c r="BN393" s="11"/>
      <c r="BO393" s="9"/>
      <c r="BP393" s="11"/>
      <c r="BQ393" s="9"/>
      <c r="BR393" s="43"/>
      <c r="BS393" s="9"/>
      <c r="BT393" s="11"/>
      <c r="BU393" s="25"/>
      <c r="BV393" s="25"/>
      <c r="BW393" s="25"/>
      <c r="BX393" s="25"/>
      <c r="BY393" s="25"/>
      <c r="BZ393" s="25"/>
      <c r="CA393" s="25"/>
      <c r="CB393" s="25"/>
    </row>
    <row r="394" spans="2:80" x14ac:dyDescent="0.2">
      <c r="B394" s="25"/>
      <c r="C394" s="1"/>
      <c r="D394" s="1"/>
      <c r="E394" s="1"/>
      <c r="F394" s="2"/>
      <c r="G394" s="6"/>
      <c r="H394" s="2"/>
      <c r="I394" s="2"/>
      <c r="J394" s="3"/>
      <c r="K394" s="3"/>
      <c r="L394" s="1"/>
      <c r="M394" s="1"/>
      <c r="N394" s="1"/>
      <c r="O394" s="40"/>
      <c r="P394" s="40"/>
      <c r="Q394" s="1"/>
      <c r="R394" s="1"/>
      <c r="S394" s="2"/>
      <c r="T394" s="3"/>
      <c r="U394" s="7"/>
      <c r="V394" s="7"/>
      <c r="W394" s="7"/>
      <c r="X394" s="40"/>
      <c r="Y394" s="1"/>
      <c r="Z394" s="1"/>
      <c r="AA394" s="2"/>
      <c r="AB394" s="6"/>
      <c r="AC394" s="2"/>
      <c r="AD394" s="40"/>
      <c r="AE394" s="1"/>
      <c r="AF394" s="2"/>
      <c r="AG394" s="9"/>
      <c r="AH394" s="12"/>
      <c r="AI394" s="12"/>
      <c r="AJ394" s="42"/>
      <c r="AK394" s="11"/>
      <c r="AL394" s="9"/>
      <c r="AM394" s="11"/>
      <c r="AN394" s="9"/>
      <c r="AO394" s="9"/>
      <c r="AP394" s="9"/>
      <c r="AQ394" s="50"/>
      <c r="AR394" s="11"/>
      <c r="AS394" s="49"/>
      <c r="AT394" s="12"/>
      <c r="AU394" s="9"/>
      <c r="AV394" s="9"/>
      <c r="AW394" s="9"/>
      <c r="AX394" s="9"/>
      <c r="AY394" s="12"/>
      <c r="AZ394" s="49"/>
      <c r="BA394" s="12"/>
      <c r="BB394" s="9"/>
      <c r="BC394" s="9"/>
      <c r="BD394" s="9"/>
      <c r="BE394" s="9"/>
      <c r="BF394" s="12"/>
      <c r="BG394" s="49"/>
      <c r="BH394" s="12"/>
      <c r="BI394" s="9"/>
      <c r="BJ394" s="9"/>
      <c r="BK394" s="9"/>
      <c r="BL394" s="50"/>
      <c r="BM394" s="12"/>
      <c r="BN394" s="11"/>
      <c r="BO394" s="9"/>
      <c r="BP394" s="11"/>
      <c r="BQ394" s="9"/>
      <c r="BR394" s="43"/>
      <c r="BS394" s="9"/>
      <c r="BT394" s="11"/>
      <c r="BU394" s="25"/>
      <c r="BV394" s="25"/>
      <c r="BW394" s="25"/>
      <c r="BX394" s="25"/>
      <c r="BY394" s="25"/>
      <c r="BZ394" s="25"/>
      <c r="CA394" s="25"/>
      <c r="CB394" s="25"/>
    </row>
    <row r="395" spans="2:80" x14ac:dyDescent="0.2">
      <c r="B395" s="25"/>
      <c r="C395" s="1"/>
      <c r="D395" s="1"/>
      <c r="E395" s="1"/>
      <c r="F395" s="2"/>
      <c r="G395" s="6"/>
      <c r="H395" s="2"/>
      <c r="I395" s="2"/>
      <c r="J395" s="3"/>
      <c r="K395" s="3"/>
      <c r="L395" s="1"/>
      <c r="M395" s="1"/>
      <c r="N395" s="1"/>
      <c r="O395" s="40"/>
      <c r="P395" s="40"/>
      <c r="Q395" s="1"/>
      <c r="R395" s="1"/>
      <c r="S395" s="2"/>
      <c r="T395" s="3"/>
      <c r="U395" s="7"/>
      <c r="V395" s="7"/>
      <c r="W395" s="7"/>
      <c r="X395" s="40"/>
      <c r="Y395" s="1"/>
      <c r="Z395" s="1"/>
      <c r="AA395" s="2"/>
      <c r="AB395" s="6"/>
      <c r="AC395" s="2"/>
      <c r="AD395" s="40"/>
      <c r="AE395" s="1"/>
      <c r="AF395" s="2"/>
      <c r="AG395" s="9"/>
      <c r="AH395" s="12"/>
      <c r="AI395" s="12"/>
      <c r="AJ395" s="42"/>
      <c r="AK395" s="11"/>
      <c r="AL395" s="9"/>
      <c r="AM395" s="11"/>
      <c r="AN395" s="9"/>
      <c r="AO395" s="9"/>
      <c r="AP395" s="9"/>
      <c r="AQ395" s="50"/>
      <c r="AR395" s="11"/>
      <c r="AS395" s="49"/>
      <c r="AT395" s="12"/>
      <c r="AU395" s="9"/>
      <c r="AV395" s="9"/>
      <c r="AW395" s="9"/>
      <c r="AX395" s="9"/>
      <c r="AY395" s="12"/>
      <c r="AZ395" s="49"/>
      <c r="BA395" s="12"/>
      <c r="BB395" s="9"/>
      <c r="BC395" s="9"/>
      <c r="BD395" s="9"/>
      <c r="BE395" s="9"/>
      <c r="BF395" s="12"/>
      <c r="BG395" s="49"/>
      <c r="BH395" s="12"/>
      <c r="BI395" s="9"/>
      <c r="BJ395" s="9"/>
      <c r="BK395" s="9"/>
      <c r="BL395" s="50"/>
      <c r="BM395" s="12"/>
      <c r="BN395" s="11"/>
      <c r="BO395" s="9"/>
      <c r="BP395" s="11"/>
      <c r="BQ395" s="9"/>
      <c r="BR395" s="43"/>
      <c r="BS395" s="9"/>
      <c r="BT395" s="11"/>
      <c r="BU395" s="25"/>
      <c r="BV395" s="25"/>
      <c r="BW395" s="25"/>
      <c r="BX395" s="25"/>
      <c r="BY395" s="25"/>
      <c r="BZ395" s="25"/>
      <c r="CA395" s="25"/>
      <c r="CB395" s="25"/>
    </row>
    <row r="396" spans="2:80" x14ac:dyDescent="0.2">
      <c r="B396" s="25"/>
      <c r="C396" s="1"/>
      <c r="D396" s="1"/>
      <c r="E396" s="1"/>
      <c r="F396" s="2"/>
      <c r="G396" s="6"/>
      <c r="H396" s="2"/>
      <c r="I396" s="2"/>
      <c r="J396" s="3"/>
      <c r="K396" s="3"/>
      <c r="L396" s="1"/>
      <c r="M396" s="1"/>
      <c r="N396" s="1"/>
      <c r="O396" s="40"/>
      <c r="P396" s="40"/>
      <c r="Q396" s="1"/>
      <c r="R396" s="1"/>
      <c r="S396" s="2"/>
      <c r="T396" s="3"/>
      <c r="U396" s="7"/>
      <c r="V396" s="7"/>
      <c r="W396" s="7"/>
      <c r="X396" s="40"/>
      <c r="Y396" s="1"/>
      <c r="Z396" s="1"/>
      <c r="AA396" s="2"/>
      <c r="AB396" s="6"/>
      <c r="AC396" s="2"/>
      <c r="AD396" s="40"/>
      <c r="AE396" s="1"/>
      <c r="AF396" s="2"/>
      <c r="AG396" s="9"/>
      <c r="AH396" s="12"/>
      <c r="AI396" s="12"/>
      <c r="AJ396" s="42"/>
      <c r="AK396" s="11"/>
      <c r="AL396" s="9"/>
      <c r="AM396" s="11"/>
      <c r="AN396" s="9"/>
      <c r="AO396" s="9"/>
      <c r="AP396" s="9"/>
      <c r="AQ396" s="50"/>
      <c r="AR396" s="11"/>
      <c r="AS396" s="49"/>
      <c r="AT396" s="12"/>
      <c r="AU396" s="9"/>
      <c r="AV396" s="9"/>
      <c r="AW396" s="9"/>
      <c r="AX396" s="9"/>
      <c r="AY396" s="12"/>
      <c r="AZ396" s="49"/>
      <c r="BA396" s="12"/>
      <c r="BB396" s="9"/>
      <c r="BC396" s="9"/>
      <c r="BD396" s="9"/>
      <c r="BE396" s="9"/>
      <c r="BF396" s="12"/>
      <c r="BG396" s="49"/>
      <c r="BH396" s="12"/>
      <c r="BI396" s="9"/>
      <c r="BJ396" s="9"/>
      <c r="BK396" s="9"/>
      <c r="BL396" s="50"/>
      <c r="BM396" s="12"/>
      <c r="BN396" s="11"/>
      <c r="BO396" s="9"/>
      <c r="BP396" s="11"/>
      <c r="BQ396" s="9"/>
      <c r="BR396" s="43"/>
      <c r="BS396" s="9"/>
      <c r="BT396" s="11"/>
      <c r="BU396" s="25"/>
      <c r="BV396" s="25"/>
      <c r="BW396" s="25"/>
      <c r="BX396" s="25"/>
      <c r="BY396" s="25"/>
      <c r="BZ396" s="25"/>
      <c r="CA396" s="25"/>
      <c r="CB396" s="25"/>
    </row>
    <row r="397" spans="2:80" x14ac:dyDescent="0.2">
      <c r="B397" s="25"/>
      <c r="C397" s="1"/>
      <c r="D397" s="1"/>
      <c r="E397" s="1"/>
      <c r="F397" s="2"/>
      <c r="G397" s="6"/>
      <c r="H397" s="2"/>
      <c r="I397" s="2"/>
      <c r="J397" s="3"/>
      <c r="K397" s="3"/>
      <c r="L397" s="1"/>
      <c r="M397" s="1"/>
      <c r="N397" s="1"/>
      <c r="O397" s="40"/>
      <c r="P397" s="40"/>
      <c r="Q397" s="1"/>
      <c r="R397" s="1"/>
      <c r="S397" s="2"/>
      <c r="T397" s="3"/>
      <c r="U397" s="7"/>
      <c r="V397" s="7"/>
      <c r="W397" s="7"/>
      <c r="X397" s="40"/>
      <c r="Y397" s="1"/>
      <c r="Z397" s="1"/>
      <c r="AA397" s="2"/>
      <c r="AB397" s="6"/>
      <c r="AC397" s="2"/>
      <c r="AD397" s="40"/>
      <c r="AE397" s="1"/>
      <c r="AF397" s="2"/>
      <c r="AG397" s="9"/>
      <c r="AH397" s="12"/>
      <c r="AI397" s="12"/>
      <c r="AJ397" s="42"/>
      <c r="AK397" s="11"/>
      <c r="AL397" s="9"/>
      <c r="AM397" s="11"/>
      <c r="AN397" s="9"/>
      <c r="AO397" s="9"/>
      <c r="AP397" s="9"/>
      <c r="AQ397" s="50"/>
      <c r="AR397" s="11"/>
      <c r="AS397" s="49"/>
      <c r="AT397" s="12"/>
      <c r="AU397" s="9"/>
      <c r="AV397" s="9"/>
      <c r="AW397" s="9"/>
      <c r="AX397" s="9"/>
      <c r="AY397" s="12"/>
      <c r="AZ397" s="49"/>
      <c r="BA397" s="12"/>
      <c r="BB397" s="9"/>
      <c r="BC397" s="9"/>
      <c r="BD397" s="9"/>
      <c r="BE397" s="9"/>
      <c r="BF397" s="12"/>
      <c r="BG397" s="49"/>
      <c r="BH397" s="12"/>
      <c r="BI397" s="9"/>
      <c r="BJ397" s="9"/>
      <c r="BK397" s="9"/>
      <c r="BL397" s="50"/>
      <c r="BM397" s="12"/>
      <c r="BN397" s="11"/>
      <c r="BO397" s="9"/>
      <c r="BP397" s="11"/>
      <c r="BQ397" s="9"/>
      <c r="BR397" s="43"/>
      <c r="BS397" s="9"/>
      <c r="BT397" s="11"/>
      <c r="BU397" s="25"/>
      <c r="BV397" s="25"/>
      <c r="BW397" s="25"/>
      <c r="BX397" s="25"/>
      <c r="BY397" s="25"/>
      <c r="BZ397" s="25"/>
      <c r="CA397" s="25"/>
      <c r="CB397" s="25"/>
    </row>
    <row r="398" spans="2:80" x14ac:dyDescent="0.2">
      <c r="B398" s="25"/>
      <c r="C398" s="1"/>
      <c r="D398" s="1"/>
      <c r="E398" s="1"/>
      <c r="F398" s="2"/>
      <c r="G398" s="6"/>
      <c r="H398" s="2"/>
      <c r="I398" s="2"/>
      <c r="J398" s="3"/>
      <c r="K398" s="3"/>
      <c r="L398" s="1"/>
      <c r="M398" s="1"/>
      <c r="N398" s="1"/>
      <c r="O398" s="40"/>
      <c r="P398" s="40"/>
      <c r="Q398" s="1"/>
      <c r="R398" s="1"/>
      <c r="S398" s="2"/>
      <c r="T398" s="3"/>
      <c r="U398" s="7"/>
      <c r="V398" s="7"/>
      <c r="W398" s="7"/>
      <c r="X398" s="40"/>
      <c r="Y398" s="1"/>
      <c r="Z398" s="1"/>
      <c r="AA398" s="2"/>
      <c r="AB398" s="6"/>
      <c r="AC398" s="2"/>
      <c r="AD398" s="40"/>
      <c r="AE398" s="1"/>
      <c r="AF398" s="2"/>
      <c r="AG398" s="9"/>
      <c r="AH398" s="12"/>
      <c r="AI398" s="12"/>
      <c r="AJ398" s="42"/>
      <c r="AK398" s="11"/>
      <c r="AL398" s="9"/>
      <c r="AM398" s="11"/>
      <c r="AN398" s="9"/>
      <c r="AO398" s="9"/>
      <c r="AP398" s="9"/>
      <c r="AQ398" s="50"/>
      <c r="AR398" s="11"/>
      <c r="AS398" s="49"/>
      <c r="AT398" s="12"/>
      <c r="AU398" s="9"/>
      <c r="AV398" s="9"/>
      <c r="AW398" s="9"/>
      <c r="AX398" s="9"/>
      <c r="AY398" s="12"/>
      <c r="AZ398" s="49"/>
      <c r="BA398" s="12"/>
      <c r="BB398" s="9"/>
      <c r="BC398" s="9"/>
      <c r="BD398" s="9"/>
      <c r="BE398" s="9"/>
      <c r="BF398" s="12"/>
      <c r="BG398" s="49"/>
      <c r="BH398" s="12"/>
      <c r="BI398" s="9"/>
      <c r="BJ398" s="9"/>
      <c r="BK398" s="9"/>
      <c r="BL398" s="50"/>
      <c r="BM398" s="12"/>
      <c r="BN398" s="11"/>
      <c r="BO398" s="9"/>
      <c r="BP398" s="11"/>
      <c r="BQ398" s="9"/>
      <c r="BR398" s="43"/>
      <c r="BS398" s="9"/>
      <c r="BT398" s="11"/>
      <c r="BU398" s="25"/>
      <c r="BV398" s="25"/>
      <c r="BW398" s="25"/>
      <c r="BX398" s="25"/>
      <c r="BY398" s="25"/>
      <c r="BZ398" s="25"/>
      <c r="CA398" s="25"/>
      <c r="CB398" s="25"/>
    </row>
    <row r="399" spans="2:80" x14ac:dyDescent="0.2">
      <c r="B399" s="25"/>
      <c r="C399" s="1"/>
      <c r="D399" s="1"/>
      <c r="E399" s="1"/>
      <c r="F399" s="2"/>
      <c r="G399" s="6"/>
      <c r="H399" s="2"/>
      <c r="I399" s="2"/>
      <c r="J399" s="3"/>
      <c r="K399" s="3"/>
      <c r="L399" s="1"/>
      <c r="M399" s="1"/>
      <c r="N399" s="1"/>
      <c r="O399" s="40"/>
      <c r="P399" s="40"/>
      <c r="Q399" s="1"/>
      <c r="R399" s="1"/>
      <c r="S399" s="2"/>
      <c r="T399" s="3"/>
      <c r="U399" s="7"/>
      <c r="V399" s="7"/>
      <c r="W399" s="7"/>
      <c r="X399" s="40"/>
      <c r="Y399" s="1"/>
      <c r="Z399" s="1"/>
      <c r="AA399" s="2"/>
      <c r="AB399" s="6"/>
      <c r="AC399" s="2"/>
      <c r="AD399" s="40"/>
      <c r="AE399" s="1"/>
      <c r="AF399" s="2"/>
      <c r="AG399" s="9"/>
      <c r="AH399" s="12"/>
      <c r="AI399" s="12"/>
      <c r="AJ399" s="42"/>
      <c r="AK399" s="11"/>
      <c r="AL399" s="9"/>
      <c r="AM399" s="11"/>
      <c r="AN399" s="9"/>
      <c r="AO399" s="9"/>
      <c r="AP399" s="9"/>
      <c r="AQ399" s="50"/>
      <c r="AR399" s="11"/>
      <c r="AS399" s="49"/>
      <c r="AT399" s="12"/>
      <c r="AU399" s="9"/>
      <c r="AV399" s="9"/>
      <c r="AW399" s="9"/>
      <c r="AX399" s="9"/>
      <c r="AY399" s="12"/>
      <c r="AZ399" s="49"/>
      <c r="BA399" s="12"/>
      <c r="BB399" s="9"/>
      <c r="BC399" s="9"/>
      <c r="BD399" s="9"/>
      <c r="BE399" s="9"/>
      <c r="BF399" s="12"/>
      <c r="BG399" s="49"/>
      <c r="BH399" s="12"/>
      <c r="BI399" s="9"/>
      <c r="BJ399" s="9"/>
      <c r="BK399" s="9"/>
      <c r="BL399" s="50"/>
      <c r="BM399" s="12"/>
      <c r="BN399" s="11"/>
      <c r="BO399" s="9"/>
      <c r="BP399" s="11"/>
      <c r="BQ399" s="9"/>
      <c r="BR399" s="43"/>
      <c r="BS399" s="9"/>
      <c r="BT399" s="11"/>
      <c r="BU399" s="25"/>
      <c r="BV399" s="25"/>
      <c r="BW399" s="25"/>
      <c r="BX399" s="25"/>
      <c r="BY399" s="25"/>
      <c r="BZ399" s="25"/>
      <c r="CA399" s="25"/>
      <c r="CB399" s="25"/>
    </row>
    <row r="400" spans="2:80" x14ac:dyDescent="0.2">
      <c r="B400" s="25"/>
      <c r="C400" s="1"/>
      <c r="D400" s="1"/>
      <c r="E400" s="1"/>
      <c r="F400" s="2"/>
      <c r="G400" s="6"/>
      <c r="H400" s="2"/>
      <c r="I400" s="2"/>
      <c r="J400" s="3"/>
      <c r="K400" s="3"/>
      <c r="L400" s="1"/>
      <c r="M400" s="1"/>
      <c r="N400" s="1"/>
      <c r="O400" s="40"/>
      <c r="P400" s="40"/>
      <c r="Q400" s="1"/>
      <c r="R400" s="1"/>
      <c r="S400" s="2"/>
      <c r="T400" s="3"/>
      <c r="U400" s="7"/>
      <c r="V400" s="7"/>
      <c r="W400" s="7"/>
      <c r="X400" s="40"/>
      <c r="Y400" s="1"/>
      <c r="Z400" s="1"/>
      <c r="AA400" s="2"/>
      <c r="AB400" s="6"/>
      <c r="AC400" s="2"/>
      <c r="AD400" s="40"/>
      <c r="AE400" s="1"/>
      <c r="AF400" s="2"/>
      <c r="AG400" s="9"/>
      <c r="AH400" s="12"/>
      <c r="AI400" s="12"/>
      <c r="AJ400" s="42"/>
      <c r="AK400" s="11"/>
      <c r="AL400" s="9"/>
      <c r="AM400" s="11"/>
      <c r="AN400" s="9"/>
      <c r="AO400" s="9"/>
      <c r="AP400" s="9"/>
      <c r="AQ400" s="50"/>
      <c r="AR400" s="11"/>
      <c r="AS400" s="49"/>
      <c r="AT400" s="12"/>
      <c r="AU400" s="9"/>
      <c r="AV400" s="9"/>
      <c r="AW400" s="9"/>
      <c r="AX400" s="9"/>
      <c r="AY400" s="12"/>
      <c r="AZ400" s="49"/>
      <c r="BA400" s="12"/>
      <c r="BB400" s="9"/>
      <c r="BC400" s="9"/>
      <c r="BD400" s="9"/>
      <c r="BE400" s="9"/>
      <c r="BF400" s="12"/>
      <c r="BG400" s="49"/>
      <c r="BH400" s="12"/>
      <c r="BI400" s="9"/>
      <c r="BJ400" s="9"/>
      <c r="BK400" s="9"/>
      <c r="BL400" s="50"/>
      <c r="BM400" s="12"/>
      <c r="BN400" s="11"/>
      <c r="BO400" s="9"/>
      <c r="BP400" s="11"/>
      <c r="BQ400" s="9"/>
      <c r="BR400" s="43"/>
      <c r="BS400" s="9"/>
      <c r="BT400" s="11"/>
      <c r="BU400" s="25"/>
      <c r="BV400" s="25"/>
      <c r="BW400" s="25"/>
      <c r="BX400" s="25"/>
      <c r="BY400" s="25"/>
      <c r="BZ400" s="25"/>
      <c r="CA400" s="25"/>
      <c r="CB400" s="25"/>
    </row>
    <row r="401" spans="2:80" x14ac:dyDescent="0.2">
      <c r="B401" s="25"/>
      <c r="C401" s="1"/>
      <c r="D401" s="1"/>
      <c r="E401" s="1"/>
      <c r="F401" s="2"/>
      <c r="G401" s="6"/>
      <c r="H401" s="2"/>
      <c r="I401" s="2"/>
      <c r="J401" s="3"/>
      <c r="K401" s="3"/>
      <c r="L401" s="1"/>
      <c r="M401" s="1"/>
      <c r="N401" s="1"/>
      <c r="O401" s="40"/>
      <c r="P401" s="40"/>
      <c r="Q401" s="1"/>
      <c r="R401" s="1"/>
      <c r="S401" s="2"/>
      <c r="T401" s="3"/>
      <c r="U401" s="7"/>
      <c r="V401" s="7"/>
      <c r="W401" s="7"/>
      <c r="X401" s="40"/>
      <c r="Y401" s="1"/>
      <c r="Z401" s="1"/>
      <c r="AA401" s="2"/>
      <c r="AB401" s="6"/>
      <c r="AC401" s="2"/>
      <c r="AD401" s="40"/>
      <c r="AE401" s="1"/>
      <c r="AF401" s="2"/>
      <c r="AG401" s="9"/>
      <c r="AH401" s="12"/>
      <c r="AI401" s="12"/>
      <c r="AJ401" s="42"/>
      <c r="AK401" s="11"/>
      <c r="AL401" s="9"/>
      <c r="AM401" s="11"/>
      <c r="AN401" s="9"/>
      <c r="AO401" s="9"/>
      <c r="AP401" s="9"/>
      <c r="AQ401" s="50"/>
      <c r="AR401" s="11"/>
      <c r="AS401" s="49"/>
      <c r="AT401" s="12"/>
      <c r="AU401" s="9"/>
      <c r="AV401" s="9"/>
      <c r="AW401" s="9"/>
      <c r="AX401" s="9"/>
      <c r="AY401" s="12"/>
      <c r="AZ401" s="49"/>
      <c r="BA401" s="12"/>
      <c r="BB401" s="9"/>
      <c r="BC401" s="9"/>
      <c r="BD401" s="9"/>
      <c r="BE401" s="9"/>
      <c r="BF401" s="12"/>
      <c r="BG401" s="49"/>
      <c r="BH401" s="12"/>
      <c r="BI401" s="9"/>
      <c r="BJ401" s="9"/>
      <c r="BK401" s="9"/>
      <c r="BL401" s="50"/>
      <c r="BM401" s="12"/>
      <c r="BN401" s="11"/>
      <c r="BO401" s="9"/>
      <c r="BP401" s="11"/>
      <c r="BQ401" s="9"/>
      <c r="BR401" s="43"/>
      <c r="BS401" s="9"/>
      <c r="BT401" s="11"/>
      <c r="BU401" s="25"/>
      <c r="BV401" s="25"/>
      <c r="BW401" s="25"/>
      <c r="BX401" s="25"/>
      <c r="BY401" s="25"/>
      <c r="BZ401" s="25"/>
      <c r="CA401" s="25"/>
      <c r="CB401" s="25"/>
    </row>
    <row r="402" spans="2:80" x14ac:dyDescent="0.2">
      <c r="B402" s="25"/>
      <c r="C402" s="1"/>
      <c r="D402" s="1"/>
      <c r="E402" s="1"/>
      <c r="F402" s="2"/>
      <c r="G402" s="6"/>
      <c r="H402" s="2"/>
      <c r="I402" s="2"/>
      <c r="J402" s="3"/>
      <c r="K402" s="3"/>
      <c r="L402" s="1"/>
      <c r="M402" s="1"/>
      <c r="N402" s="1"/>
      <c r="O402" s="40"/>
      <c r="P402" s="40"/>
      <c r="Q402" s="1"/>
      <c r="R402" s="1"/>
      <c r="S402" s="2"/>
      <c r="T402" s="3"/>
      <c r="U402" s="7"/>
      <c r="V402" s="7"/>
      <c r="W402" s="7"/>
      <c r="X402" s="40"/>
      <c r="Y402" s="1"/>
      <c r="Z402" s="1"/>
      <c r="AA402" s="2"/>
      <c r="AB402" s="6"/>
      <c r="AC402" s="2"/>
      <c r="AD402" s="40"/>
      <c r="AE402" s="1"/>
      <c r="AF402" s="2"/>
      <c r="AG402" s="9"/>
      <c r="AH402" s="12"/>
      <c r="AI402" s="12"/>
      <c r="AJ402" s="42"/>
      <c r="AK402" s="11"/>
      <c r="AL402" s="9"/>
      <c r="AM402" s="11"/>
      <c r="AN402" s="9"/>
      <c r="AO402" s="9"/>
      <c r="AP402" s="9"/>
      <c r="AQ402" s="50"/>
      <c r="AR402" s="11"/>
      <c r="AS402" s="49"/>
      <c r="AT402" s="12"/>
      <c r="AU402" s="9"/>
      <c r="AV402" s="9"/>
      <c r="AW402" s="9"/>
      <c r="AX402" s="9"/>
      <c r="AY402" s="12"/>
      <c r="AZ402" s="49"/>
      <c r="BA402" s="12"/>
      <c r="BB402" s="9"/>
      <c r="BC402" s="9"/>
      <c r="BD402" s="9"/>
      <c r="BE402" s="9"/>
      <c r="BF402" s="12"/>
      <c r="BG402" s="49"/>
      <c r="BH402" s="12"/>
      <c r="BI402" s="9"/>
      <c r="BJ402" s="9"/>
      <c r="BK402" s="9"/>
      <c r="BL402" s="50"/>
      <c r="BM402" s="12"/>
      <c r="BN402" s="11"/>
      <c r="BO402" s="9"/>
      <c r="BP402" s="11"/>
      <c r="BQ402" s="9"/>
      <c r="BR402" s="43"/>
      <c r="BS402" s="9"/>
      <c r="BT402" s="11"/>
      <c r="BU402" s="25"/>
      <c r="BV402" s="25"/>
      <c r="BW402" s="25"/>
      <c r="BX402" s="25"/>
      <c r="BY402" s="25"/>
      <c r="BZ402" s="25"/>
      <c r="CA402" s="25"/>
      <c r="CB402" s="25"/>
    </row>
    <row r="403" spans="2:80" x14ac:dyDescent="0.2">
      <c r="B403" s="25"/>
      <c r="C403" s="1"/>
      <c r="D403" s="1"/>
      <c r="E403" s="1"/>
      <c r="F403" s="2"/>
      <c r="G403" s="6"/>
      <c r="H403" s="2"/>
      <c r="I403" s="2"/>
      <c r="J403" s="3"/>
      <c r="K403" s="3"/>
      <c r="L403" s="1"/>
      <c r="M403" s="1"/>
      <c r="N403" s="1"/>
      <c r="O403" s="40"/>
      <c r="P403" s="40"/>
      <c r="Q403" s="1"/>
      <c r="R403" s="1"/>
      <c r="S403" s="2"/>
      <c r="T403" s="3"/>
      <c r="U403" s="7"/>
      <c r="V403" s="7"/>
      <c r="W403" s="7"/>
      <c r="X403" s="40"/>
      <c r="Y403" s="1"/>
      <c r="Z403" s="1"/>
      <c r="AA403" s="2"/>
      <c r="AB403" s="6"/>
      <c r="AC403" s="2"/>
      <c r="AD403" s="40"/>
      <c r="AE403" s="1"/>
      <c r="AF403" s="2"/>
      <c r="AG403" s="9"/>
      <c r="AH403" s="12"/>
      <c r="AI403" s="12"/>
      <c r="AJ403" s="42"/>
      <c r="AK403" s="11"/>
      <c r="AL403" s="9"/>
      <c r="AM403" s="11"/>
      <c r="AN403" s="9"/>
      <c r="AO403" s="9"/>
      <c r="AP403" s="9"/>
      <c r="AQ403" s="50"/>
      <c r="AR403" s="11"/>
      <c r="AS403" s="49"/>
      <c r="AT403" s="12"/>
      <c r="AU403" s="9"/>
      <c r="AV403" s="9"/>
      <c r="AW403" s="9"/>
      <c r="AX403" s="9"/>
      <c r="AY403" s="12"/>
      <c r="AZ403" s="49"/>
      <c r="BA403" s="12"/>
      <c r="BB403" s="9"/>
      <c r="BC403" s="9"/>
      <c r="BD403" s="9"/>
      <c r="BE403" s="9"/>
      <c r="BF403" s="12"/>
      <c r="BG403" s="49"/>
      <c r="BH403" s="12"/>
      <c r="BI403" s="9"/>
      <c r="BJ403" s="9"/>
      <c r="BK403" s="9"/>
      <c r="BL403" s="50"/>
      <c r="BM403" s="12"/>
      <c r="BN403" s="11"/>
      <c r="BO403" s="9"/>
      <c r="BP403" s="11"/>
      <c r="BQ403" s="9"/>
      <c r="BR403" s="43"/>
      <c r="BS403" s="9"/>
      <c r="BT403" s="11"/>
      <c r="BU403" s="25"/>
      <c r="BV403" s="25"/>
      <c r="BW403" s="25"/>
      <c r="BX403" s="25"/>
      <c r="BY403" s="25"/>
      <c r="BZ403" s="25"/>
      <c r="CA403" s="25"/>
      <c r="CB403" s="25"/>
    </row>
    <row r="404" spans="2:80" x14ac:dyDescent="0.2">
      <c r="B404" s="25"/>
      <c r="C404" s="1"/>
      <c r="D404" s="1"/>
      <c r="E404" s="1"/>
      <c r="F404" s="2"/>
      <c r="G404" s="6"/>
      <c r="H404" s="2"/>
      <c r="I404" s="2"/>
      <c r="J404" s="3"/>
      <c r="K404" s="3"/>
      <c r="L404" s="1"/>
      <c r="M404" s="1"/>
      <c r="N404" s="1"/>
      <c r="O404" s="40"/>
      <c r="P404" s="40"/>
      <c r="Q404" s="1"/>
      <c r="R404" s="1"/>
      <c r="S404" s="2"/>
      <c r="T404" s="3"/>
      <c r="U404" s="7"/>
      <c r="V404" s="7"/>
      <c r="W404" s="7"/>
      <c r="X404" s="40"/>
      <c r="Y404" s="1"/>
      <c r="Z404" s="1"/>
      <c r="AA404" s="2"/>
      <c r="AB404" s="6"/>
      <c r="AC404" s="2"/>
      <c r="AD404" s="40"/>
      <c r="AE404" s="1"/>
      <c r="AF404" s="2"/>
      <c r="AG404" s="9"/>
      <c r="AH404" s="12"/>
      <c r="AI404" s="12"/>
      <c r="AJ404" s="42"/>
      <c r="AK404" s="11"/>
      <c r="AL404" s="9"/>
      <c r="AM404" s="11"/>
      <c r="AN404" s="9"/>
      <c r="AO404" s="9"/>
      <c r="AP404" s="9"/>
      <c r="AQ404" s="50"/>
      <c r="AR404" s="11"/>
      <c r="AS404" s="49"/>
      <c r="AT404" s="12"/>
      <c r="AU404" s="9"/>
      <c r="AV404" s="9"/>
      <c r="AW404" s="9"/>
      <c r="AX404" s="9"/>
      <c r="AY404" s="12"/>
      <c r="AZ404" s="49"/>
      <c r="BA404" s="12"/>
      <c r="BB404" s="9"/>
      <c r="BC404" s="9"/>
      <c r="BD404" s="9"/>
      <c r="BE404" s="9"/>
      <c r="BF404" s="12"/>
      <c r="BG404" s="49"/>
      <c r="BH404" s="12"/>
      <c r="BI404" s="9"/>
      <c r="BJ404" s="9"/>
      <c r="BK404" s="9"/>
      <c r="BL404" s="50"/>
      <c r="BM404" s="12"/>
      <c r="BN404" s="11"/>
      <c r="BO404" s="9"/>
      <c r="BP404" s="11"/>
      <c r="BQ404" s="9"/>
      <c r="BR404" s="43"/>
      <c r="BS404" s="9"/>
      <c r="BT404" s="11"/>
      <c r="BU404" s="25"/>
      <c r="BV404" s="25"/>
      <c r="BW404" s="25"/>
      <c r="BX404" s="25"/>
      <c r="BY404" s="25"/>
      <c r="BZ404" s="25"/>
      <c r="CA404" s="25"/>
      <c r="CB404" s="25"/>
    </row>
    <row r="405" spans="2:80" x14ac:dyDescent="0.2">
      <c r="B405" s="25"/>
      <c r="C405" s="1"/>
      <c r="D405" s="1"/>
      <c r="E405" s="1"/>
      <c r="F405" s="2"/>
      <c r="G405" s="6"/>
      <c r="H405" s="2"/>
      <c r="I405" s="2"/>
      <c r="J405" s="3"/>
      <c r="K405" s="3"/>
      <c r="L405" s="1"/>
      <c r="M405" s="1"/>
      <c r="N405" s="1"/>
      <c r="O405" s="40"/>
      <c r="P405" s="40"/>
      <c r="Q405" s="1"/>
      <c r="R405" s="1"/>
      <c r="S405" s="2"/>
      <c r="T405" s="3"/>
      <c r="U405" s="7"/>
      <c r="V405" s="7"/>
      <c r="W405" s="7"/>
      <c r="X405" s="40"/>
      <c r="Y405" s="1"/>
      <c r="Z405" s="1"/>
      <c r="AA405" s="2"/>
      <c r="AB405" s="6"/>
      <c r="AC405" s="2"/>
      <c r="AD405" s="40"/>
      <c r="AE405" s="1"/>
      <c r="AF405" s="2"/>
      <c r="AG405" s="9"/>
      <c r="AH405" s="12"/>
      <c r="AI405" s="12"/>
      <c r="AJ405" s="42"/>
      <c r="AK405" s="11"/>
      <c r="AL405" s="9"/>
      <c r="AM405" s="11"/>
      <c r="AN405" s="9"/>
      <c r="AO405" s="9"/>
      <c r="AP405" s="9"/>
      <c r="AQ405" s="50"/>
      <c r="AR405" s="11"/>
      <c r="AS405" s="49"/>
      <c r="AT405" s="12"/>
      <c r="AU405" s="9"/>
      <c r="AV405" s="9"/>
      <c r="AW405" s="9"/>
      <c r="AX405" s="9"/>
      <c r="AY405" s="12"/>
      <c r="AZ405" s="49"/>
      <c r="BA405" s="12"/>
      <c r="BB405" s="9"/>
      <c r="BC405" s="9"/>
      <c r="BD405" s="9"/>
      <c r="BE405" s="9"/>
      <c r="BF405" s="12"/>
      <c r="BG405" s="49"/>
      <c r="BH405" s="12"/>
      <c r="BI405" s="9"/>
      <c r="BJ405" s="9"/>
      <c r="BK405" s="9"/>
      <c r="BL405" s="50"/>
      <c r="BM405" s="12"/>
      <c r="BN405" s="11"/>
      <c r="BO405" s="9"/>
      <c r="BP405" s="11"/>
      <c r="BQ405" s="9"/>
      <c r="BR405" s="43"/>
      <c r="BS405" s="9"/>
      <c r="BT405" s="11"/>
      <c r="BU405" s="25"/>
      <c r="BV405" s="25"/>
      <c r="BW405" s="25"/>
      <c r="BX405" s="25"/>
      <c r="BY405" s="25"/>
      <c r="BZ405" s="25"/>
      <c r="CA405" s="25"/>
      <c r="CB405" s="25"/>
    </row>
    <row r="406" spans="2:80" x14ac:dyDescent="0.2">
      <c r="B406" s="25"/>
      <c r="C406" s="1"/>
      <c r="D406" s="1"/>
      <c r="E406" s="1"/>
      <c r="F406" s="2"/>
      <c r="G406" s="6"/>
      <c r="H406" s="2"/>
      <c r="I406" s="2"/>
      <c r="J406" s="3"/>
      <c r="K406" s="3"/>
      <c r="L406" s="1"/>
      <c r="M406" s="1"/>
      <c r="N406" s="1"/>
      <c r="O406" s="40"/>
      <c r="P406" s="40"/>
      <c r="Q406" s="1"/>
      <c r="R406" s="1"/>
      <c r="S406" s="2"/>
      <c r="T406" s="3"/>
      <c r="U406" s="7"/>
      <c r="V406" s="7"/>
      <c r="W406" s="7"/>
      <c r="X406" s="40"/>
      <c r="Y406" s="1"/>
      <c r="Z406" s="1"/>
      <c r="AA406" s="2"/>
      <c r="AB406" s="6"/>
      <c r="AC406" s="2"/>
      <c r="AD406" s="40"/>
      <c r="AE406" s="1"/>
      <c r="AF406" s="2"/>
      <c r="AG406" s="9"/>
      <c r="AH406" s="12"/>
      <c r="AI406" s="12"/>
      <c r="AJ406" s="42"/>
      <c r="AK406" s="11"/>
      <c r="AL406" s="9"/>
      <c r="AM406" s="11"/>
      <c r="AN406" s="9"/>
      <c r="AO406" s="9"/>
      <c r="AP406" s="9"/>
      <c r="AQ406" s="50"/>
      <c r="AR406" s="11"/>
      <c r="AS406" s="49"/>
      <c r="AT406" s="12"/>
      <c r="AU406" s="9"/>
      <c r="AV406" s="9"/>
      <c r="AW406" s="9"/>
      <c r="AX406" s="9"/>
      <c r="AY406" s="12"/>
      <c r="AZ406" s="49"/>
      <c r="BA406" s="12"/>
      <c r="BB406" s="9"/>
      <c r="BC406" s="9"/>
      <c r="BD406" s="9"/>
      <c r="BE406" s="9"/>
      <c r="BF406" s="12"/>
      <c r="BG406" s="49"/>
      <c r="BH406" s="12"/>
      <c r="BI406" s="9"/>
      <c r="BJ406" s="9"/>
      <c r="BK406" s="9"/>
      <c r="BL406" s="50"/>
      <c r="BM406" s="12"/>
      <c r="BN406" s="11"/>
      <c r="BO406" s="9"/>
      <c r="BP406" s="11"/>
      <c r="BQ406" s="9"/>
      <c r="BR406" s="43"/>
      <c r="BS406" s="9"/>
      <c r="BT406" s="11"/>
      <c r="BU406" s="25"/>
      <c r="BV406" s="25"/>
      <c r="BW406" s="25"/>
      <c r="BX406" s="25"/>
      <c r="BY406" s="25"/>
      <c r="BZ406" s="25"/>
      <c r="CA406" s="25"/>
      <c r="CB406" s="25"/>
    </row>
    <row r="407" spans="2:80" x14ac:dyDescent="0.2">
      <c r="B407" s="25"/>
      <c r="C407" s="1"/>
      <c r="D407" s="1"/>
      <c r="E407" s="1"/>
      <c r="F407" s="2"/>
      <c r="G407" s="6"/>
      <c r="H407" s="2"/>
      <c r="I407" s="2"/>
      <c r="J407" s="3"/>
      <c r="K407" s="3"/>
      <c r="L407" s="1"/>
      <c r="M407" s="1"/>
      <c r="N407" s="1"/>
      <c r="O407" s="40"/>
      <c r="P407" s="40"/>
      <c r="Q407" s="1"/>
      <c r="R407" s="1"/>
      <c r="S407" s="2"/>
      <c r="T407" s="3"/>
      <c r="U407" s="7"/>
      <c r="V407" s="7"/>
      <c r="W407" s="7"/>
      <c r="X407" s="40"/>
      <c r="Y407" s="1"/>
      <c r="Z407" s="1"/>
      <c r="AA407" s="2"/>
      <c r="AB407" s="6"/>
      <c r="AC407" s="2"/>
      <c r="AD407" s="40"/>
      <c r="AE407" s="1"/>
      <c r="AF407" s="2"/>
      <c r="AG407" s="9"/>
      <c r="AH407" s="12"/>
      <c r="AI407" s="12"/>
      <c r="AJ407" s="42"/>
      <c r="AK407" s="11"/>
      <c r="AL407" s="9"/>
      <c r="AM407" s="11"/>
      <c r="AN407" s="9"/>
      <c r="AO407" s="9"/>
      <c r="AP407" s="9"/>
      <c r="AQ407" s="50"/>
      <c r="AR407" s="11"/>
      <c r="AS407" s="49"/>
      <c r="AT407" s="12"/>
      <c r="AU407" s="9"/>
      <c r="AV407" s="9"/>
      <c r="AW407" s="9"/>
      <c r="AX407" s="9"/>
      <c r="AY407" s="12"/>
      <c r="AZ407" s="49"/>
      <c r="BA407" s="12"/>
      <c r="BB407" s="9"/>
      <c r="BC407" s="9"/>
      <c r="BD407" s="9"/>
      <c r="BE407" s="9"/>
      <c r="BF407" s="12"/>
      <c r="BG407" s="49"/>
      <c r="BH407" s="12"/>
      <c r="BI407" s="9"/>
      <c r="BJ407" s="9"/>
      <c r="BK407" s="9"/>
      <c r="BL407" s="50"/>
      <c r="BM407" s="12"/>
      <c r="BN407" s="11"/>
      <c r="BO407" s="9"/>
      <c r="BP407" s="11"/>
      <c r="BQ407" s="9"/>
      <c r="BR407" s="43"/>
      <c r="BS407" s="9"/>
      <c r="BT407" s="11"/>
      <c r="BU407" s="25"/>
      <c r="BV407" s="25"/>
      <c r="BW407" s="25"/>
      <c r="BX407" s="25"/>
      <c r="BY407" s="25"/>
      <c r="BZ407" s="25"/>
      <c r="CA407" s="25"/>
      <c r="CB407" s="25"/>
    </row>
    <row r="408" spans="2:80" x14ac:dyDescent="0.2">
      <c r="B408" s="25"/>
      <c r="C408" s="1"/>
      <c r="D408" s="1"/>
      <c r="E408" s="1"/>
      <c r="F408" s="2"/>
      <c r="G408" s="6"/>
      <c r="H408" s="2"/>
      <c r="I408" s="2"/>
      <c r="J408" s="3"/>
      <c r="K408" s="3"/>
      <c r="L408" s="1"/>
      <c r="M408" s="1"/>
      <c r="N408" s="1"/>
      <c r="O408" s="40"/>
      <c r="P408" s="40"/>
      <c r="Q408" s="1"/>
      <c r="R408" s="1"/>
      <c r="S408" s="2"/>
      <c r="T408" s="3"/>
      <c r="U408" s="7"/>
      <c r="V408" s="7"/>
      <c r="W408" s="7"/>
      <c r="X408" s="40"/>
      <c r="Y408" s="1"/>
      <c r="Z408" s="1"/>
      <c r="AA408" s="2"/>
      <c r="AB408" s="6"/>
      <c r="AC408" s="2"/>
      <c r="AD408" s="40"/>
      <c r="AE408" s="1"/>
      <c r="AF408" s="2"/>
      <c r="AG408" s="9"/>
      <c r="AH408" s="12"/>
      <c r="AI408" s="12"/>
      <c r="AJ408" s="42"/>
      <c r="AK408" s="11"/>
      <c r="AL408" s="9"/>
      <c r="AM408" s="11"/>
      <c r="AN408" s="9"/>
      <c r="AO408" s="9"/>
      <c r="AP408" s="9"/>
      <c r="AQ408" s="50"/>
      <c r="AR408" s="11"/>
      <c r="AS408" s="49"/>
      <c r="AT408" s="12"/>
      <c r="AU408" s="9"/>
      <c r="AV408" s="9"/>
      <c r="AW408" s="9"/>
      <c r="AX408" s="9"/>
      <c r="AY408" s="12"/>
      <c r="AZ408" s="49"/>
      <c r="BA408" s="12"/>
      <c r="BB408" s="9"/>
      <c r="BC408" s="9"/>
      <c r="BD408" s="9"/>
      <c r="BE408" s="9"/>
      <c r="BF408" s="12"/>
      <c r="BG408" s="49"/>
      <c r="BH408" s="12"/>
      <c r="BI408" s="9"/>
      <c r="BJ408" s="9"/>
      <c r="BK408" s="9"/>
      <c r="BL408" s="50"/>
      <c r="BM408" s="12"/>
      <c r="BN408" s="11"/>
      <c r="BO408" s="9"/>
      <c r="BP408" s="11"/>
      <c r="BQ408" s="9"/>
      <c r="BR408" s="43"/>
      <c r="BS408" s="9"/>
      <c r="BT408" s="11"/>
      <c r="BU408" s="25"/>
      <c r="BV408" s="25"/>
      <c r="BW408" s="25"/>
      <c r="BX408" s="25"/>
      <c r="BY408" s="25"/>
      <c r="BZ408" s="25"/>
      <c r="CA408" s="25"/>
      <c r="CB408" s="25"/>
    </row>
    <row r="409" spans="2:80" x14ac:dyDescent="0.2">
      <c r="B409" s="25"/>
      <c r="C409" s="1"/>
      <c r="D409" s="1"/>
      <c r="E409" s="1"/>
      <c r="F409" s="2"/>
      <c r="G409" s="6"/>
      <c r="H409" s="2"/>
      <c r="I409" s="2"/>
      <c r="J409" s="3"/>
      <c r="K409" s="3"/>
      <c r="L409" s="1"/>
      <c r="M409" s="1"/>
      <c r="N409" s="1"/>
      <c r="O409" s="40"/>
      <c r="P409" s="40"/>
      <c r="Q409" s="1"/>
      <c r="R409" s="1"/>
      <c r="S409" s="2"/>
      <c r="T409" s="3"/>
      <c r="U409" s="7"/>
      <c r="V409" s="7"/>
      <c r="W409" s="7"/>
      <c r="X409" s="40"/>
      <c r="Y409" s="1"/>
      <c r="Z409" s="1"/>
      <c r="AA409" s="2"/>
      <c r="AB409" s="6"/>
      <c r="AC409" s="2"/>
      <c r="AD409" s="40"/>
      <c r="AE409" s="1"/>
      <c r="AF409" s="2"/>
      <c r="AG409" s="9"/>
      <c r="AH409" s="12"/>
      <c r="AI409" s="12"/>
      <c r="AJ409" s="42"/>
      <c r="AK409" s="11"/>
      <c r="AL409" s="9"/>
      <c r="AM409" s="11"/>
      <c r="AN409" s="9"/>
      <c r="AO409" s="9"/>
      <c r="AP409" s="9"/>
      <c r="AQ409" s="50"/>
      <c r="AR409" s="11"/>
      <c r="AS409" s="49"/>
      <c r="AT409" s="12"/>
      <c r="AU409" s="9"/>
      <c r="AV409" s="9"/>
      <c r="AW409" s="9"/>
      <c r="AX409" s="9"/>
      <c r="AY409" s="12"/>
      <c r="AZ409" s="49"/>
      <c r="BA409" s="12"/>
      <c r="BB409" s="9"/>
      <c r="BC409" s="9"/>
      <c r="BD409" s="9"/>
      <c r="BE409" s="9"/>
      <c r="BF409" s="12"/>
      <c r="BG409" s="49"/>
      <c r="BH409" s="12"/>
      <c r="BI409" s="9"/>
      <c r="BJ409" s="9"/>
      <c r="BK409" s="9"/>
      <c r="BL409" s="50"/>
      <c r="BM409" s="12"/>
      <c r="BN409" s="11"/>
      <c r="BO409" s="9"/>
      <c r="BP409" s="11"/>
      <c r="BQ409" s="9"/>
      <c r="BR409" s="43"/>
      <c r="BS409" s="9"/>
      <c r="BT409" s="11"/>
      <c r="BU409" s="25"/>
      <c r="BV409" s="25"/>
      <c r="BW409" s="25"/>
      <c r="BX409" s="25"/>
      <c r="BY409" s="25"/>
      <c r="BZ409" s="25"/>
      <c r="CA409" s="25"/>
      <c r="CB409" s="25"/>
    </row>
    <row r="410" spans="2:80" x14ac:dyDescent="0.2">
      <c r="B410" s="25"/>
      <c r="C410" s="1"/>
      <c r="D410" s="1"/>
      <c r="E410" s="1"/>
      <c r="F410" s="2"/>
      <c r="G410" s="6"/>
      <c r="H410" s="2"/>
      <c r="I410" s="2"/>
      <c r="J410" s="3"/>
      <c r="K410" s="3"/>
      <c r="L410" s="1"/>
      <c r="M410" s="1"/>
      <c r="N410" s="1"/>
      <c r="O410" s="40"/>
      <c r="P410" s="40"/>
      <c r="Q410" s="1"/>
      <c r="R410" s="1"/>
      <c r="S410" s="2"/>
      <c r="T410" s="3"/>
      <c r="U410" s="7"/>
      <c r="V410" s="7"/>
      <c r="W410" s="7"/>
      <c r="X410" s="40"/>
      <c r="Y410" s="1"/>
      <c r="Z410" s="1"/>
      <c r="AA410" s="2"/>
      <c r="AB410" s="6"/>
      <c r="AC410" s="2"/>
      <c r="AD410" s="40"/>
      <c r="AE410" s="1"/>
      <c r="AF410" s="2"/>
      <c r="AG410" s="9"/>
      <c r="AH410" s="12"/>
      <c r="AI410" s="12"/>
      <c r="AJ410" s="42"/>
      <c r="AK410" s="11"/>
      <c r="AL410" s="9"/>
      <c r="AM410" s="11"/>
      <c r="AN410" s="9"/>
      <c r="AO410" s="9"/>
      <c r="AP410" s="9"/>
      <c r="AQ410" s="50"/>
      <c r="AR410" s="11"/>
      <c r="AS410" s="49"/>
      <c r="AT410" s="12"/>
      <c r="AU410" s="9"/>
      <c r="AV410" s="9"/>
      <c r="AW410" s="9"/>
      <c r="AX410" s="9"/>
      <c r="AY410" s="12"/>
      <c r="AZ410" s="49"/>
      <c r="BA410" s="12"/>
      <c r="BB410" s="9"/>
      <c r="BC410" s="9"/>
      <c r="BD410" s="9"/>
      <c r="BE410" s="9"/>
      <c r="BF410" s="12"/>
      <c r="BG410" s="49"/>
      <c r="BH410" s="12"/>
      <c r="BI410" s="9"/>
      <c r="BJ410" s="9"/>
      <c r="BK410" s="9"/>
      <c r="BL410" s="50"/>
      <c r="BM410" s="12"/>
      <c r="BN410" s="11"/>
      <c r="BO410" s="9"/>
      <c r="BP410" s="11"/>
      <c r="BQ410" s="9"/>
      <c r="BR410" s="43"/>
      <c r="BS410" s="9"/>
      <c r="BT410" s="11"/>
      <c r="BU410" s="25"/>
      <c r="BV410" s="25"/>
      <c r="BW410" s="25"/>
      <c r="BX410" s="25"/>
      <c r="BY410" s="25"/>
      <c r="BZ410" s="25"/>
      <c r="CA410" s="25"/>
      <c r="CB410" s="25"/>
    </row>
    <row r="411" spans="2:80" x14ac:dyDescent="0.2">
      <c r="B411" s="25"/>
      <c r="C411" s="1"/>
      <c r="D411" s="1"/>
      <c r="E411" s="1"/>
      <c r="F411" s="2"/>
      <c r="G411" s="6"/>
      <c r="H411" s="2"/>
      <c r="I411" s="2"/>
      <c r="J411" s="3"/>
      <c r="K411" s="3"/>
      <c r="L411" s="1"/>
      <c r="M411" s="1"/>
      <c r="N411" s="1"/>
      <c r="O411" s="40"/>
      <c r="P411" s="40"/>
      <c r="Q411" s="1"/>
      <c r="R411" s="1"/>
      <c r="S411" s="2"/>
      <c r="T411" s="3"/>
      <c r="U411" s="7"/>
      <c r="V411" s="7"/>
      <c r="W411" s="7"/>
      <c r="X411" s="40"/>
      <c r="Y411" s="1"/>
      <c r="Z411" s="1"/>
      <c r="AA411" s="2"/>
      <c r="AB411" s="6"/>
      <c r="AC411" s="2"/>
      <c r="AD411" s="40"/>
      <c r="AE411" s="1"/>
      <c r="AF411" s="2"/>
      <c r="AG411" s="9"/>
      <c r="AH411" s="12"/>
      <c r="AI411" s="12"/>
      <c r="AJ411" s="42"/>
      <c r="AK411" s="11"/>
      <c r="AL411" s="9"/>
      <c r="AM411" s="11"/>
      <c r="AN411" s="9"/>
      <c r="AO411" s="9"/>
      <c r="AP411" s="9"/>
      <c r="AQ411" s="50"/>
      <c r="AR411" s="11"/>
      <c r="AS411" s="49"/>
      <c r="AT411" s="12"/>
      <c r="AU411" s="9"/>
      <c r="AV411" s="9"/>
      <c r="AW411" s="9"/>
      <c r="AX411" s="9"/>
      <c r="AY411" s="12"/>
      <c r="AZ411" s="49"/>
      <c r="BA411" s="12"/>
      <c r="BB411" s="9"/>
      <c r="BC411" s="9"/>
      <c r="BD411" s="9"/>
      <c r="BE411" s="9"/>
      <c r="BF411" s="12"/>
      <c r="BG411" s="49"/>
      <c r="BH411" s="12"/>
      <c r="BI411" s="9"/>
      <c r="BJ411" s="9"/>
      <c r="BK411" s="9"/>
      <c r="BL411" s="50"/>
      <c r="BM411" s="12"/>
      <c r="BN411" s="11"/>
      <c r="BO411" s="9"/>
      <c r="BP411" s="11"/>
      <c r="BQ411" s="9"/>
      <c r="BR411" s="43"/>
      <c r="BS411" s="9"/>
      <c r="BT411" s="11"/>
      <c r="BU411" s="25"/>
      <c r="BV411" s="25"/>
      <c r="BW411" s="25"/>
      <c r="BX411" s="25"/>
      <c r="BY411" s="25"/>
      <c r="BZ411" s="25"/>
      <c r="CA411" s="25"/>
      <c r="CB411" s="25"/>
    </row>
    <row r="412" spans="2:80" x14ac:dyDescent="0.2">
      <c r="B412" s="25"/>
      <c r="C412" s="1"/>
      <c r="D412" s="1"/>
      <c r="E412" s="1"/>
      <c r="F412" s="2"/>
      <c r="G412" s="6"/>
      <c r="H412" s="2"/>
      <c r="I412" s="2"/>
      <c r="J412" s="3"/>
      <c r="K412" s="3"/>
      <c r="L412" s="1"/>
      <c r="M412" s="1"/>
      <c r="N412" s="1"/>
      <c r="O412" s="40"/>
      <c r="P412" s="40"/>
      <c r="Q412" s="1"/>
      <c r="R412" s="1"/>
      <c r="S412" s="2"/>
      <c r="T412" s="3"/>
      <c r="U412" s="7"/>
      <c r="V412" s="7"/>
      <c r="W412" s="7"/>
      <c r="X412" s="40"/>
      <c r="Y412" s="1"/>
      <c r="Z412" s="1"/>
      <c r="AA412" s="2"/>
      <c r="AB412" s="6"/>
      <c r="AC412" s="2"/>
      <c r="AD412" s="40"/>
      <c r="AE412" s="1"/>
      <c r="AF412" s="2"/>
      <c r="AG412" s="9"/>
      <c r="AH412" s="12"/>
      <c r="AI412" s="12"/>
      <c r="AJ412" s="42"/>
      <c r="AK412" s="11"/>
      <c r="AL412" s="9"/>
      <c r="AM412" s="11"/>
      <c r="AN412" s="9"/>
      <c r="AO412" s="9"/>
      <c r="AP412" s="9"/>
      <c r="AQ412" s="50"/>
      <c r="AR412" s="11"/>
      <c r="AS412" s="49"/>
      <c r="AT412" s="12"/>
      <c r="AU412" s="9"/>
      <c r="AV412" s="9"/>
      <c r="AW412" s="9"/>
      <c r="AX412" s="9"/>
      <c r="AY412" s="12"/>
      <c r="AZ412" s="49"/>
      <c r="BA412" s="12"/>
      <c r="BB412" s="9"/>
      <c r="BC412" s="9"/>
      <c r="BD412" s="9"/>
      <c r="BE412" s="9"/>
      <c r="BF412" s="12"/>
      <c r="BG412" s="49"/>
      <c r="BH412" s="12"/>
      <c r="BI412" s="9"/>
      <c r="BJ412" s="9"/>
      <c r="BK412" s="9"/>
      <c r="BL412" s="50"/>
      <c r="BM412" s="12"/>
      <c r="BN412" s="11"/>
      <c r="BO412" s="9"/>
      <c r="BP412" s="11"/>
      <c r="BQ412" s="9"/>
      <c r="BR412" s="43"/>
      <c r="BS412" s="9"/>
      <c r="BT412" s="11"/>
      <c r="BU412" s="25"/>
      <c r="BV412" s="25"/>
      <c r="BW412" s="25"/>
      <c r="BX412" s="25"/>
      <c r="BY412" s="25"/>
      <c r="BZ412" s="25"/>
      <c r="CA412" s="25"/>
      <c r="CB412" s="25"/>
    </row>
    <row r="413" spans="2:80" x14ac:dyDescent="0.2">
      <c r="B413" s="25"/>
      <c r="C413" s="1"/>
      <c r="D413" s="1"/>
      <c r="E413" s="1"/>
      <c r="F413" s="2"/>
      <c r="G413" s="6"/>
      <c r="H413" s="2"/>
      <c r="I413" s="2"/>
      <c r="J413" s="3"/>
      <c r="K413" s="3"/>
      <c r="L413" s="1"/>
      <c r="M413" s="1"/>
      <c r="N413" s="1"/>
      <c r="O413" s="40"/>
      <c r="P413" s="40"/>
      <c r="Q413" s="1"/>
      <c r="R413" s="1"/>
      <c r="S413" s="2"/>
      <c r="T413" s="3"/>
      <c r="U413" s="7"/>
      <c r="V413" s="7"/>
      <c r="W413" s="7"/>
      <c r="X413" s="40"/>
      <c r="Y413" s="1"/>
      <c r="Z413" s="1"/>
      <c r="AA413" s="2"/>
      <c r="AB413" s="6"/>
      <c r="AC413" s="2"/>
      <c r="AD413" s="40"/>
      <c r="AE413" s="1"/>
      <c r="AF413" s="2"/>
      <c r="AG413" s="9"/>
      <c r="AH413" s="12"/>
      <c r="AI413" s="12"/>
      <c r="AJ413" s="42"/>
      <c r="AK413" s="11"/>
      <c r="AL413" s="9"/>
      <c r="AM413" s="11"/>
      <c r="AN413" s="9"/>
      <c r="AO413" s="9"/>
      <c r="AP413" s="9"/>
      <c r="AQ413" s="50"/>
      <c r="AR413" s="11"/>
      <c r="AS413" s="49"/>
      <c r="AT413" s="12"/>
      <c r="AU413" s="9"/>
      <c r="AV413" s="9"/>
      <c r="AW413" s="9"/>
      <c r="AX413" s="9"/>
      <c r="AY413" s="12"/>
      <c r="AZ413" s="49"/>
      <c r="BA413" s="12"/>
      <c r="BB413" s="9"/>
      <c r="BC413" s="9"/>
      <c r="BD413" s="9"/>
      <c r="BE413" s="9"/>
      <c r="BF413" s="12"/>
      <c r="BG413" s="49"/>
      <c r="BH413" s="12"/>
      <c r="BI413" s="9"/>
      <c r="BJ413" s="9"/>
      <c r="BK413" s="9"/>
      <c r="BL413" s="50"/>
      <c r="BM413" s="12"/>
      <c r="BN413" s="11"/>
      <c r="BO413" s="9"/>
      <c r="BP413" s="11"/>
      <c r="BQ413" s="9"/>
      <c r="BR413" s="43"/>
      <c r="BS413" s="9"/>
      <c r="BT413" s="11"/>
      <c r="BU413" s="25"/>
      <c r="BV413" s="25"/>
      <c r="BW413" s="25"/>
      <c r="BX413" s="25"/>
      <c r="BY413" s="25"/>
      <c r="BZ413" s="25"/>
      <c r="CA413" s="25"/>
      <c r="CB413" s="25"/>
    </row>
    <row r="414" spans="2:80" x14ac:dyDescent="0.2">
      <c r="B414" s="25"/>
      <c r="C414" s="1"/>
      <c r="D414" s="1"/>
      <c r="E414" s="1"/>
      <c r="F414" s="2"/>
      <c r="G414" s="6"/>
      <c r="H414" s="2"/>
      <c r="I414" s="2"/>
      <c r="J414" s="3"/>
      <c r="K414" s="3"/>
      <c r="L414" s="1"/>
      <c r="M414" s="1"/>
      <c r="N414" s="1"/>
      <c r="O414" s="40"/>
      <c r="P414" s="40"/>
      <c r="Q414" s="1"/>
      <c r="R414" s="1"/>
      <c r="S414" s="2"/>
      <c r="T414" s="3"/>
      <c r="U414" s="7"/>
      <c r="V414" s="7"/>
      <c r="W414" s="7"/>
      <c r="X414" s="40"/>
      <c r="Y414" s="1"/>
      <c r="Z414" s="1"/>
      <c r="AA414" s="2"/>
      <c r="AB414" s="6"/>
      <c r="AC414" s="2"/>
      <c r="AD414" s="40"/>
      <c r="AE414" s="1"/>
      <c r="AF414" s="2"/>
      <c r="AG414" s="9"/>
      <c r="AH414" s="12"/>
      <c r="AI414" s="12"/>
      <c r="AJ414" s="42"/>
      <c r="AK414" s="11"/>
      <c r="AL414" s="9"/>
      <c r="AM414" s="11"/>
      <c r="AN414" s="9"/>
      <c r="AO414" s="9"/>
      <c r="AP414" s="9"/>
      <c r="AQ414" s="50"/>
      <c r="AR414" s="11"/>
      <c r="AS414" s="49"/>
      <c r="AT414" s="12"/>
      <c r="AU414" s="9"/>
      <c r="AV414" s="9"/>
      <c r="AW414" s="9"/>
      <c r="AX414" s="9"/>
      <c r="AY414" s="12"/>
      <c r="AZ414" s="49"/>
      <c r="BA414" s="12"/>
      <c r="BB414" s="9"/>
      <c r="BC414" s="9"/>
      <c r="BD414" s="9"/>
      <c r="BE414" s="9"/>
      <c r="BF414" s="12"/>
      <c r="BG414" s="49"/>
      <c r="BH414" s="12"/>
      <c r="BI414" s="9"/>
      <c r="BJ414" s="9"/>
      <c r="BK414" s="9"/>
      <c r="BL414" s="50"/>
      <c r="BM414" s="12"/>
      <c r="BN414" s="11"/>
      <c r="BO414" s="9"/>
      <c r="BP414" s="11"/>
      <c r="BQ414" s="9"/>
      <c r="BR414" s="43"/>
      <c r="BS414" s="9"/>
      <c r="BT414" s="11"/>
      <c r="BU414" s="25"/>
      <c r="BV414" s="25"/>
      <c r="BW414" s="25"/>
      <c r="BX414" s="25"/>
      <c r="BY414" s="25"/>
      <c r="BZ414" s="25"/>
      <c r="CA414" s="25"/>
      <c r="CB414" s="25"/>
    </row>
    <row r="415" spans="2:80" x14ac:dyDescent="0.2">
      <c r="B415" s="25"/>
      <c r="C415" s="1"/>
      <c r="D415" s="1"/>
      <c r="E415" s="1"/>
      <c r="F415" s="2"/>
      <c r="G415" s="6"/>
      <c r="H415" s="2"/>
      <c r="I415" s="2"/>
      <c r="J415" s="3"/>
      <c r="K415" s="3"/>
      <c r="L415" s="1"/>
      <c r="M415" s="1"/>
      <c r="N415" s="1"/>
      <c r="O415" s="40"/>
      <c r="P415" s="40"/>
      <c r="Q415" s="1"/>
      <c r="R415" s="1"/>
      <c r="S415" s="2"/>
      <c r="T415" s="3"/>
      <c r="U415" s="7"/>
      <c r="V415" s="7"/>
      <c r="W415" s="7"/>
      <c r="X415" s="40"/>
      <c r="Y415" s="1"/>
      <c r="Z415" s="1"/>
      <c r="AA415" s="2"/>
      <c r="AB415" s="6"/>
      <c r="AC415" s="2"/>
      <c r="AD415" s="40"/>
      <c r="AE415" s="1"/>
      <c r="AF415" s="2"/>
      <c r="AG415" s="9"/>
      <c r="AH415" s="12"/>
      <c r="AI415" s="12"/>
      <c r="AJ415" s="42"/>
      <c r="AK415" s="11"/>
      <c r="AL415" s="9"/>
      <c r="AM415" s="11"/>
      <c r="AN415" s="9"/>
      <c r="AO415" s="9"/>
      <c r="AP415" s="9"/>
      <c r="AQ415" s="50"/>
      <c r="AR415" s="11"/>
      <c r="AS415" s="49"/>
      <c r="AT415" s="12"/>
      <c r="AU415" s="9"/>
      <c r="AV415" s="9"/>
      <c r="AW415" s="9"/>
      <c r="AX415" s="9"/>
      <c r="AY415" s="12"/>
      <c r="AZ415" s="49"/>
      <c r="BA415" s="12"/>
      <c r="BB415" s="9"/>
      <c r="BC415" s="9"/>
      <c r="BD415" s="9"/>
      <c r="BE415" s="9"/>
      <c r="BF415" s="12"/>
      <c r="BG415" s="49"/>
      <c r="BH415" s="12"/>
      <c r="BI415" s="9"/>
      <c r="BJ415" s="9"/>
      <c r="BK415" s="9"/>
      <c r="BL415" s="50"/>
      <c r="BM415" s="12"/>
      <c r="BN415" s="11"/>
      <c r="BO415" s="9"/>
      <c r="BP415" s="11"/>
      <c r="BQ415" s="9"/>
      <c r="BR415" s="43"/>
      <c r="BS415" s="9"/>
      <c r="BT415" s="11"/>
      <c r="BU415" s="25"/>
      <c r="BV415" s="25"/>
      <c r="BW415" s="25"/>
      <c r="BX415" s="25"/>
      <c r="BY415" s="25"/>
      <c r="BZ415" s="25"/>
      <c r="CA415" s="25"/>
      <c r="CB415" s="25"/>
    </row>
    <row r="416" spans="2:80" x14ac:dyDescent="0.2">
      <c r="B416" s="25"/>
      <c r="C416" s="1"/>
      <c r="D416" s="1"/>
      <c r="E416" s="1"/>
      <c r="F416" s="2"/>
      <c r="G416" s="6"/>
      <c r="H416" s="2"/>
      <c r="I416" s="2"/>
      <c r="J416" s="3"/>
      <c r="K416" s="3"/>
      <c r="L416" s="1"/>
      <c r="M416" s="1"/>
      <c r="N416" s="1"/>
      <c r="O416" s="40"/>
      <c r="P416" s="40"/>
      <c r="Q416" s="1"/>
      <c r="R416" s="1"/>
      <c r="S416" s="2"/>
      <c r="T416" s="3"/>
      <c r="U416" s="7"/>
      <c r="V416" s="7"/>
      <c r="W416" s="7"/>
      <c r="X416" s="40"/>
      <c r="Y416" s="1"/>
      <c r="Z416" s="1"/>
      <c r="AA416" s="2"/>
      <c r="AB416" s="6"/>
      <c r="AC416" s="2"/>
      <c r="AD416" s="40"/>
      <c r="AE416" s="1"/>
      <c r="AF416" s="2"/>
      <c r="AG416" s="9"/>
      <c r="AH416" s="12"/>
      <c r="AI416" s="12"/>
      <c r="AJ416" s="42"/>
      <c r="AK416" s="11"/>
      <c r="AL416" s="9"/>
      <c r="AM416" s="11"/>
      <c r="AN416" s="9"/>
      <c r="AO416" s="9"/>
      <c r="AP416" s="9"/>
      <c r="AQ416" s="50"/>
      <c r="AR416" s="11"/>
      <c r="AS416" s="49"/>
      <c r="AT416" s="12"/>
      <c r="AU416" s="9"/>
      <c r="AV416" s="9"/>
      <c r="AW416" s="9"/>
      <c r="AX416" s="9"/>
      <c r="AY416" s="12"/>
      <c r="AZ416" s="49"/>
      <c r="BA416" s="12"/>
      <c r="BB416" s="9"/>
      <c r="BC416" s="9"/>
      <c r="BD416" s="9"/>
      <c r="BE416" s="9"/>
      <c r="BF416" s="12"/>
      <c r="BG416" s="49"/>
      <c r="BH416" s="12"/>
      <c r="BI416" s="9"/>
      <c r="BJ416" s="9"/>
      <c r="BK416" s="9"/>
      <c r="BL416" s="50"/>
      <c r="BM416" s="12"/>
      <c r="BN416" s="11"/>
      <c r="BO416" s="9"/>
      <c r="BP416" s="11"/>
      <c r="BQ416" s="9"/>
      <c r="BR416" s="43"/>
      <c r="BS416" s="9"/>
      <c r="BT416" s="11"/>
      <c r="BU416" s="25"/>
      <c r="BV416" s="25"/>
      <c r="BW416" s="25"/>
      <c r="BX416" s="25"/>
      <c r="BY416" s="25"/>
      <c r="BZ416" s="25"/>
      <c r="CA416" s="25"/>
      <c r="CB416" s="25"/>
    </row>
    <row r="417" spans="2:80" x14ac:dyDescent="0.2">
      <c r="B417" s="25"/>
      <c r="C417" s="1"/>
      <c r="D417" s="1"/>
      <c r="E417" s="1"/>
      <c r="F417" s="2"/>
      <c r="G417" s="6"/>
      <c r="H417" s="2"/>
      <c r="I417" s="2"/>
      <c r="J417" s="3"/>
      <c r="K417" s="3"/>
      <c r="L417" s="1"/>
      <c r="M417" s="1"/>
      <c r="N417" s="1"/>
      <c r="O417" s="40"/>
      <c r="P417" s="40"/>
      <c r="Q417" s="1"/>
      <c r="R417" s="1"/>
      <c r="S417" s="2"/>
      <c r="T417" s="3"/>
      <c r="U417" s="7"/>
      <c r="V417" s="7"/>
      <c r="W417" s="7"/>
      <c r="X417" s="40"/>
      <c r="Y417" s="1"/>
      <c r="Z417" s="1"/>
      <c r="AA417" s="2"/>
      <c r="AB417" s="6"/>
      <c r="AC417" s="2"/>
      <c r="AD417" s="40"/>
      <c r="AE417" s="1"/>
      <c r="AF417" s="2"/>
      <c r="AG417" s="9"/>
      <c r="AH417" s="12"/>
      <c r="AI417" s="12"/>
      <c r="AJ417" s="42"/>
      <c r="AK417" s="11"/>
      <c r="AL417" s="9"/>
      <c r="AM417" s="11"/>
      <c r="AN417" s="9"/>
      <c r="AO417" s="9"/>
      <c r="AP417" s="9"/>
      <c r="AQ417" s="50"/>
      <c r="AR417" s="11"/>
      <c r="AS417" s="49"/>
      <c r="AT417" s="12"/>
      <c r="AU417" s="9"/>
      <c r="AV417" s="9"/>
      <c r="AW417" s="9"/>
      <c r="AX417" s="9"/>
      <c r="AY417" s="12"/>
      <c r="AZ417" s="49"/>
      <c r="BA417" s="12"/>
      <c r="BB417" s="9"/>
      <c r="BC417" s="9"/>
      <c r="BD417" s="9"/>
      <c r="BE417" s="9"/>
      <c r="BF417" s="12"/>
      <c r="BG417" s="49"/>
      <c r="BH417" s="12"/>
      <c r="BI417" s="9"/>
      <c r="BJ417" s="9"/>
      <c r="BK417" s="9"/>
      <c r="BL417" s="50"/>
      <c r="BM417" s="12"/>
      <c r="BN417" s="11"/>
      <c r="BO417" s="9"/>
      <c r="BP417" s="11"/>
      <c r="BQ417" s="9"/>
      <c r="BR417" s="43"/>
      <c r="BS417" s="9"/>
      <c r="BT417" s="11"/>
      <c r="BU417" s="25"/>
      <c r="BV417" s="25"/>
      <c r="BW417" s="25"/>
      <c r="BX417" s="25"/>
      <c r="BY417" s="25"/>
      <c r="BZ417" s="25"/>
      <c r="CA417" s="25"/>
      <c r="CB417" s="25"/>
    </row>
    <row r="418" spans="2:80" x14ac:dyDescent="0.2">
      <c r="B418" s="25"/>
      <c r="C418" s="1"/>
      <c r="D418" s="1"/>
      <c r="E418" s="1"/>
      <c r="F418" s="2"/>
      <c r="G418" s="6"/>
      <c r="H418" s="2"/>
      <c r="I418" s="2"/>
      <c r="J418" s="3"/>
      <c r="K418" s="3"/>
      <c r="L418" s="1"/>
      <c r="M418" s="1"/>
      <c r="N418" s="1"/>
      <c r="O418" s="40"/>
      <c r="P418" s="40"/>
      <c r="Q418" s="1"/>
      <c r="R418" s="1"/>
      <c r="S418" s="2"/>
      <c r="T418" s="3"/>
      <c r="U418" s="7"/>
      <c r="V418" s="7"/>
      <c r="W418" s="7"/>
      <c r="X418" s="40"/>
      <c r="Y418" s="1"/>
      <c r="Z418" s="1"/>
      <c r="AA418" s="2"/>
      <c r="AB418" s="6"/>
      <c r="AC418" s="2"/>
      <c r="AD418" s="40"/>
      <c r="AE418" s="1"/>
      <c r="AF418" s="2"/>
      <c r="AG418" s="9"/>
      <c r="AH418" s="12"/>
      <c r="AI418" s="12"/>
      <c r="AJ418" s="42"/>
      <c r="AK418" s="11"/>
      <c r="AL418" s="9"/>
      <c r="AM418" s="11"/>
      <c r="AN418" s="9"/>
      <c r="AO418" s="9"/>
      <c r="AP418" s="9"/>
      <c r="AQ418" s="50"/>
      <c r="AR418" s="11"/>
      <c r="AS418" s="49"/>
      <c r="AT418" s="12"/>
      <c r="AU418" s="9"/>
      <c r="AV418" s="9"/>
      <c r="AW418" s="9"/>
      <c r="AX418" s="9"/>
      <c r="AY418" s="12"/>
      <c r="AZ418" s="49"/>
      <c r="BA418" s="12"/>
      <c r="BB418" s="9"/>
      <c r="BC418" s="9"/>
      <c r="BD418" s="9"/>
      <c r="BE418" s="9"/>
      <c r="BF418" s="12"/>
      <c r="BG418" s="49"/>
      <c r="BH418" s="12"/>
      <c r="BI418" s="9"/>
      <c r="BJ418" s="9"/>
      <c r="BK418" s="9"/>
      <c r="BL418" s="50"/>
      <c r="BM418" s="12"/>
      <c r="BN418" s="11"/>
      <c r="BO418" s="9"/>
      <c r="BP418" s="11"/>
      <c r="BQ418" s="9"/>
      <c r="BR418" s="43"/>
      <c r="BS418" s="9"/>
      <c r="BT418" s="11"/>
      <c r="BU418" s="25"/>
      <c r="BV418" s="25"/>
      <c r="BW418" s="25"/>
      <c r="BX418" s="25"/>
      <c r="BY418" s="25"/>
      <c r="BZ418" s="25"/>
      <c r="CA418" s="25"/>
      <c r="CB418" s="25"/>
    </row>
    <row r="419" spans="2:80" x14ac:dyDescent="0.2">
      <c r="B419" s="25"/>
      <c r="C419" s="1"/>
      <c r="D419" s="1"/>
      <c r="E419" s="1"/>
      <c r="F419" s="2"/>
      <c r="G419" s="6"/>
      <c r="H419" s="2"/>
      <c r="I419" s="2"/>
      <c r="J419" s="3"/>
      <c r="K419" s="3"/>
      <c r="L419" s="1"/>
      <c r="M419" s="1"/>
      <c r="N419" s="1"/>
      <c r="O419" s="40"/>
      <c r="P419" s="40"/>
      <c r="Q419" s="1"/>
      <c r="R419" s="1"/>
      <c r="S419" s="2"/>
      <c r="T419" s="3"/>
      <c r="U419" s="7"/>
      <c r="V419" s="7"/>
      <c r="W419" s="7"/>
      <c r="X419" s="40"/>
      <c r="Y419" s="1"/>
      <c r="Z419" s="1"/>
      <c r="AA419" s="2"/>
      <c r="AB419" s="6"/>
      <c r="AC419" s="2"/>
      <c r="AD419" s="40"/>
      <c r="AE419" s="1"/>
      <c r="AF419" s="2"/>
      <c r="AG419" s="9"/>
      <c r="AH419" s="12"/>
      <c r="AI419" s="12"/>
      <c r="AJ419" s="42"/>
      <c r="AK419" s="11"/>
      <c r="AL419" s="9"/>
      <c r="AM419" s="11"/>
      <c r="AN419" s="9"/>
      <c r="AO419" s="9"/>
      <c r="AP419" s="9"/>
      <c r="AQ419" s="50"/>
      <c r="AR419" s="11"/>
      <c r="AS419" s="49"/>
      <c r="AT419" s="12"/>
      <c r="AU419" s="9"/>
      <c r="AV419" s="9"/>
      <c r="AW419" s="9"/>
      <c r="AX419" s="9"/>
      <c r="AY419" s="12"/>
      <c r="AZ419" s="49"/>
      <c r="BA419" s="12"/>
      <c r="BB419" s="9"/>
      <c r="BC419" s="9"/>
      <c r="BD419" s="9"/>
      <c r="BE419" s="9"/>
      <c r="BF419" s="12"/>
      <c r="BG419" s="49"/>
      <c r="BH419" s="12"/>
      <c r="BI419" s="9"/>
      <c r="BJ419" s="9"/>
      <c r="BK419" s="9"/>
      <c r="BL419" s="50"/>
      <c r="BM419" s="12"/>
      <c r="BN419" s="11"/>
      <c r="BO419" s="9"/>
      <c r="BP419" s="11"/>
      <c r="BQ419" s="9"/>
      <c r="BR419" s="43"/>
      <c r="BS419" s="9"/>
      <c r="BT419" s="11"/>
      <c r="BU419" s="25"/>
      <c r="BV419" s="25"/>
      <c r="BW419" s="25"/>
      <c r="BX419" s="25"/>
      <c r="BY419" s="25"/>
      <c r="BZ419" s="25"/>
      <c r="CA419" s="25"/>
      <c r="CB419" s="25"/>
    </row>
    <row r="420" spans="2:80" x14ac:dyDescent="0.2">
      <c r="B420" s="25"/>
      <c r="C420" s="1"/>
      <c r="D420" s="1"/>
      <c r="E420" s="1"/>
      <c r="F420" s="2"/>
      <c r="G420" s="6"/>
      <c r="H420" s="2"/>
      <c r="I420" s="2"/>
      <c r="J420" s="3"/>
      <c r="K420" s="3"/>
      <c r="L420" s="1"/>
      <c r="M420" s="1"/>
      <c r="N420" s="1"/>
      <c r="O420" s="40"/>
      <c r="P420" s="40"/>
      <c r="Q420" s="1"/>
      <c r="R420" s="1"/>
      <c r="S420" s="2"/>
      <c r="T420" s="3"/>
      <c r="U420" s="7"/>
      <c r="V420" s="7"/>
      <c r="W420" s="7"/>
      <c r="X420" s="40"/>
      <c r="Y420" s="1"/>
      <c r="Z420" s="1"/>
      <c r="AA420" s="2"/>
      <c r="AB420" s="6"/>
      <c r="AC420" s="2"/>
      <c r="AD420" s="40"/>
      <c r="AE420" s="1"/>
      <c r="AF420" s="2"/>
      <c r="AG420" s="9"/>
      <c r="AH420" s="12"/>
      <c r="AI420" s="12"/>
      <c r="AJ420" s="42"/>
      <c r="AK420" s="11"/>
      <c r="AL420" s="9"/>
      <c r="AM420" s="11"/>
      <c r="AN420" s="9"/>
      <c r="AO420" s="9"/>
      <c r="AP420" s="9"/>
      <c r="AQ420" s="50"/>
      <c r="AR420" s="11"/>
      <c r="AS420" s="49"/>
      <c r="AT420" s="12"/>
      <c r="AU420" s="9"/>
      <c r="AV420" s="9"/>
      <c r="AW420" s="9"/>
      <c r="AX420" s="9"/>
      <c r="AY420" s="12"/>
      <c r="AZ420" s="49"/>
      <c r="BA420" s="12"/>
      <c r="BB420" s="9"/>
      <c r="BC420" s="9"/>
      <c r="BD420" s="9"/>
      <c r="BE420" s="9"/>
      <c r="BF420" s="12"/>
      <c r="BG420" s="49"/>
      <c r="BH420" s="12"/>
      <c r="BI420" s="9"/>
      <c r="BJ420" s="9"/>
      <c r="BK420" s="9"/>
      <c r="BL420" s="50"/>
      <c r="BM420" s="12"/>
      <c r="BN420" s="11"/>
      <c r="BO420" s="9"/>
      <c r="BP420" s="11"/>
      <c r="BQ420" s="9"/>
      <c r="BR420" s="43"/>
      <c r="BS420" s="9"/>
      <c r="BT420" s="11"/>
      <c r="BU420" s="25"/>
      <c r="BV420" s="25"/>
      <c r="BW420" s="25"/>
      <c r="BX420" s="25"/>
      <c r="BY420" s="25"/>
      <c r="BZ420" s="25"/>
      <c r="CA420" s="25"/>
      <c r="CB420" s="25"/>
    </row>
    <row r="421" spans="2:80" x14ac:dyDescent="0.2">
      <c r="B421" s="25"/>
      <c r="C421" s="1"/>
      <c r="D421" s="1"/>
      <c r="E421" s="1"/>
      <c r="F421" s="2"/>
      <c r="G421" s="6"/>
      <c r="H421" s="2"/>
      <c r="I421" s="2"/>
      <c r="J421" s="3"/>
      <c r="K421" s="3"/>
      <c r="L421" s="1"/>
      <c r="M421" s="1"/>
      <c r="N421" s="1"/>
      <c r="O421" s="40"/>
      <c r="P421" s="40"/>
      <c r="Q421" s="1"/>
      <c r="R421" s="1"/>
      <c r="S421" s="2"/>
      <c r="T421" s="3"/>
      <c r="U421" s="7"/>
      <c r="V421" s="7"/>
      <c r="W421" s="7"/>
      <c r="X421" s="40"/>
      <c r="Y421" s="1"/>
      <c r="Z421" s="1"/>
      <c r="AA421" s="2"/>
      <c r="AB421" s="6"/>
      <c r="AC421" s="2"/>
      <c r="AD421" s="40"/>
      <c r="AE421" s="1"/>
      <c r="AF421" s="2"/>
      <c r="AG421" s="9"/>
      <c r="AH421" s="12"/>
      <c r="AI421" s="12"/>
      <c r="AJ421" s="42"/>
      <c r="AK421" s="11"/>
      <c r="AL421" s="9"/>
      <c r="AM421" s="11"/>
      <c r="AN421" s="9"/>
      <c r="AO421" s="9"/>
      <c r="AP421" s="9"/>
      <c r="AQ421" s="50"/>
      <c r="AR421" s="11"/>
      <c r="AS421" s="49"/>
      <c r="AT421" s="12"/>
      <c r="AU421" s="9"/>
      <c r="AV421" s="9"/>
      <c r="AW421" s="9"/>
      <c r="AX421" s="9"/>
      <c r="AY421" s="12"/>
      <c r="AZ421" s="49"/>
      <c r="BA421" s="12"/>
      <c r="BB421" s="9"/>
      <c r="BC421" s="9"/>
      <c r="BD421" s="9"/>
      <c r="BE421" s="9"/>
      <c r="BF421" s="12"/>
      <c r="BG421" s="49"/>
      <c r="BH421" s="12"/>
      <c r="BI421" s="9"/>
      <c r="BJ421" s="9"/>
      <c r="BK421" s="9"/>
      <c r="BL421" s="50"/>
      <c r="BM421" s="12"/>
      <c r="BN421" s="11"/>
      <c r="BO421" s="9"/>
      <c r="BP421" s="11"/>
      <c r="BQ421" s="9"/>
      <c r="BR421" s="43"/>
      <c r="BS421" s="9"/>
      <c r="BT421" s="11"/>
      <c r="BU421" s="25"/>
      <c r="BV421" s="25"/>
      <c r="BW421" s="25"/>
      <c r="BX421" s="25"/>
      <c r="BY421" s="25"/>
      <c r="BZ421" s="25"/>
      <c r="CA421" s="25"/>
      <c r="CB421" s="25"/>
    </row>
    <row r="422" spans="2:80" x14ac:dyDescent="0.2">
      <c r="B422" s="25"/>
      <c r="C422" s="1"/>
      <c r="D422" s="1"/>
      <c r="E422" s="1"/>
      <c r="F422" s="2"/>
      <c r="G422" s="6"/>
      <c r="H422" s="2"/>
      <c r="I422" s="2"/>
      <c r="J422" s="3"/>
      <c r="K422" s="3"/>
      <c r="L422" s="1"/>
      <c r="M422" s="1"/>
      <c r="N422" s="1"/>
      <c r="O422" s="40"/>
      <c r="P422" s="40"/>
      <c r="Q422" s="1"/>
      <c r="R422" s="1"/>
      <c r="S422" s="2"/>
      <c r="T422" s="3"/>
      <c r="U422" s="7"/>
      <c r="V422" s="7"/>
      <c r="W422" s="7"/>
      <c r="X422" s="40"/>
      <c r="Y422" s="1"/>
      <c r="Z422" s="1"/>
      <c r="AA422" s="2"/>
      <c r="AB422" s="6"/>
      <c r="AC422" s="2"/>
      <c r="AD422" s="40"/>
      <c r="AE422" s="1"/>
      <c r="AF422" s="2"/>
      <c r="AG422" s="9"/>
      <c r="AH422" s="12"/>
      <c r="AI422" s="12"/>
      <c r="AJ422" s="42"/>
      <c r="AK422" s="11"/>
      <c r="AL422" s="9"/>
      <c r="AM422" s="11"/>
      <c r="AN422" s="9"/>
      <c r="AO422" s="9"/>
      <c r="AP422" s="9"/>
      <c r="AQ422" s="50"/>
      <c r="AR422" s="11"/>
      <c r="AS422" s="49"/>
      <c r="AT422" s="12"/>
      <c r="AU422" s="9"/>
      <c r="AV422" s="9"/>
      <c r="AW422" s="9"/>
      <c r="AX422" s="9"/>
      <c r="AY422" s="12"/>
      <c r="AZ422" s="49"/>
      <c r="BA422" s="12"/>
      <c r="BB422" s="9"/>
      <c r="BC422" s="9"/>
      <c r="BD422" s="9"/>
      <c r="BE422" s="9"/>
      <c r="BF422" s="12"/>
      <c r="BG422" s="49"/>
      <c r="BH422" s="12"/>
      <c r="BI422" s="9"/>
      <c r="BJ422" s="9"/>
      <c r="BK422" s="9"/>
      <c r="BL422" s="50"/>
      <c r="BM422" s="12"/>
      <c r="BN422" s="11"/>
      <c r="BO422" s="9"/>
      <c r="BP422" s="11"/>
      <c r="BQ422" s="9"/>
      <c r="BR422" s="43"/>
      <c r="BS422" s="9"/>
      <c r="BT422" s="11"/>
      <c r="BU422" s="25"/>
      <c r="BV422" s="25"/>
      <c r="BW422" s="25"/>
      <c r="BX422" s="25"/>
      <c r="BY422" s="25"/>
      <c r="BZ422" s="25"/>
      <c r="CA422" s="25"/>
      <c r="CB422" s="25"/>
    </row>
    <row r="423" spans="2:80" x14ac:dyDescent="0.2">
      <c r="B423" s="25"/>
      <c r="C423" s="1"/>
      <c r="D423" s="1"/>
      <c r="E423" s="1"/>
      <c r="F423" s="2"/>
      <c r="G423" s="6"/>
      <c r="H423" s="2"/>
      <c r="I423" s="2"/>
      <c r="J423" s="3"/>
      <c r="K423" s="3"/>
      <c r="L423" s="1"/>
      <c r="M423" s="1"/>
      <c r="N423" s="1"/>
      <c r="O423" s="40"/>
      <c r="P423" s="40"/>
      <c r="Q423" s="1"/>
      <c r="R423" s="1"/>
      <c r="S423" s="2"/>
      <c r="T423" s="3"/>
      <c r="U423" s="7"/>
      <c r="V423" s="7"/>
      <c r="W423" s="7"/>
      <c r="X423" s="40"/>
      <c r="Y423" s="1"/>
      <c r="Z423" s="1"/>
      <c r="AA423" s="2"/>
      <c r="AB423" s="6"/>
      <c r="AC423" s="2"/>
      <c r="AD423" s="40"/>
      <c r="AE423" s="1"/>
      <c r="AF423" s="2"/>
      <c r="AG423" s="9"/>
      <c r="AH423" s="12"/>
      <c r="AI423" s="12"/>
      <c r="AJ423" s="42"/>
      <c r="AK423" s="11"/>
      <c r="AL423" s="9"/>
      <c r="AM423" s="11"/>
      <c r="AN423" s="9"/>
      <c r="AO423" s="9"/>
      <c r="AP423" s="9"/>
      <c r="AQ423" s="50"/>
      <c r="AR423" s="11"/>
      <c r="AS423" s="49"/>
      <c r="AT423" s="12"/>
      <c r="AU423" s="9"/>
      <c r="AV423" s="9"/>
      <c r="AW423" s="9"/>
      <c r="AX423" s="9"/>
      <c r="AY423" s="12"/>
      <c r="AZ423" s="49"/>
      <c r="BA423" s="12"/>
      <c r="BB423" s="9"/>
      <c r="BC423" s="9"/>
      <c r="BD423" s="9"/>
      <c r="BE423" s="9"/>
      <c r="BF423" s="12"/>
      <c r="BG423" s="49"/>
      <c r="BH423" s="12"/>
      <c r="BI423" s="9"/>
      <c r="BJ423" s="9"/>
      <c r="BK423" s="9"/>
      <c r="BL423" s="50"/>
      <c r="BM423" s="12"/>
      <c r="BN423" s="11"/>
      <c r="BO423" s="9"/>
      <c r="BP423" s="11"/>
      <c r="BQ423" s="9"/>
      <c r="BR423" s="43"/>
      <c r="BS423" s="9"/>
      <c r="BT423" s="11"/>
      <c r="BU423" s="25"/>
      <c r="BV423" s="25"/>
      <c r="BW423" s="25"/>
      <c r="BX423" s="25"/>
      <c r="BY423" s="25"/>
      <c r="BZ423" s="25"/>
      <c r="CA423" s="25"/>
      <c r="CB423" s="25"/>
    </row>
    <row r="424" spans="2:80" x14ac:dyDescent="0.2">
      <c r="B424" s="25"/>
      <c r="C424" s="1"/>
      <c r="D424" s="1"/>
      <c r="E424" s="1"/>
      <c r="F424" s="2"/>
      <c r="G424" s="6"/>
      <c r="H424" s="2"/>
      <c r="I424" s="2"/>
      <c r="J424" s="3"/>
      <c r="K424" s="3"/>
      <c r="L424" s="1"/>
      <c r="M424" s="1"/>
      <c r="N424" s="1"/>
      <c r="O424" s="40"/>
      <c r="P424" s="40"/>
      <c r="Q424" s="1"/>
      <c r="R424" s="1"/>
      <c r="S424" s="2"/>
      <c r="T424" s="3"/>
      <c r="U424" s="7"/>
      <c r="V424" s="7"/>
      <c r="W424" s="7"/>
      <c r="X424" s="40"/>
      <c r="Y424" s="1"/>
      <c r="Z424" s="1"/>
      <c r="AA424" s="2"/>
      <c r="AB424" s="6"/>
      <c r="AC424" s="2"/>
      <c r="AD424" s="40"/>
      <c r="AE424" s="1"/>
      <c r="AF424" s="2"/>
      <c r="AG424" s="9"/>
      <c r="AH424" s="12"/>
      <c r="AI424" s="12"/>
      <c r="AJ424" s="42"/>
      <c r="AK424" s="11"/>
      <c r="AL424" s="9"/>
      <c r="AM424" s="11"/>
      <c r="AN424" s="9"/>
      <c r="AO424" s="9"/>
      <c r="AP424" s="9"/>
      <c r="AQ424" s="50"/>
      <c r="AR424" s="11"/>
      <c r="AS424" s="49"/>
      <c r="AT424" s="12"/>
      <c r="AU424" s="9"/>
      <c r="AV424" s="9"/>
      <c r="AW424" s="9"/>
      <c r="AX424" s="9"/>
      <c r="AY424" s="12"/>
      <c r="AZ424" s="49"/>
      <c r="BA424" s="12"/>
      <c r="BB424" s="9"/>
      <c r="BC424" s="9"/>
      <c r="BD424" s="9"/>
      <c r="BE424" s="9"/>
      <c r="BF424" s="12"/>
      <c r="BG424" s="49"/>
      <c r="BH424" s="12"/>
      <c r="BI424" s="9"/>
      <c r="BJ424" s="9"/>
      <c r="BK424" s="9"/>
      <c r="BL424" s="50"/>
      <c r="BM424" s="12"/>
      <c r="BN424" s="11"/>
      <c r="BO424" s="9"/>
      <c r="BP424" s="11"/>
      <c r="BQ424" s="9"/>
      <c r="BR424" s="43"/>
      <c r="BS424" s="9"/>
      <c r="BT424" s="11"/>
      <c r="BU424" s="25"/>
      <c r="BV424" s="25"/>
      <c r="BW424" s="25"/>
      <c r="BX424" s="25"/>
      <c r="BY424" s="25"/>
      <c r="BZ424" s="25"/>
      <c r="CA424" s="25"/>
      <c r="CB424" s="25"/>
    </row>
    <row r="425" spans="2:80" x14ac:dyDescent="0.2">
      <c r="B425" s="25"/>
      <c r="C425" s="1"/>
      <c r="D425" s="1"/>
      <c r="E425" s="1"/>
      <c r="F425" s="2"/>
      <c r="G425" s="6"/>
      <c r="H425" s="2"/>
      <c r="I425" s="2"/>
      <c r="J425" s="3"/>
      <c r="K425" s="3"/>
      <c r="L425" s="1"/>
      <c r="M425" s="1"/>
      <c r="N425" s="1"/>
      <c r="O425" s="40"/>
      <c r="P425" s="40"/>
      <c r="Q425" s="1"/>
      <c r="R425" s="1"/>
      <c r="S425" s="2"/>
      <c r="T425" s="3"/>
      <c r="U425" s="7"/>
      <c r="V425" s="7"/>
      <c r="W425" s="7"/>
      <c r="X425" s="40"/>
      <c r="Y425" s="1"/>
      <c r="Z425" s="1"/>
      <c r="AA425" s="2"/>
      <c r="AB425" s="6"/>
      <c r="AC425" s="2"/>
      <c r="AD425" s="40"/>
      <c r="AE425" s="1"/>
      <c r="AF425" s="2"/>
      <c r="AG425" s="9"/>
      <c r="AH425" s="12"/>
      <c r="AI425" s="12"/>
      <c r="AJ425" s="42"/>
      <c r="AK425" s="11"/>
      <c r="AL425" s="9"/>
      <c r="AM425" s="11"/>
      <c r="AN425" s="9"/>
      <c r="AO425" s="9"/>
      <c r="AP425" s="9"/>
      <c r="AQ425" s="50"/>
      <c r="AR425" s="11"/>
      <c r="AS425" s="49"/>
      <c r="AT425" s="12"/>
      <c r="AU425" s="9"/>
      <c r="AV425" s="9"/>
      <c r="AW425" s="9"/>
      <c r="AX425" s="9"/>
      <c r="AY425" s="12"/>
      <c r="AZ425" s="49"/>
      <c r="BA425" s="12"/>
      <c r="BB425" s="9"/>
      <c r="BC425" s="9"/>
      <c r="BD425" s="9"/>
      <c r="BE425" s="9"/>
      <c r="BF425" s="12"/>
      <c r="BG425" s="49"/>
      <c r="BH425" s="12"/>
      <c r="BI425" s="9"/>
      <c r="BJ425" s="9"/>
      <c r="BK425" s="9"/>
      <c r="BL425" s="50"/>
      <c r="BM425" s="12"/>
      <c r="BN425" s="11"/>
      <c r="BO425" s="9"/>
      <c r="BP425" s="11"/>
      <c r="BQ425" s="9"/>
      <c r="BR425" s="43"/>
      <c r="BS425" s="9"/>
      <c r="BT425" s="11"/>
      <c r="BU425" s="25"/>
      <c r="BV425" s="25"/>
      <c r="BW425" s="25"/>
      <c r="BX425" s="25"/>
      <c r="BY425" s="25"/>
      <c r="BZ425" s="25"/>
      <c r="CA425" s="25"/>
      <c r="CB425" s="25"/>
    </row>
    <row r="426" spans="2:80" x14ac:dyDescent="0.2">
      <c r="B426" s="25"/>
      <c r="C426" s="1"/>
      <c r="D426" s="1"/>
      <c r="E426" s="1"/>
      <c r="F426" s="2"/>
      <c r="G426" s="6"/>
      <c r="H426" s="2"/>
      <c r="I426" s="2"/>
      <c r="J426" s="3"/>
      <c r="K426" s="3"/>
      <c r="L426" s="1"/>
      <c r="M426" s="1"/>
      <c r="N426" s="1"/>
      <c r="O426" s="40"/>
      <c r="P426" s="40"/>
      <c r="Q426" s="1"/>
      <c r="R426" s="1"/>
      <c r="S426" s="2"/>
      <c r="T426" s="3"/>
      <c r="U426" s="7"/>
      <c r="V426" s="7"/>
      <c r="W426" s="7"/>
      <c r="X426" s="40"/>
      <c r="Y426" s="1"/>
      <c r="Z426" s="1"/>
      <c r="AA426" s="2"/>
      <c r="AB426" s="6"/>
      <c r="AC426" s="2"/>
      <c r="AD426" s="40"/>
      <c r="AE426" s="1"/>
      <c r="AF426" s="2"/>
      <c r="AG426" s="9"/>
      <c r="AH426" s="12"/>
      <c r="AI426" s="12"/>
      <c r="AJ426" s="42"/>
      <c r="AK426" s="11"/>
      <c r="AL426" s="9"/>
      <c r="AM426" s="11"/>
      <c r="AN426" s="9"/>
      <c r="AO426" s="9"/>
      <c r="AP426" s="9"/>
      <c r="AQ426" s="50"/>
      <c r="AR426" s="11"/>
      <c r="AS426" s="49"/>
      <c r="AT426" s="12"/>
      <c r="AU426" s="9"/>
      <c r="AV426" s="9"/>
      <c r="AW426" s="9"/>
      <c r="AX426" s="9"/>
      <c r="AY426" s="12"/>
      <c r="AZ426" s="49"/>
      <c r="BA426" s="12"/>
      <c r="BB426" s="9"/>
      <c r="BC426" s="9"/>
      <c r="BD426" s="9"/>
      <c r="BE426" s="9"/>
      <c r="BF426" s="12"/>
      <c r="BG426" s="49"/>
      <c r="BH426" s="12"/>
      <c r="BI426" s="9"/>
      <c r="BJ426" s="9"/>
      <c r="BK426" s="9"/>
      <c r="BL426" s="50"/>
      <c r="BM426" s="12"/>
      <c r="BN426" s="11"/>
      <c r="BO426" s="9"/>
      <c r="BP426" s="11"/>
      <c r="BQ426" s="9"/>
      <c r="BR426" s="43"/>
      <c r="BS426" s="9"/>
      <c r="BT426" s="11"/>
      <c r="BU426" s="25"/>
      <c r="BV426" s="25"/>
      <c r="BW426" s="25"/>
      <c r="BX426" s="25"/>
      <c r="BY426" s="25"/>
      <c r="BZ426" s="25"/>
      <c r="CA426" s="25"/>
      <c r="CB426" s="25"/>
    </row>
    <row r="427" spans="2:80" x14ac:dyDescent="0.2">
      <c r="B427" s="25"/>
      <c r="C427" s="1"/>
      <c r="D427" s="1"/>
      <c r="E427" s="1"/>
      <c r="F427" s="2"/>
      <c r="G427" s="6"/>
      <c r="H427" s="2"/>
      <c r="I427" s="2"/>
      <c r="J427" s="3"/>
      <c r="K427" s="3"/>
      <c r="L427" s="1"/>
      <c r="M427" s="1"/>
      <c r="N427" s="1"/>
      <c r="O427" s="40"/>
      <c r="P427" s="40"/>
      <c r="Q427" s="1"/>
      <c r="R427" s="1"/>
      <c r="S427" s="2"/>
      <c r="T427" s="3"/>
      <c r="U427" s="7"/>
      <c r="V427" s="7"/>
      <c r="W427" s="7"/>
      <c r="X427" s="40"/>
      <c r="Y427" s="1"/>
      <c r="Z427" s="1"/>
      <c r="AA427" s="2"/>
      <c r="AB427" s="6"/>
      <c r="AC427" s="2"/>
      <c r="AD427" s="40"/>
      <c r="AE427" s="1"/>
      <c r="AF427" s="2"/>
      <c r="AG427" s="9"/>
      <c r="AH427" s="12"/>
      <c r="AI427" s="12"/>
      <c r="AJ427" s="42"/>
      <c r="AK427" s="11"/>
      <c r="AL427" s="9"/>
      <c r="AM427" s="11"/>
      <c r="AN427" s="9"/>
      <c r="AO427" s="9"/>
      <c r="AP427" s="9"/>
      <c r="AQ427" s="50"/>
      <c r="AR427" s="11"/>
      <c r="AS427" s="49"/>
      <c r="AT427" s="12"/>
      <c r="AU427" s="9"/>
      <c r="AV427" s="9"/>
      <c r="AW427" s="9"/>
      <c r="AX427" s="9"/>
      <c r="AY427" s="12"/>
      <c r="AZ427" s="49"/>
      <c r="BA427" s="12"/>
      <c r="BB427" s="9"/>
      <c r="BC427" s="9"/>
      <c r="BD427" s="9"/>
      <c r="BE427" s="9"/>
      <c r="BF427" s="12"/>
      <c r="BG427" s="49"/>
      <c r="BH427" s="12"/>
      <c r="BI427" s="9"/>
      <c r="BJ427" s="9"/>
      <c r="BK427" s="9"/>
      <c r="BL427" s="50"/>
      <c r="BM427" s="12"/>
      <c r="BN427" s="11"/>
      <c r="BO427" s="9"/>
      <c r="BP427" s="11"/>
      <c r="BQ427" s="9"/>
      <c r="BR427" s="43"/>
      <c r="BS427" s="9"/>
      <c r="BT427" s="11"/>
      <c r="BU427" s="25"/>
      <c r="BV427" s="25"/>
      <c r="BW427" s="25"/>
      <c r="BX427" s="25"/>
      <c r="BY427" s="25"/>
      <c r="BZ427" s="25"/>
      <c r="CA427" s="25"/>
      <c r="CB427" s="25"/>
    </row>
    <row r="428" spans="2:80" x14ac:dyDescent="0.2">
      <c r="B428" s="25"/>
      <c r="C428" s="1"/>
      <c r="D428" s="1"/>
      <c r="E428" s="1"/>
      <c r="F428" s="2"/>
      <c r="G428" s="6"/>
      <c r="H428" s="2"/>
      <c r="I428" s="2"/>
      <c r="J428" s="3"/>
      <c r="K428" s="3"/>
      <c r="L428" s="1"/>
      <c r="M428" s="1"/>
      <c r="N428" s="1"/>
      <c r="O428" s="40"/>
      <c r="P428" s="40"/>
      <c r="Q428" s="1"/>
      <c r="R428" s="1"/>
      <c r="S428" s="2"/>
      <c r="T428" s="3"/>
      <c r="U428" s="7"/>
      <c r="V428" s="7"/>
      <c r="W428" s="7"/>
      <c r="X428" s="40"/>
      <c r="Y428" s="1"/>
      <c r="Z428" s="1"/>
      <c r="AA428" s="2"/>
      <c r="AB428" s="6"/>
      <c r="AC428" s="2"/>
      <c r="AD428" s="40"/>
      <c r="AE428" s="1"/>
      <c r="AF428" s="2"/>
      <c r="AG428" s="9"/>
      <c r="AH428" s="12"/>
      <c r="AI428" s="12"/>
      <c r="AJ428" s="42"/>
      <c r="AK428" s="11"/>
      <c r="AL428" s="9"/>
      <c r="AM428" s="11"/>
      <c r="AN428" s="9"/>
      <c r="AO428" s="9"/>
      <c r="AP428" s="9"/>
      <c r="AQ428" s="50"/>
      <c r="AR428" s="11"/>
      <c r="AS428" s="49"/>
      <c r="AT428" s="12"/>
      <c r="AU428" s="9"/>
      <c r="AV428" s="9"/>
      <c r="AW428" s="9"/>
      <c r="AX428" s="9"/>
      <c r="AY428" s="12"/>
      <c r="AZ428" s="49"/>
      <c r="BA428" s="12"/>
      <c r="BB428" s="9"/>
      <c r="BC428" s="9"/>
      <c r="BD428" s="9"/>
      <c r="BE428" s="9"/>
      <c r="BF428" s="12"/>
      <c r="BG428" s="49"/>
      <c r="BH428" s="12"/>
      <c r="BI428" s="9"/>
      <c r="BJ428" s="9"/>
      <c r="BK428" s="9"/>
      <c r="BL428" s="50"/>
      <c r="BM428" s="12"/>
      <c r="BN428" s="11"/>
      <c r="BO428" s="9"/>
      <c r="BP428" s="11"/>
      <c r="BQ428" s="9"/>
      <c r="BR428" s="43"/>
      <c r="BS428" s="9"/>
      <c r="BT428" s="11"/>
      <c r="BU428" s="25"/>
      <c r="BV428" s="25"/>
      <c r="BW428" s="25"/>
      <c r="BX428" s="25"/>
      <c r="BY428" s="25"/>
      <c r="BZ428" s="25"/>
      <c r="CA428" s="25"/>
      <c r="CB428" s="25"/>
    </row>
    <row r="429" spans="2:80" x14ac:dyDescent="0.2">
      <c r="B429" s="25"/>
      <c r="C429" s="1"/>
      <c r="D429" s="1"/>
      <c r="E429" s="1"/>
      <c r="F429" s="2"/>
      <c r="G429" s="6"/>
      <c r="H429" s="2"/>
      <c r="I429" s="2"/>
      <c r="J429" s="3"/>
      <c r="K429" s="3"/>
      <c r="L429" s="1"/>
      <c r="M429" s="1"/>
      <c r="N429" s="1"/>
      <c r="O429" s="40"/>
      <c r="P429" s="40"/>
      <c r="Q429" s="1"/>
      <c r="R429" s="1"/>
      <c r="S429" s="2"/>
      <c r="T429" s="3"/>
      <c r="U429" s="7"/>
      <c r="V429" s="7"/>
      <c r="W429" s="7"/>
      <c r="X429" s="40"/>
      <c r="Y429" s="1"/>
      <c r="Z429" s="1"/>
      <c r="AA429" s="2"/>
      <c r="AB429" s="6"/>
      <c r="AC429" s="2"/>
      <c r="AD429" s="40"/>
      <c r="AE429" s="1"/>
      <c r="AF429" s="2"/>
      <c r="AG429" s="9"/>
      <c r="AH429" s="12"/>
      <c r="AI429" s="12"/>
      <c r="AJ429" s="42"/>
      <c r="AK429" s="11"/>
      <c r="AL429" s="9"/>
      <c r="AM429" s="11"/>
      <c r="AN429" s="9"/>
      <c r="AO429" s="9"/>
      <c r="AP429" s="9"/>
      <c r="AQ429" s="50"/>
      <c r="AR429" s="11"/>
      <c r="AS429" s="49"/>
      <c r="AT429" s="12"/>
      <c r="AU429" s="9"/>
      <c r="AV429" s="9"/>
      <c r="AW429" s="9"/>
      <c r="AX429" s="9"/>
      <c r="AY429" s="12"/>
      <c r="AZ429" s="49"/>
      <c r="BA429" s="12"/>
      <c r="BB429" s="9"/>
      <c r="BC429" s="9"/>
      <c r="BD429" s="9"/>
      <c r="BE429" s="9"/>
      <c r="BF429" s="12"/>
      <c r="BG429" s="49"/>
      <c r="BH429" s="12"/>
      <c r="BI429" s="9"/>
      <c r="BJ429" s="9"/>
      <c r="BK429" s="9"/>
      <c r="BL429" s="50"/>
      <c r="BM429" s="12"/>
      <c r="BN429" s="11"/>
      <c r="BO429" s="9"/>
      <c r="BP429" s="11"/>
      <c r="BQ429" s="9"/>
      <c r="BR429" s="43"/>
      <c r="BS429" s="9"/>
      <c r="BT429" s="11"/>
      <c r="BU429" s="25"/>
      <c r="BV429" s="25"/>
      <c r="BW429" s="25"/>
      <c r="BX429" s="25"/>
      <c r="BY429" s="25"/>
      <c r="BZ429" s="25"/>
      <c r="CA429" s="25"/>
      <c r="CB429" s="25"/>
    </row>
    <row r="430" spans="2:80" x14ac:dyDescent="0.2">
      <c r="B430" s="25"/>
      <c r="C430" s="1"/>
      <c r="D430" s="1"/>
      <c r="E430" s="1"/>
      <c r="F430" s="2"/>
      <c r="G430" s="6"/>
      <c r="H430" s="2"/>
      <c r="I430" s="2"/>
      <c r="J430" s="3"/>
      <c r="K430" s="3"/>
      <c r="L430" s="1"/>
      <c r="M430" s="1"/>
      <c r="N430" s="1"/>
      <c r="O430" s="40"/>
      <c r="P430" s="40"/>
      <c r="Q430" s="1"/>
      <c r="R430" s="1"/>
      <c r="S430" s="2"/>
      <c r="T430" s="3"/>
      <c r="U430" s="7"/>
      <c r="V430" s="7"/>
      <c r="W430" s="7"/>
      <c r="X430" s="40"/>
      <c r="Y430" s="1"/>
      <c r="Z430" s="1"/>
      <c r="AA430" s="2"/>
      <c r="AB430" s="6"/>
      <c r="AC430" s="2"/>
      <c r="AD430" s="40"/>
      <c r="AE430" s="1"/>
      <c r="AF430" s="2"/>
      <c r="AG430" s="9"/>
      <c r="AH430" s="12"/>
      <c r="AI430" s="12"/>
      <c r="AJ430" s="42"/>
      <c r="AK430" s="11"/>
      <c r="AL430" s="9"/>
      <c r="AM430" s="11"/>
      <c r="AN430" s="9"/>
      <c r="AO430" s="9"/>
      <c r="AP430" s="9"/>
      <c r="AQ430" s="50"/>
      <c r="AR430" s="11"/>
      <c r="AS430" s="49"/>
      <c r="AT430" s="12"/>
      <c r="AU430" s="9"/>
      <c r="AV430" s="9"/>
      <c r="AW430" s="9"/>
      <c r="AX430" s="9"/>
      <c r="AY430" s="12"/>
      <c r="AZ430" s="49"/>
      <c r="BA430" s="12"/>
      <c r="BB430" s="9"/>
      <c r="BC430" s="9"/>
      <c r="BD430" s="9"/>
      <c r="BE430" s="9"/>
      <c r="BF430" s="12"/>
      <c r="BG430" s="49"/>
      <c r="BH430" s="12"/>
      <c r="BI430" s="9"/>
      <c r="BJ430" s="9"/>
      <c r="BK430" s="9"/>
      <c r="BL430" s="50"/>
      <c r="BM430" s="12"/>
      <c r="BN430" s="11"/>
      <c r="BO430" s="9"/>
      <c r="BP430" s="11"/>
      <c r="BQ430" s="9"/>
      <c r="BR430" s="43"/>
      <c r="BS430" s="9"/>
      <c r="BT430" s="11"/>
      <c r="BU430" s="25"/>
      <c r="BV430" s="25"/>
      <c r="BW430" s="25"/>
      <c r="BX430" s="25"/>
      <c r="BY430" s="25"/>
      <c r="BZ430" s="25"/>
      <c r="CA430" s="25"/>
      <c r="CB430" s="25"/>
    </row>
    <row r="431" spans="2:80" x14ac:dyDescent="0.2">
      <c r="B431" s="25"/>
      <c r="C431" s="1"/>
      <c r="D431" s="1"/>
      <c r="E431" s="1"/>
      <c r="F431" s="2"/>
      <c r="G431" s="6"/>
      <c r="H431" s="2"/>
      <c r="I431" s="2"/>
      <c r="J431" s="3"/>
      <c r="K431" s="3"/>
      <c r="L431" s="1"/>
      <c r="M431" s="1"/>
      <c r="N431" s="1"/>
      <c r="O431" s="40"/>
      <c r="P431" s="40"/>
      <c r="Q431" s="1"/>
      <c r="R431" s="1"/>
      <c r="S431" s="2"/>
      <c r="T431" s="3"/>
      <c r="U431" s="7"/>
      <c r="V431" s="7"/>
      <c r="W431" s="7"/>
      <c r="X431" s="40"/>
      <c r="Y431" s="1"/>
      <c r="Z431" s="1"/>
      <c r="AA431" s="2"/>
      <c r="AB431" s="6"/>
      <c r="AC431" s="2"/>
      <c r="AD431" s="40"/>
      <c r="AE431" s="1"/>
      <c r="AF431" s="2"/>
      <c r="AG431" s="9"/>
      <c r="AH431" s="12"/>
      <c r="AI431" s="12"/>
      <c r="AJ431" s="42"/>
      <c r="AK431" s="11"/>
      <c r="AL431" s="9"/>
      <c r="AM431" s="11"/>
      <c r="AN431" s="9"/>
      <c r="AO431" s="9"/>
      <c r="AP431" s="9"/>
      <c r="AQ431" s="50"/>
      <c r="AR431" s="11"/>
      <c r="AS431" s="49"/>
      <c r="AT431" s="12"/>
      <c r="AU431" s="9"/>
      <c r="AV431" s="9"/>
      <c r="AW431" s="9"/>
      <c r="AX431" s="9"/>
      <c r="AY431" s="12"/>
      <c r="AZ431" s="49"/>
      <c r="BA431" s="12"/>
      <c r="BB431" s="9"/>
      <c r="BC431" s="9"/>
      <c r="BD431" s="9"/>
      <c r="BE431" s="9"/>
      <c r="BF431" s="12"/>
      <c r="BG431" s="49"/>
      <c r="BH431" s="12"/>
      <c r="BI431" s="9"/>
      <c r="BJ431" s="9"/>
      <c r="BK431" s="9"/>
      <c r="BL431" s="50"/>
      <c r="BM431" s="12"/>
      <c r="BN431" s="11"/>
      <c r="BO431" s="9"/>
      <c r="BP431" s="11"/>
      <c r="BQ431" s="9"/>
      <c r="BR431" s="43"/>
      <c r="BS431" s="9"/>
      <c r="BT431" s="11"/>
      <c r="BU431" s="25"/>
      <c r="BV431" s="25"/>
      <c r="BW431" s="25"/>
      <c r="BX431" s="25"/>
      <c r="BY431" s="25"/>
      <c r="BZ431" s="25"/>
      <c r="CA431" s="25"/>
      <c r="CB431" s="25"/>
    </row>
    <row r="432" spans="2:80" x14ac:dyDescent="0.2">
      <c r="B432" s="25"/>
      <c r="C432" s="1"/>
      <c r="D432" s="1"/>
      <c r="E432" s="1"/>
      <c r="F432" s="2"/>
      <c r="G432" s="6"/>
      <c r="H432" s="2"/>
      <c r="I432" s="2"/>
      <c r="J432" s="3"/>
      <c r="K432" s="3"/>
      <c r="L432" s="1"/>
      <c r="M432" s="1"/>
      <c r="N432" s="1"/>
      <c r="O432" s="40"/>
      <c r="P432" s="40"/>
      <c r="Q432" s="1"/>
      <c r="R432" s="1"/>
      <c r="S432" s="2"/>
      <c r="T432" s="3"/>
      <c r="U432" s="7"/>
      <c r="V432" s="7"/>
      <c r="W432" s="7"/>
      <c r="X432" s="40"/>
      <c r="Y432" s="1"/>
      <c r="Z432" s="1"/>
      <c r="AA432" s="2"/>
      <c r="AB432" s="6"/>
      <c r="AC432" s="2"/>
      <c r="AD432" s="40"/>
      <c r="AE432" s="1"/>
      <c r="AF432" s="2"/>
      <c r="AG432" s="9"/>
      <c r="AH432" s="12"/>
      <c r="AI432" s="12"/>
      <c r="AJ432" s="42"/>
      <c r="AK432" s="11"/>
      <c r="AL432" s="9"/>
      <c r="AM432" s="11"/>
      <c r="AN432" s="9"/>
      <c r="AO432" s="9"/>
      <c r="AP432" s="9"/>
      <c r="AQ432" s="50"/>
      <c r="AR432" s="11"/>
      <c r="AS432" s="49"/>
      <c r="AT432" s="12"/>
      <c r="AU432" s="9"/>
      <c r="AV432" s="9"/>
      <c r="AW432" s="9"/>
      <c r="AX432" s="9"/>
      <c r="AY432" s="12"/>
      <c r="AZ432" s="49"/>
      <c r="BA432" s="12"/>
      <c r="BB432" s="9"/>
      <c r="BC432" s="9"/>
      <c r="BD432" s="9"/>
      <c r="BE432" s="9"/>
      <c r="BF432" s="12"/>
      <c r="BG432" s="49"/>
      <c r="BH432" s="12"/>
      <c r="BI432" s="9"/>
      <c r="BJ432" s="9"/>
      <c r="BK432" s="9"/>
      <c r="BL432" s="50"/>
      <c r="BM432" s="12"/>
      <c r="BN432" s="11"/>
      <c r="BO432" s="9"/>
      <c r="BP432" s="11"/>
      <c r="BQ432" s="9"/>
      <c r="BR432" s="43"/>
      <c r="BS432" s="9"/>
      <c r="BT432" s="11"/>
      <c r="BU432" s="25"/>
      <c r="BV432" s="25"/>
      <c r="BW432" s="25"/>
      <c r="BX432" s="25"/>
      <c r="BY432" s="25"/>
      <c r="BZ432" s="25"/>
      <c r="CA432" s="25"/>
      <c r="CB432" s="25"/>
    </row>
    <row r="433" spans="2:80" x14ac:dyDescent="0.2">
      <c r="B433" s="25"/>
      <c r="C433" s="1"/>
      <c r="D433" s="1"/>
      <c r="E433" s="1"/>
      <c r="F433" s="2"/>
      <c r="G433" s="6"/>
      <c r="H433" s="2"/>
      <c r="I433" s="2"/>
      <c r="J433" s="3"/>
      <c r="K433" s="3"/>
      <c r="L433" s="1"/>
      <c r="M433" s="1"/>
      <c r="N433" s="1"/>
      <c r="O433" s="40"/>
      <c r="P433" s="40"/>
      <c r="Q433" s="1"/>
      <c r="R433" s="1"/>
      <c r="S433" s="2"/>
      <c r="T433" s="3"/>
      <c r="U433" s="7"/>
      <c r="V433" s="7"/>
      <c r="W433" s="7"/>
      <c r="X433" s="40"/>
      <c r="Y433" s="1"/>
      <c r="Z433" s="1"/>
      <c r="AA433" s="2"/>
      <c r="AB433" s="6"/>
      <c r="AC433" s="2"/>
      <c r="AD433" s="40"/>
      <c r="AE433" s="1"/>
      <c r="AF433" s="2"/>
      <c r="AG433" s="9"/>
      <c r="AH433" s="12"/>
      <c r="AI433" s="12"/>
      <c r="AJ433" s="42"/>
      <c r="AK433" s="11"/>
      <c r="AL433" s="9"/>
      <c r="AM433" s="11"/>
      <c r="AN433" s="9"/>
      <c r="AO433" s="9"/>
      <c r="AP433" s="9"/>
      <c r="AQ433" s="50"/>
      <c r="AR433" s="11"/>
      <c r="AS433" s="49"/>
      <c r="AT433" s="12"/>
      <c r="AU433" s="9"/>
      <c r="AV433" s="9"/>
      <c r="AW433" s="9"/>
      <c r="AX433" s="9"/>
      <c r="AY433" s="12"/>
      <c r="AZ433" s="49"/>
      <c r="BA433" s="12"/>
      <c r="BB433" s="9"/>
      <c r="BC433" s="9"/>
      <c r="BD433" s="9"/>
      <c r="BE433" s="9"/>
      <c r="BF433" s="12"/>
      <c r="BG433" s="49"/>
      <c r="BH433" s="12"/>
      <c r="BI433" s="9"/>
      <c r="BJ433" s="9"/>
      <c r="BK433" s="9"/>
      <c r="BL433" s="50"/>
      <c r="BM433" s="12"/>
      <c r="BN433" s="11"/>
      <c r="BO433" s="9"/>
      <c r="BP433" s="11"/>
      <c r="BQ433" s="9"/>
      <c r="BR433" s="43"/>
      <c r="BS433" s="9"/>
      <c r="BT433" s="11"/>
      <c r="BU433" s="25"/>
      <c r="BV433" s="25"/>
      <c r="BW433" s="25"/>
      <c r="BX433" s="25"/>
      <c r="BY433" s="25"/>
      <c r="BZ433" s="25"/>
      <c r="CA433" s="25"/>
      <c r="CB433" s="25"/>
    </row>
    <row r="434" spans="2:80" x14ac:dyDescent="0.2">
      <c r="B434" s="25"/>
      <c r="C434" s="1"/>
      <c r="D434" s="1"/>
      <c r="E434" s="1"/>
      <c r="F434" s="2"/>
      <c r="G434" s="6"/>
      <c r="H434" s="2"/>
      <c r="I434" s="2"/>
      <c r="J434" s="3"/>
      <c r="K434" s="3"/>
      <c r="L434" s="1"/>
      <c r="M434" s="1"/>
      <c r="N434" s="1"/>
      <c r="O434" s="40"/>
      <c r="P434" s="40"/>
      <c r="Q434" s="1"/>
      <c r="R434" s="1"/>
      <c r="S434" s="2"/>
      <c r="T434" s="3"/>
      <c r="U434" s="7"/>
      <c r="V434" s="7"/>
      <c r="W434" s="7"/>
      <c r="X434" s="40"/>
      <c r="Y434" s="1"/>
      <c r="Z434" s="1"/>
      <c r="AA434" s="2"/>
      <c r="AB434" s="6"/>
      <c r="AC434" s="2"/>
      <c r="AD434" s="40"/>
      <c r="AE434" s="1"/>
      <c r="AF434" s="2"/>
      <c r="AG434" s="9"/>
      <c r="AH434" s="12"/>
      <c r="AI434" s="12"/>
      <c r="AJ434" s="42"/>
      <c r="AK434" s="11"/>
      <c r="AL434" s="9"/>
      <c r="AM434" s="11"/>
      <c r="AN434" s="9"/>
      <c r="AO434" s="9"/>
      <c r="AP434" s="9"/>
      <c r="AQ434" s="50"/>
      <c r="AR434" s="11"/>
      <c r="AS434" s="49"/>
      <c r="AT434" s="12"/>
      <c r="AU434" s="9"/>
      <c r="AV434" s="9"/>
      <c r="AW434" s="9"/>
      <c r="AX434" s="9"/>
      <c r="AY434" s="12"/>
      <c r="AZ434" s="49"/>
      <c r="BA434" s="12"/>
      <c r="BB434" s="9"/>
      <c r="BC434" s="9"/>
      <c r="BD434" s="9"/>
      <c r="BE434" s="9"/>
      <c r="BF434" s="12"/>
      <c r="BG434" s="49"/>
      <c r="BH434" s="12"/>
      <c r="BI434" s="9"/>
      <c r="BJ434" s="9"/>
      <c r="BK434" s="9"/>
      <c r="BL434" s="50"/>
      <c r="BM434" s="12"/>
      <c r="BN434" s="11"/>
      <c r="BO434" s="9"/>
      <c r="BP434" s="11"/>
      <c r="BQ434" s="9"/>
      <c r="BR434" s="43"/>
      <c r="BS434" s="9"/>
      <c r="BT434" s="11"/>
      <c r="BU434" s="25"/>
      <c r="BV434" s="25"/>
      <c r="BW434" s="25"/>
      <c r="BX434" s="25"/>
      <c r="BY434" s="25"/>
      <c r="BZ434" s="25"/>
      <c r="CA434" s="25"/>
      <c r="CB434" s="25"/>
    </row>
    <row r="435" spans="2:80" x14ac:dyDescent="0.2">
      <c r="B435" s="25"/>
      <c r="C435" s="1"/>
      <c r="D435" s="1"/>
      <c r="E435" s="1"/>
      <c r="F435" s="2"/>
      <c r="G435" s="6"/>
      <c r="H435" s="2"/>
      <c r="I435" s="2"/>
      <c r="J435" s="3"/>
      <c r="K435" s="3"/>
      <c r="L435" s="1"/>
      <c r="M435" s="1"/>
      <c r="N435" s="1"/>
      <c r="O435" s="40"/>
      <c r="P435" s="40"/>
      <c r="Q435" s="1"/>
      <c r="R435" s="1"/>
      <c r="S435" s="2"/>
      <c r="T435" s="3"/>
      <c r="U435" s="7"/>
      <c r="V435" s="7"/>
      <c r="W435" s="7"/>
      <c r="X435" s="40"/>
      <c r="Y435" s="1"/>
      <c r="Z435" s="1"/>
      <c r="AA435" s="2"/>
      <c r="AB435" s="6"/>
      <c r="AC435" s="2"/>
      <c r="AD435" s="40"/>
      <c r="AE435" s="1"/>
      <c r="AF435" s="2"/>
      <c r="AG435" s="9"/>
      <c r="AH435" s="12"/>
      <c r="AI435" s="12"/>
      <c r="AJ435" s="42"/>
      <c r="AK435" s="11"/>
      <c r="AL435" s="9"/>
      <c r="AM435" s="11"/>
      <c r="AN435" s="9"/>
      <c r="AO435" s="9"/>
      <c r="AP435" s="9"/>
      <c r="AQ435" s="50"/>
      <c r="AR435" s="11"/>
      <c r="AS435" s="49"/>
      <c r="AT435" s="12"/>
      <c r="AU435" s="9"/>
      <c r="AV435" s="9"/>
      <c r="AW435" s="9"/>
      <c r="AX435" s="9"/>
      <c r="AY435" s="12"/>
      <c r="AZ435" s="49"/>
      <c r="BA435" s="12"/>
      <c r="BB435" s="9"/>
      <c r="BC435" s="9"/>
      <c r="BD435" s="9"/>
      <c r="BE435" s="9"/>
      <c r="BF435" s="12"/>
      <c r="BG435" s="49"/>
      <c r="BH435" s="12"/>
      <c r="BI435" s="9"/>
      <c r="BJ435" s="9"/>
      <c r="BK435" s="9"/>
      <c r="BL435" s="50"/>
      <c r="BM435" s="12"/>
      <c r="BN435" s="11"/>
      <c r="BO435" s="9"/>
      <c r="BP435" s="11"/>
      <c r="BQ435" s="9"/>
      <c r="BR435" s="43"/>
      <c r="BS435" s="9"/>
      <c r="BT435" s="11"/>
      <c r="BU435" s="25"/>
      <c r="BV435" s="25"/>
      <c r="BW435" s="25"/>
      <c r="BX435" s="25"/>
      <c r="BY435" s="25"/>
      <c r="BZ435" s="25"/>
      <c r="CA435" s="25"/>
      <c r="CB435" s="25"/>
    </row>
    <row r="436" spans="2:80" x14ac:dyDescent="0.2">
      <c r="B436" s="25"/>
      <c r="C436" s="1"/>
      <c r="D436" s="1"/>
      <c r="E436" s="1"/>
      <c r="F436" s="2"/>
      <c r="G436" s="6"/>
      <c r="H436" s="2"/>
      <c r="I436" s="2"/>
      <c r="J436" s="3"/>
      <c r="K436" s="3"/>
      <c r="L436" s="1"/>
      <c r="M436" s="1"/>
      <c r="N436" s="1"/>
      <c r="O436" s="40"/>
      <c r="P436" s="40"/>
      <c r="Q436" s="1"/>
      <c r="R436" s="1"/>
      <c r="S436" s="2"/>
      <c r="T436" s="3"/>
      <c r="U436" s="7"/>
      <c r="V436" s="7"/>
      <c r="W436" s="7"/>
      <c r="X436" s="40"/>
      <c r="Y436" s="1"/>
      <c r="Z436" s="1"/>
      <c r="AA436" s="2"/>
      <c r="AB436" s="6"/>
      <c r="AC436" s="2"/>
      <c r="AD436" s="40"/>
      <c r="AE436" s="1"/>
      <c r="AF436" s="2"/>
      <c r="AG436" s="9"/>
      <c r="AH436" s="12"/>
      <c r="AI436" s="12"/>
      <c r="AJ436" s="42"/>
      <c r="AK436" s="11"/>
      <c r="AL436" s="9"/>
      <c r="AM436" s="11"/>
      <c r="AN436" s="9"/>
      <c r="AO436" s="9"/>
      <c r="AP436" s="9"/>
      <c r="AQ436" s="50"/>
      <c r="AR436" s="11"/>
      <c r="AS436" s="49"/>
      <c r="AT436" s="12"/>
      <c r="AU436" s="9"/>
      <c r="AV436" s="9"/>
      <c r="AW436" s="9"/>
      <c r="AX436" s="9"/>
      <c r="AY436" s="12"/>
      <c r="AZ436" s="49"/>
      <c r="BA436" s="12"/>
      <c r="BB436" s="9"/>
      <c r="BC436" s="9"/>
      <c r="BD436" s="9"/>
      <c r="BE436" s="9"/>
      <c r="BF436" s="12"/>
      <c r="BG436" s="49"/>
      <c r="BH436" s="12"/>
      <c r="BI436" s="9"/>
      <c r="BJ436" s="9"/>
      <c r="BK436" s="9"/>
      <c r="BL436" s="50"/>
      <c r="BM436" s="12"/>
      <c r="BN436" s="11"/>
      <c r="BO436" s="9"/>
      <c r="BP436" s="11"/>
      <c r="BQ436" s="9"/>
      <c r="BR436" s="43"/>
      <c r="BS436" s="9"/>
      <c r="BT436" s="11"/>
      <c r="BU436" s="25"/>
      <c r="BV436" s="25"/>
      <c r="BW436" s="25"/>
      <c r="BX436" s="25"/>
      <c r="BY436" s="25"/>
      <c r="BZ436" s="25"/>
      <c r="CA436" s="25"/>
      <c r="CB436" s="25"/>
    </row>
    <row r="437" spans="2:80" x14ac:dyDescent="0.2">
      <c r="B437" s="25"/>
      <c r="C437" s="1"/>
      <c r="D437" s="1"/>
      <c r="E437" s="1"/>
      <c r="F437" s="2"/>
      <c r="G437" s="6"/>
      <c r="H437" s="2"/>
      <c r="I437" s="2"/>
      <c r="J437" s="3"/>
      <c r="K437" s="3"/>
      <c r="L437" s="1"/>
      <c r="M437" s="1"/>
      <c r="N437" s="1"/>
      <c r="O437" s="40"/>
      <c r="P437" s="40"/>
      <c r="Q437" s="1"/>
      <c r="R437" s="1"/>
      <c r="S437" s="2"/>
      <c r="T437" s="3"/>
      <c r="U437" s="7"/>
      <c r="V437" s="7"/>
      <c r="W437" s="7"/>
      <c r="X437" s="40"/>
      <c r="Y437" s="1"/>
      <c r="Z437" s="1"/>
      <c r="AA437" s="2"/>
      <c r="AB437" s="6"/>
      <c r="AC437" s="2"/>
      <c r="AD437" s="40"/>
      <c r="AE437" s="1"/>
      <c r="AF437" s="2"/>
      <c r="AG437" s="9"/>
      <c r="AH437" s="12"/>
      <c r="AI437" s="12"/>
      <c r="AJ437" s="42"/>
      <c r="AK437" s="11"/>
      <c r="AL437" s="9"/>
      <c r="AM437" s="11"/>
      <c r="AN437" s="9"/>
      <c r="AO437" s="9"/>
      <c r="AP437" s="9"/>
      <c r="AQ437" s="50"/>
      <c r="AR437" s="11"/>
      <c r="AS437" s="49"/>
      <c r="AT437" s="12"/>
      <c r="AU437" s="9"/>
      <c r="AV437" s="9"/>
      <c r="AW437" s="9"/>
      <c r="AX437" s="9"/>
      <c r="AY437" s="12"/>
      <c r="AZ437" s="49"/>
      <c r="BA437" s="12"/>
      <c r="BB437" s="9"/>
      <c r="BC437" s="9"/>
      <c r="BD437" s="9"/>
      <c r="BE437" s="9"/>
      <c r="BF437" s="12"/>
      <c r="BG437" s="49"/>
      <c r="BH437" s="12"/>
      <c r="BI437" s="9"/>
      <c r="BJ437" s="9"/>
      <c r="BK437" s="9"/>
      <c r="BL437" s="50"/>
      <c r="BM437" s="12"/>
      <c r="BN437" s="11"/>
      <c r="BO437" s="9"/>
      <c r="BP437" s="11"/>
      <c r="BQ437" s="9"/>
      <c r="BR437" s="43"/>
      <c r="BS437" s="9"/>
      <c r="BT437" s="11"/>
      <c r="BU437" s="25"/>
      <c r="BV437" s="25"/>
      <c r="BW437" s="25"/>
      <c r="BX437" s="25"/>
      <c r="BY437" s="25"/>
      <c r="BZ437" s="25"/>
      <c r="CA437" s="25"/>
      <c r="CB437" s="25"/>
    </row>
    <row r="438" spans="2:80" x14ac:dyDescent="0.2">
      <c r="B438" s="25"/>
      <c r="C438" s="1"/>
      <c r="D438" s="1"/>
      <c r="E438" s="1"/>
      <c r="F438" s="2"/>
      <c r="G438" s="6"/>
      <c r="H438" s="2"/>
      <c r="I438" s="2"/>
      <c r="J438" s="3"/>
      <c r="K438" s="3"/>
      <c r="L438" s="1"/>
      <c r="M438" s="1"/>
      <c r="N438" s="1"/>
      <c r="O438" s="40"/>
      <c r="P438" s="40"/>
      <c r="Q438" s="1"/>
      <c r="R438" s="1"/>
      <c r="S438" s="2"/>
      <c r="T438" s="3"/>
      <c r="U438" s="7"/>
      <c r="V438" s="7"/>
      <c r="W438" s="7"/>
      <c r="X438" s="40"/>
      <c r="Y438" s="1"/>
      <c r="Z438" s="1"/>
      <c r="AA438" s="2"/>
      <c r="AB438" s="6"/>
      <c r="AC438" s="2"/>
      <c r="AD438" s="40"/>
      <c r="AE438" s="1"/>
      <c r="AF438" s="2"/>
      <c r="AG438" s="9"/>
      <c r="AH438" s="12"/>
      <c r="AI438" s="12"/>
      <c r="AJ438" s="42"/>
      <c r="AK438" s="11"/>
      <c r="AL438" s="9"/>
      <c r="AM438" s="11"/>
      <c r="AN438" s="9"/>
      <c r="AO438" s="9"/>
      <c r="AP438" s="9"/>
      <c r="AQ438" s="50"/>
      <c r="AR438" s="11"/>
      <c r="AS438" s="49"/>
      <c r="AT438" s="12"/>
      <c r="AU438" s="9"/>
      <c r="AV438" s="9"/>
      <c r="AW438" s="9"/>
      <c r="AX438" s="9"/>
      <c r="AY438" s="12"/>
      <c r="AZ438" s="49"/>
      <c r="BA438" s="12"/>
      <c r="BB438" s="9"/>
      <c r="BC438" s="9"/>
      <c r="BD438" s="9"/>
      <c r="BE438" s="9"/>
      <c r="BF438" s="12"/>
      <c r="BG438" s="49"/>
      <c r="BH438" s="12"/>
      <c r="BI438" s="9"/>
      <c r="BJ438" s="9"/>
      <c r="BK438" s="9"/>
      <c r="BL438" s="50"/>
      <c r="BM438" s="12"/>
      <c r="BN438" s="11"/>
      <c r="BO438" s="9"/>
      <c r="BP438" s="11"/>
      <c r="BQ438" s="9"/>
      <c r="BR438" s="43"/>
      <c r="BS438" s="9"/>
      <c r="BT438" s="11"/>
      <c r="BU438" s="25"/>
      <c r="BV438" s="25"/>
      <c r="BW438" s="25"/>
      <c r="BX438" s="25"/>
      <c r="BY438" s="25"/>
      <c r="BZ438" s="25"/>
      <c r="CA438" s="25"/>
      <c r="CB438" s="25"/>
    </row>
    <row r="439" spans="2:80" x14ac:dyDescent="0.2">
      <c r="B439" s="25"/>
      <c r="C439" s="1"/>
      <c r="D439" s="1"/>
      <c r="E439" s="1"/>
      <c r="F439" s="2"/>
      <c r="G439" s="6"/>
      <c r="H439" s="2"/>
      <c r="I439" s="2"/>
      <c r="J439" s="3"/>
      <c r="K439" s="3"/>
      <c r="L439" s="1"/>
      <c r="M439" s="1"/>
      <c r="N439" s="1"/>
      <c r="O439" s="40"/>
      <c r="P439" s="40"/>
      <c r="Q439" s="1"/>
      <c r="R439" s="1"/>
      <c r="S439" s="2"/>
      <c r="T439" s="3"/>
      <c r="U439" s="7"/>
      <c r="V439" s="7"/>
      <c r="W439" s="7"/>
      <c r="X439" s="40"/>
      <c r="Y439" s="1"/>
      <c r="Z439" s="1"/>
      <c r="AA439" s="2"/>
      <c r="AB439" s="6"/>
      <c r="AC439" s="2"/>
      <c r="AD439" s="40"/>
      <c r="AE439" s="1"/>
      <c r="AF439" s="2"/>
      <c r="AG439" s="9"/>
      <c r="AH439" s="12"/>
      <c r="AI439" s="12"/>
      <c r="AJ439" s="42"/>
      <c r="AK439" s="11"/>
      <c r="AL439" s="9"/>
      <c r="AM439" s="11"/>
      <c r="AN439" s="9"/>
      <c r="AO439" s="9"/>
      <c r="AP439" s="9"/>
      <c r="AQ439" s="50"/>
      <c r="AR439" s="11"/>
      <c r="AS439" s="49"/>
      <c r="AT439" s="12"/>
      <c r="AU439" s="9"/>
      <c r="AV439" s="9"/>
      <c r="AW439" s="9"/>
      <c r="AX439" s="9"/>
      <c r="AY439" s="12"/>
      <c r="AZ439" s="49"/>
      <c r="BA439" s="12"/>
      <c r="BB439" s="9"/>
      <c r="BC439" s="9"/>
      <c r="BD439" s="9"/>
      <c r="BE439" s="9"/>
      <c r="BF439" s="12"/>
      <c r="BG439" s="49"/>
      <c r="BH439" s="12"/>
      <c r="BI439" s="9"/>
      <c r="BJ439" s="9"/>
      <c r="BK439" s="9"/>
      <c r="BL439" s="50"/>
      <c r="BM439" s="12"/>
      <c r="BN439" s="11"/>
      <c r="BO439" s="9"/>
      <c r="BP439" s="11"/>
      <c r="BQ439" s="9"/>
      <c r="BR439" s="43"/>
      <c r="BS439" s="9"/>
      <c r="BT439" s="11"/>
      <c r="BU439" s="25"/>
      <c r="BV439" s="25"/>
      <c r="BW439" s="25"/>
      <c r="BX439" s="25"/>
      <c r="BY439" s="25"/>
      <c r="BZ439" s="25"/>
      <c r="CA439" s="25"/>
      <c r="CB439" s="25"/>
    </row>
    <row r="440" spans="2:80" x14ac:dyDescent="0.2">
      <c r="B440" s="25"/>
      <c r="C440" s="1"/>
      <c r="D440" s="1"/>
      <c r="E440" s="1"/>
      <c r="F440" s="2"/>
      <c r="G440" s="6"/>
      <c r="H440" s="2"/>
      <c r="I440" s="2"/>
      <c r="J440" s="3"/>
      <c r="K440" s="3"/>
      <c r="L440" s="1"/>
      <c r="M440" s="1"/>
      <c r="N440" s="1"/>
      <c r="O440" s="40"/>
      <c r="P440" s="40"/>
      <c r="Q440" s="1"/>
      <c r="R440" s="1"/>
      <c r="S440" s="2"/>
      <c r="T440" s="3"/>
      <c r="U440" s="7"/>
      <c r="V440" s="7"/>
      <c r="W440" s="7"/>
      <c r="X440" s="40"/>
      <c r="Y440" s="1"/>
      <c r="Z440" s="1"/>
      <c r="AA440" s="2"/>
      <c r="AB440" s="6"/>
      <c r="AC440" s="2"/>
      <c r="AD440" s="40"/>
      <c r="AE440" s="1"/>
      <c r="AF440" s="2"/>
      <c r="AG440" s="9"/>
      <c r="AH440" s="12"/>
      <c r="AI440" s="12"/>
      <c r="AJ440" s="42"/>
      <c r="AK440" s="11"/>
      <c r="AL440" s="9"/>
      <c r="AM440" s="11"/>
      <c r="AN440" s="9"/>
      <c r="AO440" s="9"/>
      <c r="AP440" s="9"/>
      <c r="AQ440" s="50"/>
      <c r="AR440" s="11"/>
      <c r="AS440" s="49"/>
      <c r="AT440" s="12"/>
      <c r="AU440" s="9"/>
      <c r="AV440" s="9"/>
      <c r="AW440" s="9"/>
      <c r="AX440" s="9"/>
      <c r="AY440" s="12"/>
      <c r="AZ440" s="49"/>
      <c r="BA440" s="12"/>
      <c r="BB440" s="9"/>
      <c r="BC440" s="9"/>
      <c r="BD440" s="9"/>
      <c r="BE440" s="9"/>
      <c r="BF440" s="12"/>
      <c r="BG440" s="49"/>
      <c r="BH440" s="12"/>
      <c r="BI440" s="9"/>
      <c r="BJ440" s="9"/>
      <c r="BK440" s="9"/>
      <c r="BL440" s="50"/>
      <c r="BM440" s="12"/>
      <c r="BN440" s="11"/>
      <c r="BO440" s="9"/>
      <c r="BP440" s="11"/>
      <c r="BQ440" s="9"/>
      <c r="BR440" s="43"/>
      <c r="BS440" s="9"/>
      <c r="BT440" s="11"/>
      <c r="BU440" s="25"/>
      <c r="BV440" s="25"/>
      <c r="BW440" s="25"/>
      <c r="BX440" s="25"/>
      <c r="BY440" s="25"/>
      <c r="BZ440" s="25"/>
      <c r="CA440" s="25"/>
      <c r="CB440" s="25"/>
    </row>
    <row r="441" spans="2:80" x14ac:dyDescent="0.2">
      <c r="B441" s="25"/>
      <c r="C441" s="1"/>
      <c r="D441" s="1"/>
      <c r="E441" s="1"/>
      <c r="F441" s="2"/>
      <c r="G441" s="6"/>
      <c r="H441" s="2"/>
      <c r="I441" s="2"/>
      <c r="J441" s="3"/>
      <c r="K441" s="3"/>
      <c r="L441" s="1"/>
      <c r="M441" s="1"/>
      <c r="N441" s="1"/>
      <c r="O441" s="40"/>
      <c r="P441" s="40"/>
      <c r="Q441" s="1"/>
      <c r="R441" s="1"/>
      <c r="S441" s="2"/>
      <c r="T441" s="3"/>
      <c r="U441" s="7"/>
      <c r="V441" s="7"/>
      <c r="W441" s="7"/>
      <c r="X441" s="40"/>
      <c r="Y441" s="1"/>
      <c r="Z441" s="1"/>
      <c r="AA441" s="2"/>
      <c r="AB441" s="6"/>
      <c r="AC441" s="2"/>
      <c r="AD441" s="40"/>
      <c r="AE441" s="1"/>
      <c r="AF441" s="2"/>
      <c r="AG441" s="9"/>
      <c r="AH441" s="12"/>
      <c r="AI441" s="12"/>
      <c r="AJ441" s="42"/>
      <c r="AK441" s="11"/>
      <c r="AL441" s="9"/>
      <c r="AM441" s="11"/>
      <c r="AN441" s="9"/>
      <c r="AO441" s="9"/>
      <c r="AP441" s="9"/>
      <c r="AQ441" s="50"/>
      <c r="AR441" s="11"/>
      <c r="AS441" s="49"/>
      <c r="AT441" s="12"/>
      <c r="AU441" s="9"/>
      <c r="AV441" s="9"/>
      <c r="AW441" s="9"/>
      <c r="AX441" s="9"/>
      <c r="AY441" s="12"/>
      <c r="AZ441" s="49"/>
      <c r="BA441" s="12"/>
      <c r="BB441" s="9"/>
      <c r="BC441" s="9"/>
      <c r="BD441" s="9"/>
      <c r="BE441" s="9"/>
      <c r="BF441" s="12"/>
      <c r="BG441" s="49"/>
      <c r="BH441" s="12"/>
      <c r="BI441" s="9"/>
      <c r="BJ441" s="9"/>
      <c r="BK441" s="9"/>
      <c r="BL441" s="50"/>
      <c r="BM441" s="12"/>
      <c r="BN441" s="11"/>
      <c r="BO441" s="9"/>
      <c r="BP441" s="11"/>
      <c r="BQ441" s="9"/>
      <c r="BR441" s="43"/>
      <c r="BS441" s="9"/>
      <c r="BT441" s="11"/>
      <c r="BU441" s="25"/>
      <c r="BV441" s="25"/>
      <c r="BW441" s="25"/>
      <c r="BX441" s="25"/>
      <c r="BY441" s="25"/>
      <c r="BZ441" s="25"/>
      <c r="CA441" s="25"/>
      <c r="CB441" s="25"/>
    </row>
    <row r="442" spans="2:80" x14ac:dyDescent="0.2">
      <c r="B442" s="25"/>
      <c r="C442" s="1"/>
      <c r="D442" s="1"/>
      <c r="E442" s="1"/>
      <c r="F442" s="2"/>
      <c r="G442" s="6"/>
      <c r="H442" s="2"/>
      <c r="I442" s="2"/>
      <c r="J442" s="3"/>
      <c r="K442" s="3"/>
      <c r="L442" s="1"/>
      <c r="M442" s="1"/>
      <c r="N442" s="1"/>
      <c r="O442" s="40"/>
      <c r="P442" s="40"/>
      <c r="Q442" s="1"/>
      <c r="R442" s="1"/>
      <c r="S442" s="2"/>
      <c r="T442" s="3"/>
      <c r="U442" s="7"/>
      <c r="V442" s="7"/>
      <c r="W442" s="7"/>
      <c r="X442" s="40"/>
      <c r="Y442" s="1"/>
      <c r="Z442" s="1"/>
      <c r="AA442" s="2"/>
      <c r="AB442" s="6"/>
      <c r="AC442" s="2"/>
      <c r="AD442" s="40"/>
      <c r="AE442" s="1"/>
      <c r="AF442" s="2"/>
      <c r="AG442" s="9"/>
      <c r="AH442" s="12"/>
      <c r="AI442" s="12"/>
      <c r="AJ442" s="42"/>
      <c r="AK442" s="11"/>
      <c r="AL442" s="9"/>
      <c r="AM442" s="11"/>
      <c r="AN442" s="9"/>
      <c r="AO442" s="9"/>
      <c r="AP442" s="9"/>
      <c r="AQ442" s="50"/>
      <c r="AR442" s="11"/>
      <c r="AS442" s="49"/>
      <c r="AT442" s="12"/>
      <c r="AU442" s="9"/>
      <c r="AV442" s="9"/>
      <c r="AW442" s="9"/>
      <c r="AX442" s="9"/>
      <c r="AY442" s="12"/>
      <c r="AZ442" s="49"/>
      <c r="BA442" s="12"/>
      <c r="BB442" s="9"/>
      <c r="BC442" s="9"/>
      <c r="BD442" s="9"/>
      <c r="BE442" s="9"/>
      <c r="BF442" s="12"/>
      <c r="BG442" s="49"/>
      <c r="BH442" s="12"/>
      <c r="BI442" s="9"/>
      <c r="BJ442" s="9"/>
      <c r="BK442" s="9"/>
      <c r="BL442" s="50"/>
      <c r="BM442" s="12"/>
      <c r="BN442" s="11"/>
      <c r="BO442" s="9"/>
      <c r="BP442" s="11"/>
      <c r="BQ442" s="9"/>
      <c r="BR442" s="43"/>
      <c r="BS442" s="9"/>
      <c r="BT442" s="11"/>
      <c r="BU442" s="25"/>
      <c r="BV442" s="25"/>
      <c r="BW442" s="25"/>
      <c r="BX442" s="25"/>
      <c r="BY442" s="25"/>
      <c r="BZ442" s="25"/>
      <c r="CA442" s="25"/>
      <c r="CB442" s="25"/>
    </row>
    <row r="443" spans="2:80" x14ac:dyDescent="0.2">
      <c r="B443" s="25"/>
      <c r="C443" s="1"/>
      <c r="D443" s="1"/>
      <c r="E443" s="1"/>
      <c r="F443" s="2"/>
      <c r="G443" s="6"/>
      <c r="H443" s="2"/>
      <c r="I443" s="2"/>
      <c r="J443" s="3"/>
      <c r="K443" s="3"/>
      <c r="L443" s="1"/>
      <c r="M443" s="1"/>
      <c r="N443" s="1"/>
      <c r="O443" s="40"/>
      <c r="P443" s="40"/>
      <c r="Q443" s="1"/>
      <c r="R443" s="1"/>
      <c r="S443" s="2"/>
      <c r="T443" s="3"/>
      <c r="U443" s="7"/>
      <c r="V443" s="7"/>
      <c r="W443" s="7"/>
      <c r="X443" s="40"/>
      <c r="Y443" s="1"/>
      <c r="Z443" s="1"/>
      <c r="AA443" s="2"/>
      <c r="AB443" s="6"/>
      <c r="AC443" s="2"/>
      <c r="AD443" s="40"/>
      <c r="AE443" s="1"/>
      <c r="AF443" s="2"/>
      <c r="AG443" s="9"/>
      <c r="AH443" s="12"/>
      <c r="AI443" s="12"/>
      <c r="AJ443" s="42"/>
      <c r="AK443" s="11"/>
      <c r="AL443" s="9"/>
      <c r="AM443" s="11"/>
      <c r="AN443" s="9"/>
      <c r="AO443" s="9"/>
      <c r="AP443" s="9"/>
      <c r="AQ443" s="50"/>
      <c r="AR443" s="11"/>
      <c r="AS443" s="49"/>
      <c r="AT443" s="12"/>
      <c r="AU443" s="9"/>
      <c r="AV443" s="9"/>
      <c r="AW443" s="9"/>
      <c r="AX443" s="9"/>
      <c r="AY443" s="12"/>
      <c r="AZ443" s="49"/>
      <c r="BA443" s="12"/>
      <c r="BB443" s="9"/>
      <c r="BC443" s="9"/>
      <c r="BD443" s="9"/>
      <c r="BE443" s="9"/>
      <c r="BF443" s="12"/>
      <c r="BG443" s="49"/>
      <c r="BH443" s="12"/>
      <c r="BI443" s="9"/>
      <c r="BJ443" s="9"/>
      <c r="BK443" s="9"/>
      <c r="BL443" s="50"/>
      <c r="BM443" s="12"/>
      <c r="BN443" s="11"/>
      <c r="BO443" s="9"/>
      <c r="BP443" s="11"/>
      <c r="BQ443" s="9"/>
      <c r="BR443" s="43"/>
      <c r="BS443" s="9"/>
      <c r="BT443" s="11"/>
      <c r="BU443" s="25"/>
      <c r="BV443" s="25"/>
      <c r="BW443" s="25"/>
      <c r="BX443" s="25"/>
      <c r="BY443" s="25"/>
      <c r="BZ443" s="25"/>
      <c r="CA443" s="25"/>
      <c r="CB443" s="25"/>
    </row>
    <row r="444" spans="2:80" x14ac:dyDescent="0.2">
      <c r="B444" s="25"/>
      <c r="C444" s="1"/>
      <c r="D444" s="1"/>
      <c r="E444" s="1"/>
      <c r="F444" s="2"/>
      <c r="G444" s="6"/>
      <c r="H444" s="2"/>
      <c r="I444" s="2"/>
      <c r="J444" s="3"/>
      <c r="K444" s="3"/>
      <c r="L444" s="1"/>
      <c r="M444" s="1"/>
      <c r="N444" s="1"/>
      <c r="O444" s="40"/>
      <c r="P444" s="40"/>
      <c r="Q444" s="1"/>
      <c r="R444" s="1"/>
      <c r="S444" s="2"/>
      <c r="T444" s="3"/>
      <c r="U444" s="7"/>
      <c r="V444" s="7"/>
      <c r="W444" s="7"/>
      <c r="X444" s="40"/>
      <c r="Y444" s="1"/>
      <c r="Z444" s="1"/>
      <c r="AA444" s="2"/>
      <c r="AB444" s="6"/>
      <c r="AC444" s="2"/>
      <c r="AD444" s="40"/>
      <c r="AE444" s="1"/>
      <c r="AF444" s="2"/>
      <c r="AG444" s="9"/>
      <c r="AH444" s="12"/>
      <c r="AI444" s="12"/>
      <c r="AJ444" s="42"/>
      <c r="AK444" s="11"/>
      <c r="AL444" s="9"/>
      <c r="AM444" s="11"/>
      <c r="AN444" s="9"/>
      <c r="AO444" s="9"/>
      <c r="AP444" s="9"/>
      <c r="AQ444" s="50"/>
      <c r="AR444" s="11"/>
      <c r="AS444" s="49"/>
      <c r="AT444" s="12"/>
      <c r="AU444" s="9"/>
      <c r="AV444" s="9"/>
      <c r="AW444" s="9"/>
      <c r="AX444" s="9"/>
      <c r="AY444" s="12"/>
      <c r="AZ444" s="49"/>
      <c r="BA444" s="12"/>
      <c r="BB444" s="9"/>
      <c r="BC444" s="9"/>
      <c r="BD444" s="9"/>
      <c r="BE444" s="9"/>
      <c r="BF444" s="12"/>
      <c r="BG444" s="49"/>
      <c r="BH444" s="12"/>
      <c r="BI444" s="9"/>
      <c r="BJ444" s="9"/>
      <c r="BK444" s="9"/>
      <c r="BL444" s="50"/>
      <c r="BM444" s="12"/>
      <c r="BN444" s="11"/>
      <c r="BO444" s="9"/>
      <c r="BP444" s="11"/>
      <c r="BQ444" s="9"/>
      <c r="BR444" s="43"/>
      <c r="BS444" s="9"/>
      <c r="BT444" s="11"/>
      <c r="BU444" s="25"/>
      <c r="BV444" s="25"/>
      <c r="BW444" s="25"/>
      <c r="BX444" s="25"/>
      <c r="BY444" s="25"/>
      <c r="BZ444" s="25"/>
      <c r="CA444" s="25"/>
      <c r="CB444" s="25"/>
    </row>
    <row r="445" spans="2:80" x14ac:dyDescent="0.2">
      <c r="B445" s="25"/>
      <c r="C445" s="1"/>
      <c r="D445" s="1"/>
      <c r="E445" s="1"/>
      <c r="F445" s="2"/>
      <c r="G445" s="6"/>
      <c r="H445" s="2"/>
      <c r="I445" s="2"/>
      <c r="J445" s="3"/>
      <c r="K445" s="3"/>
      <c r="L445" s="1"/>
      <c r="M445" s="1"/>
      <c r="N445" s="1"/>
      <c r="O445" s="40"/>
      <c r="P445" s="40"/>
      <c r="Q445" s="1"/>
      <c r="R445" s="1"/>
      <c r="S445" s="2"/>
      <c r="T445" s="3"/>
      <c r="U445" s="7"/>
      <c r="V445" s="7"/>
      <c r="W445" s="7"/>
      <c r="X445" s="40"/>
      <c r="Y445" s="1"/>
      <c r="Z445" s="1"/>
      <c r="AA445" s="2"/>
      <c r="AB445" s="6"/>
      <c r="AC445" s="2"/>
      <c r="AD445" s="40"/>
      <c r="AE445" s="1"/>
      <c r="AF445" s="2"/>
      <c r="AG445" s="9"/>
      <c r="AH445" s="12"/>
      <c r="AI445" s="12"/>
      <c r="AJ445" s="42"/>
      <c r="AK445" s="11"/>
      <c r="AL445" s="9"/>
      <c r="AM445" s="11"/>
      <c r="AN445" s="9"/>
      <c r="AO445" s="9"/>
      <c r="AP445" s="9"/>
      <c r="AQ445" s="50"/>
      <c r="AR445" s="11"/>
      <c r="AS445" s="49"/>
      <c r="AT445" s="12"/>
      <c r="AU445" s="9"/>
      <c r="AV445" s="9"/>
      <c r="AW445" s="9"/>
      <c r="AX445" s="9"/>
      <c r="AY445" s="12"/>
      <c r="AZ445" s="49"/>
      <c r="BA445" s="12"/>
      <c r="BB445" s="9"/>
      <c r="BC445" s="9"/>
      <c r="BD445" s="9"/>
      <c r="BE445" s="9"/>
      <c r="BF445" s="12"/>
      <c r="BG445" s="49"/>
      <c r="BH445" s="12"/>
      <c r="BI445" s="9"/>
      <c r="BJ445" s="9"/>
      <c r="BK445" s="9"/>
      <c r="BL445" s="50"/>
      <c r="BM445" s="12"/>
      <c r="BN445" s="11"/>
      <c r="BO445" s="9"/>
      <c r="BP445" s="11"/>
      <c r="BQ445" s="9"/>
      <c r="BR445" s="43"/>
      <c r="BS445" s="9"/>
      <c r="BT445" s="11"/>
      <c r="BU445" s="25"/>
      <c r="BV445" s="25"/>
      <c r="BW445" s="25"/>
      <c r="BX445" s="25"/>
      <c r="BY445" s="25"/>
      <c r="BZ445" s="25"/>
      <c r="CA445" s="25"/>
      <c r="CB445" s="25"/>
    </row>
    <row r="446" spans="2:80" x14ac:dyDescent="0.2">
      <c r="B446" s="25"/>
      <c r="C446" s="1"/>
      <c r="D446" s="1"/>
      <c r="E446" s="1"/>
      <c r="F446" s="2"/>
      <c r="G446" s="6"/>
      <c r="H446" s="2"/>
      <c r="I446" s="2"/>
      <c r="J446" s="3"/>
      <c r="K446" s="3"/>
      <c r="L446" s="1"/>
      <c r="M446" s="1"/>
      <c r="N446" s="1"/>
      <c r="O446" s="40"/>
      <c r="P446" s="40"/>
      <c r="Q446" s="1"/>
      <c r="R446" s="1"/>
      <c r="S446" s="2"/>
      <c r="T446" s="3"/>
      <c r="U446" s="7"/>
      <c r="V446" s="7"/>
      <c r="W446" s="7"/>
      <c r="X446" s="40"/>
      <c r="Y446" s="1"/>
      <c r="Z446" s="1"/>
      <c r="AA446" s="2"/>
      <c r="AB446" s="6"/>
      <c r="AC446" s="2"/>
      <c r="AD446" s="40"/>
      <c r="AE446" s="1"/>
      <c r="AF446" s="2"/>
      <c r="AG446" s="9"/>
      <c r="AH446" s="12"/>
      <c r="AI446" s="12"/>
      <c r="AJ446" s="42"/>
      <c r="AK446" s="11"/>
      <c r="AL446" s="9"/>
      <c r="AM446" s="11"/>
      <c r="AN446" s="9"/>
      <c r="AO446" s="9"/>
      <c r="AP446" s="9"/>
      <c r="AQ446" s="50"/>
      <c r="AR446" s="11"/>
      <c r="AS446" s="49"/>
      <c r="AT446" s="12"/>
      <c r="AU446" s="9"/>
      <c r="AV446" s="9"/>
      <c r="AW446" s="9"/>
      <c r="AX446" s="9"/>
      <c r="AY446" s="12"/>
      <c r="AZ446" s="49"/>
      <c r="BA446" s="12"/>
      <c r="BB446" s="9"/>
      <c r="BC446" s="9"/>
      <c r="BD446" s="9"/>
      <c r="BE446" s="9"/>
      <c r="BF446" s="12"/>
      <c r="BG446" s="49"/>
      <c r="BH446" s="12"/>
      <c r="BI446" s="9"/>
      <c r="BJ446" s="9"/>
      <c r="BK446" s="9"/>
      <c r="BL446" s="50"/>
      <c r="BM446" s="12"/>
      <c r="BN446" s="11"/>
      <c r="BO446" s="9"/>
      <c r="BP446" s="11"/>
      <c r="BQ446" s="9"/>
      <c r="BR446" s="43"/>
      <c r="BS446" s="9"/>
      <c r="BT446" s="11"/>
      <c r="BU446" s="25"/>
      <c r="BV446" s="25"/>
      <c r="BW446" s="25"/>
      <c r="BX446" s="25"/>
      <c r="BY446" s="25"/>
      <c r="BZ446" s="25"/>
      <c r="CA446" s="25"/>
      <c r="CB446" s="25"/>
    </row>
    <row r="447" spans="2:80" x14ac:dyDescent="0.2">
      <c r="B447" s="25"/>
      <c r="C447" s="1"/>
      <c r="D447" s="1"/>
      <c r="E447" s="1"/>
      <c r="F447" s="2"/>
      <c r="G447" s="6"/>
      <c r="H447" s="2"/>
      <c r="I447" s="2"/>
      <c r="J447" s="3"/>
      <c r="K447" s="3"/>
      <c r="L447" s="1"/>
      <c r="M447" s="1"/>
      <c r="N447" s="1"/>
      <c r="O447" s="40"/>
      <c r="P447" s="40"/>
      <c r="Q447" s="1"/>
      <c r="R447" s="1"/>
      <c r="S447" s="2"/>
      <c r="T447" s="3"/>
      <c r="U447" s="7"/>
      <c r="V447" s="7"/>
      <c r="W447" s="7"/>
      <c r="X447" s="40"/>
      <c r="Y447" s="1"/>
      <c r="Z447" s="1"/>
      <c r="AA447" s="2"/>
      <c r="AB447" s="6"/>
      <c r="AC447" s="2"/>
      <c r="AD447" s="40"/>
      <c r="AE447" s="1"/>
      <c r="AF447" s="2"/>
      <c r="AG447" s="9"/>
      <c r="AH447" s="12"/>
      <c r="AI447" s="12"/>
      <c r="AJ447" s="42"/>
      <c r="AK447" s="11"/>
      <c r="AL447" s="9"/>
      <c r="AM447" s="11"/>
      <c r="AN447" s="9"/>
      <c r="AO447" s="9"/>
      <c r="AP447" s="9"/>
      <c r="AQ447" s="50"/>
      <c r="AR447" s="11"/>
      <c r="AS447" s="49"/>
      <c r="AT447" s="12"/>
      <c r="AU447" s="9"/>
      <c r="AV447" s="9"/>
      <c r="AW447" s="9"/>
      <c r="AX447" s="9"/>
      <c r="AY447" s="12"/>
      <c r="AZ447" s="49"/>
      <c r="BA447" s="12"/>
      <c r="BB447" s="9"/>
      <c r="BC447" s="9"/>
      <c r="BD447" s="9"/>
      <c r="BE447" s="9"/>
      <c r="BF447" s="12"/>
      <c r="BG447" s="49"/>
      <c r="BH447" s="12"/>
      <c r="BI447" s="9"/>
      <c r="BJ447" s="9"/>
      <c r="BK447" s="9"/>
      <c r="BL447" s="50"/>
      <c r="BM447" s="12"/>
      <c r="BN447" s="11"/>
      <c r="BO447" s="9"/>
      <c r="BP447" s="11"/>
      <c r="BQ447" s="9"/>
      <c r="BR447" s="43"/>
      <c r="BS447" s="9"/>
      <c r="BT447" s="11"/>
      <c r="BU447" s="25"/>
      <c r="BV447" s="25"/>
      <c r="BW447" s="25"/>
      <c r="BX447" s="25"/>
      <c r="BY447" s="25"/>
      <c r="BZ447" s="25"/>
      <c r="CA447" s="25"/>
      <c r="CB447" s="25"/>
    </row>
    <row r="448" spans="2:80" x14ac:dyDescent="0.2">
      <c r="B448" s="25"/>
      <c r="C448" s="1"/>
      <c r="D448" s="1"/>
      <c r="E448" s="1"/>
      <c r="F448" s="2"/>
      <c r="G448" s="6"/>
      <c r="H448" s="2"/>
      <c r="I448" s="2"/>
      <c r="J448" s="3"/>
      <c r="K448" s="3"/>
      <c r="L448" s="1"/>
      <c r="M448" s="1"/>
      <c r="N448" s="1"/>
      <c r="O448" s="40"/>
      <c r="P448" s="40"/>
      <c r="Q448" s="1"/>
      <c r="R448" s="1"/>
      <c r="S448" s="2"/>
      <c r="T448" s="3"/>
      <c r="U448" s="7"/>
      <c r="V448" s="7"/>
      <c r="W448" s="7"/>
      <c r="X448" s="40"/>
      <c r="Y448" s="1"/>
      <c r="Z448" s="1"/>
      <c r="AA448" s="2"/>
      <c r="AB448" s="6"/>
      <c r="AC448" s="2"/>
      <c r="AD448" s="40"/>
      <c r="AE448" s="1"/>
      <c r="AF448" s="2"/>
      <c r="AG448" s="9"/>
      <c r="AH448" s="12"/>
      <c r="AI448" s="12"/>
      <c r="AJ448" s="42"/>
      <c r="AK448" s="11"/>
      <c r="AL448" s="9"/>
      <c r="AM448" s="11"/>
      <c r="AN448" s="9"/>
      <c r="AO448" s="9"/>
      <c r="AP448" s="9"/>
      <c r="AQ448" s="50"/>
      <c r="AR448" s="11"/>
      <c r="AS448" s="49"/>
      <c r="AT448" s="12"/>
      <c r="AU448" s="9"/>
      <c r="AV448" s="9"/>
      <c r="AW448" s="9"/>
      <c r="AX448" s="9"/>
      <c r="AY448" s="12"/>
      <c r="AZ448" s="49"/>
      <c r="BA448" s="12"/>
      <c r="BB448" s="9"/>
      <c r="BC448" s="9"/>
      <c r="BD448" s="9"/>
      <c r="BE448" s="9"/>
      <c r="BF448" s="12"/>
      <c r="BG448" s="49"/>
      <c r="BH448" s="12"/>
      <c r="BI448" s="9"/>
      <c r="BJ448" s="9"/>
      <c r="BK448" s="9"/>
      <c r="BL448" s="50"/>
      <c r="BM448" s="12"/>
      <c r="BN448" s="11"/>
      <c r="BO448" s="9"/>
      <c r="BP448" s="11"/>
      <c r="BQ448" s="9"/>
      <c r="BR448" s="43"/>
      <c r="BS448" s="9"/>
      <c r="BT448" s="11"/>
      <c r="BU448" s="25"/>
      <c r="BV448" s="25"/>
      <c r="BW448" s="25"/>
      <c r="BX448" s="25"/>
      <c r="BY448" s="25"/>
      <c r="BZ448" s="25"/>
      <c r="CA448" s="25"/>
      <c r="CB448" s="25"/>
    </row>
    <row r="449" spans="2:80" x14ac:dyDescent="0.2">
      <c r="B449" s="25"/>
      <c r="C449" s="1"/>
      <c r="D449" s="1"/>
      <c r="E449" s="1"/>
      <c r="F449" s="2"/>
      <c r="G449" s="6"/>
      <c r="H449" s="2"/>
      <c r="I449" s="2"/>
      <c r="J449" s="3"/>
      <c r="K449" s="3"/>
      <c r="L449" s="1"/>
      <c r="M449" s="1"/>
      <c r="N449" s="1"/>
      <c r="O449" s="40"/>
      <c r="P449" s="40"/>
      <c r="Q449" s="1"/>
      <c r="R449" s="1"/>
      <c r="S449" s="2"/>
      <c r="T449" s="3"/>
      <c r="U449" s="7"/>
      <c r="V449" s="7"/>
      <c r="W449" s="7"/>
      <c r="X449" s="40"/>
      <c r="Y449" s="1"/>
      <c r="Z449" s="1"/>
      <c r="AA449" s="2"/>
      <c r="AB449" s="6"/>
      <c r="AC449" s="2"/>
      <c r="AD449" s="40"/>
      <c r="AE449" s="1"/>
      <c r="AF449" s="2"/>
      <c r="AG449" s="9"/>
      <c r="AH449" s="12"/>
      <c r="AI449" s="12"/>
      <c r="AJ449" s="42"/>
      <c r="AK449" s="11"/>
      <c r="AL449" s="9"/>
      <c r="AM449" s="11"/>
      <c r="AN449" s="9"/>
      <c r="AO449" s="9"/>
      <c r="AP449" s="9"/>
      <c r="AQ449" s="50"/>
      <c r="AR449" s="11"/>
      <c r="AS449" s="49"/>
      <c r="AT449" s="12"/>
      <c r="AU449" s="9"/>
      <c r="AV449" s="9"/>
      <c r="AW449" s="9"/>
      <c r="AX449" s="9"/>
      <c r="AY449" s="12"/>
      <c r="AZ449" s="49"/>
      <c r="BA449" s="12"/>
      <c r="BB449" s="9"/>
      <c r="BC449" s="9"/>
      <c r="BD449" s="9"/>
      <c r="BE449" s="9"/>
      <c r="BF449" s="12"/>
      <c r="BG449" s="49"/>
      <c r="BH449" s="12"/>
      <c r="BI449" s="9"/>
      <c r="BJ449" s="9"/>
      <c r="BK449" s="9"/>
      <c r="BL449" s="50"/>
      <c r="BM449" s="12"/>
      <c r="BN449" s="11"/>
      <c r="BO449" s="9"/>
      <c r="BP449" s="11"/>
      <c r="BQ449" s="9"/>
      <c r="BR449" s="43"/>
      <c r="BS449" s="9"/>
      <c r="BT449" s="11"/>
      <c r="BU449" s="25"/>
      <c r="BV449" s="25"/>
      <c r="BW449" s="25"/>
      <c r="BX449" s="25"/>
      <c r="BY449" s="25"/>
      <c r="BZ449" s="25"/>
      <c r="CA449" s="25"/>
      <c r="CB449" s="25"/>
    </row>
    <row r="450" spans="2:80" x14ac:dyDescent="0.2">
      <c r="B450" s="25"/>
      <c r="C450" s="1"/>
      <c r="D450" s="1"/>
      <c r="E450" s="1"/>
      <c r="F450" s="2"/>
      <c r="G450" s="6"/>
      <c r="H450" s="2"/>
      <c r="I450" s="2"/>
      <c r="J450" s="3"/>
      <c r="K450" s="3"/>
      <c r="L450" s="1"/>
      <c r="M450" s="1"/>
      <c r="N450" s="1"/>
      <c r="O450" s="40"/>
      <c r="P450" s="40"/>
      <c r="Q450" s="1"/>
      <c r="R450" s="1"/>
      <c r="S450" s="2"/>
      <c r="T450" s="3"/>
      <c r="U450" s="7"/>
      <c r="V450" s="7"/>
      <c r="W450" s="7"/>
      <c r="X450" s="40"/>
      <c r="Y450" s="1"/>
      <c r="Z450" s="1"/>
      <c r="AA450" s="2"/>
      <c r="AB450" s="6"/>
      <c r="AC450" s="2"/>
      <c r="AD450" s="40"/>
      <c r="AE450" s="1"/>
      <c r="AF450" s="2"/>
      <c r="AG450" s="9"/>
      <c r="AH450" s="12"/>
      <c r="AI450" s="12"/>
      <c r="AJ450" s="42"/>
      <c r="AK450" s="11"/>
      <c r="AL450" s="9"/>
      <c r="AM450" s="11"/>
      <c r="AN450" s="9"/>
      <c r="AO450" s="9"/>
      <c r="AP450" s="9"/>
      <c r="AQ450" s="50"/>
      <c r="AR450" s="11"/>
      <c r="AS450" s="49"/>
      <c r="AT450" s="12"/>
      <c r="AU450" s="9"/>
      <c r="AV450" s="9"/>
      <c r="AW450" s="9"/>
      <c r="AX450" s="9"/>
      <c r="AY450" s="12"/>
      <c r="AZ450" s="49"/>
      <c r="BA450" s="12"/>
      <c r="BB450" s="9"/>
      <c r="BC450" s="9"/>
      <c r="BD450" s="9"/>
      <c r="BE450" s="9"/>
      <c r="BF450" s="12"/>
      <c r="BG450" s="49"/>
      <c r="BH450" s="12"/>
      <c r="BI450" s="9"/>
      <c r="BJ450" s="9"/>
      <c r="BK450" s="9"/>
      <c r="BL450" s="50"/>
      <c r="BM450" s="12"/>
      <c r="BN450" s="11"/>
      <c r="BO450" s="9"/>
      <c r="BP450" s="11"/>
      <c r="BQ450" s="9"/>
      <c r="BR450" s="43"/>
      <c r="BS450" s="9"/>
      <c r="BT450" s="11"/>
      <c r="BU450" s="25"/>
      <c r="BV450" s="25"/>
      <c r="BW450" s="25"/>
      <c r="BX450" s="25"/>
      <c r="BY450" s="25"/>
      <c r="BZ450" s="25"/>
      <c r="CA450" s="25"/>
      <c r="CB450" s="25"/>
    </row>
    <row r="451" spans="2:80" x14ac:dyDescent="0.2">
      <c r="B451" s="25"/>
      <c r="C451" s="1"/>
      <c r="D451" s="1"/>
      <c r="E451" s="1"/>
      <c r="F451" s="2"/>
      <c r="G451" s="6"/>
      <c r="H451" s="2"/>
      <c r="I451" s="2"/>
      <c r="J451" s="3"/>
      <c r="K451" s="3"/>
      <c r="L451" s="1"/>
      <c r="M451" s="1"/>
      <c r="N451" s="1"/>
      <c r="O451" s="40"/>
      <c r="P451" s="40"/>
      <c r="Q451" s="1"/>
      <c r="R451" s="1"/>
      <c r="S451" s="2"/>
      <c r="T451" s="3"/>
      <c r="U451" s="7"/>
      <c r="V451" s="7"/>
      <c r="W451" s="7"/>
      <c r="X451" s="40"/>
      <c r="Y451" s="1"/>
      <c r="Z451" s="1"/>
      <c r="AA451" s="2"/>
      <c r="AB451" s="6"/>
      <c r="AC451" s="2"/>
      <c r="AD451" s="40"/>
      <c r="AE451" s="1"/>
      <c r="AF451" s="2"/>
      <c r="AG451" s="9"/>
      <c r="AH451" s="12"/>
      <c r="AI451" s="12"/>
      <c r="AJ451" s="42"/>
      <c r="AK451" s="11"/>
      <c r="AL451" s="9"/>
      <c r="AM451" s="11"/>
      <c r="AN451" s="9"/>
      <c r="AO451" s="9"/>
      <c r="AP451" s="9"/>
      <c r="AQ451" s="50"/>
      <c r="AR451" s="11"/>
      <c r="AS451" s="49"/>
      <c r="AT451" s="12"/>
      <c r="AU451" s="9"/>
      <c r="AV451" s="9"/>
      <c r="AW451" s="9"/>
      <c r="AX451" s="9"/>
      <c r="AY451" s="12"/>
      <c r="AZ451" s="49"/>
      <c r="BA451" s="12"/>
      <c r="BB451" s="9"/>
      <c r="BC451" s="9"/>
      <c r="BD451" s="9"/>
      <c r="BE451" s="9"/>
      <c r="BF451" s="12"/>
      <c r="BG451" s="49"/>
      <c r="BH451" s="12"/>
      <c r="BI451" s="9"/>
      <c r="BJ451" s="9"/>
      <c r="BK451" s="9"/>
      <c r="BL451" s="50"/>
      <c r="BM451" s="12"/>
      <c r="BN451" s="11"/>
      <c r="BO451" s="9"/>
      <c r="BP451" s="11"/>
      <c r="BQ451" s="9"/>
      <c r="BR451" s="43"/>
      <c r="BS451" s="9"/>
      <c r="BT451" s="11"/>
      <c r="BU451" s="25"/>
      <c r="BV451" s="25"/>
      <c r="BW451" s="25"/>
      <c r="BX451" s="25"/>
      <c r="BY451" s="25"/>
      <c r="BZ451" s="25"/>
      <c r="CA451" s="25"/>
      <c r="CB451" s="25"/>
    </row>
    <row r="452" spans="2:80" x14ac:dyDescent="0.2">
      <c r="B452" s="25"/>
      <c r="C452" s="1"/>
      <c r="D452" s="1"/>
      <c r="E452" s="1"/>
      <c r="F452" s="2"/>
      <c r="G452" s="6"/>
      <c r="H452" s="2"/>
      <c r="I452" s="2"/>
      <c r="J452" s="3"/>
      <c r="K452" s="3"/>
      <c r="L452" s="1"/>
      <c r="M452" s="1"/>
      <c r="N452" s="1"/>
      <c r="O452" s="40"/>
      <c r="P452" s="40"/>
      <c r="Q452" s="1"/>
      <c r="R452" s="1"/>
      <c r="S452" s="2"/>
      <c r="T452" s="3"/>
      <c r="U452" s="7"/>
      <c r="V452" s="7"/>
      <c r="W452" s="7"/>
      <c r="X452" s="40"/>
      <c r="Y452" s="1"/>
      <c r="Z452" s="1"/>
      <c r="AA452" s="2"/>
      <c r="AB452" s="6"/>
      <c r="AC452" s="2"/>
      <c r="AD452" s="40"/>
      <c r="AE452" s="1"/>
      <c r="AF452" s="2"/>
      <c r="AG452" s="9"/>
      <c r="AH452" s="12"/>
      <c r="AI452" s="12"/>
      <c r="AJ452" s="42"/>
      <c r="AK452" s="11"/>
      <c r="AL452" s="9"/>
      <c r="AM452" s="11"/>
      <c r="AN452" s="9"/>
      <c r="AO452" s="9"/>
      <c r="AP452" s="9"/>
      <c r="AQ452" s="50"/>
      <c r="AR452" s="11"/>
      <c r="AS452" s="49"/>
      <c r="AT452" s="12"/>
      <c r="AU452" s="9"/>
      <c r="AV452" s="9"/>
      <c r="AW452" s="9"/>
      <c r="AX452" s="9"/>
      <c r="AY452" s="12"/>
      <c r="AZ452" s="49"/>
      <c r="BA452" s="12"/>
      <c r="BB452" s="9"/>
      <c r="BC452" s="9"/>
      <c r="BD452" s="9"/>
      <c r="BE452" s="9"/>
      <c r="BF452" s="12"/>
      <c r="BG452" s="49"/>
      <c r="BH452" s="12"/>
      <c r="BI452" s="9"/>
      <c r="BJ452" s="9"/>
      <c r="BK452" s="9"/>
      <c r="BL452" s="50"/>
      <c r="BM452" s="12"/>
      <c r="BN452" s="11"/>
      <c r="BO452" s="9"/>
      <c r="BP452" s="11"/>
      <c r="BQ452" s="9"/>
      <c r="BR452" s="43"/>
      <c r="BS452" s="9"/>
      <c r="BT452" s="11"/>
      <c r="BU452" s="25"/>
      <c r="BV452" s="25"/>
      <c r="BW452" s="25"/>
      <c r="BX452" s="25"/>
      <c r="BY452" s="25"/>
      <c r="BZ452" s="25"/>
      <c r="CA452" s="25"/>
      <c r="CB452" s="25"/>
    </row>
    <row r="453" spans="2:80" x14ac:dyDescent="0.2">
      <c r="B453" s="25"/>
      <c r="C453" s="1"/>
      <c r="D453" s="1"/>
      <c r="E453" s="1"/>
      <c r="F453" s="2"/>
      <c r="G453" s="6"/>
      <c r="H453" s="2"/>
      <c r="I453" s="2"/>
      <c r="J453" s="3"/>
      <c r="K453" s="3"/>
      <c r="L453" s="1"/>
      <c r="M453" s="1"/>
      <c r="N453" s="1"/>
      <c r="O453" s="40"/>
      <c r="P453" s="40"/>
      <c r="Q453" s="1"/>
      <c r="R453" s="1"/>
      <c r="S453" s="2"/>
      <c r="T453" s="3"/>
      <c r="U453" s="7"/>
      <c r="V453" s="7"/>
      <c r="W453" s="7"/>
      <c r="X453" s="40"/>
      <c r="Y453" s="1"/>
      <c r="Z453" s="1"/>
      <c r="AA453" s="2"/>
      <c r="AB453" s="6"/>
      <c r="AC453" s="2"/>
      <c r="AD453" s="40"/>
      <c r="AE453" s="1"/>
      <c r="AF453" s="2"/>
      <c r="AG453" s="9"/>
      <c r="AH453" s="12"/>
      <c r="AI453" s="12"/>
      <c r="AJ453" s="42"/>
      <c r="AK453" s="11"/>
      <c r="AL453" s="9"/>
      <c r="AM453" s="11"/>
      <c r="AN453" s="9"/>
      <c r="AO453" s="9"/>
      <c r="AP453" s="9"/>
      <c r="AQ453" s="50"/>
      <c r="AR453" s="11"/>
      <c r="AS453" s="49"/>
      <c r="AT453" s="12"/>
      <c r="AU453" s="9"/>
      <c r="AV453" s="9"/>
      <c r="AW453" s="9"/>
      <c r="AX453" s="9"/>
      <c r="AY453" s="12"/>
      <c r="AZ453" s="49"/>
      <c r="BA453" s="12"/>
      <c r="BB453" s="9"/>
      <c r="BC453" s="9"/>
      <c r="BD453" s="9"/>
      <c r="BE453" s="9"/>
      <c r="BF453" s="12"/>
      <c r="BG453" s="49"/>
      <c r="BH453" s="12"/>
      <c r="BI453" s="9"/>
      <c r="BJ453" s="9"/>
      <c r="BK453" s="9"/>
      <c r="BL453" s="50"/>
      <c r="BM453" s="12"/>
      <c r="BN453" s="11"/>
      <c r="BO453" s="9"/>
      <c r="BP453" s="11"/>
      <c r="BQ453" s="9"/>
      <c r="BR453" s="43"/>
      <c r="BS453" s="9"/>
      <c r="BT453" s="11"/>
      <c r="BU453" s="25"/>
      <c r="BV453" s="25"/>
      <c r="BW453" s="25"/>
      <c r="BX453" s="25"/>
      <c r="BY453" s="25"/>
      <c r="BZ453" s="25"/>
      <c r="CA453" s="25"/>
      <c r="CB453" s="25"/>
    </row>
    <row r="454" spans="2:80" x14ac:dyDescent="0.2">
      <c r="B454" s="25"/>
      <c r="C454" s="1"/>
      <c r="D454" s="1"/>
      <c r="E454" s="1"/>
      <c r="F454" s="2"/>
      <c r="G454" s="6"/>
      <c r="H454" s="2"/>
      <c r="I454" s="2"/>
      <c r="J454" s="3"/>
      <c r="K454" s="3"/>
      <c r="L454" s="1"/>
      <c r="M454" s="1"/>
      <c r="N454" s="1"/>
      <c r="O454" s="40"/>
      <c r="P454" s="40"/>
      <c r="Q454" s="1"/>
      <c r="R454" s="1"/>
      <c r="S454" s="2"/>
      <c r="T454" s="3"/>
      <c r="U454" s="7"/>
      <c r="V454" s="7"/>
      <c r="W454" s="7"/>
      <c r="X454" s="40"/>
      <c r="Y454" s="1"/>
      <c r="Z454" s="1"/>
      <c r="AA454" s="2"/>
      <c r="AB454" s="6"/>
      <c r="AC454" s="2"/>
      <c r="AD454" s="40"/>
      <c r="AE454" s="1"/>
      <c r="AF454" s="2"/>
      <c r="AG454" s="9"/>
      <c r="AH454" s="12"/>
      <c r="AI454" s="12"/>
      <c r="AJ454" s="42"/>
      <c r="AK454" s="11"/>
      <c r="AL454" s="9"/>
      <c r="AM454" s="11"/>
      <c r="AN454" s="9"/>
      <c r="AO454" s="9"/>
      <c r="AP454" s="9"/>
      <c r="AQ454" s="50"/>
      <c r="AR454" s="11"/>
      <c r="AS454" s="49"/>
      <c r="AT454" s="12"/>
      <c r="AU454" s="9"/>
      <c r="AV454" s="9"/>
      <c r="AW454" s="9"/>
      <c r="AX454" s="9"/>
      <c r="AY454" s="12"/>
      <c r="AZ454" s="49"/>
      <c r="BA454" s="12"/>
      <c r="BB454" s="9"/>
      <c r="BC454" s="9"/>
      <c r="BD454" s="9"/>
      <c r="BE454" s="9"/>
      <c r="BF454" s="12"/>
      <c r="BG454" s="49"/>
      <c r="BH454" s="12"/>
      <c r="BI454" s="9"/>
      <c r="BJ454" s="9"/>
      <c r="BK454" s="9"/>
      <c r="BL454" s="50"/>
      <c r="BM454" s="12"/>
      <c r="BN454" s="11"/>
      <c r="BO454" s="9"/>
      <c r="BP454" s="11"/>
      <c r="BQ454" s="9"/>
      <c r="BR454" s="43"/>
      <c r="BS454" s="9"/>
      <c r="BT454" s="11"/>
      <c r="BU454" s="25"/>
      <c r="BV454" s="25"/>
      <c r="BW454" s="25"/>
      <c r="BX454" s="25"/>
      <c r="BY454" s="25"/>
      <c r="BZ454" s="25"/>
      <c r="CA454" s="25"/>
      <c r="CB454" s="25"/>
    </row>
    <row r="455" spans="2:80" x14ac:dyDescent="0.2">
      <c r="B455" s="25"/>
      <c r="C455" s="1"/>
      <c r="D455" s="1"/>
      <c r="E455" s="1"/>
      <c r="F455" s="2"/>
      <c r="G455" s="6"/>
      <c r="H455" s="2"/>
      <c r="I455" s="2"/>
      <c r="J455" s="3"/>
      <c r="K455" s="3"/>
      <c r="L455" s="1"/>
      <c r="M455" s="1"/>
      <c r="N455" s="1"/>
      <c r="O455" s="40"/>
      <c r="P455" s="40"/>
      <c r="Q455" s="1"/>
      <c r="R455" s="1"/>
      <c r="S455" s="2"/>
      <c r="T455" s="3"/>
      <c r="U455" s="7"/>
      <c r="V455" s="7"/>
      <c r="W455" s="7"/>
      <c r="X455" s="40"/>
      <c r="Y455" s="1"/>
      <c r="Z455" s="1"/>
      <c r="AA455" s="2"/>
      <c r="AB455" s="6"/>
      <c r="AC455" s="2"/>
      <c r="AD455" s="40"/>
      <c r="AE455" s="1"/>
      <c r="AF455" s="2"/>
      <c r="AG455" s="9"/>
      <c r="AH455" s="12"/>
      <c r="AI455" s="12"/>
      <c r="AJ455" s="42"/>
      <c r="AK455" s="11"/>
      <c r="AL455" s="9"/>
      <c r="AM455" s="11"/>
      <c r="AN455" s="9"/>
      <c r="AO455" s="9"/>
      <c r="AP455" s="9"/>
      <c r="AQ455" s="50"/>
      <c r="AR455" s="11"/>
      <c r="AS455" s="49"/>
      <c r="AT455" s="12"/>
      <c r="AU455" s="9"/>
      <c r="AV455" s="9"/>
      <c r="AW455" s="9"/>
      <c r="AX455" s="9"/>
      <c r="AY455" s="12"/>
      <c r="AZ455" s="49"/>
      <c r="BA455" s="12"/>
      <c r="BB455" s="9"/>
      <c r="BC455" s="9"/>
      <c r="BD455" s="9"/>
      <c r="BE455" s="9"/>
      <c r="BF455" s="12"/>
      <c r="BG455" s="49"/>
      <c r="BH455" s="12"/>
      <c r="BI455" s="9"/>
      <c r="BJ455" s="9"/>
      <c r="BK455" s="9"/>
      <c r="BL455" s="50"/>
      <c r="BM455" s="12"/>
      <c r="BN455" s="11"/>
      <c r="BO455" s="9"/>
      <c r="BP455" s="11"/>
      <c r="BQ455" s="9"/>
      <c r="BR455" s="43"/>
      <c r="BS455" s="9"/>
      <c r="BT455" s="11"/>
      <c r="BU455" s="25"/>
      <c r="BV455" s="25"/>
      <c r="BW455" s="25"/>
      <c r="BX455" s="25"/>
      <c r="BY455" s="25"/>
      <c r="BZ455" s="25"/>
      <c r="CA455" s="25"/>
      <c r="CB455" s="25"/>
    </row>
    <row r="456" spans="2:80" x14ac:dyDescent="0.2">
      <c r="B456" s="25"/>
      <c r="C456" s="1"/>
      <c r="D456" s="1"/>
      <c r="E456" s="1"/>
      <c r="F456" s="2"/>
      <c r="G456" s="6"/>
      <c r="H456" s="2"/>
      <c r="I456" s="2"/>
      <c r="J456" s="3"/>
      <c r="K456" s="3"/>
      <c r="L456" s="1"/>
      <c r="M456" s="1"/>
      <c r="N456" s="1"/>
      <c r="O456" s="40"/>
      <c r="P456" s="40"/>
      <c r="Q456" s="1"/>
      <c r="R456" s="1"/>
      <c r="S456" s="2"/>
      <c r="T456" s="3"/>
      <c r="U456" s="7"/>
      <c r="V456" s="7"/>
      <c r="W456" s="7"/>
      <c r="X456" s="40"/>
      <c r="Y456" s="1"/>
      <c r="Z456" s="1"/>
      <c r="AA456" s="2"/>
      <c r="AB456" s="6"/>
      <c r="AC456" s="2"/>
      <c r="AD456" s="40"/>
      <c r="AE456" s="1"/>
      <c r="AF456" s="2"/>
      <c r="AG456" s="9"/>
      <c r="AH456" s="12"/>
      <c r="AI456" s="12"/>
      <c r="AJ456" s="42"/>
      <c r="AK456" s="11"/>
      <c r="AL456" s="9"/>
      <c r="AM456" s="11"/>
      <c r="AN456" s="9"/>
      <c r="AO456" s="9"/>
      <c r="AP456" s="9"/>
      <c r="AQ456" s="50"/>
      <c r="AR456" s="11"/>
      <c r="AS456" s="49"/>
      <c r="AT456" s="12"/>
      <c r="AU456" s="9"/>
      <c r="AV456" s="9"/>
      <c r="AW456" s="9"/>
      <c r="AX456" s="9"/>
      <c r="AY456" s="12"/>
      <c r="AZ456" s="49"/>
      <c r="BA456" s="12"/>
      <c r="BB456" s="9"/>
      <c r="BC456" s="9"/>
      <c r="BD456" s="9"/>
      <c r="BE456" s="9"/>
      <c r="BF456" s="12"/>
      <c r="BG456" s="49"/>
      <c r="BH456" s="12"/>
      <c r="BI456" s="9"/>
      <c r="BJ456" s="9"/>
      <c r="BK456" s="9"/>
      <c r="BL456" s="50"/>
      <c r="BM456" s="12"/>
      <c r="BN456" s="11"/>
      <c r="BO456" s="9"/>
      <c r="BP456" s="11"/>
      <c r="BQ456" s="9"/>
      <c r="BR456" s="43"/>
      <c r="BS456" s="9"/>
      <c r="BT456" s="11"/>
      <c r="BU456" s="25"/>
      <c r="BV456" s="25"/>
      <c r="BW456" s="25"/>
      <c r="BX456" s="25"/>
      <c r="BY456" s="25"/>
      <c r="BZ456" s="25"/>
      <c r="CA456" s="25"/>
      <c r="CB456" s="25"/>
    </row>
    <row r="457" spans="2:80" x14ac:dyDescent="0.2">
      <c r="B457" s="25"/>
      <c r="C457" s="1"/>
      <c r="D457" s="1"/>
      <c r="E457" s="1"/>
      <c r="F457" s="2"/>
      <c r="G457" s="6"/>
      <c r="H457" s="2"/>
      <c r="I457" s="2"/>
      <c r="J457" s="3"/>
      <c r="K457" s="3"/>
      <c r="L457" s="1"/>
      <c r="M457" s="1"/>
      <c r="N457" s="1"/>
      <c r="O457" s="40"/>
      <c r="P457" s="40"/>
      <c r="Q457" s="1"/>
      <c r="R457" s="1"/>
      <c r="S457" s="2"/>
      <c r="T457" s="3"/>
      <c r="U457" s="7"/>
      <c r="V457" s="7"/>
      <c r="W457" s="7"/>
      <c r="X457" s="40"/>
      <c r="Y457" s="1"/>
      <c r="Z457" s="1"/>
      <c r="AA457" s="2"/>
      <c r="AB457" s="6"/>
      <c r="AC457" s="2"/>
      <c r="AD457" s="40"/>
      <c r="AE457" s="1"/>
      <c r="AF457" s="2"/>
      <c r="AG457" s="9"/>
      <c r="AH457" s="12"/>
      <c r="AI457" s="12"/>
      <c r="AJ457" s="42"/>
      <c r="AK457" s="11"/>
      <c r="AL457" s="9"/>
      <c r="AM457" s="11"/>
      <c r="AN457" s="9"/>
      <c r="AO457" s="9"/>
      <c r="AP457" s="9"/>
      <c r="AQ457" s="50"/>
      <c r="AR457" s="11"/>
      <c r="AS457" s="49"/>
      <c r="AT457" s="12"/>
      <c r="AU457" s="9"/>
      <c r="AV457" s="9"/>
      <c r="AW457" s="9"/>
      <c r="AX457" s="9"/>
      <c r="AY457" s="12"/>
      <c r="AZ457" s="49"/>
      <c r="BA457" s="12"/>
      <c r="BB457" s="9"/>
      <c r="BC457" s="9"/>
      <c r="BD457" s="9"/>
      <c r="BE457" s="9"/>
      <c r="BF457" s="12"/>
      <c r="BG457" s="49"/>
      <c r="BH457" s="12"/>
      <c r="BI457" s="9"/>
      <c r="BJ457" s="9"/>
      <c r="BK457" s="9"/>
      <c r="BL457" s="50"/>
      <c r="BM457" s="12"/>
      <c r="BN457" s="11"/>
      <c r="BO457" s="9"/>
      <c r="BP457" s="11"/>
      <c r="BQ457" s="9"/>
      <c r="BR457" s="43"/>
      <c r="BS457" s="9"/>
      <c r="BT457" s="11"/>
      <c r="BU457" s="25"/>
      <c r="BV457" s="25"/>
      <c r="BW457" s="25"/>
      <c r="BX457" s="25"/>
      <c r="BY457" s="25"/>
      <c r="BZ457" s="25"/>
      <c r="CA457" s="25"/>
      <c r="CB457" s="25"/>
    </row>
    <row r="458" spans="2:80" x14ac:dyDescent="0.2">
      <c r="B458" s="25"/>
      <c r="C458" s="1"/>
      <c r="D458" s="1"/>
      <c r="E458" s="1"/>
      <c r="F458" s="2"/>
      <c r="G458" s="6"/>
      <c r="H458" s="2"/>
      <c r="I458" s="2"/>
      <c r="J458" s="3"/>
      <c r="K458" s="3"/>
      <c r="L458" s="1"/>
      <c r="M458" s="1"/>
      <c r="N458" s="1"/>
      <c r="O458" s="40"/>
      <c r="P458" s="40"/>
      <c r="Q458" s="1"/>
      <c r="R458" s="1"/>
      <c r="S458" s="2"/>
      <c r="T458" s="3"/>
      <c r="U458" s="7"/>
      <c r="V458" s="7"/>
      <c r="W458" s="7"/>
      <c r="X458" s="40"/>
      <c r="Y458" s="1"/>
      <c r="Z458" s="1"/>
      <c r="AA458" s="2"/>
      <c r="AB458" s="6"/>
      <c r="AC458" s="2"/>
      <c r="AD458" s="40"/>
      <c r="AE458" s="1"/>
      <c r="AF458" s="2"/>
      <c r="AG458" s="9"/>
      <c r="AH458" s="12"/>
      <c r="AI458" s="12"/>
      <c r="AJ458" s="42"/>
      <c r="AK458" s="11"/>
      <c r="AL458" s="9"/>
      <c r="AM458" s="11"/>
      <c r="AN458" s="9"/>
      <c r="AO458" s="9"/>
      <c r="AP458" s="9"/>
      <c r="AQ458" s="50"/>
      <c r="AR458" s="11"/>
      <c r="AS458" s="49"/>
      <c r="AT458" s="12"/>
      <c r="AU458" s="9"/>
      <c r="AV458" s="9"/>
      <c r="AW458" s="9"/>
      <c r="AX458" s="9"/>
      <c r="AY458" s="12"/>
      <c r="AZ458" s="49"/>
      <c r="BA458" s="12"/>
      <c r="BB458" s="9"/>
      <c r="BC458" s="9"/>
      <c r="BD458" s="9"/>
      <c r="BE458" s="9"/>
      <c r="BF458" s="12"/>
      <c r="BG458" s="49"/>
      <c r="BH458" s="12"/>
      <c r="BI458" s="9"/>
      <c r="BJ458" s="9"/>
      <c r="BK458" s="9"/>
      <c r="BL458" s="50"/>
      <c r="BM458" s="12"/>
      <c r="BN458" s="11"/>
      <c r="BO458" s="9"/>
      <c r="BP458" s="11"/>
      <c r="BQ458" s="9"/>
      <c r="BR458" s="43"/>
      <c r="BS458" s="9"/>
      <c r="BT458" s="11"/>
      <c r="BU458" s="25"/>
      <c r="BV458" s="25"/>
      <c r="BW458" s="25"/>
      <c r="BX458" s="25"/>
      <c r="BY458" s="25"/>
      <c r="BZ458" s="25"/>
      <c r="CA458" s="25"/>
      <c r="CB458" s="25"/>
    </row>
    <row r="459" spans="2:80" x14ac:dyDescent="0.2">
      <c r="B459" s="25"/>
      <c r="C459" s="1"/>
      <c r="D459" s="1"/>
      <c r="E459" s="1"/>
      <c r="F459" s="2"/>
      <c r="G459" s="6"/>
      <c r="H459" s="2"/>
      <c r="I459" s="2"/>
      <c r="J459" s="3"/>
      <c r="K459" s="3"/>
      <c r="L459" s="1"/>
      <c r="M459" s="1"/>
      <c r="N459" s="1"/>
      <c r="O459" s="40"/>
      <c r="P459" s="40"/>
      <c r="Q459" s="1"/>
      <c r="R459" s="1"/>
      <c r="S459" s="2"/>
      <c r="T459" s="3"/>
      <c r="U459" s="7"/>
      <c r="V459" s="7"/>
      <c r="W459" s="7"/>
      <c r="X459" s="40"/>
      <c r="Y459" s="1"/>
      <c r="Z459" s="1"/>
      <c r="AA459" s="2"/>
      <c r="AB459" s="6"/>
      <c r="AC459" s="2"/>
      <c r="AD459" s="40"/>
      <c r="AE459" s="1"/>
      <c r="AF459" s="2"/>
      <c r="AG459" s="9"/>
      <c r="AH459" s="12"/>
      <c r="AI459" s="12"/>
      <c r="AJ459" s="42"/>
      <c r="AK459" s="11"/>
      <c r="AL459" s="9"/>
      <c r="AM459" s="11"/>
      <c r="AN459" s="9"/>
      <c r="AO459" s="9"/>
      <c r="AP459" s="9"/>
      <c r="AQ459" s="50"/>
      <c r="AR459" s="11"/>
      <c r="AS459" s="49"/>
      <c r="AT459" s="12"/>
      <c r="AU459" s="9"/>
      <c r="AV459" s="9"/>
      <c r="AW459" s="9"/>
      <c r="AX459" s="9"/>
      <c r="AY459" s="12"/>
      <c r="AZ459" s="49"/>
      <c r="BA459" s="12"/>
      <c r="BB459" s="9"/>
      <c r="BC459" s="9"/>
      <c r="BD459" s="9"/>
      <c r="BE459" s="9"/>
      <c r="BF459" s="12"/>
      <c r="BG459" s="49"/>
      <c r="BH459" s="12"/>
      <c r="BI459" s="9"/>
      <c r="BJ459" s="9"/>
      <c r="BK459" s="9"/>
      <c r="BL459" s="50"/>
      <c r="BM459" s="12"/>
      <c r="BN459" s="11"/>
      <c r="BO459" s="9"/>
      <c r="BP459" s="11"/>
      <c r="BQ459" s="9"/>
      <c r="BR459" s="43"/>
      <c r="BS459" s="9"/>
      <c r="BT459" s="11"/>
      <c r="BU459" s="25"/>
      <c r="BV459" s="25"/>
      <c r="BW459" s="25"/>
      <c r="BX459" s="25"/>
      <c r="BY459" s="25"/>
      <c r="BZ459" s="25"/>
      <c r="CA459" s="25"/>
      <c r="CB459" s="25"/>
    </row>
    <row r="460" spans="2:80" x14ac:dyDescent="0.2">
      <c r="B460" s="25"/>
      <c r="C460" s="1"/>
      <c r="D460" s="1"/>
      <c r="E460" s="1"/>
      <c r="F460" s="2"/>
      <c r="G460" s="6"/>
      <c r="H460" s="2"/>
      <c r="I460" s="2"/>
      <c r="J460" s="3"/>
      <c r="K460" s="3"/>
      <c r="L460" s="1"/>
      <c r="M460" s="1"/>
      <c r="N460" s="1"/>
      <c r="O460" s="40"/>
      <c r="P460" s="40"/>
      <c r="Q460" s="1"/>
      <c r="R460" s="1"/>
      <c r="S460" s="2"/>
      <c r="T460" s="3"/>
      <c r="U460" s="7"/>
      <c r="V460" s="7"/>
      <c r="W460" s="7"/>
      <c r="X460" s="40"/>
      <c r="Y460" s="1"/>
      <c r="Z460" s="1"/>
      <c r="AA460" s="2"/>
      <c r="AB460" s="6"/>
      <c r="AC460" s="2"/>
      <c r="AD460" s="40"/>
      <c r="AE460" s="1"/>
      <c r="AF460" s="2"/>
      <c r="AG460" s="9"/>
      <c r="AH460" s="12"/>
      <c r="AI460" s="12"/>
      <c r="AJ460" s="42"/>
      <c r="AK460" s="11"/>
      <c r="AL460" s="9"/>
      <c r="AM460" s="11"/>
      <c r="AN460" s="9"/>
      <c r="AO460" s="9"/>
      <c r="AP460" s="9"/>
      <c r="AQ460" s="50"/>
      <c r="AR460" s="11"/>
      <c r="AS460" s="49"/>
      <c r="AT460" s="12"/>
      <c r="AU460" s="9"/>
      <c r="AV460" s="9"/>
      <c r="AW460" s="9"/>
      <c r="AX460" s="9"/>
      <c r="AY460" s="12"/>
      <c r="AZ460" s="49"/>
      <c r="BA460" s="12"/>
      <c r="BB460" s="9"/>
      <c r="BC460" s="9"/>
      <c r="BD460" s="9"/>
      <c r="BE460" s="9"/>
      <c r="BF460" s="12"/>
      <c r="BG460" s="49"/>
      <c r="BH460" s="12"/>
      <c r="BI460" s="9"/>
      <c r="BJ460" s="9"/>
      <c r="BK460" s="9"/>
      <c r="BL460" s="50"/>
      <c r="BM460" s="12"/>
      <c r="BN460" s="11"/>
      <c r="BO460" s="9"/>
      <c r="BP460" s="11"/>
      <c r="BQ460" s="9"/>
      <c r="BR460" s="43"/>
      <c r="BS460" s="9"/>
      <c r="BT460" s="11"/>
      <c r="BU460" s="25"/>
      <c r="BV460" s="25"/>
      <c r="BW460" s="25"/>
      <c r="BX460" s="25"/>
      <c r="BY460" s="25"/>
      <c r="BZ460" s="25"/>
      <c r="CA460" s="25"/>
      <c r="CB460" s="25"/>
    </row>
    <row r="461" spans="2:80" x14ac:dyDescent="0.2">
      <c r="B461" s="25"/>
      <c r="C461" s="1"/>
      <c r="D461" s="1"/>
      <c r="E461" s="1"/>
      <c r="F461" s="2"/>
      <c r="G461" s="6"/>
      <c r="H461" s="2"/>
      <c r="I461" s="2"/>
      <c r="J461" s="3"/>
      <c r="K461" s="3"/>
      <c r="L461" s="1"/>
      <c r="M461" s="1"/>
      <c r="N461" s="1"/>
      <c r="O461" s="40"/>
      <c r="P461" s="40"/>
      <c r="Q461" s="1"/>
      <c r="R461" s="1"/>
      <c r="S461" s="2"/>
      <c r="T461" s="3"/>
      <c r="U461" s="7"/>
      <c r="V461" s="7"/>
      <c r="W461" s="7"/>
      <c r="X461" s="40"/>
      <c r="Y461" s="1"/>
      <c r="Z461" s="1"/>
      <c r="AA461" s="2"/>
      <c r="AB461" s="6"/>
      <c r="AC461" s="2"/>
      <c r="AD461" s="40"/>
      <c r="AE461" s="1"/>
      <c r="AF461" s="2"/>
      <c r="AG461" s="9"/>
      <c r="AH461" s="12"/>
      <c r="AI461" s="12"/>
      <c r="AJ461" s="42"/>
      <c r="AK461" s="11"/>
      <c r="AL461" s="9"/>
      <c r="AM461" s="11"/>
      <c r="AN461" s="9"/>
      <c r="AO461" s="9"/>
      <c r="AP461" s="9"/>
      <c r="AQ461" s="50"/>
      <c r="AR461" s="11"/>
      <c r="AS461" s="49"/>
      <c r="AT461" s="12"/>
      <c r="AU461" s="9"/>
      <c r="AV461" s="9"/>
      <c r="AW461" s="9"/>
      <c r="AX461" s="9"/>
      <c r="AY461" s="12"/>
      <c r="AZ461" s="49"/>
      <c r="BA461" s="12"/>
      <c r="BB461" s="9"/>
      <c r="BC461" s="9"/>
      <c r="BD461" s="9"/>
      <c r="BE461" s="9"/>
      <c r="BF461" s="12"/>
      <c r="BG461" s="49"/>
      <c r="BH461" s="12"/>
      <c r="BI461" s="9"/>
      <c r="BJ461" s="9"/>
      <c r="BK461" s="9"/>
      <c r="BL461" s="50"/>
      <c r="BM461" s="12"/>
      <c r="BN461" s="11"/>
      <c r="BO461" s="9"/>
      <c r="BP461" s="11"/>
      <c r="BQ461" s="9"/>
      <c r="BR461" s="43"/>
      <c r="BS461" s="9"/>
      <c r="BT461" s="11"/>
      <c r="BU461" s="25"/>
      <c r="BV461" s="25"/>
      <c r="BW461" s="25"/>
      <c r="BX461" s="25"/>
      <c r="BY461" s="25"/>
      <c r="BZ461" s="25"/>
      <c r="CA461" s="25"/>
      <c r="CB461" s="25"/>
    </row>
    <row r="462" spans="2:80" x14ac:dyDescent="0.2">
      <c r="B462" s="25"/>
      <c r="C462" s="1"/>
      <c r="D462" s="1"/>
      <c r="E462" s="1"/>
      <c r="F462" s="2"/>
      <c r="G462" s="6"/>
      <c r="H462" s="2"/>
      <c r="I462" s="2"/>
      <c r="J462" s="3"/>
      <c r="K462" s="3"/>
      <c r="L462" s="1"/>
      <c r="M462" s="1"/>
      <c r="N462" s="1"/>
      <c r="O462" s="40"/>
      <c r="P462" s="40"/>
      <c r="Q462" s="1"/>
      <c r="R462" s="1"/>
      <c r="S462" s="2"/>
      <c r="T462" s="3"/>
      <c r="U462" s="7"/>
      <c r="V462" s="7"/>
      <c r="W462" s="7"/>
      <c r="X462" s="40"/>
      <c r="Y462" s="1"/>
      <c r="Z462" s="1"/>
      <c r="AA462" s="2"/>
      <c r="AB462" s="6"/>
      <c r="AC462" s="2"/>
      <c r="AD462" s="40"/>
      <c r="AE462" s="1"/>
      <c r="AF462" s="2"/>
      <c r="AG462" s="9"/>
      <c r="AH462" s="12"/>
      <c r="AI462" s="12"/>
      <c r="AJ462" s="42"/>
      <c r="AK462" s="11"/>
      <c r="AL462" s="9"/>
      <c r="AM462" s="11"/>
      <c r="AN462" s="9"/>
      <c r="AO462" s="9"/>
      <c r="AP462" s="9"/>
      <c r="AQ462" s="50"/>
      <c r="AR462" s="11"/>
      <c r="AS462" s="49"/>
      <c r="AT462" s="12"/>
      <c r="AU462" s="9"/>
      <c r="AV462" s="9"/>
      <c r="AW462" s="9"/>
      <c r="AX462" s="9"/>
      <c r="AY462" s="12"/>
      <c r="AZ462" s="49"/>
      <c r="BA462" s="12"/>
      <c r="BB462" s="9"/>
      <c r="BC462" s="9"/>
      <c r="BD462" s="9"/>
      <c r="BE462" s="9"/>
      <c r="BF462" s="12"/>
      <c r="BG462" s="49"/>
      <c r="BH462" s="12"/>
      <c r="BI462" s="9"/>
      <c r="BJ462" s="9"/>
      <c r="BK462" s="9"/>
      <c r="BL462" s="50"/>
      <c r="BM462" s="12"/>
      <c r="BN462" s="11"/>
      <c r="BO462" s="9"/>
      <c r="BP462" s="11"/>
      <c r="BQ462" s="9"/>
      <c r="BR462" s="43"/>
      <c r="BS462" s="9"/>
      <c r="BT462" s="11"/>
      <c r="BU462" s="25"/>
      <c r="BV462" s="25"/>
      <c r="BW462" s="25"/>
      <c r="BX462" s="25"/>
      <c r="BY462" s="25"/>
      <c r="BZ462" s="25"/>
      <c r="CA462" s="25"/>
      <c r="CB462" s="25"/>
    </row>
    <row r="463" spans="2:80" x14ac:dyDescent="0.2">
      <c r="B463" s="25"/>
      <c r="C463" s="1"/>
      <c r="D463" s="1"/>
      <c r="E463" s="1"/>
      <c r="F463" s="2"/>
      <c r="G463" s="6"/>
      <c r="H463" s="2"/>
      <c r="I463" s="2"/>
      <c r="J463" s="3"/>
      <c r="K463" s="3"/>
      <c r="L463" s="1"/>
      <c r="M463" s="1"/>
      <c r="N463" s="1"/>
      <c r="O463" s="40"/>
      <c r="P463" s="40"/>
      <c r="Q463" s="1"/>
      <c r="R463" s="1"/>
      <c r="S463" s="2"/>
      <c r="T463" s="3"/>
      <c r="U463" s="7"/>
      <c r="V463" s="7"/>
      <c r="W463" s="7"/>
      <c r="X463" s="40"/>
      <c r="Y463" s="1"/>
      <c r="Z463" s="1"/>
      <c r="AA463" s="2"/>
      <c r="AB463" s="6"/>
      <c r="AC463" s="2"/>
      <c r="AD463" s="40"/>
      <c r="AE463" s="1"/>
      <c r="AF463" s="2"/>
      <c r="AG463" s="9"/>
      <c r="AH463" s="12"/>
      <c r="AI463" s="12"/>
      <c r="AJ463" s="42"/>
      <c r="AK463" s="11"/>
      <c r="AL463" s="9"/>
      <c r="AM463" s="11"/>
      <c r="AN463" s="9"/>
      <c r="AO463" s="9"/>
      <c r="AP463" s="9"/>
      <c r="AQ463" s="50"/>
      <c r="AR463" s="11"/>
      <c r="AS463" s="49"/>
      <c r="AT463" s="12"/>
      <c r="AU463" s="9"/>
      <c r="AV463" s="9"/>
      <c r="AW463" s="9"/>
      <c r="AX463" s="9"/>
      <c r="AY463" s="12"/>
      <c r="AZ463" s="49"/>
      <c r="BA463" s="12"/>
      <c r="BB463" s="9"/>
      <c r="BC463" s="9"/>
      <c r="BD463" s="9"/>
      <c r="BE463" s="9"/>
      <c r="BF463" s="12"/>
      <c r="BG463" s="49"/>
      <c r="BH463" s="12"/>
      <c r="BI463" s="9"/>
      <c r="BJ463" s="9"/>
      <c r="BK463" s="9"/>
      <c r="BL463" s="50"/>
      <c r="BM463" s="12"/>
      <c r="BN463" s="11"/>
      <c r="BO463" s="9"/>
      <c r="BP463" s="11"/>
      <c r="BQ463" s="9"/>
      <c r="BR463" s="43"/>
      <c r="BS463" s="9"/>
      <c r="BT463" s="11"/>
      <c r="BU463" s="25"/>
      <c r="BV463" s="25"/>
      <c r="BW463" s="25"/>
      <c r="BX463" s="25"/>
      <c r="BY463" s="25"/>
      <c r="BZ463" s="25"/>
      <c r="CA463" s="25"/>
      <c r="CB463" s="25"/>
    </row>
    <row r="464" spans="2:80" x14ac:dyDescent="0.2">
      <c r="B464" s="25"/>
      <c r="C464" s="1"/>
      <c r="D464" s="1"/>
      <c r="E464" s="1"/>
      <c r="F464" s="2"/>
      <c r="G464" s="6"/>
      <c r="H464" s="2"/>
      <c r="I464" s="2"/>
      <c r="J464" s="3"/>
      <c r="K464" s="3"/>
      <c r="L464" s="1"/>
      <c r="M464" s="1"/>
      <c r="N464" s="1"/>
      <c r="O464" s="40"/>
      <c r="P464" s="40"/>
      <c r="Q464" s="1"/>
      <c r="R464" s="1"/>
      <c r="S464" s="2"/>
      <c r="T464" s="3"/>
      <c r="U464" s="7"/>
      <c r="V464" s="7"/>
      <c r="W464" s="7"/>
      <c r="X464" s="40"/>
      <c r="Y464" s="1"/>
      <c r="Z464" s="1"/>
      <c r="AA464" s="2"/>
      <c r="AB464" s="6"/>
      <c r="AC464" s="2"/>
      <c r="AD464" s="40"/>
      <c r="AE464" s="1"/>
      <c r="AF464" s="2"/>
      <c r="AG464" s="9"/>
      <c r="AH464" s="12"/>
      <c r="AI464" s="12"/>
      <c r="AJ464" s="42"/>
      <c r="AK464" s="11"/>
      <c r="AL464" s="9"/>
      <c r="AM464" s="11"/>
      <c r="AN464" s="9"/>
      <c r="AO464" s="9"/>
      <c r="AP464" s="9"/>
      <c r="AQ464" s="50"/>
      <c r="AR464" s="11"/>
      <c r="AS464" s="49"/>
      <c r="AT464" s="12"/>
      <c r="AU464" s="9"/>
      <c r="AV464" s="9"/>
      <c r="AW464" s="9"/>
      <c r="AX464" s="9"/>
      <c r="AY464" s="12"/>
      <c r="AZ464" s="49"/>
      <c r="BA464" s="12"/>
      <c r="BB464" s="9"/>
      <c r="BC464" s="9"/>
      <c r="BD464" s="9"/>
      <c r="BE464" s="9"/>
      <c r="BF464" s="12"/>
      <c r="BG464" s="49"/>
      <c r="BH464" s="12"/>
      <c r="BI464" s="9"/>
      <c r="BJ464" s="9"/>
      <c r="BK464" s="9"/>
      <c r="BL464" s="50"/>
      <c r="BM464" s="12"/>
      <c r="BN464" s="11"/>
      <c r="BO464" s="9"/>
      <c r="BP464" s="11"/>
      <c r="BQ464" s="9"/>
      <c r="BR464" s="43"/>
      <c r="BS464" s="9"/>
      <c r="BT464" s="11"/>
      <c r="BU464" s="25"/>
      <c r="BV464" s="25"/>
      <c r="BW464" s="25"/>
      <c r="BX464" s="25"/>
      <c r="BY464" s="25"/>
      <c r="BZ464" s="25"/>
      <c r="CA464" s="25"/>
      <c r="CB464" s="25"/>
    </row>
    <row r="465" spans="2:80" x14ac:dyDescent="0.2">
      <c r="B465" s="25"/>
      <c r="C465" s="1"/>
      <c r="D465" s="1"/>
      <c r="E465" s="1"/>
      <c r="F465" s="2"/>
      <c r="G465" s="6"/>
      <c r="H465" s="2"/>
      <c r="I465" s="2"/>
      <c r="J465" s="3"/>
      <c r="K465" s="3"/>
      <c r="L465" s="1"/>
      <c r="M465" s="1"/>
      <c r="N465" s="1"/>
      <c r="O465" s="40"/>
      <c r="P465" s="40"/>
      <c r="Q465" s="1"/>
      <c r="R465" s="1"/>
      <c r="S465" s="2"/>
      <c r="T465" s="3"/>
      <c r="U465" s="7"/>
      <c r="V465" s="7"/>
      <c r="W465" s="7"/>
      <c r="X465" s="40"/>
      <c r="Y465" s="1"/>
      <c r="Z465" s="1"/>
      <c r="AA465" s="2"/>
      <c r="AB465" s="6"/>
      <c r="AC465" s="2"/>
      <c r="AD465" s="40"/>
      <c r="AE465" s="1"/>
      <c r="AF465" s="2"/>
      <c r="AG465" s="9"/>
      <c r="AH465" s="12"/>
      <c r="AI465" s="12"/>
      <c r="AJ465" s="42"/>
      <c r="AK465" s="11"/>
      <c r="AL465" s="9"/>
      <c r="AM465" s="11"/>
      <c r="AN465" s="9"/>
      <c r="AO465" s="9"/>
      <c r="AP465" s="9"/>
      <c r="AQ465" s="50"/>
      <c r="AR465" s="11"/>
      <c r="AS465" s="49"/>
      <c r="AT465" s="12"/>
      <c r="AU465" s="9"/>
      <c r="AV465" s="9"/>
      <c r="AW465" s="9"/>
      <c r="AX465" s="9"/>
      <c r="AY465" s="12"/>
      <c r="AZ465" s="49"/>
      <c r="BA465" s="12"/>
      <c r="BB465" s="9"/>
      <c r="BC465" s="9"/>
      <c r="BD465" s="9"/>
      <c r="BE465" s="9"/>
      <c r="BF465" s="12"/>
      <c r="BG465" s="49"/>
      <c r="BH465" s="12"/>
      <c r="BI465" s="9"/>
      <c r="BJ465" s="9"/>
      <c r="BK465" s="9"/>
      <c r="BL465" s="50"/>
      <c r="BM465" s="12"/>
      <c r="BN465" s="11"/>
      <c r="BO465" s="9"/>
      <c r="BP465" s="11"/>
      <c r="BQ465" s="9"/>
      <c r="BR465" s="43"/>
      <c r="BS465" s="9"/>
      <c r="BT465" s="11"/>
      <c r="BU465" s="25"/>
      <c r="BV465" s="25"/>
      <c r="BW465" s="25"/>
      <c r="BX465" s="25"/>
      <c r="BY465" s="25"/>
      <c r="BZ465" s="25"/>
      <c r="CA465" s="25"/>
      <c r="CB465" s="25"/>
    </row>
    <row r="466" spans="2:80" x14ac:dyDescent="0.2">
      <c r="B466" s="25"/>
      <c r="C466" s="1"/>
      <c r="D466" s="1"/>
      <c r="E466" s="1"/>
      <c r="F466" s="2"/>
      <c r="G466" s="6"/>
      <c r="H466" s="2"/>
      <c r="I466" s="2"/>
      <c r="J466" s="3"/>
      <c r="K466" s="3"/>
      <c r="L466" s="1"/>
      <c r="M466" s="1"/>
      <c r="N466" s="1"/>
      <c r="O466" s="40"/>
      <c r="P466" s="40"/>
      <c r="Q466" s="1"/>
      <c r="R466" s="1"/>
      <c r="S466" s="2"/>
      <c r="T466" s="3"/>
      <c r="U466" s="7"/>
      <c r="V466" s="7"/>
      <c r="W466" s="7"/>
      <c r="X466" s="40"/>
      <c r="Y466" s="1"/>
      <c r="Z466" s="1"/>
      <c r="AA466" s="2"/>
      <c r="AB466" s="6"/>
      <c r="AC466" s="2"/>
      <c r="AD466" s="40"/>
      <c r="AE466" s="1"/>
      <c r="AF466" s="2"/>
      <c r="AG466" s="9"/>
      <c r="AH466" s="12"/>
      <c r="AI466" s="12"/>
      <c r="AJ466" s="42"/>
      <c r="AK466" s="11"/>
      <c r="AL466" s="9"/>
      <c r="AM466" s="11"/>
      <c r="AN466" s="9"/>
      <c r="AO466" s="9"/>
      <c r="AP466" s="9"/>
      <c r="AQ466" s="50"/>
      <c r="AR466" s="11"/>
      <c r="AS466" s="49"/>
      <c r="AT466" s="12"/>
      <c r="AU466" s="9"/>
      <c r="AV466" s="9"/>
      <c r="AW466" s="9"/>
      <c r="AX466" s="9"/>
      <c r="AY466" s="12"/>
      <c r="AZ466" s="49"/>
      <c r="BA466" s="12"/>
      <c r="BB466" s="9"/>
      <c r="BC466" s="9"/>
      <c r="BD466" s="9"/>
      <c r="BE466" s="9"/>
      <c r="BF466" s="12"/>
      <c r="BG466" s="49"/>
      <c r="BH466" s="12"/>
      <c r="BI466" s="9"/>
      <c r="BJ466" s="9"/>
      <c r="BK466" s="9"/>
      <c r="BL466" s="50"/>
      <c r="BM466" s="12"/>
      <c r="BN466" s="11"/>
      <c r="BO466" s="9"/>
      <c r="BP466" s="11"/>
      <c r="BQ466" s="9"/>
      <c r="BR466" s="43"/>
      <c r="BS466" s="9"/>
      <c r="BT466" s="11"/>
      <c r="BU466" s="25"/>
      <c r="BV466" s="25"/>
      <c r="BW466" s="25"/>
      <c r="BX466" s="25"/>
      <c r="BY466" s="25"/>
      <c r="BZ466" s="25"/>
      <c r="CA466" s="25"/>
      <c r="CB466" s="25"/>
    </row>
    <row r="467" spans="2:80" x14ac:dyDescent="0.2">
      <c r="B467" s="25"/>
      <c r="C467" s="1"/>
      <c r="D467" s="1"/>
      <c r="E467" s="1"/>
      <c r="F467" s="2"/>
      <c r="G467" s="6"/>
      <c r="H467" s="2"/>
      <c r="I467" s="2"/>
      <c r="J467" s="3"/>
      <c r="K467" s="3"/>
      <c r="L467" s="1"/>
      <c r="M467" s="1"/>
      <c r="N467" s="1"/>
      <c r="O467" s="40"/>
      <c r="P467" s="40"/>
      <c r="Q467" s="1"/>
      <c r="R467" s="1"/>
      <c r="S467" s="2"/>
      <c r="T467" s="3"/>
      <c r="U467" s="7"/>
      <c r="V467" s="7"/>
      <c r="W467" s="7"/>
      <c r="X467" s="40"/>
      <c r="Y467" s="1"/>
      <c r="Z467" s="1"/>
      <c r="AA467" s="2"/>
      <c r="AB467" s="6"/>
      <c r="AC467" s="2"/>
      <c r="AD467" s="40"/>
      <c r="AE467" s="1"/>
      <c r="AF467" s="2"/>
      <c r="AG467" s="9"/>
      <c r="AH467" s="12"/>
      <c r="AI467" s="12"/>
      <c r="AJ467" s="42"/>
      <c r="AK467" s="11"/>
      <c r="AL467" s="9"/>
      <c r="AM467" s="11"/>
      <c r="AN467" s="9"/>
      <c r="AO467" s="9"/>
      <c r="AP467" s="9"/>
      <c r="AQ467" s="50"/>
      <c r="AR467" s="11"/>
      <c r="AS467" s="49"/>
      <c r="AT467" s="12"/>
      <c r="AU467" s="9"/>
      <c r="AV467" s="9"/>
      <c r="AW467" s="9"/>
      <c r="AX467" s="9"/>
      <c r="AY467" s="12"/>
      <c r="AZ467" s="49"/>
      <c r="BA467" s="12"/>
      <c r="BB467" s="9"/>
      <c r="BC467" s="9"/>
      <c r="BD467" s="9"/>
      <c r="BE467" s="9"/>
      <c r="BF467" s="12"/>
      <c r="BG467" s="49"/>
      <c r="BH467" s="12"/>
      <c r="BI467" s="9"/>
      <c r="BJ467" s="9"/>
      <c r="BK467" s="9"/>
      <c r="BL467" s="50"/>
      <c r="BM467" s="12"/>
      <c r="BN467" s="11"/>
      <c r="BO467" s="9"/>
      <c r="BP467" s="11"/>
      <c r="BQ467" s="9"/>
      <c r="BR467" s="43"/>
      <c r="BS467" s="9"/>
      <c r="BT467" s="11"/>
      <c r="BU467" s="25"/>
      <c r="BV467" s="25"/>
      <c r="BW467" s="25"/>
      <c r="BX467" s="25"/>
      <c r="BY467" s="25"/>
      <c r="BZ467" s="25"/>
      <c r="CA467" s="25"/>
      <c r="CB467" s="25"/>
    </row>
    <row r="468" spans="2:80" x14ac:dyDescent="0.2">
      <c r="B468" s="25"/>
      <c r="C468" s="1"/>
      <c r="D468" s="1"/>
      <c r="E468" s="1"/>
      <c r="F468" s="2"/>
      <c r="G468" s="6"/>
      <c r="H468" s="2"/>
      <c r="I468" s="2"/>
      <c r="J468" s="3"/>
      <c r="K468" s="3"/>
      <c r="L468" s="1"/>
      <c r="M468" s="1"/>
      <c r="N468" s="1"/>
      <c r="O468" s="40"/>
      <c r="P468" s="40"/>
      <c r="Q468" s="1"/>
      <c r="R468" s="1"/>
      <c r="S468" s="2"/>
      <c r="T468" s="3"/>
      <c r="U468" s="7"/>
      <c r="V468" s="7"/>
      <c r="W468" s="7"/>
      <c r="X468" s="40"/>
      <c r="Y468" s="1"/>
      <c r="Z468" s="1"/>
      <c r="AA468" s="2"/>
      <c r="AB468" s="6"/>
      <c r="AC468" s="2"/>
      <c r="AD468" s="40"/>
      <c r="AE468" s="1"/>
      <c r="AF468" s="2"/>
      <c r="AG468" s="9"/>
      <c r="AH468" s="12"/>
      <c r="AI468" s="12"/>
      <c r="AJ468" s="42"/>
      <c r="AK468" s="11"/>
      <c r="AL468" s="9"/>
      <c r="AM468" s="11"/>
      <c r="AN468" s="9"/>
      <c r="AO468" s="9"/>
      <c r="AP468" s="9"/>
      <c r="AQ468" s="50"/>
      <c r="AR468" s="11"/>
      <c r="AS468" s="49"/>
      <c r="AT468" s="12"/>
      <c r="AU468" s="9"/>
      <c r="AV468" s="9"/>
      <c r="AW468" s="9"/>
      <c r="AX468" s="9"/>
      <c r="AY468" s="12"/>
      <c r="AZ468" s="49"/>
      <c r="BA468" s="12"/>
      <c r="BB468" s="9"/>
      <c r="BC468" s="9"/>
      <c r="BD468" s="9"/>
      <c r="BE468" s="9"/>
      <c r="BF468" s="12"/>
      <c r="BG468" s="49"/>
      <c r="BH468" s="12"/>
      <c r="BI468" s="9"/>
      <c r="BJ468" s="9"/>
      <c r="BK468" s="9"/>
      <c r="BL468" s="50"/>
      <c r="BM468" s="12"/>
      <c r="BN468" s="11"/>
      <c r="BO468" s="9"/>
      <c r="BP468" s="11"/>
      <c r="BQ468" s="9"/>
      <c r="BR468" s="43"/>
      <c r="BS468" s="9"/>
      <c r="BT468" s="11"/>
      <c r="BU468" s="25"/>
      <c r="BV468" s="25"/>
      <c r="BW468" s="25"/>
      <c r="BX468" s="25"/>
      <c r="BY468" s="25"/>
      <c r="BZ468" s="25"/>
      <c r="CA468" s="25"/>
      <c r="CB468" s="25"/>
    </row>
    <row r="469" spans="2:80" x14ac:dyDescent="0.2">
      <c r="B469" s="25"/>
      <c r="C469" s="1"/>
      <c r="D469" s="1"/>
      <c r="E469" s="1"/>
      <c r="F469" s="2"/>
      <c r="G469" s="6"/>
      <c r="H469" s="2"/>
      <c r="I469" s="2"/>
      <c r="J469" s="3"/>
      <c r="K469" s="3"/>
      <c r="L469" s="1"/>
      <c r="M469" s="1"/>
      <c r="N469" s="1"/>
      <c r="O469" s="40"/>
      <c r="P469" s="40"/>
      <c r="Q469" s="1"/>
      <c r="R469" s="1"/>
      <c r="S469" s="2"/>
      <c r="T469" s="3"/>
      <c r="U469" s="7"/>
      <c r="V469" s="7"/>
      <c r="W469" s="7"/>
      <c r="X469" s="40"/>
      <c r="Y469" s="1"/>
      <c r="Z469" s="1"/>
      <c r="AA469" s="2"/>
      <c r="AB469" s="6"/>
      <c r="AC469" s="2"/>
      <c r="AD469" s="40"/>
      <c r="AE469" s="1"/>
      <c r="AF469" s="2"/>
      <c r="AG469" s="9"/>
      <c r="AH469" s="12"/>
      <c r="AI469" s="12"/>
      <c r="AJ469" s="42"/>
      <c r="AK469" s="11"/>
      <c r="AL469" s="9"/>
      <c r="AM469" s="11"/>
      <c r="AN469" s="9"/>
      <c r="AO469" s="9"/>
      <c r="AP469" s="9"/>
      <c r="AQ469" s="50"/>
      <c r="AR469" s="11"/>
      <c r="AS469" s="49"/>
      <c r="AT469" s="12"/>
      <c r="AU469" s="9"/>
      <c r="AV469" s="9"/>
      <c r="AW469" s="9"/>
      <c r="AX469" s="9"/>
      <c r="AY469" s="12"/>
      <c r="AZ469" s="49"/>
      <c r="BA469" s="12"/>
      <c r="BB469" s="9"/>
      <c r="BC469" s="9"/>
      <c r="BD469" s="9"/>
      <c r="BE469" s="9"/>
      <c r="BF469" s="12"/>
      <c r="BG469" s="49"/>
      <c r="BH469" s="12"/>
      <c r="BI469" s="9"/>
      <c r="BJ469" s="9"/>
      <c r="BK469" s="9"/>
      <c r="BL469" s="50"/>
      <c r="BM469" s="12"/>
      <c r="BN469" s="11"/>
      <c r="BO469" s="9"/>
      <c r="BP469" s="11"/>
      <c r="BQ469" s="9"/>
      <c r="BR469" s="43"/>
      <c r="BS469" s="9"/>
      <c r="BT469" s="11"/>
      <c r="BU469" s="25"/>
      <c r="BV469" s="25"/>
      <c r="BW469" s="25"/>
      <c r="BX469" s="25"/>
      <c r="BY469" s="25"/>
      <c r="BZ469" s="25"/>
      <c r="CA469" s="25"/>
      <c r="CB469" s="25"/>
    </row>
    <row r="470" spans="2:80" x14ac:dyDescent="0.2">
      <c r="B470" s="25"/>
      <c r="C470" s="1"/>
      <c r="D470" s="1"/>
      <c r="E470" s="1"/>
      <c r="F470" s="2"/>
      <c r="G470" s="6"/>
      <c r="H470" s="2"/>
      <c r="I470" s="2"/>
      <c r="J470" s="3"/>
      <c r="K470" s="3"/>
      <c r="L470" s="1"/>
      <c r="M470" s="1"/>
      <c r="N470" s="1"/>
      <c r="O470" s="40"/>
      <c r="P470" s="40"/>
      <c r="Q470" s="1"/>
      <c r="R470" s="1"/>
      <c r="S470" s="2"/>
      <c r="T470" s="3"/>
      <c r="U470" s="7"/>
      <c r="V470" s="7"/>
      <c r="W470" s="7"/>
      <c r="X470" s="40"/>
      <c r="Y470" s="1"/>
      <c r="Z470" s="1"/>
      <c r="AA470" s="2"/>
      <c r="AB470" s="6"/>
      <c r="AC470" s="2"/>
      <c r="AD470" s="40"/>
      <c r="AE470" s="1"/>
      <c r="AF470" s="2"/>
      <c r="AG470" s="9"/>
      <c r="AH470" s="12"/>
      <c r="AI470" s="12"/>
      <c r="AJ470" s="42"/>
      <c r="AK470" s="11"/>
      <c r="AL470" s="9"/>
      <c r="AM470" s="11"/>
      <c r="AN470" s="9"/>
      <c r="AO470" s="9"/>
      <c r="AP470" s="9"/>
      <c r="AQ470" s="50"/>
      <c r="AR470" s="11"/>
      <c r="AS470" s="49"/>
      <c r="AT470" s="12"/>
      <c r="AU470" s="9"/>
      <c r="AV470" s="9"/>
      <c r="AW470" s="9"/>
      <c r="AX470" s="9"/>
      <c r="AY470" s="12"/>
      <c r="AZ470" s="49"/>
      <c r="BA470" s="12"/>
      <c r="BB470" s="9"/>
      <c r="BC470" s="9"/>
      <c r="BD470" s="9"/>
      <c r="BE470" s="9"/>
      <c r="BF470" s="12"/>
      <c r="BG470" s="49"/>
      <c r="BH470" s="12"/>
      <c r="BI470" s="9"/>
      <c r="BJ470" s="9"/>
      <c r="BK470" s="9"/>
      <c r="BL470" s="50"/>
      <c r="BM470" s="12"/>
      <c r="BN470" s="11"/>
      <c r="BO470" s="9"/>
      <c r="BP470" s="11"/>
      <c r="BQ470" s="9"/>
      <c r="BR470" s="43"/>
      <c r="BS470" s="9"/>
      <c r="BT470" s="11"/>
      <c r="BU470" s="25"/>
      <c r="BV470" s="25"/>
      <c r="BW470" s="25"/>
      <c r="BX470" s="25"/>
      <c r="BY470" s="25"/>
      <c r="BZ470" s="25"/>
      <c r="CA470" s="25"/>
      <c r="CB470" s="25"/>
    </row>
    <row r="471" spans="2:80" x14ac:dyDescent="0.2">
      <c r="B471" s="25"/>
      <c r="C471" s="1"/>
      <c r="D471" s="1"/>
      <c r="E471" s="1"/>
      <c r="F471" s="2"/>
      <c r="G471" s="6"/>
      <c r="H471" s="2"/>
      <c r="I471" s="2"/>
      <c r="J471" s="3"/>
      <c r="K471" s="3"/>
      <c r="L471" s="1"/>
      <c r="M471" s="1"/>
      <c r="N471" s="1"/>
      <c r="O471" s="40"/>
      <c r="P471" s="40"/>
      <c r="Q471" s="1"/>
      <c r="R471" s="1"/>
      <c r="S471" s="2"/>
      <c r="T471" s="3"/>
      <c r="U471" s="7"/>
      <c r="V471" s="7"/>
      <c r="W471" s="7"/>
      <c r="X471" s="40"/>
      <c r="Y471" s="1"/>
      <c r="Z471" s="1"/>
      <c r="AA471" s="2"/>
      <c r="AB471" s="6"/>
      <c r="AC471" s="2"/>
      <c r="AD471" s="40"/>
      <c r="AE471" s="1"/>
      <c r="AF471" s="2"/>
      <c r="AG471" s="9"/>
      <c r="AH471" s="12"/>
      <c r="AI471" s="12"/>
      <c r="AJ471" s="42"/>
      <c r="AK471" s="11"/>
      <c r="AL471" s="9"/>
      <c r="AM471" s="11"/>
      <c r="AN471" s="9"/>
      <c r="AO471" s="9"/>
      <c r="AP471" s="9"/>
      <c r="AQ471" s="50"/>
      <c r="AR471" s="11"/>
      <c r="AS471" s="49"/>
      <c r="AT471" s="12"/>
      <c r="AU471" s="9"/>
      <c r="AV471" s="9"/>
      <c r="AW471" s="9"/>
      <c r="AX471" s="9"/>
      <c r="AY471" s="12"/>
      <c r="AZ471" s="49"/>
      <c r="BA471" s="12"/>
      <c r="BB471" s="9"/>
      <c r="BC471" s="9"/>
      <c r="BD471" s="9"/>
      <c r="BE471" s="9"/>
      <c r="BF471" s="12"/>
      <c r="BG471" s="49"/>
      <c r="BH471" s="12"/>
      <c r="BI471" s="9"/>
      <c r="BJ471" s="9"/>
      <c r="BK471" s="9"/>
      <c r="BL471" s="50"/>
      <c r="BM471" s="12"/>
      <c r="BN471" s="11"/>
      <c r="BO471" s="9"/>
      <c r="BP471" s="11"/>
      <c r="BQ471" s="9"/>
      <c r="BR471" s="43"/>
      <c r="BS471" s="9"/>
      <c r="BT471" s="11"/>
      <c r="BU471" s="25"/>
      <c r="BV471" s="25"/>
      <c r="BW471" s="25"/>
      <c r="BX471" s="25"/>
      <c r="BY471" s="25"/>
      <c r="BZ471" s="25"/>
      <c r="CA471" s="25"/>
      <c r="CB471" s="25"/>
    </row>
    <row r="472" spans="2:80" x14ac:dyDescent="0.2">
      <c r="B472" s="25"/>
      <c r="C472" s="1"/>
      <c r="D472" s="1"/>
      <c r="E472" s="1"/>
      <c r="F472" s="2"/>
      <c r="G472" s="6"/>
      <c r="H472" s="2"/>
      <c r="I472" s="2"/>
      <c r="J472" s="3"/>
      <c r="K472" s="3"/>
      <c r="L472" s="1"/>
      <c r="M472" s="1"/>
      <c r="N472" s="1"/>
      <c r="O472" s="40"/>
      <c r="P472" s="40"/>
      <c r="Q472" s="1"/>
      <c r="R472" s="1"/>
      <c r="S472" s="2"/>
      <c r="T472" s="3"/>
      <c r="U472" s="7"/>
      <c r="V472" s="7"/>
      <c r="W472" s="7"/>
      <c r="X472" s="40"/>
      <c r="Y472" s="1"/>
      <c r="Z472" s="1"/>
      <c r="AA472" s="2"/>
      <c r="AB472" s="6"/>
      <c r="AC472" s="2"/>
      <c r="AD472" s="40"/>
      <c r="AE472" s="1"/>
      <c r="AF472" s="2"/>
      <c r="AG472" s="9"/>
      <c r="AH472" s="12"/>
      <c r="AI472" s="12"/>
      <c r="AJ472" s="42"/>
      <c r="AK472" s="11"/>
      <c r="AL472" s="9"/>
      <c r="AM472" s="11"/>
      <c r="AN472" s="9"/>
      <c r="AO472" s="9"/>
      <c r="AP472" s="9"/>
      <c r="AQ472" s="50"/>
      <c r="AR472" s="11"/>
      <c r="AS472" s="49"/>
      <c r="AT472" s="12"/>
      <c r="AU472" s="9"/>
      <c r="AV472" s="9"/>
      <c r="AW472" s="9"/>
      <c r="AX472" s="9"/>
      <c r="AY472" s="12"/>
      <c r="AZ472" s="49"/>
      <c r="BA472" s="12"/>
      <c r="BB472" s="9"/>
      <c r="BC472" s="9"/>
      <c r="BD472" s="9"/>
      <c r="BE472" s="9"/>
      <c r="BF472" s="12"/>
      <c r="BG472" s="49"/>
      <c r="BH472" s="12"/>
      <c r="BI472" s="9"/>
      <c r="BJ472" s="9"/>
      <c r="BK472" s="9"/>
      <c r="BL472" s="50"/>
      <c r="BM472" s="12"/>
      <c r="BN472" s="11"/>
      <c r="BO472" s="9"/>
      <c r="BP472" s="11"/>
      <c r="BQ472" s="9"/>
      <c r="BR472" s="43"/>
      <c r="BS472" s="9"/>
      <c r="BT472" s="11"/>
      <c r="BU472" s="25"/>
      <c r="BV472" s="25"/>
      <c r="BW472" s="25"/>
      <c r="BX472" s="25"/>
      <c r="BY472" s="25"/>
      <c r="BZ472" s="25"/>
      <c r="CA472" s="25"/>
      <c r="CB472" s="25"/>
    </row>
    <row r="473" spans="2:80" x14ac:dyDescent="0.2">
      <c r="B473" s="25"/>
      <c r="C473" s="1"/>
      <c r="D473" s="1"/>
      <c r="E473" s="1"/>
      <c r="F473" s="2"/>
      <c r="G473" s="6"/>
      <c r="H473" s="2"/>
      <c r="I473" s="2"/>
      <c r="J473" s="3"/>
      <c r="K473" s="3"/>
      <c r="L473" s="1"/>
      <c r="M473" s="1"/>
      <c r="N473" s="1"/>
      <c r="O473" s="40"/>
      <c r="P473" s="40"/>
      <c r="Q473" s="1"/>
      <c r="R473" s="1"/>
      <c r="S473" s="2"/>
      <c r="T473" s="3"/>
      <c r="U473" s="7"/>
      <c r="V473" s="7"/>
      <c r="W473" s="7"/>
      <c r="X473" s="40"/>
      <c r="Y473" s="1"/>
      <c r="Z473" s="1"/>
      <c r="AA473" s="2"/>
      <c r="AB473" s="6"/>
      <c r="AC473" s="2"/>
      <c r="AD473" s="40"/>
      <c r="AE473" s="1"/>
      <c r="AF473" s="2"/>
      <c r="AG473" s="9"/>
      <c r="AH473" s="12"/>
      <c r="AI473" s="12"/>
      <c r="AJ473" s="42"/>
      <c r="AK473" s="11"/>
      <c r="AL473" s="9"/>
      <c r="AM473" s="11"/>
      <c r="AN473" s="9"/>
      <c r="AO473" s="9"/>
      <c r="AP473" s="9"/>
      <c r="AQ473" s="50"/>
      <c r="AR473" s="11"/>
      <c r="AS473" s="49"/>
      <c r="AT473" s="12"/>
      <c r="AU473" s="9"/>
      <c r="AV473" s="9"/>
      <c r="AW473" s="9"/>
      <c r="AX473" s="9"/>
      <c r="AY473" s="12"/>
      <c r="AZ473" s="49"/>
      <c r="BA473" s="12"/>
      <c r="BB473" s="9"/>
      <c r="BC473" s="9"/>
      <c r="BD473" s="9"/>
      <c r="BE473" s="9"/>
      <c r="BF473" s="12"/>
      <c r="BG473" s="49"/>
      <c r="BH473" s="12"/>
      <c r="BI473" s="9"/>
      <c r="BJ473" s="9"/>
      <c r="BK473" s="9"/>
      <c r="BL473" s="50"/>
      <c r="BM473" s="12"/>
      <c r="BN473" s="11"/>
      <c r="BO473" s="9"/>
      <c r="BP473" s="11"/>
      <c r="BQ473" s="9"/>
      <c r="BR473" s="43"/>
      <c r="BS473" s="9"/>
      <c r="BT473" s="11"/>
      <c r="BU473" s="25"/>
      <c r="BV473" s="25"/>
      <c r="BW473" s="25"/>
      <c r="BX473" s="25"/>
      <c r="BY473" s="25"/>
      <c r="BZ473" s="25"/>
      <c r="CA473" s="25"/>
      <c r="CB473" s="25"/>
    </row>
    <row r="474" spans="2:80" x14ac:dyDescent="0.2">
      <c r="B474" s="25"/>
      <c r="C474" s="1"/>
      <c r="D474" s="1"/>
      <c r="E474" s="1"/>
      <c r="F474" s="2"/>
      <c r="G474" s="6"/>
      <c r="H474" s="2"/>
      <c r="I474" s="2"/>
      <c r="J474" s="3"/>
      <c r="K474" s="3"/>
      <c r="L474" s="1"/>
      <c r="M474" s="1"/>
      <c r="N474" s="1"/>
      <c r="O474" s="40"/>
      <c r="P474" s="40"/>
      <c r="Q474" s="1"/>
      <c r="R474" s="1"/>
      <c r="S474" s="2"/>
      <c r="T474" s="3"/>
      <c r="U474" s="7"/>
      <c r="V474" s="7"/>
      <c r="W474" s="7"/>
      <c r="X474" s="40"/>
      <c r="Y474" s="1"/>
      <c r="Z474" s="1"/>
      <c r="AA474" s="2"/>
      <c r="AB474" s="6"/>
      <c r="AC474" s="2"/>
      <c r="AD474" s="40"/>
      <c r="AE474" s="1"/>
      <c r="AF474" s="2"/>
      <c r="AG474" s="9"/>
      <c r="AH474" s="12"/>
      <c r="AI474" s="12"/>
      <c r="AJ474" s="42"/>
      <c r="AK474" s="11"/>
      <c r="AL474" s="9"/>
      <c r="AM474" s="11"/>
      <c r="AN474" s="9"/>
      <c r="AO474" s="9"/>
      <c r="AP474" s="9"/>
      <c r="AQ474" s="50"/>
      <c r="AR474" s="11"/>
      <c r="AS474" s="49"/>
      <c r="AT474" s="12"/>
      <c r="AU474" s="9"/>
      <c r="AV474" s="9"/>
      <c r="AW474" s="9"/>
      <c r="AX474" s="9"/>
      <c r="AY474" s="12"/>
      <c r="AZ474" s="49"/>
      <c r="BA474" s="12"/>
      <c r="BB474" s="9"/>
      <c r="BC474" s="9"/>
      <c r="BD474" s="9"/>
      <c r="BE474" s="9"/>
      <c r="BF474" s="12"/>
      <c r="BG474" s="49"/>
      <c r="BH474" s="12"/>
      <c r="BI474" s="9"/>
      <c r="BJ474" s="9"/>
      <c r="BK474" s="9"/>
      <c r="BL474" s="50"/>
      <c r="BM474" s="12"/>
      <c r="BN474" s="11"/>
      <c r="BO474" s="9"/>
      <c r="BP474" s="11"/>
      <c r="BQ474" s="9"/>
      <c r="BR474" s="43"/>
      <c r="BS474" s="9"/>
      <c r="BT474" s="11"/>
      <c r="BU474" s="25"/>
      <c r="BV474" s="25"/>
      <c r="BW474" s="25"/>
      <c r="BX474" s="25"/>
      <c r="BY474" s="25"/>
      <c r="BZ474" s="25"/>
      <c r="CA474" s="25"/>
      <c r="CB474" s="25"/>
    </row>
    <row r="475" spans="2:80" x14ac:dyDescent="0.2">
      <c r="B475" s="25"/>
      <c r="C475" s="1"/>
      <c r="D475" s="1"/>
      <c r="E475" s="1"/>
      <c r="F475" s="2"/>
      <c r="G475" s="6"/>
      <c r="H475" s="2"/>
      <c r="I475" s="2"/>
      <c r="J475" s="3"/>
      <c r="K475" s="3"/>
      <c r="L475" s="1"/>
      <c r="M475" s="1"/>
      <c r="N475" s="1"/>
      <c r="O475" s="40"/>
      <c r="P475" s="40"/>
      <c r="Q475" s="1"/>
      <c r="R475" s="1"/>
      <c r="S475" s="2"/>
      <c r="T475" s="3"/>
      <c r="U475" s="7"/>
      <c r="V475" s="7"/>
      <c r="W475" s="7"/>
      <c r="X475" s="40"/>
      <c r="Y475" s="1"/>
      <c r="Z475" s="1"/>
      <c r="AA475" s="2"/>
      <c r="AB475" s="6"/>
      <c r="AC475" s="2"/>
      <c r="AD475" s="40"/>
      <c r="AE475" s="1"/>
      <c r="AF475" s="2"/>
      <c r="AG475" s="9"/>
      <c r="AH475" s="12"/>
      <c r="AI475" s="12"/>
      <c r="AJ475" s="42"/>
      <c r="AK475" s="11"/>
      <c r="AL475" s="9"/>
      <c r="AM475" s="11"/>
      <c r="AN475" s="9"/>
      <c r="AO475" s="9"/>
      <c r="AP475" s="9"/>
      <c r="AQ475" s="50"/>
      <c r="AR475" s="11"/>
      <c r="AS475" s="49"/>
      <c r="AT475" s="12"/>
      <c r="AU475" s="9"/>
      <c r="AV475" s="9"/>
      <c r="AW475" s="9"/>
      <c r="AX475" s="9"/>
      <c r="AY475" s="12"/>
      <c r="AZ475" s="49"/>
      <c r="BA475" s="12"/>
      <c r="BB475" s="9"/>
      <c r="BC475" s="9"/>
      <c r="BD475" s="9"/>
      <c r="BE475" s="9"/>
      <c r="BF475" s="12"/>
      <c r="BG475" s="49"/>
      <c r="BH475" s="12"/>
      <c r="BI475" s="9"/>
      <c r="BJ475" s="9"/>
      <c r="BK475" s="9"/>
      <c r="BL475" s="50"/>
      <c r="BM475" s="12"/>
      <c r="BN475" s="11"/>
      <c r="BO475" s="9"/>
      <c r="BP475" s="11"/>
      <c r="BQ475" s="9"/>
      <c r="BR475" s="43"/>
      <c r="BS475" s="9"/>
      <c r="BT475" s="11"/>
      <c r="BU475" s="25"/>
      <c r="BV475" s="25"/>
      <c r="BW475" s="25"/>
      <c r="BX475" s="25"/>
      <c r="BY475" s="25"/>
      <c r="BZ475" s="25"/>
      <c r="CA475" s="25"/>
      <c r="CB475" s="25"/>
    </row>
    <row r="476" spans="2:80" x14ac:dyDescent="0.2">
      <c r="B476" s="25"/>
      <c r="C476" s="1"/>
      <c r="D476" s="1"/>
      <c r="E476" s="1"/>
      <c r="F476" s="2"/>
      <c r="G476" s="6"/>
      <c r="H476" s="2"/>
      <c r="I476" s="2"/>
      <c r="J476" s="3"/>
      <c r="K476" s="3"/>
      <c r="L476" s="1"/>
      <c r="M476" s="1"/>
      <c r="N476" s="1"/>
      <c r="O476" s="40"/>
      <c r="P476" s="40"/>
      <c r="Q476" s="1"/>
      <c r="R476" s="1"/>
      <c r="S476" s="2"/>
      <c r="T476" s="3"/>
      <c r="U476" s="7"/>
      <c r="V476" s="7"/>
      <c r="W476" s="7"/>
      <c r="X476" s="40"/>
      <c r="Y476" s="1"/>
      <c r="Z476" s="1"/>
      <c r="AA476" s="2"/>
      <c r="AB476" s="6"/>
      <c r="AC476" s="2"/>
      <c r="AD476" s="40"/>
      <c r="AE476" s="1"/>
      <c r="AF476" s="2"/>
      <c r="AG476" s="9"/>
      <c r="AH476" s="12"/>
      <c r="AI476" s="12"/>
      <c r="AJ476" s="42"/>
      <c r="AK476" s="11"/>
      <c r="AL476" s="9"/>
      <c r="AM476" s="11"/>
      <c r="AN476" s="9"/>
      <c r="AO476" s="9"/>
      <c r="AP476" s="9"/>
      <c r="AQ476" s="50"/>
      <c r="AR476" s="11"/>
      <c r="AS476" s="49"/>
      <c r="AT476" s="12"/>
      <c r="AU476" s="9"/>
      <c r="AV476" s="9"/>
      <c r="AW476" s="9"/>
      <c r="AX476" s="9"/>
      <c r="AY476" s="12"/>
      <c r="AZ476" s="49"/>
      <c r="BA476" s="12"/>
      <c r="BB476" s="9"/>
      <c r="BC476" s="9"/>
      <c r="BD476" s="9"/>
      <c r="BE476" s="9"/>
      <c r="BF476" s="12"/>
      <c r="BG476" s="49"/>
      <c r="BH476" s="12"/>
      <c r="BI476" s="9"/>
      <c r="BJ476" s="9"/>
      <c r="BK476" s="9"/>
      <c r="BL476" s="50"/>
      <c r="BM476" s="12"/>
      <c r="BN476" s="11"/>
      <c r="BO476" s="9"/>
      <c r="BP476" s="11"/>
      <c r="BQ476" s="9"/>
      <c r="BR476" s="43"/>
      <c r="BS476" s="9"/>
      <c r="BT476" s="11"/>
      <c r="BU476" s="25"/>
      <c r="BV476" s="25"/>
      <c r="BW476" s="25"/>
      <c r="BX476" s="25"/>
      <c r="BY476" s="25"/>
      <c r="BZ476" s="25"/>
      <c r="CA476" s="25"/>
      <c r="CB476" s="25"/>
    </row>
    <row r="477" spans="2:80" x14ac:dyDescent="0.2">
      <c r="B477" s="25"/>
      <c r="C477" s="1"/>
      <c r="D477" s="1"/>
      <c r="E477" s="1"/>
      <c r="F477" s="2"/>
      <c r="G477" s="6"/>
      <c r="H477" s="2"/>
      <c r="I477" s="2"/>
      <c r="J477" s="3"/>
      <c r="K477" s="3"/>
      <c r="L477" s="1"/>
      <c r="M477" s="1"/>
      <c r="N477" s="1"/>
      <c r="O477" s="40"/>
      <c r="P477" s="40"/>
      <c r="Q477" s="1"/>
      <c r="R477" s="1"/>
      <c r="S477" s="2"/>
      <c r="T477" s="3"/>
      <c r="U477" s="7"/>
      <c r="V477" s="7"/>
      <c r="W477" s="7"/>
      <c r="X477" s="40"/>
      <c r="Y477" s="1"/>
      <c r="Z477" s="1"/>
      <c r="AA477" s="2"/>
      <c r="AB477" s="6"/>
      <c r="AC477" s="2"/>
      <c r="AD477" s="40"/>
      <c r="AE477" s="1"/>
      <c r="AF477" s="2"/>
      <c r="AG477" s="9"/>
      <c r="AH477" s="12"/>
      <c r="AI477" s="12"/>
      <c r="AJ477" s="42"/>
      <c r="AK477" s="11"/>
      <c r="AL477" s="9"/>
      <c r="AM477" s="11"/>
      <c r="AN477" s="9"/>
      <c r="AO477" s="9"/>
      <c r="AP477" s="9"/>
      <c r="AQ477" s="50"/>
      <c r="AR477" s="11"/>
      <c r="AS477" s="49"/>
      <c r="AT477" s="12"/>
      <c r="AU477" s="9"/>
      <c r="AV477" s="9"/>
      <c r="AW477" s="9"/>
      <c r="AX477" s="9"/>
      <c r="AY477" s="12"/>
      <c r="AZ477" s="49"/>
      <c r="BA477" s="12"/>
      <c r="BB477" s="9"/>
      <c r="BC477" s="9"/>
      <c r="BD477" s="9"/>
      <c r="BE477" s="9"/>
      <c r="BF477" s="12"/>
      <c r="BG477" s="49"/>
      <c r="BH477" s="12"/>
      <c r="BI477" s="9"/>
      <c r="BJ477" s="9"/>
      <c r="BK477" s="9"/>
      <c r="BL477" s="50"/>
      <c r="BM477" s="12"/>
      <c r="BN477" s="11"/>
      <c r="BO477" s="9"/>
      <c r="BP477" s="11"/>
      <c r="BQ477" s="9"/>
      <c r="BR477" s="43"/>
      <c r="BS477" s="9"/>
      <c r="BT477" s="11"/>
      <c r="BU477" s="25"/>
      <c r="BV477" s="25"/>
      <c r="BW477" s="25"/>
      <c r="BX477" s="25"/>
      <c r="BY477" s="25"/>
      <c r="BZ477" s="25"/>
      <c r="CA477" s="25"/>
      <c r="CB477" s="25"/>
    </row>
    <row r="478" spans="2:80" x14ac:dyDescent="0.2">
      <c r="B478" s="25"/>
      <c r="C478" s="1"/>
      <c r="D478" s="1"/>
      <c r="E478" s="1"/>
      <c r="F478" s="2"/>
      <c r="G478" s="6"/>
      <c r="H478" s="2"/>
      <c r="I478" s="2"/>
      <c r="J478" s="3"/>
      <c r="K478" s="3"/>
      <c r="L478" s="1"/>
      <c r="M478" s="1"/>
      <c r="N478" s="1"/>
      <c r="O478" s="40"/>
      <c r="P478" s="40"/>
      <c r="Q478" s="1"/>
      <c r="R478" s="1"/>
      <c r="S478" s="2"/>
      <c r="T478" s="3"/>
      <c r="U478" s="7"/>
      <c r="V478" s="7"/>
      <c r="W478" s="7"/>
      <c r="X478" s="40"/>
      <c r="Y478" s="1"/>
      <c r="Z478" s="1"/>
      <c r="AA478" s="2"/>
      <c r="AB478" s="6"/>
      <c r="AC478" s="2"/>
      <c r="AD478" s="40"/>
      <c r="AE478" s="1"/>
      <c r="AF478" s="2"/>
      <c r="AG478" s="9"/>
      <c r="AH478" s="12"/>
      <c r="AI478" s="12"/>
      <c r="AJ478" s="42"/>
      <c r="AK478" s="11"/>
      <c r="AL478" s="9"/>
      <c r="AM478" s="11"/>
      <c r="AN478" s="9"/>
      <c r="AO478" s="9"/>
      <c r="AP478" s="9"/>
      <c r="AQ478" s="50"/>
      <c r="AR478" s="11"/>
      <c r="AS478" s="49"/>
      <c r="AT478" s="12"/>
      <c r="AU478" s="9"/>
      <c r="AV478" s="9"/>
      <c r="AW478" s="9"/>
      <c r="AX478" s="9"/>
      <c r="AY478" s="12"/>
      <c r="AZ478" s="49"/>
      <c r="BA478" s="12"/>
      <c r="BB478" s="9"/>
      <c r="BC478" s="9"/>
      <c r="BD478" s="9"/>
      <c r="BE478" s="9"/>
      <c r="BF478" s="12"/>
      <c r="BG478" s="49"/>
      <c r="BH478" s="12"/>
      <c r="BI478" s="9"/>
      <c r="BJ478" s="9"/>
      <c r="BK478" s="9"/>
      <c r="BL478" s="50"/>
      <c r="BM478" s="12"/>
      <c r="BN478" s="11"/>
      <c r="BO478" s="9"/>
      <c r="BP478" s="11"/>
      <c r="BQ478" s="9"/>
      <c r="BR478" s="43"/>
      <c r="BS478" s="9"/>
      <c r="BT478" s="11"/>
      <c r="BU478" s="25"/>
      <c r="BV478" s="25"/>
      <c r="BW478" s="25"/>
      <c r="BX478" s="25"/>
      <c r="BY478" s="25"/>
      <c r="BZ478" s="25"/>
      <c r="CA478" s="25"/>
      <c r="CB478" s="25"/>
    </row>
    <row r="479" spans="2:80" x14ac:dyDescent="0.2">
      <c r="B479" s="25"/>
      <c r="C479" s="1"/>
      <c r="D479" s="1"/>
      <c r="E479" s="1"/>
      <c r="F479" s="2"/>
      <c r="G479" s="6"/>
      <c r="H479" s="2"/>
      <c r="I479" s="2"/>
      <c r="J479" s="3"/>
      <c r="K479" s="3"/>
      <c r="L479" s="1"/>
      <c r="M479" s="1"/>
      <c r="N479" s="1"/>
      <c r="O479" s="40"/>
      <c r="P479" s="40"/>
      <c r="Q479" s="1"/>
      <c r="R479" s="1"/>
      <c r="S479" s="2"/>
      <c r="T479" s="3"/>
      <c r="U479" s="7"/>
      <c r="V479" s="7"/>
      <c r="W479" s="7"/>
      <c r="X479" s="40"/>
      <c r="Y479" s="1"/>
      <c r="Z479" s="1"/>
      <c r="AA479" s="2"/>
      <c r="AB479" s="6"/>
      <c r="AC479" s="2"/>
      <c r="AD479" s="40"/>
      <c r="AE479" s="1"/>
      <c r="AF479" s="2"/>
      <c r="AG479" s="9"/>
      <c r="AH479" s="12"/>
      <c r="AI479" s="12"/>
      <c r="AJ479" s="42"/>
      <c r="AK479" s="11"/>
      <c r="AL479" s="9"/>
      <c r="AM479" s="11"/>
      <c r="AN479" s="9"/>
      <c r="AO479" s="9"/>
      <c r="AP479" s="9"/>
      <c r="AQ479" s="50"/>
      <c r="AR479" s="11"/>
      <c r="AS479" s="49"/>
      <c r="AT479" s="12"/>
      <c r="AU479" s="9"/>
      <c r="AV479" s="9"/>
      <c r="AW479" s="9"/>
      <c r="AX479" s="9"/>
      <c r="AY479" s="12"/>
      <c r="AZ479" s="49"/>
      <c r="BA479" s="12"/>
      <c r="BB479" s="9"/>
      <c r="BC479" s="9"/>
      <c r="BD479" s="9"/>
      <c r="BE479" s="9"/>
      <c r="BF479" s="12"/>
      <c r="BG479" s="49"/>
      <c r="BH479" s="12"/>
      <c r="BI479" s="9"/>
      <c r="BJ479" s="9"/>
      <c r="BK479" s="9"/>
      <c r="BL479" s="50"/>
      <c r="BM479" s="12"/>
      <c r="BN479" s="11"/>
      <c r="BO479" s="9"/>
      <c r="BP479" s="11"/>
      <c r="BQ479" s="9"/>
      <c r="BR479" s="43"/>
      <c r="BS479" s="9"/>
      <c r="BT479" s="11"/>
      <c r="BU479" s="25"/>
      <c r="BV479" s="25"/>
      <c r="BW479" s="25"/>
      <c r="BX479" s="25"/>
      <c r="BY479" s="25"/>
      <c r="BZ479" s="25"/>
      <c r="CA479" s="25"/>
      <c r="CB479" s="25"/>
    </row>
    <row r="480" spans="2:80" x14ac:dyDescent="0.2">
      <c r="B480" s="25"/>
      <c r="C480" s="1"/>
      <c r="D480" s="1"/>
      <c r="E480" s="1"/>
      <c r="F480" s="2"/>
      <c r="G480" s="6"/>
      <c r="H480" s="2"/>
      <c r="I480" s="2"/>
      <c r="J480" s="3"/>
      <c r="K480" s="3"/>
      <c r="L480" s="1"/>
      <c r="M480" s="1"/>
      <c r="N480" s="1"/>
      <c r="O480" s="40"/>
      <c r="P480" s="40"/>
      <c r="Q480" s="1"/>
      <c r="R480" s="1"/>
      <c r="S480" s="2"/>
      <c r="T480" s="3"/>
      <c r="U480" s="7"/>
      <c r="V480" s="7"/>
      <c r="W480" s="7"/>
      <c r="X480" s="40"/>
      <c r="Y480" s="1"/>
      <c r="Z480" s="1"/>
      <c r="AA480" s="2"/>
      <c r="AB480" s="6"/>
      <c r="AC480" s="2"/>
      <c r="AD480" s="40"/>
      <c r="AE480" s="1"/>
      <c r="AF480" s="2"/>
      <c r="AG480" s="9"/>
      <c r="AH480" s="12"/>
      <c r="AI480" s="12"/>
      <c r="AJ480" s="42"/>
      <c r="AK480" s="11"/>
      <c r="AL480" s="9"/>
      <c r="AM480" s="11"/>
      <c r="AN480" s="9"/>
      <c r="AO480" s="9"/>
      <c r="AP480" s="9"/>
      <c r="AQ480" s="50"/>
      <c r="AR480" s="11"/>
      <c r="AS480" s="49"/>
      <c r="AT480" s="12"/>
      <c r="AU480" s="9"/>
      <c r="AV480" s="9"/>
      <c r="AW480" s="9"/>
      <c r="AX480" s="9"/>
      <c r="AY480" s="12"/>
      <c r="AZ480" s="49"/>
      <c r="BA480" s="12"/>
      <c r="BB480" s="9"/>
      <c r="BC480" s="9"/>
      <c r="BD480" s="9"/>
      <c r="BE480" s="9"/>
      <c r="BF480" s="12"/>
      <c r="BG480" s="49"/>
      <c r="BH480" s="12"/>
      <c r="BI480" s="9"/>
      <c r="BJ480" s="9"/>
      <c r="BK480" s="9"/>
      <c r="BL480" s="50"/>
      <c r="BM480" s="12"/>
      <c r="BN480" s="11"/>
      <c r="BO480" s="9"/>
      <c r="BP480" s="11"/>
      <c r="BQ480" s="9"/>
      <c r="BR480" s="43"/>
      <c r="BS480" s="9"/>
      <c r="BT480" s="11"/>
      <c r="BU480" s="25"/>
      <c r="BV480" s="25"/>
      <c r="BW480" s="25"/>
      <c r="BX480" s="25"/>
      <c r="BY480" s="25"/>
      <c r="BZ480" s="25"/>
      <c r="CA480" s="25"/>
      <c r="CB480" s="25"/>
    </row>
    <row r="481" spans="2:80" x14ac:dyDescent="0.2">
      <c r="B481" s="25"/>
      <c r="C481" s="1"/>
      <c r="D481" s="1"/>
      <c r="E481" s="1"/>
      <c r="F481" s="2"/>
      <c r="G481" s="6"/>
      <c r="H481" s="2"/>
      <c r="I481" s="2"/>
      <c r="J481" s="3"/>
      <c r="K481" s="3"/>
      <c r="L481" s="1"/>
      <c r="M481" s="1"/>
      <c r="N481" s="1"/>
      <c r="O481" s="40"/>
      <c r="P481" s="40"/>
      <c r="Q481" s="1"/>
      <c r="R481" s="1"/>
      <c r="S481" s="2"/>
      <c r="T481" s="3"/>
      <c r="U481" s="7"/>
      <c r="V481" s="7"/>
      <c r="W481" s="7"/>
      <c r="X481" s="40"/>
      <c r="Y481" s="1"/>
      <c r="Z481" s="1"/>
      <c r="AA481" s="2"/>
      <c r="AB481" s="6"/>
      <c r="AC481" s="2"/>
      <c r="AD481" s="40"/>
      <c r="AE481" s="1"/>
      <c r="AF481" s="2"/>
      <c r="AG481" s="9"/>
      <c r="AH481" s="12"/>
      <c r="AI481" s="12"/>
      <c r="AJ481" s="42"/>
      <c r="AK481" s="11"/>
      <c r="AL481" s="9"/>
      <c r="AM481" s="11"/>
      <c r="AN481" s="9"/>
      <c r="AO481" s="9"/>
      <c r="AP481" s="9"/>
      <c r="AQ481" s="50"/>
      <c r="AR481" s="11"/>
      <c r="AS481" s="49"/>
      <c r="AT481" s="12"/>
      <c r="AU481" s="9"/>
      <c r="AV481" s="9"/>
      <c r="AW481" s="9"/>
      <c r="AX481" s="9"/>
      <c r="AY481" s="12"/>
      <c r="AZ481" s="49"/>
      <c r="BA481" s="12"/>
      <c r="BB481" s="9"/>
      <c r="BC481" s="9"/>
      <c r="BD481" s="9"/>
      <c r="BE481" s="9"/>
      <c r="BF481" s="12"/>
      <c r="BG481" s="49"/>
      <c r="BH481" s="12"/>
      <c r="BI481" s="9"/>
      <c r="BJ481" s="9"/>
      <c r="BK481" s="9"/>
      <c r="BL481" s="50"/>
      <c r="BM481" s="12"/>
      <c r="BN481" s="11"/>
      <c r="BO481" s="9"/>
      <c r="BP481" s="11"/>
      <c r="BQ481" s="9"/>
      <c r="BR481" s="43"/>
      <c r="BS481" s="9"/>
      <c r="BT481" s="11"/>
      <c r="BU481" s="25"/>
      <c r="BV481" s="25"/>
      <c r="BW481" s="25"/>
      <c r="BX481" s="25"/>
      <c r="BY481" s="25"/>
      <c r="BZ481" s="25"/>
      <c r="CA481" s="25"/>
      <c r="CB481" s="25"/>
    </row>
    <row r="482" spans="2:80" x14ac:dyDescent="0.2">
      <c r="B482" s="25"/>
      <c r="C482" s="1"/>
      <c r="D482" s="1"/>
      <c r="E482" s="1"/>
      <c r="F482" s="2"/>
      <c r="G482" s="6"/>
      <c r="H482" s="2"/>
      <c r="I482" s="2"/>
      <c r="J482" s="3"/>
      <c r="K482" s="3"/>
      <c r="L482" s="1"/>
      <c r="M482" s="1"/>
      <c r="N482" s="1"/>
      <c r="O482" s="40"/>
      <c r="P482" s="40"/>
      <c r="Q482" s="1"/>
      <c r="R482" s="1"/>
      <c r="S482" s="2"/>
      <c r="T482" s="3"/>
      <c r="U482" s="7"/>
      <c r="V482" s="7"/>
      <c r="W482" s="7"/>
      <c r="X482" s="40"/>
      <c r="Y482" s="1"/>
      <c r="Z482" s="1"/>
      <c r="AA482" s="2"/>
      <c r="AB482" s="6"/>
      <c r="AC482" s="2"/>
      <c r="AD482" s="40"/>
      <c r="AE482" s="1"/>
      <c r="AF482" s="2"/>
      <c r="AG482" s="9"/>
      <c r="AH482" s="12"/>
      <c r="AI482" s="12"/>
      <c r="AJ482" s="42"/>
      <c r="AK482" s="11"/>
      <c r="AL482" s="9"/>
      <c r="AM482" s="11"/>
      <c r="AN482" s="9"/>
      <c r="AO482" s="9"/>
      <c r="AP482" s="9"/>
      <c r="AQ482" s="50"/>
      <c r="AR482" s="11"/>
      <c r="AS482" s="49"/>
      <c r="AT482" s="12"/>
      <c r="AU482" s="9"/>
      <c r="AV482" s="9"/>
      <c r="AW482" s="9"/>
      <c r="AX482" s="9"/>
      <c r="AY482" s="12"/>
      <c r="AZ482" s="49"/>
      <c r="BA482" s="12"/>
      <c r="BB482" s="9"/>
      <c r="BC482" s="9"/>
      <c r="BD482" s="9"/>
      <c r="BE482" s="9"/>
      <c r="BF482" s="12"/>
      <c r="BG482" s="49"/>
      <c r="BH482" s="12"/>
      <c r="BI482" s="9"/>
      <c r="BJ482" s="9"/>
      <c r="BK482" s="9"/>
      <c r="BL482" s="50"/>
      <c r="BM482" s="12"/>
      <c r="BN482" s="11"/>
      <c r="BO482" s="9"/>
      <c r="BP482" s="11"/>
      <c r="BQ482" s="9"/>
      <c r="BR482" s="43"/>
      <c r="BS482" s="9"/>
      <c r="BT482" s="11"/>
      <c r="BU482" s="25"/>
      <c r="BV482" s="25"/>
      <c r="BW482" s="25"/>
      <c r="BX482" s="25"/>
      <c r="BY482" s="25"/>
      <c r="BZ482" s="25"/>
      <c r="CA482" s="25"/>
      <c r="CB482" s="25"/>
    </row>
    <row r="483" spans="2:80" x14ac:dyDescent="0.2">
      <c r="B483" s="25"/>
      <c r="C483" s="1"/>
      <c r="D483" s="1"/>
      <c r="E483" s="1"/>
      <c r="F483" s="2"/>
      <c r="G483" s="6"/>
      <c r="H483" s="2"/>
      <c r="I483" s="2"/>
      <c r="J483" s="3"/>
      <c r="K483" s="3"/>
      <c r="L483" s="1"/>
      <c r="M483" s="1"/>
      <c r="N483" s="1"/>
      <c r="O483" s="40"/>
      <c r="P483" s="40"/>
      <c r="Q483" s="1"/>
      <c r="R483" s="1"/>
      <c r="S483" s="2"/>
      <c r="T483" s="3"/>
      <c r="U483" s="7"/>
      <c r="V483" s="7"/>
      <c r="W483" s="7"/>
      <c r="X483" s="40"/>
      <c r="Y483" s="1"/>
      <c r="Z483" s="1"/>
      <c r="AA483" s="2"/>
      <c r="AB483" s="6"/>
      <c r="AC483" s="2"/>
      <c r="AD483" s="40"/>
      <c r="AE483" s="1"/>
      <c r="AF483" s="2"/>
      <c r="AG483" s="9"/>
      <c r="AH483" s="12"/>
      <c r="AI483" s="12"/>
      <c r="AJ483" s="42"/>
      <c r="AK483" s="11"/>
      <c r="AL483" s="9"/>
      <c r="AM483" s="11"/>
      <c r="AN483" s="9"/>
      <c r="AO483" s="9"/>
      <c r="AP483" s="9"/>
      <c r="AQ483" s="50"/>
      <c r="AR483" s="11"/>
      <c r="AS483" s="49"/>
      <c r="AT483" s="12"/>
      <c r="AU483" s="9"/>
      <c r="AV483" s="9"/>
      <c r="AW483" s="9"/>
      <c r="AX483" s="9"/>
      <c r="AY483" s="12"/>
      <c r="AZ483" s="49"/>
      <c r="BA483" s="12"/>
      <c r="BB483" s="9"/>
      <c r="BC483" s="9"/>
      <c r="BD483" s="9"/>
      <c r="BE483" s="9"/>
      <c r="BF483" s="12"/>
      <c r="BG483" s="49"/>
      <c r="BH483" s="12"/>
      <c r="BI483" s="9"/>
      <c r="BJ483" s="9"/>
      <c r="BK483" s="9"/>
      <c r="BL483" s="50"/>
      <c r="BM483" s="12"/>
      <c r="BN483" s="11"/>
      <c r="BO483" s="9"/>
      <c r="BP483" s="11"/>
      <c r="BQ483" s="9"/>
      <c r="BR483" s="43"/>
      <c r="BS483" s="9"/>
      <c r="BT483" s="11"/>
      <c r="BU483" s="25"/>
      <c r="BV483" s="25"/>
      <c r="BW483" s="25"/>
      <c r="BX483" s="25"/>
      <c r="BY483" s="25"/>
      <c r="BZ483" s="25"/>
      <c r="CA483" s="25"/>
      <c r="CB483" s="25"/>
    </row>
    <row r="484" spans="2:80" x14ac:dyDescent="0.2">
      <c r="B484" s="25"/>
      <c r="C484" s="1"/>
      <c r="D484" s="1"/>
      <c r="E484" s="1"/>
      <c r="F484" s="2"/>
      <c r="G484" s="6"/>
      <c r="H484" s="2"/>
      <c r="I484" s="2"/>
      <c r="J484" s="3"/>
      <c r="K484" s="3"/>
      <c r="L484" s="1"/>
      <c r="M484" s="1"/>
      <c r="N484" s="1"/>
      <c r="O484" s="40"/>
      <c r="P484" s="40"/>
      <c r="Q484" s="1"/>
      <c r="R484" s="1"/>
      <c r="S484" s="2"/>
      <c r="T484" s="3"/>
      <c r="U484" s="7"/>
      <c r="V484" s="7"/>
      <c r="W484" s="7"/>
      <c r="X484" s="40"/>
      <c r="Y484" s="1"/>
      <c r="Z484" s="1"/>
      <c r="AA484" s="2"/>
      <c r="AB484" s="6"/>
      <c r="AC484" s="2"/>
      <c r="AD484" s="40"/>
      <c r="AE484" s="1"/>
      <c r="AF484" s="2"/>
      <c r="AG484" s="9"/>
      <c r="AH484" s="12"/>
      <c r="AI484" s="12"/>
      <c r="AJ484" s="42"/>
      <c r="AK484" s="11"/>
      <c r="AL484" s="9"/>
      <c r="AM484" s="11"/>
      <c r="AN484" s="9"/>
      <c r="AO484" s="9"/>
      <c r="AP484" s="9"/>
      <c r="AQ484" s="50"/>
      <c r="AR484" s="11"/>
      <c r="AS484" s="49"/>
      <c r="AT484" s="12"/>
      <c r="AU484" s="9"/>
      <c r="AV484" s="9"/>
      <c r="AW484" s="9"/>
      <c r="AX484" s="9"/>
      <c r="AY484" s="12"/>
      <c r="AZ484" s="49"/>
      <c r="BA484" s="12"/>
      <c r="BB484" s="9"/>
      <c r="BC484" s="9"/>
      <c r="BD484" s="9"/>
      <c r="BE484" s="9"/>
      <c r="BF484" s="12"/>
      <c r="BG484" s="49"/>
      <c r="BH484" s="12"/>
      <c r="BI484" s="9"/>
      <c r="BJ484" s="9"/>
      <c r="BK484" s="9"/>
      <c r="BL484" s="50"/>
      <c r="BM484" s="12"/>
      <c r="BN484" s="11"/>
      <c r="BO484" s="9"/>
      <c r="BP484" s="11"/>
      <c r="BQ484" s="9"/>
      <c r="BR484" s="43"/>
      <c r="BS484" s="9"/>
      <c r="BT484" s="11"/>
      <c r="BU484" s="25"/>
      <c r="BV484" s="25"/>
      <c r="BW484" s="25"/>
      <c r="BX484" s="25"/>
      <c r="BY484" s="25"/>
      <c r="BZ484" s="25"/>
      <c r="CA484" s="25"/>
      <c r="CB484" s="25"/>
    </row>
    <row r="485" spans="2:80" x14ac:dyDescent="0.2">
      <c r="B485" s="25"/>
      <c r="C485" s="1"/>
      <c r="D485" s="1"/>
      <c r="E485" s="1"/>
      <c r="F485" s="2"/>
      <c r="G485" s="6"/>
      <c r="H485" s="2"/>
      <c r="I485" s="2"/>
      <c r="J485" s="3"/>
      <c r="K485" s="3"/>
      <c r="L485" s="1"/>
      <c r="M485" s="1"/>
      <c r="N485" s="1"/>
      <c r="O485" s="40"/>
      <c r="P485" s="40"/>
      <c r="Q485" s="1"/>
      <c r="R485" s="1"/>
      <c r="S485" s="2"/>
      <c r="T485" s="3"/>
      <c r="U485" s="7"/>
      <c r="V485" s="7"/>
      <c r="W485" s="7"/>
      <c r="X485" s="40"/>
      <c r="Y485" s="1"/>
      <c r="Z485" s="1"/>
      <c r="AA485" s="2"/>
      <c r="AB485" s="6"/>
      <c r="AC485" s="2"/>
      <c r="AD485" s="40"/>
      <c r="AE485" s="1"/>
      <c r="AF485" s="2"/>
      <c r="AG485" s="9"/>
      <c r="AH485" s="12"/>
      <c r="AI485" s="12"/>
      <c r="AJ485" s="42"/>
      <c r="AK485" s="11"/>
      <c r="AL485" s="9"/>
      <c r="AM485" s="11"/>
      <c r="AN485" s="9"/>
      <c r="AO485" s="9"/>
      <c r="AP485" s="9"/>
      <c r="AQ485" s="50"/>
      <c r="AR485" s="11"/>
      <c r="AS485" s="49"/>
      <c r="AT485" s="12"/>
      <c r="AU485" s="9"/>
      <c r="AV485" s="9"/>
      <c r="AW485" s="9"/>
      <c r="AX485" s="9"/>
      <c r="AY485" s="12"/>
      <c r="AZ485" s="49"/>
      <c r="BA485" s="12"/>
      <c r="BB485" s="9"/>
      <c r="BC485" s="9"/>
      <c r="BD485" s="9"/>
      <c r="BE485" s="9"/>
      <c r="BF485" s="12"/>
      <c r="BG485" s="49"/>
      <c r="BH485" s="12"/>
      <c r="BI485" s="9"/>
      <c r="BJ485" s="9"/>
      <c r="BK485" s="9"/>
      <c r="BL485" s="50"/>
      <c r="BM485" s="12"/>
      <c r="BN485" s="11"/>
      <c r="BO485" s="9"/>
      <c r="BP485" s="11"/>
      <c r="BQ485" s="9"/>
      <c r="BR485" s="43"/>
      <c r="BS485" s="9"/>
      <c r="BT485" s="11"/>
      <c r="BU485" s="25"/>
      <c r="BV485" s="25"/>
      <c r="BW485" s="25"/>
      <c r="BX485" s="25"/>
      <c r="BY485" s="25"/>
      <c r="BZ485" s="25"/>
      <c r="CA485" s="25"/>
      <c r="CB485" s="25"/>
    </row>
    <row r="486" spans="2:80" x14ac:dyDescent="0.2">
      <c r="B486" s="25"/>
      <c r="C486" s="1"/>
      <c r="D486" s="1"/>
      <c r="E486" s="1"/>
      <c r="F486" s="2"/>
      <c r="G486" s="6"/>
      <c r="H486" s="2"/>
      <c r="I486" s="2"/>
      <c r="J486" s="3"/>
      <c r="K486" s="3"/>
      <c r="L486" s="1"/>
      <c r="M486" s="1"/>
      <c r="N486" s="1"/>
      <c r="O486" s="40"/>
      <c r="P486" s="40"/>
      <c r="Q486" s="1"/>
      <c r="R486" s="1"/>
      <c r="S486" s="2"/>
      <c r="T486" s="3"/>
      <c r="U486" s="7"/>
      <c r="V486" s="7"/>
      <c r="W486" s="7"/>
      <c r="X486" s="40"/>
      <c r="Y486" s="1"/>
      <c r="Z486" s="1"/>
      <c r="AA486" s="2"/>
      <c r="AB486" s="6"/>
      <c r="AC486" s="2"/>
      <c r="AD486" s="40"/>
      <c r="AE486" s="1"/>
      <c r="AF486" s="2"/>
      <c r="AG486" s="9"/>
      <c r="AH486" s="12"/>
      <c r="AI486" s="12"/>
      <c r="AJ486" s="42"/>
      <c r="AK486" s="11"/>
      <c r="AL486" s="9"/>
      <c r="AM486" s="11"/>
      <c r="AN486" s="9"/>
      <c r="AO486" s="9"/>
      <c r="AP486" s="9"/>
      <c r="AQ486" s="50"/>
      <c r="AR486" s="11"/>
      <c r="AS486" s="49"/>
      <c r="AT486" s="12"/>
      <c r="AU486" s="9"/>
      <c r="AV486" s="9"/>
      <c r="AW486" s="9"/>
      <c r="AX486" s="9"/>
      <c r="AY486" s="12"/>
      <c r="AZ486" s="49"/>
      <c r="BA486" s="12"/>
      <c r="BB486" s="9"/>
      <c r="BC486" s="9"/>
      <c r="BD486" s="9"/>
      <c r="BE486" s="9"/>
      <c r="BF486" s="12"/>
      <c r="BG486" s="49"/>
      <c r="BH486" s="12"/>
      <c r="BI486" s="9"/>
      <c r="BJ486" s="9"/>
      <c r="BK486" s="9"/>
      <c r="BL486" s="50"/>
      <c r="BM486" s="12"/>
      <c r="BN486" s="11"/>
      <c r="BO486" s="9"/>
      <c r="BP486" s="11"/>
      <c r="BQ486" s="9"/>
      <c r="BR486" s="43"/>
      <c r="BS486" s="9"/>
      <c r="BT486" s="11"/>
      <c r="BU486" s="25"/>
      <c r="BV486" s="25"/>
      <c r="BW486" s="25"/>
      <c r="BX486" s="25"/>
      <c r="BY486" s="25"/>
      <c r="BZ486" s="25"/>
      <c r="CA486" s="25"/>
      <c r="CB486" s="25"/>
    </row>
    <row r="487" spans="2:80" x14ac:dyDescent="0.2">
      <c r="B487" s="25"/>
      <c r="C487" s="1"/>
      <c r="D487" s="1"/>
      <c r="E487" s="1"/>
      <c r="F487" s="2"/>
      <c r="G487" s="6"/>
      <c r="H487" s="2"/>
      <c r="I487" s="2"/>
      <c r="J487" s="3"/>
      <c r="K487" s="3"/>
      <c r="L487" s="1"/>
      <c r="M487" s="1"/>
      <c r="N487" s="1"/>
      <c r="O487" s="40"/>
      <c r="P487" s="40"/>
      <c r="Q487" s="1"/>
      <c r="R487" s="1"/>
      <c r="S487" s="2"/>
      <c r="T487" s="3"/>
      <c r="U487" s="7"/>
      <c r="V487" s="7"/>
      <c r="W487" s="7"/>
      <c r="X487" s="40"/>
      <c r="Y487" s="1"/>
      <c r="Z487" s="1"/>
      <c r="AA487" s="2"/>
      <c r="AB487" s="6"/>
      <c r="AC487" s="2"/>
      <c r="AD487" s="40"/>
      <c r="AE487" s="1"/>
      <c r="AF487" s="2"/>
      <c r="AG487" s="9"/>
      <c r="AH487" s="12"/>
      <c r="AI487" s="12"/>
      <c r="AJ487" s="42"/>
      <c r="AK487" s="11"/>
      <c r="AL487" s="9"/>
      <c r="AM487" s="11"/>
      <c r="AN487" s="9"/>
      <c r="AO487" s="9"/>
      <c r="AP487" s="9"/>
      <c r="AQ487" s="50"/>
      <c r="AR487" s="11"/>
      <c r="AS487" s="49"/>
      <c r="AT487" s="12"/>
      <c r="AU487" s="9"/>
      <c r="AV487" s="9"/>
      <c r="AW487" s="9"/>
      <c r="AX487" s="9"/>
      <c r="AY487" s="12"/>
      <c r="AZ487" s="49"/>
      <c r="BA487" s="12"/>
      <c r="BB487" s="9"/>
      <c r="BC487" s="9"/>
      <c r="BD487" s="9"/>
      <c r="BE487" s="9"/>
      <c r="BF487" s="12"/>
      <c r="BG487" s="49"/>
      <c r="BH487" s="12"/>
      <c r="BI487" s="9"/>
      <c r="BJ487" s="9"/>
      <c r="BK487" s="9"/>
      <c r="BL487" s="50"/>
      <c r="BM487" s="12"/>
      <c r="BN487" s="11"/>
      <c r="BO487" s="9"/>
      <c r="BP487" s="11"/>
      <c r="BQ487" s="9"/>
      <c r="BR487" s="43"/>
      <c r="BS487" s="9"/>
      <c r="BT487" s="11"/>
      <c r="BU487" s="25"/>
      <c r="BV487" s="25"/>
      <c r="BW487" s="25"/>
      <c r="BX487" s="25"/>
      <c r="BY487" s="25"/>
      <c r="BZ487" s="25"/>
      <c r="CA487" s="25"/>
      <c r="CB487" s="25"/>
    </row>
    <row r="488" spans="2:80" x14ac:dyDescent="0.2">
      <c r="B488" s="25"/>
      <c r="C488" s="1"/>
      <c r="D488" s="1"/>
      <c r="E488" s="1"/>
      <c r="F488" s="2"/>
      <c r="G488" s="6"/>
      <c r="H488" s="2"/>
      <c r="I488" s="2"/>
      <c r="J488" s="3"/>
      <c r="K488" s="3"/>
      <c r="L488" s="1"/>
      <c r="M488" s="1"/>
      <c r="N488" s="1"/>
      <c r="O488" s="40"/>
      <c r="P488" s="40"/>
      <c r="Q488" s="1"/>
      <c r="R488" s="1"/>
      <c r="S488" s="2"/>
      <c r="T488" s="3"/>
      <c r="U488" s="7"/>
      <c r="V488" s="7"/>
      <c r="W488" s="7"/>
      <c r="X488" s="40"/>
      <c r="Y488" s="1"/>
      <c r="Z488" s="1"/>
      <c r="AA488" s="2"/>
      <c r="AB488" s="6"/>
      <c r="AC488" s="2"/>
      <c r="AD488" s="40"/>
      <c r="AE488" s="1"/>
      <c r="AF488" s="2"/>
      <c r="AG488" s="9"/>
      <c r="AH488" s="12"/>
      <c r="AI488" s="12"/>
      <c r="AJ488" s="42"/>
      <c r="AK488" s="11"/>
      <c r="AL488" s="9"/>
      <c r="AM488" s="11"/>
      <c r="AN488" s="9"/>
      <c r="AO488" s="9"/>
      <c r="AP488" s="9"/>
      <c r="AQ488" s="50"/>
      <c r="AR488" s="11"/>
      <c r="AS488" s="49"/>
      <c r="AT488" s="12"/>
      <c r="AU488" s="9"/>
      <c r="AV488" s="9"/>
      <c r="AW488" s="9"/>
      <c r="AX488" s="9"/>
      <c r="AY488" s="12"/>
      <c r="AZ488" s="49"/>
      <c r="BA488" s="12"/>
      <c r="BB488" s="9"/>
      <c r="BC488" s="9"/>
      <c r="BD488" s="9"/>
      <c r="BE488" s="9"/>
      <c r="BF488" s="12"/>
      <c r="BG488" s="49"/>
      <c r="BH488" s="12"/>
      <c r="BI488" s="9"/>
      <c r="BJ488" s="9"/>
      <c r="BK488" s="9"/>
      <c r="BL488" s="50"/>
      <c r="BM488" s="12"/>
      <c r="BN488" s="11"/>
      <c r="BO488" s="9"/>
      <c r="BP488" s="11"/>
      <c r="BQ488" s="9"/>
      <c r="BR488" s="43"/>
      <c r="BS488" s="9"/>
      <c r="BT488" s="11"/>
      <c r="BU488" s="25"/>
      <c r="BV488" s="25"/>
      <c r="BW488" s="25"/>
      <c r="BX488" s="25"/>
      <c r="BY488" s="25"/>
      <c r="BZ488" s="25"/>
      <c r="CA488" s="25"/>
      <c r="CB488" s="25"/>
    </row>
    <row r="489" spans="2:80" x14ac:dyDescent="0.2">
      <c r="B489" s="25"/>
      <c r="C489" s="1"/>
      <c r="D489" s="1"/>
      <c r="E489" s="1"/>
      <c r="F489" s="2"/>
      <c r="G489" s="6"/>
      <c r="H489" s="2"/>
      <c r="I489" s="2"/>
      <c r="J489" s="3"/>
      <c r="K489" s="3"/>
      <c r="L489" s="1"/>
      <c r="M489" s="1"/>
      <c r="N489" s="1"/>
      <c r="O489" s="40"/>
      <c r="P489" s="40"/>
      <c r="Q489" s="1"/>
      <c r="R489" s="1"/>
      <c r="S489" s="2"/>
      <c r="T489" s="3"/>
      <c r="U489" s="7"/>
      <c r="V489" s="7"/>
      <c r="W489" s="7"/>
      <c r="X489" s="40"/>
      <c r="Y489" s="1"/>
      <c r="Z489" s="1"/>
      <c r="AA489" s="2"/>
      <c r="AB489" s="6"/>
      <c r="AC489" s="2"/>
      <c r="AD489" s="40"/>
      <c r="AE489" s="1"/>
      <c r="AF489" s="2"/>
      <c r="AG489" s="9"/>
      <c r="AH489" s="12"/>
      <c r="AI489" s="12"/>
      <c r="AJ489" s="42"/>
      <c r="AK489" s="11"/>
      <c r="AL489" s="9"/>
      <c r="AM489" s="11"/>
      <c r="AN489" s="9"/>
      <c r="AO489" s="9"/>
      <c r="AP489" s="9"/>
      <c r="AQ489" s="50"/>
      <c r="AR489" s="11"/>
      <c r="AS489" s="49"/>
      <c r="AT489" s="12"/>
      <c r="AU489" s="9"/>
      <c r="AV489" s="9"/>
      <c r="AW489" s="9"/>
      <c r="AX489" s="9"/>
      <c r="AY489" s="12"/>
      <c r="AZ489" s="49"/>
      <c r="BA489" s="12"/>
      <c r="BB489" s="9"/>
      <c r="BC489" s="9"/>
      <c r="BD489" s="9"/>
      <c r="BE489" s="9"/>
      <c r="BF489" s="12"/>
      <c r="BG489" s="49"/>
      <c r="BH489" s="12"/>
      <c r="BI489" s="9"/>
      <c r="BJ489" s="9"/>
      <c r="BK489" s="9"/>
      <c r="BL489" s="50"/>
      <c r="BM489" s="12"/>
      <c r="BN489" s="11"/>
      <c r="BO489" s="9"/>
      <c r="BP489" s="11"/>
      <c r="BQ489" s="9"/>
      <c r="BR489" s="43"/>
      <c r="BS489" s="9"/>
      <c r="BT489" s="11"/>
      <c r="BU489" s="25"/>
      <c r="BV489" s="25"/>
      <c r="BW489" s="25"/>
      <c r="BX489" s="25"/>
      <c r="BY489" s="25"/>
      <c r="BZ489" s="25"/>
      <c r="CA489" s="25"/>
      <c r="CB489" s="25"/>
    </row>
    <row r="490" spans="2:80" x14ac:dyDescent="0.2">
      <c r="B490" s="25"/>
      <c r="C490" s="1"/>
      <c r="D490" s="1"/>
      <c r="E490" s="1"/>
      <c r="F490" s="2"/>
      <c r="G490" s="6"/>
      <c r="H490" s="2"/>
      <c r="I490" s="2"/>
      <c r="J490" s="3"/>
      <c r="K490" s="3"/>
      <c r="L490" s="1"/>
      <c r="M490" s="1"/>
      <c r="N490" s="1"/>
      <c r="O490" s="40"/>
      <c r="P490" s="40"/>
      <c r="Q490" s="1"/>
      <c r="R490" s="1"/>
      <c r="S490" s="2"/>
      <c r="T490" s="3"/>
      <c r="U490" s="7"/>
      <c r="V490" s="7"/>
      <c r="W490" s="7"/>
      <c r="X490" s="40"/>
      <c r="Y490" s="1"/>
      <c r="Z490" s="1"/>
      <c r="AA490" s="2"/>
      <c r="AB490" s="6"/>
      <c r="AC490" s="2"/>
      <c r="AD490" s="40"/>
      <c r="AE490" s="1"/>
      <c r="AF490" s="2"/>
      <c r="AG490" s="9"/>
      <c r="AH490" s="12"/>
      <c r="AI490" s="12"/>
      <c r="AJ490" s="42"/>
      <c r="AK490" s="11"/>
      <c r="AL490" s="9"/>
      <c r="AM490" s="11"/>
      <c r="AN490" s="9"/>
      <c r="AO490" s="9"/>
      <c r="AP490" s="9"/>
      <c r="AQ490" s="50"/>
      <c r="AR490" s="11"/>
      <c r="AS490" s="49"/>
      <c r="AT490" s="12"/>
      <c r="AU490" s="9"/>
      <c r="AV490" s="9"/>
      <c r="AW490" s="9"/>
      <c r="AX490" s="9"/>
      <c r="AY490" s="12"/>
      <c r="AZ490" s="49"/>
      <c r="BA490" s="12"/>
      <c r="BB490" s="9"/>
      <c r="BC490" s="9"/>
      <c r="BD490" s="9"/>
      <c r="BE490" s="9"/>
      <c r="BF490" s="12"/>
      <c r="BG490" s="49"/>
      <c r="BH490" s="12"/>
      <c r="BI490" s="9"/>
      <c r="BJ490" s="9"/>
      <c r="BK490" s="9"/>
      <c r="BL490" s="50"/>
      <c r="BM490" s="12"/>
      <c r="BN490" s="11"/>
      <c r="BO490" s="9"/>
      <c r="BP490" s="11"/>
      <c r="BQ490" s="9"/>
      <c r="BR490" s="43"/>
      <c r="BS490" s="9"/>
      <c r="BT490" s="11"/>
      <c r="BU490" s="25"/>
      <c r="BV490" s="25"/>
      <c r="BW490" s="25"/>
      <c r="BX490" s="25"/>
      <c r="BY490" s="25"/>
      <c r="BZ490" s="25"/>
      <c r="CA490" s="25"/>
      <c r="CB490" s="25"/>
    </row>
    <row r="491" spans="2:80" x14ac:dyDescent="0.2">
      <c r="B491" s="25"/>
      <c r="C491" s="1"/>
      <c r="D491" s="1"/>
      <c r="E491" s="1"/>
      <c r="F491" s="2"/>
      <c r="G491" s="6"/>
      <c r="H491" s="2"/>
      <c r="I491" s="2"/>
      <c r="J491" s="3"/>
      <c r="K491" s="3"/>
      <c r="L491" s="1"/>
      <c r="M491" s="1"/>
      <c r="N491" s="1"/>
      <c r="O491" s="40"/>
      <c r="P491" s="40"/>
      <c r="Q491" s="1"/>
      <c r="R491" s="1"/>
      <c r="S491" s="2"/>
      <c r="T491" s="3"/>
      <c r="U491" s="7"/>
      <c r="V491" s="7"/>
      <c r="W491" s="7"/>
      <c r="X491" s="40"/>
      <c r="Y491" s="1"/>
      <c r="Z491" s="1"/>
      <c r="AA491" s="2"/>
      <c r="AB491" s="6"/>
      <c r="AC491" s="2"/>
      <c r="AD491" s="40"/>
      <c r="AE491" s="1"/>
      <c r="AF491" s="2"/>
      <c r="AG491" s="9"/>
      <c r="AH491" s="12"/>
      <c r="AI491" s="12"/>
      <c r="AJ491" s="42"/>
      <c r="AK491" s="11"/>
      <c r="AL491" s="9"/>
      <c r="AM491" s="11"/>
      <c r="AN491" s="9"/>
      <c r="AO491" s="9"/>
      <c r="AP491" s="9"/>
      <c r="AQ491" s="50"/>
      <c r="AR491" s="11"/>
      <c r="AS491" s="49"/>
      <c r="AT491" s="12"/>
      <c r="AU491" s="9"/>
      <c r="AV491" s="9"/>
      <c r="AW491" s="9"/>
      <c r="AX491" s="9"/>
      <c r="AY491" s="12"/>
      <c r="AZ491" s="49"/>
      <c r="BA491" s="12"/>
      <c r="BB491" s="9"/>
      <c r="BC491" s="9"/>
      <c r="BD491" s="9"/>
      <c r="BE491" s="9"/>
      <c r="BF491" s="12"/>
      <c r="BG491" s="49"/>
      <c r="BH491" s="12"/>
      <c r="BI491" s="9"/>
      <c r="BJ491" s="9"/>
      <c r="BK491" s="9"/>
      <c r="BL491" s="50"/>
      <c r="BM491" s="12"/>
      <c r="BN491" s="11"/>
      <c r="BO491" s="9"/>
      <c r="BP491" s="11"/>
      <c r="BQ491" s="9"/>
      <c r="BR491" s="43"/>
      <c r="BS491" s="9"/>
      <c r="BT491" s="11"/>
      <c r="BU491" s="25"/>
      <c r="BV491" s="25"/>
      <c r="BW491" s="25"/>
      <c r="BX491" s="25"/>
      <c r="BY491" s="25"/>
      <c r="BZ491" s="25"/>
      <c r="CA491" s="25"/>
      <c r="CB491" s="25"/>
    </row>
    <row r="492" spans="2:80" x14ac:dyDescent="0.2">
      <c r="B492" s="25"/>
      <c r="C492" s="1"/>
      <c r="D492" s="1"/>
      <c r="E492" s="1"/>
      <c r="F492" s="2"/>
      <c r="G492" s="6"/>
      <c r="H492" s="2"/>
      <c r="I492" s="2"/>
      <c r="J492" s="3"/>
      <c r="K492" s="3"/>
      <c r="L492" s="1"/>
      <c r="M492" s="1"/>
      <c r="N492" s="1"/>
      <c r="O492" s="40"/>
      <c r="P492" s="40"/>
      <c r="Q492" s="1"/>
      <c r="R492" s="1"/>
      <c r="S492" s="2"/>
      <c r="T492" s="3"/>
      <c r="U492" s="7"/>
      <c r="V492" s="7"/>
      <c r="W492" s="7"/>
      <c r="X492" s="40"/>
      <c r="Y492" s="1"/>
      <c r="Z492" s="1"/>
      <c r="AA492" s="2"/>
      <c r="AB492" s="6"/>
      <c r="AC492" s="2"/>
      <c r="AD492" s="40"/>
      <c r="AE492" s="1"/>
      <c r="AF492" s="2"/>
      <c r="AG492" s="9"/>
      <c r="AH492" s="12"/>
      <c r="AI492" s="12"/>
      <c r="AJ492" s="42"/>
      <c r="AK492" s="11"/>
      <c r="AL492" s="9"/>
      <c r="AM492" s="11"/>
      <c r="AN492" s="9"/>
      <c r="AO492" s="9"/>
      <c r="AP492" s="9"/>
      <c r="AQ492" s="50"/>
      <c r="AR492" s="11"/>
      <c r="AS492" s="49"/>
      <c r="AT492" s="12"/>
      <c r="AU492" s="9"/>
      <c r="AV492" s="9"/>
      <c r="AW492" s="9"/>
      <c r="AX492" s="9"/>
      <c r="AY492" s="12"/>
      <c r="AZ492" s="49"/>
      <c r="BA492" s="12"/>
      <c r="BB492" s="9"/>
      <c r="BC492" s="9"/>
      <c r="BD492" s="9"/>
      <c r="BE492" s="9"/>
      <c r="BF492" s="12"/>
      <c r="BG492" s="49"/>
      <c r="BH492" s="12"/>
      <c r="BI492" s="9"/>
      <c r="BJ492" s="9"/>
      <c r="BK492" s="9"/>
      <c r="BL492" s="50"/>
      <c r="BM492" s="12"/>
      <c r="BN492" s="11"/>
      <c r="BO492" s="9"/>
      <c r="BP492" s="11"/>
      <c r="BQ492" s="9"/>
      <c r="BR492" s="43"/>
      <c r="BS492" s="9"/>
      <c r="BT492" s="11"/>
      <c r="BU492" s="25"/>
      <c r="BV492" s="25"/>
      <c r="BW492" s="25"/>
      <c r="BX492" s="25"/>
      <c r="BY492" s="25"/>
      <c r="BZ492" s="25"/>
      <c r="CA492" s="25"/>
      <c r="CB492" s="25"/>
    </row>
    <row r="493" spans="2:80" x14ac:dyDescent="0.2">
      <c r="B493" s="25"/>
      <c r="C493" s="1"/>
      <c r="D493" s="1"/>
      <c r="E493" s="1"/>
      <c r="F493" s="2"/>
      <c r="G493" s="6"/>
      <c r="H493" s="2"/>
      <c r="I493" s="2"/>
      <c r="J493" s="3"/>
      <c r="K493" s="3"/>
      <c r="L493" s="1"/>
      <c r="M493" s="1"/>
      <c r="N493" s="1"/>
      <c r="O493" s="40"/>
      <c r="P493" s="40"/>
      <c r="Q493" s="1"/>
      <c r="R493" s="1"/>
      <c r="S493" s="2"/>
      <c r="T493" s="3"/>
      <c r="U493" s="7"/>
      <c r="V493" s="7"/>
      <c r="W493" s="7"/>
      <c r="X493" s="40"/>
      <c r="Y493" s="1"/>
      <c r="Z493" s="1"/>
      <c r="AA493" s="2"/>
      <c r="AB493" s="6"/>
      <c r="AC493" s="2"/>
      <c r="AD493" s="40"/>
      <c r="AE493" s="1"/>
      <c r="AF493" s="2"/>
      <c r="AG493" s="9"/>
      <c r="AH493" s="12"/>
      <c r="AI493" s="12"/>
      <c r="AJ493" s="42"/>
      <c r="AK493" s="11"/>
      <c r="AL493" s="9"/>
      <c r="AM493" s="11"/>
      <c r="AN493" s="9"/>
      <c r="AO493" s="9"/>
      <c r="AP493" s="9"/>
      <c r="AQ493" s="50"/>
      <c r="AR493" s="11"/>
      <c r="AS493" s="49"/>
      <c r="AT493" s="12"/>
      <c r="AU493" s="9"/>
      <c r="AV493" s="9"/>
      <c r="AW493" s="9"/>
      <c r="AX493" s="9"/>
      <c r="AY493" s="12"/>
      <c r="AZ493" s="49"/>
      <c r="BA493" s="12"/>
      <c r="BB493" s="9"/>
      <c r="BC493" s="9"/>
      <c r="BD493" s="9"/>
      <c r="BE493" s="9"/>
      <c r="BF493" s="12"/>
      <c r="BG493" s="49"/>
      <c r="BH493" s="12"/>
      <c r="BI493" s="9"/>
      <c r="BJ493" s="9"/>
      <c r="BK493" s="9"/>
      <c r="BL493" s="50"/>
      <c r="BM493" s="12"/>
      <c r="BN493" s="11"/>
      <c r="BO493" s="9"/>
      <c r="BP493" s="11"/>
      <c r="BQ493" s="9"/>
      <c r="BR493" s="43"/>
      <c r="BS493" s="9"/>
      <c r="BT493" s="11"/>
      <c r="BU493" s="25"/>
      <c r="BV493" s="25"/>
      <c r="BW493" s="25"/>
      <c r="BX493" s="25"/>
      <c r="BY493" s="25"/>
      <c r="BZ493" s="25"/>
      <c r="CA493" s="25"/>
      <c r="CB493" s="25"/>
    </row>
    <row r="494" spans="2:80" x14ac:dyDescent="0.2">
      <c r="B494" s="25"/>
      <c r="C494" s="1"/>
      <c r="D494" s="1"/>
      <c r="E494" s="1"/>
      <c r="F494" s="2"/>
      <c r="G494" s="6"/>
      <c r="H494" s="2"/>
      <c r="I494" s="2"/>
      <c r="J494" s="3"/>
      <c r="K494" s="3"/>
      <c r="L494" s="1"/>
      <c r="M494" s="1"/>
      <c r="N494" s="1"/>
      <c r="O494" s="40"/>
      <c r="P494" s="40"/>
      <c r="Q494" s="1"/>
      <c r="R494" s="1"/>
      <c r="S494" s="2"/>
      <c r="T494" s="3"/>
      <c r="U494" s="7"/>
      <c r="V494" s="7"/>
      <c r="W494" s="7"/>
      <c r="X494" s="40"/>
      <c r="Y494" s="1"/>
      <c r="Z494" s="1"/>
      <c r="AA494" s="2"/>
      <c r="AB494" s="6"/>
      <c r="AC494" s="2"/>
      <c r="AD494" s="40"/>
      <c r="AE494" s="1"/>
      <c r="AF494" s="2"/>
      <c r="AG494" s="9"/>
      <c r="AH494" s="12"/>
      <c r="AI494" s="12"/>
      <c r="AJ494" s="42"/>
      <c r="AK494" s="11"/>
      <c r="AL494" s="9"/>
      <c r="AM494" s="11"/>
      <c r="AN494" s="9"/>
      <c r="AO494" s="9"/>
      <c r="AP494" s="9"/>
      <c r="AQ494" s="50"/>
      <c r="AR494" s="11"/>
      <c r="AS494" s="49"/>
      <c r="AT494" s="12"/>
      <c r="AU494" s="9"/>
      <c r="AV494" s="9"/>
      <c r="AW494" s="9"/>
      <c r="AX494" s="9"/>
      <c r="AY494" s="12"/>
      <c r="AZ494" s="49"/>
      <c r="BA494" s="12"/>
      <c r="BB494" s="9"/>
      <c r="BC494" s="9"/>
      <c r="BD494" s="9"/>
      <c r="BE494" s="9"/>
      <c r="BF494" s="12"/>
      <c r="BG494" s="49"/>
      <c r="BH494" s="12"/>
      <c r="BI494" s="9"/>
      <c r="BJ494" s="9"/>
      <c r="BK494" s="9"/>
      <c r="BL494" s="50"/>
      <c r="BM494" s="12"/>
      <c r="BN494" s="11"/>
      <c r="BO494" s="9"/>
      <c r="BP494" s="11"/>
      <c r="BQ494" s="9"/>
      <c r="BR494" s="43"/>
      <c r="BS494" s="9"/>
      <c r="BT494" s="11"/>
      <c r="BU494" s="25"/>
      <c r="BV494" s="25"/>
      <c r="BW494" s="25"/>
      <c r="BX494" s="25"/>
      <c r="BY494" s="25"/>
      <c r="BZ494" s="25"/>
      <c r="CA494" s="25"/>
      <c r="CB494" s="25"/>
    </row>
    <row r="495" spans="2:80" x14ac:dyDescent="0.2">
      <c r="B495" s="25"/>
      <c r="C495" s="1"/>
      <c r="D495" s="1"/>
      <c r="E495" s="1"/>
      <c r="F495" s="2"/>
      <c r="G495" s="6"/>
      <c r="H495" s="2"/>
      <c r="I495" s="2"/>
      <c r="J495" s="3"/>
      <c r="K495" s="3"/>
      <c r="L495" s="1"/>
      <c r="M495" s="1"/>
      <c r="N495" s="1"/>
      <c r="O495" s="40"/>
      <c r="P495" s="40"/>
      <c r="Q495" s="1"/>
      <c r="R495" s="1"/>
      <c r="S495" s="2"/>
      <c r="T495" s="3"/>
      <c r="U495" s="7"/>
      <c r="V495" s="7"/>
      <c r="W495" s="7"/>
      <c r="X495" s="40"/>
      <c r="Y495" s="1"/>
      <c r="Z495" s="1"/>
      <c r="AA495" s="2"/>
      <c r="AB495" s="6"/>
      <c r="AC495" s="2"/>
      <c r="AD495" s="40"/>
      <c r="AE495" s="1"/>
      <c r="AF495" s="2"/>
      <c r="AG495" s="9"/>
      <c r="AH495" s="12"/>
      <c r="AI495" s="12"/>
      <c r="AJ495" s="42"/>
      <c r="AK495" s="11"/>
      <c r="AL495" s="9"/>
      <c r="AM495" s="11"/>
      <c r="AN495" s="9"/>
      <c r="AO495" s="9"/>
      <c r="AP495" s="9"/>
      <c r="AQ495" s="50"/>
      <c r="AR495" s="11"/>
      <c r="AS495" s="49"/>
      <c r="AT495" s="12"/>
      <c r="AU495" s="9"/>
      <c r="AV495" s="9"/>
      <c r="AW495" s="9"/>
      <c r="AX495" s="9"/>
      <c r="AY495" s="12"/>
      <c r="AZ495" s="49"/>
      <c r="BA495" s="12"/>
      <c r="BB495" s="9"/>
      <c r="BC495" s="9"/>
      <c r="BD495" s="9"/>
      <c r="BE495" s="9"/>
      <c r="BF495" s="12"/>
      <c r="BG495" s="49"/>
      <c r="BH495" s="12"/>
      <c r="BI495" s="9"/>
      <c r="BJ495" s="9"/>
      <c r="BK495" s="9"/>
      <c r="BL495" s="50"/>
      <c r="BM495" s="12"/>
      <c r="BN495" s="11"/>
      <c r="BO495" s="9"/>
      <c r="BP495" s="11"/>
      <c r="BQ495" s="9"/>
      <c r="BR495" s="43"/>
      <c r="BS495" s="9"/>
      <c r="BT495" s="11"/>
      <c r="BU495" s="25"/>
      <c r="BV495" s="25"/>
      <c r="BW495" s="25"/>
      <c r="BX495" s="25"/>
      <c r="BY495" s="25"/>
      <c r="BZ495" s="25"/>
      <c r="CA495" s="25"/>
      <c r="CB495" s="25"/>
    </row>
    <row r="496" spans="2:80" x14ac:dyDescent="0.2">
      <c r="B496" s="25"/>
      <c r="C496" s="1"/>
      <c r="D496" s="1"/>
      <c r="E496" s="1"/>
      <c r="F496" s="2"/>
      <c r="G496" s="6"/>
      <c r="H496" s="2"/>
      <c r="I496" s="2"/>
      <c r="J496" s="3"/>
      <c r="K496" s="3"/>
      <c r="L496" s="1"/>
      <c r="M496" s="1"/>
      <c r="N496" s="1"/>
      <c r="O496" s="40"/>
      <c r="P496" s="40"/>
      <c r="Q496" s="1"/>
      <c r="R496" s="1"/>
      <c r="S496" s="2"/>
      <c r="T496" s="3"/>
      <c r="U496" s="7"/>
      <c r="V496" s="7"/>
      <c r="W496" s="7"/>
      <c r="X496" s="40"/>
      <c r="Y496" s="1"/>
      <c r="Z496" s="1"/>
      <c r="AA496" s="2"/>
      <c r="AB496" s="6"/>
      <c r="AC496" s="2"/>
      <c r="AD496" s="40"/>
      <c r="AE496" s="1"/>
      <c r="AF496" s="2"/>
      <c r="AG496" s="9"/>
      <c r="AH496" s="12"/>
      <c r="AI496" s="12"/>
      <c r="AJ496" s="42"/>
      <c r="AK496" s="11"/>
      <c r="AL496" s="9"/>
      <c r="AM496" s="11"/>
      <c r="AN496" s="9"/>
      <c r="AO496" s="9"/>
      <c r="AP496" s="9"/>
      <c r="AQ496" s="50"/>
      <c r="AR496" s="11"/>
      <c r="AS496" s="49"/>
      <c r="AT496" s="12"/>
      <c r="AU496" s="9"/>
      <c r="AV496" s="9"/>
      <c r="AW496" s="9"/>
      <c r="AX496" s="9"/>
      <c r="AY496" s="12"/>
      <c r="AZ496" s="49"/>
      <c r="BA496" s="12"/>
      <c r="BB496" s="9"/>
      <c r="BC496" s="9"/>
      <c r="BD496" s="9"/>
      <c r="BE496" s="9"/>
      <c r="BF496" s="12"/>
      <c r="BG496" s="49"/>
      <c r="BH496" s="12"/>
      <c r="BI496" s="9"/>
      <c r="BJ496" s="9"/>
      <c r="BK496" s="9"/>
      <c r="BL496" s="50"/>
      <c r="BM496" s="12"/>
      <c r="BN496" s="11"/>
      <c r="BO496" s="9"/>
      <c r="BP496" s="11"/>
      <c r="BQ496" s="9"/>
      <c r="BR496" s="43"/>
      <c r="BS496" s="9"/>
      <c r="BT496" s="11"/>
      <c r="BU496" s="25"/>
      <c r="BV496" s="25"/>
      <c r="BW496" s="25"/>
      <c r="BX496" s="25"/>
      <c r="BY496" s="25"/>
      <c r="BZ496" s="25"/>
      <c r="CA496" s="25"/>
      <c r="CB496" s="25"/>
    </row>
    <row r="497" spans="2:80" x14ac:dyDescent="0.2">
      <c r="B497" s="25"/>
      <c r="C497" s="1"/>
      <c r="D497" s="1"/>
      <c r="E497" s="1"/>
      <c r="F497" s="2"/>
      <c r="G497" s="6"/>
      <c r="H497" s="2"/>
      <c r="I497" s="2"/>
      <c r="J497" s="3"/>
      <c r="K497" s="3"/>
      <c r="L497" s="1"/>
      <c r="M497" s="1"/>
      <c r="N497" s="1"/>
      <c r="O497" s="40"/>
      <c r="P497" s="40"/>
      <c r="Q497" s="1"/>
      <c r="R497" s="1"/>
      <c r="S497" s="2"/>
      <c r="T497" s="3"/>
      <c r="U497" s="7"/>
      <c r="V497" s="7"/>
      <c r="W497" s="7"/>
      <c r="X497" s="40"/>
      <c r="Y497" s="1"/>
      <c r="Z497" s="1"/>
      <c r="AA497" s="2"/>
      <c r="AB497" s="6"/>
      <c r="AC497" s="2"/>
      <c r="AD497" s="40"/>
      <c r="AE497" s="1"/>
      <c r="AF497" s="2"/>
      <c r="AG497" s="9"/>
      <c r="AH497" s="12"/>
      <c r="AI497" s="12"/>
      <c r="AJ497" s="42"/>
      <c r="AK497" s="11"/>
      <c r="AL497" s="9"/>
      <c r="AM497" s="11"/>
      <c r="AN497" s="9"/>
      <c r="AO497" s="9"/>
      <c r="AP497" s="9"/>
      <c r="AQ497" s="50"/>
      <c r="AR497" s="11"/>
      <c r="AS497" s="49"/>
      <c r="AT497" s="12"/>
      <c r="AU497" s="9"/>
      <c r="AV497" s="9"/>
      <c r="AW497" s="9"/>
      <c r="AX497" s="9"/>
      <c r="AY497" s="12"/>
      <c r="AZ497" s="49"/>
      <c r="BA497" s="12"/>
      <c r="BB497" s="9"/>
      <c r="BC497" s="9"/>
      <c r="BD497" s="9"/>
      <c r="BE497" s="9"/>
      <c r="BF497" s="12"/>
      <c r="BG497" s="49"/>
      <c r="BH497" s="12"/>
      <c r="BI497" s="9"/>
      <c r="BJ497" s="9"/>
      <c r="BK497" s="9"/>
      <c r="BL497" s="50"/>
      <c r="BM497" s="12"/>
      <c r="BN497" s="11"/>
      <c r="BO497" s="9"/>
      <c r="BP497" s="11"/>
      <c r="BQ497" s="9"/>
      <c r="BR497" s="43"/>
      <c r="BS497" s="9"/>
      <c r="BT497" s="11"/>
      <c r="BU497" s="25"/>
      <c r="BV497" s="25"/>
      <c r="BW497" s="25"/>
      <c r="BX497" s="25"/>
      <c r="BY497" s="25"/>
      <c r="BZ497" s="25"/>
      <c r="CA497" s="25"/>
      <c r="CB497" s="25"/>
    </row>
    <row r="498" spans="2:80" x14ac:dyDescent="0.2">
      <c r="B498" s="25"/>
      <c r="C498" s="1"/>
      <c r="D498" s="1"/>
      <c r="E498" s="1"/>
      <c r="F498" s="2"/>
      <c r="G498" s="6"/>
      <c r="H498" s="2"/>
      <c r="I498" s="2"/>
      <c r="J498" s="3"/>
      <c r="K498" s="3"/>
      <c r="L498" s="1"/>
      <c r="M498" s="1"/>
      <c r="N498" s="1"/>
      <c r="O498" s="40"/>
      <c r="P498" s="40"/>
      <c r="Q498" s="1"/>
      <c r="R498" s="1"/>
      <c r="S498" s="2"/>
      <c r="T498" s="3"/>
      <c r="U498" s="7"/>
      <c r="V498" s="7"/>
      <c r="W498" s="7"/>
      <c r="X498" s="40"/>
      <c r="Y498" s="1"/>
      <c r="Z498" s="1"/>
      <c r="AA498" s="2"/>
      <c r="AB498" s="6"/>
      <c r="AC498" s="2"/>
      <c r="AD498" s="40"/>
      <c r="AE498" s="1"/>
      <c r="AF498" s="2"/>
      <c r="AG498" s="9"/>
      <c r="AH498" s="12"/>
      <c r="AI498" s="12"/>
      <c r="AJ498" s="42"/>
      <c r="AK498" s="11"/>
      <c r="AL498" s="9"/>
      <c r="AM498" s="11"/>
      <c r="AN498" s="9"/>
      <c r="AO498" s="9"/>
      <c r="AP498" s="9"/>
      <c r="AQ498" s="50"/>
      <c r="AR498" s="11"/>
      <c r="AS498" s="49"/>
      <c r="AT498" s="12"/>
      <c r="AU498" s="9"/>
      <c r="AV498" s="9"/>
      <c r="AW498" s="9"/>
      <c r="AX498" s="9"/>
      <c r="AY498" s="12"/>
      <c r="AZ498" s="49"/>
      <c r="BA498" s="12"/>
      <c r="BB498" s="9"/>
      <c r="BC498" s="9"/>
      <c r="BD498" s="9"/>
      <c r="BE498" s="9"/>
      <c r="BF498" s="12"/>
      <c r="BG498" s="49"/>
      <c r="BH498" s="12"/>
      <c r="BI498" s="9"/>
      <c r="BJ498" s="9"/>
      <c r="BK498" s="9"/>
      <c r="BL498" s="50"/>
      <c r="BM498" s="12"/>
      <c r="BN498" s="11"/>
      <c r="BO498" s="9"/>
      <c r="BP498" s="11"/>
      <c r="BQ498" s="9"/>
      <c r="BR498" s="43"/>
      <c r="BS498" s="9"/>
      <c r="BT498" s="11"/>
      <c r="BU498" s="25"/>
      <c r="BV498" s="25"/>
      <c r="BW498" s="25"/>
      <c r="BX498" s="25"/>
      <c r="BY498" s="25"/>
      <c r="BZ498" s="25"/>
      <c r="CA498" s="25"/>
      <c r="CB498" s="25"/>
    </row>
    <row r="499" spans="2:80" x14ac:dyDescent="0.2">
      <c r="B499" s="25"/>
      <c r="C499" s="1"/>
      <c r="D499" s="1"/>
      <c r="E499" s="1"/>
      <c r="F499" s="2"/>
      <c r="G499" s="6"/>
      <c r="H499" s="2"/>
      <c r="I499" s="2"/>
      <c r="J499" s="3"/>
      <c r="K499" s="3"/>
      <c r="L499" s="1"/>
      <c r="M499" s="1"/>
      <c r="N499" s="1"/>
      <c r="O499" s="40"/>
      <c r="P499" s="40"/>
      <c r="Q499" s="1"/>
      <c r="R499" s="1"/>
      <c r="S499" s="2"/>
      <c r="T499" s="3"/>
      <c r="U499" s="7"/>
      <c r="V499" s="7"/>
      <c r="W499" s="7"/>
      <c r="X499" s="40"/>
      <c r="Y499" s="1"/>
      <c r="Z499" s="1"/>
      <c r="AA499" s="2"/>
      <c r="AB499" s="6"/>
      <c r="AC499" s="2"/>
      <c r="AD499" s="40"/>
      <c r="AE499" s="1"/>
      <c r="AF499" s="2"/>
      <c r="AG499" s="9"/>
      <c r="AH499" s="12"/>
      <c r="AI499" s="12"/>
      <c r="AJ499" s="42"/>
      <c r="AK499" s="11"/>
      <c r="AL499" s="9"/>
      <c r="AM499" s="11"/>
      <c r="AN499" s="9"/>
      <c r="AO499" s="9"/>
      <c r="AP499" s="9"/>
      <c r="AQ499" s="50"/>
      <c r="AR499" s="11"/>
      <c r="AS499" s="49"/>
      <c r="AT499" s="12"/>
      <c r="AU499" s="9"/>
      <c r="AV499" s="9"/>
      <c r="AW499" s="9"/>
      <c r="AX499" s="9"/>
      <c r="AY499" s="12"/>
      <c r="AZ499" s="49"/>
      <c r="BA499" s="12"/>
      <c r="BB499" s="9"/>
      <c r="BC499" s="9"/>
      <c r="BD499" s="9"/>
      <c r="BE499" s="9"/>
      <c r="BF499" s="12"/>
      <c r="BG499" s="49"/>
      <c r="BH499" s="12"/>
      <c r="BI499" s="9"/>
      <c r="BJ499" s="9"/>
      <c r="BK499" s="9"/>
      <c r="BL499" s="50"/>
      <c r="BM499" s="12"/>
      <c r="BN499" s="11"/>
      <c r="BO499" s="9"/>
      <c r="BP499" s="11"/>
      <c r="BQ499" s="9"/>
      <c r="BR499" s="43"/>
      <c r="BS499" s="9"/>
      <c r="BT499" s="11"/>
      <c r="BU499" s="25"/>
      <c r="BV499" s="25"/>
      <c r="BW499" s="25"/>
      <c r="BX499" s="25"/>
      <c r="BY499" s="25"/>
      <c r="BZ499" s="25"/>
      <c r="CA499" s="25"/>
      <c r="CB499" s="25"/>
    </row>
    <row r="500" spans="2:80" x14ac:dyDescent="0.2">
      <c r="B500" s="25"/>
      <c r="C500" s="1"/>
      <c r="D500" s="1"/>
      <c r="E500" s="1"/>
      <c r="F500" s="2"/>
      <c r="G500" s="6"/>
      <c r="H500" s="2"/>
      <c r="I500" s="2"/>
      <c r="J500" s="3"/>
      <c r="K500" s="3"/>
      <c r="L500" s="1"/>
      <c r="M500" s="1"/>
      <c r="N500" s="1"/>
      <c r="O500" s="40"/>
      <c r="P500" s="40"/>
      <c r="Q500" s="1"/>
      <c r="R500" s="1"/>
      <c r="S500" s="2"/>
      <c r="T500" s="3"/>
      <c r="U500" s="7"/>
      <c r="V500" s="7"/>
      <c r="W500" s="7"/>
      <c r="X500" s="40"/>
      <c r="Y500" s="1"/>
      <c r="Z500" s="1"/>
      <c r="AA500" s="2"/>
      <c r="AB500" s="6"/>
      <c r="AC500" s="2"/>
      <c r="AD500" s="40"/>
      <c r="AE500" s="1"/>
      <c r="AF500" s="2"/>
      <c r="AG500" s="9"/>
      <c r="AH500" s="12"/>
      <c r="AI500" s="12"/>
      <c r="AJ500" s="42"/>
      <c r="AK500" s="11"/>
      <c r="AL500" s="9"/>
      <c r="AM500" s="11"/>
      <c r="AN500" s="9"/>
      <c r="AO500" s="9"/>
      <c r="AP500" s="9"/>
      <c r="AQ500" s="50"/>
      <c r="AR500" s="11"/>
      <c r="AS500" s="49"/>
      <c r="AT500" s="12"/>
      <c r="AU500" s="9"/>
      <c r="AV500" s="9"/>
      <c r="AW500" s="9"/>
      <c r="AX500" s="9"/>
      <c r="AY500" s="12"/>
      <c r="AZ500" s="49"/>
      <c r="BA500" s="12"/>
      <c r="BB500" s="9"/>
      <c r="BC500" s="9"/>
      <c r="BD500" s="9"/>
      <c r="BE500" s="9"/>
      <c r="BF500" s="12"/>
      <c r="BG500" s="49"/>
      <c r="BH500" s="12"/>
      <c r="BI500" s="9"/>
      <c r="BJ500" s="9"/>
      <c r="BK500" s="9"/>
      <c r="BL500" s="50"/>
      <c r="BM500" s="12"/>
      <c r="BN500" s="11"/>
      <c r="BO500" s="9"/>
      <c r="BP500" s="11"/>
      <c r="BQ500" s="9"/>
      <c r="BR500" s="43"/>
      <c r="BS500" s="9"/>
      <c r="BT500" s="11"/>
      <c r="BU500" s="25"/>
      <c r="BV500" s="25"/>
      <c r="BW500" s="25"/>
      <c r="BX500" s="25"/>
      <c r="BY500" s="25"/>
      <c r="BZ500" s="25"/>
      <c r="CA500" s="25"/>
      <c r="CB500" s="25"/>
    </row>
    <row r="501" spans="2:80" x14ac:dyDescent="0.2">
      <c r="B501" s="25"/>
      <c r="C501" s="1"/>
      <c r="D501" s="1"/>
      <c r="E501" s="1"/>
      <c r="F501" s="2"/>
      <c r="G501" s="6"/>
      <c r="H501" s="2"/>
      <c r="I501" s="2"/>
      <c r="J501" s="3"/>
      <c r="K501" s="3"/>
      <c r="L501" s="1"/>
      <c r="M501" s="1"/>
      <c r="N501" s="1"/>
      <c r="O501" s="40"/>
      <c r="P501" s="40"/>
      <c r="Q501" s="1"/>
      <c r="R501" s="1"/>
      <c r="S501" s="2"/>
      <c r="T501" s="3"/>
      <c r="U501" s="7"/>
      <c r="V501" s="7"/>
      <c r="W501" s="7"/>
      <c r="X501" s="40"/>
      <c r="Y501" s="1"/>
      <c r="Z501" s="1"/>
      <c r="AA501" s="2"/>
      <c r="AB501" s="6"/>
      <c r="AC501" s="2"/>
      <c r="AD501" s="40"/>
      <c r="AE501" s="1"/>
      <c r="AF501" s="2"/>
      <c r="AG501" s="9"/>
      <c r="AH501" s="12"/>
      <c r="AI501" s="12"/>
      <c r="AJ501" s="42"/>
      <c r="AK501" s="11"/>
      <c r="AL501" s="9"/>
      <c r="AM501" s="11"/>
      <c r="AN501" s="9"/>
      <c r="AO501" s="9"/>
      <c r="AP501" s="9"/>
      <c r="AQ501" s="50"/>
      <c r="AR501" s="11"/>
      <c r="AS501" s="49"/>
      <c r="AT501" s="12"/>
      <c r="AU501" s="9"/>
      <c r="AV501" s="9"/>
      <c r="AW501" s="9"/>
      <c r="AX501" s="9"/>
      <c r="AY501" s="12"/>
      <c r="AZ501" s="49"/>
      <c r="BA501" s="12"/>
      <c r="BB501" s="9"/>
      <c r="BC501" s="9"/>
      <c r="BD501" s="9"/>
      <c r="BE501" s="9"/>
      <c r="BF501" s="12"/>
      <c r="BG501" s="49"/>
      <c r="BH501" s="12"/>
      <c r="BI501" s="9"/>
      <c r="BJ501" s="9"/>
      <c r="BK501" s="9"/>
      <c r="BL501" s="50"/>
      <c r="BM501" s="12"/>
      <c r="BN501" s="11"/>
      <c r="BO501" s="9"/>
      <c r="BP501" s="11"/>
      <c r="BQ501" s="9"/>
      <c r="BR501" s="43"/>
      <c r="BS501" s="9"/>
      <c r="BT501" s="11"/>
      <c r="BU501" s="25"/>
      <c r="BV501" s="25"/>
      <c r="BW501" s="25"/>
      <c r="BX501" s="25"/>
      <c r="BY501" s="25"/>
      <c r="BZ501" s="25"/>
      <c r="CA501" s="25"/>
      <c r="CB501" s="25"/>
    </row>
    <row r="502" spans="2:80" x14ac:dyDescent="0.2">
      <c r="B502" s="25"/>
      <c r="C502" s="1"/>
      <c r="D502" s="1"/>
      <c r="E502" s="1"/>
      <c r="F502" s="2"/>
      <c r="G502" s="6"/>
      <c r="H502" s="2"/>
      <c r="I502" s="2"/>
      <c r="J502" s="3"/>
      <c r="K502" s="3"/>
      <c r="L502" s="1"/>
      <c r="M502" s="1"/>
      <c r="N502" s="1"/>
      <c r="O502" s="40"/>
      <c r="P502" s="40"/>
      <c r="Q502" s="1"/>
      <c r="R502" s="1"/>
      <c r="S502" s="2"/>
      <c r="T502" s="3"/>
      <c r="U502" s="7"/>
      <c r="V502" s="7"/>
      <c r="W502" s="7"/>
      <c r="X502" s="40"/>
      <c r="Y502" s="1"/>
      <c r="Z502" s="1"/>
      <c r="AA502" s="2"/>
      <c r="AB502" s="6"/>
      <c r="AC502" s="2"/>
      <c r="AD502" s="40"/>
      <c r="AE502" s="1"/>
      <c r="AF502" s="2"/>
      <c r="AG502" s="9"/>
      <c r="AH502" s="12"/>
      <c r="AI502" s="12"/>
      <c r="AJ502" s="42"/>
      <c r="AK502" s="11"/>
      <c r="AL502" s="9"/>
      <c r="AM502" s="11"/>
      <c r="AN502" s="9"/>
      <c r="AO502" s="9"/>
      <c r="AP502" s="9"/>
      <c r="AQ502" s="50"/>
      <c r="AR502" s="11"/>
      <c r="AS502" s="49"/>
      <c r="AT502" s="12"/>
      <c r="AU502" s="9"/>
      <c r="AV502" s="9"/>
      <c r="AW502" s="9"/>
      <c r="AX502" s="9"/>
      <c r="AY502" s="12"/>
      <c r="AZ502" s="49"/>
      <c r="BA502" s="12"/>
      <c r="BB502" s="9"/>
      <c r="BC502" s="9"/>
      <c r="BD502" s="9"/>
      <c r="BE502" s="9"/>
      <c r="BF502" s="12"/>
      <c r="BG502" s="49"/>
      <c r="BH502" s="12"/>
      <c r="BI502" s="9"/>
      <c r="BJ502" s="9"/>
      <c r="BK502" s="9"/>
      <c r="BL502" s="50"/>
      <c r="BM502" s="12"/>
      <c r="BN502" s="11"/>
      <c r="BO502" s="9"/>
      <c r="BP502" s="11"/>
      <c r="BQ502" s="9"/>
      <c r="BR502" s="43"/>
      <c r="BS502" s="9"/>
      <c r="BT502" s="11"/>
      <c r="BU502" s="25"/>
      <c r="BV502" s="25"/>
      <c r="BW502" s="25"/>
      <c r="BX502" s="25"/>
      <c r="BY502" s="25"/>
      <c r="BZ502" s="25"/>
      <c r="CA502" s="25"/>
      <c r="CB502" s="25"/>
    </row>
    <row r="503" spans="2:80" x14ac:dyDescent="0.2">
      <c r="B503" s="25"/>
      <c r="C503" s="1"/>
      <c r="D503" s="1"/>
      <c r="E503" s="1"/>
      <c r="F503" s="2"/>
      <c r="G503" s="6"/>
      <c r="H503" s="2"/>
      <c r="I503" s="2"/>
      <c r="J503" s="3"/>
      <c r="K503" s="3"/>
      <c r="L503" s="1"/>
      <c r="M503" s="1"/>
      <c r="N503" s="1"/>
      <c r="O503" s="40"/>
      <c r="P503" s="40"/>
      <c r="Q503" s="1"/>
      <c r="R503" s="1"/>
      <c r="S503" s="2"/>
      <c r="T503" s="3"/>
      <c r="U503" s="7"/>
      <c r="V503" s="7"/>
      <c r="W503" s="7"/>
      <c r="X503" s="40"/>
      <c r="Y503" s="1"/>
      <c r="Z503" s="1"/>
      <c r="AA503" s="2"/>
      <c r="AB503" s="6"/>
      <c r="AC503" s="2"/>
      <c r="AD503" s="40"/>
      <c r="AE503" s="1"/>
      <c r="AF503" s="2"/>
      <c r="AG503" s="9"/>
      <c r="AH503" s="12"/>
      <c r="AI503" s="12"/>
      <c r="AJ503" s="42"/>
      <c r="AK503" s="11"/>
      <c r="AL503" s="9"/>
      <c r="AM503" s="11"/>
      <c r="AN503" s="9"/>
      <c r="AO503" s="9"/>
      <c r="AP503" s="9"/>
      <c r="AQ503" s="50"/>
      <c r="AR503" s="11"/>
      <c r="AS503" s="49"/>
      <c r="AT503" s="12"/>
      <c r="AU503" s="9"/>
      <c r="AV503" s="9"/>
      <c r="AW503" s="9"/>
      <c r="AX503" s="9"/>
      <c r="AY503" s="12"/>
      <c r="AZ503" s="49"/>
      <c r="BA503" s="12"/>
      <c r="BB503" s="9"/>
      <c r="BC503" s="9"/>
      <c r="BD503" s="9"/>
      <c r="BE503" s="9"/>
      <c r="BF503" s="12"/>
      <c r="BG503" s="49"/>
      <c r="BH503" s="12"/>
      <c r="BI503" s="9"/>
      <c r="BJ503" s="9"/>
      <c r="BK503" s="9"/>
      <c r="BL503" s="50"/>
      <c r="BM503" s="12"/>
      <c r="BN503" s="11"/>
      <c r="BO503" s="9"/>
      <c r="BP503" s="11"/>
      <c r="BQ503" s="9"/>
      <c r="BR503" s="43"/>
      <c r="BS503" s="9"/>
      <c r="BT503" s="11"/>
      <c r="BU503" s="25"/>
      <c r="BV503" s="25"/>
      <c r="BW503" s="25"/>
      <c r="BX503" s="25"/>
      <c r="BY503" s="25"/>
      <c r="BZ503" s="25"/>
      <c r="CA503" s="25"/>
      <c r="CB503" s="25"/>
    </row>
    <row r="504" spans="2:80" x14ac:dyDescent="0.2">
      <c r="B504" s="25"/>
      <c r="C504" s="1"/>
      <c r="D504" s="1"/>
      <c r="E504" s="1"/>
      <c r="F504" s="2"/>
      <c r="G504" s="6"/>
      <c r="H504" s="2"/>
      <c r="I504" s="2"/>
      <c r="J504" s="3"/>
      <c r="K504" s="3"/>
      <c r="L504" s="1"/>
      <c r="M504" s="1"/>
      <c r="N504" s="1"/>
      <c r="O504" s="40"/>
      <c r="P504" s="40"/>
      <c r="Q504" s="1"/>
      <c r="R504" s="1"/>
      <c r="S504" s="2"/>
      <c r="T504" s="3"/>
      <c r="U504" s="7"/>
      <c r="V504" s="7"/>
      <c r="W504" s="7"/>
      <c r="X504" s="40"/>
      <c r="Y504" s="1"/>
      <c r="Z504" s="1"/>
      <c r="AA504" s="2"/>
      <c r="AB504" s="6"/>
      <c r="AC504" s="2"/>
      <c r="AD504" s="40"/>
      <c r="AE504" s="1"/>
      <c r="AF504" s="2"/>
      <c r="AG504" s="9"/>
      <c r="AH504" s="12"/>
      <c r="AI504" s="12"/>
      <c r="AJ504" s="42"/>
      <c r="AK504" s="11"/>
      <c r="AL504" s="9"/>
      <c r="AM504" s="11"/>
      <c r="AN504" s="9"/>
      <c r="AO504" s="9"/>
      <c r="AP504" s="9"/>
      <c r="AQ504" s="50"/>
      <c r="AR504" s="11"/>
      <c r="AS504" s="49"/>
      <c r="AT504" s="12"/>
      <c r="AU504" s="9"/>
      <c r="AV504" s="9"/>
      <c r="AW504" s="9"/>
      <c r="AX504" s="9"/>
      <c r="AY504" s="12"/>
      <c r="AZ504" s="49"/>
      <c r="BA504" s="12"/>
      <c r="BB504" s="9"/>
      <c r="BC504" s="9"/>
      <c r="BD504" s="9"/>
      <c r="BE504" s="9"/>
      <c r="BF504" s="12"/>
      <c r="BG504" s="49"/>
      <c r="BH504" s="12"/>
      <c r="BI504" s="9"/>
      <c r="BJ504" s="9"/>
      <c r="BK504" s="9"/>
      <c r="BL504" s="50"/>
      <c r="BM504" s="12"/>
      <c r="BN504" s="11"/>
      <c r="BO504" s="9"/>
      <c r="BP504" s="11"/>
      <c r="BQ504" s="9"/>
      <c r="BR504" s="43"/>
      <c r="BS504" s="9"/>
      <c r="BT504" s="11"/>
      <c r="BU504" s="25"/>
      <c r="BV504" s="25"/>
      <c r="BW504" s="25"/>
      <c r="BX504" s="25"/>
      <c r="BY504" s="25"/>
      <c r="BZ504" s="25"/>
      <c r="CA504" s="25"/>
      <c r="CB504" s="25"/>
    </row>
    <row r="505" spans="2:80" x14ac:dyDescent="0.2">
      <c r="B505" s="25"/>
      <c r="C505" s="1"/>
      <c r="D505" s="1"/>
      <c r="E505" s="1"/>
      <c r="F505" s="2"/>
      <c r="G505" s="6"/>
      <c r="H505" s="2"/>
      <c r="I505" s="2"/>
      <c r="J505" s="3"/>
      <c r="K505" s="3"/>
      <c r="L505" s="1"/>
      <c r="M505" s="1"/>
      <c r="N505" s="1"/>
      <c r="O505" s="40"/>
      <c r="P505" s="40"/>
      <c r="Q505" s="1"/>
      <c r="R505" s="1"/>
      <c r="S505" s="2"/>
      <c r="T505" s="3"/>
      <c r="U505" s="7"/>
      <c r="V505" s="7"/>
      <c r="W505" s="7"/>
      <c r="X505" s="40"/>
      <c r="Y505" s="1"/>
      <c r="Z505" s="1"/>
      <c r="AA505" s="2"/>
      <c r="AB505" s="6"/>
      <c r="AC505" s="2"/>
      <c r="AD505" s="40"/>
      <c r="AE505" s="1"/>
      <c r="AF505" s="2"/>
      <c r="AG505" s="9"/>
      <c r="AH505" s="12"/>
      <c r="AI505" s="12"/>
      <c r="AJ505" s="42"/>
      <c r="AK505" s="11"/>
      <c r="AL505" s="9"/>
      <c r="AM505" s="11"/>
      <c r="AN505" s="9"/>
      <c r="AO505" s="9"/>
      <c r="AP505" s="9"/>
      <c r="AQ505" s="50"/>
      <c r="AR505" s="11"/>
      <c r="AS505" s="49"/>
      <c r="AT505" s="12"/>
      <c r="AU505" s="9"/>
      <c r="AV505" s="9"/>
      <c r="AW505" s="9"/>
      <c r="AX505" s="9"/>
      <c r="AY505" s="12"/>
      <c r="AZ505" s="49"/>
      <c r="BA505" s="12"/>
      <c r="BB505" s="9"/>
      <c r="BC505" s="9"/>
      <c r="BD505" s="9"/>
      <c r="BE505" s="9"/>
      <c r="BF505" s="12"/>
      <c r="BG505" s="49"/>
      <c r="BH505" s="12"/>
      <c r="BI505" s="9"/>
      <c r="BJ505" s="9"/>
      <c r="BK505" s="9"/>
      <c r="BL505" s="50"/>
      <c r="BM505" s="12"/>
      <c r="BN505" s="11"/>
      <c r="BO505" s="9"/>
      <c r="BP505" s="11"/>
      <c r="BQ505" s="9"/>
      <c r="BR505" s="43"/>
      <c r="BS505" s="9"/>
      <c r="BT505" s="11"/>
      <c r="BU505" s="25"/>
      <c r="BV505" s="25"/>
      <c r="BW505" s="25"/>
      <c r="BX505" s="25"/>
      <c r="BY505" s="25"/>
      <c r="BZ505" s="25"/>
      <c r="CA505" s="25"/>
      <c r="CB505" s="25"/>
    </row>
    <row r="506" spans="2:80" x14ac:dyDescent="0.2">
      <c r="B506" s="25"/>
      <c r="C506" s="1"/>
      <c r="D506" s="1"/>
      <c r="E506" s="1"/>
      <c r="F506" s="2"/>
      <c r="G506" s="6"/>
      <c r="H506" s="2"/>
      <c r="I506" s="2"/>
      <c r="J506" s="3"/>
      <c r="K506" s="3"/>
      <c r="L506" s="1"/>
      <c r="M506" s="1"/>
      <c r="N506" s="1"/>
      <c r="O506" s="40"/>
      <c r="P506" s="40"/>
      <c r="Q506" s="1"/>
      <c r="R506" s="1"/>
      <c r="S506" s="2"/>
      <c r="T506" s="3"/>
      <c r="U506" s="7"/>
      <c r="V506" s="7"/>
      <c r="W506" s="7"/>
      <c r="X506" s="40"/>
      <c r="Y506" s="1"/>
      <c r="Z506" s="1"/>
      <c r="AA506" s="2"/>
      <c r="AB506" s="6"/>
      <c r="AC506" s="2"/>
      <c r="AD506" s="40"/>
      <c r="AE506" s="1"/>
      <c r="AF506" s="2"/>
      <c r="AG506" s="9"/>
      <c r="AH506" s="12"/>
      <c r="AI506" s="12"/>
      <c r="AJ506" s="42"/>
      <c r="AK506" s="11"/>
      <c r="AL506" s="9"/>
      <c r="AM506" s="11"/>
      <c r="AN506" s="9"/>
      <c r="AO506" s="9"/>
      <c r="AP506" s="9"/>
      <c r="AQ506" s="50"/>
      <c r="AR506" s="11"/>
      <c r="AS506" s="49"/>
      <c r="AT506" s="12"/>
      <c r="AU506" s="9"/>
      <c r="AV506" s="9"/>
      <c r="AW506" s="9"/>
      <c r="AX506" s="9"/>
      <c r="AY506" s="12"/>
      <c r="AZ506" s="49"/>
      <c r="BA506" s="12"/>
      <c r="BB506" s="9"/>
      <c r="BC506" s="9"/>
      <c r="BD506" s="9"/>
      <c r="BE506" s="9"/>
      <c r="BF506" s="12"/>
      <c r="BG506" s="49"/>
      <c r="BH506" s="12"/>
      <c r="BI506" s="9"/>
      <c r="BJ506" s="9"/>
      <c r="BK506" s="9"/>
      <c r="BL506" s="50"/>
      <c r="BM506" s="12"/>
      <c r="BN506" s="11"/>
      <c r="BO506" s="9"/>
      <c r="BP506" s="11"/>
      <c r="BQ506" s="9"/>
      <c r="BR506" s="43"/>
      <c r="BS506" s="9"/>
      <c r="BT506" s="11"/>
      <c r="BU506" s="25"/>
      <c r="BV506" s="25"/>
      <c r="BW506" s="25"/>
      <c r="BX506" s="25"/>
      <c r="BY506" s="25"/>
      <c r="BZ506" s="25"/>
      <c r="CA506" s="25"/>
      <c r="CB506" s="25"/>
    </row>
    <row r="507" spans="2:80" x14ac:dyDescent="0.2">
      <c r="B507" s="25"/>
      <c r="C507" s="1"/>
      <c r="D507" s="1"/>
      <c r="E507" s="1"/>
      <c r="F507" s="2"/>
      <c r="G507" s="6"/>
      <c r="H507" s="2"/>
      <c r="I507" s="2"/>
      <c r="J507" s="3"/>
      <c r="K507" s="3"/>
      <c r="L507" s="1"/>
      <c r="M507" s="1"/>
      <c r="N507" s="1"/>
      <c r="O507" s="40"/>
      <c r="P507" s="40"/>
      <c r="Q507" s="1"/>
      <c r="R507" s="1"/>
      <c r="S507" s="2"/>
      <c r="T507" s="3"/>
      <c r="U507" s="7"/>
      <c r="V507" s="7"/>
      <c r="W507" s="7"/>
      <c r="X507" s="40"/>
      <c r="Y507" s="1"/>
      <c r="Z507" s="1"/>
      <c r="AA507" s="2"/>
      <c r="AB507" s="6"/>
      <c r="AC507" s="2"/>
      <c r="AD507" s="40"/>
      <c r="AE507" s="1"/>
      <c r="AF507" s="2"/>
      <c r="AG507" s="9"/>
      <c r="AH507" s="12"/>
      <c r="AI507" s="12"/>
      <c r="AJ507" s="42"/>
      <c r="AK507" s="11"/>
      <c r="AL507" s="9"/>
      <c r="AM507" s="11"/>
      <c r="AN507" s="9"/>
      <c r="AO507" s="9"/>
      <c r="AP507" s="9"/>
      <c r="AQ507" s="50"/>
      <c r="AR507" s="11"/>
      <c r="AS507" s="49"/>
      <c r="AT507" s="12"/>
      <c r="AU507" s="9"/>
      <c r="AV507" s="9"/>
      <c r="AW507" s="9"/>
      <c r="AX507" s="9"/>
      <c r="AY507" s="12"/>
      <c r="AZ507" s="49"/>
      <c r="BA507" s="12"/>
      <c r="BB507" s="9"/>
      <c r="BC507" s="9"/>
      <c r="BD507" s="9"/>
      <c r="BE507" s="9"/>
      <c r="BF507" s="12"/>
      <c r="BG507" s="49"/>
      <c r="BH507" s="12"/>
      <c r="BI507" s="9"/>
      <c r="BJ507" s="9"/>
      <c r="BK507" s="9"/>
      <c r="BL507" s="50"/>
      <c r="BM507" s="12"/>
      <c r="BN507" s="11"/>
      <c r="BO507" s="9"/>
      <c r="BP507" s="11"/>
      <c r="BQ507" s="9"/>
      <c r="BR507" s="43"/>
      <c r="BS507" s="9"/>
      <c r="BT507" s="11"/>
      <c r="BU507" s="25"/>
      <c r="BV507" s="25"/>
      <c r="BW507" s="25"/>
      <c r="BX507" s="25"/>
      <c r="BY507" s="25"/>
      <c r="BZ507" s="25"/>
      <c r="CA507" s="25"/>
      <c r="CB507" s="25"/>
    </row>
    <row r="508" spans="2:80" x14ac:dyDescent="0.2">
      <c r="B508" s="25"/>
      <c r="C508" s="1"/>
      <c r="D508" s="1"/>
      <c r="E508" s="1"/>
      <c r="F508" s="2"/>
      <c r="G508" s="6"/>
      <c r="H508" s="2"/>
      <c r="I508" s="2"/>
      <c r="J508" s="3"/>
      <c r="K508" s="3"/>
      <c r="L508" s="1"/>
      <c r="M508" s="1"/>
      <c r="N508" s="1"/>
      <c r="O508" s="40"/>
      <c r="P508" s="40"/>
      <c r="Q508" s="1"/>
      <c r="R508" s="1"/>
      <c r="S508" s="2"/>
      <c r="T508" s="3"/>
      <c r="U508" s="7"/>
      <c r="V508" s="7"/>
      <c r="W508" s="7"/>
      <c r="X508" s="40"/>
      <c r="Y508" s="1"/>
      <c r="Z508" s="1"/>
      <c r="AA508" s="2"/>
      <c r="AB508" s="6"/>
      <c r="AC508" s="2"/>
      <c r="AD508" s="40"/>
      <c r="AE508" s="1"/>
      <c r="AF508" s="2"/>
      <c r="AG508" s="9"/>
      <c r="AH508" s="12"/>
      <c r="AI508" s="12"/>
      <c r="AJ508" s="42"/>
      <c r="AK508" s="11"/>
      <c r="AL508" s="9"/>
      <c r="AM508" s="11"/>
      <c r="AN508" s="9"/>
      <c r="AO508" s="9"/>
      <c r="AP508" s="9"/>
      <c r="AQ508" s="50"/>
      <c r="AR508" s="11"/>
      <c r="AS508" s="49"/>
      <c r="AT508" s="12"/>
      <c r="AU508" s="9"/>
      <c r="AV508" s="9"/>
      <c r="AW508" s="9"/>
      <c r="AX508" s="9"/>
      <c r="AY508" s="12"/>
      <c r="AZ508" s="49"/>
      <c r="BA508" s="12"/>
      <c r="BB508" s="9"/>
      <c r="BC508" s="9"/>
      <c r="BD508" s="9"/>
      <c r="BE508" s="9"/>
      <c r="BF508" s="12"/>
      <c r="BG508" s="49"/>
      <c r="BH508" s="12"/>
      <c r="BI508" s="9"/>
      <c r="BJ508" s="9"/>
      <c r="BK508" s="9"/>
      <c r="BL508" s="50"/>
      <c r="BM508" s="12"/>
      <c r="BN508" s="11"/>
      <c r="BO508" s="9"/>
      <c r="BP508" s="11"/>
      <c r="BQ508" s="9"/>
      <c r="BR508" s="43"/>
      <c r="BS508" s="9"/>
      <c r="BT508" s="11"/>
      <c r="BU508" s="25"/>
      <c r="BV508" s="25"/>
      <c r="BW508" s="25"/>
      <c r="BX508" s="25"/>
      <c r="BY508" s="25"/>
      <c r="BZ508" s="25"/>
      <c r="CA508" s="25"/>
      <c r="CB508" s="25"/>
    </row>
    <row r="509" spans="2:80" x14ac:dyDescent="0.2">
      <c r="B509" s="25"/>
      <c r="C509" s="1"/>
      <c r="D509" s="1"/>
      <c r="E509" s="1"/>
      <c r="F509" s="2"/>
      <c r="G509" s="6"/>
      <c r="H509" s="2"/>
      <c r="I509" s="2"/>
      <c r="J509" s="3"/>
      <c r="K509" s="3"/>
      <c r="L509" s="1"/>
      <c r="M509" s="1"/>
      <c r="N509" s="1"/>
      <c r="O509" s="40"/>
      <c r="P509" s="40"/>
      <c r="Q509" s="1"/>
      <c r="R509" s="1"/>
      <c r="S509" s="2"/>
      <c r="T509" s="3"/>
      <c r="U509" s="7"/>
      <c r="V509" s="7"/>
      <c r="W509" s="7"/>
      <c r="X509" s="40"/>
      <c r="Y509" s="1"/>
      <c r="Z509" s="1"/>
      <c r="AA509" s="2"/>
      <c r="AB509" s="6"/>
      <c r="AC509" s="2"/>
      <c r="AD509" s="40"/>
      <c r="AE509" s="1"/>
      <c r="AF509" s="2"/>
      <c r="AG509" s="9"/>
      <c r="AH509" s="12"/>
      <c r="AI509" s="12"/>
      <c r="AJ509" s="42"/>
      <c r="AK509" s="11"/>
      <c r="AL509" s="9"/>
      <c r="AM509" s="11"/>
      <c r="AN509" s="9"/>
      <c r="AO509" s="9"/>
      <c r="AP509" s="9"/>
      <c r="AQ509" s="50"/>
      <c r="AR509" s="11"/>
      <c r="AS509" s="49"/>
      <c r="AT509" s="12"/>
      <c r="AU509" s="9"/>
      <c r="AV509" s="9"/>
      <c r="AW509" s="9"/>
      <c r="AX509" s="9"/>
      <c r="AY509" s="12"/>
      <c r="AZ509" s="49"/>
      <c r="BA509" s="12"/>
      <c r="BB509" s="9"/>
      <c r="BC509" s="9"/>
      <c r="BD509" s="9"/>
      <c r="BE509" s="9"/>
      <c r="BF509" s="12"/>
      <c r="BG509" s="49"/>
      <c r="BH509" s="12"/>
      <c r="BI509" s="9"/>
      <c r="BJ509" s="9"/>
      <c r="BK509" s="9"/>
      <c r="BL509" s="50"/>
      <c r="BM509" s="12"/>
      <c r="BN509" s="11"/>
      <c r="BO509" s="9"/>
      <c r="BP509" s="11"/>
      <c r="BQ509" s="9"/>
      <c r="BR509" s="43"/>
      <c r="BS509" s="9"/>
      <c r="BT509" s="11"/>
      <c r="BU509" s="25"/>
      <c r="BV509" s="25"/>
      <c r="BW509" s="25"/>
      <c r="BX509" s="25"/>
      <c r="BY509" s="25"/>
      <c r="BZ509" s="25"/>
      <c r="CA509" s="25"/>
      <c r="CB509" s="25"/>
    </row>
    <row r="510" spans="2:80" x14ac:dyDescent="0.2">
      <c r="B510" s="25"/>
      <c r="C510" s="1"/>
      <c r="D510" s="1"/>
      <c r="E510" s="1"/>
      <c r="F510" s="2"/>
      <c r="G510" s="6"/>
      <c r="H510" s="2"/>
      <c r="I510" s="2"/>
      <c r="J510" s="3"/>
      <c r="K510" s="3"/>
      <c r="L510" s="1"/>
      <c r="M510" s="1"/>
      <c r="N510" s="1"/>
      <c r="O510" s="40"/>
      <c r="P510" s="40"/>
      <c r="Q510" s="1"/>
      <c r="R510" s="1"/>
      <c r="S510" s="2"/>
      <c r="T510" s="3"/>
      <c r="U510" s="7"/>
      <c r="V510" s="7"/>
      <c r="W510" s="7"/>
      <c r="X510" s="40"/>
      <c r="Y510" s="1"/>
      <c r="Z510" s="1"/>
      <c r="AA510" s="2"/>
      <c r="AB510" s="6"/>
      <c r="AC510" s="2"/>
      <c r="AD510" s="40"/>
      <c r="AE510" s="1"/>
      <c r="AF510" s="2"/>
      <c r="AG510" s="9"/>
      <c r="AH510" s="12"/>
      <c r="AI510" s="12"/>
      <c r="AJ510" s="42"/>
      <c r="AK510" s="11"/>
      <c r="AL510" s="9"/>
      <c r="AM510" s="11"/>
      <c r="AN510" s="9"/>
      <c r="AO510" s="9"/>
      <c r="AP510" s="9"/>
      <c r="AQ510" s="50"/>
      <c r="AR510" s="11"/>
      <c r="AS510" s="49"/>
      <c r="AT510" s="12"/>
      <c r="AU510" s="9"/>
      <c r="AV510" s="9"/>
      <c r="AW510" s="9"/>
      <c r="AX510" s="9"/>
      <c r="AY510" s="12"/>
      <c r="AZ510" s="49"/>
      <c r="BA510" s="12"/>
      <c r="BB510" s="9"/>
      <c r="BC510" s="9"/>
      <c r="BD510" s="9"/>
      <c r="BE510" s="9"/>
      <c r="BF510" s="12"/>
      <c r="BG510" s="49"/>
      <c r="BH510" s="12"/>
      <c r="BI510" s="9"/>
      <c r="BJ510" s="9"/>
      <c r="BK510" s="9"/>
      <c r="BL510" s="50"/>
      <c r="BM510" s="12"/>
      <c r="BN510" s="11"/>
      <c r="BO510" s="9"/>
      <c r="BP510" s="11"/>
      <c r="BQ510" s="9"/>
      <c r="BR510" s="43"/>
      <c r="BS510" s="9"/>
      <c r="BT510" s="11"/>
      <c r="BU510" s="25"/>
      <c r="BV510" s="25"/>
      <c r="BW510" s="25"/>
      <c r="BX510" s="25"/>
      <c r="BY510" s="25"/>
      <c r="BZ510" s="25"/>
      <c r="CA510" s="25"/>
      <c r="CB510" s="25"/>
    </row>
    <row r="511" spans="2:80" x14ac:dyDescent="0.2">
      <c r="B511" s="25"/>
      <c r="C511" s="1"/>
      <c r="D511" s="1"/>
      <c r="E511" s="1"/>
      <c r="F511" s="2"/>
      <c r="G511" s="6"/>
      <c r="H511" s="2"/>
      <c r="I511" s="2"/>
      <c r="J511" s="3"/>
      <c r="K511" s="3"/>
      <c r="L511" s="1"/>
      <c r="M511" s="1"/>
      <c r="N511" s="1"/>
      <c r="O511" s="40"/>
      <c r="P511" s="40"/>
      <c r="Q511" s="1"/>
      <c r="R511" s="1"/>
      <c r="S511" s="2"/>
      <c r="T511" s="3"/>
      <c r="U511" s="7"/>
      <c r="V511" s="7"/>
      <c r="W511" s="7"/>
      <c r="X511" s="40"/>
      <c r="Y511" s="1"/>
      <c r="Z511" s="1"/>
      <c r="AA511" s="2"/>
      <c r="AB511" s="6"/>
      <c r="AC511" s="2"/>
      <c r="AD511" s="40"/>
      <c r="AE511" s="1"/>
      <c r="AF511" s="2"/>
      <c r="AG511" s="9"/>
      <c r="AH511" s="12"/>
      <c r="AI511" s="12"/>
      <c r="AJ511" s="42"/>
      <c r="AK511" s="11"/>
      <c r="AL511" s="9"/>
      <c r="AM511" s="11"/>
      <c r="AN511" s="9"/>
      <c r="AO511" s="9"/>
      <c r="AP511" s="9"/>
      <c r="AQ511" s="50"/>
      <c r="AR511" s="11"/>
      <c r="AS511" s="49"/>
      <c r="AT511" s="12"/>
      <c r="AU511" s="9"/>
      <c r="AV511" s="9"/>
      <c r="AW511" s="9"/>
      <c r="AX511" s="9"/>
      <c r="AY511" s="12"/>
      <c r="AZ511" s="49"/>
      <c r="BA511" s="12"/>
      <c r="BB511" s="9"/>
      <c r="BC511" s="9"/>
      <c r="BD511" s="9"/>
      <c r="BE511" s="9"/>
      <c r="BF511" s="12"/>
      <c r="BG511" s="49"/>
      <c r="BH511" s="12"/>
      <c r="BI511" s="9"/>
      <c r="BJ511" s="9"/>
      <c r="BK511" s="9"/>
      <c r="BL511" s="50"/>
      <c r="BM511" s="12"/>
      <c r="BN511" s="11"/>
      <c r="BO511" s="9"/>
      <c r="BP511" s="11"/>
      <c r="BQ511" s="9"/>
      <c r="BR511" s="43"/>
      <c r="BS511" s="9"/>
      <c r="BT511" s="11"/>
      <c r="BU511" s="25"/>
      <c r="BV511" s="25"/>
      <c r="BW511" s="25"/>
      <c r="BX511" s="25"/>
      <c r="BY511" s="25"/>
      <c r="BZ511" s="25"/>
      <c r="CA511" s="25"/>
      <c r="CB511" s="25"/>
    </row>
    <row r="512" spans="2:80" x14ac:dyDescent="0.2">
      <c r="B512" s="25"/>
      <c r="C512" s="1"/>
      <c r="D512" s="1"/>
      <c r="E512" s="1"/>
      <c r="F512" s="2"/>
      <c r="G512" s="6"/>
      <c r="H512" s="2"/>
      <c r="I512" s="2"/>
      <c r="J512" s="3"/>
      <c r="K512" s="3"/>
      <c r="L512" s="1"/>
      <c r="M512" s="1"/>
      <c r="N512" s="1"/>
      <c r="O512" s="40"/>
      <c r="P512" s="40"/>
      <c r="Q512" s="1"/>
      <c r="R512" s="1"/>
      <c r="S512" s="2"/>
      <c r="T512" s="3"/>
      <c r="U512" s="7"/>
      <c r="V512" s="7"/>
      <c r="W512" s="7"/>
      <c r="X512" s="40"/>
      <c r="Y512" s="1"/>
      <c r="Z512" s="1"/>
      <c r="AA512" s="2"/>
      <c r="AB512" s="6"/>
      <c r="AC512" s="2"/>
      <c r="AD512" s="40"/>
      <c r="AE512" s="1"/>
      <c r="AF512" s="2"/>
      <c r="AG512" s="9"/>
      <c r="AH512" s="12"/>
      <c r="AI512" s="12"/>
      <c r="AJ512" s="42"/>
      <c r="AK512" s="11"/>
      <c r="AL512" s="9"/>
      <c r="AM512" s="11"/>
      <c r="AN512" s="9"/>
      <c r="AO512" s="9"/>
      <c r="AP512" s="9"/>
      <c r="AQ512" s="50"/>
      <c r="AR512" s="11"/>
      <c r="AS512" s="49"/>
      <c r="AT512" s="12"/>
      <c r="AU512" s="9"/>
      <c r="AV512" s="9"/>
      <c r="AW512" s="9"/>
      <c r="AX512" s="9"/>
      <c r="AY512" s="12"/>
      <c r="AZ512" s="49"/>
      <c r="BA512" s="12"/>
      <c r="BB512" s="9"/>
      <c r="BC512" s="9"/>
      <c r="BD512" s="9"/>
      <c r="BE512" s="9"/>
      <c r="BF512" s="12"/>
      <c r="BG512" s="49"/>
      <c r="BH512" s="12"/>
      <c r="BI512" s="9"/>
      <c r="BJ512" s="9"/>
      <c r="BK512" s="9"/>
      <c r="BL512" s="50"/>
      <c r="BM512" s="12"/>
      <c r="BN512" s="11"/>
      <c r="BO512" s="9"/>
      <c r="BP512" s="11"/>
      <c r="BQ512" s="9"/>
      <c r="BR512" s="43"/>
      <c r="BS512" s="9"/>
      <c r="BT512" s="11"/>
      <c r="BU512" s="25"/>
      <c r="BV512" s="25"/>
      <c r="BW512" s="25"/>
      <c r="BX512" s="25"/>
      <c r="BY512" s="25"/>
      <c r="BZ512" s="25"/>
      <c r="CA512" s="25"/>
      <c r="CB512" s="25"/>
    </row>
    <row r="513" spans="2:80" x14ac:dyDescent="0.2">
      <c r="B513" s="25"/>
      <c r="C513" s="1"/>
      <c r="D513" s="1"/>
      <c r="E513" s="1"/>
      <c r="F513" s="2"/>
      <c r="G513" s="6"/>
      <c r="H513" s="2"/>
      <c r="I513" s="2"/>
      <c r="J513" s="3"/>
      <c r="K513" s="3"/>
      <c r="L513" s="1"/>
      <c r="M513" s="1"/>
      <c r="N513" s="1"/>
      <c r="O513" s="40"/>
      <c r="P513" s="40"/>
      <c r="Q513" s="1"/>
      <c r="R513" s="1"/>
      <c r="S513" s="2"/>
      <c r="T513" s="3"/>
      <c r="U513" s="7"/>
      <c r="V513" s="7"/>
      <c r="W513" s="7"/>
      <c r="X513" s="40"/>
      <c r="Y513" s="1"/>
      <c r="Z513" s="1"/>
      <c r="AA513" s="2"/>
      <c r="AB513" s="6"/>
      <c r="AC513" s="2"/>
      <c r="AD513" s="40"/>
      <c r="AE513" s="1"/>
      <c r="AF513" s="2"/>
      <c r="AG513" s="9"/>
      <c r="AH513" s="12"/>
      <c r="AI513" s="12"/>
      <c r="AJ513" s="42"/>
      <c r="AK513" s="11"/>
      <c r="AL513" s="9"/>
      <c r="AM513" s="11"/>
      <c r="AN513" s="9"/>
      <c r="AO513" s="9"/>
      <c r="AP513" s="9"/>
      <c r="AQ513" s="50"/>
      <c r="AR513" s="11"/>
      <c r="AS513" s="49"/>
      <c r="AT513" s="12"/>
      <c r="AU513" s="9"/>
      <c r="AV513" s="9"/>
      <c r="AW513" s="9"/>
      <c r="AX513" s="9"/>
      <c r="AY513" s="12"/>
      <c r="AZ513" s="49"/>
      <c r="BA513" s="12"/>
      <c r="BB513" s="9"/>
      <c r="BC513" s="9"/>
      <c r="BD513" s="9"/>
      <c r="BE513" s="9"/>
      <c r="BF513" s="12"/>
      <c r="BG513" s="49"/>
      <c r="BH513" s="12"/>
      <c r="BI513" s="9"/>
      <c r="BJ513" s="9"/>
      <c r="BK513" s="9"/>
      <c r="BL513" s="50"/>
      <c r="BM513" s="12"/>
      <c r="BN513" s="11"/>
      <c r="BO513" s="9"/>
      <c r="BP513" s="11"/>
      <c r="BQ513" s="9"/>
      <c r="BR513" s="43"/>
      <c r="BS513" s="9"/>
      <c r="BT513" s="11"/>
      <c r="BU513" s="25"/>
      <c r="BV513" s="25"/>
      <c r="BW513" s="25"/>
      <c r="BX513" s="25"/>
      <c r="BY513" s="25"/>
      <c r="BZ513" s="25"/>
      <c r="CA513" s="25"/>
      <c r="CB513" s="25"/>
    </row>
    <row r="514" spans="2:80" x14ac:dyDescent="0.2">
      <c r="B514" s="25"/>
      <c r="C514" s="1"/>
      <c r="D514" s="1"/>
      <c r="E514" s="1"/>
      <c r="F514" s="2"/>
      <c r="G514" s="6"/>
      <c r="H514" s="2"/>
      <c r="I514" s="2"/>
      <c r="J514" s="3"/>
      <c r="K514" s="3"/>
      <c r="L514" s="1"/>
      <c r="M514" s="1"/>
      <c r="N514" s="1"/>
      <c r="O514" s="40"/>
      <c r="P514" s="40"/>
      <c r="Q514" s="1"/>
      <c r="R514" s="1"/>
      <c r="S514" s="2"/>
      <c r="T514" s="3"/>
      <c r="U514" s="7"/>
      <c r="V514" s="7"/>
      <c r="W514" s="7"/>
      <c r="X514" s="40"/>
      <c r="Y514" s="1"/>
      <c r="Z514" s="1"/>
      <c r="AA514" s="2"/>
      <c r="AB514" s="6"/>
      <c r="AC514" s="2"/>
      <c r="AD514" s="40"/>
      <c r="AE514" s="1"/>
      <c r="AF514" s="2"/>
      <c r="AG514" s="9"/>
      <c r="AH514" s="12"/>
      <c r="AI514" s="12"/>
      <c r="AJ514" s="42"/>
      <c r="AK514" s="11"/>
      <c r="AL514" s="9"/>
      <c r="AM514" s="11"/>
      <c r="AN514" s="9"/>
      <c r="AO514" s="9"/>
      <c r="AP514" s="9"/>
      <c r="AQ514" s="50"/>
      <c r="AR514" s="11"/>
      <c r="AS514" s="49"/>
      <c r="AT514" s="12"/>
      <c r="AU514" s="9"/>
      <c r="AV514" s="9"/>
      <c r="AW514" s="9"/>
      <c r="AX514" s="9"/>
      <c r="AY514" s="12"/>
      <c r="AZ514" s="49"/>
      <c r="BA514" s="12"/>
      <c r="BB514" s="9"/>
      <c r="BC514" s="9"/>
      <c r="BD514" s="9"/>
      <c r="BE514" s="9"/>
      <c r="BF514" s="12"/>
      <c r="BG514" s="49"/>
      <c r="BH514" s="12"/>
      <c r="BI514" s="9"/>
      <c r="BJ514" s="9"/>
      <c r="BK514" s="9"/>
      <c r="BL514" s="50"/>
      <c r="BM514" s="12"/>
      <c r="BN514" s="11"/>
      <c r="BO514" s="9"/>
      <c r="BP514" s="11"/>
      <c r="BQ514" s="9"/>
      <c r="BR514" s="43"/>
      <c r="BS514" s="9"/>
      <c r="BT514" s="11"/>
      <c r="BU514" s="25"/>
      <c r="BV514" s="25"/>
      <c r="BW514" s="25"/>
      <c r="BX514" s="25"/>
      <c r="BY514" s="25"/>
      <c r="BZ514" s="25"/>
      <c r="CA514" s="25"/>
      <c r="CB514" s="25"/>
    </row>
    <row r="515" spans="2:80" x14ac:dyDescent="0.2">
      <c r="B515" s="25"/>
      <c r="C515" s="1"/>
      <c r="D515" s="1"/>
      <c r="E515" s="1"/>
      <c r="F515" s="2"/>
      <c r="G515" s="6"/>
      <c r="H515" s="2"/>
      <c r="I515" s="2"/>
      <c r="J515" s="3"/>
      <c r="K515" s="3"/>
      <c r="L515" s="1"/>
      <c r="M515" s="1"/>
      <c r="N515" s="1"/>
      <c r="O515" s="40"/>
      <c r="P515" s="40"/>
      <c r="Q515" s="1"/>
      <c r="R515" s="1"/>
      <c r="S515" s="2"/>
      <c r="T515" s="3"/>
      <c r="U515" s="7"/>
      <c r="V515" s="7"/>
      <c r="W515" s="7"/>
      <c r="X515" s="40"/>
      <c r="Y515" s="1"/>
      <c r="Z515" s="1"/>
      <c r="AA515" s="2"/>
      <c r="AB515" s="6"/>
      <c r="AC515" s="2"/>
      <c r="AD515" s="40"/>
      <c r="AE515" s="1"/>
      <c r="AF515" s="2"/>
      <c r="AG515" s="9"/>
      <c r="AH515" s="12"/>
      <c r="AI515" s="12"/>
      <c r="AJ515" s="42"/>
      <c r="AK515" s="11"/>
      <c r="AL515" s="9"/>
      <c r="AM515" s="11"/>
      <c r="AN515" s="9"/>
      <c r="AO515" s="9"/>
      <c r="AP515" s="9"/>
      <c r="AQ515" s="50"/>
      <c r="AR515" s="11"/>
      <c r="AS515" s="49"/>
      <c r="AT515" s="12"/>
      <c r="AU515" s="9"/>
      <c r="AV515" s="9"/>
      <c r="AW515" s="9"/>
      <c r="AX515" s="9"/>
      <c r="AY515" s="12"/>
      <c r="AZ515" s="49"/>
      <c r="BA515" s="12"/>
      <c r="BB515" s="9"/>
      <c r="BC515" s="9"/>
      <c r="BD515" s="9"/>
      <c r="BE515" s="9"/>
      <c r="BF515" s="12"/>
      <c r="BG515" s="49"/>
      <c r="BH515" s="12"/>
      <c r="BI515" s="9"/>
      <c r="BJ515" s="9"/>
      <c r="BK515" s="9"/>
      <c r="BL515" s="50"/>
      <c r="BM515" s="12"/>
      <c r="BN515" s="11"/>
      <c r="BO515" s="9"/>
      <c r="BP515" s="11"/>
      <c r="BQ515" s="9"/>
      <c r="BR515" s="43"/>
      <c r="BS515" s="9"/>
      <c r="BT515" s="11"/>
      <c r="BU515" s="25"/>
      <c r="BV515" s="25"/>
      <c r="BW515" s="25"/>
      <c r="BX515" s="25"/>
      <c r="BY515" s="25"/>
      <c r="BZ515" s="25"/>
      <c r="CA515" s="25"/>
      <c r="CB515" s="25"/>
    </row>
    <row r="516" spans="2:80" x14ac:dyDescent="0.2">
      <c r="B516" s="25"/>
      <c r="C516" s="1"/>
      <c r="D516" s="1"/>
      <c r="E516" s="1"/>
      <c r="F516" s="2"/>
      <c r="G516" s="6"/>
      <c r="H516" s="2"/>
      <c r="I516" s="2"/>
      <c r="J516" s="3"/>
      <c r="K516" s="3"/>
      <c r="L516" s="1"/>
      <c r="M516" s="1"/>
      <c r="N516" s="1"/>
      <c r="O516" s="40"/>
      <c r="P516" s="40"/>
      <c r="Q516" s="1"/>
      <c r="R516" s="1"/>
      <c r="S516" s="2"/>
      <c r="T516" s="3"/>
      <c r="U516" s="7"/>
      <c r="V516" s="7"/>
      <c r="W516" s="7"/>
      <c r="X516" s="40"/>
      <c r="Y516" s="1"/>
      <c r="Z516" s="1"/>
      <c r="AA516" s="2"/>
      <c r="AB516" s="6"/>
      <c r="AC516" s="2"/>
      <c r="AD516" s="40"/>
      <c r="AE516" s="1"/>
      <c r="AF516" s="2"/>
      <c r="AG516" s="9"/>
      <c r="AH516" s="12"/>
      <c r="AI516" s="12"/>
      <c r="AJ516" s="42"/>
      <c r="AK516" s="11"/>
      <c r="AL516" s="9"/>
      <c r="AM516" s="11"/>
      <c r="AN516" s="9"/>
      <c r="AO516" s="9"/>
      <c r="AP516" s="9"/>
      <c r="AQ516" s="50"/>
      <c r="AR516" s="11"/>
      <c r="AS516" s="49"/>
      <c r="AT516" s="12"/>
      <c r="AU516" s="9"/>
      <c r="AV516" s="9"/>
      <c r="AW516" s="9"/>
      <c r="AX516" s="9"/>
      <c r="AY516" s="12"/>
      <c r="AZ516" s="49"/>
      <c r="BA516" s="12"/>
      <c r="BB516" s="9"/>
      <c r="BC516" s="9"/>
      <c r="BD516" s="9"/>
      <c r="BE516" s="9"/>
      <c r="BF516" s="12"/>
      <c r="BG516" s="49"/>
      <c r="BH516" s="12"/>
      <c r="BI516" s="9"/>
      <c r="BJ516" s="9"/>
      <c r="BK516" s="9"/>
      <c r="BL516" s="50"/>
      <c r="BM516" s="12"/>
      <c r="BN516" s="11"/>
      <c r="BO516" s="9"/>
      <c r="BP516" s="11"/>
      <c r="BQ516" s="9"/>
      <c r="BR516" s="43"/>
      <c r="BS516" s="9"/>
      <c r="BT516" s="11"/>
      <c r="BU516" s="25"/>
      <c r="BV516" s="25"/>
      <c r="BW516" s="25"/>
      <c r="BX516" s="25"/>
      <c r="BY516" s="25"/>
      <c r="BZ516" s="25"/>
      <c r="CA516" s="25"/>
      <c r="CB516" s="25"/>
    </row>
    <row r="517" spans="2:80" x14ac:dyDescent="0.2">
      <c r="B517" s="25"/>
      <c r="C517" s="1"/>
      <c r="D517" s="1"/>
      <c r="E517" s="1"/>
      <c r="F517" s="2"/>
      <c r="G517" s="6"/>
      <c r="H517" s="2"/>
      <c r="I517" s="2"/>
      <c r="J517" s="3"/>
      <c r="K517" s="3"/>
      <c r="L517" s="1"/>
      <c r="M517" s="1"/>
      <c r="N517" s="1"/>
      <c r="O517" s="40"/>
      <c r="P517" s="40"/>
      <c r="Q517" s="1"/>
      <c r="R517" s="1"/>
      <c r="S517" s="2"/>
      <c r="T517" s="3"/>
      <c r="U517" s="7"/>
      <c r="V517" s="7"/>
      <c r="W517" s="7"/>
      <c r="X517" s="40"/>
      <c r="Y517" s="1"/>
      <c r="Z517" s="1"/>
      <c r="AA517" s="2"/>
      <c r="AB517" s="6"/>
      <c r="AC517" s="2"/>
      <c r="AD517" s="40"/>
      <c r="AE517" s="1"/>
      <c r="AF517" s="2"/>
      <c r="AG517" s="9"/>
      <c r="AH517" s="12"/>
      <c r="AI517" s="12"/>
      <c r="AJ517" s="42"/>
      <c r="AK517" s="11"/>
      <c r="AL517" s="9"/>
      <c r="AM517" s="11"/>
      <c r="AN517" s="9"/>
      <c r="AO517" s="9"/>
      <c r="AP517" s="9"/>
      <c r="AQ517" s="50"/>
      <c r="AR517" s="11"/>
      <c r="AS517" s="49"/>
      <c r="AT517" s="12"/>
      <c r="AU517" s="9"/>
      <c r="AV517" s="9"/>
      <c r="AW517" s="9"/>
      <c r="AX517" s="9"/>
      <c r="AY517" s="12"/>
      <c r="AZ517" s="49"/>
      <c r="BA517" s="12"/>
      <c r="BB517" s="9"/>
      <c r="BC517" s="9"/>
      <c r="BD517" s="9"/>
      <c r="BE517" s="9"/>
      <c r="BF517" s="12"/>
      <c r="BG517" s="49"/>
      <c r="BH517" s="12"/>
      <c r="BI517" s="9"/>
      <c r="BJ517" s="9"/>
      <c r="BK517" s="9"/>
      <c r="BL517" s="50"/>
      <c r="BM517" s="12"/>
      <c r="BN517" s="11"/>
      <c r="BO517" s="9"/>
      <c r="BP517" s="11"/>
      <c r="BQ517" s="9"/>
      <c r="BR517" s="43"/>
      <c r="BS517" s="9"/>
      <c r="BT517" s="11"/>
      <c r="BU517" s="25"/>
      <c r="BV517" s="25"/>
      <c r="BW517" s="25"/>
      <c r="BX517" s="25"/>
      <c r="BY517" s="25"/>
      <c r="BZ517" s="25"/>
      <c r="CA517" s="25"/>
      <c r="CB517" s="25"/>
    </row>
    <row r="518" spans="2:80" x14ac:dyDescent="0.2">
      <c r="B518" s="25"/>
      <c r="C518" s="1"/>
      <c r="D518" s="1"/>
      <c r="E518" s="1"/>
      <c r="F518" s="2"/>
      <c r="G518" s="6"/>
      <c r="H518" s="2"/>
      <c r="I518" s="2"/>
      <c r="J518" s="3"/>
      <c r="K518" s="3"/>
      <c r="L518" s="1"/>
      <c r="M518" s="1"/>
      <c r="N518" s="1"/>
      <c r="O518" s="40"/>
      <c r="P518" s="40"/>
      <c r="Q518" s="1"/>
      <c r="R518" s="1"/>
      <c r="S518" s="2"/>
      <c r="T518" s="3"/>
      <c r="U518" s="7"/>
      <c r="V518" s="7"/>
      <c r="W518" s="7"/>
      <c r="X518" s="40"/>
      <c r="Y518" s="1"/>
      <c r="Z518" s="1"/>
      <c r="AA518" s="2"/>
      <c r="AB518" s="6"/>
      <c r="AC518" s="2"/>
      <c r="AD518" s="40"/>
      <c r="AE518" s="1"/>
      <c r="AF518" s="2"/>
      <c r="AG518" s="9"/>
      <c r="AH518" s="12"/>
      <c r="AI518" s="12"/>
      <c r="AJ518" s="42"/>
      <c r="AK518" s="11"/>
      <c r="AL518" s="9"/>
      <c r="AM518" s="11"/>
      <c r="AN518" s="9"/>
      <c r="AO518" s="9"/>
      <c r="AP518" s="9"/>
      <c r="AQ518" s="50"/>
      <c r="AR518" s="11"/>
      <c r="AS518" s="49"/>
      <c r="AT518" s="12"/>
      <c r="AU518" s="9"/>
      <c r="AV518" s="9"/>
      <c r="AW518" s="9"/>
      <c r="AX518" s="9"/>
      <c r="AY518" s="12"/>
      <c r="AZ518" s="49"/>
      <c r="BA518" s="12"/>
      <c r="BB518" s="9"/>
      <c r="BC518" s="9"/>
      <c r="BD518" s="9"/>
      <c r="BE518" s="9"/>
      <c r="BF518" s="12"/>
      <c r="BG518" s="49"/>
      <c r="BH518" s="12"/>
      <c r="BI518" s="9"/>
      <c r="BJ518" s="9"/>
      <c r="BK518" s="9"/>
      <c r="BL518" s="50"/>
      <c r="BM518" s="12"/>
      <c r="BN518" s="11"/>
      <c r="BO518" s="9"/>
      <c r="BP518" s="11"/>
      <c r="BQ518" s="9"/>
      <c r="BR518" s="43"/>
      <c r="BS518" s="9"/>
      <c r="BT518" s="11"/>
      <c r="BU518" s="25"/>
      <c r="BV518" s="25"/>
      <c r="BW518" s="25"/>
      <c r="BX518" s="25"/>
      <c r="BY518" s="25"/>
      <c r="BZ518" s="25"/>
      <c r="CA518" s="25"/>
      <c r="CB518" s="25"/>
    </row>
    <row r="519" spans="2:80" x14ac:dyDescent="0.2">
      <c r="B519" s="25"/>
      <c r="C519" s="1"/>
      <c r="D519" s="1"/>
      <c r="E519" s="1"/>
      <c r="F519" s="2"/>
      <c r="G519" s="6"/>
      <c r="H519" s="2"/>
      <c r="I519" s="2"/>
      <c r="J519" s="3"/>
      <c r="K519" s="3"/>
      <c r="L519" s="1"/>
      <c r="M519" s="1"/>
      <c r="N519" s="1"/>
      <c r="O519" s="40"/>
      <c r="P519" s="40"/>
      <c r="Q519" s="1"/>
      <c r="R519" s="1"/>
      <c r="S519" s="2"/>
      <c r="T519" s="3"/>
      <c r="U519" s="7"/>
      <c r="V519" s="7"/>
      <c r="W519" s="7"/>
      <c r="X519" s="40"/>
      <c r="Y519" s="1"/>
      <c r="Z519" s="1"/>
      <c r="AA519" s="2"/>
      <c r="AB519" s="6"/>
      <c r="AC519" s="2"/>
      <c r="AD519" s="40"/>
      <c r="AE519" s="1"/>
      <c r="AF519" s="2"/>
      <c r="AG519" s="9"/>
      <c r="AH519" s="12"/>
      <c r="AI519" s="12"/>
      <c r="AJ519" s="42"/>
      <c r="AK519" s="11"/>
      <c r="AL519" s="9"/>
      <c r="AM519" s="11"/>
      <c r="AN519" s="9"/>
      <c r="AO519" s="9"/>
      <c r="AP519" s="9"/>
      <c r="AQ519" s="50"/>
      <c r="AR519" s="11"/>
      <c r="AS519" s="49"/>
      <c r="AT519" s="12"/>
      <c r="AU519" s="9"/>
      <c r="AV519" s="9"/>
      <c r="AW519" s="9"/>
      <c r="AX519" s="9"/>
      <c r="AY519" s="12"/>
      <c r="AZ519" s="49"/>
      <c r="BA519" s="12"/>
      <c r="BB519" s="9"/>
      <c r="BC519" s="9"/>
      <c r="BD519" s="9"/>
      <c r="BE519" s="9"/>
      <c r="BF519" s="12"/>
      <c r="BG519" s="49"/>
      <c r="BH519" s="12"/>
      <c r="BI519" s="9"/>
      <c r="BJ519" s="9"/>
      <c r="BK519" s="9"/>
      <c r="BL519" s="50"/>
      <c r="BM519" s="12"/>
      <c r="BN519" s="11"/>
      <c r="BO519" s="9"/>
      <c r="BP519" s="11"/>
      <c r="BQ519" s="9"/>
      <c r="BR519" s="43"/>
      <c r="BS519" s="9"/>
      <c r="BT519" s="11"/>
      <c r="BU519" s="25"/>
      <c r="BV519" s="25"/>
      <c r="BW519" s="25"/>
      <c r="BX519" s="25"/>
      <c r="BY519" s="25"/>
      <c r="BZ519" s="25"/>
      <c r="CA519" s="25"/>
      <c r="CB519" s="25"/>
    </row>
    <row r="520" spans="2:80" x14ac:dyDescent="0.2">
      <c r="B520" s="25"/>
      <c r="C520" s="1"/>
      <c r="D520" s="1"/>
      <c r="E520" s="1"/>
      <c r="F520" s="2"/>
      <c r="G520" s="6"/>
      <c r="H520" s="2"/>
      <c r="I520" s="2"/>
      <c r="J520" s="3"/>
      <c r="K520" s="3"/>
      <c r="L520" s="1"/>
      <c r="M520" s="1"/>
      <c r="N520" s="1"/>
      <c r="O520" s="40"/>
      <c r="P520" s="40"/>
      <c r="Q520" s="1"/>
      <c r="R520" s="1"/>
      <c r="S520" s="2"/>
      <c r="T520" s="3"/>
      <c r="U520" s="7"/>
      <c r="V520" s="7"/>
      <c r="W520" s="7"/>
      <c r="X520" s="40"/>
      <c r="Y520" s="1"/>
      <c r="Z520" s="1"/>
      <c r="AA520" s="2"/>
      <c r="AB520" s="6"/>
      <c r="AC520" s="2"/>
      <c r="AD520" s="40"/>
      <c r="AE520" s="1"/>
      <c r="AF520" s="2"/>
      <c r="AG520" s="9"/>
      <c r="AH520" s="12"/>
      <c r="AI520" s="12"/>
      <c r="AJ520" s="42"/>
      <c r="AK520" s="11"/>
      <c r="AL520" s="9"/>
      <c r="AM520" s="11"/>
      <c r="AN520" s="9"/>
      <c r="AO520" s="9"/>
      <c r="AP520" s="9"/>
      <c r="AQ520" s="50"/>
      <c r="AR520" s="11"/>
      <c r="AS520" s="49"/>
      <c r="AT520" s="12"/>
      <c r="AU520" s="9"/>
      <c r="AV520" s="9"/>
      <c r="AW520" s="9"/>
      <c r="AX520" s="9"/>
      <c r="AY520" s="12"/>
      <c r="AZ520" s="49"/>
      <c r="BA520" s="12"/>
      <c r="BB520" s="9"/>
      <c r="BC520" s="9"/>
      <c r="BD520" s="9"/>
      <c r="BE520" s="9"/>
      <c r="BF520" s="12"/>
      <c r="BG520" s="49"/>
      <c r="BH520" s="12"/>
      <c r="BI520" s="9"/>
      <c r="BJ520" s="9"/>
      <c r="BK520" s="9"/>
      <c r="BL520" s="50"/>
      <c r="BM520" s="12"/>
      <c r="BN520" s="11"/>
      <c r="BO520" s="9"/>
      <c r="BP520" s="11"/>
      <c r="BQ520" s="9"/>
      <c r="BR520" s="43"/>
      <c r="BS520" s="9"/>
      <c r="BT520" s="11"/>
      <c r="BU520" s="25"/>
      <c r="BV520" s="25"/>
      <c r="BW520" s="25"/>
      <c r="BX520" s="25"/>
      <c r="BY520" s="25"/>
      <c r="BZ520" s="25"/>
      <c r="CA520" s="25"/>
      <c r="CB520" s="25"/>
    </row>
    <row r="521" spans="2:80" x14ac:dyDescent="0.2">
      <c r="B521" s="25"/>
      <c r="C521" s="1"/>
      <c r="D521" s="1"/>
      <c r="E521" s="1"/>
      <c r="F521" s="2"/>
      <c r="G521" s="6"/>
      <c r="H521" s="2"/>
      <c r="I521" s="2"/>
      <c r="J521" s="3"/>
      <c r="K521" s="3"/>
      <c r="L521" s="1"/>
      <c r="M521" s="1"/>
      <c r="N521" s="1"/>
      <c r="O521" s="40"/>
      <c r="P521" s="40"/>
      <c r="Q521" s="1"/>
      <c r="R521" s="1"/>
      <c r="S521" s="2"/>
      <c r="T521" s="3"/>
      <c r="U521" s="7"/>
      <c r="V521" s="7"/>
      <c r="W521" s="7"/>
      <c r="X521" s="40"/>
      <c r="Y521" s="1"/>
      <c r="Z521" s="1"/>
      <c r="AA521" s="2"/>
      <c r="AB521" s="6"/>
      <c r="AC521" s="2"/>
      <c r="AD521" s="40"/>
      <c r="AE521" s="1"/>
      <c r="AF521" s="2"/>
      <c r="AG521" s="9"/>
      <c r="AH521" s="12"/>
      <c r="AI521" s="12"/>
      <c r="AJ521" s="42"/>
      <c r="AK521" s="11"/>
      <c r="AL521" s="9"/>
      <c r="AM521" s="11"/>
      <c r="AN521" s="9"/>
      <c r="AO521" s="9"/>
      <c r="AP521" s="9"/>
      <c r="AQ521" s="50"/>
      <c r="AR521" s="11"/>
      <c r="AS521" s="49"/>
      <c r="AT521" s="12"/>
      <c r="AU521" s="9"/>
      <c r="AV521" s="9"/>
      <c r="AW521" s="9"/>
      <c r="AX521" s="9"/>
      <c r="AY521" s="12"/>
      <c r="AZ521" s="49"/>
      <c r="BA521" s="12"/>
      <c r="BB521" s="9"/>
      <c r="BC521" s="9"/>
      <c r="BD521" s="9"/>
      <c r="BE521" s="9"/>
      <c r="BF521" s="12"/>
      <c r="BG521" s="49"/>
      <c r="BH521" s="12"/>
      <c r="BI521" s="9"/>
      <c r="BJ521" s="9"/>
      <c r="BK521" s="9"/>
      <c r="BL521" s="50"/>
      <c r="BM521" s="12"/>
      <c r="BN521" s="11"/>
      <c r="BO521" s="9"/>
      <c r="BP521" s="11"/>
      <c r="BQ521" s="9"/>
      <c r="BR521" s="43"/>
      <c r="BS521" s="9"/>
      <c r="BT521" s="11"/>
      <c r="BU521" s="25"/>
      <c r="BV521" s="25"/>
      <c r="BW521" s="25"/>
      <c r="BX521" s="25"/>
      <c r="BY521" s="25"/>
      <c r="BZ521" s="25"/>
      <c r="CA521" s="25"/>
      <c r="CB521" s="25"/>
    </row>
    <row r="522" spans="2:80" x14ac:dyDescent="0.2">
      <c r="B522" s="25"/>
      <c r="C522" s="1"/>
      <c r="D522" s="1"/>
      <c r="E522" s="1"/>
      <c r="F522" s="2"/>
      <c r="G522" s="6"/>
      <c r="H522" s="2"/>
      <c r="I522" s="2"/>
      <c r="J522" s="3"/>
      <c r="K522" s="3"/>
      <c r="L522" s="1"/>
      <c r="M522" s="1"/>
      <c r="N522" s="1"/>
      <c r="O522" s="40"/>
      <c r="P522" s="40"/>
      <c r="Q522" s="1"/>
      <c r="R522" s="1"/>
      <c r="S522" s="2"/>
      <c r="T522" s="3"/>
      <c r="U522" s="7"/>
      <c r="V522" s="7"/>
      <c r="W522" s="7"/>
      <c r="X522" s="40"/>
      <c r="Y522" s="1"/>
      <c r="Z522" s="1"/>
      <c r="AA522" s="2"/>
      <c r="AB522" s="6"/>
      <c r="AC522" s="2"/>
      <c r="AD522" s="40"/>
      <c r="AE522" s="1"/>
      <c r="AF522" s="2"/>
      <c r="AG522" s="9"/>
      <c r="AH522" s="12"/>
      <c r="AI522" s="12"/>
      <c r="AJ522" s="42"/>
      <c r="AK522" s="11"/>
      <c r="AL522" s="9"/>
      <c r="AM522" s="11"/>
      <c r="AN522" s="9"/>
      <c r="AO522" s="9"/>
      <c r="AP522" s="9"/>
      <c r="AQ522" s="50"/>
      <c r="AR522" s="11"/>
      <c r="AS522" s="49"/>
      <c r="AT522" s="12"/>
      <c r="AU522" s="9"/>
      <c r="AV522" s="9"/>
      <c r="AW522" s="9"/>
      <c r="AX522" s="9"/>
      <c r="AY522" s="12"/>
      <c r="AZ522" s="49"/>
      <c r="BA522" s="12"/>
      <c r="BB522" s="9"/>
      <c r="BC522" s="9"/>
      <c r="BD522" s="9"/>
      <c r="BE522" s="9"/>
      <c r="BF522" s="12"/>
      <c r="BG522" s="49"/>
      <c r="BH522" s="12"/>
      <c r="BI522" s="9"/>
      <c r="BJ522" s="9"/>
      <c r="BK522" s="9"/>
      <c r="BL522" s="50"/>
      <c r="BM522" s="12"/>
      <c r="BN522" s="11"/>
      <c r="BO522" s="9"/>
      <c r="BP522" s="11"/>
      <c r="BQ522" s="9"/>
      <c r="BR522" s="43"/>
      <c r="BS522" s="9"/>
      <c r="BT522" s="11"/>
      <c r="BU522" s="25"/>
      <c r="BV522" s="25"/>
      <c r="BW522" s="25"/>
      <c r="BX522" s="25"/>
      <c r="BY522" s="25"/>
      <c r="BZ522" s="25"/>
      <c r="CA522" s="25"/>
      <c r="CB522" s="25"/>
    </row>
    <row r="523" spans="2:80" x14ac:dyDescent="0.2">
      <c r="B523" s="25"/>
      <c r="C523" s="1"/>
      <c r="D523" s="1"/>
      <c r="E523" s="1"/>
      <c r="F523" s="2"/>
      <c r="G523" s="6"/>
      <c r="H523" s="2"/>
      <c r="I523" s="2"/>
      <c r="J523" s="3"/>
      <c r="K523" s="3"/>
      <c r="L523" s="1"/>
      <c r="M523" s="1"/>
      <c r="N523" s="1"/>
      <c r="O523" s="40"/>
      <c r="P523" s="40"/>
      <c r="Q523" s="1"/>
      <c r="R523" s="1"/>
      <c r="S523" s="2"/>
      <c r="T523" s="3"/>
      <c r="U523" s="7"/>
      <c r="V523" s="7"/>
      <c r="W523" s="7"/>
      <c r="X523" s="40"/>
      <c r="Y523" s="1"/>
      <c r="Z523" s="1"/>
      <c r="AA523" s="2"/>
      <c r="AB523" s="6"/>
      <c r="AC523" s="2"/>
      <c r="AD523" s="40"/>
      <c r="AE523" s="1"/>
      <c r="AF523" s="2"/>
      <c r="AG523" s="9"/>
      <c r="AH523" s="12"/>
      <c r="AI523" s="12"/>
      <c r="AJ523" s="42"/>
      <c r="AK523" s="11"/>
      <c r="AL523" s="9"/>
      <c r="AM523" s="11"/>
      <c r="AN523" s="9"/>
      <c r="AO523" s="9"/>
      <c r="AP523" s="9"/>
      <c r="AQ523" s="50"/>
      <c r="AR523" s="11"/>
      <c r="AS523" s="49"/>
      <c r="AT523" s="12"/>
      <c r="AU523" s="9"/>
      <c r="AV523" s="9"/>
      <c r="AW523" s="9"/>
      <c r="AX523" s="9"/>
      <c r="AY523" s="12"/>
      <c r="AZ523" s="49"/>
      <c r="BA523" s="12"/>
      <c r="BB523" s="9"/>
      <c r="BC523" s="9"/>
      <c r="BD523" s="9"/>
      <c r="BE523" s="9"/>
      <c r="BF523" s="12"/>
      <c r="BG523" s="49"/>
      <c r="BH523" s="12"/>
      <c r="BI523" s="9"/>
      <c r="BJ523" s="9"/>
      <c r="BK523" s="9"/>
      <c r="BL523" s="50"/>
      <c r="BM523" s="12"/>
      <c r="BN523" s="11"/>
      <c r="BO523" s="9"/>
      <c r="BP523" s="11"/>
      <c r="BQ523" s="9"/>
      <c r="BR523" s="43"/>
      <c r="BS523" s="9"/>
      <c r="BT523" s="11"/>
      <c r="BU523" s="25"/>
      <c r="BV523" s="25"/>
      <c r="BW523" s="25"/>
      <c r="BX523" s="25"/>
      <c r="BY523" s="25"/>
      <c r="BZ523" s="25"/>
      <c r="CA523" s="25"/>
      <c r="CB523" s="25"/>
    </row>
    <row r="524" spans="2:80" x14ac:dyDescent="0.2">
      <c r="B524" s="25"/>
      <c r="C524" s="1"/>
      <c r="D524" s="1"/>
      <c r="E524" s="1"/>
      <c r="F524" s="2"/>
      <c r="G524" s="6"/>
      <c r="H524" s="2"/>
      <c r="I524" s="2"/>
      <c r="J524" s="3"/>
      <c r="K524" s="3"/>
      <c r="L524" s="1"/>
      <c r="M524" s="1"/>
      <c r="N524" s="1"/>
      <c r="O524" s="40"/>
      <c r="P524" s="40"/>
      <c r="Q524" s="1"/>
      <c r="R524" s="1"/>
      <c r="S524" s="2"/>
      <c r="T524" s="3"/>
      <c r="U524" s="7"/>
      <c r="V524" s="7"/>
      <c r="W524" s="7"/>
      <c r="X524" s="40"/>
      <c r="Y524" s="1"/>
      <c r="Z524" s="1"/>
      <c r="AA524" s="2"/>
      <c r="AB524" s="6"/>
      <c r="AC524" s="2"/>
      <c r="AD524" s="40"/>
      <c r="AE524" s="1"/>
      <c r="AF524" s="2"/>
      <c r="AG524" s="9"/>
      <c r="AH524" s="12"/>
      <c r="AI524" s="12"/>
      <c r="AJ524" s="42"/>
      <c r="AK524" s="11"/>
      <c r="AL524" s="9"/>
      <c r="AM524" s="11"/>
      <c r="AN524" s="9"/>
      <c r="AO524" s="9"/>
      <c r="AP524" s="9"/>
      <c r="AQ524" s="50"/>
      <c r="AR524" s="11"/>
      <c r="AS524" s="49"/>
      <c r="AT524" s="12"/>
      <c r="AU524" s="9"/>
      <c r="AV524" s="9"/>
      <c r="AW524" s="9"/>
      <c r="AX524" s="9"/>
      <c r="AY524" s="12"/>
      <c r="AZ524" s="49"/>
      <c r="BA524" s="12"/>
      <c r="BB524" s="9"/>
      <c r="BC524" s="9"/>
      <c r="BD524" s="9"/>
      <c r="BE524" s="9"/>
      <c r="BF524" s="12"/>
      <c r="BG524" s="49"/>
      <c r="BH524" s="12"/>
      <c r="BI524" s="9"/>
      <c r="BJ524" s="9"/>
      <c r="BK524" s="9"/>
      <c r="BL524" s="50"/>
      <c r="BM524" s="12"/>
      <c r="BN524" s="11"/>
      <c r="BO524" s="9"/>
      <c r="BP524" s="11"/>
      <c r="BQ524" s="9"/>
      <c r="BR524" s="43"/>
      <c r="BS524" s="9"/>
      <c r="BT524" s="11"/>
      <c r="BU524" s="25"/>
      <c r="BV524" s="25"/>
      <c r="BW524" s="25"/>
      <c r="BX524" s="25"/>
      <c r="BY524" s="25"/>
      <c r="BZ524" s="25"/>
      <c r="CA524" s="25"/>
      <c r="CB524" s="25"/>
    </row>
    <row r="525" spans="2:80" x14ac:dyDescent="0.2">
      <c r="B525" s="25"/>
      <c r="C525" s="1"/>
      <c r="D525" s="1"/>
      <c r="E525" s="1"/>
      <c r="F525" s="2"/>
      <c r="G525" s="6"/>
      <c r="H525" s="2"/>
      <c r="I525" s="2"/>
      <c r="J525" s="3"/>
      <c r="K525" s="3"/>
      <c r="L525" s="1"/>
      <c r="M525" s="1"/>
      <c r="N525" s="1"/>
      <c r="O525" s="40"/>
      <c r="P525" s="40"/>
      <c r="Q525" s="1"/>
      <c r="R525" s="1"/>
      <c r="S525" s="2"/>
      <c r="T525" s="3"/>
      <c r="U525" s="7"/>
      <c r="V525" s="7"/>
      <c r="W525" s="7"/>
      <c r="X525" s="40"/>
      <c r="Y525" s="1"/>
      <c r="Z525" s="1"/>
      <c r="AA525" s="2"/>
      <c r="AB525" s="6"/>
      <c r="AC525" s="2"/>
      <c r="AD525" s="40"/>
      <c r="AE525" s="1"/>
      <c r="AF525" s="2"/>
      <c r="AG525" s="9"/>
      <c r="AH525" s="12"/>
      <c r="AI525" s="12"/>
      <c r="AJ525" s="42"/>
      <c r="AK525" s="11"/>
      <c r="AL525" s="9"/>
      <c r="AM525" s="11"/>
      <c r="AN525" s="9"/>
      <c r="AO525" s="9"/>
      <c r="AP525" s="9"/>
      <c r="AQ525" s="50"/>
      <c r="AR525" s="11"/>
      <c r="AS525" s="49"/>
      <c r="AT525" s="12"/>
      <c r="AU525" s="9"/>
      <c r="AV525" s="9"/>
      <c r="AW525" s="9"/>
      <c r="AX525" s="9"/>
      <c r="AY525" s="12"/>
      <c r="AZ525" s="49"/>
      <c r="BA525" s="12"/>
      <c r="BB525" s="9"/>
      <c r="BC525" s="9"/>
      <c r="BD525" s="9"/>
      <c r="BE525" s="9"/>
      <c r="BF525" s="12"/>
      <c r="BG525" s="49"/>
      <c r="BH525" s="12"/>
      <c r="BI525" s="9"/>
      <c r="BJ525" s="9"/>
      <c r="BK525" s="9"/>
      <c r="BL525" s="50"/>
      <c r="BM525" s="12"/>
      <c r="BN525" s="11"/>
      <c r="BO525" s="9"/>
      <c r="BP525" s="11"/>
      <c r="BQ525" s="9"/>
      <c r="BR525" s="43"/>
      <c r="BS525" s="9"/>
      <c r="BT525" s="11"/>
      <c r="BU525" s="25"/>
      <c r="BV525" s="25"/>
      <c r="BW525" s="25"/>
      <c r="BX525" s="25"/>
      <c r="BY525" s="25"/>
      <c r="BZ525" s="25"/>
      <c r="CA525" s="25"/>
      <c r="CB525" s="25"/>
    </row>
    <row r="526" spans="2:80" x14ac:dyDescent="0.2">
      <c r="B526" s="25"/>
      <c r="C526" s="1"/>
      <c r="D526" s="1"/>
      <c r="E526" s="1"/>
      <c r="F526" s="2"/>
      <c r="G526" s="6"/>
      <c r="H526" s="2"/>
      <c r="I526" s="2"/>
      <c r="J526" s="3"/>
      <c r="K526" s="3"/>
      <c r="L526" s="1"/>
      <c r="M526" s="1"/>
      <c r="N526" s="1"/>
      <c r="O526" s="40"/>
      <c r="P526" s="40"/>
      <c r="Q526" s="1"/>
      <c r="R526" s="1"/>
      <c r="S526" s="2"/>
      <c r="T526" s="3"/>
      <c r="U526" s="7"/>
      <c r="V526" s="7"/>
      <c r="W526" s="7"/>
      <c r="X526" s="40"/>
      <c r="Y526" s="1"/>
      <c r="Z526" s="1"/>
      <c r="AA526" s="2"/>
      <c r="AB526" s="6"/>
      <c r="AC526" s="2"/>
      <c r="AD526" s="40"/>
      <c r="AE526" s="1"/>
      <c r="AF526" s="2"/>
      <c r="AG526" s="9"/>
      <c r="AH526" s="12"/>
      <c r="AI526" s="12"/>
      <c r="AJ526" s="42"/>
      <c r="AK526" s="11"/>
      <c r="AL526" s="9"/>
      <c r="AM526" s="11"/>
      <c r="AN526" s="9"/>
      <c r="AO526" s="9"/>
      <c r="AP526" s="9"/>
      <c r="AQ526" s="50"/>
      <c r="AR526" s="11"/>
      <c r="AS526" s="49"/>
      <c r="AT526" s="12"/>
      <c r="AU526" s="9"/>
      <c r="AV526" s="9"/>
      <c r="AW526" s="9"/>
      <c r="AX526" s="9"/>
      <c r="AY526" s="12"/>
      <c r="AZ526" s="49"/>
      <c r="BA526" s="12"/>
      <c r="BB526" s="9"/>
      <c r="BC526" s="9"/>
      <c r="BD526" s="9"/>
      <c r="BE526" s="9"/>
      <c r="BF526" s="12"/>
      <c r="BG526" s="49"/>
      <c r="BH526" s="12"/>
      <c r="BI526" s="9"/>
      <c r="BJ526" s="9"/>
      <c r="BK526" s="9"/>
      <c r="BL526" s="50"/>
      <c r="BM526" s="12"/>
      <c r="BN526" s="11"/>
      <c r="BO526" s="9"/>
      <c r="BP526" s="11"/>
      <c r="BQ526" s="9"/>
      <c r="BR526" s="43"/>
      <c r="BS526" s="9"/>
      <c r="BT526" s="11"/>
      <c r="BU526" s="25"/>
      <c r="BV526" s="25"/>
      <c r="BW526" s="25"/>
      <c r="BX526" s="25"/>
      <c r="BY526" s="25"/>
      <c r="BZ526" s="25"/>
      <c r="CA526" s="25"/>
      <c r="CB526" s="25"/>
    </row>
    <row r="527" spans="2:80" x14ac:dyDescent="0.2">
      <c r="B527" s="25"/>
      <c r="C527" s="1"/>
      <c r="D527" s="1"/>
      <c r="E527" s="1"/>
      <c r="F527" s="2"/>
      <c r="G527" s="6"/>
      <c r="H527" s="2"/>
      <c r="I527" s="2"/>
      <c r="J527" s="3"/>
      <c r="K527" s="3"/>
      <c r="L527" s="1"/>
      <c r="M527" s="1"/>
      <c r="N527" s="1"/>
      <c r="O527" s="40"/>
      <c r="P527" s="40"/>
      <c r="Q527" s="1"/>
      <c r="R527" s="1"/>
      <c r="S527" s="2"/>
      <c r="T527" s="3"/>
      <c r="U527" s="7"/>
      <c r="V527" s="7"/>
      <c r="W527" s="7"/>
      <c r="X527" s="40"/>
      <c r="Y527" s="1"/>
      <c r="Z527" s="1"/>
      <c r="AA527" s="2"/>
      <c r="AB527" s="6"/>
      <c r="AC527" s="2"/>
      <c r="AD527" s="40"/>
      <c r="AE527" s="1"/>
      <c r="AF527" s="2"/>
      <c r="AG527" s="9"/>
      <c r="AH527" s="12"/>
      <c r="AI527" s="12"/>
      <c r="AJ527" s="42"/>
      <c r="AK527" s="11"/>
      <c r="AL527" s="9"/>
      <c r="AM527" s="11"/>
      <c r="AN527" s="9"/>
      <c r="AO527" s="9"/>
      <c r="AP527" s="9"/>
      <c r="AQ527" s="50"/>
      <c r="AR527" s="11"/>
      <c r="AS527" s="49"/>
      <c r="AT527" s="12"/>
      <c r="AU527" s="9"/>
      <c r="AV527" s="9"/>
      <c r="AW527" s="9"/>
      <c r="AX527" s="9"/>
      <c r="AY527" s="12"/>
      <c r="AZ527" s="49"/>
      <c r="BA527" s="12"/>
      <c r="BB527" s="9"/>
      <c r="BC527" s="9"/>
      <c r="BD527" s="9"/>
      <c r="BE527" s="9"/>
      <c r="BF527" s="12"/>
      <c r="BG527" s="49"/>
      <c r="BH527" s="12"/>
      <c r="BI527" s="9"/>
      <c r="BJ527" s="9"/>
      <c r="BK527" s="9"/>
      <c r="BL527" s="50"/>
      <c r="BM527" s="12"/>
      <c r="BN527" s="11"/>
      <c r="BO527" s="9"/>
      <c r="BP527" s="11"/>
      <c r="BQ527" s="9"/>
      <c r="BR527" s="43"/>
      <c r="BS527" s="9"/>
      <c r="BT527" s="11"/>
      <c r="BU527" s="25"/>
      <c r="BV527" s="25"/>
      <c r="BW527" s="25"/>
      <c r="BX527" s="25"/>
      <c r="BY527" s="25"/>
      <c r="BZ527" s="25"/>
      <c r="CA527" s="25"/>
      <c r="CB527" s="25"/>
    </row>
    <row r="528" spans="2:80" x14ac:dyDescent="0.2">
      <c r="C528" s="1">
        <v>80</v>
      </c>
      <c r="D528" s="1">
        <v>104.71</v>
      </c>
      <c r="E528" s="1">
        <v>-5103.8999999999996</v>
      </c>
      <c r="F528" s="2">
        <v>78</v>
      </c>
      <c r="G528" s="6">
        <v>3.3000000000000002E-2</v>
      </c>
      <c r="H528" s="2">
        <v>0.42199999999999999</v>
      </c>
      <c r="I528" s="2">
        <v>3500</v>
      </c>
      <c r="J528" s="3">
        <f t="shared" ref="J528:J582" si="77">I528/60</f>
        <v>58.333333333333336</v>
      </c>
      <c r="K528" s="3">
        <f t="shared" ref="K528:K582" si="78">2*3.1416*J528</f>
        <v>366.52</v>
      </c>
      <c r="L528" s="1">
        <v>0.9</v>
      </c>
      <c r="M528" s="1">
        <v>0.76</v>
      </c>
      <c r="N528" s="1">
        <f t="shared" ref="N528:N557" si="79">L528*M528</f>
        <v>0.68400000000000005</v>
      </c>
      <c r="O528" s="40">
        <f t="shared" ref="O528:O557" si="80">1000*G528*F528/(75*N528)</f>
        <v>50.175438596491226</v>
      </c>
      <c r="P528" s="40">
        <f t="shared" ref="P528:P582" si="81">O528*75.9</f>
        <v>3808.3157894736842</v>
      </c>
      <c r="Q528" s="1">
        <v>11</v>
      </c>
      <c r="R528" s="1">
        <v>4</v>
      </c>
      <c r="S528" s="2">
        <v>2600</v>
      </c>
      <c r="T528" s="3">
        <f t="shared" ref="T528:T557" si="82">S528/(R528-1)</f>
        <v>866.66666666666663</v>
      </c>
      <c r="U528" s="7">
        <v>0.20419999999999999</v>
      </c>
      <c r="V528" s="7">
        <f t="shared" ref="V528:V582" si="83">3.1416*U528^2/4</f>
        <v>3.2749326455999997E-2</v>
      </c>
      <c r="W528" s="7">
        <f t="shared" ref="W528:W557" si="84">(2*9.81*V528^2*U528*Q528)/(S528*G528^2)</f>
        <v>1.6693636134473333E-2</v>
      </c>
      <c r="X528" s="40">
        <f t="shared" ref="X528:X557" si="85">AC528/(9.81*V528)</f>
        <v>1081.2059482292843</v>
      </c>
      <c r="Y528" s="1">
        <v>0</v>
      </c>
      <c r="Z528" s="1">
        <v>78</v>
      </c>
      <c r="AA528" s="2">
        <v>67</v>
      </c>
      <c r="AB528" s="6">
        <f t="shared" ref="AB528:AB557" si="86">(900*9.81*1000*G528*F528)/(N528*H528*(3.1416*I528)^2)</f>
        <v>0.6511988748177826</v>
      </c>
      <c r="AC528" s="2">
        <v>347.36</v>
      </c>
      <c r="AD528" s="40">
        <f t="shared" ref="AD528:AD557" si="87">(W528*T528)/(2*9.81*U528*V528^2)</f>
        <v>3367.0033670033663</v>
      </c>
      <c r="AE528" s="1">
        <f t="shared" ref="AE528:AE557" si="88">T528/AC528</f>
        <v>2.4950099800399199</v>
      </c>
      <c r="AF528" s="2">
        <f t="shared" ref="AF528:AF557" si="89">1+AF527</f>
        <v>1</v>
      </c>
      <c r="AG528" s="9">
        <f t="shared" ref="AG528:AG557" si="90">AF528*AE528</f>
        <v>2.4950099800399199</v>
      </c>
      <c r="AH528" s="12">
        <f t="shared" ref="AH528:AH557" si="91">1/(AB528*AG528+1)</f>
        <v>0.38098900064833519</v>
      </c>
      <c r="AI528" s="12">
        <f t="shared" ref="AI528:AI591" si="92">AL528^2-4*CoefC*AJ528</f>
        <v>1321402.1340806785</v>
      </c>
      <c r="AJ528" s="42">
        <f t="shared" ref="AJ528:AJ591" si="93">AH528^2*CoefA-AP528</f>
        <v>11.612209489201373</v>
      </c>
      <c r="AK528" s="11">
        <v>0</v>
      </c>
      <c r="AL528" s="9">
        <f t="shared" ref="AL528:AL591" si="94">AH528*CoefB-B</f>
        <v>-1041.3125899713971</v>
      </c>
      <c r="AM528" s="11">
        <f t="shared" ref="AM528:AM557" si="95">IF(AK528&lt;0,0,AK528)</f>
        <v>0</v>
      </c>
      <c r="AN528" s="9">
        <f t="shared" ref="AN528:AN557" si="96">AQ527</f>
        <v>0</v>
      </c>
      <c r="AO528" s="9"/>
      <c r="AP528" s="9">
        <f t="shared" ref="AP528:AP591" si="97">AN528-AT528*(B-_R*ABS(AT528))</f>
        <v>0</v>
      </c>
      <c r="AQ528" s="47">
        <f t="shared" ref="AQ528:AQ591" si="98">AU528+B*(AR528-AT528)+_R*AT528*ABS(AT528)</f>
        <v>0</v>
      </c>
      <c r="AR528" s="15">
        <f t="shared" ref="AR528:AR557" si="99">AM527</f>
        <v>0</v>
      </c>
      <c r="AS528" s="49"/>
      <c r="AT528" s="12">
        <f t="shared" ref="AT528:AT557" si="100">AY527</f>
        <v>0</v>
      </c>
      <c r="AU528" s="9">
        <f t="shared" ref="AU528:AU557" si="101">AX527</f>
        <v>0</v>
      </c>
      <c r="AV528" s="9">
        <f t="shared" ref="AV528:AV591" si="102">AU528+AT528*(B-_R*ABS(AT528))</f>
        <v>0</v>
      </c>
      <c r="AW528" s="9">
        <f t="shared" ref="AW528:AW591" si="103">AU528-BA528*(B-_R*ABS(BA528))</f>
        <v>0</v>
      </c>
      <c r="AX528" s="16">
        <f t="shared" ref="AX528:AX557" si="104">(AV528+AW528)/2</f>
        <v>0</v>
      </c>
      <c r="AY528" s="44">
        <f t="shared" ref="AY528:AY591" si="105">(AV528-AX528)/B</f>
        <v>0</v>
      </c>
      <c r="AZ528" s="49"/>
      <c r="BA528" s="12">
        <f t="shared" ref="BA528:BA557" si="106">BF527</f>
        <v>0</v>
      </c>
      <c r="BB528" s="9">
        <f t="shared" ref="BB528:BB557" si="107">BE527</f>
        <v>0</v>
      </c>
      <c r="BC528" s="9">
        <f t="shared" ref="BC528:BC591" si="108">BB528+BA528*(B-_R*ABS(BA528))</f>
        <v>0</v>
      </c>
      <c r="BD528" s="9">
        <f t="shared" ref="BD528:BD591" si="109">BB528-BH528*(B-_R*ABS(BH528))</f>
        <v>0</v>
      </c>
      <c r="BE528" s="16">
        <f t="shared" ref="BE528:BE557" si="110">(BC528+BD528)/2</f>
        <v>0</v>
      </c>
      <c r="BF528" s="44">
        <f t="shared" ref="BF528:BF591" si="111">(BC528-BE528)/B</f>
        <v>0</v>
      </c>
      <c r="BG528" s="49"/>
      <c r="BH528" s="12">
        <f t="shared" ref="BH528:BH557" si="112">BM527</f>
        <v>0</v>
      </c>
      <c r="BI528" s="9">
        <f t="shared" ref="BI528:BI557" si="113">BL527</f>
        <v>0</v>
      </c>
      <c r="BJ528" s="9">
        <f t="shared" ref="BJ528:BJ553" si="114">BB528+BF528*(B-_R*ABS(BH528))</f>
        <v>0</v>
      </c>
      <c r="BK528" s="9"/>
      <c r="BL528" s="47">
        <f t="shared" ref="BL528:BL582" si="115">$AA$7</f>
        <v>67</v>
      </c>
      <c r="BM528" s="44">
        <f t="shared" ref="BM528:BM591" si="116">(BJ528-BL528)/B</f>
        <v>-6.1967842583300091E-2</v>
      </c>
      <c r="BN528" s="11"/>
      <c r="BO528" s="9"/>
      <c r="BP528" s="11"/>
      <c r="BQ528" s="9"/>
      <c r="BR528" s="43"/>
      <c r="BS528" s="9"/>
      <c r="BT528" s="11"/>
    </row>
    <row r="529" spans="3:72" x14ac:dyDescent="0.2">
      <c r="C529" s="1">
        <v>80</v>
      </c>
      <c r="D529" s="1">
        <v>104.71</v>
      </c>
      <c r="E529" s="1">
        <v>-5103.8999999999996</v>
      </c>
      <c r="F529" s="2">
        <v>78</v>
      </c>
      <c r="G529" s="6">
        <v>3.3000000000000002E-2</v>
      </c>
      <c r="H529" s="2">
        <v>0.42199999999999999</v>
      </c>
      <c r="I529" s="2">
        <v>3500</v>
      </c>
      <c r="J529" s="3">
        <f t="shared" si="77"/>
        <v>58.333333333333336</v>
      </c>
      <c r="K529" s="3">
        <f t="shared" si="78"/>
        <v>366.52</v>
      </c>
      <c r="L529" s="1">
        <v>0.9</v>
      </c>
      <c r="M529" s="1">
        <v>0.76</v>
      </c>
      <c r="N529" s="1">
        <f t="shared" si="79"/>
        <v>0.68400000000000005</v>
      </c>
      <c r="O529" s="40">
        <f t="shared" si="80"/>
        <v>50.175438596491226</v>
      </c>
      <c r="P529" s="40">
        <f t="shared" si="81"/>
        <v>3808.3157894736842</v>
      </c>
      <c r="Q529" s="1">
        <v>11</v>
      </c>
      <c r="R529" s="1">
        <v>4</v>
      </c>
      <c r="S529" s="2">
        <v>2600</v>
      </c>
      <c r="T529" s="3">
        <f t="shared" si="82"/>
        <v>866.66666666666663</v>
      </c>
      <c r="U529" s="7">
        <v>0.20419999999999999</v>
      </c>
      <c r="V529" s="7">
        <f t="shared" si="83"/>
        <v>3.2749326455999997E-2</v>
      </c>
      <c r="W529" s="7">
        <f t="shared" si="84"/>
        <v>1.6693636134473333E-2</v>
      </c>
      <c r="X529" s="40">
        <f t="shared" si="85"/>
        <v>1081.2059482292843</v>
      </c>
      <c r="Y529" s="1">
        <v>0</v>
      </c>
      <c r="Z529" s="1">
        <v>78</v>
      </c>
      <c r="AA529" s="2">
        <v>67</v>
      </c>
      <c r="AB529" s="6">
        <f t="shared" si="86"/>
        <v>0.6511988748177826</v>
      </c>
      <c r="AC529" s="2">
        <v>347.36</v>
      </c>
      <c r="AD529" s="40">
        <f t="shared" si="87"/>
        <v>3367.0033670033663</v>
      </c>
      <c r="AE529" s="1">
        <f t="shared" si="88"/>
        <v>2.4950099800399199</v>
      </c>
      <c r="AF529" s="2">
        <f t="shared" si="89"/>
        <v>2</v>
      </c>
      <c r="AG529" s="9">
        <f t="shared" si="90"/>
        <v>4.9900199600798398</v>
      </c>
      <c r="AH529" s="12">
        <f t="shared" si="91"/>
        <v>0.23532205822005084</v>
      </c>
      <c r="AI529" s="12">
        <f t="shared" si="92"/>
        <v>1206773.9033795646</v>
      </c>
      <c r="AJ529" s="42">
        <f t="shared" si="93"/>
        <v>4.4301176867936798</v>
      </c>
      <c r="AK529" s="11">
        <v>0</v>
      </c>
      <c r="AL529" s="9">
        <f t="shared" si="94"/>
        <v>-1056.5653755130629</v>
      </c>
      <c r="AM529" s="11">
        <f t="shared" si="95"/>
        <v>0</v>
      </c>
      <c r="AN529" s="9">
        <f t="shared" si="96"/>
        <v>0</v>
      </c>
      <c r="AO529" s="9"/>
      <c r="AP529" s="9">
        <f t="shared" si="97"/>
        <v>0</v>
      </c>
      <c r="AQ529" s="47">
        <f t="shared" si="98"/>
        <v>0</v>
      </c>
      <c r="AR529" s="15">
        <f t="shared" si="99"/>
        <v>0</v>
      </c>
      <c r="AS529" s="49"/>
      <c r="AT529" s="12">
        <f t="shared" si="100"/>
        <v>0</v>
      </c>
      <c r="AU529" s="9">
        <f t="shared" si="101"/>
        <v>0</v>
      </c>
      <c r="AV529" s="9">
        <f t="shared" si="102"/>
        <v>0</v>
      </c>
      <c r="AW529" s="9">
        <f t="shared" si="103"/>
        <v>0</v>
      </c>
      <c r="AX529" s="16">
        <f t="shared" si="104"/>
        <v>0</v>
      </c>
      <c r="AY529" s="44">
        <f t="shared" si="105"/>
        <v>0</v>
      </c>
      <c r="AZ529" s="49"/>
      <c r="BA529" s="12">
        <f t="shared" si="106"/>
        <v>0</v>
      </c>
      <c r="BB529" s="9">
        <f t="shared" si="107"/>
        <v>0</v>
      </c>
      <c r="BC529" s="9">
        <f t="shared" si="108"/>
        <v>0</v>
      </c>
      <c r="BD529" s="9">
        <f t="shared" si="109"/>
        <v>54.070661567580274</v>
      </c>
      <c r="BE529" s="16">
        <f t="shared" si="110"/>
        <v>27.035330783790137</v>
      </c>
      <c r="BF529" s="44">
        <f t="shared" si="111"/>
        <v>-2.5004792868617228E-2</v>
      </c>
      <c r="BG529" s="49"/>
      <c r="BH529" s="12">
        <f t="shared" si="112"/>
        <v>-6.1967842583300091E-2</v>
      </c>
      <c r="BI529" s="9">
        <f t="shared" si="113"/>
        <v>67</v>
      </c>
      <c r="BJ529" s="9">
        <f t="shared" si="114"/>
        <v>-21.818182405640314</v>
      </c>
      <c r="BK529" s="9"/>
      <c r="BL529" s="47">
        <f t="shared" si="115"/>
        <v>67</v>
      </c>
      <c r="BM529" s="44">
        <f t="shared" si="116"/>
        <v>-8.2147330535038102E-2</v>
      </c>
      <c r="BN529" s="11"/>
      <c r="BO529" s="9"/>
      <c r="BP529" s="11"/>
      <c r="BQ529" s="9"/>
      <c r="BR529" s="43"/>
      <c r="BS529" s="9"/>
      <c r="BT529" s="11"/>
    </row>
    <row r="530" spans="3:72" x14ac:dyDescent="0.2">
      <c r="C530" s="1">
        <v>80</v>
      </c>
      <c r="D530" s="1">
        <v>104.71</v>
      </c>
      <c r="E530" s="1">
        <v>-5103.8999999999996</v>
      </c>
      <c r="F530" s="2">
        <v>78</v>
      </c>
      <c r="G530" s="6">
        <v>3.3000000000000002E-2</v>
      </c>
      <c r="H530" s="2">
        <v>0.42199999999999999</v>
      </c>
      <c r="I530" s="2">
        <v>3500</v>
      </c>
      <c r="J530" s="3">
        <f t="shared" si="77"/>
        <v>58.333333333333336</v>
      </c>
      <c r="K530" s="3">
        <f t="shared" si="78"/>
        <v>366.52</v>
      </c>
      <c r="L530" s="1">
        <v>0.9</v>
      </c>
      <c r="M530" s="1">
        <v>0.76</v>
      </c>
      <c r="N530" s="1">
        <f t="shared" si="79"/>
        <v>0.68400000000000005</v>
      </c>
      <c r="O530" s="40">
        <f t="shared" si="80"/>
        <v>50.175438596491226</v>
      </c>
      <c r="P530" s="40">
        <f t="shared" si="81"/>
        <v>3808.3157894736842</v>
      </c>
      <c r="Q530" s="1">
        <v>11</v>
      </c>
      <c r="R530" s="1">
        <v>4</v>
      </c>
      <c r="S530" s="2">
        <v>2600</v>
      </c>
      <c r="T530" s="3">
        <f t="shared" si="82"/>
        <v>866.66666666666663</v>
      </c>
      <c r="U530" s="7">
        <v>0.20419999999999999</v>
      </c>
      <c r="V530" s="7">
        <f t="shared" si="83"/>
        <v>3.2749326455999997E-2</v>
      </c>
      <c r="W530" s="7">
        <f t="shared" si="84"/>
        <v>1.6693636134473333E-2</v>
      </c>
      <c r="X530" s="40">
        <f t="shared" si="85"/>
        <v>1081.2059482292843</v>
      </c>
      <c r="Y530" s="1">
        <v>0</v>
      </c>
      <c r="Z530" s="1">
        <v>78</v>
      </c>
      <c r="AA530" s="2">
        <v>67</v>
      </c>
      <c r="AB530" s="6">
        <f t="shared" si="86"/>
        <v>0.6511988748177826</v>
      </c>
      <c r="AC530" s="2">
        <v>347.36</v>
      </c>
      <c r="AD530" s="40">
        <f t="shared" si="87"/>
        <v>3367.0033670033663</v>
      </c>
      <c r="AE530" s="1">
        <f t="shared" si="88"/>
        <v>2.4950099800399199</v>
      </c>
      <c r="AF530" s="2">
        <f t="shared" si="89"/>
        <v>3</v>
      </c>
      <c r="AG530" s="9">
        <f t="shared" si="90"/>
        <v>7.4850299401197598</v>
      </c>
      <c r="AH530" s="12">
        <f t="shared" si="91"/>
        <v>0.17023469870674793</v>
      </c>
      <c r="AI530" s="12">
        <f t="shared" si="92"/>
        <v>1178109.7419269136</v>
      </c>
      <c r="AJ530" s="42">
        <f t="shared" si="93"/>
        <v>2.3183882115021794</v>
      </c>
      <c r="AK530" s="11">
        <v>0</v>
      </c>
      <c r="AL530" s="9">
        <f t="shared" si="94"/>
        <v>-1063.3806729277007</v>
      </c>
      <c r="AM530" s="11">
        <f t="shared" si="95"/>
        <v>0</v>
      </c>
      <c r="AN530" s="9">
        <f t="shared" si="96"/>
        <v>0</v>
      </c>
      <c r="AO530" s="9"/>
      <c r="AP530" s="9">
        <f t="shared" si="97"/>
        <v>0</v>
      </c>
      <c r="AQ530" s="47">
        <f t="shared" si="98"/>
        <v>0</v>
      </c>
      <c r="AR530" s="15">
        <f t="shared" si="99"/>
        <v>0</v>
      </c>
      <c r="AS530" s="49"/>
      <c r="AT530" s="12">
        <f t="shared" si="100"/>
        <v>0</v>
      </c>
      <c r="AU530" s="9">
        <f t="shared" si="101"/>
        <v>0</v>
      </c>
      <c r="AV530" s="9">
        <f t="shared" si="102"/>
        <v>0</v>
      </c>
      <c r="AW530" s="9">
        <f t="shared" si="103"/>
        <v>24.930146721829022</v>
      </c>
      <c r="AX530" s="16">
        <f t="shared" si="104"/>
        <v>12.465073360914511</v>
      </c>
      <c r="AY530" s="44">
        <f t="shared" si="105"/>
        <v>-1.152886125102146E-2</v>
      </c>
      <c r="AZ530" s="49"/>
      <c r="BA530" s="12">
        <f t="shared" si="106"/>
        <v>-2.5004792868617228E-2</v>
      </c>
      <c r="BB530" s="9">
        <f t="shared" si="107"/>
        <v>27.035330783790137</v>
      </c>
      <c r="BC530" s="9">
        <f t="shared" si="108"/>
        <v>2.1051840619611148</v>
      </c>
      <c r="BD530" s="9">
        <f t="shared" si="109"/>
        <v>93.132355229724055</v>
      </c>
      <c r="BE530" s="16">
        <f t="shared" si="110"/>
        <v>47.618769645842583</v>
      </c>
      <c r="BF530" s="44">
        <f t="shared" si="111"/>
        <v>-4.209520458005258E-2</v>
      </c>
      <c r="BG530" s="49"/>
      <c r="BH530" s="12">
        <f t="shared" si="112"/>
        <v>-8.2147330535038102E-2</v>
      </c>
      <c r="BI530" s="9">
        <f t="shared" si="113"/>
        <v>67</v>
      </c>
      <c r="BJ530" s="9">
        <f t="shared" si="114"/>
        <v>-6.8351279159915634</v>
      </c>
      <c r="BK530" s="9"/>
      <c r="BL530" s="47">
        <f t="shared" si="115"/>
        <v>67</v>
      </c>
      <c r="BM530" s="44">
        <f t="shared" si="116"/>
        <v>-6.828960572859688E-2</v>
      </c>
      <c r="BN530" s="11"/>
      <c r="BO530" s="9"/>
      <c r="BP530" s="11"/>
      <c r="BQ530" s="9"/>
      <c r="BR530" s="43"/>
      <c r="BS530" s="9"/>
      <c r="BT530" s="11"/>
    </row>
    <row r="531" spans="3:72" x14ac:dyDescent="0.2">
      <c r="C531" s="1">
        <v>80</v>
      </c>
      <c r="D531" s="1">
        <v>104.71</v>
      </c>
      <c r="E531" s="1">
        <v>-5103.8999999999996</v>
      </c>
      <c r="F531" s="2">
        <v>78</v>
      </c>
      <c r="G531" s="6">
        <v>3.3000000000000002E-2</v>
      </c>
      <c r="H531" s="2">
        <v>0.42199999999999999</v>
      </c>
      <c r="I531" s="2">
        <v>3500</v>
      </c>
      <c r="J531" s="3">
        <f t="shared" si="77"/>
        <v>58.333333333333336</v>
      </c>
      <c r="K531" s="3">
        <f t="shared" si="78"/>
        <v>366.52</v>
      </c>
      <c r="L531" s="1">
        <v>0.9</v>
      </c>
      <c r="M531" s="1">
        <v>0.76</v>
      </c>
      <c r="N531" s="1">
        <f t="shared" si="79"/>
        <v>0.68400000000000005</v>
      </c>
      <c r="O531" s="40">
        <f t="shared" si="80"/>
        <v>50.175438596491226</v>
      </c>
      <c r="P531" s="40">
        <f t="shared" si="81"/>
        <v>3808.3157894736842</v>
      </c>
      <c r="Q531" s="1">
        <v>11</v>
      </c>
      <c r="R531" s="1">
        <v>4</v>
      </c>
      <c r="S531" s="2">
        <v>2600</v>
      </c>
      <c r="T531" s="3">
        <f t="shared" si="82"/>
        <v>866.66666666666663</v>
      </c>
      <c r="U531" s="7">
        <v>0.20419999999999999</v>
      </c>
      <c r="V531" s="7">
        <f t="shared" si="83"/>
        <v>3.2749326455999997E-2</v>
      </c>
      <c r="W531" s="7">
        <f t="shared" si="84"/>
        <v>1.6693636134473333E-2</v>
      </c>
      <c r="X531" s="40">
        <f t="shared" si="85"/>
        <v>1081.2059482292843</v>
      </c>
      <c r="Y531" s="1">
        <v>0</v>
      </c>
      <c r="Z531" s="1">
        <v>78</v>
      </c>
      <c r="AA531" s="2">
        <v>67</v>
      </c>
      <c r="AB531" s="6">
        <f t="shared" si="86"/>
        <v>0.6511988748177826</v>
      </c>
      <c r="AC531" s="2">
        <v>347.36</v>
      </c>
      <c r="AD531" s="40">
        <f t="shared" si="87"/>
        <v>3367.0033670033663</v>
      </c>
      <c r="AE531" s="1">
        <f t="shared" si="88"/>
        <v>2.4950099800399199</v>
      </c>
      <c r="AF531" s="2">
        <f t="shared" si="89"/>
        <v>4</v>
      </c>
      <c r="AG531" s="9">
        <f t="shared" si="90"/>
        <v>9.9800399201596797</v>
      </c>
      <c r="AH531" s="12">
        <f t="shared" si="91"/>
        <v>0.133351277674323</v>
      </c>
      <c r="AI531" s="12">
        <f t="shared" si="92"/>
        <v>922704.91351238498</v>
      </c>
      <c r="AJ531" s="42">
        <f t="shared" si="93"/>
        <v>-10.594944254044076</v>
      </c>
      <c r="AK531" s="11">
        <v>0</v>
      </c>
      <c r="AL531" s="9">
        <f t="shared" si="94"/>
        <v>-1067.242735944006</v>
      </c>
      <c r="AM531" s="11">
        <f t="shared" si="95"/>
        <v>0</v>
      </c>
      <c r="AN531" s="9">
        <f t="shared" si="96"/>
        <v>0</v>
      </c>
      <c r="AO531" s="9"/>
      <c r="AP531" s="9">
        <f t="shared" si="97"/>
        <v>12.017549314634028</v>
      </c>
      <c r="AQ531" s="47">
        <f t="shared" si="98"/>
        <v>24.482622675548537</v>
      </c>
      <c r="AR531" s="15">
        <f t="shared" si="99"/>
        <v>0</v>
      </c>
      <c r="AS531" s="49"/>
      <c r="AT531" s="12">
        <f t="shared" si="100"/>
        <v>-1.152886125102146E-2</v>
      </c>
      <c r="AU531" s="9">
        <f t="shared" si="101"/>
        <v>12.465073360914511</v>
      </c>
      <c r="AV531" s="9">
        <f t="shared" si="102"/>
        <v>0.44752404628048303</v>
      </c>
      <c r="AW531" s="9">
        <f t="shared" si="103"/>
        <v>52.01230793928594</v>
      </c>
      <c r="AX531" s="16">
        <f t="shared" si="104"/>
        <v>26.229915992783212</v>
      </c>
      <c r="AY531" s="44">
        <f t="shared" si="105"/>
        <v>-2.3845958291967537E-2</v>
      </c>
      <c r="AZ531" s="49"/>
      <c r="BA531" s="12">
        <f t="shared" si="106"/>
        <v>-4.209520458005258E-2</v>
      </c>
      <c r="BB531" s="9">
        <f t="shared" si="107"/>
        <v>47.618769645842583</v>
      </c>
      <c r="BC531" s="9">
        <f t="shared" si="108"/>
        <v>8.071535067471153</v>
      </c>
      <c r="BD531" s="9">
        <f t="shared" si="109"/>
        <v>105.75197752625431</v>
      </c>
      <c r="BE531" s="16">
        <f t="shared" si="110"/>
        <v>56.911756296862734</v>
      </c>
      <c r="BF531" s="44">
        <f t="shared" si="111"/>
        <v>-4.5171987177261029E-2</v>
      </c>
      <c r="BG531" s="49"/>
      <c r="BH531" s="12">
        <f t="shared" si="112"/>
        <v>-6.828960572859688E-2</v>
      </c>
      <c r="BI531" s="9">
        <f t="shared" si="113"/>
        <v>67</v>
      </c>
      <c r="BJ531" s="9">
        <f t="shared" si="114"/>
        <v>9.1650036161560138</v>
      </c>
      <c r="BK531" s="9"/>
      <c r="BL531" s="47">
        <f t="shared" si="115"/>
        <v>67</v>
      </c>
      <c r="BM531" s="44">
        <f t="shared" si="116"/>
        <v>-5.3491193309250361E-2</v>
      </c>
      <c r="BN531" s="11"/>
      <c r="BO531" s="9"/>
      <c r="BP531" s="11"/>
      <c r="BQ531" s="9"/>
      <c r="BR531" s="43"/>
      <c r="BS531" s="9"/>
      <c r="BT531" s="11"/>
    </row>
    <row r="532" spans="3:72" x14ac:dyDescent="0.2">
      <c r="C532" s="1">
        <v>80</v>
      </c>
      <c r="D532" s="1">
        <v>104.71</v>
      </c>
      <c r="E532" s="1">
        <v>-5103.8999999999996</v>
      </c>
      <c r="F532" s="2">
        <v>78</v>
      </c>
      <c r="G532" s="6">
        <v>3.3000000000000002E-2</v>
      </c>
      <c r="H532" s="2">
        <v>0.42199999999999999</v>
      </c>
      <c r="I532" s="2">
        <v>3500</v>
      </c>
      <c r="J532" s="3">
        <f t="shared" si="77"/>
        <v>58.333333333333336</v>
      </c>
      <c r="K532" s="3">
        <f t="shared" si="78"/>
        <v>366.52</v>
      </c>
      <c r="L532" s="1">
        <v>0.9</v>
      </c>
      <c r="M532" s="1">
        <v>0.76</v>
      </c>
      <c r="N532" s="1">
        <f t="shared" si="79"/>
        <v>0.68400000000000005</v>
      </c>
      <c r="O532" s="40">
        <f t="shared" si="80"/>
        <v>50.175438596491226</v>
      </c>
      <c r="P532" s="40">
        <f t="shared" si="81"/>
        <v>3808.3157894736842</v>
      </c>
      <c r="Q532" s="1">
        <v>11</v>
      </c>
      <c r="R532" s="1">
        <v>4</v>
      </c>
      <c r="S532" s="2">
        <v>2600</v>
      </c>
      <c r="T532" s="3">
        <f t="shared" si="82"/>
        <v>866.66666666666663</v>
      </c>
      <c r="U532" s="7">
        <v>0.20419999999999999</v>
      </c>
      <c r="V532" s="7">
        <f t="shared" si="83"/>
        <v>3.2749326455999997E-2</v>
      </c>
      <c r="W532" s="7">
        <f t="shared" si="84"/>
        <v>1.6693636134473333E-2</v>
      </c>
      <c r="X532" s="40">
        <f t="shared" si="85"/>
        <v>1081.2059482292843</v>
      </c>
      <c r="Y532" s="1">
        <v>0</v>
      </c>
      <c r="Z532" s="1">
        <v>78</v>
      </c>
      <c r="AA532" s="2">
        <v>67</v>
      </c>
      <c r="AB532" s="6">
        <f t="shared" si="86"/>
        <v>0.6511988748177826</v>
      </c>
      <c r="AC532" s="2">
        <v>347.36</v>
      </c>
      <c r="AD532" s="40">
        <f t="shared" si="87"/>
        <v>3367.0033670033663</v>
      </c>
      <c r="AE532" s="1">
        <f t="shared" si="88"/>
        <v>2.4950099800399199</v>
      </c>
      <c r="AF532" s="2">
        <f t="shared" si="89"/>
        <v>5</v>
      </c>
      <c r="AG532" s="9">
        <f t="shared" si="90"/>
        <v>12.4750499001996</v>
      </c>
      <c r="AH532" s="12">
        <f t="shared" si="91"/>
        <v>0.10960419400116229</v>
      </c>
      <c r="AI532" s="12">
        <f t="shared" si="92"/>
        <v>176837.92855634377</v>
      </c>
      <c r="AJ532" s="42">
        <f t="shared" si="93"/>
        <v>-47.389390069716292</v>
      </c>
      <c r="AK532" s="11">
        <v>0</v>
      </c>
      <c r="AL532" s="9">
        <f t="shared" si="94"/>
        <v>-1069.7292930754227</v>
      </c>
      <c r="AM532" s="11">
        <f t="shared" si="95"/>
        <v>0</v>
      </c>
      <c r="AN532" s="9">
        <f t="shared" si="96"/>
        <v>24.482622675548537</v>
      </c>
      <c r="AO532" s="9"/>
      <c r="AP532" s="9">
        <f t="shared" si="97"/>
        <v>48.350436417127845</v>
      </c>
      <c r="AQ532" s="47">
        <f t="shared" si="98"/>
        <v>50.097729734362524</v>
      </c>
      <c r="AR532" s="15">
        <f t="shared" si="99"/>
        <v>0</v>
      </c>
      <c r="AS532" s="49"/>
      <c r="AT532" s="12">
        <f t="shared" si="100"/>
        <v>-2.3845958291967537E-2</v>
      </c>
      <c r="AU532" s="9">
        <f t="shared" si="101"/>
        <v>26.229915992783212</v>
      </c>
      <c r="AV532" s="9">
        <f t="shared" si="102"/>
        <v>2.362102251203904</v>
      </c>
      <c r="AW532" s="9">
        <f t="shared" si="103"/>
        <v>68.199738482973999</v>
      </c>
      <c r="AX532" s="16">
        <f t="shared" si="104"/>
        <v>35.280920367088953</v>
      </c>
      <c r="AY532" s="44">
        <f t="shared" si="105"/>
        <v>-3.0446390134827639E-2</v>
      </c>
      <c r="AZ532" s="49"/>
      <c r="BA532" s="12">
        <f t="shared" si="106"/>
        <v>-4.5171987177261029E-2</v>
      </c>
      <c r="BB532" s="9">
        <f t="shared" si="107"/>
        <v>56.911756296862734</v>
      </c>
      <c r="BC532" s="9">
        <f t="shared" si="108"/>
        <v>14.94193380667194</v>
      </c>
      <c r="BD532" s="9">
        <f t="shared" si="109"/>
        <v>105.11271981320641</v>
      </c>
      <c r="BE532" s="16">
        <f t="shared" si="110"/>
        <v>60.027326809939176</v>
      </c>
      <c r="BF532" s="44">
        <f t="shared" si="111"/>
        <v>-4.169917218556244E-2</v>
      </c>
      <c r="BG532" s="49"/>
      <c r="BH532" s="12">
        <f t="shared" si="112"/>
        <v>-5.3491193309250361E-2</v>
      </c>
      <c r="BI532" s="9">
        <f t="shared" si="113"/>
        <v>67</v>
      </c>
      <c r="BJ532" s="9">
        <f t="shared" si="114"/>
        <v>19.336593866705385</v>
      </c>
      <c r="BK532" s="9"/>
      <c r="BL532" s="47">
        <f t="shared" si="115"/>
        <v>67</v>
      </c>
      <c r="BM532" s="44">
        <f t="shared" si="116"/>
        <v>-4.4083558929132849E-2</v>
      </c>
      <c r="BN532" s="11"/>
      <c r="BO532" s="9"/>
      <c r="BP532" s="11"/>
      <c r="BQ532" s="9"/>
      <c r="BR532" s="43"/>
      <c r="BS532" s="9"/>
      <c r="BT532" s="11"/>
    </row>
    <row r="533" spans="3:72" x14ac:dyDescent="0.2">
      <c r="C533" s="1">
        <v>80</v>
      </c>
      <c r="D533" s="1">
        <v>104.71</v>
      </c>
      <c r="E533" s="1">
        <v>-5103.8999999999996</v>
      </c>
      <c r="F533" s="2">
        <v>78</v>
      </c>
      <c r="G533" s="6">
        <v>3.3000000000000002E-2</v>
      </c>
      <c r="H533" s="2">
        <v>0.42199999999999999</v>
      </c>
      <c r="I533" s="2">
        <v>3500</v>
      </c>
      <c r="J533" s="3">
        <f t="shared" si="77"/>
        <v>58.333333333333336</v>
      </c>
      <c r="K533" s="3">
        <f t="shared" si="78"/>
        <v>366.52</v>
      </c>
      <c r="L533" s="1">
        <v>0.9</v>
      </c>
      <c r="M533" s="1">
        <v>0.76</v>
      </c>
      <c r="N533" s="1">
        <f t="shared" si="79"/>
        <v>0.68400000000000005</v>
      </c>
      <c r="O533" s="40">
        <f t="shared" si="80"/>
        <v>50.175438596491226</v>
      </c>
      <c r="P533" s="40">
        <f t="shared" si="81"/>
        <v>3808.3157894736842</v>
      </c>
      <c r="Q533" s="1">
        <v>11</v>
      </c>
      <c r="R533" s="1">
        <v>4</v>
      </c>
      <c r="S533" s="2">
        <v>2600</v>
      </c>
      <c r="T533" s="3">
        <f t="shared" si="82"/>
        <v>866.66666666666663</v>
      </c>
      <c r="U533" s="7">
        <v>0.20419999999999999</v>
      </c>
      <c r="V533" s="7">
        <f t="shared" si="83"/>
        <v>3.2749326455999997E-2</v>
      </c>
      <c r="W533" s="7">
        <f t="shared" si="84"/>
        <v>1.6693636134473333E-2</v>
      </c>
      <c r="X533" s="40">
        <f t="shared" si="85"/>
        <v>1081.2059482292843</v>
      </c>
      <c r="Y533" s="1">
        <v>0</v>
      </c>
      <c r="Z533" s="1">
        <v>78</v>
      </c>
      <c r="AA533" s="2">
        <v>67</v>
      </c>
      <c r="AB533" s="6">
        <f t="shared" si="86"/>
        <v>0.6511988748177826</v>
      </c>
      <c r="AC533" s="2">
        <v>347.36</v>
      </c>
      <c r="AD533" s="40">
        <f t="shared" si="87"/>
        <v>3367.0033670033663</v>
      </c>
      <c r="AE533" s="1">
        <f t="shared" si="88"/>
        <v>2.4950099800399199</v>
      </c>
      <c r="AF533" s="2">
        <f t="shared" si="89"/>
        <v>6</v>
      </c>
      <c r="AG533" s="9">
        <f t="shared" si="90"/>
        <v>14.97005988023952</v>
      </c>
      <c r="AH533" s="12">
        <f t="shared" si="91"/>
        <v>9.303635749701257E-2</v>
      </c>
      <c r="AI533" s="12">
        <f t="shared" si="92"/>
        <v>-468940.05660154321</v>
      </c>
      <c r="AJ533" s="42">
        <f t="shared" si="93"/>
        <v>-79.202932966349579</v>
      </c>
      <c r="AK533" s="11">
        <v>0</v>
      </c>
      <c r="AL533" s="9">
        <f t="shared" si="94"/>
        <v>-1071.4641112357722</v>
      </c>
      <c r="AM533" s="11">
        <f t="shared" si="95"/>
        <v>0</v>
      </c>
      <c r="AN533" s="9">
        <f t="shared" si="96"/>
        <v>50.097729734362524</v>
      </c>
      <c r="AO533" s="9"/>
      <c r="AP533" s="9">
        <f t="shared" si="97"/>
        <v>79.895394071654536</v>
      </c>
      <c r="AQ533" s="47">
        <f t="shared" si="98"/>
        <v>65.078584704380972</v>
      </c>
      <c r="AR533" s="15">
        <f t="shared" si="99"/>
        <v>0</v>
      </c>
      <c r="AS533" s="49"/>
      <c r="AT533" s="12">
        <f t="shared" si="100"/>
        <v>-3.0446390134827639E-2</v>
      </c>
      <c r="AU533" s="9">
        <f t="shared" si="101"/>
        <v>35.280920367088953</v>
      </c>
      <c r="AV533" s="9">
        <f t="shared" si="102"/>
        <v>5.4832560297969373</v>
      </c>
      <c r="AW533" s="9">
        <f t="shared" si="103"/>
        <v>74.511697340183844</v>
      </c>
      <c r="AX533" s="16">
        <f t="shared" si="104"/>
        <v>39.997476684990389</v>
      </c>
      <c r="AY533" s="44">
        <f t="shared" si="105"/>
        <v>-3.1921967051437503E-2</v>
      </c>
      <c r="AZ533" s="49"/>
      <c r="BA533" s="12">
        <f t="shared" si="106"/>
        <v>-4.169917218556244E-2</v>
      </c>
      <c r="BB533" s="9">
        <f t="shared" si="107"/>
        <v>60.027326809939176</v>
      </c>
      <c r="BC533" s="9">
        <f t="shared" si="108"/>
        <v>20.796549836844278</v>
      </c>
      <c r="BD533" s="9">
        <f t="shared" si="109"/>
        <v>101.14743271475457</v>
      </c>
      <c r="BE533" s="16">
        <f t="shared" si="110"/>
        <v>60.971991275799425</v>
      </c>
      <c r="BF533" s="44">
        <f t="shared" si="111"/>
        <v>-3.7157991504533791E-2</v>
      </c>
      <c r="BG533" s="49"/>
      <c r="BH533" s="12">
        <f t="shared" si="112"/>
        <v>-4.4083558929132849E-2</v>
      </c>
      <c r="BI533" s="9">
        <f t="shared" si="113"/>
        <v>67</v>
      </c>
      <c r="BJ533" s="9">
        <f t="shared" si="114"/>
        <v>25.36722714936225</v>
      </c>
      <c r="BK533" s="9"/>
      <c r="BL533" s="47">
        <f t="shared" si="115"/>
        <v>67</v>
      </c>
      <c r="BM533" s="44">
        <f t="shared" si="116"/>
        <v>-3.8505867377829996E-2</v>
      </c>
      <c r="BN533" s="11"/>
      <c r="BO533" s="9"/>
      <c r="BP533" s="11"/>
      <c r="BQ533" s="9"/>
      <c r="BR533" s="43"/>
      <c r="BS533" s="9"/>
      <c r="BT533" s="11"/>
    </row>
    <row r="534" spans="3:72" x14ac:dyDescent="0.2">
      <c r="C534" s="1">
        <v>80</v>
      </c>
      <c r="D534" s="1">
        <v>104.71</v>
      </c>
      <c r="E534" s="1">
        <v>-5103.8999999999996</v>
      </c>
      <c r="F534" s="2">
        <v>78</v>
      </c>
      <c r="G534" s="6">
        <v>3.3000000000000002E-2</v>
      </c>
      <c r="H534" s="2">
        <v>0.42199999999999999</v>
      </c>
      <c r="I534" s="2">
        <v>3500</v>
      </c>
      <c r="J534" s="3">
        <f t="shared" si="77"/>
        <v>58.333333333333336</v>
      </c>
      <c r="K534" s="3">
        <f t="shared" si="78"/>
        <v>366.52</v>
      </c>
      <c r="L534" s="1">
        <v>0.9</v>
      </c>
      <c r="M534" s="1">
        <v>0.76</v>
      </c>
      <c r="N534" s="1">
        <f t="shared" si="79"/>
        <v>0.68400000000000005</v>
      </c>
      <c r="O534" s="40">
        <f t="shared" si="80"/>
        <v>50.175438596491226</v>
      </c>
      <c r="P534" s="40">
        <f t="shared" si="81"/>
        <v>3808.3157894736842</v>
      </c>
      <c r="Q534" s="1">
        <v>11</v>
      </c>
      <c r="R534" s="1">
        <v>4</v>
      </c>
      <c r="S534" s="2">
        <v>2600</v>
      </c>
      <c r="T534" s="3">
        <f t="shared" si="82"/>
        <v>866.66666666666663</v>
      </c>
      <c r="U534" s="7">
        <v>0.20419999999999999</v>
      </c>
      <c r="V534" s="7">
        <f t="shared" si="83"/>
        <v>3.2749326455999997E-2</v>
      </c>
      <c r="W534" s="7">
        <f t="shared" si="84"/>
        <v>1.6693636134473333E-2</v>
      </c>
      <c r="X534" s="40">
        <f t="shared" si="85"/>
        <v>1081.2059482292843</v>
      </c>
      <c r="Y534" s="1">
        <v>0</v>
      </c>
      <c r="Z534" s="1">
        <v>78</v>
      </c>
      <c r="AA534" s="2">
        <v>67</v>
      </c>
      <c r="AB534" s="6">
        <f t="shared" si="86"/>
        <v>0.6511988748177826</v>
      </c>
      <c r="AC534" s="2">
        <v>347.36</v>
      </c>
      <c r="AD534" s="40">
        <f t="shared" si="87"/>
        <v>3367.0033670033663</v>
      </c>
      <c r="AE534" s="1">
        <f t="shared" si="88"/>
        <v>2.4950099800399199</v>
      </c>
      <c r="AF534" s="2">
        <f t="shared" si="89"/>
        <v>7</v>
      </c>
      <c r="AG534" s="9">
        <f t="shared" si="90"/>
        <v>17.465069860279439</v>
      </c>
      <c r="AH534" s="12">
        <f t="shared" si="91"/>
        <v>8.081961537295497E-2</v>
      </c>
      <c r="AI534" s="12">
        <f t="shared" si="92"/>
        <v>-801754.30102515663</v>
      </c>
      <c r="AJ534" s="42">
        <f t="shared" si="93"/>
        <v>-95.639243772116956</v>
      </c>
      <c r="AK534" s="11">
        <v>0</v>
      </c>
      <c r="AL534" s="9">
        <f t="shared" si="94"/>
        <v>-1072.7433263035823</v>
      </c>
      <c r="AM534" s="11">
        <f t="shared" si="95"/>
        <v>0</v>
      </c>
      <c r="AN534" s="9">
        <f t="shared" si="96"/>
        <v>65.078584704380972</v>
      </c>
      <c r="AO534" s="9"/>
      <c r="AP534" s="9">
        <f t="shared" si="97"/>
        <v>96.161788590439542</v>
      </c>
      <c r="AQ534" s="47">
        <f t="shared" si="98"/>
        <v>71.080680571048958</v>
      </c>
      <c r="AR534" s="15">
        <f t="shared" si="99"/>
        <v>0</v>
      </c>
      <c r="AS534" s="49"/>
      <c r="AT534" s="12">
        <f t="shared" si="100"/>
        <v>-3.1921967051437503E-2</v>
      </c>
      <c r="AU534" s="9">
        <f t="shared" si="101"/>
        <v>39.997476684990389</v>
      </c>
      <c r="AV534" s="9">
        <f t="shared" si="102"/>
        <v>8.9142727989318189</v>
      </c>
      <c r="AW534" s="9">
        <f t="shared" si="103"/>
        <v>75.524041583033068</v>
      </c>
      <c r="AX534" s="16">
        <f t="shared" si="104"/>
        <v>42.219157190982443</v>
      </c>
      <c r="AY534" s="44">
        <f t="shared" si="105"/>
        <v>-3.0803460197934347E-2</v>
      </c>
      <c r="AZ534" s="49"/>
      <c r="BA534" s="12">
        <f t="shared" si="106"/>
        <v>-3.7157991504533791E-2</v>
      </c>
      <c r="BB534" s="9">
        <f t="shared" si="107"/>
        <v>60.971991275799425</v>
      </c>
      <c r="BC534" s="9">
        <f t="shared" si="108"/>
        <v>25.445426377756753</v>
      </c>
      <c r="BD534" s="9">
        <f t="shared" si="109"/>
        <v>97.612502097753563</v>
      </c>
      <c r="BE534" s="16">
        <f t="shared" si="110"/>
        <v>61.528964237755162</v>
      </c>
      <c r="BF534" s="44">
        <f t="shared" si="111"/>
        <v>-3.3373417820252695E-2</v>
      </c>
      <c r="BG534" s="49"/>
      <c r="BH534" s="12">
        <f t="shared" si="112"/>
        <v>-3.8505867377829996E-2</v>
      </c>
      <c r="BI534" s="9">
        <f t="shared" si="113"/>
        <v>67</v>
      </c>
      <c r="BJ534" s="9">
        <f t="shared" si="114"/>
        <v>29.21529651523387</v>
      </c>
      <c r="BK534" s="9"/>
      <c r="BL534" s="47">
        <f t="shared" si="115"/>
        <v>67</v>
      </c>
      <c r="BM534" s="44">
        <f t="shared" si="116"/>
        <v>-3.4946814292547132E-2</v>
      </c>
      <c r="BN534" s="11"/>
      <c r="BO534" s="9"/>
      <c r="BP534" s="11"/>
      <c r="BQ534" s="9"/>
      <c r="BR534" s="43"/>
      <c r="BS534" s="9"/>
      <c r="BT534" s="11"/>
    </row>
    <row r="535" spans="3:72" x14ac:dyDescent="0.2">
      <c r="C535" s="1">
        <v>80</v>
      </c>
      <c r="D535" s="1">
        <v>104.71</v>
      </c>
      <c r="E535" s="1">
        <v>-5103.8999999999996</v>
      </c>
      <c r="F535" s="2">
        <v>78</v>
      </c>
      <c r="G535" s="6">
        <v>3.3000000000000002E-2</v>
      </c>
      <c r="H535" s="2">
        <v>0.42199999999999999</v>
      </c>
      <c r="I535" s="2">
        <v>3500</v>
      </c>
      <c r="J535" s="3">
        <f t="shared" si="77"/>
        <v>58.333333333333336</v>
      </c>
      <c r="K535" s="3">
        <f t="shared" si="78"/>
        <v>366.52</v>
      </c>
      <c r="L535" s="1">
        <v>0.9</v>
      </c>
      <c r="M535" s="1">
        <v>0.76</v>
      </c>
      <c r="N535" s="1">
        <f t="shared" si="79"/>
        <v>0.68400000000000005</v>
      </c>
      <c r="O535" s="40">
        <f t="shared" si="80"/>
        <v>50.175438596491226</v>
      </c>
      <c r="P535" s="40">
        <f t="shared" si="81"/>
        <v>3808.3157894736842</v>
      </c>
      <c r="Q535" s="1">
        <v>11</v>
      </c>
      <c r="R535" s="1">
        <v>4</v>
      </c>
      <c r="S535" s="2">
        <v>2600</v>
      </c>
      <c r="T535" s="3">
        <f t="shared" si="82"/>
        <v>866.66666666666663</v>
      </c>
      <c r="U535" s="7">
        <v>0.20419999999999999</v>
      </c>
      <c r="V535" s="7">
        <f t="shared" si="83"/>
        <v>3.2749326455999997E-2</v>
      </c>
      <c r="W535" s="7">
        <f t="shared" si="84"/>
        <v>1.6693636134473333E-2</v>
      </c>
      <c r="X535" s="40">
        <f t="shared" si="85"/>
        <v>1081.2059482292843</v>
      </c>
      <c r="Y535" s="1">
        <v>0</v>
      </c>
      <c r="Z535" s="1">
        <v>78</v>
      </c>
      <c r="AA535" s="2">
        <v>67</v>
      </c>
      <c r="AB535" s="6">
        <f t="shared" si="86"/>
        <v>0.6511988748177826</v>
      </c>
      <c r="AC535" s="2">
        <v>347.36</v>
      </c>
      <c r="AD535" s="40">
        <f t="shared" si="87"/>
        <v>3367.0033670033663</v>
      </c>
      <c r="AE535" s="1">
        <f t="shared" si="88"/>
        <v>2.4950099800399199</v>
      </c>
      <c r="AF535" s="2">
        <f t="shared" si="89"/>
        <v>8</v>
      </c>
      <c r="AG535" s="9">
        <f t="shared" si="90"/>
        <v>19.960079840319359</v>
      </c>
      <c r="AH535" s="12">
        <f t="shared" si="91"/>
        <v>7.1438871213100705E-2</v>
      </c>
      <c r="AI535" s="12">
        <f t="shared" si="92"/>
        <v>-904648.41781455628</v>
      </c>
      <c r="AJ535" s="42">
        <f t="shared" si="93"/>
        <v>-100.78249219241364</v>
      </c>
      <c r="AK535" s="11">
        <v>0</v>
      </c>
      <c r="AL535" s="9">
        <f t="shared" si="94"/>
        <v>-1073.7255840245605</v>
      </c>
      <c r="AM535" s="11">
        <f t="shared" si="95"/>
        <v>0</v>
      </c>
      <c r="AN535" s="9">
        <f t="shared" si="96"/>
        <v>71.080680571048958</v>
      </c>
      <c r="AO535" s="9"/>
      <c r="AP535" s="9">
        <f t="shared" si="97"/>
        <v>101.1907731780298</v>
      </c>
      <c r="AQ535" s="47">
        <f t="shared" si="98"/>
        <v>72.329249797963286</v>
      </c>
      <c r="AR535" s="15">
        <f t="shared" si="99"/>
        <v>0</v>
      </c>
      <c r="AS535" s="49"/>
      <c r="AT535" s="12">
        <f t="shared" si="100"/>
        <v>-3.0803460197934347E-2</v>
      </c>
      <c r="AU535" s="9">
        <f t="shared" si="101"/>
        <v>42.219157190982443</v>
      </c>
      <c r="AV535" s="9">
        <f t="shared" si="102"/>
        <v>12.109064584001601</v>
      </c>
      <c r="AW535" s="9">
        <f t="shared" si="103"/>
        <v>74.552577148606588</v>
      </c>
      <c r="AX535" s="16">
        <f t="shared" si="104"/>
        <v>43.330820866304094</v>
      </c>
      <c r="AY535" s="44">
        <f t="shared" si="105"/>
        <v>-2.8876789230983309E-2</v>
      </c>
      <c r="AZ535" s="49"/>
      <c r="BA535" s="12">
        <f t="shared" si="106"/>
        <v>-3.3373417820252695E-2</v>
      </c>
      <c r="BB535" s="9">
        <f t="shared" si="107"/>
        <v>61.528964237755162</v>
      </c>
      <c r="BC535" s="9">
        <f t="shared" si="108"/>
        <v>29.195544280131024</v>
      </c>
      <c r="BD535" s="9">
        <f t="shared" si="109"/>
        <v>95.201614425559086</v>
      </c>
      <c r="BE535" s="16">
        <f t="shared" si="110"/>
        <v>62.198579352845059</v>
      </c>
      <c r="BF535" s="44">
        <f t="shared" si="111"/>
        <v>-3.0524281823239928E-2</v>
      </c>
      <c r="BG535" s="49"/>
      <c r="BH535" s="12">
        <f t="shared" si="112"/>
        <v>-3.4946814292547132E-2</v>
      </c>
      <c r="BI535" s="9">
        <f t="shared" si="113"/>
        <v>67</v>
      </c>
      <c r="BJ535" s="9">
        <f t="shared" si="114"/>
        <v>32.117600573425428</v>
      </c>
      <c r="BK535" s="9"/>
      <c r="BL535" s="47">
        <f t="shared" si="115"/>
        <v>67</v>
      </c>
      <c r="BM535" s="44">
        <f t="shared" si="116"/>
        <v>-3.2262493083489115E-2</v>
      </c>
      <c r="BN535" s="11"/>
      <c r="BO535" s="9"/>
      <c r="BP535" s="11"/>
      <c r="BQ535" s="9"/>
      <c r="BR535" s="43"/>
      <c r="BS535" s="9"/>
      <c r="BT535" s="11"/>
    </row>
    <row r="536" spans="3:72" x14ac:dyDescent="0.2">
      <c r="C536" s="1">
        <v>80</v>
      </c>
      <c r="D536" s="1">
        <v>104.71</v>
      </c>
      <c r="E536" s="1">
        <v>-5103.8999999999996</v>
      </c>
      <c r="F536" s="2">
        <v>78</v>
      </c>
      <c r="G536" s="6">
        <v>3.3000000000000002E-2</v>
      </c>
      <c r="H536" s="2">
        <v>0.42199999999999999</v>
      </c>
      <c r="I536" s="2">
        <v>3500</v>
      </c>
      <c r="J536" s="3">
        <f t="shared" si="77"/>
        <v>58.333333333333336</v>
      </c>
      <c r="K536" s="3">
        <f t="shared" si="78"/>
        <v>366.52</v>
      </c>
      <c r="L536" s="1">
        <v>0.9</v>
      </c>
      <c r="M536" s="1">
        <v>0.76</v>
      </c>
      <c r="N536" s="1">
        <f t="shared" si="79"/>
        <v>0.68400000000000005</v>
      </c>
      <c r="O536" s="40">
        <f t="shared" si="80"/>
        <v>50.175438596491226</v>
      </c>
      <c r="P536" s="40">
        <f t="shared" si="81"/>
        <v>3808.3157894736842</v>
      </c>
      <c r="Q536" s="1">
        <v>11</v>
      </c>
      <c r="R536" s="1">
        <v>4</v>
      </c>
      <c r="S536" s="2">
        <v>2600</v>
      </c>
      <c r="T536" s="3">
        <f t="shared" si="82"/>
        <v>866.66666666666663</v>
      </c>
      <c r="U536" s="7">
        <v>0.20419999999999999</v>
      </c>
      <c r="V536" s="7">
        <f t="shared" si="83"/>
        <v>3.2749326455999997E-2</v>
      </c>
      <c r="W536" s="7">
        <f t="shared" si="84"/>
        <v>1.6693636134473333E-2</v>
      </c>
      <c r="X536" s="40">
        <f t="shared" si="85"/>
        <v>1081.2059482292843</v>
      </c>
      <c r="Y536" s="1">
        <v>0</v>
      </c>
      <c r="Z536" s="1">
        <v>78</v>
      </c>
      <c r="AA536" s="2">
        <v>67</v>
      </c>
      <c r="AB536" s="6">
        <f t="shared" si="86"/>
        <v>0.6511988748177826</v>
      </c>
      <c r="AC536" s="2">
        <v>347.36</v>
      </c>
      <c r="AD536" s="40">
        <f t="shared" si="87"/>
        <v>3367.0033670033663</v>
      </c>
      <c r="AE536" s="1">
        <f t="shared" si="88"/>
        <v>2.4950099800399199</v>
      </c>
      <c r="AF536" s="2">
        <f t="shared" si="89"/>
        <v>9</v>
      </c>
      <c r="AG536" s="9">
        <f t="shared" si="90"/>
        <v>22.45508982035928</v>
      </c>
      <c r="AH536" s="12">
        <f t="shared" si="91"/>
        <v>6.4009302446524807E-2</v>
      </c>
      <c r="AI536" s="12">
        <f t="shared" si="92"/>
        <v>-895486.69942871365</v>
      </c>
      <c r="AJ536" s="42">
        <f t="shared" si="93"/>
        <v>-100.41559123282038</v>
      </c>
      <c r="AK536" s="11">
        <v>0</v>
      </c>
      <c r="AL536" s="9">
        <f t="shared" si="94"/>
        <v>-1074.5035341701087</v>
      </c>
      <c r="AM536" s="11">
        <f t="shared" si="95"/>
        <v>0</v>
      </c>
      <c r="AN536" s="9">
        <f t="shared" si="96"/>
        <v>72.329249797963286</v>
      </c>
      <c r="AO536" s="9"/>
      <c r="AP536" s="9">
        <f t="shared" si="97"/>
        <v>100.74336649679563</v>
      </c>
      <c r="AQ536" s="47">
        <f t="shared" si="98"/>
        <v>71.744937565136439</v>
      </c>
      <c r="AR536" s="15">
        <f t="shared" si="99"/>
        <v>0</v>
      </c>
      <c r="AS536" s="49"/>
      <c r="AT536" s="12">
        <f t="shared" si="100"/>
        <v>-2.8876789230983309E-2</v>
      </c>
      <c r="AU536" s="9">
        <f t="shared" si="101"/>
        <v>43.330820866304094</v>
      </c>
      <c r="AV536" s="9">
        <f t="shared" si="102"/>
        <v>14.916704167471746</v>
      </c>
      <c r="AW536" s="9">
        <f t="shared" si="103"/>
        <v>73.196711895837737</v>
      </c>
      <c r="AX536" s="16">
        <f t="shared" si="104"/>
        <v>44.056708031654743</v>
      </c>
      <c r="AY536" s="44">
        <f t="shared" si="105"/>
        <v>-2.6951390631827589E-2</v>
      </c>
      <c r="AZ536" s="49"/>
      <c r="BA536" s="12">
        <f t="shared" si="106"/>
        <v>-3.0524281823239928E-2</v>
      </c>
      <c r="BB536" s="9">
        <f t="shared" si="107"/>
        <v>62.198579352845059</v>
      </c>
      <c r="BC536" s="9">
        <f t="shared" si="108"/>
        <v>32.332688323311416</v>
      </c>
      <c r="BD536" s="9">
        <f t="shared" si="109"/>
        <v>93.576371170119359</v>
      </c>
      <c r="BE536" s="16">
        <f t="shared" si="110"/>
        <v>62.954529746715387</v>
      </c>
      <c r="BF536" s="44">
        <f t="shared" si="111"/>
        <v>-2.8321932073675751E-2</v>
      </c>
      <c r="BG536" s="49"/>
      <c r="BH536" s="12">
        <f t="shared" si="112"/>
        <v>-3.2262493083489115E-2</v>
      </c>
      <c r="BI536" s="9">
        <f t="shared" si="113"/>
        <v>67</v>
      </c>
      <c r="BJ536" s="9">
        <f t="shared" si="114"/>
        <v>34.653290581420926</v>
      </c>
      <c r="BK536" s="9"/>
      <c r="BL536" s="47">
        <f t="shared" si="115"/>
        <v>67</v>
      </c>
      <c r="BM536" s="44">
        <f t="shared" si="116"/>
        <v>-2.9917250706541172E-2</v>
      </c>
      <c r="BN536" s="11"/>
      <c r="BO536" s="9"/>
      <c r="BP536" s="11"/>
      <c r="BQ536" s="9"/>
      <c r="BR536" s="43"/>
      <c r="BS536" s="9"/>
      <c r="BT536" s="11"/>
    </row>
    <row r="537" spans="3:72" x14ac:dyDescent="0.2">
      <c r="C537" s="1">
        <v>80</v>
      </c>
      <c r="D537" s="1">
        <v>104.71</v>
      </c>
      <c r="E537" s="1">
        <v>-5103.8999999999996</v>
      </c>
      <c r="F537" s="2">
        <v>78</v>
      </c>
      <c r="G537" s="6">
        <v>3.3000000000000002E-2</v>
      </c>
      <c r="H537" s="2">
        <v>0.42199999999999999</v>
      </c>
      <c r="I537" s="2">
        <v>3500</v>
      </c>
      <c r="J537" s="3">
        <f t="shared" si="77"/>
        <v>58.333333333333336</v>
      </c>
      <c r="K537" s="3">
        <f t="shared" si="78"/>
        <v>366.52</v>
      </c>
      <c r="L537" s="1">
        <v>0.9</v>
      </c>
      <c r="M537" s="1">
        <v>0.76</v>
      </c>
      <c r="N537" s="1">
        <f t="shared" si="79"/>
        <v>0.68400000000000005</v>
      </c>
      <c r="O537" s="40">
        <f t="shared" si="80"/>
        <v>50.175438596491226</v>
      </c>
      <c r="P537" s="40">
        <f t="shared" si="81"/>
        <v>3808.3157894736842</v>
      </c>
      <c r="Q537" s="1">
        <v>11</v>
      </c>
      <c r="R537" s="1">
        <v>4</v>
      </c>
      <c r="S537" s="2">
        <v>2600</v>
      </c>
      <c r="T537" s="3">
        <f t="shared" si="82"/>
        <v>866.66666666666663</v>
      </c>
      <c r="U537" s="7">
        <v>0.20419999999999999</v>
      </c>
      <c r="V537" s="7">
        <f t="shared" si="83"/>
        <v>3.2749326455999997E-2</v>
      </c>
      <c r="W537" s="7">
        <f t="shared" si="84"/>
        <v>1.6693636134473333E-2</v>
      </c>
      <c r="X537" s="40">
        <f t="shared" si="85"/>
        <v>1081.2059482292843</v>
      </c>
      <c r="Y537" s="1">
        <v>0</v>
      </c>
      <c r="Z537" s="1">
        <v>78</v>
      </c>
      <c r="AA537" s="2">
        <v>67</v>
      </c>
      <c r="AB537" s="6">
        <f t="shared" si="86"/>
        <v>0.6511988748177826</v>
      </c>
      <c r="AC537" s="2">
        <v>347.36</v>
      </c>
      <c r="AD537" s="40">
        <f t="shared" si="87"/>
        <v>3367.0033670033663</v>
      </c>
      <c r="AE537" s="1">
        <f t="shared" si="88"/>
        <v>2.4950099800399199</v>
      </c>
      <c r="AF537" s="2">
        <f t="shared" si="89"/>
        <v>10</v>
      </c>
      <c r="AG537" s="9">
        <f t="shared" si="90"/>
        <v>24.950099800399201</v>
      </c>
      <c r="AH537" s="12">
        <f t="shared" si="91"/>
        <v>5.7979494904375428E-2</v>
      </c>
      <c r="AI537" s="12">
        <f t="shared" si="92"/>
        <v>-848290.41581464326</v>
      </c>
      <c r="AJ537" s="42">
        <f t="shared" si="93"/>
        <v>-98.170296339571593</v>
      </c>
      <c r="AK537" s="11">
        <v>0</v>
      </c>
      <c r="AL537" s="9">
        <f t="shared" si="94"/>
        <v>-1075.1349153178471</v>
      </c>
      <c r="AM537" s="11">
        <f t="shared" si="95"/>
        <v>0</v>
      </c>
      <c r="AN537" s="9">
        <f t="shared" si="96"/>
        <v>71.744937565136439</v>
      </c>
      <c r="AO537" s="9"/>
      <c r="AP537" s="9">
        <f t="shared" si="97"/>
        <v>98.439226085920907</v>
      </c>
      <c r="AQ537" s="47">
        <f t="shared" si="98"/>
        <v>70.750996552439204</v>
      </c>
      <c r="AR537" s="15">
        <f t="shared" si="99"/>
        <v>0</v>
      </c>
      <c r="AS537" s="49"/>
      <c r="AT537" s="12">
        <f t="shared" si="100"/>
        <v>-2.6951390631827589E-2</v>
      </c>
      <c r="AU537" s="9">
        <f t="shared" si="101"/>
        <v>44.056708031654743</v>
      </c>
      <c r="AV537" s="9">
        <f t="shared" si="102"/>
        <v>17.362419510870279</v>
      </c>
      <c r="AW537" s="9">
        <f t="shared" si="103"/>
        <v>71.97776886116678</v>
      </c>
      <c r="AX537" s="16">
        <f t="shared" si="104"/>
        <v>44.670094186018531</v>
      </c>
      <c r="AY537" s="44">
        <f t="shared" si="105"/>
        <v>-2.5256681874411303E-2</v>
      </c>
      <c r="AZ537" s="49"/>
      <c r="BA537" s="12">
        <f t="shared" si="106"/>
        <v>-2.8321932073675751E-2</v>
      </c>
      <c r="BB537" s="9">
        <f t="shared" si="107"/>
        <v>62.954529746715387</v>
      </c>
      <c r="BC537" s="9">
        <f t="shared" si="108"/>
        <v>35.033468917203351</v>
      </c>
      <c r="BD537" s="9">
        <f t="shared" si="109"/>
        <v>92.287630108600723</v>
      </c>
      <c r="BE537" s="16">
        <f t="shared" si="110"/>
        <v>63.660549512902037</v>
      </c>
      <c r="BF537" s="44">
        <f t="shared" si="111"/>
        <v>-2.6476991402592548E-2</v>
      </c>
      <c r="BG537" s="49"/>
      <c r="BH537" s="12">
        <f t="shared" si="112"/>
        <v>-2.9917250706541172E-2</v>
      </c>
      <c r="BI537" s="9">
        <f t="shared" si="113"/>
        <v>67</v>
      </c>
      <c r="BJ537" s="9">
        <f t="shared" si="114"/>
        <v>36.994515783159116</v>
      </c>
      <c r="BK537" s="9"/>
      <c r="BL537" s="47">
        <f t="shared" si="115"/>
        <v>67</v>
      </c>
      <c r="BM537" s="44">
        <f t="shared" si="116"/>
        <v>-2.7751867501267034E-2</v>
      </c>
      <c r="BN537" s="11"/>
      <c r="BO537" s="9"/>
      <c r="BP537" s="11"/>
      <c r="BQ537" s="9"/>
      <c r="BR537" s="43"/>
      <c r="BS537" s="9"/>
      <c r="BT537" s="11"/>
    </row>
    <row r="538" spans="3:72" x14ac:dyDescent="0.2">
      <c r="C538" s="1">
        <v>80</v>
      </c>
      <c r="D538" s="1">
        <v>104.71</v>
      </c>
      <c r="E538" s="1">
        <v>-5103.8999999999996</v>
      </c>
      <c r="F538" s="2">
        <v>78</v>
      </c>
      <c r="G538" s="6">
        <v>3.3000000000000002E-2</v>
      </c>
      <c r="H538" s="2">
        <v>0.42199999999999999</v>
      </c>
      <c r="I538" s="2">
        <v>3500</v>
      </c>
      <c r="J538" s="3">
        <f t="shared" si="77"/>
        <v>58.333333333333336</v>
      </c>
      <c r="K538" s="3">
        <f t="shared" si="78"/>
        <v>366.52</v>
      </c>
      <c r="L538" s="1">
        <v>0.9</v>
      </c>
      <c r="M538" s="1">
        <v>0.76</v>
      </c>
      <c r="N538" s="1">
        <f t="shared" si="79"/>
        <v>0.68400000000000005</v>
      </c>
      <c r="O538" s="40">
        <f t="shared" si="80"/>
        <v>50.175438596491226</v>
      </c>
      <c r="P538" s="40">
        <f t="shared" si="81"/>
        <v>3808.3157894736842</v>
      </c>
      <c r="Q538" s="1">
        <v>11</v>
      </c>
      <c r="R538" s="1">
        <v>4</v>
      </c>
      <c r="S538" s="2">
        <v>2600</v>
      </c>
      <c r="T538" s="3">
        <f t="shared" si="82"/>
        <v>866.66666666666663</v>
      </c>
      <c r="U538" s="7">
        <v>0.20419999999999999</v>
      </c>
      <c r="V538" s="7">
        <f t="shared" si="83"/>
        <v>3.2749326455999997E-2</v>
      </c>
      <c r="W538" s="7">
        <f t="shared" si="84"/>
        <v>1.6693636134473333E-2</v>
      </c>
      <c r="X538" s="40">
        <f t="shared" si="85"/>
        <v>1081.2059482292843</v>
      </c>
      <c r="Y538" s="1">
        <v>0</v>
      </c>
      <c r="Z538" s="1">
        <v>78</v>
      </c>
      <c r="AA538" s="2">
        <v>67</v>
      </c>
      <c r="AB538" s="6">
        <f t="shared" si="86"/>
        <v>0.6511988748177826</v>
      </c>
      <c r="AC538" s="2">
        <v>347.36</v>
      </c>
      <c r="AD538" s="40">
        <f t="shared" si="87"/>
        <v>3367.0033670033663</v>
      </c>
      <c r="AE538" s="1">
        <f t="shared" si="88"/>
        <v>2.4950099800399199</v>
      </c>
      <c r="AF538" s="2">
        <f t="shared" si="89"/>
        <v>11</v>
      </c>
      <c r="AG538" s="9">
        <f t="shared" si="90"/>
        <v>27.445109780439118</v>
      </c>
      <c r="AH538" s="12">
        <f t="shared" si="91"/>
        <v>5.2987923827573495E-2</v>
      </c>
      <c r="AI538" s="12">
        <f t="shared" si="92"/>
        <v>-796452.81187667861</v>
      </c>
      <c r="AJ538" s="42">
        <f t="shared" si="93"/>
        <v>-95.686242243730888</v>
      </c>
      <c r="AK538" s="11">
        <v>0</v>
      </c>
      <c r="AL538" s="9">
        <f t="shared" si="94"/>
        <v>-1075.6575827252991</v>
      </c>
      <c r="AM538" s="11">
        <f t="shared" si="95"/>
        <v>0</v>
      </c>
      <c r="AN538" s="9">
        <f t="shared" si="96"/>
        <v>70.750996552439204</v>
      </c>
      <c r="AO538" s="9"/>
      <c r="AP538" s="9">
        <f t="shared" si="97"/>
        <v>95.91085984945542</v>
      </c>
      <c r="AQ538" s="47">
        <f t="shared" si="98"/>
        <v>69.829957483034732</v>
      </c>
      <c r="AR538" s="15">
        <f t="shared" si="99"/>
        <v>0</v>
      </c>
      <c r="AS538" s="49"/>
      <c r="AT538" s="12">
        <f t="shared" si="100"/>
        <v>-2.5256681874411303E-2</v>
      </c>
      <c r="AU538" s="9">
        <f t="shared" si="101"/>
        <v>44.670094186018531</v>
      </c>
      <c r="AV538" s="9">
        <f t="shared" si="102"/>
        <v>19.510230889002322</v>
      </c>
      <c r="AW538" s="9">
        <f t="shared" si="103"/>
        <v>70.936800796084356</v>
      </c>
      <c r="AX538" s="16">
        <f t="shared" si="104"/>
        <v>45.223515842543335</v>
      </c>
      <c r="AY538" s="44">
        <f t="shared" si="105"/>
        <v>-2.378204170597863E-2</v>
      </c>
      <c r="AZ538" s="49"/>
      <c r="BA538" s="12">
        <f t="shared" si="106"/>
        <v>-2.6476991402592548E-2</v>
      </c>
      <c r="BB538" s="9">
        <f t="shared" si="107"/>
        <v>63.660549512902037</v>
      </c>
      <c r="BC538" s="9">
        <f t="shared" si="108"/>
        <v>37.393842902836212</v>
      </c>
      <c r="BD538" s="9">
        <f t="shared" si="109"/>
        <v>91.072881710187772</v>
      </c>
      <c r="BE538" s="16">
        <f t="shared" si="110"/>
        <v>64.233362306511992</v>
      </c>
      <c r="BF538" s="44">
        <f t="shared" si="111"/>
        <v>-2.4823688259976256E-2</v>
      </c>
      <c r="BG538" s="49"/>
      <c r="BH538" s="12">
        <f t="shared" si="112"/>
        <v>-2.7751867501267034E-2</v>
      </c>
      <c r="BI538" s="9">
        <f t="shared" si="113"/>
        <v>67</v>
      </c>
      <c r="BJ538" s="9">
        <f t="shared" si="114"/>
        <v>39.140571211864703</v>
      </c>
      <c r="BK538" s="9"/>
      <c r="BL538" s="47">
        <f t="shared" si="115"/>
        <v>67</v>
      </c>
      <c r="BM538" s="44">
        <f t="shared" si="116"/>
        <v>-2.5766995486624283E-2</v>
      </c>
      <c r="BN538" s="11"/>
      <c r="BO538" s="9"/>
      <c r="BP538" s="11"/>
      <c r="BQ538" s="9"/>
      <c r="BR538" s="43"/>
      <c r="BS538" s="9"/>
      <c r="BT538" s="11"/>
    </row>
    <row r="539" spans="3:72" x14ac:dyDescent="0.2">
      <c r="C539" s="1">
        <v>80</v>
      </c>
      <c r="D539" s="1">
        <v>104.71</v>
      </c>
      <c r="E539" s="1">
        <v>-5103.8999999999996</v>
      </c>
      <c r="F539" s="2">
        <v>78</v>
      </c>
      <c r="G539" s="6">
        <v>3.3000000000000002E-2</v>
      </c>
      <c r="H539" s="2">
        <v>0.42199999999999999</v>
      </c>
      <c r="I539" s="2">
        <v>3500</v>
      </c>
      <c r="J539" s="3">
        <f t="shared" si="77"/>
        <v>58.333333333333336</v>
      </c>
      <c r="K539" s="3">
        <f t="shared" si="78"/>
        <v>366.52</v>
      </c>
      <c r="L539" s="1">
        <v>0.9</v>
      </c>
      <c r="M539" s="1">
        <v>0.76</v>
      </c>
      <c r="N539" s="1">
        <f t="shared" si="79"/>
        <v>0.68400000000000005</v>
      </c>
      <c r="O539" s="40">
        <f t="shared" si="80"/>
        <v>50.175438596491226</v>
      </c>
      <c r="P539" s="40">
        <f t="shared" si="81"/>
        <v>3808.3157894736842</v>
      </c>
      <c r="Q539" s="1">
        <v>11</v>
      </c>
      <c r="R539" s="1">
        <v>4</v>
      </c>
      <c r="S539" s="2">
        <v>2600</v>
      </c>
      <c r="T539" s="3">
        <f t="shared" si="82"/>
        <v>866.66666666666663</v>
      </c>
      <c r="U539" s="7">
        <v>0.20419999999999999</v>
      </c>
      <c r="V539" s="7">
        <f t="shared" si="83"/>
        <v>3.2749326455999997E-2</v>
      </c>
      <c r="W539" s="7">
        <f t="shared" si="84"/>
        <v>1.6693636134473333E-2</v>
      </c>
      <c r="X539" s="40">
        <f t="shared" si="85"/>
        <v>1081.2059482292843</v>
      </c>
      <c r="Y539" s="1">
        <v>0</v>
      </c>
      <c r="Z539" s="1">
        <v>78</v>
      </c>
      <c r="AA539" s="2">
        <v>67</v>
      </c>
      <c r="AB539" s="6">
        <f t="shared" si="86"/>
        <v>0.6511988748177826</v>
      </c>
      <c r="AC539" s="2">
        <v>347.36</v>
      </c>
      <c r="AD539" s="40">
        <f t="shared" si="87"/>
        <v>3367.0033670033663</v>
      </c>
      <c r="AE539" s="1">
        <f t="shared" si="88"/>
        <v>2.4950099800399199</v>
      </c>
      <c r="AF539" s="2">
        <f t="shared" si="89"/>
        <v>12</v>
      </c>
      <c r="AG539" s="9">
        <f t="shared" si="90"/>
        <v>29.940119760479039</v>
      </c>
      <c r="AH539" s="12">
        <f t="shared" si="91"/>
        <v>4.8787693390366683E-2</v>
      </c>
      <c r="AI539" s="12">
        <f t="shared" si="92"/>
        <v>-749821.50433909101</v>
      </c>
      <c r="AJ539" s="42">
        <f t="shared" si="93"/>
        <v>-93.448495005696813</v>
      </c>
      <c r="AK539" s="11">
        <v>0</v>
      </c>
      <c r="AL539" s="9">
        <f t="shared" si="94"/>
        <v>-1076.097388854379</v>
      </c>
      <c r="AM539" s="11">
        <f t="shared" si="95"/>
        <v>0</v>
      </c>
      <c r="AN539" s="9">
        <f t="shared" si="96"/>
        <v>69.829957483034732</v>
      </c>
      <c r="AO539" s="9"/>
      <c r="AP539" s="9">
        <f t="shared" si="97"/>
        <v>93.638914127805009</v>
      </c>
      <c r="AQ539" s="47">
        <f t="shared" si="98"/>
        <v>69.032472487313626</v>
      </c>
      <c r="AR539" s="15">
        <f t="shared" si="99"/>
        <v>0</v>
      </c>
      <c r="AS539" s="49"/>
      <c r="AT539" s="12">
        <f t="shared" si="100"/>
        <v>-2.378204170597863E-2</v>
      </c>
      <c r="AU539" s="9">
        <f t="shared" si="101"/>
        <v>45.223515842543335</v>
      </c>
      <c r="AV539" s="9">
        <f t="shared" si="102"/>
        <v>21.414559197773052</v>
      </c>
      <c r="AW539" s="9">
        <f t="shared" si="103"/>
        <v>69.988235586863951</v>
      </c>
      <c r="AX539" s="16">
        <f t="shared" si="104"/>
        <v>45.701397392318498</v>
      </c>
      <c r="AY539" s="44">
        <f t="shared" si="105"/>
        <v>-2.2462730837099588E-2</v>
      </c>
      <c r="AZ539" s="49"/>
      <c r="BA539" s="12">
        <f t="shared" si="106"/>
        <v>-2.4823688259976256E-2</v>
      </c>
      <c r="BB539" s="9">
        <f t="shared" si="107"/>
        <v>64.233362306511992</v>
      </c>
      <c r="BC539" s="9">
        <f t="shared" si="108"/>
        <v>39.468642562191377</v>
      </c>
      <c r="BD539" s="9">
        <f t="shared" si="109"/>
        <v>89.857309423240835</v>
      </c>
      <c r="BE539" s="16">
        <f t="shared" si="110"/>
        <v>64.662975992716099</v>
      </c>
      <c r="BF539" s="44">
        <f t="shared" si="111"/>
        <v>-2.330206698528255E-2</v>
      </c>
      <c r="BG539" s="49"/>
      <c r="BH539" s="12">
        <f t="shared" si="112"/>
        <v>-2.5766995486624283E-2</v>
      </c>
      <c r="BI539" s="9">
        <f t="shared" si="113"/>
        <v>67</v>
      </c>
      <c r="BJ539" s="9">
        <f t="shared" si="114"/>
        <v>41.060659363659973</v>
      </c>
      <c r="BK539" s="9"/>
      <c r="BL539" s="47">
        <f t="shared" si="115"/>
        <v>67</v>
      </c>
      <c r="BM539" s="44">
        <f t="shared" si="116"/>
        <v>-2.3991119063691314E-2</v>
      </c>
      <c r="BN539" s="11"/>
      <c r="BO539" s="9"/>
      <c r="BP539" s="11"/>
      <c r="BQ539" s="9"/>
      <c r="BR539" s="43"/>
      <c r="BS539" s="9"/>
      <c r="BT539" s="11"/>
    </row>
    <row r="540" spans="3:72" x14ac:dyDescent="0.2">
      <c r="C540" s="1">
        <v>80</v>
      </c>
      <c r="D540" s="1">
        <v>104.71</v>
      </c>
      <c r="E540" s="1">
        <v>-5103.8999999999996</v>
      </c>
      <c r="F540" s="2">
        <v>78</v>
      </c>
      <c r="G540" s="6">
        <v>3.3000000000000002E-2</v>
      </c>
      <c r="H540" s="2">
        <v>0.42199999999999999</v>
      </c>
      <c r="I540" s="2">
        <v>3500</v>
      </c>
      <c r="J540" s="3">
        <f t="shared" si="77"/>
        <v>58.333333333333336</v>
      </c>
      <c r="K540" s="3">
        <f t="shared" si="78"/>
        <v>366.52</v>
      </c>
      <c r="L540" s="1">
        <v>0.9</v>
      </c>
      <c r="M540" s="1">
        <v>0.76</v>
      </c>
      <c r="N540" s="1">
        <f t="shared" si="79"/>
        <v>0.68400000000000005</v>
      </c>
      <c r="O540" s="40">
        <f t="shared" si="80"/>
        <v>50.175438596491226</v>
      </c>
      <c r="P540" s="40">
        <f t="shared" si="81"/>
        <v>3808.3157894736842</v>
      </c>
      <c r="Q540" s="1">
        <v>11</v>
      </c>
      <c r="R540" s="1">
        <v>4</v>
      </c>
      <c r="S540" s="2">
        <v>2600</v>
      </c>
      <c r="T540" s="3">
        <f t="shared" si="82"/>
        <v>866.66666666666663</v>
      </c>
      <c r="U540" s="7">
        <v>0.20419999999999999</v>
      </c>
      <c r="V540" s="7">
        <f t="shared" si="83"/>
        <v>3.2749326455999997E-2</v>
      </c>
      <c r="W540" s="7">
        <f t="shared" si="84"/>
        <v>1.6693636134473333E-2</v>
      </c>
      <c r="X540" s="40">
        <f t="shared" si="85"/>
        <v>1081.2059482292843</v>
      </c>
      <c r="Y540" s="1">
        <v>0</v>
      </c>
      <c r="Z540" s="1">
        <v>78</v>
      </c>
      <c r="AA540" s="2">
        <v>67</v>
      </c>
      <c r="AB540" s="6">
        <f t="shared" si="86"/>
        <v>0.6511988748177826</v>
      </c>
      <c r="AC540" s="2">
        <v>347.36</v>
      </c>
      <c r="AD540" s="40">
        <f t="shared" si="87"/>
        <v>3367.0033670033663</v>
      </c>
      <c r="AE540" s="1">
        <f t="shared" si="88"/>
        <v>2.4950099800399199</v>
      </c>
      <c r="AF540" s="2">
        <f t="shared" si="89"/>
        <v>13</v>
      </c>
      <c r="AG540" s="9">
        <f t="shared" si="90"/>
        <v>32.43512974051896</v>
      </c>
      <c r="AH540" s="12">
        <f t="shared" si="91"/>
        <v>4.5204441624790245E-2</v>
      </c>
      <c r="AI540" s="12">
        <f t="shared" si="92"/>
        <v>-708354.90287875989</v>
      </c>
      <c r="AJ540" s="42">
        <f t="shared" si="93"/>
        <v>-91.456932070032892</v>
      </c>
      <c r="AK540" s="11">
        <v>0</v>
      </c>
      <c r="AL540" s="9">
        <f t="shared" si="94"/>
        <v>-1076.4725911467526</v>
      </c>
      <c r="AM540" s="11">
        <f t="shared" si="95"/>
        <v>0</v>
      </c>
      <c r="AN540" s="9">
        <f t="shared" si="96"/>
        <v>69.032472487313626</v>
      </c>
      <c r="AO540" s="9"/>
      <c r="AP540" s="9">
        <f t="shared" si="97"/>
        <v>91.62040739344161</v>
      </c>
      <c r="AQ540" s="47">
        <f t="shared" si="98"/>
        <v>68.289332298446482</v>
      </c>
      <c r="AR540" s="15">
        <f t="shared" si="99"/>
        <v>0</v>
      </c>
      <c r="AS540" s="49"/>
      <c r="AT540" s="12">
        <f t="shared" si="100"/>
        <v>-2.2462730837099588E-2</v>
      </c>
      <c r="AU540" s="9">
        <f t="shared" si="101"/>
        <v>45.701397392318498</v>
      </c>
      <c r="AV540" s="9">
        <f t="shared" si="102"/>
        <v>23.11346248619051</v>
      </c>
      <c r="AW540" s="9">
        <f t="shared" si="103"/>
        <v>69.067494035682969</v>
      </c>
      <c r="AX540" s="16">
        <f t="shared" si="104"/>
        <v>46.090478260936742</v>
      </c>
      <c r="AY540" s="44">
        <f t="shared" si="105"/>
        <v>-2.1251285023335485E-2</v>
      </c>
      <c r="AZ540" s="49"/>
      <c r="BA540" s="12">
        <f t="shared" si="106"/>
        <v>-2.330206698528255E-2</v>
      </c>
      <c r="BB540" s="9">
        <f t="shared" si="107"/>
        <v>64.662975992716099</v>
      </c>
      <c r="BC540" s="9">
        <f t="shared" si="108"/>
        <v>41.296879349351627</v>
      </c>
      <c r="BD540" s="9">
        <f t="shared" si="109"/>
        <v>88.664357726940935</v>
      </c>
      <c r="BE540" s="16">
        <f t="shared" si="110"/>
        <v>64.980618538146274</v>
      </c>
      <c r="BF540" s="44">
        <f t="shared" si="111"/>
        <v>-2.1904928684106897E-2</v>
      </c>
      <c r="BG540" s="49"/>
      <c r="BH540" s="12">
        <f t="shared" si="112"/>
        <v>-2.3991119063691314E-2</v>
      </c>
      <c r="BI540" s="9">
        <f t="shared" si="113"/>
        <v>67</v>
      </c>
      <c r="BJ540" s="9">
        <f t="shared" si="114"/>
        <v>42.748677046824064</v>
      </c>
      <c r="BK540" s="9"/>
      <c r="BL540" s="47">
        <f t="shared" si="115"/>
        <v>67</v>
      </c>
      <c r="BM540" s="44">
        <f t="shared" si="116"/>
        <v>-2.2429883032823564E-2</v>
      </c>
      <c r="BN540" s="11"/>
      <c r="BO540" s="9"/>
      <c r="BP540" s="11"/>
      <c r="BQ540" s="9"/>
      <c r="BR540" s="43"/>
      <c r="BS540" s="9"/>
      <c r="BT540" s="11"/>
    </row>
    <row r="541" spans="3:72" x14ac:dyDescent="0.2">
      <c r="C541" s="1">
        <v>80</v>
      </c>
      <c r="D541" s="1">
        <v>104.71</v>
      </c>
      <c r="E541" s="1">
        <v>-5103.8999999999996</v>
      </c>
      <c r="F541" s="2">
        <v>78</v>
      </c>
      <c r="G541" s="6">
        <v>3.3000000000000002E-2</v>
      </c>
      <c r="H541" s="2">
        <v>0.42199999999999999</v>
      </c>
      <c r="I541" s="2">
        <v>3500</v>
      </c>
      <c r="J541" s="3">
        <f t="shared" si="77"/>
        <v>58.333333333333336</v>
      </c>
      <c r="K541" s="3">
        <f t="shared" si="78"/>
        <v>366.52</v>
      </c>
      <c r="L541" s="1">
        <v>0.9</v>
      </c>
      <c r="M541" s="1">
        <v>0.76</v>
      </c>
      <c r="N541" s="1">
        <f t="shared" si="79"/>
        <v>0.68400000000000005</v>
      </c>
      <c r="O541" s="40">
        <f t="shared" si="80"/>
        <v>50.175438596491226</v>
      </c>
      <c r="P541" s="40">
        <f t="shared" si="81"/>
        <v>3808.3157894736842</v>
      </c>
      <c r="Q541" s="1">
        <v>11</v>
      </c>
      <c r="R541" s="1">
        <v>4</v>
      </c>
      <c r="S541" s="2">
        <v>2600</v>
      </c>
      <c r="T541" s="3">
        <f t="shared" si="82"/>
        <v>866.66666666666663</v>
      </c>
      <c r="U541" s="7">
        <v>0.20419999999999999</v>
      </c>
      <c r="V541" s="7">
        <f t="shared" si="83"/>
        <v>3.2749326455999997E-2</v>
      </c>
      <c r="W541" s="7">
        <f t="shared" si="84"/>
        <v>1.6693636134473333E-2</v>
      </c>
      <c r="X541" s="40">
        <f t="shared" si="85"/>
        <v>1081.2059482292843</v>
      </c>
      <c r="Y541" s="1">
        <v>0</v>
      </c>
      <c r="Z541" s="1">
        <v>78</v>
      </c>
      <c r="AA541" s="2">
        <v>67</v>
      </c>
      <c r="AB541" s="6">
        <f t="shared" si="86"/>
        <v>0.6511988748177826</v>
      </c>
      <c r="AC541" s="2">
        <v>347.36</v>
      </c>
      <c r="AD541" s="40">
        <f t="shared" si="87"/>
        <v>3367.0033670033663</v>
      </c>
      <c r="AE541" s="1">
        <f t="shared" si="88"/>
        <v>2.4950099800399199</v>
      </c>
      <c r="AF541" s="2">
        <f t="shared" si="89"/>
        <v>14</v>
      </c>
      <c r="AG541" s="9">
        <f t="shared" si="90"/>
        <v>34.930139720558877</v>
      </c>
      <c r="AH541" s="12">
        <f t="shared" si="91"/>
        <v>4.2111526368408918E-2</v>
      </c>
      <c r="AI541" s="12">
        <f t="shared" si="92"/>
        <v>-669826.40314492956</v>
      </c>
      <c r="AJ541" s="42">
        <f t="shared" si="93"/>
        <v>-89.603881273663561</v>
      </c>
      <c r="AK541" s="11">
        <v>0</v>
      </c>
      <c r="AL541" s="9">
        <f t="shared" si="94"/>
        <v>-1076.7964503032483</v>
      </c>
      <c r="AM541" s="11">
        <f t="shared" si="95"/>
        <v>0</v>
      </c>
      <c r="AN541" s="9">
        <f t="shared" si="96"/>
        <v>68.289332298446482</v>
      </c>
      <c r="AO541" s="9"/>
      <c r="AP541" s="9">
        <f t="shared" si="97"/>
        <v>89.745751725909741</v>
      </c>
      <c r="AQ541" s="47">
        <f t="shared" si="98"/>
        <v>67.546897688399994</v>
      </c>
      <c r="AR541" s="15">
        <f t="shared" si="99"/>
        <v>0</v>
      </c>
      <c r="AS541" s="49"/>
      <c r="AT541" s="12">
        <f t="shared" si="100"/>
        <v>-2.1251285023335485E-2</v>
      </c>
      <c r="AU541" s="9">
        <f t="shared" si="101"/>
        <v>46.090478260936742</v>
      </c>
      <c r="AV541" s="9">
        <f t="shared" si="102"/>
        <v>24.634058833473482</v>
      </c>
      <c r="AW541" s="9">
        <f t="shared" si="103"/>
        <v>68.158642026647854</v>
      </c>
      <c r="AX541" s="16">
        <f t="shared" si="104"/>
        <v>46.396350430060664</v>
      </c>
      <c r="AY541" s="44">
        <f t="shared" si="105"/>
        <v>-2.0127794924017745E-2</v>
      </c>
      <c r="AZ541" s="49"/>
      <c r="BA541" s="12">
        <f t="shared" si="106"/>
        <v>-2.1904928684106897E-2</v>
      </c>
      <c r="BB541" s="9">
        <f t="shared" si="107"/>
        <v>64.980618538146274</v>
      </c>
      <c r="BC541" s="9">
        <f t="shared" si="108"/>
        <v>42.912454772435154</v>
      </c>
      <c r="BD541" s="9">
        <f t="shared" si="109"/>
        <v>87.538003266183665</v>
      </c>
      <c r="BE541" s="16">
        <f t="shared" si="110"/>
        <v>65.22522901930941</v>
      </c>
      <c r="BF541" s="44">
        <f t="shared" si="111"/>
        <v>-2.0636932569059942E-2</v>
      </c>
      <c r="BG541" s="49"/>
      <c r="BH541" s="12">
        <f t="shared" si="112"/>
        <v>-2.2429883032823564E-2</v>
      </c>
      <c r="BI541" s="9">
        <f t="shared" si="113"/>
        <v>67</v>
      </c>
      <c r="BJ541" s="9">
        <f t="shared" si="114"/>
        <v>44.226376222855457</v>
      </c>
      <c r="BK541" s="9"/>
      <c r="BL541" s="47">
        <f t="shared" si="115"/>
        <v>67</v>
      </c>
      <c r="BM541" s="44">
        <f t="shared" si="116"/>
        <v>-2.1063169153334227E-2</v>
      </c>
      <c r="BN541" s="11"/>
      <c r="BO541" s="9"/>
      <c r="BP541" s="11"/>
      <c r="BQ541" s="9"/>
      <c r="BR541" s="43"/>
      <c r="BS541" s="9"/>
      <c r="BT541" s="11"/>
    </row>
    <row r="542" spans="3:72" x14ac:dyDescent="0.2">
      <c r="C542" s="1">
        <v>80</v>
      </c>
      <c r="D542" s="1">
        <v>104.71</v>
      </c>
      <c r="E542" s="1">
        <v>-5103.8999999999996</v>
      </c>
      <c r="F542" s="2">
        <v>78</v>
      </c>
      <c r="G542" s="6">
        <v>3.3000000000000002E-2</v>
      </c>
      <c r="H542" s="2">
        <v>0.42199999999999999</v>
      </c>
      <c r="I542" s="2">
        <v>3500</v>
      </c>
      <c r="J542" s="3">
        <f t="shared" si="77"/>
        <v>58.333333333333336</v>
      </c>
      <c r="K542" s="3">
        <f t="shared" si="78"/>
        <v>366.52</v>
      </c>
      <c r="L542" s="1">
        <v>0.9</v>
      </c>
      <c r="M542" s="1">
        <v>0.76</v>
      </c>
      <c r="N542" s="1">
        <f t="shared" si="79"/>
        <v>0.68400000000000005</v>
      </c>
      <c r="O542" s="40">
        <f t="shared" si="80"/>
        <v>50.175438596491226</v>
      </c>
      <c r="P542" s="40">
        <f t="shared" si="81"/>
        <v>3808.3157894736842</v>
      </c>
      <c r="Q542" s="1">
        <v>11</v>
      </c>
      <c r="R542" s="1">
        <v>4</v>
      </c>
      <c r="S542" s="2">
        <v>2600</v>
      </c>
      <c r="T542" s="3">
        <f t="shared" si="82"/>
        <v>866.66666666666663</v>
      </c>
      <c r="U542" s="7">
        <v>0.20419999999999999</v>
      </c>
      <c r="V542" s="7">
        <f t="shared" si="83"/>
        <v>3.2749326455999997E-2</v>
      </c>
      <c r="W542" s="7">
        <f t="shared" si="84"/>
        <v>1.6693636134473333E-2</v>
      </c>
      <c r="X542" s="40">
        <f t="shared" si="85"/>
        <v>1081.2059482292843</v>
      </c>
      <c r="Y542" s="1">
        <v>0</v>
      </c>
      <c r="Z542" s="1">
        <v>78</v>
      </c>
      <c r="AA542" s="2">
        <v>67</v>
      </c>
      <c r="AB542" s="6">
        <f t="shared" si="86"/>
        <v>0.6511988748177826</v>
      </c>
      <c r="AC542" s="2">
        <v>347.36</v>
      </c>
      <c r="AD542" s="40">
        <f t="shared" si="87"/>
        <v>3367.0033670033663</v>
      </c>
      <c r="AE542" s="1">
        <f t="shared" si="88"/>
        <v>2.4950099800399199</v>
      </c>
      <c r="AF542" s="2">
        <f t="shared" si="89"/>
        <v>15</v>
      </c>
      <c r="AG542" s="9">
        <f t="shared" si="90"/>
        <v>37.425149700598801</v>
      </c>
      <c r="AH542" s="12">
        <f t="shared" si="91"/>
        <v>3.9414745617139001E-2</v>
      </c>
      <c r="AI542" s="12">
        <f t="shared" si="92"/>
        <v>-632816.32926613628</v>
      </c>
      <c r="AJ542" s="42">
        <f t="shared" si="93"/>
        <v>-87.820839738483642</v>
      </c>
      <c r="AK542" s="11">
        <v>0</v>
      </c>
      <c r="AL542" s="9">
        <f t="shared" si="94"/>
        <v>-1077.0788302157137</v>
      </c>
      <c r="AM542" s="11">
        <f t="shared" si="95"/>
        <v>0</v>
      </c>
      <c r="AN542" s="9">
        <f t="shared" si="96"/>
        <v>67.546897688399994</v>
      </c>
      <c r="AO542" s="9"/>
      <c r="AP542" s="9">
        <f t="shared" si="97"/>
        <v>87.945121512248747</v>
      </c>
      <c r="AQ542" s="47">
        <f t="shared" si="98"/>
        <v>66.794574253909403</v>
      </c>
      <c r="AR542" s="15">
        <f t="shared" si="99"/>
        <v>0</v>
      </c>
      <c r="AS542" s="49"/>
      <c r="AT542" s="12">
        <f t="shared" si="100"/>
        <v>-2.0127794924017745E-2</v>
      </c>
      <c r="AU542" s="9">
        <f t="shared" si="101"/>
        <v>46.396350430060664</v>
      </c>
      <c r="AV542" s="9">
        <f t="shared" si="102"/>
        <v>25.998126606211915</v>
      </c>
      <c r="AW542" s="9">
        <f t="shared" si="103"/>
        <v>67.275175229595106</v>
      </c>
      <c r="AX542" s="16">
        <f t="shared" si="104"/>
        <v>46.636650917903509</v>
      </c>
      <c r="AY542" s="44">
        <f t="shared" si="105"/>
        <v>-1.9088430234306217E-2</v>
      </c>
      <c r="AZ542" s="49"/>
      <c r="BA542" s="12">
        <f t="shared" si="106"/>
        <v>-2.0636932569059942E-2</v>
      </c>
      <c r="BB542" s="9">
        <f t="shared" si="107"/>
        <v>65.22522901930941</v>
      </c>
      <c r="BC542" s="9">
        <f t="shared" si="108"/>
        <v>44.346404219774975</v>
      </c>
      <c r="BD542" s="9">
        <f t="shared" si="109"/>
        <v>86.505057864528126</v>
      </c>
      <c r="BE542" s="16">
        <f t="shared" si="110"/>
        <v>65.425731042151554</v>
      </c>
      <c r="BF542" s="44">
        <f t="shared" si="111"/>
        <v>-1.9496125467029363E-2</v>
      </c>
      <c r="BG542" s="49"/>
      <c r="BH542" s="12">
        <f t="shared" si="112"/>
        <v>-2.1063169153334227E-2</v>
      </c>
      <c r="BI542" s="9">
        <f t="shared" si="113"/>
        <v>67</v>
      </c>
      <c r="BJ542" s="9">
        <f t="shared" si="114"/>
        <v>45.528562764430021</v>
      </c>
      <c r="BK542" s="9"/>
      <c r="BL542" s="47">
        <f t="shared" si="115"/>
        <v>67</v>
      </c>
      <c r="BM542" s="44">
        <f t="shared" si="116"/>
        <v>-1.9858785711209082E-2</v>
      </c>
      <c r="BN542" s="11"/>
      <c r="BO542" s="9"/>
      <c r="BP542" s="11"/>
      <c r="BQ542" s="9"/>
      <c r="BR542" s="43"/>
      <c r="BS542" s="9"/>
      <c r="BT542" s="11"/>
    </row>
    <row r="543" spans="3:72" x14ac:dyDescent="0.2">
      <c r="C543" s="1">
        <v>80</v>
      </c>
      <c r="D543" s="1">
        <v>104.71</v>
      </c>
      <c r="E543" s="1">
        <v>-5103.8999999999996</v>
      </c>
      <c r="F543" s="2">
        <v>78</v>
      </c>
      <c r="G543" s="6">
        <v>3.3000000000000002E-2</v>
      </c>
      <c r="H543" s="2">
        <v>0.42199999999999999</v>
      </c>
      <c r="I543" s="2">
        <v>3500</v>
      </c>
      <c r="J543" s="3">
        <f t="shared" si="77"/>
        <v>58.333333333333336</v>
      </c>
      <c r="K543" s="3">
        <f t="shared" si="78"/>
        <v>366.52</v>
      </c>
      <c r="L543" s="1">
        <v>0.9</v>
      </c>
      <c r="M543" s="1">
        <v>0.76</v>
      </c>
      <c r="N543" s="1">
        <f t="shared" si="79"/>
        <v>0.68400000000000005</v>
      </c>
      <c r="O543" s="40">
        <f t="shared" si="80"/>
        <v>50.175438596491226</v>
      </c>
      <c r="P543" s="40">
        <f t="shared" si="81"/>
        <v>3808.3157894736842</v>
      </c>
      <c r="Q543" s="1">
        <v>11</v>
      </c>
      <c r="R543" s="1">
        <v>4</v>
      </c>
      <c r="S543" s="2">
        <v>2600</v>
      </c>
      <c r="T543" s="3">
        <f t="shared" si="82"/>
        <v>866.66666666666663</v>
      </c>
      <c r="U543" s="7">
        <v>0.20419999999999999</v>
      </c>
      <c r="V543" s="7">
        <f t="shared" si="83"/>
        <v>3.2749326455999997E-2</v>
      </c>
      <c r="W543" s="7">
        <f t="shared" si="84"/>
        <v>1.6693636134473333E-2</v>
      </c>
      <c r="X543" s="40">
        <f t="shared" si="85"/>
        <v>1081.2059482292843</v>
      </c>
      <c r="Y543" s="1">
        <v>0</v>
      </c>
      <c r="Z543" s="1">
        <v>78</v>
      </c>
      <c r="AA543" s="2">
        <v>67</v>
      </c>
      <c r="AB543" s="6">
        <f t="shared" si="86"/>
        <v>0.6511988748177826</v>
      </c>
      <c r="AC543" s="2">
        <v>347.36</v>
      </c>
      <c r="AD543" s="40">
        <f t="shared" si="87"/>
        <v>3367.0033670033663</v>
      </c>
      <c r="AE543" s="1">
        <f t="shared" si="88"/>
        <v>2.4950099800399199</v>
      </c>
      <c r="AF543" s="2">
        <f t="shared" si="89"/>
        <v>16</v>
      </c>
      <c r="AG543" s="9">
        <f t="shared" si="90"/>
        <v>39.920159680638719</v>
      </c>
      <c r="AH543" s="12">
        <f t="shared" si="91"/>
        <v>3.7042575496705712E-2</v>
      </c>
      <c r="AI543" s="12">
        <f t="shared" si="92"/>
        <v>-597077.71554499189</v>
      </c>
      <c r="AJ543" s="42">
        <f t="shared" si="93"/>
        <v>-86.096497522434618</v>
      </c>
      <c r="AK543" s="11">
        <v>0</v>
      </c>
      <c r="AL543" s="9">
        <f t="shared" si="94"/>
        <v>-1077.3272201490242</v>
      </c>
      <c r="AM543" s="11">
        <f t="shared" si="95"/>
        <v>0</v>
      </c>
      <c r="AN543" s="9">
        <f t="shared" si="96"/>
        <v>66.794574253909403</v>
      </c>
      <c r="AO543" s="9"/>
      <c r="AP543" s="9">
        <f t="shared" si="97"/>
        <v>86.206269714388952</v>
      </c>
      <c r="AQ543" s="47">
        <f t="shared" si="98"/>
        <v>66.048346378383073</v>
      </c>
      <c r="AR543" s="15">
        <f t="shared" si="99"/>
        <v>0</v>
      </c>
      <c r="AS543" s="49"/>
      <c r="AT543" s="12">
        <f t="shared" si="100"/>
        <v>-1.9088430234306217E-2</v>
      </c>
      <c r="AU543" s="9">
        <f t="shared" si="101"/>
        <v>46.636650917903509</v>
      </c>
      <c r="AV543" s="9">
        <f t="shared" si="102"/>
        <v>27.224955457423956</v>
      </c>
      <c r="AW543" s="9">
        <f t="shared" si="103"/>
        <v>66.436183436488335</v>
      </c>
      <c r="AX543" s="16">
        <f t="shared" si="104"/>
        <v>46.830569446956147</v>
      </c>
      <c r="AY543" s="44">
        <f t="shared" si="105"/>
        <v>-1.8133098529138462E-2</v>
      </c>
      <c r="AZ543" s="49"/>
      <c r="BA543" s="12">
        <f t="shared" si="106"/>
        <v>-1.9496125467029363E-2</v>
      </c>
      <c r="BB543" s="9">
        <f t="shared" si="107"/>
        <v>65.425731042151554</v>
      </c>
      <c r="BC543" s="9">
        <f t="shared" si="108"/>
        <v>45.626198523566728</v>
      </c>
      <c r="BD543" s="9">
        <f t="shared" si="109"/>
        <v>85.569318547338625</v>
      </c>
      <c r="BE543" s="16">
        <f t="shared" si="110"/>
        <v>65.59775853545267</v>
      </c>
      <c r="BF543" s="44">
        <f t="shared" si="111"/>
        <v>-1.8471559506857894E-2</v>
      </c>
      <c r="BG543" s="49"/>
      <c r="BH543" s="12">
        <f t="shared" si="112"/>
        <v>-1.9858785711209082E-2</v>
      </c>
      <c r="BI543" s="9">
        <f t="shared" si="113"/>
        <v>67</v>
      </c>
      <c r="BJ543" s="9">
        <f t="shared" si="114"/>
        <v>46.689264437668101</v>
      </c>
      <c r="BK543" s="9"/>
      <c r="BL543" s="47">
        <f t="shared" si="115"/>
        <v>67</v>
      </c>
      <c r="BM543" s="44">
        <f t="shared" si="116"/>
        <v>-1.8785260657874898E-2</v>
      </c>
      <c r="BN543" s="11"/>
      <c r="BO543" s="9"/>
      <c r="BP543" s="11"/>
      <c r="BQ543" s="9"/>
      <c r="BR543" s="43"/>
      <c r="BS543" s="9"/>
      <c r="BT543" s="11"/>
    </row>
    <row r="544" spans="3:72" x14ac:dyDescent="0.2">
      <c r="C544" s="1">
        <v>80</v>
      </c>
      <c r="D544" s="1">
        <v>104.71</v>
      </c>
      <c r="E544" s="1">
        <v>-5103.8999999999996</v>
      </c>
      <c r="F544" s="2">
        <v>78</v>
      </c>
      <c r="G544" s="6">
        <v>3.3000000000000002E-2</v>
      </c>
      <c r="H544" s="2">
        <v>0.42199999999999999</v>
      </c>
      <c r="I544" s="2">
        <v>3500</v>
      </c>
      <c r="J544" s="3">
        <f t="shared" si="77"/>
        <v>58.333333333333336</v>
      </c>
      <c r="K544" s="3">
        <f t="shared" si="78"/>
        <v>366.52</v>
      </c>
      <c r="L544" s="1">
        <v>0.9</v>
      </c>
      <c r="M544" s="1">
        <v>0.76</v>
      </c>
      <c r="N544" s="1">
        <f t="shared" si="79"/>
        <v>0.68400000000000005</v>
      </c>
      <c r="O544" s="40">
        <f t="shared" si="80"/>
        <v>50.175438596491226</v>
      </c>
      <c r="P544" s="40">
        <f t="shared" si="81"/>
        <v>3808.3157894736842</v>
      </c>
      <c r="Q544" s="1">
        <v>11</v>
      </c>
      <c r="R544" s="1">
        <v>4</v>
      </c>
      <c r="S544" s="2">
        <v>2600</v>
      </c>
      <c r="T544" s="3">
        <f t="shared" si="82"/>
        <v>866.66666666666663</v>
      </c>
      <c r="U544" s="7">
        <v>0.20419999999999999</v>
      </c>
      <c r="V544" s="7">
        <f t="shared" si="83"/>
        <v>3.2749326455999997E-2</v>
      </c>
      <c r="W544" s="7">
        <f t="shared" si="84"/>
        <v>1.6693636134473333E-2</v>
      </c>
      <c r="X544" s="40">
        <f t="shared" si="85"/>
        <v>1081.2059482292843</v>
      </c>
      <c r="Y544" s="1">
        <v>0</v>
      </c>
      <c r="Z544" s="1">
        <v>78</v>
      </c>
      <c r="AA544" s="2">
        <v>67</v>
      </c>
      <c r="AB544" s="6">
        <f t="shared" si="86"/>
        <v>0.6511988748177826</v>
      </c>
      <c r="AC544" s="2">
        <v>347.36</v>
      </c>
      <c r="AD544" s="40">
        <f t="shared" si="87"/>
        <v>3367.0033670033663</v>
      </c>
      <c r="AE544" s="1">
        <f t="shared" si="88"/>
        <v>2.4950099800399199</v>
      </c>
      <c r="AF544" s="2">
        <f t="shared" si="89"/>
        <v>17</v>
      </c>
      <c r="AG544" s="9">
        <f t="shared" si="90"/>
        <v>42.415169660678636</v>
      </c>
      <c r="AH544" s="12">
        <f t="shared" si="91"/>
        <v>3.493973327381892E-2</v>
      </c>
      <c r="AI544" s="12">
        <f t="shared" si="92"/>
        <v>-562972.58115942916</v>
      </c>
      <c r="AJ544" s="42">
        <f t="shared" si="93"/>
        <v>-84.449195677859237</v>
      </c>
      <c r="AK544" s="11">
        <v>0</v>
      </c>
      <c r="AL544" s="9">
        <f t="shared" si="94"/>
        <v>-1077.5474087581827</v>
      </c>
      <c r="AM544" s="11">
        <f t="shared" si="95"/>
        <v>0</v>
      </c>
      <c r="AN544" s="9">
        <f t="shared" si="96"/>
        <v>66.048346378383073</v>
      </c>
      <c r="AO544" s="9"/>
      <c r="AP544" s="9">
        <f t="shared" si="97"/>
        <v>84.546858474758892</v>
      </c>
      <c r="AQ544" s="47">
        <f t="shared" si="98"/>
        <v>65.329081543331966</v>
      </c>
      <c r="AR544" s="15">
        <f t="shared" si="99"/>
        <v>0</v>
      </c>
      <c r="AS544" s="49"/>
      <c r="AT544" s="12">
        <f t="shared" si="100"/>
        <v>-1.8133098529138462E-2</v>
      </c>
      <c r="AU544" s="9">
        <f t="shared" si="101"/>
        <v>46.830569446956147</v>
      </c>
      <c r="AV544" s="9">
        <f t="shared" si="102"/>
        <v>28.332057350580328</v>
      </c>
      <c r="AW544" s="9">
        <f t="shared" si="103"/>
        <v>65.653312924783535</v>
      </c>
      <c r="AX544" s="16">
        <f t="shared" si="104"/>
        <v>46.992685137681931</v>
      </c>
      <c r="AY544" s="44">
        <f t="shared" si="105"/>
        <v>-1.7259087242039815E-2</v>
      </c>
      <c r="AZ544" s="49"/>
      <c r="BA544" s="12">
        <f t="shared" si="106"/>
        <v>-1.8471559506857894E-2</v>
      </c>
      <c r="BB544" s="9">
        <f t="shared" si="107"/>
        <v>65.59775853545267</v>
      </c>
      <c r="BC544" s="9">
        <f t="shared" si="108"/>
        <v>46.775015057625289</v>
      </c>
      <c r="BD544" s="9">
        <f t="shared" si="109"/>
        <v>84.72032568706301</v>
      </c>
      <c r="BE544" s="16">
        <f t="shared" si="110"/>
        <v>65.747670372344146</v>
      </c>
      <c r="BF544" s="44">
        <f t="shared" si="111"/>
        <v>-1.7547679372085224E-2</v>
      </c>
      <c r="BG544" s="49"/>
      <c r="BH544" s="12">
        <f t="shared" si="112"/>
        <v>-1.8785260657874898E-2</v>
      </c>
      <c r="BI544" s="9">
        <f t="shared" si="113"/>
        <v>67</v>
      </c>
      <c r="BJ544" s="9">
        <f t="shared" si="114"/>
        <v>47.734994570718442</v>
      </c>
      <c r="BK544" s="9"/>
      <c r="BL544" s="47">
        <f t="shared" si="115"/>
        <v>67</v>
      </c>
      <c r="BM544" s="44">
        <f t="shared" si="116"/>
        <v>-1.7818071997136437E-2</v>
      </c>
      <c r="BN544" s="11"/>
      <c r="BO544" s="9"/>
      <c r="BP544" s="11"/>
      <c r="BQ544" s="9"/>
      <c r="BR544" s="43"/>
      <c r="BS544" s="9"/>
      <c r="BT544" s="11"/>
    </row>
    <row r="545" spans="3:72" x14ac:dyDescent="0.2">
      <c r="C545" s="1">
        <v>80</v>
      </c>
      <c r="D545" s="1">
        <v>104.71</v>
      </c>
      <c r="E545" s="1">
        <v>-5103.8999999999996</v>
      </c>
      <c r="F545" s="2">
        <v>78</v>
      </c>
      <c r="G545" s="6">
        <v>3.3000000000000002E-2</v>
      </c>
      <c r="H545" s="2">
        <v>0.42199999999999999</v>
      </c>
      <c r="I545" s="2">
        <v>3500</v>
      </c>
      <c r="J545" s="3">
        <f t="shared" si="77"/>
        <v>58.333333333333336</v>
      </c>
      <c r="K545" s="3">
        <f t="shared" si="78"/>
        <v>366.52</v>
      </c>
      <c r="L545" s="1">
        <v>0.9</v>
      </c>
      <c r="M545" s="1">
        <v>0.76</v>
      </c>
      <c r="N545" s="1">
        <f t="shared" si="79"/>
        <v>0.68400000000000005</v>
      </c>
      <c r="O545" s="40">
        <f t="shared" si="80"/>
        <v>50.175438596491226</v>
      </c>
      <c r="P545" s="40">
        <f t="shared" si="81"/>
        <v>3808.3157894736842</v>
      </c>
      <c r="Q545" s="1">
        <v>11</v>
      </c>
      <c r="R545" s="1">
        <v>4</v>
      </c>
      <c r="S545" s="2">
        <v>2600</v>
      </c>
      <c r="T545" s="3">
        <f t="shared" si="82"/>
        <v>866.66666666666663</v>
      </c>
      <c r="U545" s="7">
        <v>0.20419999999999999</v>
      </c>
      <c r="V545" s="7">
        <f t="shared" si="83"/>
        <v>3.2749326455999997E-2</v>
      </c>
      <c r="W545" s="7">
        <f t="shared" si="84"/>
        <v>1.6693636134473333E-2</v>
      </c>
      <c r="X545" s="40">
        <f t="shared" si="85"/>
        <v>1081.2059482292843</v>
      </c>
      <c r="Y545" s="1">
        <v>0</v>
      </c>
      <c r="Z545" s="1">
        <v>78</v>
      </c>
      <c r="AA545" s="2">
        <v>67</v>
      </c>
      <c r="AB545" s="6">
        <f t="shared" si="86"/>
        <v>0.6511988748177826</v>
      </c>
      <c r="AC545" s="2">
        <v>347.36</v>
      </c>
      <c r="AD545" s="40">
        <f t="shared" si="87"/>
        <v>3367.0033670033663</v>
      </c>
      <c r="AE545" s="1">
        <f t="shared" si="88"/>
        <v>2.4950099800399199</v>
      </c>
      <c r="AF545" s="2">
        <f t="shared" si="89"/>
        <v>18</v>
      </c>
      <c r="AG545" s="9">
        <f t="shared" si="90"/>
        <v>44.91017964071856</v>
      </c>
      <c r="AH545" s="12">
        <f t="shared" si="91"/>
        <v>3.3062815088633332E-2</v>
      </c>
      <c r="AI545" s="12">
        <f t="shared" si="92"/>
        <v>-530907.10105133476</v>
      </c>
      <c r="AJ545" s="42">
        <f t="shared" si="93"/>
        <v>-82.899307544950716</v>
      </c>
      <c r="AK545" s="11">
        <v>0</v>
      </c>
      <c r="AL545" s="9">
        <f t="shared" si="94"/>
        <v>-1077.7439408613536</v>
      </c>
      <c r="AM545" s="11">
        <f t="shared" si="95"/>
        <v>0</v>
      </c>
      <c r="AN545" s="9">
        <f t="shared" si="96"/>
        <v>65.329081543331966</v>
      </c>
      <c r="AO545" s="9"/>
      <c r="AP545" s="9">
        <f t="shared" si="97"/>
        <v>82.986759524277531</v>
      </c>
      <c r="AQ545" s="47">
        <f t="shared" si="98"/>
        <v>64.650363118627496</v>
      </c>
      <c r="AR545" s="15">
        <f t="shared" si="99"/>
        <v>0</v>
      </c>
      <c r="AS545" s="49"/>
      <c r="AT545" s="12">
        <f t="shared" si="100"/>
        <v>-1.7259087242039815E-2</v>
      </c>
      <c r="AU545" s="9">
        <f t="shared" si="101"/>
        <v>46.992685137681931</v>
      </c>
      <c r="AV545" s="9">
        <f t="shared" si="102"/>
        <v>29.335007156736363</v>
      </c>
      <c r="AW545" s="9">
        <f t="shared" si="103"/>
        <v>64.928569235749251</v>
      </c>
      <c r="AX545" s="16">
        <f t="shared" si="104"/>
        <v>47.131788196242809</v>
      </c>
      <c r="AY545" s="44">
        <f t="shared" si="105"/>
        <v>-1.6460121282770076E-2</v>
      </c>
      <c r="AZ545" s="49"/>
      <c r="BA545" s="12">
        <f t="shared" si="106"/>
        <v>-1.7547679372085224E-2</v>
      </c>
      <c r="BB545" s="9">
        <f t="shared" si="107"/>
        <v>65.747670372344146</v>
      </c>
      <c r="BC545" s="9">
        <f t="shared" si="108"/>
        <v>47.811786274276827</v>
      </c>
      <c r="BD545" s="9">
        <f t="shared" si="109"/>
        <v>83.94370714945353</v>
      </c>
      <c r="BE545" s="16">
        <f t="shared" si="110"/>
        <v>65.877746711865171</v>
      </c>
      <c r="BF545" s="44">
        <f t="shared" si="111"/>
        <v>-1.6709083470337342E-2</v>
      </c>
      <c r="BG545" s="49"/>
      <c r="BH545" s="12">
        <f t="shared" si="112"/>
        <v>-1.7818071997136437E-2</v>
      </c>
      <c r="BI545" s="9">
        <f t="shared" si="113"/>
        <v>67</v>
      </c>
      <c r="BJ545" s="9">
        <f t="shared" si="114"/>
        <v>48.684146474421226</v>
      </c>
      <c r="BK545" s="9"/>
      <c r="BL545" s="47">
        <f t="shared" si="115"/>
        <v>67</v>
      </c>
      <c r="BM545" s="44">
        <f t="shared" si="116"/>
        <v>-1.6940207881370857E-2</v>
      </c>
      <c r="BN545" s="11"/>
      <c r="BO545" s="9"/>
      <c r="BP545" s="11"/>
      <c r="BQ545" s="9"/>
      <c r="BR545" s="43"/>
      <c r="BS545" s="9"/>
      <c r="BT545" s="11"/>
    </row>
    <row r="546" spans="3:72" x14ac:dyDescent="0.2">
      <c r="C546" s="1">
        <v>80</v>
      </c>
      <c r="D546" s="1">
        <v>104.71</v>
      </c>
      <c r="E546" s="1">
        <v>-5103.8999999999996</v>
      </c>
      <c r="F546" s="2">
        <v>78</v>
      </c>
      <c r="G546" s="6">
        <v>3.3000000000000002E-2</v>
      </c>
      <c r="H546" s="2">
        <v>0.42199999999999999</v>
      </c>
      <c r="I546" s="2">
        <v>3500</v>
      </c>
      <c r="J546" s="3">
        <f t="shared" si="77"/>
        <v>58.333333333333336</v>
      </c>
      <c r="K546" s="3">
        <f t="shared" si="78"/>
        <v>366.52</v>
      </c>
      <c r="L546" s="1">
        <v>0.9</v>
      </c>
      <c r="M546" s="1">
        <v>0.76</v>
      </c>
      <c r="N546" s="1">
        <f t="shared" si="79"/>
        <v>0.68400000000000005</v>
      </c>
      <c r="O546" s="40">
        <f t="shared" si="80"/>
        <v>50.175438596491226</v>
      </c>
      <c r="P546" s="40">
        <f t="shared" si="81"/>
        <v>3808.3157894736842</v>
      </c>
      <c r="Q546" s="1">
        <v>11</v>
      </c>
      <c r="R546" s="1">
        <v>4</v>
      </c>
      <c r="S546" s="2">
        <v>2600</v>
      </c>
      <c r="T546" s="3">
        <f t="shared" si="82"/>
        <v>866.66666666666663</v>
      </c>
      <c r="U546" s="7">
        <v>0.20419999999999999</v>
      </c>
      <c r="V546" s="7">
        <f t="shared" si="83"/>
        <v>3.2749326455999997E-2</v>
      </c>
      <c r="W546" s="7">
        <f t="shared" si="84"/>
        <v>1.6693636134473333E-2</v>
      </c>
      <c r="X546" s="40">
        <f t="shared" si="85"/>
        <v>1081.2059482292843</v>
      </c>
      <c r="Y546" s="1">
        <v>0</v>
      </c>
      <c r="Z546" s="1">
        <v>78</v>
      </c>
      <c r="AA546" s="2">
        <v>67</v>
      </c>
      <c r="AB546" s="6">
        <f t="shared" si="86"/>
        <v>0.6511988748177826</v>
      </c>
      <c r="AC546" s="2">
        <v>347.36</v>
      </c>
      <c r="AD546" s="40">
        <f t="shared" si="87"/>
        <v>3367.0033670033663</v>
      </c>
      <c r="AE546" s="1">
        <f t="shared" si="88"/>
        <v>2.4950099800399199</v>
      </c>
      <c r="AF546" s="2">
        <f t="shared" si="89"/>
        <v>19</v>
      </c>
      <c r="AG546" s="9">
        <f t="shared" si="90"/>
        <v>47.405189620758478</v>
      </c>
      <c r="AH546" s="12">
        <f t="shared" si="91"/>
        <v>3.1377268021367213E-2</v>
      </c>
      <c r="AI546" s="12">
        <f t="shared" si="92"/>
        <v>-501063.51826944016</v>
      </c>
      <c r="AJ546" s="42">
        <f t="shared" si="93"/>
        <v>-81.456140469583445</v>
      </c>
      <c r="AK546" s="11">
        <v>0</v>
      </c>
      <c r="AL546" s="9">
        <f t="shared" si="94"/>
        <v>-1077.9204344947671</v>
      </c>
      <c r="AM546" s="11">
        <f t="shared" si="95"/>
        <v>0</v>
      </c>
      <c r="AN546" s="9">
        <f t="shared" si="96"/>
        <v>64.650363118627496</v>
      </c>
      <c r="AO546" s="9"/>
      <c r="AP546" s="9">
        <f t="shared" si="97"/>
        <v>81.53490310546222</v>
      </c>
      <c r="AQ546" s="47">
        <f t="shared" si="98"/>
        <v>64.016328183077533</v>
      </c>
      <c r="AR546" s="15">
        <f t="shared" si="99"/>
        <v>0</v>
      </c>
      <c r="AS546" s="49"/>
      <c r="AT546" s="12">
        <f t="shared" si="100"/>
        <v>-1.6460121282770076E-2</v>
      </c>
      <c r="AU546" s="9">
        <f t="shared" si="101"/>
        <v>47.131788196242809</v>
      </c>
      <c r="AV546" s="9">
        <f t="shared" si="102"/>
        <v>30.247248209408085</v>
      </c>
      <c r="AW546" s="9">
        <f t="shared" si="103"/>
        <v>64.257703278886027</v>
      </c>
      <c r="AX546" s="16">
        <f t="shared" si="104"/>
        <v>47.252475744147056</v>
      </c>
      <c r="AY546" s="44">
        <f t="shared" si="105"/>
        <v>-1.5728018850237387E-2</v>
      </c>
      <c r="AZ546" s="49"/>
      <c r="BA546" s="12">
        <f t="shared" si="106"/>
        <v>-1.6709083470337342E-2</v>
      </c>
      <c r="BB546" s="9">
        <f t="shared" si="107"/>
        <v>65.877746711865171</v>
      </c>
      <c r="BC546" s="9">
        <f t="shared" si="108"/>
        <v>48.751831629221947</v>
      </c>
      <c r="BD546" s="9">
        <f t="shared" si="109"/>
        <v>83.227369116016135</v>
      </c>
      <c r="BE546" s="16">
        <f t="shared" si="110"/>
        <v>65.989600372619037</v>
      </c>
      <c r="BF546" s="44">
        <f t="shared" si="111"/>
        <v>-1.5943094626539724E-2</v>
      </c>
      <c r="BG546" s="49"/>
      <c r="BH546" s="12">
        <f t="shared" si="112"/>
        <v>-1.6940207881370857E-2</v>
      </c>
      <c r="BI546" s="9">
        <f t="shared" si="113"/>
        <v>67</v>
      </c>
      <c r="BJ546" s="9">
        <f t="shared" si="114"/>
        <v>49.549336006333235</v>
      </c>
      <c r="BK546" s="9"/>
      <c r="BL546" s="47">
        <f t="shared" si="115"/>
        <v>67</v>
      </c>
      <c r="BM546" s="44">
        <f t="shared" si="116"/>
        <v>-1.6139999990053805E-2</v>
      </c>
      <c r="BN546" s="11"/>
      <c r="BO546" s="9"/>
      <c r="BP546" s="11"/>
      <c r="BQ546" s="9"/>
      <c r="BR546" s="43"/>
      <c r="BS546" s="9"/>
      <c r="BT546" s="11"/>
    </row>
    <row r="547" spans="3:72" x14ac:dyDescent="0.2">
      <c r="C547" s="1">
        <v>80</v>
      </c>
      <c r="D547" s="1">
        <v>104.71</v>
      </c>
      <c r="E547" s="1">
        <v>-5103.8999999999996</v>
      </c>
      <c r="F547" s="2">
        <v>78</v>
      </c>
      <c r="G547" s="6">
        <v>3.3000000000000002E-2</v>
      </c>
      <c r="H547" s="2">
        <v>0.42199999999999999</v>
      </c>
      <c r="I547" s="2">
        <v>3500</v>
      </c>
      <c r="J547" s="3">
        <f t="shared" si="77"/>
        <v>58.333333333333336</v>
      </c>
      <c r="K547" s="3">
        <f t="shared" si="78"/>
        <v>366.52</v>
      </c>
      <c r="L547" s="1">
        <v>0.9</v>
      </c>
      <c r="M547" s="1">
        <v>0.76</v>
      </c>
      <c r="N547" s="1">
        <f t="shared" si="79"/>
        <v>0.68400000000000005</v>
      </c>
      <c r="O547" s="40">
        <f t="shared" si="80"/>
        <v>50.175438596491226</v>
      </c>
      <c r="P547" s="40">
        <f t="shared" si="81"/>
        <v>3808.3157894736842</v>
      </c>
      <c r="Q547" s="1">
        <v>11</v>
      </c>
      <c r="R547" s="1">
        <v>4</v>
      </c>
      <c r="S547" s="2">
        <v>2600</v>
      </c>
      <c r="T547" s="3">
        <f t="shared" si="82"/>
        <v>866.66666666666663</v>
      </c>
      <c r="U547" s="7">
        <v>0.20419999999999999</v>
      </c>
      <c r="V547" s="7">
        <f t="shared" si="83"/>
        <v>3.2749326455999997E-2</v>
      </c>
      <c r="W547" s="7">
        <f t="shared" si="84"/>
        <v>1.6693636134473333E-2</v>
      </c>
      <c r="X547" s="40">
        <f t="shared" si="85"/>
        <v>1081.2059482292843</v>
      </c>
      <c r="Y547" s="1">
        <v>0</v>
      </c>
      <c r="Z547" s="1">
        <v>78</v>
      </c>
      <c r="AA547" s="2">
        <v>67</v>
      </c>
      <c r="AB547" s="6">
        <f t="shared" si="86"/>
        <v>0.6511988748177826</v>
      </c>
      <c r="AC547" s="2">
        <v>347.36</v>
      </c>
      <c r="AD547" s="40">
        <f t="shared" si="87"/>
        <v>3367.0033670033663</v>
      </c>
      <c r="AE547" s="1">
        <f t="shared" si="88"/>
        <v>2.4950099800399199</v>
      </c>
      <c r="AF547" s="2">
        <f t="shared" si="89"/>
        <v>20</v>
      </c>
      <c r="AG547" s="9">
        <f t="shared" si="90"/>
        <v>49.900199600798402</v>
      </c>
      <c r="AH547" s="12">
        <f t="shared" si="91"/>
        <v>2.985524341902895E-2</v>
      </c>
      <c r="AI547" s="12">
        <f t="shared" si="92"/>
        <v>-473387.7299158962</v>
      </c>
      <c r="AJ547" s="42">
        <f t="shared" si="93"/>
        <v>-80.117351307548006</v>
      </c>
      <c r="AK547" s="11">
        <v>0</v>
      </c>
      <c r="AL547" s="9">
        <f t="shared" si="94"/>
        <v>-1078.0798056908777</v>
      </c>
      <c r="AM547" s="11">
        <f t="shared" si="95"/>
        <v>0</v>
      </c>
      <c r="AN547" s="9">
        <f t="shared" si="96"/>
        <v>64.016328183077533</v>
      </c>
      <c r="AO547" s="9"/>
      <c r="AP547" s="9">
        <f t="shared" si="97"/>
        <v>80.188658152316762</v>
      </c>
      <c r="AQ547" s="47">
        <f t="shared" si="98"/>
        <v>63.424805713386284</v>
      </c>
      <c r="AR547" s="15">
        <f t="shared" si="99"/>
        <v>0</v>
      </c>
      <c r="AS547" s="49"/>
      <c r="AT547" s="12">
        <f t="shared" si="100"/>
        <v>-1.5728018850237387E-2</v>
      </c>
      <c r="AU547" s="9">
        <f t="shared" si="101"/>
        <v>47.252475744147056</v>
      </c>
      <c r="AV547" s="9">
        <f t="shared" si="102"/>
        <v>31.080145774907823</v>
      </c>
      <c r="AW547" s="9">
        <f t="shared" si="103"/>
        <v>63.634411941177817</v>
      </c>
      <c r="AX547" s="16">
        <f t="shared" si="104"/>
        <v>47.357278858042818</v>
      </c>
      <c r="AY547" s="44">
        <f t="shared" si="105"/>
        <v>-1.5054609262733365E-2</v>
      </c>
      <c r="AZ547" s="49"/>
      <c r="BA547" s="12">
        <f t="shared" si="106"/>
        <v>-1.5943094626539724E-2</v>
      </c>
      <c r="BB547" s="9">
        <f t="shared" si="107"/>
        <v>65.989600372619037</v>
      </c>
      <c r="BC547" s="9">
        <f t="shared" si="108"/>
        <v>49.607664175588276</v>
      </c>
      <c r="BD547" s="9">
        <f t="shared" si="109"/>
        <v>82.563161337063789</v>
      </c>
      <c r="BE547" s="16">
        <f t="shared" si="110"/>
        <v>66.085412756326036</v>
      </c>
      <c r="BF547" s="44">
        <f t="shared" si="111"/>
        <v>-1.5240157166841104E-2</v>
      </c>
      <c r="BG547" s="49"/>
      <c r="BH547" s="12">
        <f t="shared" si="112"/>
        <v>-1.6139999990053805E-2</v>
      </c>
      <c r="BI547" s="9">
        <f t="shared" si="113"/>
        <v>67</v>
      </c>
      <c r="BJ547" s="9">
        <f t="shared" si="114"/>
        <v>50.340054271750752</v>
      </c>
      <c r="BK547" s="9"/>
      <c r="BL547" s="47">
        <f t="shared" si="115"/>
        <v>67</v>
      </c>
      <c r="BM547" s="44">
        <f t="shared" si="116"/>
        <v>-1.5408670064693614E-2</v>
      </c>
      <c r="BN547" s="11"/>
      <c r="BO547" s="9"/>
      <c r="BP547" s="11"/>
      <c r="BQ547" s="9"/>
      <c r="BR547" s="43"/>
      <c r="BS547" s="9"/>
      <c r="BT547" s="11"/>
    </row>
    <row r="548" spans="3:72" x14ac:dyDescent="0.2">
      <c r="C548" s="1">
        <v>80</v>
      </c>
      <c r="D548" s="1">
        <v>104.71</v>
      </c>
      <c r="E548" s="1">
        <v>-5103.8999999999996</v>
      </c>
      <c r="F548" s="2">
        <v>78</v>
      </c>
      <c r="G548" s="6">
        <v>3.3000000000000002E-2</v>
      </c>
      <c r="H548" s="2">
        <v>0.42199999999999999</v>
      </c>
      <c r="I548" s="2">
        <v>3500</v>
      </c>
      <c r="J548" s="3">
        <f t="shared" si="77"/>
        <v>58.333333333333336</v>
      </c>
      <c r="K548" s="3">
        <f t="shared" si="78"/>
        <v>366.52</v>
      </c>
      <c r="L548" s="1">
        <v>0.9</v>
      </c>
      <c r="M548" s="1">
        <v>0.76</v>
      </c>
      <c r="N548" s="1">
        <f t="shared" si="79"/>
        <v>0.68400000000000005</v>
      </c>
      <c r="O548" s="40">
        <f t="shared" si="80"/>
        <v>50.175438596491226</v>
      </c>
      <c r="P548" s="40">
        <f t="shared" si="81"/>
        <v>3808.3157894736842</v>
      </c>
      <c r="Q548" s="1">
        <v>11</v>
      </c>
      <c r="R548" s="1">
        <v>4</v>
      </c>
      <c r="S548" s="2">
        <v>2600</v>
      </c>
      <c r="T548" s="3">
        <f t="shared" si="82"/>
        <v>866.66666666666663</v>
      </c>
      <c r="U548" s="7">
        <v>0.20419999999999999</v>
      </c>
      <c r="V548" s="7">
        <f t="shared" si="83"/>
        <v>3.2749326455999997E-2</v>
      </c>
      <c r="W548" s="7">
        <f t="shared" si="84"/>
        <v>1.6693636134473333E-2</v>
      </c>
      <c r="X548" s="40">
        <f t="shared" si="85"/>
        <v>1081.2059482292843</v>
      </c>
      <c r="Y548" s="1">
        <v>0</v>
      </c>
      <c r="Z548" s="1">
        <v>78</v>
      </c>
      <c r="AA548" s="2">
        <v>67</v>
      </c>
      <c r="AB548" s="6">
        <f t="shared" si="86"/>
        <v>0.6511988748177826</v>
      </c>
      <c r="AC548" s="2">
        <v>347.36</v>
      </c>
      <c r="AD548" s="40">
        <f t="shared" si="87"/>
        <v>3367.0033670033663</v>
      </c>
      <c r="AE548" s="1">
        <f t="shared" si="88"/>
        <v>2.4950099800399199</v>
      </c>
      <c r="AF548" s="2">
        <f t="shared" si="89"/>
        <v>21</v>
      </c>
      <c r="AG548" s="9">
        <f t="shared" si="90"/>
        <v>52.395209580838319</v>
      </c>
      <c r="AH548" s="12">
        <f t="shared" si="91"/>
        <v>2.8474046093229382E-2</v>
      </c>
      <c r="AI548" s="12">
        <f t="shared" si="92"/>
        <v>-447691.60492128856</v>
      </c>
      <c r="AJ548" s="42">
        <f t="shared" si="93"/>
        <v>-78.873975206745442</v>
      </c>
      <c r="AK548" s="11">
        <v>0</v>
      </c>
      <c r="AL548" s="9">
        <f t="shared" si="94"/>
        <v>-1078.2244308628624</v>
      </c>
      <c r="AM548" s="11">
        <f t="shared" si="95"/>
        <v>0</v>
      </c>
      <c r="AN548" s="9">
        <f t="shared" si="96"/>
        <v>63.424805713386284</v>
      </c>
      <c r="AO548" s="9"/>
      <c r="AP548" s="9">
        <f t="shared" si="97"/>
        <v>78.938836910818992</v>
      </c>
      <c r="AQ548" s="47">
        <f t="shared" si="98"/>
        <v>62.87131005547554</v>
      </c>
      <c r="AR548" s="15">
        <f t="shared" si="99"/>
        <v>0</v>
      </c>
      <c r="AS548" s="49"/>
      <c r="AT548" s="12">
        <f t="shared" si="100"/>
        <v>-1.5054609262733365E-2</v>
      </c>
      <c r="AU548" s="9">
        <f t="shared" si="101"/>
        <v>47.357278858042818</v>
      </c>
      <c r="AV548" s="9">
        <f t="shared" si="102"/>
        <v>31.843247660610103</v>
      </c>
      <c r="AW548" s="9">
        <f t="shared" si="103"/>
        <v>63.052999188039777</v>
      </c>
      <c r="AX548" s="16">
        <f t="shared" si="104"/>
        <v>47.44812342432494</v>
      </c>
      <c r="AY548" s="44">
        <f t="shared" si="105"/>
        <v>-1.443284305757964E-2</v>
      </c>
      <c r="AZ548" s="49"/>
      <c r="BA548" s="12">
        <f t="shared" si="106"/>
        <v>-1.5240157166841104E-2</v>
      </c>
      <c r="BB548" s="9">
        <f t="shared" si="107"/>
        <v>66.085412756326036</v>
      </c>
      <c r="BC548" s="9">
        <f t="shared" si="108"/>
        <v>50.389692426329077</v>
      </c>
      <c r="BD548" s="9">
        <f t="shared" si="109"/>
        <v>81.945940595138978</v>
      </c>
      <c r="BE548" s="16">
        <f t="shared" si="110"/>
        <v>66.167816510734028</v>
      </c>
      <c r="BF548" s="44">
        <f t="shared" si="111"/>
        <v>-1.4593079246599729E-2</v>
      </c>
      <c r="BG548" s="49"/>
      <c r="BH548" s="12">
        <f t="shared" si="112"/>
        <v>-1.5408670064693614E-2</v>
      </c>
      <c r="BI548" s="9">
        <f t="shared" si="113"/>
        <v>67</v>
      </c>
      <c r="BJ548" s="9">
        <f t="shared" si="114"/>
        <v>51.064392858246954</v>
      </c>
      <c r="BK548" s="9"/>
      <c r="BL548" s="47">
        <f t="shared" si="115"/>
        <v>67</v>
      </c>
      <c r="BM548" s="44">
        <f t="shared" si="116"/>
        <v>-1.4738734251186051E-2</v>
      </c>
      <c r="BN548" s="11"/>
      <c r="BO548" s="9"/>
      <c r="BP548" s="11"/>
      <c r="BQ548" s="9"/>
      <c r="BR548" s="43"/>
      <c r="BS548" s="9"/>
      <c r="BT548" s="11"/>
    </row>
    <row r="549" spans="3:72" x14ac:dyDescent="0.2">
      <c r="C549" s="1">
        <v>80</v>
      </c>
      <c r="D549" s="1">
        <v>104.71</v>
      </c>
      <c r="E549" s="1">
        <v>-5103.8999999999996</v>
      </c>
      <c r="F549" s="2">
        <v>78</v>
      </c>
      <c r="G549" s="6">
        <v>3.3000000000000002E-2</v>
      </c>
      <c r="H549" s="2">
        <v>0.42199999999999999</v>
      </c>
      <c r="I549" s="2">
        <v>3500</v>
      </c>
      <c r="J549" s="3">
        <f t="shared" si="77"/>
        <v>58.333333333333336</v>
      </c>
      <c r="K549" s="3">
        <f t="shared" si="78"/>
        <v>366.52</v>
      </c>
      <c r="L549" s="1">
        <v>0.9</v>
      </c>
      <c r="M549" s="1">
        <v>0.76</v>
      </c>
      <c r="N549" s="1">
        <f t="shared" si="79"/>
        <v>0.68400000000000005</v>
      </c>
      <c r="O549" s="40">
        <f t="shared" si="80"/>
        <v>50.175438596491226</v>
      </c>
      <c r="P549" s="40">
        <f t="shared" si="81"/>
        <v>3808.3157894736842</v>
      </c>
      <c r="Q549" s="1">
        <v>11</v>
      </c>
      <c r="R549" s="1">
        <v>4</v>
      </c>
      <c r="S549" s="2">
        <v>2600</v>
      </c>
      <c r="T549" s="3">
        <f t="shared" si="82"/>
        <v>866.66666666666663</v>
      </c>
      <c r="U549" s="7">
        <v>0.20419999999999999</v>
      </c>
      <c r="V549" s="7">
        <f t="shared" si="83"/>
        <v>3.2749326455999997E-2</v>
      </c>
      <c r="W549" s="7">
        <f t="shared" si="84"/>
        <v>1.6693636134473333E-2</v>
      </c>
      <c r="X549" s="40">
        <f t="shared" si="85"/>
        <v>1081.2059482292843</v>
      </c>
      <c r="Y549" s="1">
        <v>0</v>
      </c>
      <c r="Z549" s="1">
        <v>78</v>
      </c>
      <c r="AA549" s="2">
        <v>67</v>
      </c>
      <c r="AB549" s="6">
        <f t="shared" si="86"/>
        <v>0.6511988748177826</v>
      </c>
      <c r="AC549" s="2">
        <v>347.36</v>
      </c>
      <c r="AD549" s="40">
        <f t="shared" si="87"/>
        <v>3367.0033670033663</v>
      </c>
      <c r="AE549" s="1">
        <f t="shared" si="88"/>
        <v>2.4950099800399199</v>
      </c>
      <c r="AF549" s="2">
        <f t="shared" si="89"/>
        <v>22</v>
      </c>
      <c r="AG549" s="9">
        <f t="shared" si="90"/>
        <v>54.890219560878236</v>
      </c>
      <c r="AH549" s="12">
        <f t="shared" si="91"/>
        <v>2.7214994953570545E-2</v>
      </c>
      <c r="AI549" s="12">
        <f t="shared" si="92"/>
        <v>-423757.61361088185</v>
      </c>
      <c r="AJ549" s="42">
        <f t="shared" si="93"/>
        <v>-77.715563111768162</v>
      </c>
      <c r="AK549" s="11">
        <v>0</v>
      </c>
      <c r="AL549" s="9">
        <f t="shared" si="94"/>
        <v>-1078.356266107696</v>
      </c>
      <c r="AM549" s="11">
        <f t="shared" si="95"/>
        <v>0</v>
      </c>
      <c r="AN549" s="9">
        <f t="shared" si="96"/>
        <v>62.87131005547554</v>
      </c>
      <c r="AO549" s="9"/>
      <c r="AP549" s="9">
        <f t="shared" si="97"/>
        <v>77.774815587793995</v>
      </c>
      <c r="AQ549" s="47">
        <f t="shared" si="98"/>
        <v>62.351628956643395</v>
      </c>
      <c r="AR549" s="15">
        <f t="shared" si="99"/>
        <v>0</v>
      </c>
      <c r="AS549" s="49"/>
      <c r="AT549" s="12">
        <f t="shared" si="100"/>
        <v>-1.443284305757964E-2</v>
      </c>
      <c r="AU549" s="9">
        <f t="shared" si="101"/>
        <v>47.44812342432494</v>
      </c>
      <c r="AV549" s="9">
        <f t="shared" si="102"/>
        <v>32.544617892006485</v>
      </c>
      <c r="AW549" s="9">
        <f t="shared" si="103"/>
        <v>62.509217333990698</v>
      </c>
      <c r="AX549" s="16">
        <f t="shared" si="104"/>
        <v>47.526917612998588</v>
      </c>
      <c r="AY549" s="44">
        <f t="shared" si="105"/>
        <v>-1.3857026726063575E-2</v>
      </c>
      <c r="AZ549" s="49"/>
      <c r="BA549" s="12">
        <f t="shared" si="106"/>
        <v>-1.4593079246599729E-2</v>
      </c>
      <c r="BB549" s="9">
        <f t="shared" si="107"/>
        <v>66.167816510734028</v>
      </c>
      <c r="BC549" s="9">
        <f t="shared" si="108"/>
        <v>51.10672260106827</v>
      </c>
      <c r="BD549" s="9">
        <f t="shared" si="109"/>
        <v>81.37200854364167</v>
      </c>
      <c r="BE549" s="16">
        <f t="shared" si="110"/>
        <v>66.23936557235497</v>
      </c>
      <c r="BF549" s="44">
        <f t="shared" si="111"/>
        <v>-1.3996078171850399E-2</v>
      </c>
      <c r="BG549" s="49"/>
      <c r="BH549" s="12">
        <f t="shared" si="112"/>
        <v>-1.4738734251186051E-2</v>
      </c>
      <c r="BI549" s="9">
        <f t="shared" si="113"/>
        <v>67</v>
      </c>
      <c r="BJ549" s="9">
        <f t="shared" si="114"/>
        <v>51.72973406717032</v>
      </c>
      <c r="BK549" s="9"/>
      <c r="BL549" s="47">
        <f t="shared" si="115"/>
        <v>67</v>
      </c>
      <c r="BM549" s="44">
        <f t="shared" si="116"/>
        <v>-1.4123364709413729E-2</v>
      </c>
      <c r="BN549" s="11"/>
      <c r="BO549" s="9"/>
      <c r="BP549" s="11"/>
      <c r="BQ549" s="9"/>
      <c r="BR549" s="43"/>
      <c r="BS549" s="9"/>
      <c r="BT549" s="11"/>
    </row>
    <row r="550" spans="3:72" x14ac:dyDescent="0.2">
      <c r="C550" s="1">
        <v>80</v>
      </c>
      <c r="D550" s="1">
        <v>104.71</v>
      </c>
      <c r="E550" s="1">
        <v>-5103.8999999999996</v>
      </c>
      <c r="F550" s="2">
        <v>78</v>
      </c>
      <c r="G550" s="6">
        <v>3.3000000000000002E-2</v>
      </c>
      <c r="H550" s="2">
        <v>0.42199999999999999</v>
      </c>
      <c r="I550" s="2">
        <v>3500</v>
      </c>
      <c r="J550" s="3">
        <f t="shared" si="77"/>
        <v>58.333333333333336</v>
      </c>
      <c r="K550" s="3">
        <f t="shared" si="78"/>
        <v>366.52</v>
      </c>
      <c r="L550" s="1">
        <v>0.9</v>
      </c>
      <c r="M550" s="1">
        <v>0.76</v>
      </c>
      <c r="N550" s="1">
        <f t="shared" si="79"/>
        <v>0.68400000000000005</v>
      </c>
      <c r="O550" s="40">
        <f t="shared" si="80"/>
        <v>50.175438596491226</v>
      </c>
      <c r="P550" s="40">
        <f t="shared" si="81"/>
        <v>3808.3157894736842</v>
      </c>
      <c r="Q550" s="1">
        <v>11</v>
      </c>
      <c r="R550" s="1">
        <v>4</v>
      </c>
      <c r="S550" s="2">
        <v>2600</v>
      </c>
      <c r="T550" s="3">
        <f t="shared" si="82"/>
        <v>866.66666666666663</v>
      </c>
      <c r="U550" s="7">
        <v>0.20419999999999999</v>
      </c>
      <c r="V550" s="7">
        <f t="shared" si="83"/>
        <v>3.2749326455999997E-2</v>
      </c>
      <c r="W550" s="7">
        <f t="shared" si="84"/>
        <v>1.6693636134473333E-2</v>
      </c>
      <c r="X550" s="40">
        <f t="shared" si="85"/>
        <v>1081.2059482292843</v>
      </c>
      <c r="Y550" s="1">
        <v>0</v>
      </c>
      <c r="Z550" s="1">
        <v>78</v>
      </c>
      <c r="AA550" s="2">
        <v>67</v>
      </c>
      <c r="AB550" s="6">
        <f t="shared" si="86"/>
        <v>0.6511988748177826</v>
      </c>
      <c r="AC550" s="2">
        <v>347.36</v>
      </c>
      <c r="AD550" s="40">
        <f t="shared" si="87"/>
        <v>3367.0033670033663</v>
      </c>
      <c r="AE550" s="1">
        <f t="shared" si="88"/>
        <v>2.4950099800399199</v>
      </c>
      <c r="AF550" s="2">
        <f t="shared" si="89"/>
        <v>23</v>
      </c>
      <c r="AG550" s="9">
        <f t="shared" si="90"/>
        <v>57.385229540918161</v>
      </c>
      <c r="AH550" s="12">
        <f t="shared" si="91"/>
        <v>2.606257312063074E-2</v>
      </c>
      <c r="AI550" s="12">
        <f t="shared" si="92"/>
        <v>-401397.51084660646</v>
      </c>
      <c r="AJ550" s="42">
        <f t="shared" si="93"/>
        <v>-76.633065536023921</v>
      </c>
      <c r="AK550" s="11">
        <v>0</v>
      </c>
      <c r="AL550" s="9">
        <f t="shared" si="94"/>
        <v>-1078.4769361978231</v>
      </c>
      <c r="AM550" s="11">
        <f t="shared" si="95"/>
        <v>0</v>
      </c>
      <c r="AN550" s="9">
        <f t="shared" si="96"/>
        <v>62.351628956643395</v>
      </c>
      <c r="AO550" s="9"/>
      <c r="AP550" s="9">
        <f t="shared" si="97"/>
        <v>76.687406153437379</v>
      </c>
      <c r="AQ550" s="47">
        <f t="shared" si="98"/>
        <v>61.862694809792579</v>
      </c>
      <c r="AR550" s="15">
        <f t="shared" si="99"/>
        <v>0</v>
      </c>
      <c r="AS550" s="49"/>
      <c r="AT550" s="12">
        <f t="shared" si="100"/>
        <v>-1.3857026726063575E-2</v>
      </c>
      <c r="AU550" s="9">
        <f t="shared" si="101"/>
        <v>47.526917612998588</v>
      </c>
      <c r="AV550" s="9">
        <f t="shared" si="102"/>
        <v>33.191140416204604</v>
      </c>
      <c r="AW550" s="9">
        <f t="shared" si="103"/>
        <v>61.999997607206005</v>
      </c>
      <c r="AX550" s="16">
        <f t="shared" si="104"/>
        <v>47.595569011705308</v>
      </c>
      <c r="AY550" s="44">
        <f t="shared" si="105"/>
        <v>-1.3322557667289165E-2</v>
      </c>
      <c r="AZ550" s="49"/>
      <c r="BA550" s="12">
        <f t="shared" si="106"/>
        <v>-1.3996078171850399E-2</v>
      </c>
      <c r="BB550" s="9">
        <f t="shared" si="107"/>
        <v>66.23936557235497</v>
      </c>
      <c r="BC550" s="9">
        <f t="shared" si="108"/>
        <v>51.766285578147553</v>
      </c>
      <c r="BD550" s="9">
        <f t="shared" si="109"/>
        <v>80.838017260352615</v>
      </c>
      <c r="BE550" s="16">
        <f t="shared" si="110"/>
        <v>66.30215141925008</v>
      </c>
      <c r="BF550" s="44">
        <f t="shared" si="111"/>
        <v>-1.3444123078409111E-2</v>
      </c>
      <c r="BG550" s="49"/>
      <c r="BH550" s="12">
        <f t="shared" si="112"/>
        <v>-1.4123364709413729E-2</v>
      </c>
      <c r="BI550" s="9">
        <f t="shared" si="113"/>
        <v>67</v>
      </c>
      <c r="BJ550" s="9">
        <f t="shared" si="114"/>
        <v>52.342813715880787</v>
      </c>
      <c r="BK550" s="9"/>
      <c r="BL550" s="47">
        <f t="shared" si="115"/>
        <v>67</v>
      </c>
      <c r="BM550" s="44">
        <f t="shared" si="116"/>
        <v>-1.3556331527886635E-2</v>
      </c>
      <c r="BN550" s="11"/>
      <c r="BO550" s="9"/>
      <c r="BP550" s="11"/>
      <c r="BQ550" s="9"/>
      <c r="BR550" s="43"/>
      <c r="BS550" s="9"/>
      <c r="BT550" s="11"/>
    </row>
    <row r="551" spans="3:72" x14ac:dyDescent="0.2">
      <c r="C551" s="1">
        <v>80</v>
      </c>
      <c r="D551" s="1">
        <v>104.71</v>
      </c>
      <c r="E551" s="1">
        <v>-5103.8999999999996</v>
      </c>
      <c r="F551" s="2">
        <v>78</v>
      </c>
      <c r="G551" s="6">
        <v>3.3000000000000002E-2</v>
      </c>
      <c r="H551" s="2">
        <v>0.42199999999999999</v>
      </c>
      <c r="I551" s="2">
        <v>3500</v>
      </c>
      <c r="J551" s="3">
        <f t="shared" si="77"/>
        <v>58.333333333333336</v>
      </c>
      <c r="K551" s="3">
        <f t="shared" si="78"/>
        <v>366.52</v>
      </c>
      <c r="L551" s="1">
        <v>0.9</v>
      </c>
      <c r="M551" s="1">
        <v>0.76</v>
      </c>
      <c r="N551" s="1">
        <f t="shared" si="79"/>
        <v>0.68400000000000005</v>
      </c>
      <c r="O551" s="40">
        <f t="shared" si="80"/>
        <v>50.175438596491226</v>
      </c>
      <c r="P551" s="40">
        <f t="shared" si="81"/>
        <v>3808.3157894736842</v>
      </c>
      <c r="Q551" s="1">
        <v>11</v>
      </c>
      <c r="R551" s="1">
        <v>4</v>
      </c>
      <c r="S551" s="2">
        <v>2600</v>
      </c>
      <c r="T551" s="3">
        <f t="shared" si="82"/>
        <v>866.66666666666663</v>
      </c>
      <c r="U551" s="7">
        <v>0.20419999999999999</v>
      </c>
      <c r="V551" s="7">
        <f t="shared" si="83"/>
        <v>3.2749326455999997E-2</v>
      </c>
      <c r="W551" s="7">
        <f t="shared" si="84"/>
        <v>1.6693636134473333E-2</v>
      </c>
      <c r="X551" s="40">
        <f t="shared" si="85"/>
        <v>1081.2059482292843</v>
      </c>
      <c r="Y551" s="1">
        <v>0</v>
      </c>
      <c r="Z551" s="1">
        <v>78</v>
      </c>
      <c r="AA551" s="2">
        <v>67</v>
      </c>
      <c r="AB551" s="6">
        <f t="shared" si="86"/>
        <v>0.6511988748177826</v>
      </c>
      <c r="AC551" s="2">
        <v>347.36</v>
      </c>
      <c r="AD551" s="40">
        <f t="shared" si="87"/>
        <v>3367.0033670033663</v>
      </c>
      <c r="AE551" s="1">
        <f t="shared" si="88"/>
        <v>2.4950099800399199</v>
      </c>
      <c r="AF551" s="2">
        <f t="shared" si="89"/>
        <v>24</v>
      </c>
      <c r="AG551" s="9">
        <f t="shared" si="90"/>
        <v>59.880239520958078</v>
      </c>
      <c r="AH551" s="12">
        <f t="shared" si="91"/>
        <v>2.5003785198105217E-2</v>
      </c>
      <c r="AI551" s="12">
        <f t="shared" si="92"/>
        <v>-380465.7567525187</v>
      </c>
      <c r="AJ551" s="42">
        <f t="shared" si="93"/>
        <v>-75.619497008141693</v>
      </c>
      <c r="AK551" s="11">
        <v>0</v>
      </c>
      <c r="AL551" s="9">
        <f t="shared" si="94"/>
        <v>-1078.5878018811907</v>
      </c>
      <c r="AM551" s="11">
        <f t="shared" si="95"/>
        <v>0</v>
      </c>
      <c r="AN551" s="9">
        <f t="shared" si="96"/>
        <v>61.862694809792579</v>
      </c>
      <c r="AO551" s="9"/>
      <c r="AP551" s="9">
        <f t="shared" si="97"/>
        <v>75.669512150080337</v>
      </c>
      <c r="AQ551" s="47">
        <f t="shared" si="98"/>
        <v>61.402386351993066</v>
      </c>
      <c r="AR551" s="15">
        <f t="shared" si="99"/>
        <v>0</v>
      </c>
      <c r="AS551" s="49"/>
      <c r="AT551" s="12">
        <f t="shared" si="100"/>
        <v>-1.3322557667289165E-2</v>
      </c>
      <c r="AU551" s="9">
        <f t="shared" si="101"/>
        <v>47.595569011705308</v>
      </c>
      <c r="AV551" s="9">
        <f t="shared" si="102"/>
        <v>33.78875167141755</v>
      </c>
      <c r="AW551" s="9">
        <f t="shared" si="103"/>
        <v>61.522867696755945</v>
      </c>
      <c r="AX551" s="16">
        <f t="shared" si="104"/>
        <v>47.655809684086748</v>
      </c>
      <c r="AY551" s="44">
        <f t="shared" si="105"/>
        <v>-1.282554728391903E-2</v>
      </c>
      <c r="AZ551" s="49"/>
      <c r="BA551" s="12">
        <f t="shared" si="106"/>
        <v>-1.3444123078409111E-2</v>
      </c>
      <c r="BB551" s="9">
        <f t="shared" si="107"/>
        <v>66.30215141925008</v>
      </c>
      <c r="BC551" s="9">
        <f t="shared" si="108"/>
        <v>52.374852734199443</v>
      </c>
      <c r="BD551" s="9">
        <f t="shared" si="109"/>
        <v>80.340569607429984</v>
      </c>
      <c r="BE551" s="16">
        <f t="shared" si="110"/>
        <v>66.35771117081471</v>
      </c>
      <c r="BF551" s="44">
        <f t="shared" si="111"/>
        <v>-1.2932650305443948E-2</v>
      </c>
      <c r="BG551" s="49"/>
      <c r="BH551" s="12">
        <f t="shared" si="112"/>
        <v>-1.3556331527886635E-2</v>
      </c>
      <c r="BI551" s="9">
        <f t="shared" si="113"/>
        <v>67</v>
      </c>
      <c r="BJ551" s="9">
        <f t="shared" si="114"/>
        <v>52.909593639452396</v>
      </c>
      <c r="BK551" s="9"/>
      <c r="BL551" s="47">
        <f t="shared" si="115"/>
        <v>67</v>
      </c>
      <c r="BM551" s="44">
        <f t="shared" si="116"/>
        <v>-1.3032120646046929E-2</v>
      </c>
      <c r="BN551" s="11"/>
      <c r="BO551" s="9"/>
      <c r="BP551" s="11"/>
      <c r="BQ551" s="9"/>
      <c r="BR551" s="43"/>
      <c r="BS551" s="9"/>
      <c r="BT551" s="11"/>
    </row>
    <row r="552" spans="3:72" x14ac:dyDescent="0.2">
      <c r="C552" s="1">
        <v>80</v>
      </c>
      <c r="D552" s="1">
        <v>104.71</v>
      </c>
      <c r="E552" s="1">
        <v>-5103.8999999999996</v>
      </c>
      <c r="F552" s="2">
        <v>78</v>
      </c>
      <c r="G552" s="6">
        <v>3.3000000000000002E-2</v>
      </c>
      <c r="H552" s="2">
        <v>0.42199999999999999</v>
      </c>
      <c r="I552" s="2">
        <v>3500</v>
      </c>
      <c r="J552" s="3">
        <f t="shared" si="77"/>
        <v>58.333333333333336</v>
      </c>
      <c r="K552" s="3">
        <f t="shared" si="78"/>
        <v>366.52</v>
      </c>
      <c r="L552" s="1">
        <v>0.9</v>
      </c>
      <c r="M552" s="1">
        <v>0.76</v>
      </c>
      <c r="N552" s="1">
        <f t="shared" si="79"/>
        <v>0.68400000000000005</v>
      </c>
      <c r="O552" s="40">
        <f t="shared" si="80"/>
        <v>50.175438596491226</v>
      </c>
      <c r="P552" s="40">
        <f t="shared" si="81"/>
        <v>3808.3157894736842</v>
      </c>
      <c r="Q552" s="1">
        <v>11</v>
      </c>
      <c r="R552" s="1">
        <v>4</v>
      </c>
      <c r="S552" s="2">
        <v>2600</v>
      </c>
      <c r="T552" s="3">
        <f t="shared" si="82"/>
        <v>866.66666666666663</v>
      </c>
      <c r="U552" s="7">
        <v>0.20419999999999999</v>
      </c>
      <c r="V552" s="7">
        <f t="shared" si="83"/>
        <v>3.2749326455999997E-2</v>
      </c>
      <c r="W552" s="7">
        <f t="shared" si="84"/>
        <v>1.6693636134473333E-2</v>
      </c>
      <c r="X552" s="40">
        <f t="shared" si="85"/>
        <v>1081.2059482292843</v>
      </c>
      <c r="Y552" s="1">
        <v>0</v>
      </c>
      <c r="Z552" s="1">
        <v>78</v>
      </c>
      <c r="AA552" s="2">
        <v>67</v>
      </c>
      <c r="AB552" s="6">
        <f t="shared" si="86"/>
        <v>0.6511988748177826</v>
      </c>
      <c r="AC552" s="2">
        <v>347.36</v>
      </c>
      <c r="AD552" s="40">
        <f t="shared" si="87"/>
        <v>3367.0033670033663</v>
      </c>
      <c r="AE552" s="1">
        <f t="shared" si="88"/>
        <v>2.4950099800399199</v>
      </c>
      <c r="AF552" s="2">
        <f t="shared" si="89"/>
        <v>25</v>
      </c>
      <c r="AG552" s="9">
        <f t="shared" si="90"/>
        <v>62.375249500997995</v>
      </c>
      <c r="AH552" s="12">
        <f t="shared" si="91"/>
        <v>2.4027665093253159E-2</v>
      </c>
      <c r="AI552" s="12">
        <f t="shared" si="92"/>
        <v>-360848.54326161882</v>
      </c>
      <c r="AJ552" s="42">
        <f t="shared" si="93"/>
        <v>-74.669403984855904</v>
      </c>
      <c r="AK552" s="11">
        <v>0</v>
      </c>
      <c r="AL552" s="9">
        <f t="shared" si="94"/>
        <v>-1078.6900114173698</v>
      </c>
      <c r="AM552" s="11">
        <f t="shared" si="95"/>
        <v>0</v>
      </c>
      <c r="AN552" s="9">
        <f t="shared" si="96"/>
        <v>61.402386351993066</v>
      </c>
      <c r="AO552" s="9"/>
      <c r="AP552" s="9">
        <f t="shared" si="97"/>
        <v>74.715590280042591</v>
      </c>
      <c r="AQ552" s="47">
        <f t="shared" si="98"/>
        <v>60.969013612136273</v>
      </c>
      <c r="AR552" s="15">
        <f t="shared" si="99"/>
        <v>0</v>
      </c>
      <c r="AS552" s="49"/>
      <c r="AT552" s="12">
        <f t="shared" si="100"/>
        <v>-1.282554728391903E-2</v>
      </c>
      <c r="AU552" s="9">
        <f t="shared" si="101"/>
        <v>47.655809684086748</v>
      </c>
      <c r="AV552" s="9">
        <f t="shared" si="102"/>
        <v>34.342605756037223</v>
      </c>
      <c r="AW552" s="9">
        <f t="shared" si="103"/>
        <v>61.075525211870705</v>
      </c>
      <c r="AX552" s="16">
        <f t="shared" si="104"/>
        <v>47.709065483953964</v>
      </c>
      <c r="AY552" s="44">
        <f t="shared" si="105"/>
        <v>-1.2362547347993504E-2</v>
      </c>
      <c r="AZ552" s="49"/>
      <c r="BA552" s="12">
        <f t="shared" si="106"/>
        <v>-1.2932650305443948E-2</v>
      </c>
      <c r="BB552" s="9">
        <f t="shared" si="107"/>
        <v>66.35771117081471</v>
      </c>
      <c r="BC552" s="9">
        <f t="shared" si="108"/>
        <v>52.937995643030753</v>
      </c>
      <c r="BD552" s="9">
        <f t="shared" si="109"/>
        <v>79.876278580072338</v>
      </c>
      <c r="BE552" s="16">
        <f t="shared" si="110"/>
        <v>66.407137111551549</v>
      </c>
      <c r="BF552" s="44">
        <f t="shared" si="111"/>
        <v>-1.2457516988858152E-2</v>
      </c>
      <c r="BG552" s="49"/>
      <c r="BH552" s="12">
        <f t="shared" si="112"/>
        <v>-1.3032120646046929E-2</v>
      </c>
      <c r="BI552" s="9">
        <f t="shared" si="113"/>
        <v>67</v>
      </c>
      <c r="BJ552" s="9">
        <f t="shared" si="114"/>
        <v>53.43519550818273</v>
      </c>
      <c r="BK552" s="9"/>
      <c r="BL552" s="47">
        <f t="shared" si="115"/>
        <v>67</v>
      </c>
      <c r="BM552" s="44">
        <f t="shared" si="116"/>
        <v>-1.2545995066002605E-2</v>
      </c>
      <c r="BN552" s="11"/>
      <c r="BO552" s="9"/>
      <c r="BP552" s="11"/>
      <c r="BQ552" s="9"/>
      <c r="BR552" s="43"/>
      <c r="BS552" s="9"/>
      <c r="BT552" s="11"/>
    </row>
    <row r="553" spans="3:72" x14ac:dyDescent="0.2">
      <c r="C553" s="1">
        <v>80</v>
      </c>
      <c r="D553" s="1">
        <v>104.71</v>
      </c>
      <c r="E553" s="1">
        <v>-5103.8999999999996</v>
      </c>
      <c r="F553" s="2">
        <v>78</v>
      </c>
      <c r="G553" s="6">
        <v>3.3000000000000002E-2</v>
      </c>
      <c r="H553" s="2">
        <v>0.42199999999999999</v>
      </c>
      <c r="I553" s="2">
        <v>3500</v>
      </c>
      <c r="J553" s="3">
        <f t="shared" si="77"/>
        <v>58.333333333333336</v>
      </c>
      <c r="K553" s="3">
        <f t="shared" si="78"/>
        <v>366.52</v>
      </c>
      <c r="L553" s="1">
        <v>0.9</v>
      </c>
      <c r="M553" s="1">
        <v>0.76</v>
      </c>
      <c r="N553" s="1">
        <f t="shared" si="79"/>
        <v>0.68400000000000005</v>
      </c>
      <c r="O553" s="40">
        <f t="shared" si="80"/>
        <v>50.175438596491226</v>
      </c>
      <c r="P553" s="40">
        <f t="shared" si="81"/>
        <v>3808.3157894736842</v>
      </c>
      <c r="Q553" s="1">
        <v>11</v>
      </c>
      <c r="R553" s="1">
        <v>4</v>
      </c>
      <c r="S553" s="2">
        <v>2600</v>
      </c>
      <c r="T553" s="3">
        <f t="shared" si="82"/>
        <v>866.66666666666663</v>
      </c>
      <c r="U553" s="7">
        <v>0.20419999999999999</v>
      </c>
      <c r="V553" s="7">
        <f t="shared" si="83"/>
        <v>3.2749326455999997E-2</v>
      </c>
      <c r="W553" s="7">
        <f t="shared" si="84"/>
        <v>1.6693636134473333E-2</v>
      </c>
      <c r="X553" s="40">
        <f t="shared" si="85"/>
        <v>1081.2059482292843</v>
      </c>
      <c r="Y553" s="1">
        <v>0</v>
      </c>
      <c r="Z553" s="1">
        <v>78</v>
      </c>
      <c r="AA553" s="2">
        <v>67</v>
      </c>
      <c r="AB553" s="6">
        <f t="shared" si="86"/>
        <v>0.6511988748177826</v>
      </c>
      <c r="AC553" s="2">
        <v>347.36</v>
      </c>
      <c r="AD553" s="40">
        <f t="shared" si="87"/>
        <v>3367.0033670033663</v>
      </c>
      <c r="AE553" s="1">
        <f t="shared" si="88"/>
        <v>2.4950099800399199</v>
      </c>
      <c r="AF553" s="2">
        <f t="shared" si="89"/>
        <v>26</v>
      </c>
      <c r="AG553" s="9">
        <f t="shared" si="90"/>
        <v>64.87025948103792</v>
      </c>
      <c r="AH553" s="12">
        <f t="shared" si="91"/>
        <v>2.3124894790718345E-2</v>
      </c>
      <c r="AI553" s="12">
        <f t="shared" si="92"/>
        <v>-342448.18905585585</v>
      </c>
      <c r="AJ553" s="42">
        <f t="shared" si="93"/>
        <v>-73.77810467821071</v>
      </c>
      <c r="AK553" s="11">
        <v>0</v>
      </c>
      <c r="AL553" s="9">
        <f t="shared" si="94"/>
        <v>-1078.7845404957482</v>
      </c>
      <c r="AM553" s="11">
        <f t="shared" si="95"/>
        <v>0</v>
      </c>
      <c r="AN553" s="9">
        <f t="shared" si="96"/>
        <v>60.969013612136273</v>
      </c>
      <c r="AO553" s="9"/>
      <c r="AP553" s="9">
        <f t="shared" si="97"/>
        <v>73.820885538937247</v>
      </c>
      <c r="AQ553" s="47">
        <f t="shared" si="98"/>
        <v>60.560937410754946</v>
      </c>
      <c r="AR553" s="15">
        <f t="shared" si="99"/>
        <v>0</v>
      </c>
      <c r="AS553" s="49"/>
      <c r="AT553" s="12">
        <f t="shared" si="100"/>
        <v>-1.2362547347993504E-2</v>
      </c>
      <c r="AU553" s="9">
        <f t="shared" si="101"/>
        <v>47.709065483953964</v>
      </c>
      <c r="AV553" s="9">
        <f t="shared" si="102"/>
        <v>34.857193557152982</v>
      </c>
      <c r="AW553" s="9">
        <f t="shared" si="103"/>
        <v>60.655682610630691</v>
      </c>
      <c r="AX553" s="16">
        <f t="shared" si="104"/>
        <v>47.756438083891837</v>
      </c>
      <c r="AY553" s="44">
        <f t="shared" si="105"/>
        <v>-1.1930423198155949E-2</v>
      </c>
      <c r="AZ553" s="49"/>
      <c r="BA553" s="12">
        <f t="shared" si="106"/>
        <v>-1.2457516988858152E-2</v>
      </c>
      <c r="BB553" s="9">
        <f t="shared" si="107"/>
        <v>66.407137111551549</v>
      </c>
      <c r="BC553" s="9">
        <f t="shared" si="108"/>
        <v>53.460519984874821</v>
      </c>
      <c r="BD553" s="9">
        <f t="shared" si="109"/>
        <v>79.441968565671303</v>
      </c>
      <c r="BE553" s="16">
        <f t="shared" si="110"/>
        <v>66.451244275273069</v>
      </c>
      <c r="BF553" s="44">
        <f t="shared" si="111"/>
        <v>-1.2015032207021662E-2</v>
      </c>
      <c r="BG553" s="49"/>
      <c r="BH553" s="12">
        <f t="shared" si="112"/>
        <v>-1.2545995066002605E-2</v>
      </c>
      <c r="BI553" s="9">
        <f t="shared" si="113"/>
        <v>67</v>
      </c>
      <c r="BJ553" s="9">
        <f t="shared" si="114"/>
        <v>53.923956709325545</v>
      </c>
      <c r="BK553" s="9"/>
      <c r="BL553" s="47">
        <f t="shared" si="115"/>
        <v>67</v>
      </c>
      <c r="BM553" s="44">
        <f t="shared" si="116"/>
        <v>-1.2093943167894507E-2</v>
      </c>
      <c r="BN553" s="11"/>
      <c r="BO553" s="9"/>
      <c r="BP553" s="11"/>
      <c r="BQ553" s="9"/>
      <c r="BR553" s="43"/>
      <c r="BS553" s="9"/>
      <c r="BT553" s="11"/>
    </row>
    <row r="554" spans="3:72" x14ac:dyDescent="0.2">
      <c r="C554" s="1">
        <v>80</v>
      </c>
      <c r="D554" s="1">
        <v>104.71</v>
      </c>
      <c r="E554" s="1">
        <v>-5103.8999999999996</v>
      </c>
      <c r="F554" s="2">
        <v>78</v>
      </c>
      <c r="G554" s="6">
        <v>3.3000000000000002E-2</v>
      </c>
      <c r="H554" s="2">
        <v>0.42199999999999999</v>
      </c>
      <c r="I554" s="2">
        <v>3500</v>
      </c>
      <c r="J554" s="3">
        <f t="shared" si="77"/>
        <v>58.333333333333336</v>
      </c>
      <c r="K554" s="3">
        <f t="shared" si="78"/>
        <v>366.52</v>
      </c>
      <c r="L554" s="1">
        <v>0.9</v>
      </c>
      <c r="M554" s="1">
        <v>0.76</v>
      </c>
      <c r="N554" s="1">
        <f t="shared" si="79"/>
        <v>0.68400000000000005</v>
      </c>
      <c r="O554" s="40">
        <f t="shared" si="80"/>
        <v>50.175438596491226</v>
      </c>
      <c r="P554" s="40">
        <f t="shared" si="81"/>
        <v>3808.3157894736842</v>
      </c>
      <c r="Q554" s="1">
        <v>11</v>
      </c>
      <c r="R554" s="1">
        <v>4</v>
      </c>
      <c r="S554" s="2">
        <v>2600</v>
      </c>
      <c r="T554" s="3">
        <f t="shared" si="82"/>
        <v>866.66666666666663</v>
      </c>
      <c r="U554" s="7">
        <v>0.20419999999999999</v>
      </c>
      <c r="V554" s="7">
        <f t="shared" si="83"/>
        <v>3.2749326455999997E-2</v>
      </c>
      <c r="W554" s="7">
        <f t="shared" si="84"/>
        <v>1.6693636134473333E-2</v>
      </c>
      <c r="X554" s="40">
        <f t="shared" si="85"/>
        <v>1081.2059482292843</v>
      </c>
      <c r="Y554" s="1">
        <v>0</v>
      </c>
      <c r="Z554" s="1">
        <v>78</v>
      </c>
      <c r="AA554" s="2">
        <v>67</v>
      </c>
      <c r="AB554" s="6">
        <f t="shared" si="86"/>
        <v>0.6511988748177826</v>
      </c>
      <c r="AC554" s="2">
        <v>347.36</v>
      </c>
      <c r="AD554" s="40">
        <f t="shared" si="87"/>
        <v>3367.0033670033663</v>
      </c>
      <c r="AE554" s="1">
        <f t="shared" si="88"/>
        <v>2.4950099800399199</v>
      </c>
      <c r="AF554" s="2">
        <f t="shared" si="89"/>
        <v>27</v>
      </c>
      <c r="AG554" s="9">
        <f t="shared" si="90"/>
        <v>67.365269461077844</v>
      </c>
      <c r="AH554" s="12">
        <f t="shared" si="91"/>
        <v>2.2287505955149528E-2</v>
      </c>
      <c r="AI554" s="12">
        <f t="shared" si="92"/>
        <v>-325173.10623658611</v>
      </c>
      <c r="AJ554" s="42">
        <f t="shared" si="93"/>
        <v>-72.941200887302855</v>
      </c>
      <c r="AK554" s="11">
        <v>0</v>
      </c>
      <c r="AL554" s="9">
        <f t="shared" si="94"/>
        <v>-1078.8722234807205</v>
      </c>
      <c r="AM554" s="11">
        <f t="shared" si="95"/>
        <v>0</v>
      </c>
      <c r="AN554" s="9">
        <f t="shared" si="96"/>
        <v>60.560937410754946</v>
      </c>
      <c r="AO554" s="9"/>
      <c r="AP554" s="9">
        <f t="shared" si="97"/>
        <v>72.98093952103892</v>
      </c>
      <c r="AQ554" s="47">
        <f t="shared" si="98"/>
        <v>60.176440194175818</v>
      </c>
      <c r="AR554" s="15">
        <f t="shared" si="99"/>
        <v>0</v>
      </c>
      <c r="AS554" s="49"/>
      <c r="AT554" s="12">
        <f t="shared" si="100"/>
        <v>-1.1930423198155949E-2</v>
      </c>
      <c r="AU554" s="9">
        <f t="shared" si="101"/>
        <v>47.756438083891837</v>
      </c>
      <c r="AV554" s="9">
        <f t="shared" si="102"/>
        <v>35.336435973607855</v>
      </c>
      <c r="AW554" s="9">
        <f t="shared" si="103"/>
        <v>60.261098404809381</v>
      </c>
      <c r="AX554" s="16">
        <f t="shared" si="104"/>
        <v>47.798767189208618</v>
      </c>
      <c r="AY554" s="44">
        <f t="shared" si="105"/>
        <v>-1.1526325059541716E-2</v>
      </c>
      <c r="AZ554" s="49"/>
      <c r="BA554" s="12">
        <f t="shared" si="106"/>
        <v>-1.2015032207021662E-2</v>
      </c>
      <c r="BB554" s="9">
        <f t="shared" si="107"/>
        <v>66.451244275273069</v>
      </c>
      <c r="BC554" s="9">
        <f t="shared" si="108"/>
        <v>53.946583954355525</v>
      </c>
      <c r="BD554" s="9">
        <f t="shared" si="109"/>
        <v>79.03481799911836</v>
      </c>
      <c r="BE554" s="16">
        <f t="shared" si="110"/>
        <v>66.490700976736946</v>
      </c>
      <c r="BF554" s="44">
        <f t="shared" si="111"/>
        <v>-1.1601968193872044E-2</v>
      </c>
      <c r="BG554" s="49"/>
      <c r="BH554" s="12">
        <f t="shared" si="112"/>
        <v>-1.2093943167894507E-2</v>
      </c>
      <c r="BI554" s="9">
        <f t="shared" si="113"/>
        <v>67</v>
      </c>
      <c r="BJ554" s="9">
        <f t="shared" ref="BJ554:BJ617" si="117">BI554+BH554*(B-_R*ABS(BH554))</f>
        <v>54.416426276154709</v>
      </c>
      <c r="BK554" s="9"/>
      <c r="BL554" s="47">
        <f t="shared" si="115"/>
        <v>67</v>
      </c>
      <c r="BM554" s="44">
        <f t="shared" si="116"/>
        <v>-1.1638461427680541E-2</v>
      </c>
      <c r="BN554" s="11"/>
      <c r="BO554" s="9"/>
      <c r="BP554" s="11"/>
      <c r="BQ554" s="9"/>
      <c r="BR554" s="43"/>
      <c r="BS554" s="9"/>
      <c r="BT554" s="11"/>
    </row>
    <row r="555" spans="3:72" x14ac:dyDescent="0.2">
      <c r="C555" s="1">
        <v>80</v>
      </c>
      <c r="D555" s="1">
        <v>104.71</v>
      </c>
      <c r="E555" s="1">
        <v>-5103.8999999999996</v>
      </c>
      <c r="F555" s="2">
        <v>78</v>
      </c>
      <c r="G555" s="6">
        <v>3.3000000000000002E-2</v>
      </c>
      <c r="H555" s="2">
        <v>0.42199999999999999</v>
      </c>
      <c r="I555" s="2">
        <v>3500</v>
      </c>
      <c r="J555" s="3">
        <f t="shared" si="77"/>
        <v>58.333333333333336</v>
      </c>
      <c r="K555" s="3">
        <f t="shared" si="78"/>
        <v>366.52</v>
      </c>
      <c r="L555" s="1">
        <v>0.9</v>
      </c>
      <c r="M555" s="1">
        <v>0.76</v>
      </c>
      <c r="N555" s="1">
        <f t="shared" si="79"/>
        <v>0.68400000000000005</v>
      </c>
      <c r="O555" s="40">
        <f t="shared" si="80"/>
        <v>50.175438596491226</v>
      </c>
      <c r="P555" s="40">
        <f t="shared" si="81"/>
        <v>3808.3157894736842</v>
      </c>
      <c r="Q555" s="1">
        <v>11</v>
      </c>
      <c r="R555" s="1">
        <v>4</v>
      </c>
      <c r="S555" s="2">
        <v>2600</v>
      </c>
      <c r="T555" s="3">
        <f t="shared" si="82"/>
        <v>866.66666666666663</v>
      </c>
      <c r="U555" s="7">
        <v>0.20419999999999999</v>
      </c>
      <c r="V555" s="7">
        <f t="shared" si="83"/>
        <v>3.2749326455999997E-2</v>
      </c>
      <c r="W555" s="7">
        <f t="shared" si="84"/>
        <v>1.6693636134473333E-2</v>
      </c>
      <c r="X555" s="40">
        <f t="shared" si="85"/>
        <v>1081.2059482292843</v>
      </c>
      <c r="Y555" s="1">
        <v>0</v>
      </c>
      <c r="Z555" s="1">
        <v>78</v>
      </c>
      <c r="AA555" s="2">
        <v>67</v>
      </c>
      <c r="AB555" s="6">
        <f t="shared" si="86"/>
        <v>0.6511988748177826</v>
      </c>
      <c r="AC555" s="2">
        <v>347.36</v>
      </c>
      <c r="AD555" s="40">
        <f t="shared" si="87"/>
        <v>3367.0033670033663</v>
      </c>
      <c r="AE555" s="1">
        <f t="shared" si="88"/>
        <v>2.4950099800399199</v>
      </c>
      <c r="AF555" s="2">
        <f t="shared" si="89"/>
        <v>28</v>
      </c>
      <c r="AG555" s="9">
        <f t="shared" si="90"/>
        <v>69.860279441117754</v>
      </c>
      <c r="AH555" s="12">
        <f t="shared" si="91"/>
        <v>2.1508644100804331E-2</v>
      </c>
      <c r="AI555" s="12">
        <f t="shared" si="92"/>
        <v>-308934.81765882508</v>
      </c>
      <c r="AJ555" s="42">
        <f t="shared" si="93"/>
        <v>-72.154434498468547</v>
      </c>
      <c r="AK555" s="11">
        <v>0</v>
      </c>
      <c r="AL555" s="9">
        <f t="shared" si="94"/>
        <v>-1078.9537781054892</v>
      </c>
      <c r="AM555" s="11">
        <f t="shared" si="95"/>
        <v>0</v>
      </c>
      <c r="AN555" s="9">
        <f t="shared" si="96"/>
        <v>60.176440194175818</v>
      </c>
      <c r="AO555" s="9"/>
      <c r="AP555" s="9">
        <f t="shared" si="97"/>
        <v>72.191444240152947</v>
      </c>
      <c r="AQ555" s="47">
        <f t="shared" si="98"/>
        <v>59.813771235185747</v>
      </c>
      <c r="AR555" s="15">
        <f t="shared" si="99"/>
        <v>0</v>
      </c>
      <c r="AS555" s="49"/>
      <c r="AT555" s="12">
        <f t="shared" si="100"/>
        <v>-1.1526325059541716E-2</v>
      </c>
      <c r="AU555" s="9">
        <f t="shared" si="101"/>
        <v>47.798767189208618</v>
      </c>
      <c r="AV555" s="9">
        <f t="shared" si="102"/>
        <v>35.783763143231489</v>
      </c>
      <c r="AW555" s="9">
        <f t="shared" si="103"/>
        <v>59.889666481045872</v>
      </c>
      <c r="AX555" s="16">
        <f t="shared" si="104"/>
        <v>47.83671481213868</v>
      </c>
      <c r="AY555" s="44">
        <f t="shared" si="105"/>
        <v>-1.1147692711686044E-2</v>
      </c>
      <c r="AZ555" s="49"/>
      <c r="BA555" s="12">
        <f t="shared" si="106"/>
        <v>-1.1601968193872044E-2</v>
      </c>
      <c r="BB555" s="9">
        <f t="shared" si="107"/>
        <v>66.490700976736946</v>
      </c>
      <c r="BC555" s="9">
        <f t="shared" si="108"/>
        <v>54.399801684899693</v>
      </c>
      <c r="BD555" s="9">
        <f t="shared" si="109"/>
        <v>78.618201352421949</v>
      </c>
      <c r="BE555" s="16">
        <f t="shared" si="110"/>
        <v>66.509001518660824</v>
      </c>
      <c r="BF555" s="44">
        <f t="shared" si="111"/>
        <v>-1.1199716255346768E-2</v>
      </c>
      <c r="BG555" s="49"/>
      <c r="BH555" s="12">
        <f t="shared" si="112"/>
        <v>-1.1638461427680541E-2</v>
      </c>
      <c r="BI555" s="9">
        <f t="shared" si="113"/>
        <v>67</v>
      </c>
      <c r="BJ555" s="9">
        <f t="shared" si="117"/>
        <v>54.872499624315004</v>
      </c>
      <c r="BK555" s="9"/>
      <c r="BL555" s="47">
        <f t="shared" si="115"/>
        <v>67</v>
      </c>
      <c r="BM555" s="44">
        <f t="shared" si="116"/>
        <v>-1.1216642301632246E-2</v>
      </c>
      <c r="BN555" s="11"/>
      <c r="BO555" s="9"/>
      <c r="BP555" s="11"/>
      <c r="BQ555" s="9"/>
      <c r="BR555" s="43"/>
      <c r="BS555" s="9"/>
      <c r="BT555" s="11"/>
    </row>
    <row r="556" spans="3:72" x14ac:dyDescent="0.2">
      <c r="C556" s="1">
        <v>80</v>
      </c>
      <c r="D556" s="1">
        <v>104.71</v>
      </c>
      <c r="E556" s="1">
        <v>-5103.8999999999996</v>
      </c>
      <c r="F556" s="2">
        <v>78</v>
      </c>
      <c r="G556" s="6">
        <v>3.3000000000000002E-2</v>
      </c>
      <c r="H556" s="2">
        <v>0.42199999999999999</v>
      </c>
      <c r="I556" s="2">
        <v>3500</v>
      </c>
      <c r="J556" s="3">
        <f t="shared" si="77"/>
        <v>58.333333333333336</v>
      </c>
      <c r="K556" s="3">
        <f t="shared" si="78"/>
        <v>366.52</v>
      </c>
      <c r="L556" s="1">
        <v>0.9</v>
      </c>
      <c r="M556" s="1">
        <v>0.76</v>
      </c>
      <c r="N556" s="1">
        <f t="shared" si="79"/>
        <v>0.68400000000000005</v>
      </c>
      <c r="O556" s="40">
        <f t="shared" si="80"/>
        <v>50.175438596491226</v>
      </c>
      <c r="P556" s="40">
        <f t="shared" si="81"/>
        <v>3808.3157894736842</v>
      </c>
      <c r="Q556" s="1">
        <v>11</v>
      </c>
      <c r="R556" s="1">
        <v>4</v>
      </c>
      <c r="S556" s="2">
        <v>2600</v>
      </c>
      <c r="T556" s="3">
        <f t="shared" si="82"/>
        <v>866.66666666666663</v>
      </c>
      <c r="U556" s="7">
        <v>0.20419999999999999</v>
      </c>
      <c r="V556" s="7">
        <f t="shared" si="83"/>
        <v>3.2749326455999997E-2</v>
      </c>
      <c r="W556" s="7">
        <f t="shared" si="84"/>
        <v>1.6693636134473333E-2</v>
      </c>
      <c r="X556" s="40">
        <f t="shared" si="85"/>
        <v>1081.2059482292843</v>
      </c>
      <c r="Y556" s="1">
        <v>0</v>
      </c>
      <c r="Z556" s="1">
        <v>78</v>
      </c>
      <c r="AA556" s="2">
        <v>67</v>
      </c>
      <c r="AB556" s="6">
        <f t="shared" si="86"/>
        <v>0.6511988748177826</v>
      </c>
      <c r="AC556" s="2">
        <v>347.36</v>
      </c>
      <c r="AD556" s="40">
        <f t="shared" si="87"/>
        <v>3367.0033670033663</v>
      </c>
      <c r="AE556" s="1">
        <f t="shared" si="88"/>
        <v>2.4950099800399199</v>
      </c>
      <c r="AF556" s="2">
        <f t="shared" si="89"/>
        <v>29</v>
      </c>
      <c r="AG556" s="9">
        <f t="shared" si="90"/>
        <v>72.355289421157678</v>
      </c>
      <c r="AH556" s="12">
        <f t="shared" si="91"/>
        <v>2.0782380539624671E-2</v>
      </c>
      <c r="AI556" s="12">
        <f t="shared" si="92"/>
        <v>-293649.17587556597</v>
      </c>
      <c r="AJ556" s="42">
        <f t="shared" si="93"/>
        <v>-71.413749263642387</v>
      </c>
      <c r="AK556" s="11">
        <v>0</v>
      </c>
      <c r="AL556" s="9">
        <f t="shared" si="94"/>
        <v>-1079.0298251629802</v>
      </c>
      <c r="AM556" s="11">
        <f t="shared" si="95"/>
        <v>0</v>
      </c>
      <c r="AN556" s="9">
        <f t="shared" si="96"/>
        <v>59.813771235185747</v>
      </c>
      <c r="AO556" s="9"/>
      <c r="AP556" s="9">
        <f t="shared" si="97"/>
        <v>71.448301850913893</v>
      </c>
      <c r="AQ556" s="47">
        <f t="shared" si="98"/>
        <v>59.471245427866819</v>
      </c>
      <c r="AR556" s="15">
        <f t="shared" si="99"/>
        <v>0</v>
      </c>
      <c r="AS556" s="49"/>
      <c r="AT556" s="12">
        <f t="shared" si="100"/>
        <v>-1.1147692711686044E-2</v>
      </c>
      <c r="AU556" s="9">
        <f t="shared" si="101"/>
        <v>47.83671481213868</v>
      </c>
      <c r="AV556" s="9">
        <f t="shared" si="102"/>
        <v>36.202184196410542</v>
      </c>
      <c r="AW556" s="9">
        <f t="shared" si="103"/>
        <v>59.523579143541973</v>
      </c>
      <c r="AX556" s="16">
        <f t="shared" si="104"/>
        <v>47.862881669976261</v>
      </c>
      <c r="AY556" s="44">
        <f t="shared" si="105"/>
        <v>-1.0784899484379187E-2</v>
      </c>
      <c r="AZ556" s="49"/>
      <c r="BA556" s="12">
        <f t="shared" si="106"/>
        <v>-1.1199716255346768E-2</v>
      </c>
      <c r="BB556" s="9">
        <f t="shared" si="107"/>
        <v>66.509001518660824</v>
      </c>
      <c r="BC556" s="9">
        <f t="shared" si="108"/>
        <v>54.822137187257532</v>
      </c>
      <c r="BD556" s="9">
        <f t="shared" si="109"/>
        <v>78.212888882484648</v>
      </c>
      <c r="BE556" s="16">
        <f t="shared" si="110"/>
        <v>66.517513034871087</v>
      </c>
      <c r="BF556" s="44">
        <f t="shared" si="111"/>
        <v>-1.0816973275782786E-2</v>
      </c>
      <c r="BG556" s="49"/>
      <c r="BH556" s="12">
        <f t="shared" si="112"/>
        <v>-1.1216642301632246E-2</v>
      </c>
      <c r="BI556" s="9">
        <f t="shared" si="113"/>
        <v>67</v>
      </c>
      <c r="BJ556" s="9">
        <f t="shared" si="117"/>
        <v>55.296112636176169</v>
      </c>
      <c r="BK556" s="9"/>
      <c r="BL556" s="47">
        <f t="shared" si="115"/>
        <v>67</v>
      </c>
      <c r="BM556" s="44">
        <f t="shared" si="116"/>
        <v>-1.0824845519016571E-2</v>
      </c>
      <c r="BN556" s="11"/>
      <c r="BO556" s="9"/>
      <c r="BP556" s="11"/>
      <c r="BQ556" s="9"/>
      <c r="BR556" s="43"/>
      <c r="BS556" s="9"/>
      <c r="BT556" s="11"/>
    </row>
    <row r="557" spans="3:72" x14ac:dyDescent="0.2">
      <c r="C557" s="1">
        <v>80</v>
      </c>
      <c r="D557" s="1">
        <v>104.71</v>
      </c>
      <c r="E557" s="1">
        <v>-5103.8999999999996</v>
      </c>
      <c r="F557" s="2">
        <v>78</v>
      </c>
      <c r="G557" s="6">
        <v>3.3000000000000002E-2</v>
      </c>
      <c r="H557" s="2">
        <v>0.42199999999999999</v>
      </c>
      <c r="I557" s="2">
        <v>3500</v>
      </c>
      <c r="J557" s="3">
        <f t="shared" si="77"/>
        <v>58.333333333333336</v>
      </c>
      <c r="K557" s="3">
        <f t="shared" si="78"/>
        <v>366.52</v>
      </c>
      <c r="L557" s="1">
        <v>0.9</v>
      </c>
      <c r="M557" s="1">
        <v>0.76</v>
      </c>
      <c r="N557" s="1">
        <f t="shared" si="79"/>
        <v>0.68400000000000005</v>
      </c>
      <c r="O557" s="40">
        <f t="shared" si="80"/>
        <v>50.175438596491226</v>
      </c>
      <c r="P557" s="40">
        <f t="shared" si="81"/>
        <v>3808.3157894736842</v>
      </c>
      <c r="Q557" s="1">
        <v>11</v>
      </c>
      <c r="R557" s="1">
        <v>4</v>
      </c>
      <c r="S557" s="2">
        <v>2600</v>
      </c>
      <c r="T557" s="3">
        <f t="shared" si="82"/>
        <v>866.66666666666663</v>
      </c>
      <c r="U557" s="7">
        <v>0.20419999999999999</v>
      </c>
      <c r="V557" s="7">
        <f t="shared" si="83"/>
        <v>3.2749326455999997E-2</v>
      </c>
      <c r="W557" s="7">
        <f t="shared" si="84"/>
        <v>1.6693636134473333E-2</v>
      </c>
      <c r="X557" s="40">
        <f t="shared" si="85"/>
        <v>1081.2059482292843</v>
      </c>
      <c r="Y557" s="1">
        <v>0</v>
      </c>
      <c r="Z557" s="1">
        <v>78</v>
      </c>
      <c r="AA557" s="2">
        <v>67</v>
      </c>
      <c r="AB557" s="6">
        <f t="shared" si="86"/>
        <v>0.6511988748177826</v>
      </c>
      <c r="AC557" s="2">
        <v>347.36</v>
      </c>
      <c r="AD557" s="40">
        <f t="shared" si="87"/>
        <v>3367.0033670033663</v>
      </c>
      <c r="AE557" s="1">
        <f t="shared" si="88"/>
        <v>2.4950099800399199</v>
      </c>
      <c r="AF557" s="2">
        <f t="shared" si="89"/>
        <v>30</v>
      </c>
      <c r="AG557" s="9">
        <f t="shared" si="90"/>
        <v>74.850299401197603</v>
      </c>
      <c r="AH557" s="12">
        <f t="shared" si="91"/>
        <v>2.0103561183594482E-2</v>
      </c>
      <c r="AI557" s="12">
        <f t="shared" si="92"/>
        <v>-279087.09161852021</v>
      </c>
      <c r="AJ557" s="42">
        <f t="shared" si="93"/>
        <v>-70.707980826479272</v>
      </c>
      <c r="AK557" s="11">
        <v>0</v>
      </c>
      <c r="AL557" s="9">
        <f t="shared" si="94"/>
        <v>-1079.1009043377501</v>
      </c>
      <c r="AM557" s="11">
        <f t="shared" si="95"/>
        <v>0</v>
      </c>
      <c r="AN557" s="9">
        <f t="shared" si="96"/>
        <v>59.471245427866819</v>
      </c>
      <c r="AO557" s="9"/>
      <c r="AP557" s="9">
        <f t="shared" si="97"/>
        <v>70.740313080260279</v>
      </c>
      <c r="AQ557" s="47">
        <f t="shared" si="98"/>
        <v>59.131949322369714</v>
      </c>
      <c r="AR557" s="15">
        <f t="shared" si="99"/>
        <v>0</v>
      </c>
      <c r="AS557" s="49"/>
      <c r="AT557" s="12">
        <f t="shared" si="100"/>
        <v>-1.0784899484379187E-2</v>
      </c>
      <c r="AU557" s="9">
        <f t="shared" si="101"/>
        <v>47.862881669976261</v>
      </c>
      <c r="AV557" s="9">
        <f t="shared" si="102"/>
        <v>36.593814017582808</v>
      </c>
      <c r="AW557" s="9">
        <f t="shared" si="103"/>
        <v>59.164294854798577</v>
      </c>
      <c r="AX557" s="16">
        <f t="shared" si="104"/>
        <v>47.879054436190692</v>
      </c>
      <c r="AY557" s="44">
        <f t="shared" si="105"/>
        <v>-1.043764181753715E-2</v>
      </c>
      <c r="AZ557" s="49"/>
      <c r="BA557" s="12">
        <f t="shared" si="106"/>
        <v>-1.0816973275782786E-2</v>
      </c>
      <c r="BB557" s="9">
        <f t="shared" si="107"/>
        <v>66.517513034871087</v>
      </c>
      <c r="BC557" s="9">
        <f t="shared" si="108"/>
        <v>55.216099850048771</v>
      </c>
      <c r="BD557" s="9">
        <f t="shared" si="109"/>
        <v>77.826864100679515</v>
      </c>
      <c r="BE557" s="16">
        <f t="shared" si="110"/>
        <v>66.521481975364139</v>
      </c>
      <c r="BF557" s="44">
        <f t="shared" si="111"/>
        <v>-1.0456270744561156E-2</v>
      </c>
      <c r="BG557" s="49"/>
      <c r="BH557" s="12">
        <f t="shared" si="112"/>
        <v>-1.0824845519016571E-2</v>
      </c>
      <c r="BI557" s="9">
        <f t="shared" si="113"/>
        <v>67</v>
      </c>
      <c r="BJ557" s="9">
        <f t="shared" si="117"/>
        <v>55.690648934191564</v>
      </c>
      <c r="BK557" s="9"/>
      <c r="BL557" s="47">
        <f t="shared" si="115"/>
        <v>67</v>
      </c>
      <c r="BM557" s="44">
        <f t="shared" si="116"/>
        <v>-1.0459941590526781E-2</v>
      </c>
      <c r="BN557" s="11"/>
      <c r="BO557" s="9"/>
      <c r="BP557" s="11"/>
      <c r="BQ557" s="9"/>
      <c r="BR557" s="43"/>
      <c r="BS557" s="9"/>
      <c r="BT557" s="11"/>
    </row>
    <row r="558" spans="3:72" x14ac:dyDescent="0.2">
      <c r="C558" s="1">
        <v>80</v>
      </c>
      <c r="D558" s="1">
        <v>104.71</v>
      </c>
      <c r="E558" s="1">
        <v>-5103.8999999999996</v>
      </c>
      <c r="F558" s="2">
        <v>78</v>
      </c>
      <c r="G558" s="6">
        <v>3.3000000000000002E-2</v>
      </c>
      <c r="H558" s="2">
        <v>0.42199999999999999</v>
      </c>
      <c r="I558" s="2">
        <v>3500</v>
      </c>
      <c r="J558" s="3">
        <f t="shared" si="77"/>
        <v>58.333333333333336</v>
      </c>
      <c r="K558" s="3">
        <f t="shared" si="78"/>
        <v>366.52</v>
      </c>
      <c r="L558" s="1">
        <v>0.9</v>
      </c>
      <c r="M558" s="1">
        <v>0.76</v>
      </c>
      <c r="N558" s="1">
        <f t="shared" ref="N558:N621" si="118">L558*M558</f>
        <v>0.68400000000000005</v>
      </c>
      <c r="O558" s="40">
        <f t="shared" ref="O558:O621" si="119">1000*G558*F558/(75*N558)</f>
        <v>50.175438596491226</v>
      </c>
      <c r="P558" s="40">
        <f t="shared" si="81"/>
        <v>3808.3157894736842</v>
      </c>
      <c r="Q558" s="1">
        <v>11</v>
      </c>
      <c r="R558" s="1">
        <v>4</v>
      </c>
      <c r="S558" s="2">
        <v>2600</v>
      </c>
      <c r="T558" s="3">
        <f t="shared" ref="T558:T621" si="120">S558/(R558-1)</f>
        <v>866.66666666666663</v>
      </c>
      <c r="U558" s="7">
        <v>0.20419999999999999</v>
      </c>
      <c r="V558" s="7">
        <f t="shared" si="83"/>
        <v>3.2749326455999997E-2</v>
      </c>
      <c r="W558" s="7">
        <f t="shared" ref="W558:W621" si="121">(2*9.81*V558^2*U558*Q558)/(S558*G558^2)</f>
        <v>1.6693636134473333E-2</v>
      </c>
      <c r="X558" s="40">
        <f t="shared" ref="X558:X621" si="122">AC558/(9.81*V558)</f>
        <v>1081.2059482292843</v>
      </c>
      <c r="Y558" s="1">
        <v>0</v>
      </c>
      <c r="Z558" s="1">
        <v>78</v>
      </c>
      <c r="AA558" s="2">
        <v>67</v>
      </c>
      <c r="AB558" s="6">
        <f t="shared" ref="AB558:AB621" si="123">(900*9.81*1000*G558*F558)/(N558*H558*(3.1416*I558)^2)</f>
        <v>0.6511988748177826</v>
      </c>
      <c r="AC558" s="2">
        <v>347.36</v>
      </c>
      <c r="AD558" s="40">
        <f t="shared" ref="AD558:AD621" si="124">(W558*T558)/(2*9.81*U558*V558^2)</f>
        <v>3367.0033670033663</v>
      </c>
      <c r="AE558" s="1">
        <f t="shared" ref="AE558:AE621" si="125">T558/AC558</f>
        <v>2.4950099800399199</v>
      </c>
      <c r="AF558" s="2">
        <f t="shared" ref="AF558:AF621" si="126">1+AF557</f>
        <v>31</v>
      </c>
      <c r="AG558" s="9">
        <f t="shared" ref="AG558:AG621" si="127">AF558*AE558</f>
        <v>77.345309381237513</v>
      </c>
      <c r="AH558" s="12">
        <f t="shared" ref="AH558:AH621" si="128">1/(AB558*AG558+1)</f>
        <v>1.9467684041453704E-2</v>
      </c>
      <c r="AI558" s="12">
        <f t="shared" si="92"/>
        <v>-264898.95822666353</v>
      </c>
      <c r="AJ558" s="42">
        <f t="shared" si="93"/>
        <v>-70.020054433689907</v>
      </c>
      <c r="AK558" s="11">
        <v>0</v>
      </c>
      <c r="AL558" s="9">
        <f t="shared" si="94"/>
        <v>-1079.1674870333038</v>
      </c>
      <c r="AM558" s="11">
        <f t="shared" ref="AM558:AM621" si="129">IF(AK558&lt;0,0,AK558)</f>
        <v>0</v>
      </c>
      <c r="AN558" s="9">
        <f t="shared" ref="AN558:AN621" si="130">AQ557</f>
        <v>59.131949322369714</v>
      </c>
      <c r="AO558" s="9"/>
      <c r="AP558" s="9">
        <f t="shared" si="97"/>
        <v>70.050373691444932</v>
      </c>
      <c r="AQ558" s="47">
        <f t="shared" si="98"/>
        <v>58.797478805265918</v>
      </c>
      <c r="AR558" s="15">
        <f t="shared" ref="AR558:AR621" si="131">AM557</f>
        <v>0</v>
      </c>
      <c r="AS558" s="49"/>
      <c r="AT558" s="12">
        <f t="shared" ref="AT558:AT621" si="132">AY557</f>
        <v>-1.043764181753715E-2</v>
      </c>
      <c r="AU558" s="9">
        <f t="shared" ref="AU558:AU621" si="133">AX557</f>
        <v>47.879054436190692</v>
      </c>
      <c r="AV558" s="9">
        <f t="shared" si="102"/>
        <v>36.960630067115467</v>
      </c>
      <c r="AW558" s="9">
        <f t="shared" si="103"/>
        <v>58.816309969305507</v>
      </c>
      <c r="AX558" s="16">
        <f t="shared" ref="AX558:AX621" si="134">(AV558+AW558)/2</f>
        <v>47.888470018210484</v>
      </c>
      <c r="AY558" s="44">
        <f t="shared" si="105"/>
        <v>-1.0107084565148564E-2</v>
      </c>
      <c r="AZ558" s="49"/>
      <c r="BA558" s="12">
        <f t="shared" ref="BA558:BA621" si="135">BF557</f>
        <v>-1.0456270744561156E-2</v>
      </c>
      <c r="BB558" s="9">
        <f t="shared" ref="BB558:BB621" si="136">BE557</f>
        <v>66.521481975364139</v>
      </c>
      <c r="BC558" s="9">
        <f t="shared" si="108"/>
        <v>55.584226442249332</v>
      </c>
      <c r="BD558" s="9">
        <f t="shared" si="109"/>
        <v>77.462447929801428</v>
      </c>
      <c r="BE558" s="16">
        <f t="shared" ref="BE558:BE621" si="137">(BC558+BD558)/2</f>
        <v>66.523337186025373</v>
      </c>
      <c r="BF558" s="44">
        <f t="shared" si="111"/>
        <v>-1.0117508844352247E-2</v>
      </c>
      <c r="BG558" s="49"/>
      <c r="BH558" s="12">
        <f t="shared" ref="BH558:BH621" si="138">BM557</f>
        <v>-1.0459941590526781E-2</v>
      </c>
      <c r="BI558" s="9">
        <f t="shared" ref="BI558:BI621" si="139">BL557</f>
        <v>67</v>
      </c>
      <c r="BJ558" s="9">
        <f t="shared" si="117"/>
        <v>56.059034045562711</v>
      </c>
      <c r="BK558" s="9"/>
      <c r="BL558" s="47">
        <f t="shared" si="115"/>
        <v>67</v>
      </c>
      <c r="BM558" s="44">
        <f t="shared" si="116"/>
        <v>-1.0119224716027098E-2</v>
      </c>
      <c r="BN558" s="11"/>
      <c r="BO558" s="9"/>
      <c r="BP558" s="11"/>
      <c r="BQ558" s="9"/>
      <c r="BR558" s="43"/>
      <c r="BS558" s="9"/>
      <c r="BT558" s="11"/>
    </row>
    <row r="559" spans="3:72" x14ac:dyDescent="0.2">
      <c r="C559" s="1">
        <v>80</v>
      </c>
      <c r="D559" s="1">
        <v>104.71</v>
      </c>
      <c r="E559" s="1">
        <v>-5103.8999999999996</v>
      </c>
      <c r="F559" s="2">
        <v>78</v>
      </c>
      <c r="G559" s="6">
        <v>3.3000000000000002E-2</v>
      </c>
      <c r="H559" s="2">
        <v>0.42199999999999999</v>
      </c>
      <c r="I559" s="2">
        <v>3500</v>
      </c>
      <c r="J559" s="3">
        <f t="shared" si="77"/>
        <v>58.333333333333336</v>
      </c>
      <c r="K559" s="3">
        <f t="shared" si="78"/>
        <v>366.52</v>
      </c>
      <c r="L559" s="1">
        <v>0.9</v>
      </c>
      <c r="M559" s="1">
        <v>0.76</v>
      </c>
      <c r="N559" s="1">
        <f t="shared" si="118"/>
        <v>0.68400000000000005</v>
      </c>
      <c r="O559" s="40">
        <f t="shared" si="119"/>
        <v>50.175438596491226</v>
      </c>
      <c r="P559" s="40">
        <f t="shared" si="81"/>
        <v>3808.3157894736842</v>
      </c>
      <c r="Q559" s="1">
        <v>11</v>
      </c>
      <c r="R559" s="1">
        <v>4</v>
      </c>
      <c r="S559" s="2">
        <v>2600</v>
      </c>
      <c r="T559" s="3">
        <f t="shared" si="120"/>
        <v>866.66666666666663</v>
      </c>
      <c r="U559" s="7">
        <v>0.20419999999999999</v>
      </c>
      <c r="V559" s="7">
        <f t="shared" si="83"/>
        <v>3.2749326455999997E-2</v>
      </c>
      <c r="W559" s="7">
        <f t="shared" si="121"/>
        <v>1.6693636134473333E-2</v>
      </c>
      <c r="X559" s="40">
        <f t="shared" si="122"/>
        <v>1081.2059482292843</v>
      </c>
      <c r="Y559" s="1">
        <v>0</v>
      </c>
      <c r="Z559" s="1">
        <v>78</v>
      </c>
      <c r="AA559" s="2">
        <v>67</v>
      </c>
      <c r="AB559" s="6">
        <f t="shared" si="123"/>
        <v>0.6511988748177826</v>
      </c>
      <c r="AC559" s="2">
        <v>347.36</v>
      </c>
      <c r="AD559" s="40">
        <f t="shared" si="124"/>
        <v>3367.0033670033663</v>
      </c>
      <c r="AE559" s="1">
        <f t="shared" si="125"/>
        <v>2.4950099800399199</v>
      </c>
      <c r="AF559" s="2">
        <f t="shared" si="126"/>
        <v>32</v>
      </c>
      <c r="AG559" s="9">
        <f t="shared" si="127"/>
        <v>79.840319361277437</v>
      </c>
      <c r="AH559" s="12">
        <f t="shared" si="128"/>
        <v>1.8870799251328105E-2</v>
      </c>
      <c r="AI559" s="12">
        <f t="shared" si="92"/>
        <v>-251143.29575980385</v>
      </c>
      <c r="AJ559" s="42">
        <f t="shared" si="93"/>
        <v>-69.352880162903617</v>
      </c>
      <c r="AK559" s="11">
        <v>0</v>
      </c>
      <c r="AL559" s="9">
        <f t="shared" si="94"/>
        <v>-1079.2299868396778</v>
      </c>
      <c r="AM559" s="11">
        <f t="shared" si="129"/>
        <v>0</v>
      </c>
      <c r="AN559" s="9">
        <f t="shared" si="130"/>
        <v>58.797478805265918</v>
      </c>
      <c r="AO559" s="9"/>
      <c r="AP559" s="9">
        <f t="shared" si="97"/>
        <v>69.381368728054326</v>
      </c>
      <c r="AQ559" s="47">
        <f t="shared" si="98"/>
        <v>58.472359940998885</v>
      </c>
      <c r="AR559" s="15">
        <f t="shared" si="131"/>
        <v>0</v>
      </c>
      <c r="AS559" s="49"/>
      <c r="AT559" s="12">
        <f t="shared" si="132"/>
        <v>-1.0107084565148564E-2</v>
      </c>
      <c r="AU559" s="9">
        <f t="shared" si="133"/>
        <v>47.888470018210484</v>
      </c>
      <c r="AV559" s="9">
        <f t="shared" si="102"/>
        <v>37.304580095422082</v>
      </c>
      <c r="AW559" s="9">
        <f t="shared" si="103"/>
        <v>58.482920879105897</v>
      </c>
      <c r="AX559" s="16">
        <f t="shared" si="134"/>
        <v>47.893750487263986</v>
      </c>
      <c r="AY559" s="44">
        <f t="shared" si="105"/>
        <v>-9.7938514019313624E-3</v>
      </c>
      <c r="AZ559" s="49"/>
      <c r="BA559" s="12">
        <f t="shared" si="135"/>
        <v>-1.0117508844352247E-2</v>
      </c>
      <c r="BB559" s="9">
        <f t="shared" si="136"/>
        <v>66.523337186025373</v>
      </c>
      <c r="BC559" s="9">
        <f t="shared" si="108"/>
        <v>55.928886325129959</v>
      </c>
      <c r="BD559" s="9">
        <f t="shared" si="109"/>
        <v>77.119526342976286</v>
      </c>
      <c r="BE559" s="16">
        <f t="shared" si="137"/>
        <v>66.524206334053119</v>
      </c>
      <c r="BF559" s="44">
        <f t="shared" si="111"/>
        <v>-9.7995391407856725E-3</v>
      </c>
      <c r="BG559" s="49"/>
      <c r="BH559" s="12">
        <f t="shared" si="138"/>
        <v>-1.0119224716027098E-2</v>
      </c>
      <c r="BI559" s="9">
        <f t="shared" si="139"/>
        <v>67</v>
      </c>
      <c r="BJ559" s="9">
        <f t="shared" si="117"/>
        <v>56.403810843049087</v>
      </c>
      <c r="BK559" s="9"/>
      <c r="BL559" s="47">
        <f t="shared" si="115"/>
        <v>67</v>
      </c>
      <c r="BM559" s="44">
        <f t="shared" si="116"/>
        <v>-9.8003430098627681E-3</v>
      </c>
      <c r="BN559" s="11"/>
      <c r="BO559" s="9"/>
      <c r="BP559" s="11"/>
      <c r="BQ559" s="9"/>
      <c r="BR559" s="43"/>
      <c r="BS559" s="9"/>
      <c r="BT559" s="11"/>
    </row>
    <row r="560" spans="3:72" x14ac:dyDescent="0.2">
      <c r="C560" s="1">
        <v>80</v>
      </c>
      <c r="D560" s="1">
        <v>104.71</v>
      </c>
      <c r="E560" s="1">
        <v>-5103.8999999999996</v>
      </c>
      <c r="F560" s="2">
        <v>78</v>
      </c>
      <c r="G560" s="6">
        <v>3.3000000000000002E-2</v>
      </c>
      <c r="H560" s="2">
        <v>0.42199999999999999</v>
      </c>
      <c r="I560" s="2">
        <v>3500</v>
      </c>
      <c r="J560" s="3">
        <f t="shared" si="77"/>
        <v>58.333333333333336</v>
      </c>
      <c r="K560" s="3">
        <f t="shared" si="78"/>
        <v>366.52</v>
      </c>
      <c r="L560" s="1">
        <v>0.9</v>
      </c>
      <c r="M560" s="1">
        <v>0.76</v>
      </c>
      <c r="N560" s="1">
        <f t="shared" si="118"/>
        <v>0.68400000000000005</v>
      </c>
      <c r="O560" s="40">
        <f t="shared" si="119"/>
        <v>50.175438596491226</v>
      </c>
      <c r="P560" s="40">
        <f t="shared" si="81"/>
        <v>3808.3157894736842</v>
      </c>
      <c r="Q560" s="1">
        <v>11</v>
      </c>
      <c r="R560" s="1">
        <v>4</v>
      </c>
      <c r="S560" s="2">
        <v>2600</v>
      </c>
      <c r="T560" s="3">
        <f t="shared" si="120"/>
        <v>866.66666666666663</v>
      </c>
      <c r="U560" s="7">
        <v>0.20419999999999999</v>
      </c>
      <c r="V560" s="7">
        <f t="shared" si="83"/>
        <v>3.2749326455999997E-2</v>
      </c>
      <c r="W560" s="7">
        <f t="shared" si="121"/>
        <v>1.6693636134473333E-2</v>
      </c>
      <c r="X560" s="40">
        <f t="shared" si="122"/>
        <v>1081.2059482292843</v>
      </c>
      <c r="Y560" s="1">
        <v>0</v>
      </c>
      <c r="Z560" s="1">
        <v>78</v>
      </c>
      <c r="AA560" s="2">
        <v>67</v>
      </c>
      <c r="AB560" s="6">
        <f t="shared" si="123"/>
        <v>0.6511988748177826</v>
      </c>
      <c r="AC560" s="2">
        <v>347.36</v>
      </c>
      <c r="AD560" s="40">
        <f t="shared" si="124"/>
        <v>3367.0033670033663</v>
      </c>
      <c r="AE560" s="1">
        <f t="shared" si="125"/>
        <v>2.4950099800399199</v>
      </c>
      <c r="AF560" s="2">
        <f t="shared" si="126"/>
        <v>33</v>
      </c>
      <c r="AG560" s="9">
        <f t="shared" si="127"/>
        <v>82.335329341317362</v>
      </c>
      <c r="AH560" s="12">
        <f t="shared" si="128"/>
        <v>1.8309426956454589E-2</v>
      </c>
      <c r="AI560" s="12">
        <f t="shared" si="92"/>
        <v>-237927.36152900662</v>
      </c>
      <c r="AJ560" s="42">
        <f t="shared" si="93"/>
        <v>-68.711750159013292</v>
      </c>
      <c r="AK560" s="11">
        <v>0</v>
      </c>
      <c r="AL560" s="9">
        <f t="shared" si="94"/>
        <v>-1079.288768132674</v>
      </c>
      <c r="AM560" s="11">
        <f t="shared" si="129"/>
        <v>0</v>
      </c>
      <c r="AN560" s="9">
        <f t="shared" si="130"/>
        <v>58.472359940998885</v>
      </c>
      <c r="AO560" s="9"/>
      <c r="AP560" s="9">
        <f t="shared" si="97"/>
        <v>68.738568968251187</v>
      </c>
      <c r="AQ560" s="47">
        <f t="shared" si="98"/>
        <v>58.159959514516288</v>
      </c>
      <c r="AR560" s="15">
        <f t="shared" si="131"/>
        <v>0</v>
      </c>
      <c r="AS560" s="49"/>
      <c r="AT560" s="12">
        <f t="shared" si="132"/>
        <v>-9.7938514019313624E-3</v>
      </c>
      <c r="AU560" s="9">
        <f t="shared" si="133"/>
        <v>47.893750487263986</v>
      </c>
      <c r="AV560" s="9">
        <f t="shared" si="102"/>
        <v>37.627541460011685</v>
      </c>
      <c r="AW560" s="9">
        <f t="shared" si="103"/>
        <v>58.165733905709736</v>
      </c>
      <c r="AX560" s="16">
        <f t="shared" si="134"/>
        <v>47.896637682860714</v>
      </c>
      <c r="AY560" s="44">
        <f t="shared" si="105"/>
        <v>-9.4978169882129881E-3</v>
      </c>
      <c r="AZ560" s="49"/>
      <c r="BA560" s="12">
        <f t="shared" si="135"/>
        <v>-9.7995391407856725E-3</v>
      </c>
      <c r="BB560" s="9">
        <f t="shared" si="136"/>
        <v>66.524206334053119</v>
      </c>
      <c r="BC560" s="9">
        <f t="shared" si="108"/>
        <v>56.252222915607369</v>
      </c>
      <c r="BD560" s="9">
        <f t="shared" si="109"/>
        <v>76.797005850899765</v>
      </c>
      <c r="BE560" s="16">
        <f t="shared" si="137"/>
        <v>66.524614383253564</v>
      </c>
      <c r="BF560" s="44">
        <f t="shared" si="111"/>
        <v>-9.5008647376288707E-3</v>
      </c>
      <c r="BG560" s="49"/>
      <c r="BH560" s="12">
        <f t="shared" si="138"/>
        <v>-9.8003430098627681E-3</v>
      </c>
      <c r="BI560" s="9">
        <f t="shared" si="139"/>
        <v>67</v>
      </c>
      <c r="BJ560" s="9">
        <f t="shared" si="117"/>
        <v>56.727200483153354</v>
      </c>
      <c r="BK560" s="9"/>
      <c r="BL560" s="47">
        <f t="shared" si="115"/>
        <v>67</v>
      </c>
      <c r="BM560" s="44">
        <f t="shared" si="116"/>
        <v>-9.5012421395485706E-3</v>
      </c>
      <c r="BN560" s="11"/>
      <c r="BO560" s="9"/>
      <c r="BP560" s="11"/>
      <c r="BQ560" s="9"/>
      <c r="BR560" s="43"/>
      <c r="BS560" s="9"/>
      <c r="BT560" s="11"/>
    </row>
    <row r="561" spans="3:72" x14ac:dyDescent="0.2">
      <c r="C561" s="1">
        <v>80</v>
      </c>
      <c r="D561" s="1">
        <v>104.71</v>
      </c>
      <c r="E561" s="1">
        <v>-5103.8999999999996</v>
      </c>
      <c r="F561" s="2">
        <v>78</v>
      </c>
      <c r="G561" s="6">
        <v>3.3000000000000002E-2</v>
      </c>
      <c r="H561" s="2">
        <v>0.42199999999999999</v>
      </c>
      <c r="I561" s="2">
        <v>3500</v>
      </c>
      <c r="J561" s="3">
        <f t="shared" si="77"/>
        <v>58.333333333333336</v>
      </c>
      <c r="K561" s="3">
        <f t="shared" si="78"/>
        <v>366.52</v>
      </c>
      <c r="L561" s="1">
        <v>0.9</v>
      </c>
      <c r="M561" s="1">
        <v>0.76</v>
      </c>
      <c r="N561" s="1">
        <f t="shared" si="118"/>
        <v>0.68400000000000005</v>
      </c>
      <c r="O561" s="40">
        <f t="shared" si="119"/>
        <v>50.175438596491226</v>
      </c>
      <c r="P561" s="40">
        <f t="shared" si="81"/>
        <v>3808.3157894736842</v>
      </c>
      <c r="Q561" s="1">
        <v>11</v>
      </c>
      <c r="R561" s="1">
        <v>4</v>
      </c>
      <c r="S561" s="2">
        <v>2600</v>
      </c>
      <c r="T561" s="3">
        <f t="shared" si="120"/>
        <v>866.66666666666663</v>
      </c>
      <c r="U561" s="7">
        <v>0.20419999999999999</v>
      </c>
      <c r="V561" s="7">
        <f t="shared" si="83"/>
        <v>3.2749326455999997E-2</v>
      </c>
      <c r="W561" s="7">
        <f t="shared" si="121"/>
        <v>1.6693636134473333E-2</v>
      </c>
      <c r="X561" s="40">
        <f t="shared" si="122"/>
        <v>1081.2059482292843</v>
      </c>
      <c r="Y561" s="1">
        <v>0</v>
      </c>
      <c r="Z561" s="1">
        <v>78</v>
      </c>
      <c r="AA561" s="2">
        <v>67</v>
      </c>
      <c r="AB561" s="6">
        <f t="shared" si="123"/>
        <v>0.6511988748177826</v>
      </c>
      <c r="AC561" s="2">
        <v>347.36</v>
      </c>
      <c r="AD561" s="40">
        <f t="shared" si="124"/>
        <v>3367.0033670033663</v>
      </c>
      <c r="AE561" s="1">
        <f t="shared" si="125"/>
        <v>2.4950099800399199</v>
      </c>
      <c r="AF561" s="2">
        <f t="shared" si="126"/>
        <v>34</v>
      </c>
      <c r="AG561" s="9">
        <f t="shared" si="127"/>
        <v>84.830339321357272</v>
      </c>
      <c r="AH561" s="12">
        <f t="shared" si="128"/>
        <v>1.7780489415741445E-2</v>
      </c>
      <c r="AI561" s="12">
        <f t="shared" si="92"/>
        <v>-225319.20528913126</v>
      </c>
      <c r="AJ561" s="42">
        <f t="shared" si="93"/>
        <v>-68.100031657091307</v>
      </c>
      <c r="AK561" s="11">
        <v>0</v>
      </c>
      <c r="AL561" s="9">
        <f t="shared" si="94"/>
        <v>-1079.344153182562</v>
      </c>
      <c r="AM561" s="11">
        <f t="shared" si="129"/>
        <v>0</v>
      </c>
      <c r="AN561" s="9">
        <f t="shared" si="130"/>
        <v>58.159959514516288</v>
      </c>
      <c r="AO561" s="9"/>
      <c r="AP561" s="9">
        <f t="shared" si="97"/>
        <v>68.125323321400373</v>
      </c>
      <c r="AQ561" s="47">
        <f t="shared" si="98"/>
        <v>57.862001489744806</v>
      </c>
      <c r="AR561" s="15">
        <f t="shared" si="131"/>
        <v>0</v>
      </c>
      <c r="AS561" s="49"/>
      <c r="AT561" s="12">
        <f t="shared" si="132"/>
        <v>-9.4978169882129881E-3</v>
      </c>
      <c r="AU561" s="9">
        <f t="shared" si="133"/>
        <v>47.896637682860714</v>
      </c>
      <c r="AV561" s="9">
        <f t="shared" si="102"/>
        <v>37.931273875976622</v>
      </c>
      <c r="AW561" s="9">
        <f t="shared" si="103"/>
        <v>57.865101774201456</v>
      </c>
      <c r="AX561" s="16">
        <f t="shared" si="134"/>
        <v>47.898187825089039</v>
      </c>
      <c r="AY561" s="44">
        <f t="shared" si="105"/>
        <v>-9.218330666267106E-3</v>
      </c>
      <c r="AZ561" s="49"/>
      <c r="BA561" s="12">
        <f t="shared" si="135"/>
        <v>-9.5008647376288707E-3</v>
      </c>
      <c r="BB561" s="9">
        <f t="shared" si="136"/>
        <v>66.524614383253564</v>
      </c>
      <c r="BC561" s="9">
        <f t="shared" si="108"/>
        <v>56.556150291912822</v>
      </c>
      <c r="BD561" s="9">
        <f t="shared" si="109"/>
        <v>76.493462377560363</v>
      </c>
      <c r="BE561" s="16">
        <f t="shared" si="137"/>
        <v>66.524806334736596</v>
      </c>
      <c r="BF561" s="44">
        <f t="shared" si="111"/>
        <v>-9.2199419168472671E-3</v>
      </c>
      <c r="BG561" s="49"/>
      <c r="BH561" s="12">
        <f t="shared" si="138"/>
        <v>-9.5012421395485706E-3</v>
      </c>
      <c r="BI561" s="9">
        <f t="shared" si="139"/>
        <v>67</v>
      </c>
      <c r="BJ561" s="9">
        <f t="shared" si="117"/>
        <v>57.031152005693194</v>
      </c>
      <c r="BK561" s="9"/>
      <c r="BL561" s="47">
        <f t="shared" si="115"/>
        <v>67</v>
      </c>
      <c r="BM561" s="44">
        <f t="shared" si="116"/>
        <v>-9.2201194514634471E-3</v>
      </c>
      <c r="BN561" s="11"/>
      <c r="BO561" s="9"/>
      <c r="BP561" s="11"/>
      <c r="BQ561" s="9"/>
      <c r="BR561" s="43"/>
      <c r="BS561" s="9"/>
      <c r="BT561" s="11"/>
    </row>
    <row r="562" spans="3:72" x14ac:dyDescent="0.2">
      <c r="C562" s="1">
        <v>80</v>
      </c>
      <c r="D562" s="1">
        <v>104.71</v>
      </c>
      <c r="E562" s="1">
        <v>-5103.8999999999996</v>
      </c>
      <c r="F562" s="2">
        <v>78</v>
      </c>
      <c r="G562" s="6">
        <v>3.3000000000000002E-2</v>
      </c>
      <c r="H562" s="2">
        <v>0.42199999999999999</v>
      </c>
      <c r="I562" s="2">
        <v>3500</v>
      </c>
      <c r="J562" s="3">
        <f t="shared" si="77"/>
        <v>58.333333333333336</v>
      </c>
      <c r="K562" s="3">
        <f t="shared" si="78"/>
        <v>366.52</v>
      </c>
      <c r="L562" s="1">
        <v>0.9</v>
      </c>
      <c r="M562" s="1">
        <v>0.76</v>
      </c>
      <c r="N562" s="1">
        <f t="shared" si="118"/>
        <v>0.68400000000000005</v>
      </c>
      <c r="O562" s="40">
        <f t="shared" si="119"/>
        <v>50.175438596491226</v>
      </c>
      <c r="P562" s="40">
        <f t="shared" si="81"/>
        <v>3808.3157894736842</v>
      </c>
      <c r="Q562" s="1">
        <v>11</v>
      </c>
      <c r="R562" s="1">
        <v>4</v>
      </c>
      <c r="S562" s="2">
        <v>2600</v>
      </c>
      <c r="T562" s="3">
        <f t="shared" si="120"/>
        <v>866.66666666666663</v>
      </c>
      <c r="U562" s="7">
        <v>0.20419999999999999</v>
      </c>
      <c r="V562" s="7">
        <f t="shared" si="83"/>
        <v>3.2749326455999997E-2</v>
      </c>
      <c r="W562" s="7">
        <f t="shared" si="121"/>
        <v>1.6693636134473333E-2</v>
      </c>
      <c r="X562" s="40">
        <f t="shared" si="122"/>
        <v>1081.2059482292843</v>
      </c>
      <c r="Y562" s="1">
        <v>0</v>
      </c>
      <c r="Z562" s="1">
        <v>78</v>
      </c>
      <c r="AA562" s="2">
        <v>67</v>
      </c>
      <c r="AB562" s="6">
        <f t="shared" si="123"/>
        <v>0.6511988748177826</v>
      </c>
      <c r="AC562" s="2">
        <v>347.36</v>
      </c>
      <c r="AD562" s="40">
        <f t="shared" si="124"/>
        <v>3367.0033670033663</v>
      </c>
      <c r="AE562" s="1">
        <f t="shared" si="125"/>
        <v>2.4950099800399199</v>
      </c>
      <c r="AF562" s="2">
        <f t="shared" si="126"/>
        <v>35</v>
      </c>
      <c r="AG562" s="9">
        <f t="shared" si="127"/>
        <v>87.325349301397196</v>
      </c>
      <c r="AH562" s="12">
        <f t="shared" si="128"/>
        <v>1.7281254551395737E-2</v>
      </c>
      <c r="AI562" s="12">
        <f t="shared" si="92"/>
        <v>-213342.2909422603</v>
      </c>
      <c r="AJ562" s="42">
        <f t="shared" si="93"/>
        <v>-67.518904164569705</v>
      </c>
      <c r="AK562" s="11">
        <v>0</v>
      </c>
      <c r="AL562" s="9">
        <f t="shared" si="94"/>
        <v>-1079.3964280652076</v>
      </c>
      <c r="AM562" s="11">
        <f t="shared" si="129"/>
        <v>0</v>
      </c>
      <c r="AN562" s="9">
        <f t="shared" si="130"/>
        <v>57.862001489744806</v>
      </c>
      <c r="AO562" s="9"/>
      <c r="AP562" s="9">
        <f t="shared" si="97"/>
        <v>67.542795505279315</v>
      </c>
      <c r="AQ562" s="47">
        <f t="shared" si="98"/>
        <v>57.578981840623541</v>
      </c>
      <c r="AR562" s="15">
        <f t="shared" si="131"/>
        <v>0</v>
      </c>
      <c r="AS562" s="49"/>
      <c r="AT562" s="12">
        <f t="shared" si="132"/>
        <v>-9.218330666267106E-3</v>
      </c>
      <c r="AU562" s="9">
        <f t="shared" si="133"/>
        <v>47.898187825089039</v>
      </c>
      <c r="AV562" s="9">
        <f t="shared" si="102"/>
        <v>38.217393809554537</v>
      </c>
      <c r="AW562" s="9">
        <f t="shared" si="103"/>
        <v>57.580623905118074</v>
      </c>
      <c r="AX562" s="16">
        <f t="shared" si="134"/>
        <v>47.899008857336305</v>
      </c>
      <c r="AY562" s="44">
        <f t="shared" si="105"/>
        <v>-8.954459660194777E-3</v>
      </c>
      <c r="AZ562" s="49"/>
      <c r="BA562" s="12">
        <f t="shared" si="135"/>
        <v>-9.2199419168472671E-3</v>
      </c>
      <c r="BB562" s="9">
        <f t="shared" si="136"/>
        <v>66.524806334736596</v>
      </c>
      <c r="BC562" s="9">
        <f t="shared" si="108"/>
        <v>56.842370254707561</v>
      </c>
      <c r="BD562" s="9">
        <f t="shared" si="109"/>
        <v>76.207423343524027</v>
      </c>
      <c r="BE562" s="16">
        <f t="shared" si="137"/>
        <v>66.524896799115794</v>
      </c>
      <c r="BF562" s="44">
        <f t="shared" si="111"/>
        <v>-8.9553026972017009E-3</v>
      </c>
      <c r="BG562" s="49"/>
      <c r="BH562" s="12">
        <f t="shared" si="138"/>
        <v>-9.2201194514634471E-3</v>
      </c>
      <c r="BI562" s="9">
        <f t="shared" si="139"/>
        <v>67</v>
      </c>
      <c r="BJ562" s="9">
        <f t="shared" si="117"/>
        <v>57.317382991212568</v>
      </c>
      <c r="BK562" s="9"/>
      <c r="BL562" s="47">
        <f t="shared" si="115"/>
        <v>67</v>
      </c>
      <c r="BM562" s="44">
        <f t="shared" si="116"/>
        <v>-8.955386367088411E-3</v>
      </c>
      <c r="BN562" s="11"/>
      <c r="BO562" s="9"/>
      <c r="BP562" s="11"/>
      <c r="BQ562" s="9"/>
      <c r="BR562" s="43"/>
      <c r="BS562" s="9"/>
      <c r="BT562" s="11"/>
    </row>
    <row r="563" spans="3:72" x14ac:dyDescent="0.2">
      <c r="C563" s="1">
        <v>80</v>
      </c>
      <c r="D563" s="1">
        <v>104.71</v>
      </c>
      <c r="E563" s="1">
        <v>-5103.8999999999996</v>
      </c>
      <c r="F563" s="2">
        <v>78</v>
      </c>
      <c r="G563" s="6">
        <v>3.3000000000000002E-2</v>
      </c>
      <c r="H563" s="2">
        <v>0.42199999999999999</v>
      </c>
      <c r="I563" s="2">
        <v>3500</v>
      </c>
      <c r="J563" s="3">
        <f t="shared" si="77"/>
        <v>58.333333333333336</v>
      </c>
      <c r="K563" s="3">
        <f t="shared" si="78"/>
        <v>366.52</v>
      </c>
      <c r="L563" s="1">
        <v>0.9</v>
      </c>
      <c r="M563" s="1">
        <v>0.76</v>
      </c>
      <c r="N563" s="1">
        <f t="shared" si="118"/>
        <v>0.68400000000000005</v>
      </c>
      <c r="O563" s="40">
        <f t="shared" si="119"/>
        <v>50.175438596491226</v>
      </c>
      <c r="P563" s="40">
        <f t="shared" si="81"/>
        <v>3808.3157894736842</v>
      </c>
      <c r="Q563" s="1">
        <v>11</v>
      </c>
      <c r="R563" s="1">
        <v>4</v>
      </c>
      <c r="S563" s="2">
        <v>2600</v>
      </c>
      <c r="T563" s="3">
        <f t="shared" si="120"/>
        <v>866.66666666666663</v>
      </c>
      <c r="U563" s="7">
        <v>0.20419999999999999</v>
      </c>
      <c r="V563" s="7">
        <f t="shared" si="83"/>
        <v>3.2749326455999997E-2</v>
      </c>
      <c r="W563" s="7">
        <f t="shared" si="121"/>
        <v>1.6693636134473333E-2</v>
      </c>
      <c r="X563" s="40">
        <f t="shared" si="122"/>
        <v>1081.2059482292843</v>
      </c>
      <c r="Y563" s="1">
        <v>0</v>
      </c>
      <c r="Z563" s="1">
        <v>78</v>
      </c>
      <c r="AA563" s="2">
        <v>67</v>
      </c>
      <c r="AB563" s="6">
        <f t="shared" si="123"/>
        <v>0.6511988748177826</v>
      </c>
      <c r="AC563" s="2">
        <v>347.36</v>
      </c>
      <c r="AD563" s="40">
        <f t="shared" si="124"/>
        <v>3367.0033670033663</v>
      </c>
      <c r="AE563" s="1">
        <f t="shared" si="125"/>
        <v>2.4950099800399199</v>
      </c>
      <c r="AF563" s="2">
        <f t="shared" si="126"/>
        <v>36</v>
      </c>
      <c r="AG563" s="9">
        <f t="shared" si="127"/>
        <v>89.820359281437121</v>
      </c>
      <c r="AH563" s="12">
        <f t="shared" si="128"/>
        <v>1.6809288747125496E-2</v>
      </c>
      <c r="AI563" s="12">
        <f t="shared" si="92"/>
        <v>-201988.94013509923</v>
      </c>
      <c r="AJ563" s="42">
        <f t="shared" si="93"/>
        <v>-66.968018478313354</v>
      </c>
      <c r="AK563" s="11">
        <v>0</v>
      </c>
      <c r="AL563" s="9">
        <f t="shared" si="94"/>
        <v>-1079.4458476045729</v>
      </c>
      <c r="AM563" s="11">
        <f t="shared" si="129"/>
        <v>0</v>
      </c>
      <c r="AN563" s="9">
        <f t="shared" si="130"/>
        <v>57.578981840623541</v>
      </c>
      <c r="AO563" s="9"/>
      <c r="AP563" s="9">
        <f t="shared" si="97"/>
        <v>66.990622653368092</v>
      </c>
      <c r="AQ563" s="47">
        <f t="shared" si="98"/>
        <v>57.310649670080849</v>
      </c>
      <c r="AR563" s="15">
        <f t="shared" si="131"/>
        <v>0</v>
      </c>
      <c r="AS563" s="49"/>
      <c r="AT563" s="12">
        <f t="shared" si="132"/>
        <v>-8.954459660194777E-3</v>
      </c>
      <c r="AU563" s="9">
        <f t="shared" si="133"/>
        <v>47.899008857336305</v>
      </c>
      <c r="AV563" s="9">
        <f t="shared" si="102"/>
        <v>38.487368044591761</v>
      </c>
      <c r="AW563" s="9">
        <f t="shared" si="103"/>
        <v>57.311510329695693</v>
      </c>
      <c r="AX563" s="16">
        <f t="shared" si="134"/>
        <v>47.899439187143727</v>
      </c>
      <c r="AY563" s="44">
        <f t="shared" si="105"/>
        <v>-8.7051603424549498E-3</v>
      </c>
      <c r="AZ563" s="49"/>
      <c r="BA563" s="12">
        <f t="shared" si="135"/>
        <v>-8.9553026972017009E-3</v>
      </c>
      <c r="BB563" s="9">
        <f t="shared" si="136"/>
        <v>66.524896799115794</v>
      </c>
      <c r="BC563" s="9">
        <f t="shared" si="108"/>
        <v>57.112395326756413</v>
      </c>
      <c r="BD563" s="9">
        <f t="shared" si="109"/>
        <v>75.937483690112543</v>
      </c>
      <c r="BE563" s="16">
        <f t="shared" si="137"/>
        <v>66.524939508434471</v>
      </c>
      <c r="BF563" s="44">
        <f t="shared" si="111"/>
        <v>-8.7055978531131797E-3</v>
      </c>
      <c r="BG563" s="49"/>
      <c r="BH563" s="12">
        <f t="shared" si="138"/>
        <v>-8.955386367088411E-3</v>
      </c>
      <c r="BI563" s="9">
        <f t="shared" si="139"/>
        <v>67</v>
      </c>
      <c r="BJ563" s="9">
        <f t="shared" si="117"/>
        <v>57.587413109003251</v>
      </c>
      <c r="BK563" s="9"/>
      <c r="BL563" s="47">
        <f t="shared" si="115"/>
        <v>67</v>
      </c>
      <c r="BM563" s="44">
        <f t="shared" si="116"/>
        <v>-8.7056373546704566E-3</v>
      </c>
      <c r="BN563" s="11"/>
      <c r="BO563" s="9"/>
      <c r="BP563" s="11"/>
      <c r="BQ563" s="9"/>
      <c r="BR563" s="43"/>
      <c r="BS563" s="9"/>
      <c r="BT563" s="11"/>
    </row>
    <row r="564" spans="3:72" x14ac:dyDescent="0.2">
      <c r="C564" s="1">
        <v>80</v>
      </c>
      <c r="D564" s="1">
        <v>104.71</v>
      </c>
      <c r="E564" s="1">
        <v>-5103.8999999999996</v>
      </c>
      <c r="F564" s="2">
        <v>78</v>
      </c>
      <c r="G564" s="6">
        <v>3.3000000000000002E-2</v>
      </c>
      <c r="H564" s="2">
        <v>0.42199999999999999</v>
      </c>
      <c r="I564" s="2">
        <v>3500</v>
      </c>
      <c r="J564" s="3">
        <f t="shared" si="77"/>
        <v>58.333333333333336</v>
      </c>
      <c r="K564" s="3">
        <f t="shared" si="78"/>
        <v>366.52</v>
      </c>
      <c r="L564" s="1">
        <v>0.9</v>
      </c>
      <c r="M564" s="1">
        <v>0.76</v>
      </c>
      <c r="N564" s="1">
        <f t="shared" si="118"/>
        <v>0.68400000000000005</v>
      </c>
      <c r="O564" s="40">
        <f t="shared" si="119"/>
        <v>50.175438596491226</v>
      </c>
      <c r="P564" s="40">
        <f t="shared" si="81"/>
        <v>3808.3157894736842</v>
      </c>
      <c r="Q564" s="1">
        <v>11</v>
      </c>
      <c r="R564" s="1">
        <v>4</v>
      </c>
      <c r="S564" s="2">
        <v>2600</v>
      </c>
      <c r="T564" s="3">
        <f t="shared" si="120"/>
        <v>866.66666666666663</v>
      </c>
      <c r="U564" s="7">
        <v>0.20419999999999999</v>
      </c>
      <c r="V564" s="7">
        <f t="shared" si="83"/>
        <v>3.2749326455999997E-2</v>
      </c>
      <c r="W564" s="7">
        <f t="shared" si="121"/>
        <v>1.6693636134473333E-2</v>
      </c>
      <c r="X564" s="40">
        <f t="shared" si="122"/>
        <v>1081.2059482292843</v>
      </c>
      <c r="Y564" s="1">
        <v>0</v>
      </c>
      <c r="Z564" s="1">
        <v>78</v>
      </c>
      <c r="AA564" s="2">
        <v>67</v>
      </c>
      <c r="AB564" s="6">
        <f t="shared" si="123"/>
        <v>0.6511988748177826</v>
      </c>
      <c r="AC564" s="2">
        <v>347.36</v>
      </c>
      <c r="AD564" s="40">
        <f t="shared" si="124"/>
        <v>3367.0033670033663</v>
      </c>
      <c r="AE564" s="1">
        <f t="shared" si="125"/>
        <v>2.4950099800399199</v>
      </c>
      <c r="AF564" s="2">
        <f t="shared" si="126"/>
        <v>37</v>
      </c>
      <c r="AG564" s="9">
        <f t="shared" si="127"/>
        <v>92.315369261477031</v>
      </c>
      <c r="AH564" s="12">
        <f t="shared" si="128"/>
        <v>1.6362417175443806E-2</v>
      </c>
      <c r="AI564" s="12">
        <f t="shared" si="92"/>
        <v>-191233.69420767133</v>
      </c>
      <c r="AJ564" s="42">
        <f t="shared" si="93"/>
        <v>-66.446151619364755</v>
      </c>
      <c r="AK564" s="11">
        <v>0</v>
      </c>
      <c r="AL564" s="9">
        <f t="shared" si="94"/>
        <v>-1079.4926395268435</v>
      </c>
      <c r="AM564" s="11">
        <f t="shared" si="129"/>
        <v>0</v>
      </c>
      <c r="AN564" s="9">
        <f t="shared" si="130"/>
        <v>57.310649670080849</v>
      </c>
      <c r="AO564" s="9"/>
      <c r="AP564" s="9">
        <f t="shared" si="97"/>
        <v>66.467569915030623</v>
      </c>
      <c r="AQ564" s="47">
        <f t="shared" si="98"/>
        <v>57.056359432093501</v>
      </c>
      <c r="AR564" s="15">
        <f t="shared" si="131"/>
        <v>0</v>
      </c>
      <c r="AS564" s="49"/>
      <c r="AT564" s="12">
        <f t="shared" si="132"/>
        <v>-8.7051603424549498E-3</v>
      </c>
      <c r="AU564" s="9">
        <f t="shared" si="133"/>
        <v>47.899439187143727</v>
      </c>
      <c r="AV564" s="9">
        <f t="shared" si="102"/>
        <v>38.742518942193954</v>
      </c>
      <c r="AW564" s="9">
        <f t="shared" si="103"/>
        <v>57.056806823434144</v>
      </c>
      <c r="AX564" s="16">
        <f t="shared" si="134"/>
        <v>47.899662882814049</v>
      </c>
      <c r="AY564" s="44">
        <f t="shared" si="105"/>
        <v>-8.4693799138054679E-3</v>
      </c>
      <c r="AZ564" s="49"/>
      <c r="BA564" s="12">
        <f t="shared" si="135"/>
        <v>-8.7055978531131797E-3</v>
      </c>
      <c r="BB564" s="9">
        <f t="shared" si="136"/>
        <v>66.524939508434471</v>
      </c>
      <c r="BC564" s="9">
        <f t="shared" si="108"/>
        <v>57.367571872144055</v>
      </c>
      <c r="BD564" s="9">
        <f t="shared" si="109"/>
        <v>75.682347538316634</v>
      </c>
      <c r="BE564" s="16">
        <f t="shared" si="137"/>
        <v>66.524959705230344</v>
      </c>
      <c r="BF564" s="44">
        <f t="shared" si="111"/>
        <v>-8.4696054882823692E-3</v>
      </c>
      <c r="BG564" s="49"/>
      <c r="BH564" s="12">
        <f t="shared" si="138"/>
        <v>-8.7056373546704566E-3</v>
      </c>
      <c r="BI564" s="9">
        <f t="shared" si="139"/>
        <v>67</v>
      </c>
      <c r="BJ564" s="9">
        <f t="shared" si="117"/>
        <v>57.842591970117844</v>
      </c>
      <c r="BK564" s="9"/>
      <c r="BL564" s="47">
        <f t="shared" si="115"/>
        <v>67</v>
      </c>
      <c r="BM564" s="44">
        <f t="shared" si="116"/>
        <v>-8.4696241681609802E-3</v>
      </c>
      <c r="BN564" s="11"/>
      <c r="BO564" s="9"/>
      <c r="BP564" s="11"/>
      <c r="BQ564" s="9"/>
      <c r="BR564" s="43"/>
      <c r="BS564" s="9"/>
      <c r="BT564" s="11"/>
    </row>
    <row r="565" spans="3:72" x14ac:dyDescent="0.2">
      <c r="C565" s="1">
        <v>80</v>
      </c>
      <c r="D565" s="1">
        <v>104.71</v>
      </c>
      <c r="E565" s="1">
        <v>-5103.8999999999996</v>
      </c>
      <c r="F565" s="2">
        <v>78</v>
      </c>
      <c r="G565" s="6">
        <v>3.3000000000000002E-2</v>
      </c>
      <c r="H565" s="2">
        <v>0.42199999999999999</v>
      </c>
      <c r="I565" s="2">
        <v>3500</v>
      </c>
      <c r="J565" s="3">
        <f t="shared" si="77"/>
        <v>58.333333333333336</v>
      </c>
      <c r="K565" s="3">
        <f t="shared" si="78"/>
        <v>366.52</v>
      </c>
      <c r="L565" s="1">
        <v>0.9</v>
      </c>
      <c r="M565" s="1">
        <v>0.76</v>
      </c>
      <c r="N565" s="1">
        <f t="shared" si="118"/>
        <v>0.68400000000000005</v>
      </c>
      <c r="O565" s="40">
        <f t="shared" si="119"/>
        <v>50.175438596491226</v>
      </c>
      <c r="P565" s="40">
        <f t="shared" si="81"/>
        <v>3808.3157894736842</v>
      </c>
      <c r="Q565" s="1">
        <v>11</v>
      </c>
      <c r="R565" s="1">
        <v>4</v>
      </c>
      <c r="S565" s="2">
        <v>2600</v>
      </c>
      <c r="T565" s="3">
        <f t="shared" si="120"/>
        <v>866.66666666666663</v>
      </c>
      <c r="U565" s="7">
        <v>0.20419999999999999</v>
      </c>
      <c r="V565" s="7">
        <f t="shared" si="83"/>
        <v>3.2749326455999997E-2</v>
      </c>
      <c r="W565" s="7">
        <f t="shared" si="121"/>
        <v>1.6693636134473333E-2</v>
      </c>
      <c r="X565" s="40">
        <f t="shared" si="122"/>
        <v>1081.2059482292843</v>
      </c>
      <c r="Y565" s="1">
        <v>0</v>
      </c>
      <c r="Z565" s="1">
        <v>78</v>
      </c>
      <c r="AA565" s="2">
        <v>67</v>
      </c>
      <c r="AB565" s="6">
        <f t="shared" si="123"/>
        <v>0.6511988748177826</v>
      </c>
      <c r="AC565" s="2">
        <v>347.36</v>
      </c>
      <c r="AD565" s="40">
        <f t="shared" si="124"/>
        <v>3367.0033670033663</v>
      </c>
      <c r="AE565" s="1">
        <f t="shared" si="125"/>
        <v>2.4950099800399199</v>
      </c>
      <c r="AF565" s="2">
        <f t="shared" si="126"/>
        <v>38</v>
      </c>
      <c r="AG565" s="9">
        <f t="shared" si="127"/>
        <v>94.810379241516955</v>
      </c>
      <c r="AH565" s="12">
        <f t="shared" si="128"/>
        <v>1.5938690289241147E-2</v>
      </c>
      <c r="AI565" s="12">
        <f t="shared" si="92"/>
        <v>-181042.63058409235</v>
      </c>
      <c r="AJ565" s="42">
        <f t="shared" si="93"/>
        <v>-65.951663539595444</v>
      </c>
      <c r="AK565" s="11">
        <v>0</v>
      </c>
      <c r="AL565" s="9">
        <f t="shared" si="94"/>
        <v>-1079.5370079690979</v>
      </c>
      <c r="AM565" s="11">
        <f t="shared" si="129"/>
        <v>0</v>
      </c>
      <c r="AN565" s="9">
        <f t="shared" si="130"/>
        <v>57.056359432093501</v>
      </c>
      <c r="AO565" s="9"/>
      <c r="AP565" s="9">
        <f t="shared" si="97"/>
        <v>65.971986887446349</v>
      </c>
      <c r="AQ565" s="47">
        <f t="shared" si="98"/>
        <v>56.815290338166896</v>
      </c>
      <c r="AR565" s="15">
        <f t="shared" si="131"/>
        <v>0</v>
      </c>
      <c r="AS565" s="49"/>
      <c r="AT565" s="12">
        <f t="shared" si="132"/>
        <v>-8.4693799138054679E-3</v>
      </c>
      <c r="AU565" s="9">
        <f t="shared" si="133"/>
        <v>47.899662882814049</v>
      </c>
      <c r="AV565" s="9">
        <f t="shared" si="102"/>
        <v>38.984035427461194</v>
      </c>
      <c r="AW565" s="9">
        <f t="shared" si="103"/>
        <v>56.815521365303894</v>
      </c>
      <c r="AX565" s="16">
        <f t="shared" si="134"/>
        <v>47.899778396382544</v>
      </c>
      <c r="AY565" s="44">
        <f t="shared" si="105"/>
        <v>-8.2461098031534757E-3</v>
      </c>
      <c r="AZ565" s="49"/>
      <c r="BA565" s="12">
        <f t="shared" si="135"/>
        <v>-8.4696054882823692E-3</v>
      </c>
      <c r="BB565" s="9">
        <f t="shared" si="136"/>
        <v>66.524959705230344</v>
      </c>
      <c r="BC565" s="9">
        <f t="shared" si="108"/>
        <v>57.609101222740492</v>
      </c>
      <c r="BD565" s="9">
        <f t="shared" si="109"/>
        <v>75.440837319119581</v>
      </c>
      <c r="BE565" s="16">
        <f t="shared" si="137"/>
        <v>66.524969270930029</v>
      </c>
      <c r="BF565" s="44">
        <f t="shared" si="111"/>
        <v>-8.2462254881146904E-3</v>
      </c>
      <c r="BG565" s="49"/>
      <c r="BH565" s="12">
        <f t="shared" si="138"/>
        <v>-8.4696241681609802E-3</v>
      </c>
      <c r="BI565" s="9">
        <f t="shared" si="139"/>
        <v>67</v>
      </c>
      <c r="BJ565" s="9">
        <f t="shared" si="117"/>
        <v>58.084122386110764</v>
      </c>
      <c r="BK565" s="9"/>
      <c r="BL565" s="47">
        <f t="shared" si="115"/>
        <v>67</v>
      </c>
      <c r="BM565" s="44">
        <f t="shared" si="116"/>
        <v>-8.2462343353650359E-3</v>
      </c>
      <c r="BN565" s="11"/>
      <c r="BO565" s="9"/>
      <c r="BP565" s="11"/>
      <c r="BQ565" s="9"/>
      <c r="BR565" s="43"/>
      <c r="BS565" s="9"/>
      <c r="BT565" s="11"/>
    </row>
    <row r="566" spans="3:72" x14ac:dyDescent="0.2">
      <c r="C566" s="1">
        <v>80</v>
      </c>
      <c r="D566" s="1">
        <v>104.71</v>
      </c>
      <c r="E566" s="1">
        <v>-5103.8999999999996</v>
      </c>
      <c r="F566" s="2">
        <v>78</v>
      </c>
      <c r="G566" s="6">
        <v>3.3000000000000002E-2</v>
      </c>
      <c r="H566" s="2">
        <v>0.42199999999999999</v>
      </c>
      <c r="I566" s="2">
        <v>3500</v>
      </c>
      <c r="J566" s="3">
        <f t="shared" si="77"/>
        <v>58.333333333333336</v>
      </c>
      <c r="K566" s="3">
        <f t="shared" si="78"/>
        <v>366.52</v>
      </c>
      <c r="L566" s="1">
        <v>0.9</v>
      </c>
      <c r="M566" s="1">
        <v>0.76</v>
      </c>
      <c r="N566" s="1">
        <f t="shared" si="118"/>
        <v>0.68400000000000005</v>
      </c>
      <c r="O566" s="40">
        <f t="shared" si="119"/>
        <v>50.175438596491226</v>
      </c>
      <c r="P566" s="40">
        <f t="shared" si="81"/>
        <v>3808.3157894736842</v>
      </c>
      <c r="Q566" s="1">
        <v>11</v>
      </c>
      <c r="R566" s="1">
        <v>4</v>
      </c>
      <c r="S566" s="2">
        <v>2600</v>
      </c>
      <c r="T566" s="3">
        <f t="shared" si="120"/>
        <v>866.66666666666663</v>
      </c>
      <c r="U566" s="7">
        <v>0.20419999999999999</v>
      </c>
      <c r="V566" s="7">
        <f t="shared" si="83"/>
        <v>3.2749326455999997E-2</v>
      </c>
      <c r="W566" s="7">
        <f t="shared" si="121"/>
        <v>1.6693636134473333E-2</v>
      </c>
      <c r="X566" s="40">
        <f t="shared" si="122"/>
        <v>1081.2059482292843</v>
      </c>
      <c r="Y566" s="1">
        <v>0</v>
      </c>
      <c r="Z566" s="1">
        <v>78</v>
      </c>
      <c r="AA566" s="2">
        <v>67</v>
      </c>
      <c r="AB566" s="6">
        <f t="shared" si="123"/>
        <v>0.6511988748177826</v>
      </c>
      <c r="AC566" s="2">
        <v>347.36</v>
      </c>
      <c r="AD566" s="40">
        <f t="shared" si="124"/>
        <v>3367.0033670033663</v>
      </c>
      <c r="AE566" s="1">
        <f t="shared" si="125"/>
        <v>2.4950099800399199</v>
      </c>
      <c r="AF566" s="2">
        <f t="shared" si="126"/>
        <v>39</v>
      </c>
      <c r="AG566" s="9">
        <f t="shared" si="127"/>
        <v>97.305389221556879</v>
      </c>
      <c r="AH566" s="12">
        <f t="shared" si="128"/>
        <v>1.5536355388408279E-2</v>
      </c>
      <c r="AI566" s="12">
        <f t="shared" si="92"/>
        <v>-171378.97724386188</v>
      </c>
      <c r="AJ566" s="42">
        <f t="shared" si="93"/>
        <v>-65.482772444413229</v>
      </c>
      <c r="AK566" s="11">
        <v>0</v>
      </c>
      <c r="AL566" s="9">
        <f t="shared" si="94"/>
        <v>-1079.5791364565641</v>
      </c>
      <c r="AM566" s="11">
        <f t="shared" si="129"/>
        <v>0</v>
      </c>
      <c r="AN566" s="9">
        <f t="shared" si="130"/>
        <v>56.815290338166896</v>
      </c>
      <c r="AO566" s="9"/>
      <c r="AP566" s="9">
        <f t="shared" si="97"/>
        <v>65.502082711513623</v>
      </c>
      <c r="AQ566" s="47">
        <f t="shared" si="98"/>
        <v>56.586570769729271</v>
      </c>
      <c r="AR566" s="15">
        <f t="shared" si="131"/>
        <v>0</v>
      </c>
      <c r="AS566" s="49"/>
      <c r="AT566" s="12">
        <f t="shared" si="132"/>
        <v>-8.2461098031534757E-3</v>
      </c>
      <c r="AU566" s="9">
        <f t="shared" si="133"/>
        <v>47.899778396382544</v>
      </c>
      <c r="AV566" s="9">
        <f t="shared" si="102"/>
        <v>39.212986023035818</v>
      </c>
      <c r="AW566" s="9">
        <f t="shared" si="103"/>
        <v>56.58668942504066</v>
      </c>
      <c r="AX566" s="16">
        <f t="shared" si="134"/>
        <v>47.899837724038235</v>
      </c>
      <c r="AY566" s="44">
        <f t="shared" si="105"/>
        <v>-8.0344098321222454E-3</v>
      </c>
      <c r="AZ566" s="49"/>
      <c r="BA566" s="12">
        <f t="shared" si="135"/>
        <v>-8.2462254881146904E-3</v>
      </c>
      <c r="BB566" s="9">
        <f t="shared" si="136"/>
        <v>66.524969270930029</v>
      </c>
      <c r="BC566" s="9">
        <f t="shared" si="108"/>
        <v>57.838058242271913</v>
      </c>
      <c r="BD566" s="9">
        <f t="shared" si="109"/>
        <v>75.211889373998545</v>
      </c>
      <c r="BE566" s="16">
        <f t="shared" si="137"/>
        <v>66.524973808135229</v>
      </c>
      <c r="BF566" s="44">
        <f t="shared" si="111"/>
        <v>-8.0344689002960785E-3</v>
      </c>
      <c r="BG566" s="49"/>
      <c r="BH566" s="12">
        <f t="shared" si="138"/>
        <v>-8.2462343353650359E-3</v>
      </c>
      <c r="BI566" s="9">
        <f t="shared" si="139"/>
        <v>67</v>
      </c>
      <c r="BJ566" s="9">
        <f t="shared" si="117"/>
        <v>58.313079896931484</v>
      </c>
      <c r="BK566" s="9"/>
      <c r="BL566" s="47">
        <f t="shared" si="115"/>
        <v>67</v>
      </c>
      <c r="BM566" s="44">
        <f t="shared" si="116"/>
        <v>-8.0344730967261916E-3</v>
      </c>
      <c r="BN566" s="11"/>
      <c r="BO566" s="9"/>
      <c r="BP566" s="11"/>
      <c r="BQ566" s="9"/>
      <c r="BR566" s="43"/>
      <c r="BS566" s="9"/>
      <c r="BT566" s="11"/>
    </row>
    <row r="567" spans="3:72" x14ac:dyDescent="0.2">
      <c r="C567" s="1">
        <v>80</v>
      </c>
      <c r="D567" s="1">
        <v>104.71</v>
      </c>
      <c r="E567" s="1">
        <v>-5103.8999999999996</v>
      </c>
      <c r="F567" s="2">
        <v>78</v>
      </c>
      <c r="G567" s="6">
        <v>3.3000000000000002E-2</v>
      </c>
      <c r="H567" s="2">
        <v>0.42199999999999999</v>
      </c>
      <c r="I567" s="2">
        <v>3500</v>
      </c>
      <c r="J567" s="3">
        <f t="shared" si="77"/>
        <v>58.333333333333336</v>
      </c>
      <c r="K567" s="3">
        <f t="shared" si="78"/>
        <v>366.52</v>
      </c>
      <c r="L567" s="1">
        <v>0.9</v>
      </c>
      <c r="M567" s="1">
        <v>0.76</v>
      </c>
      <c r="N567" s="1">
        <f t="shared" si="118"/>
        <v>0.68400000000000005</v>
      </c>
      <c r="O567" s="40">
        <f t="shared" si="119"/>
        <v>50.175438596491226</v>
      </c>
      <c r="P567" s="40">
        <f t="shared" si="81"/>
        <v>3808.3157894736842</v>
      </c>
      <c r="Q567" s="1">
        <v>11</v>
      </c>
      <c r="R567" s="1">
        <v>4</v>
      </c>
      <c r="S567" s="2">
        <v>2600</v>
      </c>
      <c r="T567" s="3">
        <f t="shared" si="120"/>
        <v>866.66666666666663</v>
      </c>
      <c r="U567" s="7">
        <v>0.20419999999999999</v>
      </c>
      <c r="V567" s="7">
        <f t="shared" si="83"/>
        <v>3.2749326455999997E-2</v>
      </c>
      <c r="W567" s="7">
        <f t="shared" si="121"/>
        <v>1.6693636134473333E-2</v>
      </c>
      <c r="X567" s="40">
        <f t="shared" si="122"/>
        <v>1081.2059482292843</v>
      </c>
      <c r="Y567" s="1">
        <v>0</v>
      </c>
      <c r="Z567" s="1">
        <v>78</v>
      </c>
      <c r="AA567" s="2">
        <v>67</v>
      </c>
      <c r="AB567" s="6">
        <f t="shared" si="123"/>
        <v>0.6511988748177826</v>
      </c>
      <c r="AC567" s="2">
        <v>347.36</v>
      </c>
      <c r="AD567" s="40">
        <f t="shared" si="124"/>
        <v>3367.0033670033663</v>
      </c>
      <c r="AE567" s="1">
        <f t="shared" si="125"/>
        <v>2.4950099800399199</v>
      </c>
      <c r="AF567" s="2">
        <f t="shared" si="126"/>
        <v>40</v>
      </c>
      <c r="AG567" s="9">
        <f t="shared" si="127"/>
        <v>99.800399201596804</v>
      </c>
      <c r="AH567" s="12">
        <f t="shared" si="128"/>
        <v>1.515383238683453E-2</v>
      </c>
      <c r="AI567" s="12">
        <f t="shared" si="92"/>
        <v>-162206.18300587242</v>
      </c>
      <c r="AJ567" s="42">
        <f t="shared" si="93"/>
        <v>-65.037705449377953</v>
      </c>
      <c r="AK567" s="11">
        <v>0</v>
      </c>
      <c r="AL567" s="9">
        <f t="shared" si="94"/>
        <v>-1079.6191904400589</v>
      </c>
      <c r="AM567" s="11">
        <f t="shared" si="129"/>
        <v>0</v>
      </c>
      <c r="AN567" s="9">
        <f t="shared" si="130"/>
        <v>56.586570769729271</v>
      </c>
      <c r="AO567" s="9"/>
      <c r="AP567" s="9">
        <f t="shared" si="97"/>
        <v>65.056076540258616</v>
      </c>
      <c r="AQ567" s="47">
        <f t="shared" si="98"/>
        <v>56.36934349456758</v>
      </c>
      <c r="AR567" s="15">
        <f t="shared" si="131"/>
        <v>0</v>
      </c>
      <c r="AS567" s="49"/>
      <c r="AT567" s="12">
        <f t="shared" si="132"/>
        <v>-8.0344098321222454E-3</v>
      </c>
      <c r="AU567" s="9">
        <f t="shared" si="133"/>
        <v>47.899837724038235</v>
      </c>
      <c r="AV567" s="9">
        <f t="shared" si="102"/>
        <v>39.43033195350889</v>
      </c>
      <c r="AW567" s="9">
        <f t="shared" si="103"/>
        <v>56.36940416360585</v>
      </c>
      <c r="AX567" s="16">
        <f t="shared" si="134"/>
        <v>47.899868058557374</v>
      </c>
      <c r="AY567" s="44">
        <f t="shared" si="105"/>
        <v>-7.8334161210630009E-3</v>
      </c>
      <c r="AZ567" s="49"/>
      <c r="BA567" s="12">
        <f t="shared" si="135"/>
        <v>-8.0344689002960785E-3</v>
      </c>
      <c r="BB567" s="9">
        <f t="shared" si="136"/>
        <v>66.524973808135229</v>
      </c>
      <c r="BC567" s="9">
        <f t="shared" si="108"/>
        <v>58.055407368567614</v>
      </c>
      <c r="BD567" s="9">
        <f t="shared" si="109"/>
        <v>74.99454455786362</v>
      </c>
      <c r="BE567" s="16">
        <f t="shared" si="137"/>
        <v>66.52497596321561</v>
      </c>
      <c r="BF567" s="44">
        <f t="shared" si="111"/>
        <v>-7.8334461704717782E-3</v>
      </c>
      <c r="BG567" s="49"/>
      <c r="BH567" s="12">
        <f t="shared" si="138"/>
        <v>-8.0344730967261916E-3</v>
      </c>
      <c r="BI567" s="9">
        <f t="shared" si="139"/>
        <v>67</v>
      </c>
      <c r="BJ567" s="9">
        <f t="shared" si="117"/>
        <v>58.530429250271609</v>
      </c>
      <c r="BK567" s="9"/>
      <c r="BL567" s="47">
        <f t="shared" si="115"/>
        <v>67</v>
      </c>
      <c r="BM567" s="44">
        <f t="shared" si="116"/>
        <v>-7.8334481636909235E-3</v>
      </c>
      <c r="BN567" s="11"/>
      <c r="BO567" s="9"/>
      <c r="BP567" s="11"/>
      <c r="BQ567" s="9"/>
      <c r="BR567" s="43"/>
      <c r="BS567" s="9"/>
      <c r="BT567" s="11"/>
    </row>
    <row r="568" spans="3:72" x14ac:dyDescent="0.2">
      <c r="C568" s="1">
        <v>80</v>
      </c>
      <c r="D568" s="1">
        <v>104.71</v>
      </c>
      <c r="E568" s="1">
        <v>-5103.8999999999996</v>
      </c>
      <c r="F568" s="2">
        <v>78</v>
      </c>
      <c r="G568" s="6">
        <v>3.3000000000000002E-2</v>
      </c>
      <c r="H568" s="2">
        <v>0.42199999999999999</v>
      </c>
      <c r="I568" s="2">
        <v>3500</v>
      </c>
      <c r="J568" s="3">
        <f t="shared" si="77"/>
        <v>58.333333333333336</v>
      </c>
      <c r="K568" s="3">
        <f t="shared" si="78"/>
        <v>366.52</v>
      </c>
      <c r="L568" s="1">
        <v>0.9</v>
      </c>
      <c r="M568" s="1">
        <v>0.76</v>
      </c>
      <c r="N568" s="1">
        <f t="shared" si="118"/>
        <v>0.68400000000000005</v>
      </c>
      <c r="O568" s="40">
        <f t="shared" si="119"/>
        <v>50.175438596491226</v>
      </c>
      <c r="P568" s="40">
        <f t="shared" si="81"/>
        <v>3808.3157894736842</v>
      </c>
      <c r="Q568" s="1">
        <v>11</v>
      </c>
      <c r="R568" s="1">
        <v>4</v>
      </c>
      <c r="S568" s="2">
        <v>2600</v>
      </c>
      <c r="T568" s="3">
        <f t="shared" si="120"/>
        <v>866.66666666666663</v>
      </c>
      <c r="U568" s="7">
        <v>0.20419999999999999</v>
      </c>
      <c r="V568" s="7">
        <f t="shared" si="83"/>
        <v>3.2749326455999997E-2</v>
      </c>
      <c r="W568" s="7">
        <f t="shared" si="121"/>
        <v>1.6693636134473333E-2</v>
      </c>
      <c r="X568" s="40">
        <f t="shared" si="122"/>
        <v>1081.2059482292843</v>
      </c>
      <c r="Y568" s="1">
        <v>0</v>
      </c>
      <c r="Z568" s="1">
        <v>78</v>
      </c>
      <c r="AA568" s="2">
        <v>67</v>
      </c>
      <c r="AB568" s="6">
        <f t="shared" si="123"/>
        <v>0.6511988748177826</v>
      </c>
      <c r="AC568" s="2">
        <v>347.36</v>
      </c>
      <c r="AD568" s="40">
        <f t="shared" si="124"/>
        <v>3367.0033670033663</v>
      </c>
      <c r="AE568" s="1">
        <f t="shared" si="125"/>
        <v>2.4950099800399199</v>
      </c>
      <c r="AF568" s="2">
        <f t="shared" si="126"/>
        <v>41</v>
      </c>
      <c r="AG568" s="9">
        <f t="shared" si="127"/>
        <v>102.29540918163671</v>
      </c>
      <c r="AH568" s="12">
        <f t="shared" si="128"/>
        <v>1.4789693073250391E-2</v>
      </c>
      <c r="AI568" s="12">
        <f t="shared" si="92"/>
        <v>-153489.43959286134</v>
      </c>
      <c r="AJ568" s="42">
        <f t="shared" si="93"/>
        <v>-64.614773363153219</v>
      </c>
      <c r="AK568" s="11">
        <v>0</v>
      </c>
      <c r="AL568" s="9">
        <f t="shared" si="94"/>
        <v>-1079.6573194675843</v>
      </c>
      <c r="AM568" s="11">
        <f t="shared" si="129"/>
        <v>0</v>
      </c>
      <c r="AN568" s="9">
        <f t="shared" si="130"/>
        <v>56.36934349456758</v>
      </c>
      <c r="AO568" s="9"/>
      <c r="AP568" s="9">
        <f t="shared" si="97"/>
        <v>64.632272164849297</v>
      </c>
      <c r="AQ568" s="47">
        <f t="shared" si="98"/>
        <v>56.162796728839091</v>
      </c>
      <c r="AR568" s="15">
        <f t="shared" si="131"/>
        <v>0</v>
      </c>
      <c r="AS568" s="49"/>
      <c r="AT568" s="12">
        <f t="shared" si="132"/>
        <v>-7.8334161210630009E-3</v>
      </c>
      <c r="AU568" s="9">
        <f t="shared" si="133"/>
        <v>47.899868058557374</v>
      </c>
      <c r="AV568" s="9">
        <f t="shared" si="102"/>
        <v>39.636939388275657</v>
      </c>
      <c r="AW568" s="9">
        <f t="shared" si="103"/>
        <v>56.16282763332093</v>
      </c>
      <c r="AX568" s="16">
        <f t="shared" si="134"/>
        <v>47.89988351079829</v>
      </c>
      <c r="AY568" s="44">
        <f t="shared" si="105"/>
        <v>-7.6423406068520479E-3</v>
      </c>
      <c r="AZ568" s="49"/>
      <c r="BA568" s="12">
        <f t="shared" si="135"/>
        <v>-7.8334461704717782E-3</v>
      </c>
      <c r="BB568" s="9">
        <f t="shared" si="136"/>
        <v>66.52497596321561</v>
      </c>
      <c r="BC568" s="9">
        <f t="shared" si="108"/>
        <v>58.262016388452054</v>
      </c>
      <c r="BD568" s="9">
        <f t="shared" si="109"/>
        <v>74.787937587916275</v>
      </c>
      <c r="BE568" s="16">
        <f t="shared" si="137"/>
        <v>66.524976988184164</v>
      </c>
      <c r="BF568" s="44">
        <f t="shared" si="111"/>
        <v>-7.642355846510602E-3</v>
      </c>
      <c r="BG568" s="49"/>
      <c r="BH568" s="12">
        <f t="shared" si="138"/>
        <v>-7.8334481636909235E-3</v>
      </c>
      <c r="BI568" s="9">
        <f t="shared" si="139"/>
        <v>67</v>
      </c>
      <c r="BJ568" s="9">
        <f t="shared" si="117"/>
        <v>58.737038375299328</v>
      </c>
      <c r="BK568" s="9"/>
      <c r="BL568" s="47">
        <f t="shared" si="115"/>
        <v>67</v>
      </c>
      <c r="BM568" s="44">
        <f t="shared" si="116"/>
        <v>-7.6423567944970275E-3</v>
      </c>
      <c r="BN568" s="11"/>
      <c r="BO568" s="9"/>
      <c r="BP568" s="11"/>
      <c r="BQ568" s="9"/>
      <c r="BR568" s="43"/>
      <c r="BS568" s="9"/>
      <c r="BT568" s="11"/>
    </row>
    <row r="569" spans="3:72" x14ac:dyDescent="0.2">
      <c r="C569" s="1">
        <v>80</v>
      </c>
      <c r="D569" s="1">
        <v>104.71</v>
      </c>
      <c r="E569" s="1">
        <v>-5103.8999999999996</v>
      </c>
      <c r="F569" s="2">
        <v>78</v>
      </c>
      <c r="G569" s="6">
        <v>3.3000000000000002E-2</v>
      </c>
      <c r="H569" s="2">
        <v>0.42199999999999999</v>
      </c>
      <c r="I569" s="2">
        <v>3500</v>
      </c>
      <c r="J569" s="3">
        <f t="shared" si="77"/>
        <v>58.333333333333336</v>
      </c>
      <c r="K569" s="3">
        <f t="shared" si="78"/>
        <v>366.52</v>
      </c>
      <c r="L569" s="1">
        <v>0.9</v>
      </c>
      <c r="M569" s="1">
        <v>0.76</v>
      </c>
      <c r="N569" s="1">
        <f t="shared" si="118"/>
        <v>0.68400000000000005</v>
      </c>
      <c r="O569" s="40">
        <f t="shared" si="119"/>
        <v>50.175438596491226</v>
      </c>
      <c r="P569" s="40">
        <f t="shared" si="81"/>
        <v>3808.3157894736842</v>
      </c>
      <c r="Q569" s="1">
        <v>11</v>
      </c>
      <c r="R569" s="1">
        <v>4</v>
      </c>
      <c r="S569" s="2">
        <v>2600</v>
      </c>
      <c r="T569" s="3">
        <f t="shared" si="120"/>
        <v>866.66666666666663</v>
      </c>
      <c r="U569" s="7">
        <v>0.20419999999999999</v>
      </c>
      <c r="V569" s="7">
        <f t="shared" si="83"/>
        <v>3.2749326455999997E-2</v>
      </c>
      <c r="W569" s="7">
        <f t="shared" si="121"/>
        <v>1.6693636134473333E-2</v>
      </c>
      <c r="X569" s="40">
        <f t="shared" si="122"/>
        <v>1081.2059482292843</v>
      </c>
      <c r="Y569" s="1">
        <v>0</v>
      </c>
      <c r="Z569" s="1">
        <v>78</v>
      </c>
      <c r="AA569" s="2">
        <v>67</v>
      </c>
      <c r="AB569" s="6">
        <f t="shared" si="123"/>
        <v>0.6511988748177826</v>
      </c>
      <c r="AC569" s="2">
        <v>347.36</v>
      </c>
      <c r="AD569" s="40">
        <f t="shared" si="124"/>
        <v>3367.0033670033663</v>
      </c>
      <c r="AE569" s="1">
        <f t="shared" si="125"/>
        <v>2.4950099800399199</v>
      </c>
      <c r="AF569" s="2">
        <f t="shared" si="126"/>
        <v>42</v>
      </c>
      <c r="AG569" s="9">
        <f t="shared" si="127"/>
        <v>104.79041916167664</v>
      </c>
      <c r="AH569" s="12">
        <f t="shared" si="128"/>
        <v>1.4442643292017174E-2</v>
      </c>
      <c r="AI569" s="12">
        <f t="shared" si="92"/>
        <v>-145196.3286877356</v>
      </c>
      <c r="AJ569" s="42">
        <f t="shared" si="93"/>
        <v>-64.212402578464321</v>
      </c>
      <c r="AK569" s="11">
        <v>0</v>
      </c>
      <c r="AL569" s="9">
        <f t="shared" si="94"/>
        <v>-1079.6936590501773</v>
      </c>
      <c r="AM569" s="11">
        <f t="shared" si="129"/>
        <v>0</v>
      </c>
      <c r="AN569" s="9">
        <f t="shared" si="130"/>
        <v>56.162796728839091</v>
      </c>
      <c r="AO569" s="9"/>
      <c r="AP569" s="9">
        <f t="shared" si="97"/>
        <v>64.229089774085153</v>
      </c>
      <c r="AQ569" s="47">
        <f t="shared" si="98"/>
        <v>55.96617655604436</v>
      </c>
      <c r="AR569" s="15">
        <f t="shared" si="131"/>
        <v>0</v>
      </c>
      <c r="AS569" s="49"/>
      <c r="AT569" s="12">
        <f t="shared" si="132"/>
        <v>-7.6423406068520479E-3</v>
      </c>
      <c r="AU569" s="9">
        <f t="shared" si="133"/>
        <v>47.89988351079829</v>
      </c>
      <c r="AV569" s="9">
        <f t="shared" si="102"/>
        <v>39.83359046555222</v>
      </c>
      <c r="AW569" s="9">
        <f t="shared" si="103"/>
        <v>55.966192248965768</v>
      </c>
      <c r="AX569" s="16">
        <f t="shared" si="134"/>
        <v>47.899891357258994</v>
      </c>
      <c r="AY569" s="44">
        <f t="shared" si="105"/>
        <v>-7.4604666251763966E-3</v>
      </c>
      <c r="AZ569" s="49"/>
      <c r="BA569" s="12">
        <f t="shared" si="135"/>
        <v>-7.642355846510602E-3</v>
      </c>
      <c r="BB569" s="9">
        <f t="shared" si="136"/>
        <v>66.524976988184164</v>
      </c>
      <c r="BC569" s="9">
        <f t="shared" si="108"/>
        <v>58.458668250016686</v>
      </c>
      <c r="BD569" s="9">
        <f t="shared" si="109"/>
        <v>74.591286702533338</v>
      </c>
      <c r="BE569" s="16">
        <f t="shared" si="137"/>
        <v>66.524977476275012</v>
      </c>
      <c r="BF569" s="44">
        <f t="shared" si="111"/>
        <v>-7.4604743337462259E-3</v>
      </c>
      <c r="BG569" s="49"/>
      <c r="BH569" s="12">
        <f t="shared" si="138"/>
        <v>-7.6423567944970275E-3</v>
      </c>
      <c r="BI569" s="9">
        <f t="shared" si="139"/>
        <v>67</v>
      </c>
      <c r="BJ569" s="9">
        <f t="shared" si="117"/>
        <v>58.933690285650826</v>
      </c>
      <c r="BK569" s="9"/>
      <c r="BL569" s="47">
        <f t="shared" si="115"/>
        <v>67</v>
      </c>
      <c r="BM569" s="44">
        <f t="shared" si="116"/>
        <v>-7.4604747851781186E-3</v>
      </c>
      <c r="BN569" s="11"/>
      <c r="BO569" s="9"/>
      <c r="BP569" s="11"/>
      <c r="BQ569" s="9"/>
      <c r="BR569" s="43"/>
      <c r="BS569" s="9"/>
      <c r="BT569" s="11"/>
    </row>
    <row r="570" spans="3:72" x14ac:dyDescent="0.2">
      <c r="C570" s="1">
        <v>80</v>
      </c>
      <c r="D570" s="1">
        <v>104.71</v>
      </c>
      <c r="E570" s="1">
        <v>-5103.8999999999996</v>
      </c>
      <c r="F570" s="2">
        <v>78</v>
      </c>
      <c r="G570" s="6">
        <v>3.3000000000000002E-2</v>
      </c>
      <c r="H570" s="2">
        <v>0.42199999999999999</v>
      </c>
      <c r="I570" s="2">
        <v>3500</v>
      </c>
      <c r="J570" s="3">
        <f t="shared" si="77"/>
        <v>58.333333333333336</v>
      </c>
      <c r="K570" s="3">
        <f t="shared" si="78"/>
        <v>366.52</v>
      </c>
      <c r="L570" s="1">
        <v>0.9</v>
      </c>
      <c r="M570" s="1">
        <v>0.76</v>
      </c>
      <c r="N570" s="1">
        <f t="shared" si="118"/>
        <v>0.68400000000000005</v>
      </c>
      <c r="O570" s="40">
        <f t="shared" si="119"/>
        <v>50.175438596491226</v>
      </c>
      <c r="P570" s="40">
        <f t="shared" si="81"/>
        <v>3808.3157894736842</v>
      </c>
      <c r="Q570" s="1">
        <v>11</v>
      </c>
      <c r="R570" s="1">
        <v>4</v>
      </c>
      <c r="S570" s="2">
        <v>2600</v>
      </c>
      <c r="T570" s="3">
        <f t="shared" si="120"/>
        <v>866.66666666666663</v>
      </c>
      <c r="U570" s="7">
        <v>0.20419999999999999</v>
      </c>
      <c r="V570" s="7">
        <f t="shared" si="83"/>
        <v>3.2749326455999997E-2</v>
      </c>
      <c r="W570" s="7">
        <f t="shared" si="121"/>
        <v>1.6693636134473333E-2</v>
      </c>
      <c r="X570" s="40">
        <f t="shared" si="122"/>
        <v>1081.2059482292843</v>
      </c>
      <c r="Y570" s="1">
        <v>0</v>
      </c>
      <c r="Z570" s="1">
        <v>78</v>
      </c>
      <c r="AA570" s="2">
        <v>67</v>
      </c>
      <c r="AB570" s="6">
        <f t="shared" si="123"/>
        <v>0.6511988748177826</v>
      </c>
      <c r="AC570" s="2">
        <v>347.36</v>
      </c>
      <c r="AD570" s="40">
        <f t="shared" si="124"/>
        <v>3367.0033670033663</v>
      </c>
      <c r="AE570" s="1">
        <f t="shared" si="125"/>
        <v>2.4950099800399199</v>
      </c>
      <c r="AF570" s="2">
        <f t="shared" si="126"/>
        <v>43</v>
      </c>
      <c r="AG570" s="9">
        <f t="shared" si="127"/>
        <v>107.28542914171656</v>
      </c>
      <c r="AH570" s="12">
        <f t="shared" si="128"/>
        <v>1.4111507575231231E-2</v>
      </c>
      <c r="AI570" s="12">
        <f t="shared" si="92"/>
        <v>-137297.00297337142</v>
      </c>
      <c r="AJ570" s="42">
        <f t="shared" si="93"/>
        <v>-63.829144109517401</v>
      </c>
      <c r="AK570" s="11">
        <v>0</v>
      </c>
      <c r="AL570" s="9">
        <f t="shared" si="94"/>
        <v>-1079.7283322710819</v>
      </c>
      <c r="AM570" s="11">
        <f t="shared" si="129"/>
        <v>0</v>
      </c>
      <c r="AN570" s="9">
        <f t="shared" si="130"/>
        <v>55.96617655604436</v>
      </c>
      <c r="AO570" s="9"/>
      <c r="AP570" s="9">
        <f t="shared" si="97"/>
        <v>63.845074881201064</v>
      </c>
      <c r="AQ570" s="47">
        <f t="shared" si="98"/>
        <v>55.778789682415699</v>
      </c>
      <c r="AR570" s="15">
        <f t="shared" si="131"/>
        <v>0</v>
      </c>
      <c r="AS570" s="49"/>
      <c r="AT570" s="12">
        <f t="shared" si="132"/>
        <v>-7.4604666251763966E-3</v>
      </c>
      <c r="AU570" s="9">
        <f t="shared" si="133"/>
        <v>47.899891357258994</v>
      </c>
      <c r="AV570" s="9">
        <f t="shared" si="102"/>
        <v>40.02099303210229</v>
      </c>
      <c r="AW570" s="9">
        <f t="shared" si="103"/>
        <v>55.7787976296975</v>
      </c>
      <c r="AX570" s="16">
        <f t="shared" si="134"/>
        <v>47.899895330899895</v>
      </c>
      <c r="AY570" s="44">
        <f t="shared" si="105"/>
        <v>-7.2871429459864367E-3</v>
      </c>
      <c r="AZ570" s="49"/>
      <c r="BA570" s="12">
        <f t="shared" si="135"/>
        <v>-7.4604743337462259E-3</v>
      </c>
      <c r="BB570" s="9">
        <f t="shared" si="136"/>
        <v>66.524977476275012</v>
      </c>
      <c r="BC570" s="9">
        <f t="shared" si="108"/>
        <v>58.646071203836506</v>
      </c>
      <c r="BD570" s="9">
        <f t="shared" si="109"/>
        <v>74.403884214124929</v>
      </c>
      <c r="BE570" s="16">
        <f t="shared" si="137"/>
        <v>66.524977708980714</v>
      </c>
      <c r="BF570" s="44">
        <f t="shared" si="111"/>
        <v>-7.2871468364076918E-3</v>
      </c>
      <c r="BG570" s="49"/>
      <c r="BH570" s="12">
        <f t="shared" si="138"/>
        <v>-7.4604747851781186E-3</v>
      </c>
      <c r="BI570" s="9">
        <f t="shared" si="139"/>
        <v>67</v>
      </c>
      <c r="BJ570" s="9">
        <f t="shared" si="117"/>
        <v>59.121093262150083</v>
      </c>
      <c r="BK570" s="9"/>
      <c r="BL570" s="47">
        <f t="shared" si="115"/>
        <v>67</v>
      </c>
      <c r="BM570" s="44">
        <f t="shared" si="116"/>
        <v>-7.2871470516356132E-3</v>
      </c>
      <c r="BN570" s="11"/>
      <c r="BO570" s="9"/>
      <c r="BP570" s="11"/>
      <c r="BQ570" s="9"/>
      <c r="BR570" s="43"/>
      <c r="BS570" s="9"/>
      <c r="BT570" s="11"/>
    </row>
    <row r="571" spans="3:72" x14ac:dyDescent="0.2">
      <c r="C571" s="1">
        <v>80</v>
      </c>
      <c r="D571" s="1">
        <v>104.71</v>
      </c>
      <c r="E571" s="1">
        <v>-5103.8999999999996</v>
      </c>
      <c r="F571" s="2">
        <v>78</v>
      </c>
      <c r="G571" s="6">
        <v>3.3000000000000002E-2</v>
      </c>
      <c r="H571" s="2">
        <v>0.42199999999999999</v>
      </c>
      <c r="I571" s="2">
        <v>3500</v>
      </c>
      <c r="J571" s="3">
        <f t="shared" si="77"/>
        <v>58.333333333333336</v>
      </c>
      <c r="K571" s="3">
        <f t="shared" si="78"/>
        <v>366.52</v>
      </c>
      <c r="L571" s="1">
        <v>0.9</v>
      </c>
      <c r="M571" s="1">
        <v>0.76</v>
      </c>
      <c r="N571" s="1">
        <f t="shared" si="118"/>
        <v>0.68400000000000005</v>
      </c>
      <c r="O571" s="40">
        <f t="shared" si="119"/>
        <v>50.175438596491226</v>
      </c>
      <c r="P571" s="40">
        <f t="shared" si="81"/>
        <v>3808.3157894736842</v>
      </c>
      <c r="Q571" s="1">
        <v>11</v>
      </c>
      <c r="R571" s="1">
        <v>4</v>
      </c>
      <c r="S571" s="2">
        <v>2600</v>
      </c>
      <c r="T571" s="3">
        <f t="shared" si="120"/>
        <v>866.66666666666663</v>
      </c>
      <c r="U571" s="7">
        <v>0.20419999999999999</v>
      </c>
      <c r="V571" s="7">
        <f t="shared" si="83"/>
        <v>3.2749326455999997E-2</v>
      </c>
      <c r="W571" s="7">
        <f t="shared" si="121"/>
        <v>1.6693636134473333E-2</v>
      </c>
      <c r="X571" s="40">
        <f t="shared" si="122"/>
        <v>1081.2059482292843</v>
      </c>
      <c r="Y571" s="1">
        <v>0</v>
      </c>
      <c r="Z571" s="1">
        <v>78</v>
      </c>
      <c r="AA571" s="2">
        <v>67</v>
      </c>
      <c r="AB571" s="6">
        <f t="shared" si="123"/>
        <v>0.6511988748177826</v>
      </c>
      <c r="AC571" s="2">
        <v>347.36</v>
      </c>
      <c r="AD571" s="40">
        <f t="shared" si="124"/>
        <v>3367.0033670033663</v>
      </c>
      <c r="AE571" s="1">
        <f t="shared" si="125"/>
        <v>2.4950099800399199</v>
      </c>
      <c r="AF571" s="2">
        <f t="shared" si="126"/>
        <v>44</v>
      </c>
      <c r="AG571" s="9">
        <f t="shared" si="127"/>
        <v>109.78043912175647</v>
      </c>
      <c r="AH571" s="12">
        <f t="shared" si="128"/>
        <v>1.3795215841540746E-2</v>
      </c>
      <c r="AI571" s="12">
        <f t="shared" si="92"/>
        <v>-129764.13444377063</v>
      </c>
      <c r="AJ571" s="42">
        <f t="shared" si="93"/>
        <v>-63.463671207062582</v>
      </c>
      <c r="AK571" s="11">
        <v>0</v>
      </c>
      <c r="AL571" s="9">
        <f t="shared" si="94"/>
        <v>-1079.7614511785166</v>
      </c>
      <c r="AM571" s="11">
        <f t="shared" si="129"/>
        <v>0</v>
      </c>
      <c r="AN571" s="9">
        <f t="shared" si="130"/>
        <v>55.778789682415699</v>
      </c>
      <c r="AO571" s="9"/>
      <c r="AP571" s="9">
        <f t="shared" si="97"/>
        <v>63.478895845471754</v>
      </c>
      <c r="AQ571" s="47">
        <f t="shared" si="98"/>
        <v>55.600001493955951</v>
      </c>
      <c r="AR571" s="15">
        <f t="shared" si="131"/>
        <v>0</v>
      </c>
      <c r="AS571" s="49"/>
      <c r="AT571" s="12">
        <f t="shared" si="132"/>
        <v>-7.2871429459864367E-3</v>
      </c>
      <c r="AU571" s="9">
        <f t="shared" si="133"/>
        <v>47.899895330899895</v>
      </c>
      <c r="AV571" s="9">
        <f t="shared" si="102"/>
        <v>40.199789167843839</v>
      </c>
      <c r="AW571" s="9">
        <f t="shared" si="103"/>
        <v>55.600005509393036</v>
      </c>
      <c r="AX571" s="16">
        <f t="shared" si="134"/>
        <v>47.899897338618437</v>
      </c>
      <c r="AY571" s="44">
        <f t="shared" si="105"/>
        <v>-7.121777477626017E-3</v>
      </c>
      <c r="AZ571" s="49"/>
      <c r="BA571" s="12">
        <f t="shared" si="135"/>
        <v>-7.2871468364076918E-3</v>
      </c>
      <c r="BB571" s="9">
        <f t="shared" si="136"/>
        <v>66.524977708980714</v>
      </c>
      <c r="BC571" s="9">
        <f t="shared" si="108"/>
        <v>58.824867530487573</v>
      </c>
      <c r="BD571" s="9">
        <f t="shared" si="109"/>
        <v>74.225088109617971</v>
      </c>
      <c r="BE571" s="16">
        <f t="shared" si="137"/>
        <v>66.524977820052769</v>
      </c>
      <c r="BF571" s="44">
        <f t="shared" si="111"/>
        <v>-7.1217794372809753E-3</v>
      </c>
      <c r="BG571" s="49"/>
      <c r="BH571" s="12">
        <f t="shared" si="138"/>
        <v>-7.2871470516356132E-3</v>
      </c>
      <c r="BI571" s="9">
        <f t="shared" si="139"/>
        <v>67</v>
      </c>
      <c r="BJ571" s="9">
        <f t="shared" si="117"/>
        <v>59.29988959936275</v>
      </c>
      <c r="BK571" s="9"/>
      <c r="BL571" s="47">
        <f t="shared" si="115"/>
        <v>67</v>
      </c>
      <c r="BM571" s="44">
        <f t="shared" si="116"/>
        <v>-7.12177954001076E-3</v>
      </c>
      <c r="BN571" s="11"/>
      <c r="BO571" s="9"/>
      <c r="BP571" s="11"/>
      <c r="BQ571" s="9"/>
      <c r="BR571" s="43"/>
      <c r="BS571" s="9"/>
      <c r="BT571" s="11"/>
    </row>
    <row r="572" spans="3:72" x14ac:dyDescent="0.2">
      <c r="C572" s="1">
        <v>80</v>
      </c>
      <c r="D572" s="1">
        <v>104.71</v>
      </c>
      <c r="E572" s="1">
        <v>-5103.8999999999996</v>
      </c>
      <c r="F572" s="2">
        <v>78</v>
      </c>
      <c r="G572" s="6">
        <v>3.3000000000000002E-2</v>
      </c>
      <c r="H572" s="2">
        <v>0.42199999999999999</v>
      </c>
      <c r="I572" s="2">
        <v>3500</v>
      </c>
      <c r="J572" s="3">
        <f t="shared" si="77"/>
        <v>58.333333333333336</v>
      </c>
      <c r="K572" s="3">
        <f t="shared" si="78"/>
        <v>366.52</v>
      </c>
      <c r="L572" s="1">
        <v>0.9</v>
      </c>
      <c r="M572" s="1">
        <v>0.76</v>
      </c>
      <c r="N572" s="1">
        <f t="shared" si="118"/>
        <v>0.68400000000000005</v>
      </c>
      <c r="O572" s="40">
        <f t="shared" si="119"/>
        <v>50.175438596491226</v>
      </c>
      <c r="P572" s="40">
        <f t="shared" si="81"/>
        <v>3808.3157894736842</v>
      </c>
      <c r="Q572" s="1">
        <v>11</v>
      </c>
      <c r="R572" s="1">
        <v>4</v>
      </c>
      <c r="S572" s="2">
        <v>2600</v>
      </c>
      <c r="T572" s="3">
        <f t="shared" si="120"/>
        <v>866.66666666666663</v>
      </c>
      <c r="U572" s="7">
        <v>0.20419999999999999</v>
      </c>
      <c r="V572" s="7">
        <f t="shared" si="83"/>
        <v>3.2749326455999997E-2</v>
      </c>
      <c r="W572" s="7">
        <f t="shared" si="121"/>
        <v>1.6693636134473333E-2</v>
      </c>
      <c r="X572" s="40">
        <f t="shared" si="122"/>
        <v>1081.2059482292843</v>
      </c>
      <c r="Y572" s="1">
        <v>0</v>
      </c>
      <c r="Z572" s="1">
        <v>78</v>
      </c>
      <c r="AA572" s="2">
        <v>67</v>
      </c>
      <c r="AB572" s="6">
        <f t="shared" si="123"/>
        <v>0.6511988748177826</v>
      </c>
      <c r="AC572" s="2">
        <v>347.36</v>
      </c>
      <c r="AD572" s="40">
        <f t="shared" si="124"/>
        <v>3367.0033670033663</v>
      </c>
      <c r="AE572" s="1">
        <f t="shared" si="125"/>
        <v>2.4950099800399199</v>
      </c>
      <c r="AF572" s="2">
        <f t="shared" si="126"/>
        <v>45</v>
      </c>
      <c r="AG572" s="9">
        <f t="shared" si="127"/>
        <v>112.2754491017964</v>
      </c>
      <c r="AH572" s="12">
        <f t="shared" si="128"/>
        <v>1.3492791844524291E-2</v>
      </c>
      <c r="AI572" s="12">
        <f t="shared" si="92"/>
        <v>-122572.7571001295</v>
      </c>
      <c r="AJ572" s="42">
        <f t="shared" si="93"/>
        <v>-63.114771780894081</v>
      </c>
      <c r="AK572" s="11">
        <v>0</v>
      </c>
      <c r="AL572" s="9">
        <f t="shared" si="94"/>
        <v>-1079.7931179952443</v>
      </c>
      <c r="AM572" s="11">
        <f t="shared" si="129"/>
        <v>0</v>
      </c>
      <c r="AN572" s="9">
        <f t="shared" si="130"/>
        <v>55.600001493955951</v>
      </c>
      <c r="AO572" s="9"/>
      <c r="AP572" s="9">
        <f t="shared" si="97"/>
        <v>63.129336215434854</v>
      </c>
      <c r="AQ572" s="47">
        <f t="shared" si="98"/>
        <v>55.429232060097341</v>
      </c>
      <c r="AR572" s="15">
        <f t="shared" si="131"/>
        <v>0</v>
      </c>
      <c r="AS572" s="49"/>
      <c r="AT572" s="12">
        <f t="shared" si="132"/>
        <v>-7.121777477626017E-3</v>
      </c>
      <c r="AU572" s="9">
        <f t="shared" si="133"/>
        <v>47.899897338618437</v>
      </c>
      <c r="AV572" s="9">
        <f t="shared" si="102"/>
        <v>40.370562617139534</v>
      </c>
      <c r="AW572" s="9">
        <f t="shared" si="103"/>
        <v>55.429234084906604</v>
      </c>
      <c r="AX572" s="16">
        <f t="shared" si="134"/>
        <v>47.899898351023069</v>
      </c>
      <c r="AY572" s="44">
        <f t="shared" si="105"/>
        <v>-6.9638312166285252E-3</v>
      </c>
      <c r="AZ572" s="49"/>
      <c r="BA572" s="12">
        <f t="shared" si="135"/>
        <v>-7.1217794372809753E-3</v>
      </c>
      <c r="BB572" s="9">
        <f t="shared" si="136"/>
        <v>66.524977820052769</v>
      </c>
      <c r="BC572" s="9">
        <f t="shared" si="108"/>
        <v>58.995641073764602</v>
      </c>
      <c r="BD572" s="9">
        <f t="shared" si="109"/>
        <v>74.054314672486257</v>
      </c>
      <c r="BE572" s="16">
        <f t="shared" si="137"/>
        <v>66.524977873125437</v>
      </c>
      <c r="BF572" s="44">
        <f t="shared" si="111"/>
        <v>-6.9638322020812047E-3</v>
      </c>
      <c r="BG572" s="49"/>
      <c r="BH572" s="12">
        <f t="shared" si="138"/>
        <v>-7.12177954001076E-3</v>
      </c>
      <c r="BI572" s="9">
        <f t="shared" si="139"/>
        <v>67</v>
      </c>
      <c r="BJ572" s="9">
        <f t="shared" si="117"/>
        <v>59.470663147566505</v>
      </c>
      <c r="BK572" s="9"/>
      <c r="BL572" s="47">
        <f t="shared" si="115"/>
        <v>67</v>
      </c>
      <c r="BM572" s="44">
        <f t="shared" si="116"/>
        <v>-6.9638322511677469E-3</v>
      </c>
      <c r="BN572" s="11"/>
      <c r="BO572" s="9"/>
      <c r="BP572" s="11"/>
      <c r="BQ572" s="9"/>
      <c r="BR572" s="43"/>
      <c r="BS572" s="9"/>
      <c r="BT572" s="11"/>
    </row>
    <row r="573" spans="3:72" x14ac:dyDescent="0.2">
      <c r="C573" s="1">
        <v>80</v>
      </c>
      <c r="D573" s="1">
        <v>104.71</v>
      </c>
      <c r="E573" s="1">
        <v>-5103.8999999999996</v>
      </c>
      <c r="F573" s="2">
        <v>78</v>
      </c>
      <c r="G573" s="6">
        <v>3.3000000000000002E-2</v>
      </c>
      <c r="H573" s="2">
        <v>0.42199999999999999</v>
      </c>
      <c r="I573" s="2">
        <v>3500</v>
      </c>
      <c r="J573" s="3">
        <f t="shared" si="77"/>
        <v>58.333333333333336</v>
      </c>
      <c r="K573" s="3">
        <f t="shared" si="78"/>
        <v>366.52</v>
      </c>
      <c r="L573" s="1">
        <v>0.9</v>
      </c>
      <c r="M573" s="1">
        <v>0.76</v>
      </c>
      <c r="N573" s="1">
        <f t="shared" si="118"/>
        <v>0.68400000000000005</v>
      </c>
      <c r="O573" s="40">
        <f t="shared" si="119"/>
        <v>50.175438596491226</v>
      </c>
      <c r="P573" s="40">
        <f t="shared" si="81"/>
        <v>3808.3157894736842</v>
      </c>
      <c r="Q573" s="1">
        <v>11</v>
      </c>
      <c r="R573" s="1">
        <v>4</v>
      </c>
      <c r="S573" s="2">
        <v>2600</v>
      </c>
      <c r="T573" s="3">
        <f t="shared" si="120"/>
        <v>866.66666666666663</v>
      </c>
      <c r="U573" s="7">
        <v>0.20419999999999999</v>
      </c>
      <c r="V573" s="7">
        <f t="shared" si="83"/>
        <v>3.2749326455999997E-2</v>
      </c>
      <c r="W573" s="7">
        <f t="shared" si="121"/>
        <v>1.6693636134473333E-2</v>
      </c>
      <c r="X573" s="40">
        <f t="shared" si="122"/>
        <v>1081.2059482292843</v>
      </c>
      <c r="Y573" s="1">
        <v>0</v>
      </c>
      <c r="Z573" s="1">
        <v>78</v>
      </c>
      <c r="AA573" s="2">
        <v>67</v>
      </c>
      <c r="AB573" s="6">
        <f t="shared" si="123"/>
        <v>0.6511988748177826</v>
      </c>
      <c r="AC573" s="2">
        <v>347.36</v>
      </c>
      <c r="AD573" s="40">
        <f t="shared" si="124"/>
        <v>3367.0033670033663</v>
      </c>
      <c r="AE573" s="1">
        <f t="shared" si="125"/>
        <v>2.4950099800399199</v>
      </c>
      <c r="AF573" s="2">
        <f t="shared" si="126"/>
        <v>46</v>
      </c>
      <c r="AG573" s="9">
        <f t="shared" si="127"/>
        <v>114.77045908183632</v>
      </c>
      <c r="AH573" s="12">
        <f t="shared" si="128"/>
        <v>1.3203343107908693E-2</v>
      </c>
      <c r="AI573" s="12">
        <f t="shared" si="92"/>
        <v>-115700.07050380763</v>
      </c>
      <c r="AJ573" s="42">
        <f t="shared" si="93"/>
        <v>-62.781338888625726</v>
      </c>
      <c r="AK573" s="11">
        <v>0</v>
      </c>
      <c r="AL573" s="9">
        <f t="shared" si="94"/>
        <v>-1079.8234261724551</v>
      </c>
      <c r="AM573" s="11">
        <f t="shared" si="129"/>
        <v>0</v>
      </c>
      <c r="AN573" s="9">
        <f t="shared" si="130"/>
        <v>55.429232060097341</v>
      </c>
      <c r="AO573" s="9"/>
      <c r="AP573" s="9">
        <f t="shared" si="97"/>
        <v>62.795285150163735</v>
      </c>
      <c r="AQ573" s="47">
        <f t="shared" si="98"/>
        <v>55.265951441089463</v>
      </c>
      <c r="AR573" s="15">
        <f t="shared" si="131"/>
        <v>0</v>
      </c>
      <c r="AS573" s="49"/>
      <c r="AT573" s="12">
        <f t="shared" si="132"/>
        <v>-6.9638312166285252E-3</v>
      </c>
      <c r="AU573" s="9">
        <f t="shared" si="133"/>
        <v>47.899898351023069</v>
      </c>
      <c r="AV573" s="9">
        <f t="shared" si="102"/>
        <v>40.533845260956674</v>
      </c>
      <c r="AW573" s="9">
        <f t="shared" si="103"/>
        <v>55.265952460354463</v>
      </c>
      <c r="AX573" s="16">
        <f t="shared" si="134"/>
        <v>47.899898860655568</v>
      </c>
      <c r="AY573" s="44">
        <f t="shared" si="105"/>
        <v>-6.8128126854670457E-3</v>
      </c>
      <c r="AZ573" s="49"/>
      <c r="BA573" s="12">
        <f t="shared" si="135"/>
        <v>-6.9638322020812047E-3</v>
      </c>
      <c r="BB573" s="9">
        <f t="shared" si="136"/>
        <v>66.524977873125437</v>
      </c>
      <c r="BC573" s="9">
        <f t="shared" si="108"/>
        <v>59.158923763794043</v>
      </c>
      <c r="BD573" s="9">
        <f t="shared" si="109"/>
        <v>73.891032033227603</v>
      </c>
      <c r="BE573" s="16">
        <f t="shared" si="137"/>
        <v>66.524977898510826</v>
      </c>
      <c r="BF573" s="44">
        <f t="shared" si="111"/>
        <v>-6.8128131803014387E-3</v>
      </c>
      <c r="BG573" s="49"/>
      <c r="BH573" s="12">
        <f t="shared" si="138"/>
        <v>-6.9638322511677469E-3</v>
      </c>
      <c r="BI573" s="9">
        <f t="shared" si="139"/>
        <v>67</v>
      </c>
      <c r="BJ573" s="9">
        <f t="shared" si="117"/>
        <v>59.633945839897834</v>
      </c>
      <c r="BK573" s="9"/>
      <c r="BL573" s="47">
        <f t="shared" si="115"/>
        <v>67</v>
      </c>
      <c r="BM573" s="44">
        <f t="shared" si="116"/>
        <v>-6.8128132037802063E-3</v>
      </c>
      <c r="BN573" s="11"/>
      <c r="BO573" s="9"/>
      <c r="BP573" s="11"/>
      <c r="BQ573" s="9"/>
      <c r="BR573" s="43"/>
      <c r="BS573" s="9"/>
      <c r="BT573" s="11"/>
    </row>
    <row r="574" spans="3:72" x14ac:dyDescent="0.2">
      <c r="C574" s="1">
        <v>80</v>
      </c>
      <c r="D574" s="1">
        <v>104.71</v>
      </c>
      <c r="E574" s="1">
        <v>-5103.8999999999996</v>
      </c>
      <c r="F574" s="2">
        <v>78</v>
      </c>
      <c r="G574" s="6">
        <v>3.3000000000000002E-2</v>
      </c>
      <c r="H574" s="2">
        <v>0.42199999999999999</v>
      </c>
      <c r="I574" s="2">
        <v>3500</v>
      </c>
      <c r="J574" s="3">
        <f t="shared" si="77"/>
        <v>58.333333333333336</v>
      </c>
      <c r="K574" s="3">
        <f t="shared" si="78"/>
        <v>366.52</v>
      </c>
      <c r="L574" s="1">
        <v>0.9</v>
      </c>
      <c r="M574" s="1">
        <v>0.76</v>
      </c>
      <c r="N574" s="1">
        <f t="shared" si="118"/>
        <v>0.68400000000000005</v>
      </c>
      <c r="O574" s="40">
        <f t="shared" si="119"/>
        <v>50.175438596491226</v>
      </c>
      <c r="P574" s="40">
        <f t="shared" si="81"/>
        <v>3808.3157894736842</v>
      </c>
      <c r="Q574" s="1">
        <v>11</v>
      </c>
      <c r="R574" s="1">
        <v>4</v>
      </c>
      <c r="S574" s="2">
        <v>2600</v>
      </c>
      <c r="T574" s="3">
        <f t="shared" si="120"/>
        <v>866.66666666666663</v>
      </c>
      <c r="U574" s="7">
        <v>0.20419999999999999</v>
      </c>
      <c r="V574" s="7">
        <f t="shared" si="83"/>
        <v>3.2749326455999997E-2</v>
      </c>
      <c r="W574" s="7">
        <f t="shared" si="121"/>
        <v>1.6693636134473333E-2</v>
      </c>
      <c r="X574" s="40">
        <f t="shared" si="122"/>
        <v>1081.2059482292843</v>
      </c>
      <c r="Y574" s="1">
        <v>0</v>
      </c>
      <c r="Z574" s="1">
        <v>78</v>
      </c>
      <c r="AA574" s="2">
        <v>67</v>
      </c>
      <c r="AB574" s="6">
        <f t="shared" si="123"/>
        <v>0.6511988748177826</v>
      </c>
      <c r="AC574" s="2">
        <v>347.36</v>
      </c>
      <c r="AD574" s="40">
        <f t="shared" si="124"/>
        <v>3367.0033670033663</v>
      </c>
      <c r="AE574" s="1">
        <f t="shared" si="125"/>
        <v>2.4950099800399199</v>
      </c>
      <c r="AF574" s="2">
        <f t="shared" si="126"/>
        <v>47</v>
      </c>
      <c r="AG574" s="9">
        <f t="shared" si="127"/>
        <v>117.26546906187623</v>
      </c>
      <c r="AH574" s="12">
        <f t="shared" si="128"/>
        <v>1.2926052129044477E-2</v>
      </c>
      <c r="AI574" s="12">
        <f t="shared" si="92"/>
        <v>-109125.23735093186</v>
      </c>
      <c r="AJ574" s="42">
        <f t="shared" si="93"/>
        <v>-62.462360917633433</v>
      </c>
      <c r="AK574" s="11">
        <v>0</v>
      </c>
      <c r="AL574" s="9">
        <f t="shared" si="94"/>
        <v>-1079.852461310852</v>
      </c>
      <c r="AM574" s="11">
        <f t="shared" si="129"/>
        <v>0</v>
      </c>
      <c r="AN574" s="9">
        <f t="shared" si="130"/>
        <v>55.265951441089463</v>
      </c>
      <c r="AO574" s="9"/>
      <c r="AP574" s="9">
        <f t="shared" si="97"/>
        <v>62.475727543524854</v>
      </c>
      <c r="AQ574" s="47">
        <f t="shared" si="98"/>
        <v>55.10967496309096</v>
      </c>
      <c r="AR574" s="15">
        <f t="shared" si="131"/>
        <v>0</v>
      </c>
      <c r="AS574" s="49"/>
      <c r="AT574" s="12">
        <f t="shared" si="132"/>
        <v>-6.8128126854670457E-3</v>
      </c>
      <c r="AU574" s="9">
        <f t="shared" si="133"/>
        <v>47.899898860655568</v>
      </c>
      <c r="AV574" s="9">
        <f t="shared" si="102"/>
        <v>40.690122758220177</v>
      </c>
      <c r="AW574" s="9">
        <f t="shared" si="103"/>
        <v>55.109675475407073</v>
      </c>
      <c r="AX574" s="16">
        <f t="shared" si="134"/>
        <v>47.899899116813629</v>
      </c>
      <c r="AY574" s="44">
        <f t="shared" si="105"/>
        <v>-6.6682729320913072E-3</v>
      </c>
      <c r="AZ574" s="49"/>
      <c r="BA574" s="12">
        <f t="shared" si="135"/>
        <v>-6.8128131803014387E-3</v>
      </c>
      <c r="BB574" s="9">
        <f t="shared" si="136"/>
        <v>66.524977898510826</v>
      </c>
      <c r="BC574" s="9">
        <f t="shared" si="108"/>
        <v>59.315201283759322</v>
      </c>
      <c r="BD574" s="9">
        <f t="shared" si="109"/>
        <v>73.734754537570566</v>
      </c>
      <c r="BE574" s="16">
        <f t="shared" si="137"/>
        <v>66.524977910664944</v>
      </c>
      <c r="BF574" s="44">
        <f t="shared" si="111"/>
        <v>-6.6682731802514021E-3</v>
      </c>
      <c r="BG574" s="49"/>
      <c r="BH574" s="12">
        <f t="shared" si="138"/>
        <v>-6.8128132037802063E-3</v>
      </c>
      <c r="BI574" s="9">
        <f t="shared" si="139"/>
        <v>67</v>
      </c>
      <c r="BJ574" s="9">
        <f t="shared" si="117"/>
        <v>59.790223360940267</v>
      </c>
      <c r="BK574" s="9"/>
      <c r="BL574" s="47">
        <f t="shared" si="115"/>
        <v>67</v>
      </c>
      <c r="BM574" s="44">
        <f t="shared" si="116"/>
        <v>-6.6682731914926557E-3</v>
      </c>
      <c r="BN574" s="11"/>
      <c r="BO574" s="9"/>
      <c r="BP574" s="11"/>
      <c r="BQ574" s="9"/>
      <c r="BR574" s="43"/>
      <c r="BS574" s="9"/>
      <c r="BT574" s="11"/>
    </row>
    <row r="575" spans="3:72" x14ac:dyDescent="0.2">
      <c r="C575" s="1">
        <v>80</v>
      </c>
      <c r="D575" s="1">
        <v>104.71</v>
      </c>
      <c r="E575" s="1">
        <v>-5103.8999999999996</v>
      </c>
      <c r="F575" s="2">
        <v>78</v>
      </c>
      <c r="G575" s="6">
        <v>3.3000000000000002E-2</v>
      </c>
      <c r="H575" s="2">
        <v>0.42199999999999999</v>
      </c>
      <c r="I575" s="2">
        <v>3500</v>
      </c>
      <c r="J575" s="3">
        <f t="shared" si="77"/>
        <v>58.333333333333336</v>
      </c>
      <c r="K575" s="3">
        <f t="shared" si="78"/>
        <v>366.52</v>
      </c>
      <c r="L575" s="1">
        <v>0.9</v>
      </c>
      <c r="M575" s="1">
        <v>0.76</v>
      </c>
      <c r="N575" s="1">
        <f t="shared" si="118"/>
        <v>0.68400000000000005</v>
      </c>
      <c r="O575" s="40">
        <f t="shared" si="119"/>
        <v>50.175438596491226</v>
      </c>
      <c r="P575" s="40">
        <f t="shared" si="81"/>
        <v>3808.3157894736842</v>
      </c>
      <c r="Q575" s="1">
        <v>11</v>
      </c>
      <c r="R575" s="1">
        <v>4</v>
      </c>
      <c r="S575" s="2">
        <v>2600</v>
      </c>
      <c r="T575" s="3">
        <f t="shared" si="120"/>
        <v>866.66666666666663</v>
      </c>
      <c r="U575" s="7">
        <v>0.20419999999999999</v>
      </c>
      <c r="V575" s="7">
        <f t="shared" si="83"/>
        <v>3.2749326455999997E-2</v>
      </c>
      <c r="W575" s="7">
        <f t="shared" si="121"/>
        <v>1.6693636134473333E-2</v>
      </c>
      <c r="X575" s="40">
        <f t="shared" si="122"/>
        <v>1081.2059482292843</v>
      </c>
      <c r="Y575" s="1">
        <v>0</v>
      </c>
      <c r="Z575" s="1">
        <v>78</v>
      </c>
      <c r="AA575" s="2">
        <v>67</v>
      </c>
      <c r="AB575" s="6">
        <f t="shared" si="123"/>
        <v>0.6511988748177826</v>
      </c>
      <c r="AC575" s="2">
        <v>347.36</v>
      </c>
      <c r="AD575" s="40">
        <f t="shared" si="124"/>
        <v>3367.0033670033663</v>
      </c>
      <c r="AE575" s="1">
        <f t="shared" si="125"/>
        <v>2.4950099800399199</v>
      </c>
      <c r="AF575" s="2">
        <f t="shared" si="126"/>
        <v>48</v>
      </c>
      <c r="AG575" s="9">
        <f t="shared" si="127"/>
        <v>119.76047904191616</v>
      </c>
      <c r="AH575" s="12">
        <f t="shared" si="128"/>
        <v>1.2660168668026162E-2</v>
      </c>
      <c r="AI575" s="12">
        <f t="shared" si="92"/>
        <v>-102829.19051083433</v>
      </c>
      <c r="AJ575" s="42">
        <f t="shared" si="93"/>
        <v>-62.156912218570739</v>
      </c>
      <c r="AK575" s="11">
        <v>0</v>
      </c>
      <c r="AL575" s="9">
        <f t="shared" si="94"/>
        <v>-1079.8803019680554</v>
      </c>
      <c r="AM575" s="11">
        <f t="shared" si="129"/>
        <v>0</v>
      </c>
      <c r="AN575" s="9">
        <f t="shared" si="130"/>
        <v>55.10967496309096</v>
      </c>
      <c r="AO575" s="9"/>
      <c r="AP575" s="9">
        <f t="shared" si="97"/>
        <v>62.169734608226968</v>
      </c>
      <c r="AQ575" s="47">
        <f t="shared" si="98"/>
        <v>54.959958761949636</v>
      </c>
      <c r="AR575" s="15">
        <f t="shared" si="131"/>
        <v>0</v>
      </c>
      <c r="AS575" s="49"/>
      <c r="AT575" s="12">
        <f t="shared" si="132"/>
        <v>-6.6682729320913072E-3</v>
      </c>
      <c r="AU575" s="9">
        <f t="shared" si="133"/>
        <v>47.899899116813629</v>
      </c>
      <c r="AV575" s="9">
        <f t="shared" si="102"/>
        <v>40.839839471677621</v>
      </c>
      <c r="AW575" s="9">
        <f t="shared" si="103"/>
        <v>54.959959019118372</v>
      </c>
      <c r="AX575" s="16">
        <f t="shared" si="134"/>
        <v>47.899899245397997</v>
      </c>
      <c r="AY575" s="44">
        <f t="shared" si="105"/>
        <v>-6.5298010848745302E-3</v>
      </c>
      <c r="AZ575" s="49"/>
      <c r="BA575" s="12">
        <f t="shared" si="135"/>
        <v>-6.6682731802514021E-3</v>
      </c>
      <c r="BB575" s="9">
        <f t="shared" si="136"/>
        <v>66.524977910664944</v>
      </c>
      <c r="BC575" s="9">
        <f t="shared" si="108"/>
        <v>59.4649180083602</v>
      </c>
      <c r="BD575" s="9">
        <f t="shared" si="109"/>
        <v>73.585037824619022</v>
      </c>
      <c r="BE575" s="16">
        <f t="shared" si="137"/>
        <v>66.524977916489604</v>
      </c>
      <c r="BF575" s="44">
        <f t="shared" si="111"/>
        <v>-6.5298012091885224E-3</v>
      </c>
      <c r="BG575" s="49"/>
      <c r="BH575" s="12">
        <f t="shared" si="138"/>
        <v>-6.6682731914926557E-3</v>
      </c>
      <c r="BI575" s="9">
        <f t="shared" si="139"/>
        <v>67</v>
      </c>
      <c r="BJ575" s="9">
        <f t="shared" si="117"/>
        <v>59.939940086045922</v>
      </c>
      <c r="BK575" s="9"/>
      <c r="BL575" s="47">
        <f t="shared" si="115"/>
        <v>67</v>
      </c>
      <c r="BM575" s="44">
        <f t="shared" si="116"/>
        <v>-6.5298012145757235E-3</v>
      </c>
      <c r="BN575" s="11"/>
      <c r="BO575" s="9"/>
      <c r="BP575" s="11"/>
      <c r="BQ575" s="9"/>
      <c r="BR575" s="43"/>
      <c r="BS575" s="9"/>
      <c r="BT575" s="11"/>
    </row>
    <row r="576" spans="3:72" x14ac:dyDescent="0.2">
      <c r="C576" s="1">
        <v>80</v>
      </c>
      <c r="D576" s="1">
        <v>104.71</v>
      </c>
      <c r="E576" s="1">
        <v>-5103.8999999999996</v>
      </c>
      <c r="F576" s="2">
        <v>78</v>
      </c>
      <c r="G576" s="6">
        <v>3.3000000000000002E-2</v>
      </c>
      <c r="H576" s="2">
        <v>0.42199999999999999</v>
      </c>
      <c r="I576" s="2">
        <v>3500</v>
      </c>
      <c r="J576" s="3">
        <f t="shared" si="77"/>
        <v>58.333333333333336</v>
      </c>
      <c r="K576" s="3">
        <f t="shared" si="78"/>
        <v>366.52</v>
      </c>
      <c r="L576" s="1">
        <v>0.9</v>
      </c>
      <c r="M576" s="1">
        <v>0.76</v>
      </c>
      <c r="N576" s="1">
        <f t="shared" si="118"/>
        <v>0.68400000000000005</v>
      </c>
      <c r="O576" s="40">
        <f t="shared" si="119"/>
        <v>50.175438596491226</v>
      </c>
      <c r="P576" s="40">
        <f t="shared" si="81"/>
        <v>3808.3157894736842</v>
      </c>
      <c r="Q576" s="1">
        <v>11</v>
      </c>
      <c r="R576" s="1">
        <v>4</v>
      </c>
      <c r="S576" s="2">
        <v>2600</v>
      </c>
      <c r="T576" s="3">
        <f t="shared" si="120"/>
        <v>866.66666666666663</v>
      </c>
      <c r="U576" s="7">
        <v>0.20419999999999999</v>
      </c>
      <c r="V576" s="7">
        <f t="shared" si="83"/>
        <v>3.2749326455999997E-2</v>
      </c>
      <c r="W576" s="7">
        <f t="shared" si="121"/>
        <v>1.6693636134473333E-2</v>
      </c>
      <c r="X576" s="40">
        <f t="shared" si="122"/>
        <v>1081.2059482292843</v>
      </c>
      <c r="Y576" s="1">
        <v>0</v>
      </c>
      <c r="Z576" s="1">
        <v>78</v>
      </c>
      <c r="AA576" s="2">
        <v>67</v>
      </c>
      <c r="AB576" s="6">
        <f t="shared" si="123"/>
        <v>0.6511988748177826</v>
      </c>
      <c r="AC576" s="2">
        <v>347.36</v>
      </c>
      <c r="AD576" s="40">
        <f t="shared" si="124"/>
        <v>3367.0033670033663</v>
      </c>
      <c r="AE576" s="1">
        <f t="shared" si="125"/>
        <v>2.4950099800399199</v>
      </c>
      <c r="AF576" s="2">
        <f t="shared" si="126"/>
        <v>49</v>
      </c>
      <c r="AG576" s="9">
        <f t="shared" si="127"/>
        <v>122.25548902195608</v>
      </c>
      <c r="AH576" s="12">
        <f t="shared" si="128"/>
        <v>1.2405002969289272E-2</v>
      </c>
      <c r="AI576" s="12">
        <f t="shared" si="92"/>
        <v>-96794.45582716749</v>
      </c>
      <c r="AJ576" s="42">
        <f t="shared" si="93"/>
        <v>-61.864144500678826</v>
      </c>
      <c r="AK576" s="11">
        <v>0</v>
      </c>
      <c r="AL576" s="9">
        <f t="shared" si="94"/>
        <v>-1079.90702036837</v>
      </c>
      <c r="AM576" s="11">
        <f t="shared" si="129"/>
        <v>0</v>
      </c>
      <c r="AN576" s="9">
        <f t="shared" si="130"/>
        <v>54.959958761949636</v>
      </c>
      <c r="AO576" s="9"/>
      <c r="AP576" s="9">
        <f t="shared" si="97"/>
        <v>61.876455228572269</v>
      </c>
      <c r="AQ576" s="47">
        <f t="shared" si="98"/>
        <v>54.816395712020636</v>
      </c>
      <c r="AR576" s="15">
        <f t="shared" si="131"/>
        <v>0</v>
      </c>
      <c r="AS576" s="49"/>
      <c r="AT576" s="12">
        <f t="shared" si="132"/>
        <v>-6.5298010848745302E-3</v>
      </c>
      <c r="AU576" s="9">
        <f t="shared" si="133"/>
        <v>47.899899245397997</v>
      </c>
      <c r="AV576" s="9">
        <f t="shared" si="102"/>
        <v>40.983402778775357</v>
      </c>
      <c r="AW576" s="9">
        <f t="shared" si="103"/>
        <v>54.816395840963359</v>
      </c>
      <c r="AX576" s="16">
        <f t="shared" si="134"/>
        <v>47.899899309869355</v>
      </c>
      <c r="AY576" s="44">
        <f t="shared" si="105"/>
        <v>-6.3970204218921495E-3</v>
      </c>
      <c r="AZ576" s="49"/>
      <c r="BA576" s="12">
        <f t="shared" si="135"/>
        <v>-6.5298012091885224E-3</v>
      </c>
      <c r="BB576" s="9">
        <f t="shared" si="136"/>
        <v>66.524977916489604</v>
      </c>
      <c r="BC576" s="9">
        <f t="shared" si="108"/>
        <v>59.608481320924241</v>
      </c>
      <c r="BD576" s="9">
        <f t="shared" si="109"/>
        <v>73.44147451764276</v>
      </c>
      <c r="BE576" s="16">
        <f t="shared" si="137"/>
        <v>66.524977919283501</v>
      </c>
      <c r="BF576" s="44">
        <f t="shared" si="111"/>
        <v>-6.3970204841053303E-3</v>
      </c>
      <c r="BG576" s="49"/>
      <c r="BH576" s="12">
        <f t="shared" si="138"/>
        <v>-6.5298012145757235E-3</v>
      </c>
      <c r="BI576" s="9">
        <f t="shared" si="139"/>
        <v>67</v>
      </c>
      <c r="BJ576" s="9">
        <f t="shared" si="117"/>
        <v>60.083503398846844</v>
      </c>
      <c r="BK576" s="9"/>
      <c r="BL576" s="47">
        <f t="shared" si="115"/>
        <v>67</v>
      </c>
      <c r="BM576" s="44">
        <f t="shared" si="116"/>
        <v>-6.3970204866893865E-3</v>
      </c>
      <c r="BN576" s="11"/>
      <c r="BO576" s="9"/>
      <c r="BP576" s="11"/>
      <c r="BQ576" s="9"/>
      <c r="BR576" s="43"/>
      <c r="BS576" s="9"/>
      <c r="BT576" s="11"/>
    </row>
    <row r="577" spans="3:72" x14ac:dyDescent="0.2">
      <c r="C577" s="1">
        <v>80</v>
      </c>
      <c r="D577" s="1">
        <v>104.71</v>
      </c>
      <c r="E577" s="1">
        <v>-5103.8999999999996</v>
      </c>
      <c r="F577" s="2">
        <v>78</v>
      </c>
      <c r="G577" s="6">
        <v>3.3000000000000002E-2</v>
      </c>
      <c r="H577" s="2">
        <v>0.42199999999999999</v>
      </c>
      <c r="I577" s="2">
        <v>3500</v>
      </c>
      <c r="J577" s="3">
        <f t="shared" si="77"/>
        <v>58.333333333333336</v>
      </c>
      <c r="K577" s="3">
        <f t="shared" si="78"/>
        <v>366.52</v>
      </c>
      <c r="L577" s="1">
        <v>0.9</v>
      </c>
      <c r="M577" s="1">
        <v>0.76</v>
      </c>
      <c r="N577" s="1">
        <f t="shared" si="118"/>
        <v>0.68400000000000005</v>
      </c>
      <c r="O577" s="40">
        <f t="shared" si="119"/>
        <v>50.175438596491226</v>
      </c>
      <c r="P577" s="40">
        <f t="shared" si="81"/>
        <v>3808.3157894736842</v>
      </c>
      <c r="Q577" s="1">
        <v>11</v>
      </c>
      <c r="R577" s="1">
        <v>4</v>
      </c>
      <c r="S577" s="2">
        <v>2600</v>
      </c>
      <c r="T577" s="3">
        <f t="shared" si="120"/>
        <v>866.66666666666663</v>
      </c>
      <c r="U577" s="7">
        <v>0.20419999999999999</v>
      </c>
      <c r="V577" s="7">
        <f t="shared" si="83"/>
        <v>3.2749326455999997E-2</v>
      </c>
      <c r="W577" s="7">
        <f t="shared" si="121"/>
        <v>1.6693636134473333E-2</v>
      </c>
      <c r="X577" s="40">
        <f t="shared" si="122"/>
        <v>1081.2059482292843</v>
      </c>
      <c r="Y577" s="1">
        <v>0</v>
      </c>
      <c r="Z577" s="1">
        <v>78</v>
      </c>
      <c r="AA577" s="2">
        <v>67</v>
      </c>
      <c r="AB577" s="6">
        <f t="shared" si="123"/>
        <v>0.6511988748177826</v>
      </c>
      <c r="AC577" s="2">
        <v>347.36</v>
      </c>
      <c r="AD577" s="40">
        <f t="shared" si="124"/>
        <v>3367.0033670033663</v>
      </c>
      <c r="AE577" s="1">
        <f t="shared" si="125"/>
        <v>2.4950099800399199</v>
      </c>
      <c r="AF577" s="2">
        <f t="shared" si="126"/>
        <v>50</v>
      </c>
      <c r="AG577" s="9">
        <f t="shared" si="127"/>
        <v>124.75049900199599</v>
      </c>
      <c r="AH577" s="12">
        <f t="shared" si="128"/>
        <v>1.2159919786724701E-2</v>
      </c>
      <c r="AI577" s="12">
        <f t="shared" si="92"/>
        <v>-91004.99243443273</v>
      </c>
      <c r="AJ577" s="42">
        <f t="shared" si="93"/>
        <v>-61.583279076166612</v>
      </c>
      <c r="AK577" s="11">
        <v>0</v>
      </c>
      <c r="AL577" s="9">
        <f t="shared" si="94"/>
        <v>-1079.9326830284165</v>
      </c>
      <c r="AM577" s="11">
        <f t="shared" si="129"/>
        <v>0</v>
      </c>
      <c r="AN577" s="9">
        <f t="shared" si="130"/>
        <v>54.816395712020636</v>
      </c>
      <c r="AO577" s="9"/>
      <c r="AP577" s="9">
        <f t="shared" si="97"/>
        <v>61.595108168104176</v>
      </c>
      <c r="AQ577" s="47">
        <f t="shared" si="98"/>
        <v>54.678611765952894</v>
      </c>
      <c r="AR577" s="15">
        <f t="shared" si="131"/>
        <v>0</v>
      </c>
      <c r="AS577" s="49"/>
      <c r="AT577" s="12">
        <f t="shared" si="132"/>
        <v>-6.3970204218921495E-3</v>
      </c>
      <c r="AU577" s="9">
        <f t="shared" si="133"/>
        <v>47.899899309869355</v>
      </c>
      <c r="AV577" s="9">
        <f t="shared" si="102"/>
        <v>41.121186853785815</v>
      </c>
      <c r="AW577" s="9">
        <f t="shared" si="103"/>
        <v>54.678611830538166</v>
      </c>
      <c r="AX577" s="16">
        <f t="shared" si="134"/>
        <v>47.899899342161987</v>
      </c>
      <c r="AY577" s="44">
        <f t="shared" si="105"/>
        <v>-6.2695849014499268E-3</v>
      </c>
      <c r="AZ577" s="49"/>
      <c r="BA577" s="12">
        <f t="shared" si="135"/>
        <v>-6.3970204841053303E-3</v>
      </c>
      <c r="BB577" s="9">
        <f t="shared" si="136"/>
        <v>66.524977919283501</v>
      </c>
      <c r="BC577" s="9">
        <f t="shared" si="108"/>
        <v>59.746265398614689</v>
      </c>
      <c r="BD577" s="9">
        <f t="shared" si="109"/>
        <v>73.303690442634888</v>
      </c>
      <c r="BE577" s="16">
        <f t="shared" si="137"/>
        <v>66.524977920624792</v>
      </c>
      <c r="BF577" s="44">
        <f t="shared" si="111"/>
        <v>-6.2695849325577202E-3</v>
      </c>
      <c r="BG577" s="49"/>
      <c r="BH577" s="12">
        <f t="shared" si="138"/>
        <v>-6.3970204866893865E-3</v>
      </c>
      <c r="BI577" s="9">
        <f t="shared" si="139"/>
        <v>67</v>
      </c>
      <c r="BJ577" s="9">
        <f t="shared" si="117"/>
        <v>60.221287476648605</v>
      </c>
      <c r="BK577" s="9"/>
      <c r="BL577" s="47">
        <f t="shared" si="115"/>
        <v>67</v>
      </c>
      <c r="BM577" s="44">
        <f t="shared" si="116"/>
        <v>-6.2695849337982713E-3</v>
      </c>
      <c r="BN577" s="11"/>
      <c r="BO577" s="9"/>
      <c r="BP577" s="11"/>
      <c r="BQ577" s="9"/>
      <c r="BR577" s="43"/>
      <c r="BS577" s="9"/>
      <c r="BT577" s="11"/>
    </row>
    <row r="578" spans="3:72" x14ac:dyDescent="0.2">
      <c r="C578" s="1">
        <v>80</v>
      </c>
      <c r="D578" s="1">
        <v>104.71</v>
      </c>
      <c r="E578" s="1">
        <v>-5103.8999999999996</v>
      </c>
      <c r="F578" s="2">
        <v>78</v>
      </c>
      <c r="G578" s="6">
        <v>3.3000000000000002E-2</v>
      </c>
      <c r="H578" s="2">
        <v>0.42199999999999999</v>
      </c>
      <c r="I578" s="2">
        <v>3500</v>
      </c>
      <c r="J578" s="3">
        <f t="shared" si="77"/>
        <v>58.333333333333336</v>
      </c>
      <c r="K578" s="3">
        <f t="shared" si="78"/>
        <v>366.52</v>
      </c>
      <c r="L578" s="1">
        <v>0.9</v>
      </c>
      <c r="M578" s="1">
        <v>0.76</v>
      </c>
      <c r="N578" s="1">
        <f t="shared" si="118"/>
        <v>0.68400000000000005</v>
      </c>
      <c r="O578" s="40">
        <f t="shared" si="119"/>
        <v>50.175438596491226</v>
      </c>
      <c r="P578" s="40">
        <f t="shared" si="81"/>
        <v>3808.3157894736842</v>
      </c>
      <c r="Q578" s="1">
        <v>11</v>
      </c>
      <c r="R578" s="1">
        <v>4</v>
      </c>
      <c r="S578" s="2">
        <v>2600</v>
      </c>
      <c r="T578" s="3">
        <f t="shared" si="120"/>
        <v>866.66666666666663</v>
      </c>
      <c r="U578" s="7">
        <v>0.20419999999999999</v>
      </c>
      <c r="V578" s="7">
        <f t="shared" si="83"/>
        <v>3.2749326455999997E-2</v>
      </c>
      <c r="W578" s="7">
        <f t="shared" si="121"/>
        <v>1.6693636134473333E-2</v>
      </c>
      <c r="X578" s="40">
        <f t="shared" si="122"/>
        <v>1081.2059482292843</v>
      </c>
      <c r="Y578" s="1">
        <v>0</v>
      </c>
      <c r="Z578" s="1">
        <v>78</v>
      </c>
      <c r="AA578" s="2">
        <v>67</v>
      </c>
      <c r="AB578" s="6">
        <f t="shared" si="123"/>
        <v>0.6511988748177826</v>
      </c>
      <c r="AC578" s="2">
        <v>347.36</v>
      </c>
      <c r="AD578" s="40">
        <f t="shared" si="124"/>
        <v>3367.0033670033663</v>
      </c>
      <c r="AE578" s="1">
        <f t="shared" si="125"/>
        <v>2.4950099800399199</v>
      </c>
      <c r="AF578" s="2">
        <f t="shared" si="126"/>
        <v>51</v>
      </c>
      <c r="AG578" s="9">
        <f t="shared" si="127"/>
        <v>127.24550898203591</v>
      </c>
      <c r="AH578" s="12">
        <f t="shared" si="128"/>
        <v>1.1924333103338859E-2</v>
      </c>
      <c r="AI578" s="12">
        <f t="shared" si="92"/>
        <v>-85446.050202137558</v>
      </c>
      <c r="AJ578" s="42">
        <f t="shared" si="93"/>
        <v>-61.313599935868723</v>
      </c>
      <c r="AK578" s="11">
        <v>0</v>
      </c>
      <c r="AL578" s="9">
        <f t="shared" si="94"/>
        <v>-1079.9573513100338</v>
      </c>
      <c r="AM578" s="11">
        <f t="shared" si="129"/>
        <v>0</v>
      </c>
      <c r="AN578" s="9">
        <f t="shared" si="130"/>
        <v>54.678611765952894</v>
      </c>
      <c r="AO578" s="9"/>
      <c r="AP578" s="9">
        <f t="shared" si="97"/>
        <v>61.32497511346547</v>
      </c>
      <c r="AQ578" s="47">
        <f t="shared" si="98"/>
        <v>54.546262689674563</v>
      </c>
      <c r="AR578" s="15">
        <f t="shared" si="131"/>
        <v>0</v>
      </c>
      <c r="AS578" s="49"/>
      <c r="AT578" s="12">
        <f t="shared" si="132"/>
        <v>-6.2695849014499268E-3</v>
      </c>
      <c r="AU578" s="9">
        <f t="shared" si="133"/>
        <v>47.899899342161987</v>
      </c>
      <c r="AV578" s="9">
        <f t="shared" si="102"/>
        <v>41.253535994649411</v>
      </c>
      <c r="AW578" s="9">
        <f t="shared" si="103"/>
        <v>54.546262721995141</v>
      </c>
      <c r="AX578" s="16">
        <f t="shared" si="134"/>
        <v>47.899899358322273</v>
      </c>
      <c r="AY578" s="44">
        <f t="shared" si="105"/>
        <v>-6.1471760995745195E-3</v>
      </c>
      <c r="AZ578" s="49"/>
      <c r="BA578" s="12">
        <f t="shared" si="135"/>
        <v>-6.2695849325577202E-3</v>
      </c>
      <c r="BB578" s="9">
        <f t="shared" si="136"/>
        <v>66.524977920624792</v>
      </c>
      <c r="BC578" s="9">
        <f t="shared" si="108"/>
        <v>59.878614540791638</v>
      </c>
      <c r="BD578" s="9">
        <f t="shared" si="109"/>
        <v>73.171341301746864</v>
      </c>
      <c r="BE578" s="16">
        <f t="shared" si="137"/>
        <v>66.524977921269254</v>
      </c>
      <c r="BF578" s="44">
        <f t="shared" si="111"/>
        <v>-6.1471761151171223E-3</v>
      </c>
      <c r="BG578" s="49"/>
      <c r="BH578" s="12">
        <f t="shared" si="138"/>
        <v>-6.2695849337982713E-3</v>
      </c>
      <c r="BI578" s="9">
        <f t="shared" si="139"/>
        <v>67</v>
      </c>
      <c r="BJ578" s="9">
        <f t="shared" si="117"/>
        <v>60.353636618877935</v>
      </c>
      <c r="BK578" s="9"/>
      <c r="BL578" s="47">
        <f t="shared" si="115"/>
        <v>67</v>
      </c>
      <c r="BM578" s="44">
        <f t="shared" si="116"/>
        <v>-6.1471761157131681E-3</v>
      </c>
      <c r="BN578" s="11"/>
      <c r="BO578" s="9"/>
      <c r="BP578" s="11"/>
      <c r="BQ578" s="9"/>
      <c r="BR578" s="43"/>
      <c r="BS578" s="9"/>
      <c r="BT578" s="11"/>
    </row>
    <row r="579" spans="3:72" x14ac:dyDescent="0.2">
      <c r="C579" s="1">
        <v>80</v>
      </c>
      <c r="D579" s="1">
        <v>104.71</v>
      </c>
      <c r="E579" s="1">
        <v>-5103.8999999999996</v>
      </c>
      <c r="F579" s="2">
        <v>78</v>
      </c>
      <c r="G579" s="6">
        <v>3.3000000000000002E-2</v>
      </c>
      <c r="H579" s="2">
        <v>0.42199999999999999</v>
      </c>
      <c r="I579" s="2">
        <v>3500</v>
      </c>
      <c r="J579" s="3">
        <f t="shared" si="77"/>
        <v>58.333333333333336</v>
      </c>
      <c r="K579" s="3">
        <f t="shared" si="78"/>
        <v>366.52</v>
      </c>
      <c r="L579" s="1">
        <v>0.9</v>
      </c>
      <c r="M579" s="1">
        <v>0.76</v>
      </c>
      <c r="N579" s="1">
        <f t="shared" si="118"/>
        <v>0.68400000000000005</v>
      </c>
      <c r="O579" s="40">
        <f t="shared" si="119"/>
        <v>50.175438596491226</v>
      </c>
      <c r="P579" s="40">
        <f t="shared" si="81"/>
        <v>3808.3157894736842</v>
      </c>
      <c r="Q579" s="1">
        <v>11</v>
      </c>
      <c r="R579" s="1">
        <v>4</v>
      </c>
      <c r="S579" s="2">
        <v>2600</v>
      </c>
      <c r="T579" s="3">
        <f t="shared" si="120"/>
        <v>866.66666666666663</v>
      </c>
      <c r="U579" s="7">
        <v>0.20419999999999999</v>
      </c>
      <c r="V579" s="7">
        <f t="shared" si="83"/>
        <v>3.2749326455999997E-2</v>
      </c>
      <c r="W579" s="7">
        <f t="shared" si="121"/>
        <v>1.6693636134473333E-2</v>
      </c>
      <c r="X579" s="40">
        <f t="shared" si="122"/>
        <v>1081.2059482292843</v>
      </c>
      <c r="Y579" s="1">
        <v>0</v>
      </c>
      <c r="Z579" s="1">
        <v>78</v>
      </c>
      <c r="AA579" s="2">
        <v>67</v>
      </c>
      <c r="AB579" s="6">
        <f t="shared" si="123"/>
        <v>0.6511988748177826</v>
      </c>
      <c r="AC579" s="2">
        <v>347.36</v>
      </c>
      <c r="AD579" s="40">
        <f t="shared" si="124"/>
        <v>3367.0033670033663</v>
      </c>
      <c r="AE579" s="1">
        <f t="shared" si="125"/>
        <v>2.4950099800399199</v>
      </c>
      <c r="AF579" s="2">
        <f t="shared" si="126"/>
        <v>52</v>
      </c>
      <c r="AG579" s="9">
        <f t="shared" si="127"/>
        <v>129.74051896207584</v>
      </c>
      <c r="AH579" s="12">
        <f t="shared" si="128"/>
        <v>1.1697701453056758E-2</v>
      </c>
      <c r="AI579" s="12">
        <f t="shared" si="92"/>
        <v>-80104.043006437598</v>
      </c>
      <c r="AJ579" s="42">
        <f t="shared" si="93"/>
        <v>-61.054447593517835</v>
      </c>
      <c r="AK579" s="11">
        <v>0</v>
      </c>
      <c r="AL579" s="9">
        <f t="shared" si="94"/>
        <v>-1079.9810819101347</v>
      </c>
      <c r="AM579" s="11">
        <f t="shared" si="129"/>
        <v>0</v>
      </c>
      <c r="AN579" s="9">
        <f t="shared" si="130"/>
        <v>54.546262689674563</v>
      </c>
      <c r="AO579" s="9"/>
      <c r="AP579" s="9">
        <f t="shared" si="97"/>
        <v>61.065394491060623</v>
      </c>
      <c r="AQ579" s="47">
        <f t="shared" si="98"/>
        <v>54.419031159708332</v>
      </c>
      <c r="AR579" s="15">
        <f t="shared" si="131"/>
        <v>0</v>
      </c>
      <c r="AS579" s="49"/>
      <c r="AT579" s="12">
        <f t="shared" si="132"/>
        <v>-6.1471760995745195E-3</v>
      </c>
      <c r="AU579" s="9">
        <f t="shared" si="133"/>
        <v>47.899899358322273</v>
      </c>
      <c r="AV579" s="9">
        <f t="shared" si="102"/>
        <v>41.380767556936213</v>
      </c>
      <c r="AW579" s="9">
        <f t="shared" si="103"/>
        <v>54.419031175869698</v>
      </c>
      <c r="AX579" s="16">
        <f t="shared" si="134"/>
        <v>47.899899366402956</v>
      </c>
      <c r="AY579" s="44">
        <f t="shared" si="105"/>
        <v>-6.0295005037137219E-3</v>
      </c>
      <c r="AZ579" s="49"/>
      <c r="BA579" s="12">
        <f t="shared" si="135"/>
        <v>-6.1471761151171223E-3</v>
      </c>
      <c r="BB579" s="9">
        <f t="shared" si="136"/>
        <v>66.524977921269254</v>
      </c>
      <c r="BC579" s="9">
        <f t="shared" si="108"/>
        <v>60.005846103721829</v>
      </c>
      <c r="BD579" s="9">
        <f t="shared" si="109"/>
        <v>73.04410973943645</v>
      </c>
      <c r="BE579" s="16">
        <f t="shared" si="137"/>
        <v>66.524977921579136</v>
      </c>
      <c r="BF579" s="44">
        <f t="shared" si="111"/>
        <v>-6.0295005114740976E-3</v>
      </c>
      <c r="BG579" s="49"/>
      <c r="BH579" s="12">
        <f t="shared" si="138"/>
        <v>-6.1471761157131681E-3</v>
      </c>
      <c r="BI579" s="9">
        <f t="shared" si="139"/>
        <v>67</v>
      </c>
      <c r="BJ579" s="9">
        <f t="shared" si="117"/>
        <v>60.480868181832797</v>
      </c>
      <c r="BK579" s="9"/>
      <c r="BL579" s="47">
        <f t="shared" si="115"/>
        <v>67</v>
      </c>
      <c r="BM579" s="44">
        <f t="shared" si="116"/>
        <v>-6.029500511760719E-3</v>
      </c>
      <c r="BN579" s="11"/>
      <c r="BO579" s="9"/>
      <c r="BP579" s="11"/>
      <c r="BQ579" s="9"/>
      <c r="BR579" s="43"/>
      <c r="BS579" s="9"/>
      <c r="BT579" s="11"/>
    </row>
    <row r="580" spans="3:72" x14ac:dyDescent="0.2">
      <c r="C580" s="1">
        <v>80</v>
      </c>
      <c r="D580" s="1">
        <v>104.71</v>
      </c>
      <c r="E580" s="1">
        <v>-5103.8999999999996</v>
      </c>
      <c r="F580" s="2">
        <v>78</v>
      </c>
      <c r="G580" s="6">
        <v>3.3000000000000002E-2</v>
      </c>
      <c r="H580" s="2">
        <v>0.42199999999999999</v>
      </c>
      <c r="I580" s="2">
        <v>3500</v>
      </c>
      <c r="J580" s="3">
        <f t="shared" si="77"/>
        <v>58.333333333333336</v>
      </c>
      <c r="K580" s="3">
        <f t="shared" si="78"/>
        <v>366.52</v>
      </c>
      <c r="L580" s="1">
        <v>0.9</v>
      </c>
      <c r="M580" s="1">
        <v>0.76</v>
      </c>
      <c r="N580" s="1">
        <f t="shared" si="118"/>
        <v>0.68400000000000005</v>
      </c>
      <c r="O580" s="40">
        <f t="shared" si="119"/>
        <v>50.175438596491226</v>
      </c>
      <c r="P580" s="40">
        <f t="shared" si="81"/>
        <v>3808.3157894736842</v>
      </c>
      <c r="Q580" s="1">
        <v>11</v>
      </c>
      <c r="R580" s="1">
        <v>4</v>
      </c>
      <c r="S580" s="2">
        <v>2600</v>
      </c>
      <c r="T580" s="3">
        <f t="shared" si="120"/>
        <v>866.66666666666663</v>
      </c>
      <c r="U580" s="7">
        <v>0.20419999999999999</v>
      </c>
      <c r="V580" s="7">
        <f t="shared" si="83"/>
        <v>3.2749326455999997E-2</v>
      </c>
      <c r="W580" s="7">
        <f t="shared" si="121"/>
        <v>1.6693636134473333E-2</v>
      </c>
      <c r="X580" s="40">
        <f t="shared" si="122"/>
        <v>1081.2059482292843</v>
      </c>
      <c r="Y580" s="1">
        <v>0</v>
      </c>
      <c r="Z580" s="1">
        <v>78</v>
      </c>
      <c r="AA580" s="2">
        <v>67</v>
      </c>
      <c r="AB580" s="6">
        <f t="shared" si="123"/>
        <v>0.6511988748177826</v>
      </c>
      <c r="AC580" s="2">
        <v>347.36</v>
      </c>
      <c r="AD580" s="40">
        <f t="shared" si="124"/>
        <v>3367.0033670033663</v>
      </c>
      <c r="AE580" s="1">
        <f t="shared" si="125"/>
        <v>2.4950099800399199</v>
      </c>
      <c r="AF580" s="2">
        <f t="shared" si="126"/>
        <v>53</v>
      </c>
      <c r="AG580" s="9">
        <f t="shared" si="127"/>
        <v>132.23552894211576</v>
      </c>
      <c r="AH580" s="12">
        <f t="shared" si="128"/>
        <v>1.1479523766052642E-2</v>
      </c>
      <c r="AI580" s="12">
        <f t="shared" si="92"/>
        <v>-74966.436224878766</v>
      </c>
      <c r="AJ580" s="42">
        <f t="shared" si="93"/>
        <v>-60.805213620912589</v>
      </c>
      <c r="AK580" s="11">
        <v>0</v>
      </c>
      <c r="AL580" s="9">
        <f t="shared" si="94"/>
        <v>-1080.0039272957411</v>
      </c>
      <c r="AM580" s="11">
        <f t="shared" si="129"/>
        <v>0</v>
      </c>
      <c r="AN580" s="9">
        <f t="shared" si="130"/>
        <v>54.419031159708332</v>
      </c>
      <c r="AO580" s="9"/>
      <c r="AP580" s="9">
        <f t="shared" si="97"/>
        <v>60.815755978184221</v>
      </c>
      <c r="AQ580" s="47">
        <f t="shared" si="98"/>
        <v>54.296624184878844</v>
      </c>
      <c r="AR580" s="15">
        <f t="shared" si="131"/>
        <v>0</v>
      </c>
      <c r="AS580" s="49"/>
      <c r="AT580" s="12">
        <f t="shared" si="132"/>
        <v>-6.0295005037137219E-3</v>
      </c>
      <c r="AU580" s="9">
        <f t="shared" si="133"/>
        <v>47.899899366402956</v>
      </c>
      <c r="AV580" s="9">
        <f t="shared" si="102"/>
        <v>41.503174547927067</v>
      </c>
      <c r="AW580" s="9">
        <f t="shared" si="103"/>
        <v>54.296624192954312</v>
      </c>
      <c r="AX580" s="16">
        <f t="shared" si="134"/>
        <v>47.899899370440693</v>
      </c>
      <c r="AY580" s="44">
        <f t="shared" si="105"/>
        <v>-5.9162871171673523E-3</v>
      </c>
      <c r="AZ580" s="49"/>
      <c r="BA580" s="12">
        <f t="shared" si="135"/>
        <v>-6.0295005114740976E-3</v>
      </c>
      <c r="BB580" s="9">
        <f t="shared" si="136"/>
        <v>66.524977921579136</v>
      </c>
      <c r="BC580" s="9">
        <f t="shared" si="108"/>
        <v>60.12825309502778</v>
      </c>
      <c r="BD580" s="9">
        <f t="shared" si="109"/>
        <v>72.921702748428757</v>
      </c>
      <c r="BE580" s="16">
        <f t="shared" si="137"/>
        <v>66.524977921728265</v>
      </c>
      <c r="BF580" s="44">
        <f t="shared" si="111"/>
        <v>-5.9162871210397495E-3</v>
      </c>
      <c r="BG580" s="49"/>
      <c r="BH580" s="12">
        <f t="shared" si="138"/>
        <v>-6.029500511760719E-3</v>
      </c>
      <c r="BI580" s="9">
        <f t="shared" si="139"/>
        <v>67</v>
      </c>
      <c r="BJ580" s="9">
        <f t="shared" si="117"/>
        <v>60.603275173150379</v>
      </c>
      <c r="BK580" s="9"/>
      <c r="BL580" s="47">
        <f t="shared" si="115"/>
        <v>67</v>
      </c>
      <c r="BM580" s="44">
        <f t="shared" si="116"/>
        <v>-5.9162871211776843E-3</v>
      </c>
      <c r="BN580" s="11"/>
      <c r="BO580" s="9"/>
      <c r="BP580" s="11"/>
      <c r="BQ580" s="9"/>
      <c r="BR580" s="43"/>
      <c r="BS580" s="9"/>
      <c r="BT580" s="11"/>
    </row>
    <row r="581" spans="3:72" x14ac:dyDescent="0.2">
      <c r="C581" s="1">
        <v>80</v>
      </c>
      <c r="D581" s="1">
        <v>104.71</v>
      </c>
      <c r="E581" s="1">
        <v>-5103.8999999999996</v>
      </c>
      <c r="F581" s="2">
        <v>78</v>
      </c>
      <c r="G581" s="6">
        <v>3.3000000000000002E-2</v>
      </c>
      <c r="H581" s="2">
        <v>0.42199999999999999</v>
      </c>
      <c r="I581" s="2">
        <v>3500</v>
      </c>
      <c r="J581" s="3">
        <f t="shared" si="77"/>
        <v>58.333333333333336</v>
      </c>
      <c r="K581" s="3">
        <f t="shared" si="78"/>
        <v>366.52</v>
      </c>
      <c r="L581" s="1">
        <v>0.9</v>
      </c>
      <c r="M581" s="1">
        <v>0.76</v>
      </c>
      <c r="N581" s="1">
        <f t="shared" si="118"/>
        <v>0.68400000000000005</v>
      </c>
      <c r="O581" s="40">
        <f t="shared" si="119"/>
        <v>50.175438596491226</v>
      </c>
      <c r="P581" s="40">
        <f t="shared" si="81"/>
        <v>3808.3157894736842</v>
      </c>
      <c r="Q581" s="1">
        <v>11</v>
      </c>
      <c r="R581" s="1">
        <v>4</v>
      </c>
      <c r="S581" s="2">
        <v>2600</v>
      </c>
      <c r="T581" s="3">
        <f t="shared" si="120"/>
        <v>866.66666666666663</v>
      </c>
      <c r="U581" s="7">
        <v>0.20419999999999999</v>
      </c>
      <c r="V581" s="7">
        <f t="shared" si="83"/>
        <v>3.2749326455999997E-2</v>
      </c>
      <c r="W581" s="7">
        <f t="shared" si="121"/>
        <v>1.6693636134473333E-2</v>
      </c>
      <c r="X581" s="40">
        <f t="shared" si="122"/>
        <v>1081.2059482292843</v>
      </c>
      <c r="Y581" s="1">
        <v>0</v>
      </c>
      <c r="Z581" s="1">
        <v>78</v>
      </c>
      <c r="AA581" s="2">
        <v>67</v>
      </c>
      <c r="AB581" s="6">
        <f t="shared" si="123"/>
        <v>0.6511988748177826</v>
      </c>
      <c r="AC581" s="2">
        <v>347.36</v>
      </c>
      <c r="AD581" s="40">
        <f t="shared" si="124"/>
        <v>3367.0033670033663</v>
      </c>
      <c r="AE581" s="1">
        <f t="shared" si="125"/>
        <v>2.4950099800399199</v>
      </c>
      <c r="AF581" s="2">
        <f t="shared" si="126"/>
        <v>54</v>
      </c>
      <c r="AG581" s="9">
        <f t="shared" si="127"/>
        <v>134.73053892215569</v>
      </c>
      <c r="AH581" s="12">
        <f t="shared" si="128"/>
        <v>1.1269335670508281E-2</v>
      </c>
      <c r="AI581" s="12">
        <f t="shared" si="92"/>
        <v>-70021.646833220962</v>
      </c>
      <c r="AJ581" s="42">
        <f t="shared" si="93"/>
        <v>-60.565335795320685</v>
      </c>
      <c r="AK581" s="11">
        <v>0</v>
      </c>
      <c r="AL581" s="9">
        <f t="shared" si="94"/>
        <v>-1080.0259360912255</v>
      </c>
      <c r="AM581" s="11">
        <f t="shared" si="129"/>
        <v>0</v>
      </c>
      <c r="AN581" s="9">
        <f t="shared" si="130"/>
        <v>54.296624184878844</v>
      </c>
      <c r="AO581" s="9"/>
      <c r="AP581" s="9">
        <f t="shared" si="97"/>
        <v>60.57549562943705</v>
      </c>
      <c r="AQ581" s="47">
        <f t="shared" si="98"/>
        <v>54.178770814998899</v>
      </c>
      <c r="AR581" s="15">
        <f t="shared" si="131"/>
        <v>0</v>
      </c>
      <c r="AS581" s="49"/>
      <c r="AT581" s="12">
        <f t="shared" si="132"/>
        <v>-5.9162871171673523E-3</v>
      </c>
      <c r="AU581" s="9">
        <f t="shared" si="133"/>
        <v>47.899899370440693</v>
      </c>
      <c r="AV581" s="9">
        <f t="shared" si="102"/>
        <v>41.621027925882487</v>
      </c>
      <c r="AW581" s="9">
        <f t="shared" si="103"/>
        <v>54.178770819031477</v>
      </c>
      <c r="AX581" s="16">
        <f t="shared" si="134"/>
        <v>47.899899372456986</v>
      </c>
      <c r="AY581" s="44">
        <f t="shared" si="105"/>
        <v>-5.8072853343597948E-3</v>
      </c>
      <c r="AZ581" s="49"/>
      <c r="BA581" s="12">
        <f t="shared" si="135"/>
        <v>-5.9162871210397495E-3</v>
      </c>
      <c r="BB581" s="9">
        <f t="shared" si="136"/>
        <v>66.524977921728265</v>
      </c>
      <c r="BC581" s="9">
        <f t="shared" si="108"/>
        <v>60.24610647313748</v>
      </c>
      <c r="BD581" s="9">
        <f t="shared" si="109"/>
        <v>72.803849370462686</v>
      </c>
      <c r="BE581" s="16">
        <f t="shared" si="137"/>
        <v>66.524977921800087</v>
      </c>
      <c r="BF581" s="44">
        <f t="shared" si="111"/>
        <v>-5.8072853362910711E-3</v>
      </c>
      <c r="BG581" s="49"/>
      <c r="BH581" s="12">
        <f t="shared" si="138"/>
        <v>-5.9162871211776843E-3</v>
      </c>
      <c r="BI581" s="9">
        <f t="shared" si="139"/>
        <v>67</v>
      </c>
      <c r="BJ581" s="9">
        <f t="shared" si="117"/>
        <v>60.721128551265572</v>
      </c>
      <c r="BK581" s="9"/>
      <c r="BL581" s="47">
        <f t="shared" si="115"/>
        <v>67</v>
      </c>
      <c r="BM581" s="44">
        <f t="shared" si="116"/>
        <v>-5.8072853363574988E-3</v>
      </c>
      <c r="BN581" s="11"/>
      <c r="BO581" s="9"/>
      <c r="BP581" s="11"/>
      <c r="BQ581" s="9"/>
      <c r="BR581" s="43"/>
      <c r="BS581" s="9"/>
      <c r="BT581" s="11"/>
    </row>
    <row r="582" spans="3:72" x14ac:dyDescent="0.2">
      <c r="C582" s="1">
        <v>80</v>
      </c>
      <c r="D582" s="1">
        <v>104.71</v>
      </c>
      <c r="E582" s="1">
        <v>-5103.8999999999996</v>
      </c>
      <c r="F582" s="2">
        <v>78</v>
      </c>
      <c r="G582" s="6">
        <v>3.3000000000000002E-2</v>
      </c>
      <c r="H582" s="2">
        <v>0.42199999999999999</v>
      </c>
      <c r="I582" s="2">
        <v>3500</v>
      </c>
      <c r="J582" s="3">
        <f t="shared" si="77"/>
        <v>58.333333333333336</v>
      </c>
      <c r="K582" s="3">
        <f t="shared" si="78"/>
        <v>366.52</v>
      </c>
      <c r="L582" s="1">
        <v>0.9</v>
      </c>
      <c r="M582" s="1">
        <v>0.76</v>
      </c>
      <c r="N582" s="1">
        <f t="shared" si="118"/>
        <v>0.68400000000000005</v>
      </c>
      <c r="O582" s="40">
        <f t="shared" si="119"/>
        <v>50.175438596491226</v>
      </c>
      <c r="P582" s="40">
        <f t="shared" si="81"/>
        <v>3808.3157894736842</v>
      </c>
      <c r="Q582" s="1">
        <v>11</v>
      </c>
      <c r="R582" s="1">
        <v>4</v>
      </c>
      <c r="S582" s="2">
        <v>2600</v>
      </c>
      <c r="T582" s="3">
        <f t="shared" si="120"/>
        <v>866.66666666666663</v>
      </c>
      <c r="U582" s="7">
        <v>0.20419999999999999</v>
      </c>
      <c r="V582" s="7">
        <f t="shared" si="83"/>
        <v>3.2749326455999997E-2</v>
      </c>
      <c r="W582" s="7">
        <f t="shared" si="121"/>
        <v>1.6693636134473333E-2</v>
      </c>
      <c r="X582" s="40">
        <f t="shared" si="122"/>
        <v>1081.2059482292843</v>
      </c>
      <c r="Y582" s="1">
        <v>0</v>
      </c>
      <c r="Z582" s="1">
        <v>78</v>
      </c>
      <c r="AA582" s="2">
        <v>67</v>
      </c>
      <c r="AB582" s="6">
        <f t="shared" si="123"/>
        <v>0.6511988748177826</v>
      </c>
      <c r="AC582" s="2">
        <v>347.36</v>
      </c>
      <c r="AD582" s="40">
        <f t="shared" si="124"/>
        <v>3367.0033670033663</v>
      </c>
      <c r="AE582" s="1">
        <f t="shared" si="125"/>
        <v>2.4950099800399199</v>
      </c>
      <c r="AF582" s="2">
        <f t="shared" si="126"/>
        <v>55</v>
      </c>
      <c r="AG582" s="9">
        <f t="shared" si="127"/>
        <v>137.22554890219558</v>
      </c>
      <c r="AH582" s="12">
        <f t="shared" si="128"/>
        <v>1.1066706193351037E-2</v>
      </c>
      <c r="AI582" s="12">
        <f t="shared" si="92"/>
        <v>-65258.954592054011</v>
      </c>
      <c r="AJ582" s="42">
        <f t="shared" si="93"/>
        <v>-60.334293785676707</v>
      </c>
      <c r="AK582" s="11">
        <v>0</v>
      </c>
      <c r="AL582" s="9">
        <f t="shared" si="94"/>
        <v>-1080.0471534237786</v>
      </c>
      <c r="AM582" s="11">
        <f t="shared" si="129"/>
        <v>0</v>
      </c>
      <c r="AN582" s="9">
        <f t="shared" si="130"/>
        <v>54.178770814998899</v>
      </c>
      <c r="AO582" s="9"/>
      <c r="AP582" s="9">
        <f t="shared" si="97"/>
        <v>60.344091544554303</v>
      </c>
      <c r="AQ582" s="47">
        <f t="shared" si="98"/>
        <v>54.06522010201239</v>
      </c>
      <c r="AR582" s="15">
        <f t="shared" si="131"/>
        <v>0</v>
      </c>
      <c r="AS582" s="49"/>
      <c r="AT582" s="12">
        <f t="shared" si="132"/>
        <v>-5.8072853343597948E-3</v>
      </c>
      <c r="AU582" s="9">
        <f t="shared" si="133"/>
        <v>47.899899372456986</v>
      </c>
      <c r="AV582" s="9">
        <f t="shared" si="102"/>
        <v>41.734578642901582</v>
      </c>
      <c r="AW582" s="9">
        <f t="shared" si="103"/>
        <v>54.065220104024974</v>
      </c>
      <c r="AX582" s="16">
        <f t="shared" si="134"/>
        <v>47.899899373463278</v>
      </c>
      <c r="AY582" s="44">
        <f t="shared" si="105"/>
        <v>-5.7022630523433414E-3</v>
      </c>
      <c r="AZ582" s="49"/>
      <c r="BA582" s="12">
        <f t="shared" si="135"/>
        <v>-5.8072853362910711E-3</v>
      </c>
      <c r="BB582" s="9">
        <f t="shared" si="136"/>
        <v>66.524977921800087</v>
      </c>
      <c r="BC582" s="9">
        <f t="shared" si="108"/>
        <v>60.359657190232099</v>
      </c>
      <c r="BD582" s="9">
        <f t="shared" si="109"/>
        <v>72.690298653437296</v>
      </c>
      <c r="BE582" s="16">
        <f t="shared" si="137"/>
        <v>66.524977921834704</v>
      </c>
      <c r="BF582" s="44">
        <f t="shared" si="111"/>
        <v>-5.7022630533060722E-3</v>
      </c>
      <c r="BG582" s="49"/>
      <c r="BH582" s="12">
        <f t="shared" si="138"/>
        <v>-5.8072853363574988E-3</v>
      </c>
      <c r="BI582" s="9">
        <f t="shared" si="139"/>
        <v>67</v>
      </c>
      <c r="BJ582" s="9">
        <f t="shared" si="117"/>
        <v>60.834679268362784</v>
      </c>
      <c r="BK582" s="9"/>
      <c r="BL582" s="47">
        <f t="shared" si="115"/>
        <v>67</v>
      </c>
      <c r="BM582" s="44">
        <f t="shared" si="116"/>
        <v>-5.702263053338083E-3</v>
      </c>
      <c r="BN582" s="11"/>
      <c r="BO582" s="9"/>
      <c r="BP582" s="11"/>
      <c r="BQ582" s="9"/>
      <c r="BR582" s="43"/>
      <c r="BS582" s="9"/>
      <c r="BT582" s="11"/>
    </row>
    <row r="583" spans="3:72" x14ac:dyDescent="0.2">
      <c r="C583" s="1">
        <v>80</v>
      </c>
      <c r="D583" s="1">
        <v>104.71</v>
      </c>
      <c r="E583" s="1">
        <v>-5103.8999999999996</v>
      </c>
      <c r="F583" s="2">
        <v>78</v>
      </c>
      <c r="G583" s="6">
        <v>3.3000000000000002E-2</v>
      </c>
      <c r="H583" s="2">
        <v>0.42199999999999999</v>
      </c>
      <c r="I583" s="2">
        <v>3500</v>
      </c>
      <c r="J583" s="3">
        <f t="shared" ref="J583:J646" si="140">I583/60</f>
        <v>58.333333333333336</v>
      </c>
      <c r="K583" s="3">
        <f t="shared" ref="K583:K646" si="141">2*3.1416*J583</f>
        <v>366.52</v>
      </c>
      <c r="L583" s="1">
        <v>0.9</v>
      </c>
      <c r="M583" s="1">
        <v>0.76</v>
      </c>
      <c r="N583" s="1">
        <f t="shared" si="118"/>
        <v>0.68400000000000005</v>
      </c>
      <c r="O583" s="40">
        <f t="shared" si="119"/>
        <v>50.175438596491226</v>
      </c>
      <c r="P583" s="40">
        <f t="shared" ref="P583:P646" si="142">O583*75.9</f>
        <v>3808.3157894736842</v>
      </c>
      <c r="Q583" s="1">
        <v>11</v>
      </c>
      <c r="R583" s="1">
        <v>4</v>
      </c>
      <c r="S583" s="2">
        <v>2600</v>
      </c>
      <c r="T583" s="3">
        <f t="shared" si="120"/>
        <v>866.66666666666663</v>
      </c>
      <c r="U583" s="7">
        <v>0.20419999999999999</v>
      </c>
      <c r="V583" s="7">
        <f t="shared" ref="V583:V646" si="143">3.1416*U583^2/4</f>
        <v>3.2749326455999997E-2</v>
      </c>
      <c r="W583" s="7">
        <f t="shared" si="121"/>
        <v>1.6693636134473333E-2</v>
      </c>
      <c r="X583" s="40">
        <f t="shared" si="122"/>
        <v>1081.2059482292843</v>
      </c>
      <c r="Y583" s="1">
        <v>0</v>
      </c>
      <c r="Z583" s="1">
        <v>78</v>
      </c>
      <c r="AA583" s="2">
        <v>67</v>
      </c>
      <c r="AB583" s="6">
        <f t="shared" si="123"/>
        <v>0.6511988748177826</v>
      </c>
      <c r="AC583" s="2">
        <v>347.36</v>
      </c>
      <c r="AD583" s="40">
        <f t="shared" si="124"/>
        <v>3367.0033670033663</v>
      </c>
      <c r="AE583" s="1">
        <f t="shared" si="125"/>
        <v>2.4950099800399199</v>
      </c>
      <c r="AF583" s="2">
        <f t="shared" si="126"/>
        <v>56</v>
      </c>
      <c r="AG583" s="9">
        <f t="shared" si="127"/>
        <v>139.72055888223551</v>
      </c>
      <c r="AH583" s="12">
        <f t="shared" si="128"/>
        <v>1.0871234810641344E-2</v>
      </c>
      <c r="AI583" s="12">
        <f t="shared" si="92"/>
        <v>-60668.422965108184</v>
      </c>
      <c r="AJ583" s="42">
        <f t="shared" si="93"/>
        <v>-60.111605311596307</v>
      </c>
      <c r="AK583" s="11">
        <v>0</v>
      </c>
      <c r="AL583" s="9">
        <f t="shared" si="94"/>
        <v>-1080.0676212322621</v>
      </c>
      <c r="AM583" s="11">
        <f t="shared" si="129"/>
        <v>0</v>
      </c>
      <c r="AN583" s="9">
        <f t="shared" si="130"/>
        <v>54.06522010201239</v>
      </c>
      <c r="AO583" s="9"/>
      <c r="AP583" s="9">
        <f t="shared" si="97"/>
        <v>60.121060011300955</v>
      </c>
      <c r="AQ583" s="47">
        <f t="shared" si="98"/>
        <v>53.955739282751843</v>
      </c>
      <c r="AR583" s="15">
        <f t="shared" si="131"/>
        <v>0</v>
      </c>
      <c r="AS583" s="49"/>
      <c r="AT583" s="12">
        <f t="shared" si="132"/>
        <v>-5.7022630523433414E-3</v>
      </c>
      <c r="AU583" s="9">
        <f t="shared" si="133"/>
        <v>47.899899373463278</v>
      </c>
      <c r="AV583" s="9">
        <f t="shared" si="102"/>
        <v>41.844059464174713</v>
      </c>
      <c r="AW583" s="9">
        <f t="shared" si="103"/>
        <v>53.955739283755783</v>
      </c>
      <c r="AX583" s="16">
        <f t="shared" si="134"/>
        <v>47.899899373965248</v>
      </c>
      <c r="AY583" s="44">
        <f t="shared" si="105"/>
        <v>-5.6010049886502404E-3</v>
      </c>
      <c r="AZ583" s="49"/>
      <c r="BA583" s="12">
        <f t="shared" si="135"/>
        <v>-5.7022630533060722E-3</v>
      </c>
      <c r="BB583" s="9">
        <f t="shared" si="136"/>
        <v>66.524977921834704</v>
      </c>
      <c r="BC583" s="9">
        <f t="shared" si="108"/>
        <v>60.469138011542199</v>
      </c>
      <c r="BD583" s="9">
        <f t="shared" si="109"/>
        <v>72.580817832160591</v>
      </c>
      <c r="BE583" s="16">
        <f t="shared" si="137"/>
        <v>66.524977921851388</v>
      </c>
      <c r="BF583" s="44">
        <f t="shared" si="111"/>
        <v>-5.6010049891299391E-3</v>
      </c>
      <c r="BG583" s="49"/>
      <c r="BH583" s="12">
        <f t="shared" si="138"/>
        <v>-5.702263053338083E-3</v>
      </c>
      <c r="BI583" s="9">
        <f t="shared" si="139"/>
        <v>67</v>
      </c>
      <c r="BJ583" s="9">
        <f t="shared" si="117"/>
        <v>60.944160089674114</v>
      </c>
      <c r="BK583" s="9"/>
      <c r="BL583" s="47">
        <f t="shared" ref="BL583:BL646" si="144">$AA$7</f>
        <v>67</v>
      </c>
      <c r="BM583" s="44">
        <f t="shared" si="116"/>
        <v>-5.6010049891453834E-3</v>
      </c>
      <c r="BN583" s="11"/>
      <c r="BO583" s="9"/>
      <c r="BP583" s="11"/>
      <c r="BQ583" s="9"/>
      <c r="BR583" s="43"/>
      <c r="BS583" s="9"/>
      <c r="BT583" s="11"/>
    </row>
    <row r="584" spans="3:72" x14ac:dyDescent="0.2">
      <c r="C584" s="1">
        <v>80</v>
      </c>
      <c r="D584" s="1">
        <v>104.71</v>
      </c>
      <c r="E584" s="1">
        <v>-5103.8999999999996</v>
      </c>
      <c r="F584" s="2">
        <v>78</v>
      </c>
      <c r="G584" s="6">
        <v>3.3000000000000002E-2</v>
      </c>
      <c r="H584" s="2">
        <v>0.42199999999999999</v>
      </c>
      <c r="I584" s="2">
        <v>3500</v>
      </c>
      <c r="J584" s="3">
        <f t="shared" si="140"/>
        <v>58.333333333333336</v>
      </c>
      <c r="K584" s="3">
        <f t="shared" si="141"/>
        <v>366.52</v>
      </c>
      <c r="L584" s="1">
        <v>0.9</v>
      </c>
      <c r="M584" s="1">
        <v>0.76</v>
      </c>
      <c r="N584" s="1">
        <f t="shared" si="118"/>
        <v>0.68400000000000005</v>
      </c>
      <c r="O584" s="40">
        <f t="shared" si="119"/>
        <v>50.175438596491226</v>
      </c>
      <c r="P584" s="40">
        <f t="shared" si="142"/>
        <v>3808.3157894736842</v>
      </c>
      <c r="Q584" s="1">
        <v>11</v>
      </c>
      <c r="R584" s="1">
        <v>4</v>
      </c>
      <c r="S584" s="2">
        <v>2600</v>
      </c>
      <c r="T584" s="3">
        <f t="shared" si="120"/>
        <v>866.66666666666663</v>
      </c>
      <c r="U584" s="7">
        <v>0.20419999999999999</v>
      </c>
      <c r="V584" s="7">
        <f t="shared" si="143"/>
        <v>3.2749326455999997E-2</v>
      </c>
      <c r="W584" s="7">
        <f t="shared" si="121"/>
        <v>1.6693636134473333E-2</v>
      </c>
      <c r="X584" s="40">
        <f t="shared" si="122"/>
        <v>1081.2059482292843</v>
      </c>
      <c r="Y584" s="1">
        <v>0</v>
      </c>
      <c r="Z584" s="1">
        <v>78</v>
      </c>
      <c r="AA584" s="2">
        <v>67</v>
      </c>
      <c r="AB584" s="6">
        <f t="shared" si="123"/>
        <v>0.6511988748177826</v>
      </c>
      <c r="AC584" s="2">
        <v>347.36</v>
      </c>
      <c r="AD584" s="40">
        <f t="shared" si="124"/>
        <v>3367.0033670033663</v>
      </c>
      <c r="AE584" s="1">
        <f t="shared" si="125"/>
        <v>2.4950099800399199</v>
      </c>
      <c r="AF584" s="2">
        <f t="shared" si="126"/>
        <v>57</v>
      </c>
      <c r="AG584" s="9">
        <f t="shared" si="127"/>
        <v>142.21556886227543</v>
      </c>
      <c r="AH584" s="12">
        <f t="shared" si="128"/>
        <v>1.0682548805128981E-2</v>
      </c>
      <c r="AI584" s="12">
        <f t="shared" si="92"/>
        <v>-56240.828572836006</v>
      </c>
      <c r="AJ584" s="42">
        <f t="shared" si="93"/>
        <v>-59.896822717072659</v>
      </c>
      <c r="AK584" s="11">
        <v>0</v>
      </c>
      <c r="AL584" s="9">
        <f t="shared" si="94"/>
        <v>-1080.0873785438994</v>
      </c>
      <c r="AM584" s="11">
        <f t="shared" si="129"/>
        <v>0</v>
      </c>
      <c r="AN584" s="9">
        <f t="shared" si="130"/>
        <v>53.955739282751843</v>
      </c>
      <c r="AO584" s="9"/>
      <c r="AP584" s="9">
        <f t="shared" si="97"/>
        <v>59.905952064990579</v>
      </c>
      <c r="AQ584" s="47">
        <f t="shared" si="98"/>
        <v>53.850112156203984</v>
      </c>
      <c r="AR584" s="15">
        <f t="shared" si="131"/>
        <v>0</v>
      </c>
      <c r="AS584" s="49"/>
      <c r="AT584" s="12">
        <f t="shared" si="132"/>
        <v>-5.6010049886502404E-3</v>
      </c>
      <c r="AU584" s="9">
        <f t="shared" si="133"/>
        <v>47.899899373965248</v>
      </c>
      <c r="AV584" s="9">
        <f t="shared" si="102"/>
        <v>41.949686591726511</v>
      </c>
      <c r="AW584" s="9">
        <f t="shared" si="103"/>
        <v>53.85011215670454</v>
      </c>
      <c r="AX584" s="16">
        <f t="shared" si="134"/>
        <v>47.899899374215522</v>
      </c>
      <c r="AY584" s="44">
        <f t="shared" si="105"/>
        <v>-5.5033111797375975E-3</v>
      </c>
      <c r="AZ584" s="49"/>
      <c r="BA584" s="12">
        <f t="shared" si="135"/>
        <v>-5.6010049891299391E-3</v>
      </c>
      <c r="BB584" s="9">
        <f t="shared" si="136"/>
        <v>66.524977921851388</v>
      </c>
      <c r="BC584" s="9">
        <f t="shared" si="108"/>
        <v>60.574765139112095</v>
      </c>
      <c r="BD584" s="9">
        <f t="shared" si="109"/>
        <v>72.475190704606803</v>
      </c>
      <c r="BE584" s="16">
        <f t="shared" si="137"/>
        <v>66.524977921859445</v>
      </c>
      <c r="BF584" s="44">
        <f t="shared" si="111"/>
        <v>-5.503311179976534E-3</v>
      </c>
      <c r="BG584" s="49"/>
      <c r="BH584" s="12">
        <f t="shared" si="138"/>
        <v>-5.6010049891453834E-3</v>
      </c>
      <c r="BI584" s="9">
        <f t="shared" si="139"/>
        <v>67</v>
      </c>
      <c r="BJ584" s="9">
        <f t="shared" si="117"/>
        <v>61.049787217244592</v>
      </c>
      <c r="BK584" s="9"/>
      <c r="BL584" s="47">
        <f t="shared" si="144"/>
        <v>67</v>
      </c>
      <c r="BM584" s="44">
        <f t="shared" si="116"/>
        <v>-5.5033111799839864E-3</v>
      </c>
      <c r="BN584" s="11"/>
      <c r="BO584" s="9"/>
      <c r="BP584" s="11"/>
      <c r="BQ584" s="9"/>
      <c r="BR584" s="43"/>
      <c r="BS584" s="9"/>
      <c r="BT584" s="11"/>
    </row>
    <row r="585" spans="3:72" x14ac:dyDescent="0.2">
      <c r="C585" s="1">
        <v>80</v>
      </c>
      <c r="D585" s="1">
        <v>104.71</v>
      </c>
      <c r="E585" s="1">
        <v>-5103.8999999999996</v>
      </c>
      <c r="F585" s="2">
        <v>78</v>
      </c>
      <c r="G585" s="6">
        <v>3.3000000000000002E-2</v>
      </c>
      <c r="H585" s="2">
        <v>0.42199999999999999</v>
      </c>
      <c r="I585" s="2">
        <v>3500</v>
      </c>
      <c r="J585" s="3">
        <f t="shared" si="140"/>
        <v>58.333333333333336</v>
      </c>
      <c r="K585" s="3">
        <f t="shared" si="141"/>
        <v>366.52</v>
      </c>
      <c r="L585" s="1">
        <v>0.9</v>
      </c>
      <c r="M585" s="1">
        <v>0.76</v>
      </c>
      <c r="N585" s="1">
        <f t="shared" si="118"/>
        <v>0.68400000000000005</v>
      </c>
      <c r="O585" s="40">
        <f t="shared" si="119"/>
        <v>50.175438596491226</v>
      </c>
      <c r="P585" s="40">
        <f t="shared" si="142"/>
        <v>3808.3157894736842</v>
      </c>
      <c r="Q585" s="1">
        <v>11</v>
      </c>
      <c r="R585" s="1">
        <v>4</v>
      </c>
      <c r="S585" s="2">
        <v>2600</v>
      </c>
      <c r="T585" s="3">
        <f t="shared" si="120"/>
        <v>866.66666666666663</v>
      </c>
      <c r="U585" s="7">
        <v>0.20419999999999999</v>
      </c>
      <c r="V585" s="7">
        <f t="shared" si="143"/>
        <v>3.2749326455999997E-2</v>
      </c>
      <c r="W585" s="7">
        <f t="shared" si="121"/>
        <v>1.6693636134473333E-2</v>
      </c>
      <c r="X585" s="40">
        <f t="shared" si="122"/>
        <v>1081.2059482292843</v>
      </c>
      <c r="Y585" s="1">
        <v>0</v>
      </c>
      <c r="Z585" s="1">
        <v>78</v>
      </c>
      <c r="AA585" s="2">
        <v>67</v>
      </c>
      <c r="AB585" s="6">
        <f t="shared" si="123"/>
        <v>0.6511988748177826</v>
      </c>
      <c r="AC585" s="2">
        <v>347.36</v>
      </c>
      <c r="AD585" s="40">
        <f t="shared" si="124"/>
        <v>3367.0033670033663</v>
      </c>
      <c r="AE585" s="1">
        <f t="shared" si="125"/>
        <v>2.4950099800399199</v>
      </c>
      <c r="AF585" s="2">
        <f t="shared" si="126"/>
        <v>58</v>
      </c>
      <c r="AG585" s="9">
        <f t="shared" si="127"/>
        <v>144.71057884231536</v>
      </c>
      <c r="AH585" s="12">
        <f t="shared" si="128"/>
        <v>1.0500300894295239E-2</v>
      </c>
      <c r="AI585" s="12">
        <f t="shared" si="92"/>
        <v>-51967.598137399415</v>
      </c>
      <c r="AJ585" s="42">
        <f t="shared" si="93"/>
        <v>-59.68952990812938</v>
      </c>
      <c r="AK585" s="11">
        <v>0</v>
      </c>
      <c r="AL585" s="9">
        <f t="shared" si="94"/>
        <v>-1080.1064617226427</v>
      </c>
      <c r="AM585" s="11">
        <f t="shared" si="129"/>
        <v>0</v>
      </c>
      <c r="AN585" s="9">
        <f t="shared" si="130"/>
        <v>53.850112156203984</v>
      </c>
      <c r="AO585" s="9"/>
      <c r="AP585" s="9">
        <f t="shared" si="97"/>
        <v>59.698350413639041</v>
      </c>
      <c r="AQ585" s="47">
        <f t="shared" si="98"/>
        <v>53.748137631650579</v>
      </c>
      <c r="AR585" s="15">
        <f t="shared" si="131"/>
        <v>0</v>
      </c>
      <c r="AS585" s="49"/>
      <c r="AT585" s="12">
        <f t="shared" si="132"/>
        <v>-5.5033111797375975E-3</v>
      </c>
      <c r="AU585" s="9">
        <f t="shared" si="133"/>
        <v>47.899899374215522</v>
      </c>
      <c r="AV585" s="9">
        <f t="shared" si="102"/>
        <v>42.051661116780465</v>
      </c>
      <c r="AW585" s="9">
        <f t="shared" si="103"/>
        <v>53.748137631900065</v>
      </c>
      <c r="AX585" s="16">
        <f t="shared" si="134"/>
        <v>47.899899374340265</v>
      </c>
      <c r="AY585" s="44">
        <f t="shared" si="105"/>
        <v>-5.4089956378223711E-3</v>
      </c>
      <c r="AZ585" s="49"/>
      <c r="BA585" s="12">
        <f t="shared" si="135"/>
        <v>-5.503311179976534E-3</v>
      </c>
      <c r="BB585" s="9">
        <f t="shared" si="136"/>
        <v>66.524977921859445</v>
      </c>
      <c r="BC585" s="9">
        <f t="shared" si="108"/>
        <v>60.676739664174903</v>
      </c>
      <c r="BD585" s="9">
        <f t="shared" si="109"/>
        <v>72.373216179551761</v>
      </c>
      <c r="BE585" s="16">
        <f t="shared" si="137"/>
        <v>66.524977921863325</v>
      </c>
      <c r="BF585" s="44">
        <f t="shared" si="111"/>
        <v>-5.4089956379413332E-3</v>
      </c>
      <c r="BG585" s="49"/>
      <c r="BH585" s="12">
        <f t="shared" si="138"/>
        <v>-5.5033111799839864E-3</v>
      </c>
      <c r="BI585" s="9">
        <f t="shared" si="139"/>
        <v>67</v>
      </c>
      <c r="BJ585" s="9">
        <f t="shared" si="117"/>
        <v>61.151761742307677</v>
      </c>
      <c r="BK585" s="9"/>
      <c r="BL585" s="47">
        <f t="shared" si="144"/>
        <v>67</v>
      </c>
      <c r="BM585" s="44">
        <f t="shared" si="116"/>
        <v>-5.4089956379449414E-3</v>
      </c>
      <c r="BN585" s="11"/>
      <c r="BO585" s="9"/>
      <c r="BP585" s="11"/>
      <c r="BQ585" s="9"/>
      <c r="BR585" s="43"/>
      <c r="BS585" s="9"/>
      <c r="BT585" s="11"/>
    </row>
    <row r="586" spans="3:72" x14ac:dyDescent="0.2">
      <c r="C586" s="1">
        <v>80</v>
      </c>
      <c r="D586" s="1">
        <v>104.71</v>
      </c>
      <c r="E586" s="1">
        <v>-5103.8999999999996</v>
      </c>
      <c r="F586" s="2">
        <v>78</v>
      </c>
      <c r="G586" s="6">
        <v>3.3000000000000002E-2</v>
      </c>
      <c r="H586" s="2">
        <v>0.42199999999999999</v>
      </c>
      <c r="I586" s="2">
        <v>3500</v>
      </c>
      <c r="J586" s="3">
        <f t="shared" si="140"/>
        <v>58.333333333333336</v>
      </c>
      <c r="K586" s="3">
        <f t="shared" si="141"/>
        <v>366.52</v>
      </c>
      <c r="L586" s="1">
        <v>0.9</v>
      </c>
      <c r="M586" s="1">
        <v>0.76</v>
      </c>
      <c r="N586" s="1">
        <f t="shared" si="118"/>
        <v>0.68400000000000005</v>
      </c>
      <c r="O586" s="40">
        <f t="shared" si="119"/>
        <v>50.175438596491226</v>
      </c>
      <c r="P586" s="40">
        <f t="shared" si="142"/>
        <v>3808.3157894736842</v>
      </c>
      <c r="Q586" s="1">
        <v>11</v>
      </c>
      <c r="R586" s="1">
        <v>4</v>
      </c>
      <c r="S586" s="2">
        <v>2600</v>
      </c>
      <c r="T586" s="3">
        <f t="shared" si="120"/>
        <v>866.66666666666663</v>
      </c>
      <c r="U586" s="7">
        <v>0.20419999999999999</v>
      </c>
      <c r="V586" s="7">
        <f t="shared" si="143"/>
        <v>3.2749326455999997E-2</v>
      </c>
      <c r="W586" s="7">
        <f t="shared" si="121"/>
        <v>1.6693636134473333E-2</v>
      </c>
      <c r="X586" s="40">
        <f t="shared" si="122"/>
        <v>1081.2059482292843</v>
      </c>
      <c r="Y586" s="1">
        <v>0</v>
      </c>
      <c r="Z586" s="1">
        <v>78</v>
      </c>
      <c r="AA586" s="2">
        <v>67</v>
      </c>
      <c r="AB586" s="6">
        <f t="shared" si="123"/>
        <v>0.6511988748177826</v>
      </c>
      <c r="AC586" s="2">
        <v>347.36</v>
      </c>
      <c r="AD586" s="40">
        <f t="shared" si="124"/>
        <v>3367.0033670033663</v>
      </c>
      <c r="AE586" s="1">
        <f t="shared" si="125"/>
        <v>2.4950099800399199</v>
      </c>
      <c r="AF586" s="2">
        <f t="shared" si="126"/>
        <v>59</v>
      </c>
      <c r="AG586" s="9">
        <f t="shared" si="127"/>
        <v>147.20558882235528</v>
      </c>
      <c r="AH586" s="12">
        <f t="shared" si="128"/>
        <v>1.0324167097120789E-2</v>
      </c>
      <c r="AI586" s="12">
        <f t="shared" si="92"/>
        <v>-47840.752012248384</v>
      </c>
      <c r="AJ586" s="42">
        <f t="shared" si="93"/>
        <v>-59.489339610363018</v>
      </c>
      <c r="AK586" s="11">
        <v>0</v>
      </c>
      <c r="AL586" s="9">
        <f t="shared" si="94"/>
        <v>-1080.1249046925448</v>
      </c>
      <c r="AM586" s="11">
        <f t="shared" si="129"/>
        <v>0</v>
      </c>
      <c r="AN586" s="9">
        <f t="shared" si="130"/>
        <v>53.748137631650579</v>
      </c>
      <c r="AO586" s="9"/>
      <c r="AP586" s="9">
        <f t="shared" si="97"/>
        <v>59.497866684462963</v>
      </c>
      <c r="AQ586" s="47">
        <f t="shared" si="98"/>
        <v>53.649628427152649</v>
      </c>
      <c r="AR586" s="15">
        <f t="shared" si="131"/>
        <v>0</v>
      </c>
      <c r="AS586" s="49"/>
      <c r="AT586" s="12">
        <f t="shared" si="132"/>
        <v>-5.4089956378223711E-3</v>
      </c>
      <c r="AU586" s="9">
        <f t="shared" si="133"/>
        <v>47.899899374340265</v>
      </c>
      <c r="AV586" s="9">
        <f t="shared" si="102"/>
        <v>42.150170321527881</v>
      </c>
      <c r="AW586" s="9">
        <f t="shared" si="103"/>
        <v>53.649628427276944</v>
      </c>
      <c r="AX586" s="16">
        <f t="shared" si="134"/>
        <v>47.899899374402409</v>
      </c>
      <c r="AY586" s="44">
        <f t="shared" si="105"/>
        <v>-5.3178851469426252E-3</v>
      </c>
      <c r="AZ586" s="49"/>
      <c r="BA586" s="12">
        <f t="shared" si="135"/>
        <v>-5.4089956379413332E-3</v>
      </c>
      <c r="BB586" s="9">
        <f t="shared" si="136"/>
        <v>66.524977921863325</v>
      </c>
      <c r="BC586" s="9">
        <f t="shared" si="108"/>
        <v>60.775248868926646</v>
      </c>
      <c r="BD586" s="9">
        <f t="shared" si="109"/>
        <v>72.274706974803777</v>
      </c>
      <c r="BE586" s="16">
        <f t="shared" si="137"/>
        <v>66.524977921865215</v>
      </c>
      <c r="BF586" s="44">
        <f t="shared" si="111"/>
        <v>-5.3178851470018565E-3</v>
      </c>
      <c r="BG586" s="49"/>
      <c r="BH586" s="12">
        <f t="shared" si="138"/>
        <v>-5.4089956379449414E-3</v>
      </c>
      <c r="BI586" s="9">
        <f t="shared" si="139"/>
        <v>67</v>
      </c>
      <c r="BJ586" s="9">
        <f t="shared" si="117"/>
        <v>61.250270947059555</v>
      </c>
      <c r="BK586" s="9"/>
      <c r="BL586" s="47">
        <f t="shared" si="144"/>
        <v>67</v>
      </c>
      <c r="BM586" s="44">
        <f t="shared" si="116"/>
        <v>-5.3178851470035912E-3</v>
      </c>
      <c r="BN586" s="11"/>
      <c r="BO586" s="9"/>
      <c r="BP586" s="11"/>
      <c r="BQ586" s="9"/>
      <c r="BR586" s="43"/>
      <c r="BS586" s="9"/>
      <c r="BT586" s="11"/>
    </row>
    <row r="587" spans="3:72" x14ac:dyDescent="0.2">
      <c r="C587" s="1">
        <v>80</v>
      </c>
      <c r="D587" s="1">
        <v>104.71</v>
      </c>
      <c r="E587" s="1">
        <v>-5103.8999999999996</v>
      </c>
      <c r="F587" s="2">
        <v>78</v>
      </c>
      <c r="G587" s="6">
        <v>3.3000000000000002E-2</v>
      </c>
      <c r="H587" s="2">
        <v>0.42199999999999999</v>
      </c>
      <c r="I587" s="2">
        <v>3500</v>
      </c>
      <c r="J587" s="3">
        <f t="shared" si="140"/>
        <v>58.333333333333336</v>
      </c>
      <c r="K587" s="3">
        <f t="shared" si="141"/>
        <v>366.52</v>
      </c>
      <c r="L587" s="1">
        <v>0.9</v>
      </c>
      <c r="M587" s="1">
        <v>0.76</v>
      </c>
      <c r="N587" s="1">
        <f t="shared" si="118"/>
        <v>0.68400000000000005</v>
      </c>
      <c r="O587" s="40">
        <f t="shared" si="119"/>
        <v>50.175438596491226</v>
      </c>
      <c r="P587" s="40">
        <f t="shared" si="142"/>
        <v>3808.3157894736842</v>
      </c>
      <c r="Q587" s="1">
        <v>11</v>
      </c>
      <c r="R587" s="1">
        <v>4</v>
      </c>
      <c r="S587" s="2">
        <v>2600</v>
      </c>
      <c r="T587" s="3">
        <f t="shared" si="120"/>
        <v>866.66666666666663</v>
      </c>
      <c r="U587" s="7">
        <v>0.20419999999999999</v>
      </c>
      <c r="V587" s="7">
        <f t="shared" si="143"/>
        <v>3.2749326455999997E-2</v>
      </c>
      <c r="W587" s="7">
        <f t="shared" si="121"/>
        <v>1.6693636134473333E-2</v>
      </c>
      <c r="X587" s="40">
        <f t="shared" si="122"/>
        <v>1081.2059482292843</v>
      </c>
      <c r="Y587" s="1">
        <v>0</v>
      </c>
      <c r="Z587" s="1">
        <v>78</v>
      </c>
      <c r="AA587" s="2">
        <v>67</v>
      </c>
      <c r="AB587" s="6">
        <f t="shared" si="123"/>
        <v>0.6511988748177826</v>
      </c>
      <c r="AC587" s="2">
        <v>347.36</v>
      </c>
      <c r="AD587" s="40">
        <f t="shared" si="124"/>
        <v>3367.0033670033663</v>
      </c>
      <c r="AE587" s="1">
        <f t="shared" si="125"/>
        <v>2.4950099800399199</v>
      </c>
      <c r="AF587" s="2">
        <f t="shared" si="126"/>
        <v>60</v>
      </c>
      <c r="AG587" s="9">
        <f t="shared" si="127"/>
        <v>149.70059880239521</v>
      </c>
      <c r="AH587" s="12">
        <f t="shared" si="128"/>
        <v>1.0153844812010732E-2</v>
      </c>
      <c r="AI587" s="12">
        <f t="shared" si="92"/>
        <v>-43852.853509666165</v>
      </c>
      <c r="AJ587" s="42">
        <f t="shared" si="93"/>
        <v>-59.295890908149083</v>
      </c>
      <c r="AK587" s="11">
        <v>0</v>
      </c>
      <c r="AL587" s="9">
        <f t="shared" si="94"/>
        <v>-1080.1427391390187</v>
      </c>
      <c r="AM587" s="11">
        <f t="shared" si="129"/>
        <v>0</v>
      </c>
      <c r="AN587" s="9">
        <f t="shared" si="130"/>
        <v>53.649628427152649</v>
      </c>
      <c r="AO587" s="9"/>
      <c r="AP587" s="9">
        <f t="shared" si="97"/>
        <v>59.304138953306392</v>
      </c>
      <c r="AQ587" s="47">
        <f t="shared" si="98"/>
        <v>53.554409900556152</v>
      </c>
      <c r="AR587" s="15">
        <f t="shared" si="131"/>
        <v>0</v>
      </c>
      <c r="AS587" s="49"/>
      <c r="AT587" s="12">
        <f t="shared" si="132"/>
        <v>-5.3178851469426252E-3</v>
      </c>
      <c r="AU587" s="9">
        <f t="shared" si="133"/>
        <v>47.899899374402409</v>
      </c>
      <c r="AV587" s="9">
        <f t="shared" si="102"/>
        <v>42.245388848248666</v>
      </c>
      <c r="AW587" s="9">
        <f t="shared" si="103"/>
        <v>53.554409900618069</v>
      </c>
      <c r="AX587" s="16">
        <f t="shared" si="134"/>
        <v>47.899899374433367</v>
      </c>
      <c r="AY587" s="44">
        <f t="shared" si="105"/>
        <v>-5.229818181675029E-3</v>
      </c>
      <c r="AZ587" s="49"/>
      <c r="BA587" s="12">
        <f t="shared" si="135"/>
        <v>-5.3178851470018565E-3</v>
      </c>
      <c r="BB587" s="9">
        <f t="shared" si="136"/>
        <v>66.524977921865215</v>
      </c>
      <c r="BC587" s="9">
        <f t="shared" si="108"/>
        <v>60.870467395649555</v>
      </c>
      <c r="BD587" s="9">
        <f t="shared" si="109"/>
        <v>72.179488448082694</v>
      </c>
      <c r="BE587" s="16">
        <f t="shared" si="137"/>
        <v>66.524977921866125</v>
      </c>
      <c r="BF587" s="44">
        <f t="shared" si="111"/>
        <v>-5.2298181817045037E-3</v>
      </c>
      <c r="BG587" s="49"/>
      <c r="BH587" s="12">
        <f t="shared" si="138"/>
        <v>-5.3178851470035912E-3</v>
      </c>
      <c r="BI587" s="9">
        <f t="shared" si="139"/>
        <v>67</v>
      </c>
      <c r="BJ587" s="9">
        <f t="shared" si="117"/>
        <v>61.345489473782521</v>
      </c>
      <c r="BK587" s="9"/>
      <c r="BL587" s="47">
        <f t="shared" si="144"/>
        <v>67</v>
      </c>
      <c r="BM587" s="44">
        <f t="shared" si="116"/>
        <v>-5.2298181817053441E-3</v>
      </c>
      <c r="BN587" s="11"/>
      <c r="BO587" s="9"/>
      <c r="BP587" s="11"/>
      <c r="BQ587" s="9"/>
      <c r="BR587" s="43"/>
      <c r="BS587" s="9"/>
      <c r="BT587" s="11"/>
    </row>
    <row r="588" spans="3:72" x14ac:dyDescent="0.2">
      <c r="C588" s="1">
        <v>80</v>
      </c>
      <c r="D588" s="1">
        <v>104.71</v>
      </c>
      <c r="E588" s="1">
        <v>-5103.8999999999996</v>
      </c>
      <c r="F588" s="2">
        <v>78</v>
      </c>
      <c r="G588" s="6">
        <v>3.3000000000000002E-2</v>
      </c>
      <c r="H588" s="2">
        <v>0.42199999999999999</v>
      </c>
      <c r="I588" s="2">
        <v>3500</v>
      </c>
      <c r="J588" s="3">
        <f t="shared" si="140"/>
        <v>58.333333333333336</v>
      </c>
      <c r="K588" s="3">
        <f t="shared" si="141"/>
        <v>366.52</v>
      </c>
      <c r="L588" s="1">
        <v>0.9</v>
      </c>
      <c r="M588" s="1">
        <v>0.76</v>
      </c>
      <c r="N588" s="1">
        <f t="shared" si="118"/>
        <v>0.68400000000000005</v>
      </c>
      <c r="O588" s="40">
        <f t="shared" si="119"/>
        <v>50.175438596491226</v>
      </c>
      <c r="P588" s="40">
        <f t="shared" si="142"/>
        <v>3808.3157894736842</v>
      </c>
      <c r="Q588" s="1">
        <v>11</v>
      </c>
      <c r="R588" s="1">
        <v>4</v>
      </c>
      <c r="S588" s="2">
        <v>2600</v>
      </c>
      <c r="T588" s="3">
        <f t="shared" si="120"/>
        <v>866.66666666666663</v>
      </c>
      <c r="U588" s="7">
        <v>0.20419999999999999</v>
      </c>
      <c r="V588" s="7">
        <f t="shared" si="143"/>
        <v>3.2749326455999997E-2</v>
      </c>
      <c r="W588" s="7">
        <f t="shared" si="121"/>
        <v>1.6693636134473333E-2</v>
      </c>
      <c r="X588" s="40">
        <f t="shared" si="122"/>
        <v>1081.2059482292843</v>
      </c>
      <c r="Y588" s="1">
        <v>0</v>
      </c>
      <c r="Z588" s="1">
        <v>78</v>
      </c>
      <c r="AA588" s="2">
        <v>67</v>
      </c>
      <c r="AB588" s="6">
        <f t="shared" si="123"/>
        <v>0.6511988748177826</v>
      </c>
      <c r="AC588" s="2">
        <v>347.36</v>
      </c>
      <c r="AD588" s="40">
        <f t="shared" si="124"/>
        <v>3367.0033670033663</v>
      </c>
      <c r="AE588" s="1">
        <f t="shared" si="125"/>
        <v>2.4950099800399199</v>
      </c>
      <c r="AF588" s="2">
        <f t="shared" si="126"/>
        <v>61</v>
      </c>
      <c r="AG588" s="9">
        <f t="shared" si="127"/>
        <v>152.1956087824351</v>
      </c>
      <c r="AH588" s="12">
        <f t="shared" si="128"/>
        <v>9.9890510818876847E-3</v>
      </c>
      <c r="AI588" s="12">
        <f t="shared" si="92"/>
        <v>-39996.963343745098</v>
      </c>
      <c r="AJ588" s="42">
        <f t="shared" si="93"/>
        <v>-59.10884703234418</v>
      </c>
      <c r="AK588" s="11">
        <v>0</v>
      </c>
      <c r="AL588" s="9">
        <f t="shared" si="94"/>
        <v>-1080.1599946904998</v>
      </c>
      <c r="AM588" s="11">
        <f t="shared" si="129"/>
        <v>0</v>
      </c>
      <c r="AN588" s="9">
        <f t="shared" si="130"/>
        <v>53.554409900556152</v>
      </c>
      <c r="AO588" s="9"/>
      <c r="AP588" s="9">
        <f t="shared" si="97"/>
        <v>59.116829523665501</v>
      </c>
      <c r="AQ588" s="47">
        <f t="shared" si="98"/>
        <v>53.462318997542717</v>
      </c>
      <c r="AR588" s="15">
        <f t="shared" si="131"/>
        <v>0</v>
      </c>
      <c r="AS588" s="49"/>
      <c r="AT588" s="12">
        <f t="shared" si="132"/>
        <v>-5.229818181675029E-3</v>
      </c>
      <c r="AU588" s="9">
        <f t="shared" si="133"/>
        <v>47.899899374433367</v>
      </c>
      <c r="AV588" s="9">
        <f t="shared" si="102"/>
        <v>42.337479751324018</v>
      </c>
      <c r="AW588" s="9">
        <f t="shared" si="103"/>
        <v>53.462318997573547</v>
      </c>
      <c r="AX588" s="16">
        <f t="shared" si="134"/>
        <v>47.899899374448779</v>
      </c>
      <c r="AY588" s="44">
        <f t="shared" si="105"/>
        <v>-5.1446439341500689E-3</v>
      </c>
      <c r="AZ588" s="49"/>
      <c r="BA588" s="12">
        <f t="shared" si="135"/>
        <v>-5.2298181817045037E-3</v>
      </c>
      <c r="BB588" s="9">
        <f t="shared" si="136"/>
        <v>66.524977921866125</v>
      </c>
      <c r="BC588" s="9">
        <f t="shared" si="108"/>
        <v>60.962558298725945</v>
      </c>
      <c r="BD588" s="9">
        <f t="shared" si="109"/>
        <v>72.087397545007178</v>
      </c>
      <c r="BE588" s="16">
        <f t="shared" si="137"/>
        <v>66.524977921866565</v>
      </c>
      <c r="BF588" s="44">
        <f t="shared" si="111"/>
        <v>-5.1446439341647368E-3</v>
      </c>
      <c r="BG588" s="49"/>
      <c r="BH588" s="12">
        <f t="shared" si="138"/>
        <v>-5.2298181817053441E-3</v>
      </c>
      <c r="BI588" s="9">
        <f t="shared" si="139"/>
        <v>67</v>
      </c>
      <c r="BJ588" s="9">
        <f t="shared" si="117"/>
        <v>61.437580376858939</v>
      </c>
      <c r="BK588" s="9"/>
      <c r="BL588" s="47">
        <f t="shared" si="144"/>
        <v>67</v>
      </c>
      <c r="BM588" s="44">
        <f t="shared" si="116"/>
        <v>-5.1446439341651445E-3</v>
      </c>
      <c r="BN588" s="11"/>
      <c r="BO588" s="9"/>
      <c r="BP588" s="11"/>
      <c r="BQ588" s="9"/>
      <c r="BR588" s="43"/>
      <c r="BS588" s="9"/>
      <c r="BT588" s="11"/>
    </row>
    <row r="589" spans="3:72" x14ac:dyDescent="0.2">
      <c r="C589" s="1">
        <v>80</v>
      </c>
      <c r="D589" s="1">
        <v>104.71</v>
      </c>
      <c r="E589" s="1">
        <v>-5103.8999999999996</v>
      </c>
      <c r="F589" s="2">
        <v>78</v>
      </c>
      <c r="G589" s="6">
        <v>3.3000000000000002E-2</v>
      </c>
      <c r="H589" s="2">
        <v>0.42199999999999999</v>
      </c>
      <c r="I589" s="2">
        <v>3500</v>
      </c>
      <c r="J589" s="3">
        <f t="shared" si="140"/>
        <v>58.333333333333336</v>
      </c>
      <c r="K589" s="3">
        <f t="shared" si="141"/>
        <v>366.52</v>
      </c>
      <c r="L589" s="1">
        <v>0.9</v>
      </c>
      <c r="M589" s="1">
        <v>0.76</v>
      </c>
      <c r="N589" s="1">
        <f t="shared" si="118"/>
        <v>0.68400000000000005</v>
      </c>
      <c r="O589" s="40">
        <f t="shared" si="119"/>
        <v>50.175438596491226</v>
      </c>
      <c r="P589" s="40">
        <f t="shared" si="142"/>
        <v>3808.3157894736842</v>
      </c>
      <c r="Q589" s="1">
        <v>11</v>
      </c>
      <c r="R589" s="1">
        <v>4</v>
      </c>
      <c r="S589" s="2">
        <v>2600</v>
      </c>
      <c r="T589" s="3">
        <f t="shared" si="120"/>
        <v>866.66666666666663</v>
      </c>
      <c r="U589" s="7">
        <v>0.20419999999999999</v>
      </c>
      <c r="V589" s="7">
        <f t="shared" si="143"/>
        <v>3.2749326455999997E-2</v>
      </c>
      <c r="W589" s="7">
        <f t="shared" si="121"/>
        <v>1.6693636134473333E-2</v>
      </c>
      <c r="X589" s="40">
        <f t="shared" si="122"/>
        <v>1081.2059482292843</v>
      </c>
      <c r="Y589" s="1">
        <v>0</v>
      </c>
      <c r="Z589" s="1">
        <v>78</v>
      </c>
      <c r="AA589" s="2">
        <v>67</v>
      </c>
      <c r="AB589" s="6">
        <f t="shared" si="123"/>
        <v>0.6511988748177826</v>
      </c>
      <c r="AC589" s="2">
        <v>347.36</v>
      </c>
      <c r="AD589" s="40">
        <f t="shared" si="124"/>
        <v>3367.0033670033663</v>
      </c>
      <c r="AE589" s="1">
        <f t="shared" si="125"/>
        <v>2.4950099800399199</v>
      </c>
      <c r="AF589" s="2">
        <f t="shared" si="126"/>
        <v>62</v>
      </c>
      <c r="AG589" s="9">
        <f t="shared" si="127"/>
        <v>154.69061876247503</v>
      </c>
      <c r="AH589" s="12">
        <f t="shared" si="128"/>
        <v>9.8295210255287622E-3</v>
      </c>
      <c r="AI589" s="12">
        <f t="shared" si="92"/>
        <v>-36266.598595867632</v>
      </c>
      <c r="AJ589" s="42">
        <f t="shared" si="93"/>
        <v>-58.92789336767315</v>
      </c>
      <c r="AK589" s="11">
        <v>0</v>
      </c>
      <c r="AL589" s="9">
        <f t="shared" si="94"/>
        <v>-1080.1766990827011</v>
      </c>
      <c r="AM589" s="11">
        <f t="shared" si="129"/>
        <v>0</v>
      </c>
      <c r="AN589" s="9">
        <f t="shared" si="130"/>
        <v>53.462318997542717</v>
      </c>
      <c r="AO589" s="9"/>
      <c r="AP589" s="9">
        <f t="shared" si="97"/>
        <v>58.935622926360452</v>
      </c>
      <c r="AQ589" s="47">
        <f t="shared" si="98"/>
        <v>53.373203303266514</v>
      </c>
      <c r="AR589" s="15">
        <f t="shared" si="131"/>
        <v>0</v>
      </c>
      <c r="AS589" s="49"/>
      <c r="AT589" s="12">
        <f t="shared" si="132"/>
        <v>-5.1446439341500689E-3</v>
      </c>
      <c r="AU589" s="9">
        <f t="shared" si="133"/>
        <v>47.899899374448779</v>
      </c>
      <c r="AV589" s="9">
        <f t="shared" si="102"/>
        <v>42.426595445631044</v>
      </c>
      <c r="AW589" s="9">
        <f t="shared" si="103"/>
        <v>53.373203303281862</v>
      </c>
      <c r="AX589" s="16">
        <f t="shared" si="134"/>
        <v>47.899899374456453</v>
      </c>
      <c r="AY589" s="44">
        <f t="shared" si="105"/>
        <v>-5.062221436895685E-3</v>
      </c>
      <c r="AZ589" s="49"/>
      <c r="BA589" s="12">
        <f t="shared" si="135"/>
        <v>-5.1446439341647368E-3</v>
      </c>
      <c r="BB589" s="9">
        <f t="shared" si="136"/>
        <v>66.524977921866565</v>
      </c>
      <c r="BC589" s="9">
        <f t="shared" si="108"/>
        <v>61.051673993033482</v>
      </c>
      <c r="BD589" s="9">
        <f t="shared" si="109"/>
        <v>71.998281850700081</v>
      </c>
      <c r="BE589" s="16">
        <f t="shared" si="137"/>
        <v>66.524977921866778</v>
      </c>
      <c r="BF589" s="44">
        <f t="shared" si="111"/>
        <v>-5.0622214369029795E-3</v>
      </c>
      <c r="BG589" s="49"/>
      <c r="BH589" s="12">
        <f t="shared" si="138"/>
        <v>-5.1446439341651445E-3</v>
      </c>
      <c r="BI589" s="9">
        <f t="shared" si="139"/>
        <v>67</v>
      </c>
      <c r="BJ589" s="9">
        <f t="shared" si="117"/>
        <v>61.526696071166491</v>
      </c>
      <c r="BK589" s="9"/>
      <c r="BL589" s="47">
        <f t="shared" si="144"/>
        <v>67</v>
      </c>
      <c r="BM589" s="44">
        <f t="shared" si="116"/>
        <v>-5.0622214369031764E-3</v>
      </c>
      <c r="BN589" s="11"/>
      <c r="BO589" s="9"/>
      <c r="BP589" s="11"/>
      <c r="BQ589" s="9"/>
      <c r="BR589" s="43"/>
      <c r="BS589" s="9"/>
      <c r="BT589" s="11"/>
    </row>
    <row r="590" spans="3:72" x14ac:dyDescent="0.2">
      <c r="C590" s="1">
        <v>80</v>
      </c>
      <c r="D590" s="1">
        <v>104.71</v>
      </c>
      <c r="E590" s="1">
        <v>-5103.8999999999996</v>
      </c>
      <c r="F590" s="2">
        <v>78</v>
      </c>
      <c r="G590" s="6">
        <v>3.3000000000000002E-2</v>
      </c>
      <c r="H590" s="2">
        <v>0.42199999999999999</v>
      </c>
      <c r="I590" s="2">
        <v>3500</v>
      </c>
      <c r="J590" s="3">
        <f t="shared" si="140"/>
        <v>58.333333333333336</v>
      </c>
      <c r="K590" s="3">
        <f t="shared" si="141"/>
        <v>366.52</v>
      </c>
      <c r="L590" s="1">
        <v>0.9</v>
      </c>
      <c r="M590" s="1">
        <v>0.76</v>
      </c>
      <c r="N590" s="1">
        <f t="shared" si="118"/>
        <v>0.68400000000000005</v>
      </c>
      <c r="O590" s="40">
        <f t="shared" si="119"/>
        <v>50.175438596491226</v>
      </c>
      <c r="P590" s="40">
        <f t="shared" si="142"/>
        <v>3808.3157894736842</v>
      </c>
      <c r="Q590" s="1">
        <v>11</v>
      </c>
      <c r="R590" s="1">
        <v>4</v>
      </c>
      <c r="S590" s="2">
        <v>2600</v>
      </c>
      <c r="T590" s="3">
        <f t="shared" si="120"/>
        <v>866.66666666666663</v>
      </c>
      <c r="U590" s="7">
        <v>0.20419999999999999</v>
      </c>
      <c r="V590" s="7">
        <f t="shared" si="143"/>
        <v>3.2749326455999997E-2</v>
      </c>
      <c r="W590" s="7">
        <f t="shared" si="121"/>
        <v>1.6693636134473333E-2</v>
      </c>
      <c r="X590" s="40">
        <f t="shared" si="122"/>
        <v>1081.2059482292843</v>
      </c>
      <c r="Y590" s="1">
        <v>0</v>
      </c>
      <c r="Z590" s="1">
        <v>78</v>
      </c>
      <c r="AA590" s="2">
        <v>67</v>
      </c>
      <c r="AB590" s="6">
        <f t="shared" si="123"/>
        <v>0.6511988748177826</v>
      </c>
      <c r="AC590" s="2">
        <v>347.36</v>
      </c>
      <c r="AD590" s="40">
        <f t="shared" si="124"/>
        <v>3367.0033670033663</v>
      </c>
      <c r="AE590" s="1">
        <f t="shared" si="125"/>
        <v>2.4950099800399199</v>
      </c>
      <c r="AF590" s="2">
        <f t="shared" si="126"/>
        <v>63</v>
      </c>
      <c r="AG590" s="9">
        <f t="shared" si="127"/>
        <v>157.18562874251495</v>
      </c>
      <c r="AH590" s="12">
        <f t="shared" si="128"/>
        <v>9.6750064168536487E-3</v>
      </c>
      <c r="AI590" s="12">
        <f t="shared" si="92"/>
        <v>-32655.695686742431</v>
      </c>
      <c r="AJ590" s="42">
        <f t="shared" si="93"/>
        <v>-58.752735654730465</v>
      </c>
      <c r="AK590" s="11">
        <v>0</v>
      </c>
      <c r="AL590" s="9">
        <f t="shared" si="94"/>
        <v>-1080.1928783073756</v>
      </c>
      <c r="AM590" s="11">
        <f t="shared" si="129"/>
        <v>0</v>
      </c>
      <c r="AN590" s="9">
        <f t="shared" si="130"/>
        <v>53.373203303266514</v>
      </c>
      <c r="AO590" s="9"/>
      <c r="AP590" s="9">
        <f t="shared" si="97"/>
        <v>58.760224114663757</v>
      </c>
      <c r="AQ590" s="47">
        <f t="shared" si="98"/>
        <v>53.286920185853695</v>
      </c>
      <c r="AR590" s="15">
        <f t="shared" si="131"/>
        <v>0</v>
      </c>
      <c r="AS590" s="49"/>
      <c r="AT590" s="12">
        <f t="shared" si="132"/>
        <v>-5.062221436895685E-3</v>
      </c>
      <c r="AU590" s="9">
        <f t="shared" si="133"/>
        <v>47.899899374456453</v>
      </c>
      <c r="AV590" s="9">
        <f t="shared" si="102"/>
        <v>42.512878563059211</v>
      </c>
      <c r="AW590" s="9">
        <f t="shared" si="103"/>
        <v>53.286920185861334</v>
      </c>
      <c r="AX590" s="16">
        <f t="shared" si="134"/>
        <v>47.899899374460276</v>
      </c>
      <c r="AY590" s="44">
        <f t="shared" si="105"/>
        <v>-4.9824187706546674E-3</v>
      </c>
      <c r="AZ590" s="49"/>
      <c r="BA590" s="12">
        <f t="shared" si="135"/>
        <v>-5.0622214369029795E-3</v>
      </c>
      <c r="BB590" s="9">
        <f t="shared" si="136"/>
        <v>66.524977921866778</v>
      </c>
      <c r="BC590" s="9">
        <f t="shared" si="108"/>
        <v>61.137957110461898</v>
      </c>
      <c r="BD590" s="9">
        <f t="shared" si="109"/>
        <v>71.911998733271858</v>
      </c>
      <c r="BE590" s="16">
        <f t="shared" si="137"/>
        <v>66.524977921866878</v>
      </c>
      <c r="BF590" s="44">
        <f t="shared" si="111"/>
        <v>-4.9824187706582887E-3</v>
      </c>
      <c r="BG590" s="49"/>
      <c r="BH590" s="12">
        <f t="shared" si="138"/>
        <v>-5.0622214369031764E-3</v>
      </c>
      <c r="BI590" s="9">
        <f t="shared" si="139"/>
        <v>67</v>
      </c>
      <c r="BJ590" s="9">
        <f t="shared" si="117"/>
        <v>61.612979188594913</v>
      </c>
      <c r="BK590" s="9"/>
      <c r="BL590" s="47">
        <f t="shared" si="144"/>
        <v>67</v>
      </c>
      <c r="BM590" s="44">
        <f t="shared" si="116"/>
        <v>-4.9824187706583875E-3</v>
      </c>
      <c r="BN590" s="11"/>
      <c r="BO590" s="9"/>
      <c r="BP590" s="11"/>
      <c r="BQ590" s="9"/>
      <c r="BR590" s="43"/>
      <c r="BS590" s="9"/>
      <c r="BT590" s="11"/>
    </row>
    <row r="591" spans="3:72" x14ac:dyDescent="0.2">
      <c r="C591" s="1">
        <v>80</v>
      </c>
      <c r="D591" s="1">
        <v>104.71</v>
      </c>
      <c r="E591" s="1">
        <v>-5103.8999999999996</v>
      </c>
      <c r="F591" s="2">
        <v>78</v>
      </c>
      <c r="G591" s="6">
        <v>3.3000000000000002E-2</v>
      </c>
      <c r="H591" s="2">
        <v>0.42199999999999999</v>
      </c>
      <c r="I591" s="2">
        <v>3500</v>
      </c>
      <c r="J591" s="3">
        <f t="shared" si="140"/>
        <v>58.333333333333336</v>
      </c>
      <c r="K591" s="3">
        <f t="shared" si="141"/>
        <v>366.52</v>
      </c>
      <c r="L591" s="1">
        <v>0.9</v>
      </c>
      <c r="M591" s="1">
        <v>0.76</v>
      </c>
      <c r="N591" s="1">
        <f t="shared" si="118"/>
        <v>0.68400000000000005</v>
      </c>
      <c r="O591" s="40">
        <f t="shared" si="119"/>
        <v>50.175438596491226</v>
      </c>
      <c r="P591" s="40">
        <f t="shared" si="142"/>
        <v>3808.3157894736842</v>
      </c>
      <c r="Q591" s="1">
        <v>11</v>
      </c>
      <c r="R591" s="1">
        <v>4</v>
      </c>
      <c r="S591" s="2">
        <v>2600</v>
      </c>
      <c r="T591" s="3">
        <f t="shared" si="120"/>
        <v>866.66666666666663</v>
      </c>
      <c r="U591" s="7">
        <v>0.20419999999999999</v>
      </c>
      <c r="V591" s="7">
        <f t="shared" si="143"/>
        <v>3.2749326455999997E-2</v>
      </c>
      <c r="W591" s="7">
        <f t="shared" si="121"/>
        <v>1.6693636134473333E-2</v>
      </c>
      <c r="X591" s="40">
        <f t="shared" si="122"/>
        <v>1081.2059482292843</v>
      </c>
      <c r="Y591" s="1">
        <v>0</v>
      </c>
      <c r="Z591" s="1">
        <v>78</v>
      </c>
      <c r="AA591" s="2">
        <v>67</v>
      </c>
      <c r="AB591" s="6">
        <f t="shared" si="123"/>
        <v>0.6511988748177826</v>
      </c>
      <c r="AC591" s="2">
        <v>347.36</v>
      </c>
      <c r="AD591" s="40">
        <f t="shared" si="124"/>
        <v>3367.0033670033663</v>
      </c>
      <c r="AE591" s="1">
        <f t="shared" si="125"/>
        <v>2.4950099800399199</v>
      </c>
      <c r="AF591" s="2">
        <f t="shared" si="126"/>
        <v>64</v>
      </c>
      <c r="AG591" s="9">
        <f t="shared" si="127"/>
        <v>159.68063872255487</v>
      </c>
      <c r="AH591" s="12">
        <f t="shared" si="128"/>
        <v>9.5252743961356991E-3</v>
      </c>
      <c r="AI591" s="12">
        <f t="shared" si="92"/>
        <v>-29158.576905145776</v>
      </c>
      <c r="AJ591" s="42">
        <f t="shared" si="93"/>
        <v>-58.583098364738483</v>
      </c>
      <c r="AK591" s="11">
        <v>0</v>
      </c>
      <c r="AL591" s="9">
        <f t="shared" si="94"/>
        <v>-1080.208556747265</v>
      </c>
      <c r="AM591" s="11">
        <f t="shared" si="129"/>
        <v>0</v>
      </c>
      <c r="AN591" s="9">
        <f t="shared" si="130"/>
        <v>53.286920185853695</v>
      </c>
      <c r="AO591" s="9"/>
      <c r="AP591" s="9">
        <f t="shared" si="97"/>
        <v>58.590356832924215</v>
      </c>
      <c r="AQ591" s="47">
        <f t="shared" si="98"/>
        <v>53.203336021530795</v>
      </c>
      <c r="AR591" s="15">
        <f t="shared" si="131"/>
        <v>0</v>
      </c>
      <c r="AS591" s="49"/>
      <c r="AT591" s="12">
        <f t="shared" si="132"/>
        <v>-4.9824187706546674E-3</v>
      </c>
      <c r="AU591" s="9">
        <f t="shared" si="133"/>
        <v>47.899899374460276</v>
      </c>
      <c r="AV591" s="9">
        <f t="shared" si="102"/>
        <v>42.596462727389756</v>
      </c>
      <c r="AW591" s="9">
        <f t="shared" si="103"/>
        <v>53.203336021534589</v>
      </c>
      <c r="AX591" s="16">
        <f t="shared" si="134"/>
        <v>47.899899374462173</v>
      </c>
      <c r="AY591" s="44">
        <f t="shared" si="105"/>
        <v>-4.9051123477057961E-3</v>
      </c>
      <c r="AZ591" s="49"/>
      <c r="BA591" s="12">
        <f t="shared" si="135"/>
        <v>-4.9824187706582887E-3</v>
      </c>
      <c r="BB591" s="9">
        <f t="shared" si="136"/>
        <v>66.524977921866878</v>
      </c>
      <c r="BC591" s="9">
        <f t="shared" si="108"/>
        <v>61.221541274792564</v>
      </c>
      <c r="BD591" s="9">
        <f t="shared" si="109"/>
        <v>71.828414568941298</v>
      </c>
      <c r="BE591" s="16">
        <f t="shared" si="137"/>
        <v>66.524977921866935</v>
      </c>
      <c r="BF591" s="44">
        <f t="shared" si="111"/>
        <v>-4.9051123477076037E-3</v>
      </c>
      <c r="BG591" s="49"/>
      <c r="BH591" s="12">
        <f t="shared" si="138"/>
        <v>-4.9824187706583875E-3</v>
      </c>
      <c r="BI591" s="9">
        <f t="shared" si="139"/>
        <v>67</v>
      </c>
      <c r="BJ591" s="9">
        <f t="shared" si="117"/>
        <v>61.69656335292558</v>
      </c>
      <c r="BK591" s="9"/>
      <c r="BL591" s="47">
        <f t="shared" si="144"/>
        <v>67</v>
      </c>
      <c r="BM591" s="44">
        <f t="shared" si="116"/>
        <v>-4.9051123477076497E-3</v>
      </c>
      <c r="BN591" s="11"/>
      <c r="BO591" s="9"/>
      <c r="BP591" s="11"/>
      <c r="BQ591" s="9"/>
      <c r="BR591" s="43"/>
      <c r="BS591" s="9"/>
      <c r="BT591" s="11"/>
    </row>
    <row r="592" spans="3:72" x14ac:dyDescent="0.2">
      <c r="C592" s="1">
        <v>80</v>
      </c>
      <c r="D592" s="1">
        <v>104.71</v>
      </c>
      <c r="E592" s="1">
        <v>-5103.8999999999996</v>
      </c>
      <c r="F592" s="2">
        <v>78</v>
      </c>
      <c r="G592" s="6">
        <v>3.3000000000000002E-2</v>
      </c>
      <c r="H592" s="2">
        <v>0.42199999999999999</v>
      </c>
      <c r="I592" s="2">
        <v>3500</v>
      </c>
      <c r="J592" s="3">
        <f t="shared" si="140"/>
        <v>58.333333333333336</v>
      </c>
      <c r="K592" s="3">
        <f t="shared" si="141"/>
        <v>366.52</v>
      </c>
      <c r="L592" s="1">
        <v>0.9</v>
      </c>
      <c r="M592" s="1">
        <v>0.76</v>
      </c>
      <c r="N592" s="1">
        <f t="shared" si="118"/>
        <v>0.68400000000000005</v>
      </c>
      <c r="O592" s="40">
        <f t="shared" si="119"/>
        <v>50.175438596491226</v>
      </c>
      <c r="P592" s="40">
        <f t="shared" si="142"/>
        <v>3808.3157894736842</v>
      </c>
      <c r="Q592" s="1">
        <v>11</v>
      </c>
      <c r="R592" s="1">
        <v>4</v>
      </c>
      <c r="S592" s="2">
        <v>2600</v>
      </c>
      <c r="T592" s="3">
        <f t="shared" si="120"/>
        <v>866.66666666666663</v>
      </c>
      <c r="U592" s="7">
        <v>0.20419999999999999</v>
      </c>
      <c r="V592" s="7">
        <f t="shared" si="143"/>
        <v>3.2749326455999997E-2</v>
      </c>
      <c r="W592" s="7">
        <f t="shared" si="121"/>
        <v>1.6693636134473333E-2</v>
      </c>
      <c r="X592" s="40">
        <f t="shared" si="122"/>
        <v>1081.2059482292843</v>
      </c>
      <c r="Y592" s="1">
        <v>0</v>
      </c>
      <c r="Z592" s="1">
        <v>78</v>
      </c>
      <c r="AA592" s="2">
        <v>67</v>
      </c>
      <c r="AB592" s="6">
        <f t="shared" si="123"/>
        <v>0.6511988748177826</v>
      </c>
      <c r="AC592" s="2">
        <v>347.36</v>
      </c>
      <c r="AD592" s="40">
        <f t="shared" si="124"/>
        <v>3367.0033670033663</v>
      </c>
      <c r="AE592" s="1">
        <f t="shared" si="125"/>
        <v>2.4950099800399199</v>
      </c>
      <c r="AF592" s="2">
        <f t="shared" si="126"/>
        <v>65</v>
      </c>
      <c r="AG592" s="9">
        <f t="shared" si="127"/>
        <v>162.1756487025948</v>
      </c>
      <c r="AH592" s="12">
        <f t="shared" si="128"/>
        <v>9.3801062990622793E-3</v>
      </c>
      <c r="AI592" s="12">
        <f t="shared" ref="AI592:AI655" si="145">AL592^2-4*CoefC*AJ592</f>
        <v>-25769.920100313146</v>
      </c>
      <c r="AJ592" s="42">
        <f t="shared" ref="AJ592:AJ655" si="146">AH592^2*CoefA-AP592</f>
        <v>-58.418723227965593</v>
      </c>
      <c r="AK592" s="11">
        <v>0</v>
      </c>
      <c r="AL592" s="9">
        <f t="shared" ref="AL592:AL655" si="147">AH592*CoefB-B</f>
        <v>-1080.2237572987094</v>
      </c>
      <c r="AM592" s="11">
        <f t="shared" si="129"/>
        <v>0</v>
      </c>
      <c r="AN592" s="9">
        <f t="shared" si="130"/>
        <v>53.203336021530795</v>
      </c>
      <c r="AO592" s="9"/>
      <c r="AP592" s="9">
        <f t="shared" ref="AP592:AP655" si="148">AN592-AT592*(B-_R*ABS(AT592))</f>
        <v>58.425762139500129</v>
      </c>
      <c r="AQ592" s="47">
        <f t="shared" ref="AQ592:AQ655" si="149">AU592+B*(AR592-AT592)+_R*AT592*ABS(AT592)</f>
        <v>53.122325492431507</v>
      </c>
      <c r="AR592" s="15">
        <f t="shared" si="131"/>
        <v>0</v>
      </c>
      <c r="AS592" s="49"/>
      <c r="AT592" s="12">
        <f t="shared" si="132"/>
        <v>-4.9051123477057961E-3</v>
      </c>
      <c r="AU592" s="9">
        <f t="shared" si="133"/>
        <v>47.899899374462173</v>
      </c>
      <c r="AV592" s="9">
        <f t="shared" ref="AV592:AV655" si="150">AU592+AT592*(B-_R*ABS(AT592))</f>
        <v>42.677473256492839</v>
      </c>
      <c r="AW592" s="9">
        <f t="shared" ref="AW592:AW655" si="151">AU592-BA592*(B-_R*ABS(BA592))</f>
        <v>53.122325492433397</v>
      </c>
      <c r="AX592" s="16">
        <f t="shared" si="134"/>
        <v>47.899899374463118</v>
      </c>
      <c r="AY592" s="44">
        <f t="shared" ref="AY592:AY655" si="152">(AV592-AX592)/B</f>
        <v>-4.8301862624074215E-3</v>
      </c>
      <c r="AZ592" s="49"/>
      <c r="BA592" s="12">
        <f t="shared" si="135"/>
        <v>-4.9051123477076037E-3</v>
      </c>
      <c r="BB592" s="9">
        <f t="shared" si="136"/>
        <v>66.524977921866935</v>
      </c>
      <c r="BC592" s="9">
        <f t="shared" ref="BC592:BC655" si="153">BB592+BA592*(B-_R*ABS(BA592))</f>
        <v>61.30255180389571</v>
      </c>
      <c r="BD592" s="9">
        <f t="shared" ref="BD592:BD655" si="154">BB592-BH592*(B-_R*ABS(BH592))</f>
        <v>71.747404039838216</v>
      </c>
      <c r="BE592" s="16">
        <f t="shared" si="137"/>
        <v>66.524977921866963</v>
      </c>
      <c r="BF592" s="44">
        <f t="shared" ref="BF592:BF655" si="155">(BC592-BE592)/B</f>
        <v>-4.8301862624083218E-3</v>
      </c>
      <c r="BG592" s="49"/>
      <c r="BH592" s="12">
        <f t="shared" si="138"/>
        <v>-4.9051123477076497E-3</v>
      </c>
      <c r="BI592" s="9">
        <f t="shared" si="139"/>
        <v>67</v>
      </c>
      <c r="BJ592" s="9">
        <f t="shared" si="117"/>
        <v>61.777573882028726</v>
      </c>
      <c r="BK592" s="9"/>
      <c r="BL592" s="47">
        <f t="shared" si="144"/>
        <v>67</v>
      </c>
      <c r="BM592" s="44">
        <f t="shared" ref="BM592:BM655" si="156">(BJ592-BL592)/B</f>
        <v>-4.8301862624083418E-3</v>
      </c>
      <c r="BN592" s="11"/>
      <c r="BO592" s="9"/>
      <c r="BP592" s="11"/>
      <c r="BQ592" s="9"/>
      <c r="BR592" s="43"/>
      <c r="BS592" s="9"/>
      <c r="BT592" s="11"/>
    </row>
    <row r="593" spans="3:72" x14ac:dyDescent="0.2">
      <c r="C593" s="1">
        <v>80</v>
      </c>
      <c r="D593" s="1">
        <v>104.71</v>
      </c>
      <c r="E593" s="1">
        <v>-5103.8999999999996</v>
      </c>
      <c r="F593" s="2">
        <v>78</v>
      </c>
      <c r="G593" s="6">
        <v>3.3000000000000002E-2</v>
      </c>
      <c r="H593" s="2">
        <v>0.42199999999999999</v>
      </c>
      <c r="I593" s="2">
        <v>3500</v>
      </c>
      <c r="J593" s="3">
        <f t="shared" si="140"/>
        <v>58.333333333333336</v>
      </c>
      <c r="K593" s="3">
        <f t="shared" si="141"/>
        <v>366.52</v>
      </c>
      <c r="L593" s="1">
        <v>0.9</v>
      </c>
      <c r="M593" s="1">
        <v>0.76</v>
      </c>
      <c r="N593" s="1">
        <f t="shared" si="118"/>
        <v>0.68400000000000005</v>
      </c>
      <c r="O593" s="40">
        <f t="shared" si="119"/>
        <v>50.175438596491226</v>
      </c>
      <c r="P593" s="40">
        <f t="shared" si="142"/>
        <v>3808.3157894736842</v>
      </c>
      <c r="Q593" s="1">
        <v>11</v>
      </c>
      <c r="R593" s="1">
        <v>4</v>
      </c>
      <c r="S593" s="2">
        <v>2600</v>
      </c>
      <c r="T593" s="3">
        <f t="shared" si="120"/>
        <v>866.66666666666663</v>
      </c>
      <c r="U593" s="7">
        <v>0.20419999999999999</v>
      </c>
      <c r="V593" s="7">
        <f t="shared" si="143"/>
        <v>3.2749326455999997E-2</v>
      </c>
      <c r="W593" s="7">
        <f t="shared" si="121"/>
        <v>1.6693636134473333E-2</v>
      </c>
      <c r="X593" s="40">
        <f t="shared" si="122"/>
        <v>1081.2059482292843</v>
      </c>
      <c r="Y593" s="1">
        <v>0</v>
      </c>
      <c r="Z593" s="1">
        <v>78</v>
      </c>
      <c r="AA593" s="2">
        <v>67</v>
      </c>
      <c r="AB593" s="6">
        <f t="shared" si="123"/>
        <v>0.6511988748177826</v>
      </c>
      <c r="AC593" s="2">
        <v>347.36</v>
      </c>
      <c r="AD593" s="40">
        <f t="shared" si="124"/>
        <v>3367.0033670033663</v>
      </c>
      <c r="AE593" s="1">
        <f t="shared" si="125"/>
        <v>2.4950099800399199</v>
      </c>
      <c r="AF593" s="2">
        <f t="shared" si="126"/>
        <v>66</v>
      </c>
      <c r="AG593" s="9">
        <f t="shared" si="127"/>
        <v>164.67065868263472</v>
      </c>
      <c r="AH593" s="12">
        <f t="shared" si="128"/>
        <v>9.2392965912606491E-3</v>
      </c>
      <c r="AI593" s="12">
        <f t="shared" si="145"/>
        <v>-22484.731193852145</v>
      </c>
      <c r="AJ593" s="42">
        <f t="shared" si="146"/>
        <v>-58.259367899084552</v>
      </c>
      <c r="AK593" s="11">
        <v>0</v>
      </c>
      <c r="AL593" s="9">
        <f t="shared" si="147"/>
        <v>-1080.2385014832134</v>
      </c>
      <c r="AM593" s="11">
        <f t="shared" si="129"/>
        <v>0</v>
      </c>
      <c r="AN593" s="9">
        <f t="shared" si="130"/>
        <v>53.122325492431507</v>
      </c>
      <c r="AO593" s="9"/>
      <c r="AP593" s="9">
        <f t="shared" si="148"/>
        <v>58.266197067204651</v>
      </c>
      <c r="AQ593" s="47">
        <f t="shared" si="149"/>
        <v>53.043770949236261</v>
      </c>
      <c r="AR593" s="15">
        <f t="shared" si="131"/>
        <v>0</v>
      </c>
      <c r="AS593" s="49"/>
      <c r="AT593" s="12">
        <f t="shared" si="132"/>
        <v>-4.8301862624074215E-3</v>
      </c>
      <c r="AU593" s="9">
        <f t="shared" si="133"/>
        <v>47.899899374463118</v>
      </c>
      <c r="AV593" s="9">
        <f t="shared" si="150"/>
        <v>42.756027799689974</v>
      </c>
      <c r="AW593" s="9">
        <f t="shared" si="151"/>
        <v>53.043770949237206</v>
      </c>
      <c r="AX593" s="16">
        <f t="shared" si="134"/>
        <v>47.899899374463587</v>
      </c>
      <c r="AY593" s="44">
        <f t="shared" si="152"/>
        <v>-4.7575317017057193E-3</v>
      </c>
      <c r="AZ593" s="49"/>
      <c r="BA593" s="12">
        <f t="shared" si="135"/>
        <v>-4.8301862624083218E-3</v>
      </c>
      <c r="BB593" s="9">
        <f t="shared" si="136"/>
        <v>66.524977921866963</v>
      </c>
      <c r="BC593" s="9">
        <f t="shared" si="153"/>
        <v>61.381106347092874</v>
      </c>
      <c r="BD593" s="9">
        <f t="shared" si="154"/>
        <v>71.668849496641073</v>
      </c>
      <c r="BE593" s="16">
        <f t="shared" si="137"/>
        <v>66.524977921866977</v>
      </c>
      <c r="BF593" s="44">
        <f t="shared" si="155"/>
        <v>-4.7575317017061721E-3</v>
      </c>
      <c r="BG593" s="49"/>
      <c r="BH593" s="12">
        <f t="shared" si="138"/>
        <v>-4.8301862624083418E-3</v>
      </c>
      <c r="BI593" s="9">
        <f t="shared" si="139"/>
        <v>67</v>
      </c>
      <c r="BJ593" s="9">
        <f t="shared" si="117"/>
        <v>61.85612842522589</v>
      </c>
      <c r="BK593" s="9"/>
      <c r="BL593" s="47">
        <f t="shared" si="144"/>
        <v>67</v>
      </c>
      <c r="BM593" s="44">
        <f t="shared" si="156"/>
        <v>-4.757531701706179E-3</v>
      </c>
      <c r="BN593" s="11"/>
      <c r="BO593" s="9"/>
      <c r="BP593" s="11"/>
      <c r="BQ593" s="9"/>
      <c r="BR593" s="43"/>
      <c r="BS593" s="9"/>
      <c r="BT593" s="11"/>
    </row>
    <row r="594" spans="3:72" x14ac:dyDescent="0.2">
      <c r="C594" s="1">
        <v>80</v>
      </c>
      <c r="D594" s="1">
        <v>104.71</v>
      </c>
      <c r="E594" s="1">
        <v>-5103.8999999999996</v>
      </c>
      <c r="F594" s="2">
        <v>78</v>
      </c>
      <c r="G594" s="6">
        <v>3.3000000000000002E-2</v>
      </c>
      <c r="H594" s="2">
        <v>0.42199999999999999</v>
      </c>
      <c r="I594" s="2">
        <v>3500</v>
      </c>
      <c r="J594" s="3">
        <f t="shared" si="140"/>
        <v>58.333333333333336</v>
      </c>
      <c r="K594" s="3">
        <f t="shared" si="141"/>
        <v>366.52</v>
      </c>
      <c r="L594" s="1">
        <v>0.9</v>
      </c>
      <c r="M594" s="1">
        <v>0.76</v>
      </c>
      <c r="N594" s="1">
        <f t="shared" si="118"/>
        <v>0.68400000000000005</v>
      </c>
      <c r="O594" s="40">
        <f t="shared" si="119"/>
        <v>50.175438596491226</v>
      </c>
      <c r="P594" s="40">
        <f t="shared" si="142"/>
        <v>3808.3157894736842</v>
      </c>
      <c r="Q594" s="1">
        <v>11</v>
      </c>
      <c r="R594" s="1">
        <v>4</v>
      </c>
      <c r="S594" s="2">
        <v>2600</v>
      </c>
      <c r="T594" s="3">
        <f t="shared" si="120"/>
        <v>866.66666666666663</v>
      </c>
      <c r="U594" s="7">
        <v>0.20419999999999999</v>
      </c>
      <c r="V594" s="7">
        <f t="shared" si="143"/>
        <v>3.2749326455999997E-2</v>
      </c>
      <c r="W594" s="7">
        <f t="shared" si="121"/>
        <v>1.6693636134473333E-2</v>
      </c>
      <c r="X594" s="40">
        <f t="shared" si="122"/>
        <v>1081.2059482292843</v>
      </c>
      <c r="Y594" s="1">
        <v>0</v>
      </c>
      <c r="Z594" s="1">
        <v>78</v>
      </c>
      <c r="AA594" s="2">
        <v>67</v>
      </c>
      <c r="AB594" s="6">
        <f t="shared" si="123"/>
        <v>0.6511988748177826</v>
      </c>
      <c r="AC594" s="2">
        <v>347.36</v>
      </c>
      <c r="AD594" s="40">
        <f t="shared" si="124"/>
        <v>3367.0033670033663</v>
      </c>
      <c r="AE594" s="1">
        <f t="shared" si="125"/>
        <v>2.4950099800399199</v>
      </c>
      <c r="AF594" s="2">
        <f t="shared" si="126"/>
        <v>67</v>
      </c>
      <c r="AG594" s="9">
        <f t="shared" si="127"/>
        <v>167.16566866267465</v>
      </c>
      <c r="AH594" s="12">
        <f t="shared" si="128"/>
        <v>9.1026518973708892E-3</v>
      </c>
      <c r="AI594" s="12">
        <f t="shared" si="145"/>
        <v>-19298.319209206849</v>
      </c>
      <c r="AJ594" s="42">
        <f t="shared" si="146"/>
        <v>-58.104804744800745</v>
      </c>
      <c r="AK594" s="11">
        <v>0</v>
      </c>
      <c r="AL594" s="9">
        <f t="shared" si="147"/>
        <v>-1080.2528095491107</v>
      </c>
      <c r="AM594" s="11">
        <f t="shared" si="129"/>
        <v>0</v>
      </c>
      <c r="AN594" s="9">
        <f t="shared" si="130"/>
        <v>53.043770949236261</v>
      </c>
      <c r="AO594" s="9"/>
      <c r="AP594" s="9">
        <f t="shared" si="148"/>
        <v>58.111433406525919</v>
      </c>
      <c r="AQ594" s="47">
        <f t="shared" si="149"/>
        <v>52.967561831753244</v>
      </c>
      <c r="AR594" s="15">
        <f t="shared" si="131"/>
        <v>0</v>
      </c>
      <c r="AS594" s="49"/>
      <c r="AT594" s="12">
        <f t="shared" si="132"/>
        <v>-4.7575317017057193E-3</v>
      </c>
      <c r="AU594" s="9">
        <f t="shared" si="133"/>
        <v>47.899899374463587</v>
      </c>
      <c r="AV594" s="9">
        <f t="shared" si="150"/>
        <v>42.83223691717393</v>
      </c>
      <c r="AW594" s="9">
        <f t="shared" si="151"/>
        <v>52.96756183175372</v>
      </c>
      <c r="AX594" s="16">
        <f t="shared" si="134"/>
        <v>47.899899374463828</v>
      </c>
      <c r="AY594" s="44">
        <f t="shared" si="152"/>
        <v>-4.6870464092334356E-3</v>
      </c>
      <c r="AZ594" s="49"/>
      <c r="BA594" s="12">
        <f t="shared" si="135"/>
        <v>-4.7575317017061721E-3</v>
      </c>
      <c r="BB594" s="9">
        <f t="shared" si="136"/>
        <v>66.524977921866977</v>
      </c>
      <c r="BC594" s="9">
        <f t="shared" si="153"/>
        <v>61.457315464576844</v>
      </c>
      <c r="BD594" s="9">
        <f t="shared" si="154"/>
        <v>71.592640379157118</v>
      </c>
      <c r="BE594" s="16">
        <f t="shared" si="137"/>
        <v>66.524977921866977</v>
      </c>
      <c r="BF594" s="44">
        <f t="shared" si="155"/>
        <v>-4.6870464092336524E-3</v>
      </c>
      <c r="BG594" s="49"/>
      <c r="BH594" s="12">
        <f t="shared" si="138"/>
        <v>-4.757531701706179E-3</v>
      </c>
      <c r="BI594" s="9">
        <f t="shared" si="139"/>
        <v>67</v>
      </c>
      <c r="BJ594" s="9">
        <f t="shared" si="117"/>
        <v>61.93233754270986</v>
      </c>
      <c r="BK594" s="9"/>
      <c r="BL594" s="47">
        <f t="shared" si="144"/>
        <v>67</v>
      </c>
      <c r="BM594" s="44">
        <f t="shared" si="156"/>
        <v>-4.6870464092336585E-3</v>
      </c>
      <c r="BN594" s="11"/>
      <c r="BO594" s="9"/>
      <c r="BP594" s="11"/>
      <c r="BQ594" s="9"/>
      <c r="BR594" s="43"/>
      <c r="BS594" s="9"/>
      <c r="BT594" s="11"/>
    </row>
    <row r="595" spans="3:72" x14ac:dyDescent="0.2">
      <c r="C595" s="1">
        <v>80</v>
      </c>
      <c r="D595" s="1">
        <v>104.71</v>
      </c>
      <c r="E595" s="1">
        <v>-5103.8999999999996</v>
      </c>
      <c r="F595" s="2">
        <v>78</v>
      </c>
      <c r="G595" s="6">
        <v>3.3000000000000002E-2</v>
      </c>
      <c r="H595" s="2">
        <v>0.42199999999999999</v>
      </c>
      <c r="I595" s="2">
        <v>3500</v>
      </c>
      <c r="J595" s="3">
        <f t="shared" si="140"/>
        <v>58.333333333333336</v>
      </c>
      <c r="K595" s="3">
        <f t="shared" si="141"/>
        <v>366.52</v>
      </c>
      <c r="L595" s="1">
        <v>0.9</v>
      </c>
      <c r="M595" s="1">
        <v>0.76</v>
      </c>
      <c r="N595" s="1">
        <f t="shared" si="118"/>
        <v>0.68400000000000005</v>
      </c>
      <c r="O595" s="40">
        <f t="shared" si="119"/>
        <v>50.175438596491226</v>
      </c>
      <c r="P595" s="40">
        <f t="shared" si="142"/>
        <v>3808.3157894736842</v>
      </c>
      <c r="Q595" s="1">
        <v>11</v>
      </c>
      <c r="R595" s="1">
        <v>4</v>
      </c>
      <c r="S595" s="2">
        <v>2600</v>
      </c>
      <c r="T595" s="3">
        <f t="shared" si="120"/>
        <v>866.66666666666663</v>
      </c>
      <c r="U595" s="7">
        <v>0.20419999999999999</v>
      </c>
      <c r="V595" s="7">
        <f t="shared" si="143"/>
        <v>3.2749326455999997E-2</v>
      </c>
      <c r="W595" s="7">
        <f t="shared" si="121"/>
        <v>1.6693636134473333E-2</v>
      </c>
      <c r="X595" s="40">
        <f t="shared" si="122"/>
        <v>1081.2059482292843</v>
      </c>
      <c r="Y595" s="1">
        <v>0</v>
      </c>
      <c r="Z595" s="1">
        <v>78</v>
      </c>
      <c r="AA595" s="2">
        <v>67</v>
      </c>
      <c r="AB595" s="6">
        <f t="shared" si="123"/>
        <v>0.6511988748177826</v>
      </c>
      <c r="AC595" s="2">
        <v>347.36</v>
      </c>
      <c r="AD595" s="40">
        <f t="shared" si="124"/>
        <v>3367.0033670033663</v>
      </c>
      <c r="AE595" s="1">
        <f t="shared" si="125"/>
        <v>2.4950099800399199</v>
      </c>
      <c r="AF595" s="2">
        <f t="shared" si="126"/>
        <v>68</v>
      </c>
      <c r="AG595" s="9">
        <f t="shared" si="127"/>
        <v>169.66067864271454</v>
      </c>
      <c r="AH595" s="12">
        <f t="shared" si="128"/>
        <v>8.9699901150204348E-3</v>
      </c>
      <c r="AI595" s="12">
        <f t="shared" si="145"/>
        <v>-16206.273553169798</v>
      </c>
      <c r="AJ595" s="42">
        <f t="shared" si="146"/>
        <v>-57.954819740851917</v>
      </c>
      <c r="AK595" s="11">
        <v>0</v>
      </c>
      <c r="AL595" s="9">
        <f t="shared" si="147"/>
        <v>-1080.2667005643405</v>
      </c>
      <c r="AM595" s="11">
        <f t="shared" si="129"/>
        <v>0</v>
      </c>
      <c r="AN595" s="9">
        <f t="shared" si="130"/>
        <v>52.967561831753244</v>
      </c>
      <c r="AO595" s="9"/>
      <c r="AP595" s="9">
        <f t="shared" si="148"/>
        <v>57.961256598665003</v>
      </c>
      <c r="AQ595" s="47">
        <f t="shared" si="149"/>
        <v>52.893594141375587</v>
      </c>
      <c r="AR595" s="15">
        <f t="shared" si="131"/>
        <v>0</v>
      </c>
      <c r="AS595" s="49"/>
      <c r="AT595" s="12">
        <f t="shared" si="132"/>
        <v>-4.6870464092334356E-3</v>
      </c>
      <c r="AU595" s="9">
        <f t="shared" si="133"/>
        <v>47.899899374463828</v>
      </c>
      <c r="AV595" s="9">
        <f t="shared" si="150"/>
        <v>42.90620460755207</v>
      </c>
      <c r="AW595" s="9">
        <f t="shared" si="151"/>
        <v>52.893594141375814</v>
      </c>
      <c r="AX595" s="16">
        <f t="shared" si="134"/>
        <v>47.899899374463942</v>
      </c>
      <c r="AY595" s="44">
        <f t="shared" si="152"/>
        <v>-4.6186341973887216E-3</v>
      </c>
      <c r="AZ595" s="49"/>
      <c r="BA595" s="12">
        <f t="shared" si="135"/>
        <v>-4.6870464092336524E-3</v>
      </c>
      <c r="BB595" s="9">
        <f t="shared" si="136"/>
        <v>66.524977921866977</v>
      </c>
      <c r="BC595" s="9">
        <f t="shared" si="153"/>
        <v>61.531283154954991</v>
      </c>
      <c r="BD595" s="9">
        <f t="shared" si="154"/>
        <v>71.518672688778963</v>
      </c>
      <c r="BE595" s="16">
        <f t="shared" si="137"/>
        <v>66.524977921866977</v>
      </c>
      <c r="BF595" s="44">
        <f t="shared" si="155"/>
        <v>-4.6186341973888266E-3</v>
      </c>
      <c r="BG595" s="49"/>
      <c r="BH595" s="12">
        <f t="shared" si="138"/>
        <v>-4.6870464092336585E-3</v>
      </c>
      <c r="BI595" s="9">
        <f t="shared" si="139"/>
        <v>67</v>
      </c>
      <c r="BJ595" s="9">
        <f t="shared" si="117"/>
        <v>62.006305233088007</v>
      </c>
      <c r="BK595" s="9"/>
      <c r="BL595" s="47">
        <f t="shared" si="144"/>
        <v>67</v>
      </c>
      <c r="BM595" s="44">
        <f t="shared" si="156"/>
        <v>-4.6186341973888335E-3</v>
      </c>
      <c r="BN595" s="11"/>
      <c r="BO595" s="9"/>
      <c r="BP595" s="11"/>
      <c r="BQ595" s="9"/>
      <c r="BR595" s="43"/>
      <c r="BS595" s="9"/>
      <c r="BT595" s="11"/>
    </row>
    <row r="596" spans="3:72" x14ac:dyDescent="0.2">
      <c r="C596" s="1">
        <v>80</v>
      </c>
      <c r="D596" s="1">
        <v>104.71</v>
      </c>
      <c r="E596" s="1">
        <v>-5103.8999999999996</v>
      </c>
      <c r="F596" s="2">
        <v>78</v>
      </c>
      <c r="G596" s="6">
        <v>3.3000000000000002E-2</v>
      </c>
      <c r="H596" s="2">
        <v>0.42199999999999999</v>
      </c>
      <c r="I596" s="2">
        <v>3500</v>
      </c>
      <c r="J596" s="3">
        <f t="shared" si="140"/>
        <v>58.333333333333336</v>
      </c>
      <c r="K596" s="3">
        <f t="shared" si="141"/>
        <v>366.52</v>
      </c>
      <c r="L596" s="1">
        <v>0.9</v>
      </c>
      <c r="M596" s="1">
        <v>0.76</v>
      </c>
      <c r="N596" s="1">
        <f t="shared" si="118"/>
        <v>0.68400000000000005</v>
      </c>
      <c r="O596" s="40">
        <f t="shared" si="119"/>
        <v>50.175438596491226</v>
      </c>
      <c r="P596" s="40">
        <f t="shared" si="142"/>
        <v>3808.3157894736842</v>
      </c>
      <c r="Q596" s="1">
        <v>11</v>
      </c>
      <c r="R596" s="1">
        <v>4</v>
      </c>
      <c r="S596" s="2">
        <v>2600</v>
      </c>
      <c r="T596" s="3">
        <f t="shared" si="120"/>
        <v>866.66666666666663</v>
      </c>
      <c r="U596" s="7">
        <v>0.20419999999999999</v>
      </c>
      <c r="V596" s="7">
        <f t="shared" si="143"/>
        <v>3.2749326455999997E-2</v>
      </c>
      <c r="W596" s="7">
        <f t="shared" si="121"/>
        <v>1.6693636134473333E-2</v>
      </c>
      <c r="X596" s="40">
        <f t="shared" si="122"/>
        <v>1081.2059482292843</v>
      </c>
      <c r="Y596" s="1">
        <v>0</v>
      </c>
      <c r="Z596" s="1">
        <v>78</v>
      </c>
      <c r="AA596" s="2">
        <v>67</v>
      </c>
      <c r="AB596" s="6">
        <f t="shared" si="123"/>
        <v>0.6511988748177826</v>
      </c>
      <c r="AC596" s="2">
        <v>347.36</v>
      </c>
      <c r="AD596" s="40">
        <f t="shared" si="124"/>
        <v>3367.0033670033663</v>
      </c>
      <c r="AE596" s="1">
        <f t="shared" si="125"/>
        <v>2.4950099800399199</v>
      </c>
      <c r="AF596" s="2">
        <f t="shared" si="126"/>
        <v>69</v>
      </c>
      <c r="AG596" s="9">
        <f t="shared" si="127"/>
        <v>172.15568862275447</v>
      </c>
      <c r="AH596" s="12">
        <f t="shared" si="128"/>
        <v>8.8411396051630928E-3</v>
      </c>
      <c r="AI596" s="12">
        <f t="shared" si="145"/>
        <v>-13204.443315507378</v>
      </c>
      <c r="AJ596" s="42">
        <f t="shared" si="146"/>
        <v>-57.809211467015281</v>
      </c>
      <c r="AK596" s="11">
        <v>0</v>
      </c>
      <c r="AL596" s="9">
        <f t="shared" si="147"/>
        <v>-1080.2801925012277</v>
      </c>
      <c r="AM596" s="11">
        <f t="shared" si="129"/>
        <v>0</v>
      </c>
      <c r="AN596" s="9">
        <f t="shared" si="130"/>
        <v>52.893594141375587</v>
      </c>
      <c r="AO596" s="9"/>
      <c r="AP596" s="9">
        <f t="shared" si="148"/>
        <v>57.815464726976721</v>
      </c>
      <c r="AQ596" s="47">
        <f t="shared" si="149"/>
        <v>52.821769960065076</v>
      </c>
      <c r="AR596" s="15">
        <f t="shared" si="131"/>
        <v>0</v>
      </c>
      <c r="AS596" s="49"/>
      <c r="AT596" s="12">
        <f t="shared" si="132"/>
        <v>-4.6186341973887216E-3</v>
      </c>
      <c r="AU596" s="9">
        <f t="shared" si="133"/>
        <v>47.899899374463942</v>
      </c>
      <c r="AV596" s="9">
        <f t="shared" si="150"/>
        <v>42.978028788862808</v>
      </c>
      <c r="AW596" s="9">
        <f t="shared" si="151"/>
        <v>52.82176996006519</v>
      </c>
      <c r="AX596" s="16">
        <f t="shared" si="134"/>
        <v>47.899899374463999</v>
      </c>
      <c r="AY596" s="44">
        <f t="shared" si="152"/>
        <v>-4.5522045024464124E-3</v>
      </c>
      <c r="AZ596" s="49"/>
      <c r="BA596" s="12">
        <f t="shared" si="135"/>
        <v>-4.6186341973888266E-3</v>
      </c>
      <c r="BB596" s="9">
        <f t="shared" si="136"/>
        <v>66.524977921866977</v>
      </c>
      <c r="BC596" s="9">
        <f t="shared" si="153"/>
        <v>61.60310733626573</v>
      </c>
      <c r="BD596" s="9">
        <f t="shared" si="154"/>
        <v>71.446848507468232</v>
      </c>
      <c r="BE596" s="16">
        <f t="shared" si="137"/>
        <v>66.524977921866977</v>
      </c>
      <c r="BF596" s="44">
        <f t="shared" si="155"/>
        <v>-4.5522045024464653E-3</v>
      </c>
      <c r="BG596" s="49"/>
      <c r="BH596" s="12">
        <f t="shared" si="138"/>
        <v>-4.6186341973888335E-3</v>
      </c>
      <c r="BI596" s="9">
        <f t="shared" si="139"/>
        <v>67</v>
      </c>
      <c r="BJ596" s="9">
        <f t="shared" si="117"/>
        <v>62.078129414398745</v>
      </c>
      <c r="BK596" s="9"/>
      <c r="BL596" s="47">
        <f t="shared" si="144"/>
        <v>67</v>
      </c>
      <c r="BM596" s="44">
        <f t="shared" si="156"/>
        <v>-4.5522045024464714E-3</v>
      </c>
      <c r="BN596" s="11"/>
      <c r="BO596" s="9"/>
      <c r="BP596" s="11"/>
      <c r="BQ596" s="9"/>
      <c r="BR596" s="43"/>
      <c r="BS596" s="9"/>
      <c r="BT596" s="11"/>
    </row>
    <row r="597" spans="3:72" x14ac:dyDescent="0.2">
      <c r="C597" s="1">
        <v>80</v>
      </c>
      <c r="D597" s="1">
        <v>104.71</v>
      </c>
      <c r="E597" s="1">
        <v>-5103.8999999999996</v>
      </c>
      <c r="F597" s="2">
        <v>78</v>
      </c>
      <c r="G597" s="6">
        <v>3.3000000000000002E-2</v>
      </c>
      <c r="H597" s="2">
        <v>0.42199999999999999</v>
      </c>
      <c r="I597" s="2">
        <v>3500</v>
      </c>
      <c r="J597" s="3">
        <f t="shared" si="140"/>
        <v>58.333333333333336</v>
      </c>
      <c r="K597" s="3">
        <f t="shared" si="141"/>
        <v>366.52</v>
      </c>
      <c r="L597" s="1">
        <v>0.9</v>
      </c>
      <c r="M597" s="1">
        <v>0.76</v>
      </c>
      <c r="N597" s="1">
        <f t="shared" si="118"/>
        <v>0.68400000000000005</v>
      </c>
      <c r="O597" s="40">
        <f t="shared" si="119"/>
        <v>50.175438596491226</v>
      </c>
      <c r="P597" s="40">
        <f t="shared" si="142"/>
        <v>3808.3157894736842</v>
      </c>
      <c r="Q597" s="1">
        <v>11</v>
      </c>
      <c r="R597" s="1">
        <v>4</v>
      </c>
      <c r="S597" s="2">
        <v>2600</v>
      </c>
      <c r="T597" s="3">
        <f t="shared" si="120"/>
        <v>866.66666666666663</v>
      </c>
      <c r="U597" s="7">
        <v>0.20419999999999999</v>
      </c>
      <c r="V597" s="7">
        <f t="shared" si="143"/>
        <v>3.2749326455999997E-2</v>
      </c>
      <c r="W597" s="7">
        <f t="shared" si="121"/>
        <v>1.6693636134473333E-2</v>
      </c>
      <c r="X597" s="40">
        <f t="shared" si="122"/>
        <v>1081.2059482292843</v>
      </c>
      <c r="Y597" s="1">
        <v>0</v>
      </c>
      <c r="Z597" s="1">
        <v>78</v>
      </c>
      <c r="AA597" s="2">
        <v>67</v>
      </c>
      <c r="AB597" s="6">
        <f t="shared" si="123"/>
        <v>0.6511988748177826</v>
      </c>
      <c r="AC597" s="2">
        <v>347.36</v>
      </c>
      <c r="AD597" s="40">
        <f t="shared" si="124"/>
        <v>3367.0033670033663</v>
      </c>
      <c r="AE597" s="1">
        <f t="shared" si="125"/>
        <v>2.4950099800399199</v>
      </c>
      <c r="AF597" s="2">
        <f t="shared" si="126"/>
        <v>70</v>
      </c>
      <c r="AG597" s="9">
        <f t="shared" si="127"/>
        <v>174.65069860279439</v>
      </c>
      <c r="AH597" s="12">
        <f t="shared" si="128"/>
        <v>8.7159384512127212E-3</v>
      </c>
      <c r="AI597" s="12">
        <f t="shared" si="145"/>
        <v>-10288.918380185496</v>
      </c>
      <c r="AJ597" s="42">
        <f t="shared" si="146"/>
        <v>-57.667790190089832</v>
      </c>
      <c r="AK597" s="11">
        <v>0</v>
      </c>
      <c r="AL597" s="9">
        <f t="shared" si="147"/>
        <v>-1080.2933023140579</v>
      </c>
      <c r="AM597" s="11">
        <f t="shared" si="129"/>
        <v>0</v>
      </c>
      <c r="AN597" s="9">
        <f t="shared" si="130"/>
        <v>52.821769960065076</v>
      </c>
      <c r="AO597" s="9"/>
      <c r="AP597" s="9">
        <f t="shared" si="148"/>
        <v>57.673867596736656</v>
      </c>
      <c r="AQ597" s="47">
        <f t="shared" si="149"/>
        <v>52.751997011135579</v>
      </c>
      <c r="AR597" s="15">
        <f t="shared" si="131"/>
        <v>0</v>
      </c>
      <c r="AS597" s="49"/>
      <c r="AT597" s="12">
        <f t="shared" si="132"/>
        <v>-4.5522045024464124E-3</v>
      </c>
      <c r="AU597" s="9">
        <f t="shared" si="133"/>
        <v>47.899899374463999</v>
      </c>
      <c r="AV597" s="9">
        <f t="shared" si="150"/>
        <v>43.047801737792412</v>
      </c>
      <c r="AW597" s="9">
        <f t="shared" si="151"/>
        <v>52.751997011135636</v>
      </c>
      <c r="AX597" s="16">
        <f t="shared" si="134"/>
        <v>47.899899374464027</v>
      </c>
      <c r="AY597" s="44">
        <f t="shared" si="152"/>
        <v>-4.4876719783293892E-3</v>
      </c>
      <c r="AZ597" s="49"/>
      <c r="BA597" s="12">
        <f t="shared" si="135"/>
        <v>-4.5522045024464653E-3</v>
      </c>
      <c r="BB597" s="9">
        <f t="shared" si="136"/>
        <v>66.524977921866977</v>
      </c>
      <c r="BC597" s="9">
        <f t="shared" si="153"/>
        <v>61.67288028519534</v>
      </c>
      <c r="BD597" s="9">
        <f t="shared" si="154"/>
        <v>71.377075558538621</v>
      </c>
      <c r="BE597" s="16">
        <f t="shared" si="137"/>
        <v>66.524977921866977</v>
      </c>
      <c r="BF597" s="44">
        <f t="shared" si="155"/>
        <v>-4.4876719783294092E-3</v>
      </c>
      <c r="BG597" s="49"/>
      <c r="BH597" s="12">
        <f t="shared" si="138"/>
        <v>-4.5522045024464714E-3</v>
      </c>
      <c r="BI597" s="9">
        <f t="shared" si="139"/>
        <v>67</v>
      </c>
      <c r="BJ597" s="9">
        <f t="shared" si="117"/>
        <v>62.147902363328356</v>
      </c>
      <c r="BK597" s="9"/>
      <c r="BL597" s="47">
        <f t="shared" si="144"/>
        <v>67</v>
      </c>
      <c r="BM597" s="44">
        <f t="shared" si="156"/>
        <v>-4.4876719783294152E-3</v>
      </c>
      <c r="BN597" s="11"/>
      <c r="BO597" s="9"/>
      <c r="BP597" s="11"/>
      <c r="BQ597" s="9"/>
      <c r="BR597" s="43"/>
      <c r="BS597" s="9"/>
      <c r="BT597" s="11"/>
    </row>
    <row r="598" spans="3:72" x14ac:dyDescent="0.2">
      <c r="C598" s="1">
        <v>80</v>
      </c>
      <c r="D598" s="1">
        <v>104.71</v>
      </c>
      <c r="E598" s="1">
        <v>-5103.8999999999996</v>
      </c>
      <c r="F598" s="2">
        <v>78</v>
      </c>
      <c r="G598" s="6">
        <v>3.3000000000000002E-2</v>
      </c>
      <c r="H598" s="2">
        <v>0.42199999999999999</v>
      </c>
      <c r="I598" s="2">
        <v>3500</v>
      </c>
      <c r="J598" s="3">
        <f t="shared" si="140"/>
        <v>58.333333333333336</v>
      </c>
      <c r="K598" s="3">
        <f t="shared" si="141"/>
        <v>366.52</v>
      </c>
      <c r="L598" s="1">
        <v>0.9</v>
      </c>
      <c r="M598" s="1">
        <v>0.76</v>
      </c>
      <c r="N598" s="1">
        <f t="shared" si="118"/>
        <v>0.68400000000000005</v>
      </c>
      <c r="O598" s="40">
        <f t="shared" si="119"/>
        <v>50.175438596491226</v>
      </c>
      <c r="P598" s="40">
        <f t="shared" si="142"/>
        <v>3808.3157894736842</v>
      </c>
      <c r="Q598" s="1">
        <v>11</v>
      </c>
      <c r="R598" s="1">
        <v>4</v>
      </c>
      <c r="S598" s="2">
        <v>2600</v>
      </c>
      <c r="T598" s="3">
        <f t="shared" si="120"/>
        <v>866.66666666666663</v>
      </c>
      <c r="U598" s="7">
        <v>0.20419999999999999</v>
      </c>
      <c r="V598" s="7">
        <f t="shared" si="143"/>
        <v>3.2749326455999997E-2</v>
      </c>
      <c r="W598" s="7">
        <f t="shared" si="121"/>
        <v>1.6693636134473333E-2</v>
      </c>
      <c r="X598" s="40">
        <f t="shared" si="122"/>
        <v>1081.2059482292843</v>
      </c>
      <c r="Y598" s="1">
        <v>0</v>
      </c>
      <c r="Z598" s="1">
        <v>78</v>
      </c>
      <c r="AA598" s="2">
        <v>67</v>
      </c>
      <c r="AB598" s="6">
        <f t="shared" si="123"/>
        <v>0.6511988748177826</v>
      </c>
      <c r="AC598" s="2">
        <v>347.36</v>
      </c>
      <c r="AD598" s="40">
        <f t="shared" si="124"/>
        <v>3367.0033670033663</v>
      </c>
      <c r="AE598" s="1">
        <f t="shared" si="125"/>
        <v>2.4950099800399199</v>
      </c>
      <c r="AF598" s="2">
        <f t="shared" si="126"/>
        <v>71</v>
      </c>
      <c r="AG598" s="9">
        <f t="shared" si="127"/>
        <v>177.14570858283432</v>
      </c>
      <c r="AH598" s="12">
        <f t="shared" si="128"/>
        <v>8.5942337802472468E-3</v>
      </c>
      <c r="AI598" s="12">
        <f t="shared" si="145"/>
        <v>-7456.0121655131225</v>
      </c>
      <c r="AJ598" s="42">
        <f t="shared" si="146"/>
        <v>-57.530377025980499</v>
      </c>
      <c r="AK598" s="11">
        <v>0</v>
      </c>
      <c r="AL598" s="9">
        <f t="shared" si="147"/>
        <v>-1080.3060460101547</v>
      </c>
      <c r="AM598" s="11">
        <f t="shared" si="129"/>
        <v>0</v>
      </c>
      <c r="AN598" s="9">
        <f t="shared" si="130"/>
        <v>52.751997011135579</v>
      </c>
      <c r="AO598" s="9"/>
      <c r="AP598" s="9">
        <f t="shared" si="148"/>
        <v>57.536285894322063</v>
      </c>
      <c r="AQ598" s="47">
        <f t="shared" si="149"/>
        <v>52.684188257650518</v>
      </c>
      <c r="AR598" s="15">
        <f t="shared" si="131"/>
        <v>0</v>
      </c>
      <c r="AS598" s="49"/>
      <c r="AT598" s="12">
        <f t="shared" si="132"/>
        <v>-4.4876719783293892E-3</v>
      </c>
      <c r="AU598" s="9">
        <f t="shared" si="133"/>
        <v>47.899899374464027</v>
      </c>
      <c r="AV598" s="9">
        <f t="shared" si="150"/>
        <v>43.115610491277536</v>
      </c>
      <c r="AW598" s="9">
        <f t="shared" si="151"/>
        <v>52.684188257650533</v>
      </c>
      <c r="AX598" s="16">
        <f t="shared" si="134"/>
        <v>47.899899374464034</v>
      </c>
      <c r="AY598" s="44">
        <f t="shared" si="152"/>
        <v>-4.424956125169157E-3</v>
      </c>
      <c r="AZ598" s="49"/>
      <c r="BA598" s="12">
        <f t="shared" si="135"/>
        <v>-4.4876719783294092E-3</v>
      </c>
      <c r="BB598" s="9">
        <f t="shared" si="136"/>
        <v>66.524977921866977</v>
      </c>
      <c r="BC598" s="9">
        <f t="shared" si="153"/>
        <v>61.740689038680472</v>
      </c>
      <c r="BD598" s="9">
        <f t="shared" si="154"/>
        <v>71.309266805053497</v>
      </c>
      <c r="BE598" s="16">
        <f t="shared" si="137"/>
        <v>66.524977921866991</v>
      </c>
      <c r="BF598" s="44">
        <f t="shared" si="155"/>
        <v>-4.424956125169177E-3</v>
      </c>
      <c r="BG598" s="49"/>
      <c r="BH598" s="12">
        <f t="shared" si="138"/>
        <v>-4.4876719783294152E-3</v>
      </c>
      <c r="BI598" s="9">
        <f t="shared" si="139"/>
        <v>67</v>
      </c>
      <c r="BJ598" s="9">
        <f t="shared" si="117"/>
        <v>62.21571111681348</v>
      </c>
      <c r="BK598" s="9"/>
      <c r="BL598" s="47">
        <f t="shared" si="144"/>
        <v>67</v>
      </c>
      <c r="BM598" s="44">
        <f t="shared" si="156"/>
        <v>-4.424956125169177E-3</v>
      </c>
      <c r="BN598" s="11"/>
      <c r="BO598" s="9"/>
      <c r="BP598" s="11"/>
      <c r="BQ598" s="9"/>
      <c r="BR598" s="43"/>
      <c r="BS598" s="9"/>
      <c r="BT598" s="11"/>
    </row>
    <row r="599" spans="3:72" x14ac:dyDescent="0.2">
      <c r="C599" s="1">
        <v>80</v>
      </c>
      <c r="D599" s="1">
        <v>104.71</v>
      </c>
      <c r="E599" s="1">
        <v>-5103.8999999999996</v>
      </c>
      <c r="F599" s="2">
        <v>78</v>
      </c>
      <c r="G599" s="6">
        <v>3.3000000000000002E-2</v>
      </c>
      <c r="H599" s="2">
        <v>0.42199999999999999</v>
      </c>
      <c r="I599" s="2">
        <v>3500</v>
      </c>
      <c r="J599" s="3">
        <f t="shared" si="140"/>
        <v>58.333333333333336</v>
      </c>
      <c r="K599" s="3">
        <f t="shared" si="141"/>
        <v>366.52</v>
      </c>
      <c r="L599" s="1">
        <v>0.9</v>
      </c>
      <c r="M599" s="1">
        <v>0.76</v>
      </c>
      <c r="N599" s="1">
        <f t="shared" si="118"/>
        <v>0.68400000000000005</v>
      </c>
      <c r="O599" s="40">
        <f t="shared" si="119"/>
        <v>50.175438596491226</v>
      </c>
      <c r="P599" s="40">
        <f t="shared" si="142"/>
        <v>3808.3157894736842</v>
      </c>
      <c r="Q599" s="1">
        <v>11</v>
      </c>
      <c r="R599" s="1">
        <v>4</v>
      </c>
      <c r="S599" s="2">
        <v>2600</v>
      </c>
      <c r="T599" s="3">
        <f t="shared" si="120"/>
        <v>866.66666666666663</v>
      </c>
      <c r="U599" s="7">
        <v>0.20419999999999999</v>
      </c>
      <c r="V599" s="7">
        <f t="shared" si="143"/>
        <v>3.2749326455999997E-2</v>
      </c>
      <c r="W599" s="7">
        <f t="shared" si="121"/>
        <v>1.6693636134473333E-2</v>
      </c>
      <c r="X599" s="40">
        <f t="shared" si="122"/>
        <v>1081.2059482292843</v>
      </c>
      <c r="Y599" s="1">
        <v>0</v>
      </c>
      <c r="Z599" s="1">
        <v>78</v>
      </c>
      <c r="AA599" s="2">
        <v>67</v>
      </c>
      <c r="AB599" s="6">
        <f t="shared" si="123"/>
        <v>0.6511988748177826</v>
      </c>
      <c r="AC599" s="2">
        <v>347.36</v>
      </c>
      <c r="AD599" s="40">
        <f t="shared" si="124"/>
        <v>3367.0033670033663</v>
      </c>
      <c r="AE599" s="1">
        <f t="shared" si="125"/>
        <v>2.4950099800399199</v>
      </c>
      <c r="AF599" s="2">
        <f t="shared" si="126"/>
        <v>72</v>
      </c>
      <c r="AG599" s="9">
        <f t="shared" si="127"/>
        <v>179.64071856287424</v>
      </c>
      <c r="AH599" s="12">
        <f t="shared" si="128"/>
        <v>8.4758811402995526E-3</v>
      </c>
      <c r="AI599" s="12">
        <f t="shared" si="145"/>
        <v>-4702.2458313207608</v>
      </c>
      <c r="AJ599" s="42">
        <f t="shared" si="146"/>
        <v>-57.396803173020466</v>
      </c>
      <c r="AK599" s="11">
        <v>0</v>
      </c>
      <c r="AL599" s="9">
        <f t="shared" si="147"/>
        <v>-1080.3184387150836</v>
      </c>
      <c r="AM599" s="11">
        <f t="shared" si="129"/>
        <v>0</v>
      </c>
      <c r="AN599" s="9">
        <f t="shared" si="130"/>
        <v>52.684188257650518</v>
      </c>
      <c r="AO599" s="9"/>
      <c r="AP599" s="9">
        <f t="shared" si="148"/>
        <v>57.402550417908827</v>
      </c>
      <c r="AQ599" s="47">
        <f t="shared" si="149"/>
        <v>52.618261534722343</v>
      </c>
      <c r="AR599" s="15">
        <f t="shared" si="131"/>
        <v>0</v>
      </c>
      <c r="AS599" s="49"/>
      <c r="AT599" s="12">
        <f t="shared" si="132"/>
        <v>-4.424956125169157E-3</v>
      </c>
      <c r="AU599" s="9">
        <f t="shared" si="133"/>
        <v>47.899899374464034</v>
      </c>
      <c r="AV599" s="9">
        <f t="shared" si="150"/>
        <v>43.181537214205726</v>
      </c>
      <c r="AW599" s="9">
        <f t="shared" si="151"/>
        <v>52.618261534722365</v>
      </c>
      <c r="AX599" s="16">
        <f t="shared" si="134"/>
        <v>47.899899374464042</v>
      </c>
      <c r="AY599" s="44">
        <f t="shared" si="152"/>
        <v>-4.3639809492221956E-3</v>
      </c>
      <c r="AZ599" s="49"/>
      <c r="BA599" s="12">
        <f t="shared" si="135"/>
        <v>-4.424956125169177E-3</v>
      </c>
      <c r="BB599" s="9">
        <f t="shared" si="136"/>
        <v>66.524977921866991</v>
      </c>
      <c r="BC599" s="9">
        <f t="shared" si="153"/>
        <v>61.806615761608661</v>
      </c>
      <c r="BD599" s="9">
        <f t="shared" si="154"/>
        <v>71.243340082125314</v>
      </c>
      <c r="BE599" s="16">
        <f t="shared" si="137"/>
        <v>66.524977921866991</v>
      </c>
      <c r="BF599" s="44">
        <f t="shared" si="155"/>
        <v>-4.3639809492222086E-3</v>
      </c>
      <c r="BG599" s="49"/>
      <c r="BH599" s="12">
        <f t="shared" si="138"/>
        <v>-4.424956125169177E-3</v>
      </c>
      <c r="BI599" s="9">
        <f t="shared" si="139"/>
        <v>67</v>
      </c>
      <c r="BJ599" s="9">
        <f t="shared" si="117"/>
        <v>62.28163783974167</v>
      </c>
      <c r="BK599" s="9"/>
      <c r="BL599" s="47">
        <f t="shared" si="144"/>
        <v>67</v>
      </c>
      <c r="BM599" s="44">
        <f t="shared" si="156"/>
        <v>-4.3639809492222086E-3</v>
      </c>
      <c r="BN599" s="11"/>
      <c r="BO599" s="9"/>
      <c r="BP599" s="11"/>
      <c r="BQ599" s="9"/>
      <c r="BR599" s="43"/>
      <c r="BS599" s="9"/>
      <c r="BT599" s="11"/>
    </row>
    <row r="600" spans="3:72" x14ac:dyDescent="0.2">
      <c r="C600" s="1">
        <v>80</v>
      </c>
      <c r="D600" s="1">
        <v>104.71</v>
      </c>
      <c r="E600" s="1">
        <v>-5103.8999999999996</v>
      </c>
      <c r="F600" s="2">
        <v>78</v>
      </c>
      <c r="G600" s="6">
        <v>3.3000000000000002E-2</v>
      </c>
      <c r="H600" s="2">
        <v>0.42199999999999999</v>
      </c>
      <c r="I600" s="2">
        <v>3500</v>
      </c>
      <c r="J600" s="3">
        <f t="shared" si="140"/>
        <v>58.333333333333336</v>
      </c>
      <c r="K600" s="3">
        <f t="shared" si="141"/>
        <v>366.52</v>
      </c>
      <c r="L600" s="1">
        <v>0.9</v>
      </c>
      <c r="M600" s="1">
        <v>0.76</v>
      </c>
      <c r="N600" s="1">
        <f t="shared" si="118"/>
        <v>0.68400000000000005</v>
      </c>
      <c r="O600" s="40">
        <f t="shared" si="119"/>
        <v>50.175438596491226</v>
      </c>
      <c r="P600" s="40">
        <f t="shared" si="142"/>
        <v>3808.3157894736842</v>
      </c>
      <c r="Q600" s="1">
        <v>11</v>
      </c>
      <c r="R600" s="1">
        <v>4</v>
      </c>
      <c r="S600" s="2">
        <v>2600</v>
      </c>
      <c r="T600" s="3">
        <f t="shared" si="120"/>
        <v>866.66666666666663</v>
      </c>
      <c r="U600" s="7">
        <v>0.20419999999999999</v>
      </c>
      <c r="V600" s="7">
        <f t="shared" si="143"/>
        <v>3.2749326455999997E-2</v>
      </c>
      <c r="W600" s="7">
        <f t="shared" si="121"/>
        <v>1.6693636134473333E-2</v>
      </c>
      <c r="X600" s="40">
        <f t="shared" si="122"/>
        <v>1081.2059482292843</v>
      </c>
      <c r="Y600" s="1">
        <v>0</v>
      </c>
      <c r="Z600" s="1">
        <v>78</v>
      </c>
      <c r="AA600" s="2">
        <v>67</v>
      </c>
      <c r="AB600" s="6">
        <f t="shared" si="123"/>
        <v>0.6511988748177826</v>
      </c>
      <c r="AC600" s="2">
        <v>347.36</v>
      </c>
      <c r="AD600" s="40">
        <f t="shared" si="124"/>
        <v>3367.0033670033663</v>
      </c>
      <c r="AE600" s="1">
        <f t="shared" si="125"/>
        <v>2.4950099800399199</v>
      </c>
      <c r="AF600" s="2">
        <f t="shared" si="126"/>
        <v>73</v>
      </c>
      <c r="AG600" s="9">
        <f t="shared" si="127"/>
        <v>182.13572854291417</v>
      </c>
      <c r="AH600" s="12">
        <f t="shared" si="128"/>
        <v>8.3607439284020466E-3</v>
      </c>
      <c r="AI600" s="12">
        <f t="shared" si="145"/>
        <v>-2024.3338094470091</v>
      </c>
      <c r="AJ600" s="42">
        <f t="shared" si="146"/>
        <v>-57.266909209550768</v>
      </c>
      <c r="AK600" s="11">
        <v>0</v>
      </c>
      <c r="AL600" s="9">
        <f t="shared" si="147"/>
        <v>-1080.3304947325414</v>
      </c>
      <c r="AM600" s="11">
        <f t="shared" si="129"/>
        <v>0</v>
      </c>
      <c r="AN600" s="9">
        <f t="shared" si="130"/>
        <v>52.618261534722343</v>
      </c>
      <c r="AO600" s="9"/>
      <c r="AP600" s="9">
        <f t="shared" si="148"/>
        <v>57.272501372673673</v>
      </c>
      <c r="AQ600" s="47">
        <f t="shared" si="149"/>
        <v>52.554139212415372</v>
      </c>
      <c r="AR600" s="15">
        <f t="shared" si="131"/>
        <v>0</v>
      </c>
      <c r="AS600" s="49"/>
      <c r="AT600" s="12">
        <f t="shared" si="132"/>
        <v>-4.3639809492221956E-3</v>
      </c>
      <c r="AU600" s="9">
        <f t="shared" si="133"/>
        <v>47.899899374464042</v>
      </c>
      <c r="AV600" s="9">
        <f t="shared" si="150"/>
        <v>43.245659536512711</v>
      </c>
      <c r="AW600" s="9">
        <f t="shared" si="151"/>
        <v>52.554139212415386</v>
      </c>
      <c r="AX600" s="16">
        <f t="shared" si="134"/>
        <v>47.899899374464049</v>
      </c>
      <c r="AY600" s="44">
        <f t="shared" si="152"/>
        <v>-4.3046746510909343E-3</v>
      </c>
      <c r="AZ600" s="49"/>
      <c r="BA600" s="12">
        <f t="shared" si="135"/>
        <v>-4.3639809492222086E-3</v>
      </c>
      <c r="BB600" s="9">
        <f t="shared" si="136"/>
        <v>66.524977921866991</v>
      </c>
      <c r="BC600" s="9">
        <f t="shared" si="153"/>
        <v>61.870738083915647</v>
      </c>
      <c r="BD600" s="9">
        <f t="shared" si="154"/>
        <v>71.179217759818343</v>
      </c>
      <c r="BE600" s="16">
        <f t="shared" si="137"/>
        <v>66.524977921866991</v>
      </c>
      <c r="BF600" s="44">
        <f t="shared" si="155"/>
        <v>-4.3046746510909404E-3</v>
      </c>
      <c r="BG600" s="49"/>
      <c r="BH600" s="12">
        <f t="shared" si="138"/>
        <v>-4.3639809492222086E-3</v>
      </c>
      <c r="BI600" s="9">
        <f t="shared" si="139"/>
        <v>67</v>
      </c>
      <c r="BJ600" s="9">
        <f t="shared" si="117"/>
        <v>62.345760162048656</v>
      </c>
      <c r="BK600" s="9"/>
      <c r="BL600" s="47">
        <f t="shared" si="144"/>
        <v>67</v>
      </c>
      <c r="BM600" s="44">
        <f t="shared" si="156"/>
        <v>-4.3046746510909404E-3</v>
      </c>
      <c r="BN600" s="11"/>
      <c r="BO600" s="9"/>
      <c r="BP600" s="11"/>
      <c r="BQ600" s="9"/>
      <c r="BR600" s="43"/>
      <c r="BS600" s="9"/>
      <c r="BT600" s="11"/>
    </row>
    <row r="601" spans="3:72" x14ac:dyDescent="0.2">
      <c r="C601" s="1">
        <v>80</v>
      </c>
      <c r="D601" s="1">
        <v>104.71</v>
      </c>
      <c r="E601" s="1">
        <v>-5103.8999999999996</v>
      </c>
      <c r="F601" s="2">
        <v>78</v>
      </c>
      <c r="G601" s="6">
        <v>3.3000000000000002E-2</v>
      </c>
      <c r="H601" s="2">
        <v>0.42199999999999999</v>
      </c>
      <c r="I601" s="2">
        <v>3500</v>
      </c>
      <c r="J601" s="3">
        <f t="shared" si="140"/>
        <v>58.333333333333336</v>
      </c>
      <c r="K601" s="3">
        <f t="shared" si="141"/>
        <v>366.52</v>
      </c>
      <c r="L601" s="1">
        <v>0.9</v>
      </c>
      <c r="M601" s="1">
        <v>0.76</v>
      </c>
      <c r="N601" s="1">
        <f t="shared" si="118"/>
        <v>0.68400000000000005</v>
      </c>
      <c r="O601" s="40">
        <f t="shared" si="119"/>
        <v>50.175438596491226</v>
      </c>
      <c r="P601" s="40">
        <f t="shared" si="142"/>
        <v>3808.3157894736842</v>
      </c>
      <c r="Q601" s="1">
        <v>11</v>
      </c>
      <c r="R601" s="1">
        <v>4</v>
      </c>
      <c r="S601" s="2">
        <v>2600</v>
      </c>
      <c r="T601" s="3">
        <f t="shared" si="120"/>
        <v>866.66666666666663</v>
      </c>
      <c r="U601" s="7">
        <v>0.20419999999999999</v>
      </c>
      <c r="V601" s="7">
        <f t="shared" si="143"/>
        <v>3.2749326455999997E-2</v>
      </c>
      <c r="W601" s="7">
        <f t="shared" si="121"/>
        <v>1.6693636134473333E-2</v>
      </c>
      <c r="X601" s="40">
        <f t="shared" si="122"/>
        <v>1081.2059482292843</v>
      </c>
      <c r="Y601" s="1">
        <v>0</v>
      </c>
      <c r="Z601" s="1">
        <v>78</v>
      </c>
      <c r="AA601" s="2">
        <v>67</v>
      </c>
      <c r="AB601" s="6">
        <f t="shared" si="123"/>
        <v>0.6511988748177826</v>
      </c>
      <c r="AC601" s="2">
        <v>347.36</v>
      </c>
      <c r="AD601" s="40">
        <f t="shared" si="124"/>
        <v>3367.0033670033663</v>
      </c>
      <c r="AE601" s="1">
        <f t="shared" si="125"/>
        <v>2.4950099800399199</v>
      </c>
      <c r="AF601" s="2">
        <f t="shared" si="126"/>
        <v>74</v>
      </c>
      <c r="AG601" s="9">
        <f t="shared" si="127"/>
        <v>184.63073852295406</v>
      </c>
      <c r="AH601" s="12">
        <f t="shared" si="128"/>
        <v>8.2486928646234407E-3</v>
      </c>
      <c r="AI601" s="12">
        <f t="shared" si="145"/>
        <v>580.82947029406205</v>
      </c>
      <c r="AJ601" s="42">
        <f t="shared" si="146"/>
        <v>-57.140544449548571</v>
      </c>
      <c r="AK601" s="11">
        <v>0</v>
      </c>
      <c r="AL601" s="9">
        <f t="shared" si="147"/>
        <v>-1080.3422275994296</v>
      </c>
      <c r="AM601" s="11">
        <f t="shared" si="129"/>
        <v>0</v>
      </c>
      <c r="AN601" s="9">
        <f t="shared" si="130"/>
        <v>52.554139212415372</v>
      </c>
      <c r="AO601" s="9"/>
      <c r="AP601" s="9">
        <f t="shared" si="148"/>
        <v>57.145987724266561</v>
      </c>
      <c r="AQ601" s="47">
        <f t="shared" si="149"/>
        <v>52.491747886315238</v>
      </c>
      <c r="AR601" s="15">
        <f t="shared" si="131"/>
        <v>0</v>
      </c>
      <c r="AS601" s="49"/>
      <c r="AT601" s="12">
        <f t="shared" si="132"/>
        <v>-4.3046746510909343E-3</v>
      </c>
      <c r="AU601" s="9">
        <f t="shared" si="133"/>
        <v>47.899899374464049</v>
      </c>
      <c r="AV601" s="9">
        <f t="shared" si="150"/>
        <v>43.308050862612859</v>
      </c>
      <c r="AW601" s="9">
        <f t="shared" si="151"/>
        <v>52.491747886315238</v>
      </c>
      <c r="AX601" s="16">
        <f t="shared" si="134"/>
        <v>47.899899374464049</v>
      </c>
      <c r="AY601" s="44">
        <f t="shared" si="152"/>
        <v>-4.2469693395336613E-3</v>
      </c>
      <c r="AZ601" s="49"/>
      <c r="BA601" s="12">
        <f t="shared" si="135"/>
        <v>-4.3046746510909404E-3</v>
      </c>
      <c r="BB601" s="9">
        <f t="shared" si="136"/>
        <v>66.524977921866991</v>
      </c>
      <c r="BC601" s="9">
        <f t="shared" si="153"/>
        <v>61.933129410015795</v>
      </c>
      <c r="BD601" s="9">
        <f t="shared" si="154"/>
        <v>71.116826433718188</v>
      </c>
      <c r="BE601" s="16">
        <f t="shared" si="137"/>
        <v>66.524977921866991</v>
      </c>
      <c r="BF601" s="44">
        <f t="shared" si="155"/>
        <v>-4.2469693395336674E-3</v>
      </c>
      <c r="BG601" s="49"/>
      <c r="BH601" s="12">
        <f t="shared" si="138"/>
        <v>-4.3046746510909404E-3</v>
      </c>
      <c r="BI601" s="9">
        <f t="shared" si="139"/>
        <v>67</v>
      </c>
      <c r="BJ601" s="9">
        <f t="shared" si="117"/>
        <v>62.408151488148803</v>
      </c>
      <c r="BK601" s="9"/>
      <c r="BL601" s="47">
        <f t="shared" si="144"/>
        <v>67</v>
      </c>
      <c r="BM601" s="44">
        <f t="shared" si="156"/>
        <v>-4.2469693395336674E-3</v>
      </c>
      <c r="BN601" s="11"/>
      <c r="BO601" s="9"/>
      <c r="BP601" s="11"/>
      <c r="BQ601" s="9"/>
      <c r="BR601" s="43"/>
      <c r="BS601" s="9"/>
      <c r="BT601" s="11"/>
    </row>
    <row r="602" spans="3:72" x14ac:dyDescent="0.2">
      <c r="C602" s="1">
        <v>80</v>
      </c>
      <c r="D602" s="1">
        <v>104.71</v>
      </c>
      <c r="E602" s="1">
        <v>-5103.8999999999996</v>
      </c>
      <c r="F602" s="2">
        <v>78</v>
      </c>
      <c r="G602" s="6">
        <v>3.3000000000000002E-2</v>
      </c>
      <c r="H602" s="2">
        <v>0.42199999999999999</v>
      </c>
      <c r="I602" s="2">
        <v>3500</v>
      </c>
      <c r="J602" s="3">
        <f t="shared" si="140"/>
        <v>58.333333333333336</v>
      </c>
      <c r="K602" s="3">
        <f t="shared" si="141"/>
        <v>366.52</v>
      </c>
      <c r="L602" s="1">
        <v>0.9</v>
      </c>
      <c r="M602" s="1">
        <v>0.76</v>
      </c>
      <c r="N602" s="1">
        <f t="shared" si="118"/>
        <v>0.68400000000000005</v>
      </c>
      <c r="O602" s="40">
        <f t="shared" si="119"/>
        <v>50.175438596491226</v>
      </c>
      <c r="P602" s="40">
        <f t="shared" si="142"/>
        <v>3808.3157894736842</v>
      </c>
      <c r="Q602" s="1">
        <v>11</v>
      </c>
      <c r="R602" s="1">
        <v>4</v>
      </c>
      <c r="S602" s="2">
        <v>2600</v>
      </c>
      <c r="T602" s="3">
        <f t="shared" si="120"/>
        <v>866.66666666666663</v>
      </c>
      <c r="U602" s="7">
        <v>0.20419999999999999</v>
      </c>
      <c r="V602" s="7">
        <f t="shared" si="143"/>
        <v>3.2749326455999997E-2</v>
      </c>
      <c r="W602" s="7">
        <f t="shared" si="121"/>
        <v>1.6693636134473333E-2</v>
      </c>
      <c r="X602" s="40">
        <f t="shared" si="122"/>
        <v>1081.2059482292843</v>
      </c>
      <c r="Y602" s="1">
        <v>0</v>
      </c>
      <c r="Z602" s="1">
        <v>78</v>
      </c>
      <c r="AA602" s="2">
        <v>67</v>
      </c>
      <c r="AB602" s="6">
        <f t="shared" si="123"/>
        <v>0.6511988748177826</v>
      </c>
      <c r="AC602" s="2">
        <v>347.36</v>
      </c>
      <c r="AD602" s="40">
        <f t="shared" si="124"/>
        <v>3367.0033670033663</v>
      </c>
      <c r="AE602" s="1">
        <f t="shared" si="125"/>
        <v>2.4950099800399199</v>
      </c>
      <c r="AF602" s="2">
        <f t="shared" si="126"/>
        <v>75</v>
      </c>
      <c r="AG602" s="9">
        <f t="shared" si="127"/>
        <v>187.12574850299399</v>
      </c>
      <c r="AH602" s="12">
        <f t="shared" si="128"/>
        <v>8.1396055078401062E-3</v>
      </c>
      <c r="AI602" s="12">
        <f t="shared" si="145"/>
        <v>3116.1817725556903</v>
      </c>
      <c r="AJ602" s="42">
        <f t="shared" si="146"/>
        <v>-57.017566350772427</v>
      </c>
      <c r="AK602" s="11">
        <v>0</v>
      </c>
      <c r="AL602" s="9">
        <f t="shared" si="147"/>
        <v>-1080.3536501365584</v>
      </c>
      <c r="AM602" s="11">
        <f t="shared" si="129"/>
        <v>0</v>
      </c>
      <c r="AN602" s="9">
        <f t="shared" si="130"/>
        <v>52.491747886315238</v>
      </c>
      <c r="AO602" s="9"/>
      <c r="AP602" s="9">
        <f t="shared" si="148"/>
        <v>57.022866604998285</v>
      </c>
      <c r="AQ602" s="47">
        <f t="shared" si="149"/>
        <v>52.431018093147095</v>
      </c>
      <c r="AR602" s="15">
        <f t="shared" si="131"/>
        <v>0</v>
      </c>
      <c r="AS602" s="49"/>
      <c r="AT602" s="12">
        <f t="shared" si="132"/>
        <v>-4.2469693395336613E-3</v>
      </c>
      <c r="AU602" s="9">
        <f t="shared" si="133"/>
        <v>47.899899374464049</v>
      </c>
      <c r="AV602" s="9">
        <f t="shared" si="150"/>
        <v>43.368780655781002</v>
      </c>
      <c r="AW602" s="9">
        <f t="shared" si="151"/>
        <v>52.431018093147102</v>
      </c>
      <c r="AX602" s="16">
        <f t="shared" si="134"/>
        <v>47.899899374464056</v>
      </c>
      <c r="AY602" s="44">
        <f t="shared" si="152"/>
        <v>-4.1908007684417293E-3</v>
      </c>
      <c r="AZ602" s="49"/>
      <c r="BA602" s="12">
        <f t="shared" si="135"/>
        <v>-4.2469693395336674E-3</v>
      </c>
      <c r="BB602" s="9">
        <f t="shared" si="136"/>
        <v>66.524977921866991</v>
      </c>
      <c r="BC602" s="9">
        <f t="shared" si="153"/>
        <v>61.993859203183938</v>
      </c>
      <c r="BD602" s="9">
        <f t="shared" si="154"/>
        <v>71.056096640550038</v>
      </c>
      <c r="BE602" s="16">
        <f t="shared" si="137"/>
        <v>66.524977921866991</v>
      </c>
      <c r="BF602" s="44">
        <f t="shared" si="155"/>
        <v>-4.1908007684417293E-3</v>
      </c>
      <c r="BG602" s="49"/>
      <c r="BH602" s="12">
        <f t="shared" si="138"/>
        <v>-4.2469693395336674E-3</v>
      </c>
      <c r="BI602" s="9">
        <f t="shared" si="139"/>
        <v>67</v>
      </c>
      <c r="BJ602" s="9">
        <f t="shared" si="117"/>
        <v>62.468881281316946</v>
      </c>
      <c r="BK602" s="9"/>
      <c r="BL602" s="47">
        <f t="shared" si="144"/>
        <v>67</v>
      </c>
      <c r="BM602" s="44">
        <f t="shared" si="156"/>
        <v>-4.1908007684417293E-3</v>
      </c>
      <c r="BN602" s="11"/>
      <c r="BO602" s="9"/>
      <c r="BP602" s="11"/>
      <c r="BQ602" s="9"/>
      <c r="BR602" s="43"/>
      <c r="BS602" s="9"/>
      <c r="BT602" s="11"/>
    </row>
    <row r="603" spans="3:72" x14ac:dyDescent="0.2">
      <c r="C603" s="1">
        <v>80</v>
      </c>
      <c r="D603" s="1">
        <v>104.71</v>
      </c>
      <c r="E603" s="1">
        <v>-5103.8999999999996</v>
      </c>
      <c r="F603" s="2">
        <v>78</v>
      </c>
      <c r="G603" s="6">
        <v>3.3000000000000002E-2</v>
      </c>
      <c r="H603" s="2">
        <v>0.42199999999999999</v>
      </c>
      <c r="I603" s="2">
        <v>3500</v>
      </c>
      <c r="J603" s="3">
        <f t="shared" si="140"/>
        <v>58.333333333333336</v>
      </c>
      <c r="K603" s="3">
        <f t="shared" si="141"/>
        <v>366.52</v>
      </c>
      <c r="L603" s="1">
        <v>0.9</v>
      </c>
      <c r="M603" s="1">
        <v>0.76</v>
      </c>
      <c r="N603" s="1">
        <f t="shared" si="118"/>
        <v>0.68400000000000005</v>
      </c>
      <c r="O603" s="40">
        <f t="shared" si="119"/>
        <v>50.175438596491226</v>
      </c>
      <c r="P603" s="40">
        <f t="shared" si="142"/>
        <v>3808.3157894736842</v>
      </c>
      <c r="Q603" s="1">
        <v>11</v>
      </c>
      <c r="R603" s="1">
        <v>4</v>
      </c>
      <c r="S603" s="2">
        <v>2600</v>
      </c>
      <c r="T603" s="3">
        <f t="shared" si="120"/>
        <v>866.66666666666663</v>
      </c>
      <c r="U603" s="7">
        <v>0.20419999999999999</v>
      </c>
      <c r="V603" s="7">
        <f t="shared" si="143"/>
        <v>3.2749326455999997E-2</v>
      </c>
      <c r="W603" s="7">
        <f t="shared" si="121"/>
        <v>1.6693636134473333E-2</v>
      </c>
      <c r="X603" s="40">
        <f t="shared" si="122"/>
        <v>1081.2059482292843</v>
      </c>
      <c r="Y603" s="1">
        <v>0</v>
      </c>
      <c r="Z603" s="1">
        <v>78</v>
      </c>
      <c r="AA603" s="2">
        <v>67</v>
      </c>
      <c r="AB603" s="6">
        <f t="shared" si="123"/>
        <v>0.6511988748177826</v>
      </c>
      <c r="AC603" s="2">
        <v>347.36</v>
      </c>
      <c r="AD603" s="40">
        <f t="shared" si="124"/>
        <v>3367.0033670033663</v>
      </c>
      <c r="AE603" s="1">
        <f t="shared" si="125"/>
        <v>2.4950099800399199</v>
      </c>
      <c r="AF603" s="2">
        <f t="shared" si="126"/>
        <v>76</v>
      </c>
      <c r="AG603" s="9">
        <f t="shared" si="127"/>
        <v>189.62075848303391</v>
      </c>
      <c r="AH603" s="12">
        <f t="shared" si="128"/>
        <v>8.0333658094289065E-3</v>
      </c>
      <c r="AI603" s="12">
        <f t="shared" si="145"/>
        <v>5584.5042689377442</v>
      </c>
      <c r="AJ603" s="42">
        <f t="shared" si="146"/>
        <v>-56.897839970488896</v>
      </c>
      <c r="AK603" s="11">
        <v>0</v>
      </c>
      <c r="AL603" s="9">
        <f t="shared" si="147"/>
        <v>-1080.3647744953789</v>
      </c>
      <c r="AM603" s="11">
        <f t="shared" si="129"/>
        <v>0</v>
      </c>
      <c r="AN603" s="9">
        <f t="shared" si="130"/>
        <v>52.431018093147095</v>
      </c>
      <c r="AO603" s="9"/>
      <c r="AP603" s="9">
        <f t="shared" si="148"/>
        <v>56.903002767787143</v>
      </c>
      <c r="AQ603" s="47">
        <f t="shared" si="149"/>
        <v>52.371884049104104</v>
      </c>
      <c r="AR603" s="15">
        <f t="shared" si="131"/>
        <v>0</v>
      </c>
      <c r="AS603" s="49"/>
      <c r="AT603" s="12">
        <f t="shared" si="132"/>
        <v>-4.1908007684417293E-3</v>
      </c>
      <c r="AU603" s="9">
        <f t="shared" si="133"/>
        <v>47.899899374464056</v>
      </c>
      <c r="AV603" s="9">
        <f t="shared" si="150"/>
        <v>43.427914699824001</v>
      </c>
      <c r="AW603" s="9">
        <f t="shared" si="151"/>
        <v>52.371884049104111</v>
      </c>
      <c r="AX603" s="16">
        <f t="shared" si="134"/>
        <v>47.899899374464056</v>
      </c>
      <c r="AY603" s="44">
        <f t="shared" si="152"/>
        <v>-4.1361080948212744E-3</v>
      </c>
      <c r="AZ603" s="49"/>
      <c r="BA603" s="12">
        <f t="shared" si="135"/>
        <v>-4.1908007684417293E-3</v>
      </c>
      <c r="BB603" s="9">
        <f t="shared" si="136"/>
        <v>66.524977921866991</v>
      </c>
      <c r="BC603" s="9">
        <f t="shared" si="153"/>
        <v>62.052993247226937</v>
      </c>
      <c r="BD603" s="9">
        <f t="shared" si="154"/>
        <v>70.996962596507046</v>
      </c>
      <c r="BE603" s="16">
        <f t="shared" si="137"/>
        <v>66.524977921866991</v>
      </c>
      <c r="BF603" s="44">
        <f t="shared" si="155"/>
        <v>-4.1361080948212744E-3</v>
      </c>
      <c r="BG603" s="49"/>
      <c r="BH603" s="12">
        <f t="shared" si="138"/>
        <v>-4.1908007684417293E-3</v>
      </c>
      <c r="BI603" s="9">
        <f t="shared" si="139"/>
        <v>67</v>
      </c>
      <c r="BJ603" s="9">
        <f t="shared" si="117"/>
        <v>62.528015325359945</v>
      </c>
      <c r="BK603" s="9"/>
      <c r="BL603" s="47">
        <f t="shared" si="144"/>
        <v>67</v>
      </c>
      <c r="BM603" s="44">
        <f t="shared" si="156"/>
        <v>-4.1361080948212744E-3</v>
      </c>
      <c r="BN603" s="11"/>
      <c r="BO603" s="9"/>
      <c r="BP603" s="11"/>
      <c r="BQ603" s="9"/>
      <c r="BR603" s="43"/>
      <c r="BS603" s="9"/>
      <c r="BT603" s="11"/>
    </row>
    <row r="604" spans="3:72" x14ac:dyDescent="0.2">
      <c r="C604" s="1">
        <v>80</v>
      </c>
      <c r="D604" s="1">
        <v>104.71</v>
      </c>
      <c r="E604" s="1">
        <v>-5103.8999999999996</v>
      </c>
      <c r="F604" s="2">
        <v>78</v>
      </c>
      <c r="G604" s="6">
        <v>3.3000000000000002E-2</v>
      </c>
      <c r="H604" s="2">
        <v>0.42199999999999999</v>
      </c>
      <c r="I604" s="2">
        <v>3500</v>
      </c>
      <c r="J604" s="3">
        <f t="shared" si="140"/>
        <v>58.333333333333336</v>
      </c>
      <c r="K604" s="3">
        <f t="shared" si="141"/>
        <v>366.52</v>
      </c>
      <c r="L604" s="1">
        <v>0.9</v>
      </c>
      <c r="M604" s="1">
        <v>0.76</v>
      </c>
      <c r="N604" s="1">
        <f t="shared" si="118"/>
        <v>0.68400000000000005</v>
      </c>
      <c r="O604" s="40">
        <f t="shared" si="119"/>
        <v>50.175438596491226</v>
      </c>
      <c r="P604" s="40">
        <f t="shared" si="142"/>
        <v>3808.3157894736842</v>
      </c>
      <c r="Q604" s="1">
        <v>11</v>
      </c>
      <c r="R604" s="1">
        <v>4</v>
      </c>
      <c r="S604" s="2">
        <v>2600</v>
      </c>
      <c r="T604" s="3">
        <f t="shared" si="120"/>
        <v>866.66666666666663</v>
      </c>
      <c r="U604" s="7">
        <v>0.20419999999999999</v>
      </c>
      <c r="V604" s="7">
        <f t="shared" si="143"/>
        <v>3.2749326455999997E-2</v>
      </c>
      <c r="W604" s="7">
        <f t="shared" si="121"/>
        <v>1.6693636134473333E-2</v>
      </c>
      <c r="X604" s="40">
        <f t="shared" si="122"/>
        <v>1081.2059482292843</v>
      </c>
      <c r="Y604" s="1">
        <v>0</v>
      </c>
      <c r="Z604" s="1">
        <v>78</v>
      </c>
      <c r="AA604" s="2">
        <v>67</v>
      </c>
      <c r="AB604" s="6">
        <f t="shared" si="123"/>
        <v>0.6511988748177826</v>
      </c>
      <c r="AC604" s="2">
        <v>347.36</v>
      </c>
      <c r="AD604" s="40">
        <f t="shared" si="124"/>
        <v>3367.0033670033663</v>
      </c>
      <c r="AE604" s="1">
        <f t="shared" si="125"/>
        <v>2.4950099800399199</v>
      </c>
      <c r="AF604" s="2">
        <f t="shared" si="126"/>
        <v>77</v>
      </c>
      <c r="AG604" s="9">
        <f t="shared" si="127"/>
        <v>192.11576846307383</v>
      </c>
      <c r="AH604" s="12">
        <f t="shared" si="128"/>
        <v>7.9298637014614242E-3</v>
      </c>
      <c r="AI604" s="12">
        <f t="shared" si="145"/>
        <v>7988.4318613526411</v>
      </c>
      <c r="AJ604" s="42">
        <f t="shared" si="146"/>
        <v>-56.781237464368338</v>
      </c>
      <c r="AK604" s="11">
        <v>0</v>
      </c>
      <c r="AL604" s="9">
        <f t="shared" si="147"/>
        <v>-1080.3756122011043</v>
      </c>
      <c r="AM604" s="11">
        <f t="shared" si="129"/>
        <v>0</v>
      </c>
      <c r="AN604" s="9">
        <f t="shared" si="130"/>
        <v>52.371884049104104</v>
      </c>
      <c r="AO604" s="9"/>
      <c r="AP604" s="9">
        <f t="shared" si="148"/>
        <v>56.786268083434237</v>
      </c>
      <c r="AQ604" s="47">
        <f t="shared" si="149"/>
        <v>52.314283408794189</v>
      </c>
      <c r="AR604" s="15">
        <f t="shared" si="131"/>
        <v>0</v>
      </c>
      <c r="AS604" s="49"/>
      <c r="AT604" s="12">
        <f t="shared" si="132"/>
        <v>-4.1361080948212744E-3</v>
      </c>
      <c r="AU604" s="9">
        <f t="shared" si="133"/>
        <v>47.899899374464056</v>
      </c>
      <c r="AV604" s="9">
        <f t="shared" si="150"/>
        <v>43.485515340133922</v>
      </c>
      <c r="AW604" s="9">
        <f t="shared" si="151"/>
        <v>52.314283408794189</v>
      </c>
      <c r="AX604" s="16">
        <f t="shared" si="134"/>
        <v>47.899899374464056</v>
      </c>
      <c r="AY604" s="44">
        <f t="shared" si="152"/>
        <v>-4.0828336558448195E-3</v>
      </c>
      <c r="AZ604" s="49"/>
      <c r="BA604" s="12">
        <f t="shared" si="135"/>
        <v>-4.1361080948212744E-3</v>
      </c>
      <c r="BB604" s="9">
        <f t="shared" si="136"/>
        <v>66.524977921866991</v>
      </c>
      <c r="BC604" s="9">
        <f t="shared" si="153"/>
        <v>62.110593887536858</v>
      </c>
      <c r="BD604" s="9">
        <f t="shared" si="154"/>
        <v>70.939361956197132</v>
      </c>
      <c r="BE604" s="16">
        <f t="shared" si="137"/>
        <v>66.524977921866991</v>
      </c>
      <c r="BF604" s="44">
        <f t="shared" si="155"/>
        <v>-4.0828336558448195E-3</v>
      </c>
      <c r="BG604" s="49"/>
      <c r="BH604" s="12">
        <f t="shared" si="138"/>
        <v>-4.1361080948212744E-3</v>
      </c>
      <c r="BI604" s="9">
        <f t="shared" si="139"/>
        <v>67</v>
      </c>
      <c r="BJ604" s="9">
        <f t="shared" si="117"/>
        <v>62.585615965669867</v>
      </c>
      <c r="BK604" s="9"/>
      <c r="BL604" s="47">
        <f t="shared" si="144"/>
        <v>67</v>
      </c>
      <c r="BM604" s="44">
        <f t="shared" si="156"/>
        <v>-4.0828336558448195E-3</v>
      </c>
      <c r="BN604" s="11"/>
      <c r="BO604" s="9"/>
      <c r="BP604" s="11"/>
      <c r="BQ604" s="9"/>
      <c r="BR604" s="43"/>
      <c r="BS604" s="9"/>
      <c r="BT604" s="11"/>
    </row>
    <row r="605" spans="3:72" x14ac:dyDescent="0.2">
      <c r="C605" s="1">
        <v>80</v>
      </c>
      <c r="D605" s="1">
        <v>104.71</v>
      </c>
      <c r="E605" s="1">
        <v>-5103.8999999999996</v>
      </c>
      <c r="F605" s="2">
        <v>78</v>
      </c>
      <c r="G605" s="6">
        <v>3.3000000000000002E-2</v>
      </c>
      <c r="H605" s="2">
        <v>0.42199999999999999</v>
      </c>
      <c r="I605" s="2">
        <v>3500</v>
      </c>
      <c r="J605" s="3">
        <f t="shared" si="140"/>
        <v>58.333333333333336</v>
      </c>
      <c r="K605" s="3">
        <f t="shared" si="141"/>
        <v>366.52</v>
      </c>
      <c r="L605" s="1">
        <v>0.9</v>
      </c>
      <c r="M605" s="1">
        <v>0.76</v>
      </c>
      <c r="N605" s="1">
        <f t="shared" si="118"/>
        <v>0.68400000000000005</v>
      </c>
      <c r="O605" s="40">
        <f t="shared" si="119"/>
        <v>50.175438596491226</v>
      </c>
      <c r="P605" s="40">
        <f t="shared" si="142"/>
        <v>3808.3157894736842</v>
      </c>
      <c r="Q605" s="1">
        <v>11</v>
      </c>
      <c r="R605" s="1">
        <v>4</v>
      </c>
      <c r="S605" s="2">
        <v>2600</v>
      </c>
      <c r="T605" s="3">
        <f t="shared" si="120"/>
        <v>866.66666666666663</v>
      </c>
      <c r="U605" s="7">
        <v>0.20419999999999999</v>
      </c>
      <c r="V605" s="7">
        <f t="shared" si="143"/>
        <v>3.2749326455999997E-2</v>
      </c>
      <c r="W605" s="7">
        <f t="shared" si="121"/>
        <v>1.6693636134473333E-2</v>
      </c>
      <c r="X605" s="40">
        <f t="shared" si="122"/>
        <v>1081.2059482292843</v>
      </c>
      <c r="Y605" s="1">
        <v>0</v>
      </c>
      <c r="Z605" s="1">
        <v>78</v>
      </c>
      <c r="AA605" s="2">
        <v>67</v>
      </c>
      <c r="AB605" s="6">
        <f t="shared" si="123"/>
        <v>0.6511988748177826</v>
      </c>
      <c r="AC605" s="2">
        <v>347.36</v>
      </c>
      <c r="AD605" s="40">
        <f t="shared" si="124"/>
        <v>3367.0033670033663</v>
      </c>
      <c r="AE605" s="1">
        <f t="shared" si="125"/>
        <v>2.4950099800399199</v>
      </c>
      <c r="AF605" s="2">
        <f t="shared" si="126"/>
        <v>78</v>
      </c>
      <c r="AG605" s="9">
        <f t="shared" si="127"/>
        <v>194.61077844311376</v>
      </c>
      <c r="AH605" s="12">
        <f t="shared" si="128"/>
        <v>7.8289947163275586E-3</v>
      </c>
      <c r="AI605" s="12">
        <f t="shared" si="145"/>
        <v>10330.462697606767</v>
      </c>
      <c r="AJ605" s="42">
        <f t="shared" si="146"/>
        <v>-56.667637624599898</v>
      </c>
      <c r="AK605" s="11">
        <v>0</v>
      </c>
      <c r="AL605" s="9">
        <f t="shared" si="147"/>
        <v>-1080.3861741925377</v>
      </c>
      <c r="AM605" s="11">
        <f t="shared" si="129"/>
        <v>0</v>
      </c>
      <c r="AN605" s="9">
        <f t="shared" si="130"/>
        <v>52.314283408794189</v>
      </c>
      <c r="AO605" s="9"/>
      <c r="AP605" s="9">
        <f t="shared" si="148"/>
        <v>56.672541077261364</v>
      </c>
      <c r="AQ605" s="47">
        <f t="shared" si="149"/>
        <v>52.258157042931231</v>
      </c>
      <c r="AR605" s="15">
        <f t="shared" si="131"/>
        <v>0</v>
      </c>
      <c r="AS605" s="49"/>
      <c r="AT605" s="12">
        <f t="shared" si="132"/>
        <v>-4.0828336558448195E-3</v>
      </c>
      <c r="AU605" s="9">
        <f t="shared" si="133"/>
        <v>47.899899374464056</v>
      </c>
      <c r="AV605" s="9">
        <f t="shared" si="150"/>
        <v>43.541641705996881</v>
      </c>
      <c r="AW605" s="9">
        <f t="shared" si="151"/>
        <v>52.258157042931231</v>
      </c>
      <c r="AX605" s="16">
        <f t="shared" si="134"/>
        <v>47.899899374464056</v>
      </c>
      <c r="AY605" s="44">
        <f t="shared" si="152"/>
        <v>-4.0309227632393191E-3</v>
      </c>
      <c r="AZ605" s="49"/>
      <c r="BA605" s="12">
        <f t="shared" si="135"/>
        <v>-4.0828336558448195E-3</v>
      </c>
      <c r="BB605" s="9">
        <f t="shared" si="136"/>
        <v>66.524977921866991</v>
      </c>
      <c r="BC605" s="9">
        <f t="shared" si="153"/>
        <v>62.166720253399816</v>
      </c>
      <c r="BD605" s="9">
        <f t="shared" si="154"/>
        <v>70.883235590334166</v>
      </c>
      <c r="BE605" s="16">
        <f t="shared" si="137"/>
        <v>66.524977921866991</v>
      </c>
      <c r="BF605" s="44">
        <f t="shared" si="155"/>
        <v>-4.0309227632393191E-3</v>
      </c>
      <c r="BG605" s="49"/>
      <c r="BH605" s="12">
        <f t="shared" si="138"/>
        <v>-4.0828336558448195E-3</v>
      </c>
      <c r="BI605" s="9">
        <f t="shared" si="139"/>
        <v>67</v>
      </c>
      <c r="BJ605" s="9">
        <f t="shared" si="117"/>
        <v>62.641742331532825</v>
      </c>
      <c r="BK605" s="9"/>
      <c r="BL605" s="47">
        <f t="shared" si="144"/>
        <v>67</v>
      </c>
      <c r="BM605" s="44">
        <f t="shared" si="156"/>
        <v>-4.0309227632393191E-3</v>
      </c>
      <c r="BN605" s="11"/>
      <c r="BO605" s="9"/>
      <c r="BP605" s="11"/>
      <c r="BQ605" s="9"/>
      <c r="BR605" s="43"/>
      <c r="BS605" s="9"/>
      <c r="BT605" s="11"/>
    </row>
    <row r="606" spans="3:72" x14ac:dyDescent="0.2">
      <c r="C606" s="1">
        <v>80</v>
      </c>
      <c r="D606" s="1">
        <v>104.71</v>
      </c>
      <c r="E606" s="1">
        <v>-5103.8999999999996</v>
      </c>
      <c r="F606" s="2">
        <v>78</v>
      </c>
      <c r="G606" s="6">
        <v>3.3000000000000002E-2</v>
      </c>
      <c r="H606" s="2">
        <v>0.42199999999999999</v>
      </c>
      <c r="I606" s="2">
        <v>3500</v>
      </c>
      <c r="J606" s="3">
        <f t="shared" si="140"/>
        <v>58.333333333333336</v>
      </c>
      <c r="K606" s="3">
        <f t="shared" si="141"/>
        <v>366.52</v>
      </c>
      <c r="L606" s="1">
        <v>0.9</v>
      </c>
      <c r="M606" s="1">
        <v>0.76</v>
      </c>
      <c r="N606" s="1">
        <f t="shared" si="118"/>
        <v>0.68400000000000005</v>
      </c>
      <c r="O606" s="40">
        <f t="shared" si="119"/>
        <v>50.175438596491226</v>
      </c>
      <c r="P606" s="40">
        <f t="shared" si="142"/>
        <v>3808.3157894736842</v>
      </c>
      <c r="Q606" s="1">
        <v>11</v>
      </c>
      <c r="R606" s="1">
        <v>4</v>
      </c>
      <c r="S606" s="2">
        <v>2600</v>
      </c>
      <c r="T606" s="3">
        <f t="shared" si="120"/>
        <v>866.66666666666663</v>
      </c>
      <c r="U606" s="7">
        <v>0.20419999999999999</v>
      </c>
      <c r="V606" s="7">
        <f t="shared" si="143"/>
        <v>3.2749326455999997E-2</v>
      </c>
      <c r="W606" s="7">
        <f t="shared" si="121"/>
        <v>1.6693636134473333E-2</v>
      </c>
      <c r="X606" s="40">
        <f t="shared" si="122"/>
        <v>1081.2059482292843</v>
      </c>
      <c r="Y606" s="1">
        <v>0</v>
      </c>
      <c r="Z606" s="1">
        <v>78</v>
      </c>
      <c r="AA606" s="2">
        <v>67</v>
      </c>
      <c r="AB606" s="6">
        <f t="shared" si="123"/>
        <v>0.6511988748177826</v>
      </c>
      <c r="AC606" s="2">
        <v>347.36</v>
      </c>
      <c r="AD606" s="40">
        <f t="shared" si="124"/>
        <v>3367.0033670033663</v>
      </c>
      <c r="AE606" s="1">
        <f t="shared" si="125"/>
        <v>2.4950099800399199</v>
      </c>
      <c r="AF606" s="2">
        <f t="shared" si="126"/>
        <v>79</v>
      </c>
      <c r="AG606" s="9">
        <f t="shared" si="127"/>
        <v>197.10578842315368</v>
      </c>
      <c r="AH606" s="12">
        <f t="shared" si="128"/>
        <v>7.7306596350251375E-3</v>
      </c>
      <c r="AI606" s="12">
        <f t="shared" si="145"/>
        <v>12612.966952125076</v>
      </c>
      <c r="AJ606" s="42">
        <f t="shared" si="146"/>
        <v>-56.55692545368457</v>
      </c>
      <c r="AK606" s="11">
        <v>0</v>
      </c>
      <c r="AL606" s="9">
        <f t="shared" si="147"/>
        <v>-1080.3964708589008</v>
      </c>
      <c r="AM606" s="11">
        <f t="shared" si="129"/>
        <v>0</v>
      </c>
      <c r="AN606" s="9">
        <f t="shared" si="130"/>
        <v>52.258157042931231</v>
      </c>
      <c r="AO606" s="9"/>
      <c r="AP606" s="9">
        <f t="shared" si="148"/>
        <v>56.561706501555982</v>
      </c>
      <c r="AQ606" s="47">
        <f t="shared" si="149"/>
        <v>52.203448833088807</v>
      </c>
      <c r="AR606" s="15">
        <f t="shared" si="131"/>
        <v>0</v>
      </c>
      <c r="AS606" s="49"/>
      <c r="AT606" s="12">
        <f t="shared" si="132"/>
        <v>-4.0309227632393191E-3</v>
      </c>
      <c r="AU606" s="9">
        <f t="shared" si="133"/>
        <v>47.899899374464056</v>
      </c>
      <c r="AV606" s="9">
        <f t="shared" si="150"/>
        <v>43.596349915839305</v>
      </c>
      <c r="AW606" s="9">
        <f t="shared" si="151"/>
        <v>52.203448833088807</v>
      </c>
      <c r="AX606" s="16">
        <f t="shared" si="134"/>
        <v>47.899899374464056</v>
      </c>
      <c r="AY606" s="44">
        <f t="shared" si="152"/>
        <v>-3.9803235134552965E-3</v>
      </c>
      <c r="AZ606" s="49"/>
      <c r="BA606" s="12">
        <f t="shared" si="135"/>
        <v>-4.0309227632393191E-3</v>
      </c>
      <c r="BB606" s="9">
        <f t="shared" si="136"/>
        <v>66.524977921866991</v>
      </c>
      <c r="BC606" s="9">
        <f t="shared" si="153"/>
        <v>62.221428463242241</v>
      </c>
      <c r="BD606" s="9">
        <f t="shared" si="154"/>
        <v>70.828527380491735</v>
      </c>
      <c r="BE606" s="16">
        <f t="shared" si="137"/>
        <v>66.524977921866991</v>
      </c>
      <c r="BF606" s="44">
        <f t="shared" si="155"/>
        <v>-3.9803235134552965E-3</v>
      </c>
      <c r="BG606" s="49"/>
      <c r="BH606" s="12">
        <f t="shared" si="138"/>
        <v>-4.0309227632393191E-3</v>
      </c>
      <c r="BI606" s="9">
        <f t="shared" si="139"/>
        <v>67</v>
      </c>
      <c r="BJ606" s="9">
        <f t="shared" si="117"/>
        <v>62.696450541375249</v>
      </c>
      <c r="BK606" s="9"/>
      <c r="BL606" s="47">
        <f t="shared" si="144"/>
        <v>67</v>
      </c>
      <c r="BM606" s="44">
        <f t="shared" si="156"/>
        <v>-3.9803235134552965E-3</v>
      </c>
      <c r="BN606" s="11"/>
      <c r="BO606" s="9"/>
      <c r="BP606" s="11"/>
      <c r="BQ606" s="9"/>
      <c r="BR606" s="43"/>
      <c r="BS606" s="9"/>
      <c r="BT606" s="11"/>
    </row>
    <row r="607" spans="3:72" x14ac:dyDescent="0.2">
      <c r="C607" s="1">
        <v>80</v>
      </c>
      <c r="D607" s="1">
        <v>104.71</v>
      </c>
      <c r="E607" s="1">
        <v>-5103.8999999999996</v>
      </c>
      <c r="F607" s="2">
        <v>78</v>
      </c>
      <c r="G607" s="6">
        <v>3.3000000000000002E-2</v>
      </c>
      <c r="H607" s="2">
        <v>0.42199999999999999</v>
      </c>
      <c r="I607" s="2">
        <v>3500</v>
      </c>
      <c r="J607" s="3">
        <f t="shared" si="140"/>
        <v>58.333333333333336</v>
      </c>
      <c r="K607" s="3">
        <f t="shared" si="141"/>
        <v>366.52</v>
      </c>
      <c r="L607" s="1">
        <v>0.9</v>
      </c>
      <c r="M607" s="1">
        <v>0.76</v>
      </c>
      <c r="N607" s="1">
        <f t="shared" si="118"/>
        <v>0.68400000000000005</v>
      </c>
      <c r="O607" s="40">
        <f t="shared" si="119"/>
        <v>50.175438596491226</v>
      </c>
      <c r="P607" s="40">
        <f t="shared" si="142"/>
        <v>3808.3157894736842</v>
      </c>
      <c r="Q607" s="1">
        <v>11</v>
      </c>
      <c r="R607" s="1">
        <v>4</v>
      </c>
      <c r="S607" s="2">
        <v>2600</v>
      </c>
      <c r="T607" s="3">
        <f t="shared" si="120"/>
        <v>866.66666666666663</v>
      </c>
      <c r="U607" s="7">
        <v>0.20419999999999999</v>
      </c>
      <c r="V607" s="7">
        <f t="shared" si="143"/>
        <v>3.2749326455999997E-2</v>
      </c>
      <c r="W607" s="7">
        <f t="shared" si="121"/>
        <v>1.6693636134473333E-2</v>
      </c>
      <c r="X607" s="40">
        <f t="shared" si="122"/>
        <v>1081.2059482292843</v>
      </c>
      <c r="Y607" s="1">
        <v>0</v>
      </c>
      <c r="Z607" s="1">
        <v>78</v>
      </c>
      <c r="AA607" s="2">
        <v>67</v>
      </c>
      <c r="AB607" s="6">
        <f t="shared" si="123"/>
        <v>0.6511988748177826</v>
      </c>
      <c r="AC607" s="2">
        <v>347.36</v>
      </c>
      <c r="AD607" s="40">
        <f t="shared" si="124"/>
        <v>3367.0033670033663</v>
      </c>
      <c r="AE607" s="1">
        <f t="shared" si="125"/>
        <v>2.4950099800399199</v>
      </c>
      <c r="AF607" s="2">
        <f t="shared" si="126"/>
        <v>80</v>
      </c>
      <c r="AG607" s="9">
        <f t="shared" si="127"/>
        <v>199.60079840319361</v>
      </c>
      <c r="AH607" s="12">
        <f t="shared" si="128"/>
        <v>7.6347641616264141E-3</v>
      </c>
      <c r="AI607" s="12">
        <f t="shared" si="145"/>
        <v>14838.194937302964</v>
      </c>
      <c r="AJ607" s="42">
        <f t="shared" si="146"/>
        <v>-56.448991770725883</v>
      </c>
      <c r="AK607" s="11">
        <v>0</v>
      </c>
      <c r="AL607" s="9">
        <f t="shared" si="147"/>
        <v>-1080.4065120739203</v>
      </c>
      <c r="AM607" s="11">
        <f t="shared" si="129"/>
        <v>0</v>
      </c>
      <c r="AN607" s="9">
        <f t="shared" si="130"/>
        <v>52.203448833088807</v>
      </c>
      <c r="AO607" s="9"/>
      <c r="AP607" s="9">
        <f t="shared" si="148"/>
        <v>56.453654940630173</v>
      </c>
      <c r="AQ607" s="47">
        <f t="shared" si="149"/>
        <v>52.150105482005422</v>
      </c>
      <c r="AR607" s="15">
        <f t="shared" si="131"/>
        <v>0</v>
      </c>
      <c r="AS607" s="49"/>
      <c r="AT607" s="12">
        <f t="shared" si="132"/>
        <v>-3.9803235134552965E-3</v>
      </c>
      <c r="AU607" s="9">
        <f t="shared" si="133"/>
        <v>47.899899374464056</v>
      </c>
      <c r="AV607" s="9">
        <f t="shared" si="150"/>
        <v>43.649693266922689</v>
      </c>
      <c r="AW607" s="9">
        <f t="shared" si="151"/>
        <v>52.150105482005422</v>
      </c>
      <c r="AX607" s="16">
        <f t="shared" si="134"/>
        <v>47.899899374464056</v>
      </c>
      <c r="AY607" s="44">
        <f t="shared" si="152"/>
        <v>-3.9309866122194627E-3</v>
      </c>
      <c r="AZ607" s="49"/>
      <c r="BA607" s="12">
        <f t="shared" si="135"/>
        <v>-3.9803235134552965E-3</v>
      </c>
      <c r="BB607" s="9">
        <f t="shared" si="136"/>
        <v>66.524977921866991</v>
      </c>
      <c r="BC607" s="9">
        <f t="shared" si="153"/>
        <v>62.274771814325625</v>
      </c>
      <c r="BD607" s="9">
        <f t="shared" si="154"/>
        <v>70.775184029408351</v>
      </c>
      <c r="BE607" s="16">
        <f t="shared" si="137"/>
        <v>66.524977921866991</v>
      </c>
      <c r="BF607" s="44">
        <f t="shared" si="155"/>
        <v>-3.9309866122194627E-3</v>
      </c>
      <c r="BG607" s="49"/>
      <c r="BH607" s="12">
        <f t="shared" si="138"/>
        <v>-3.9803235134552965E-3</v>
      </c>
      <c r="BI607" s="9">
        <f t="shared" si="139"/>
        <v>67</v>
      </c>
      <c r="BJ607" s="9">
        <f t="shared" si="117"/>
        <v>62.749793892458634</v>
      </c>
      <c r="BK607" s="9"/>
      <c r="BL607" s="47">
        <f t="shared" si="144"/>
        <v>67</v>
      </c>
      <c r="BM607" s="44">
        <f t="shared" si="156"/>
        <v>-3.9309866122194627E-3</v>
      </c>
      <c r="BN607" s="11"/>
      <c r="BO607" s="9"/>
      <c r="BP607" s="11"/>
      <c r="BQ607" s="9"/>
      <c r="BR607" s="43"/>
      <c r="BS607" s="9"/>
      <c r="BT607" s="11"/>
    </row>
    <row r="608" spans="3:72" x14ac:dyDescent="0.2">
      <c r="C608" s="1">
        <v>80</v>
      </c>
      <c r="D608" s="1">
        <v>104.71</v>
      </c>
      <c r="E608" s="1">
        <v>-5103.8999999999996</v>
      </c>
      <c r="F608" s="2">
        <v>78</v>
      </c>
      <c r="G608" s="6">
        <v>3.3000000000000002E-2</v>
      </c>
      <c r="H608" s="2">
        <v>0.42199999999999999</v>
      </c>
      <c r="I608" s="2">
        <v>3500</v>
      </c>
      <c r="J608" s="3">
        <f t="shared" si="140"/>
        <v>58.333333333333336</v>
      </c>
      <c r="K608" s="3">
        <f t="shared" si="141"/>
        <v>366.52</v>
      </c>
      <c r="L608" s="1">
        <v>0.9</v>
      </c>
      <c r="M608" s="1">
        <v>0.76</v>
      </c>
      <c r="N608" s="1">
        <f t="shared" si="118"/>
        <v>0.68400000000000005</v>
      </c>
      <c r="O608" s="40">
        <f t="shared" si="119"/>
        <v>50.175438596491226</v>
      </c>
      <c r="P608" s="40">
        <f t="shared" si="142"/>
        <v>3808.3157894736842</v>
      </c>
      <c r="Q608" s="1">
        <v>11</v>
      </c>
      <c r="R608" s="1">
        <v>4</v>
      </c>
      <c r="S608" s="2">
        <v>2600</v>
      </c>
      <c r="T608" s="3">
        <f t="shared" si="120"/>
        <v>866.66666666666663</v>
      </c>
      <c r="U608" s="7">
        <v>0.20419999999999999</v>
      </c>
      <c r="V608" s="7">
        <f t="shared" si="143"/>
        <v>3.2749326455999997E-2</v>
      </c>
      <c r="W608" s="7">
        <f t="shared" si="121"/>
        <v>1.6693636134473333E-2</v>
      </c>
      <c r="X608" s="40">
        <f t="shared" si="122"/>
        <v>1081.2059482292843</v>
      </c>
      <c r="Y608" s="1">
        <v>0</v>
      </c>
      <c r="Z608" s="1">
        <v>78</v>
      </c>
      <c r="AA608" s="2">
        <v>67</v>
      </c>
      <c r="AB608" s="6">
        <f t="shared" si="123"/>
        <v>0.6511988748177826</v>
      </c>
      <c r="AC608" s="2">
        <v>347.36</v>
      </c>
      <c r="AD608" s="40">
        <f t="shared" si="124"/>
        <v>3367.0033670033663</v>
      </c>
      <c r="AE608" s="1">
        <f t="shared" si="125"/>
        <v>2.4950099800399199</v>
      </c>
      <c r="AF608" s="2">
        <f t="shared" si="126"/>
        <v>81</v>
      </c>
      <c r="AG608" s="9">
        <f t="shared" si="127"/>
        <v>202.0958083832335</v>
      </c>
      <c r="AH608" s="12">
        <f t="shared" si="128"/>
        <v>7.5412186216763082E-3</v>
      </c>
      <c r="AI608" s="12">
        <f t="shared" si="145"/>
        <v>17008.284604373621</v>
      </c>
      <c r="AJ608" s="42">
        <f t="shared" si="146"/>
        <v>-56.343732847358723</v>
      </c>
      <c r="AK608" s="11">
        <v>0</v>
      </c>
      <c r="AL608" s="9">
        <f t="shared" si="147"/>
        <v>-1080.4163072274087</v>
      </c>
      <c r="AM608" s="11">
        <f t="shared" si="129"/>
        <v>0</v>
      </c>
      <c r="AN608" s="9">
        <f t="shared" si="130"/>
        <v>52.150105482005422</v>
      </c>
      <c r="AO608" s="9"/>
      <c r="AP608" s="9">
        <f t="shared" si="148"/>
        <v>56.348282445622715</v>
      </c>
      <c r="AQ608" s="47">
        <f t="shared" si="149"/>
        <v>52.098076338081356</v>
      </c>
      <c r="AR608" s="15">
        <f t="shared" si="131"/>
        <v>0</v>
      </c>
      <c r="AS608" s="49"/>
      <c r="AT608" s="12">
        <f t="shared" si="132"/>
        <v>-3.9309866122194627E-3</v>
      </c>
      <c r="AU608" s="9">
        <f t="shared" si="133"/>
        <v>47.899899374464056</v>
      </c>
      <c r="AV608" s="9">
        <f t="shared" si="150"/>
        <v>43.701722410846756</v>
      </c>
      <c r="AW608" s="9">
        <f t="shared" si="151"/>
        <v>52.098076338081356</v>
      </c>
      <c r="AX608" s="16">
        <f t="shared" si="134"/>
        <v>47.899899374464056</v>
      </c>
      <c r="AY608" s="44">
        <f t="shared" si="152"/>
        <v>-3.8828652122130389E-3</v>
      </c>
      <c r="AZ608" s="49"/>
      <c r="BA608" s="12">
        <f t="shared" si="135"/>
        <v>-3.9309866122194627E-3</v>
      </c>
      <c r="BB608" s="9">
        <f t="shared" si="136"/>
        <v>66.524977921866991</v>
      </c>
      <c r="BC608" s="9">
        <f t="shared" si="153"/>
        <v>62.326800958249692</v>
      </c>
      <c r="BD608" s="9">
        <f t="shared" si="154"/>
        <v>70.723154885484291</v>
      </c>
      <c r="BE608" s="16">
        <f t="shared" si="137"/>
        <v>66.524977921866991</v>
      </c>
      <c r="BF608" s="44">
        <f t="shared" si="155"/>
        <v>-3.8828652122130389E-3</v>
      </c>
      <c r="BG608" s="49"/>
      <c r="BH608" s="12">
        <f t="shared" si="138"/>
        <v>-3.9309866122194627E-3</v>
      </c>
      <c r="BI608" s="9">
        <f t="shared" si="139"/>
        <v>67</v>
      </c>
      <c r="BJ608" s="9">
        <f t="shared" si="117"/>
        <v>62.8018230363827</v>
      </c>
      <c r="BK608" s="9"/>
      <c r="BL608" s="47">
        <f t="shared" si="144"/>
        <v>67</v>
      </c>
      <c r="BM608" s="44">
        <f t="shared" si="156"/>
        <v>-3.8828652122130389E-3</v>
      </c>
      <c r="BN608" s="11"/>
      <c r="BO608" s="9"/>
      <c r="BP608" s="11"/>
      <c r="BQ608" s="9"/>
      <c r="BR608" s="43"/>
      <c r="BS608" s="9"/>
      <c r="BT608" s="11"/>
    </row>
    <row r="609" spans="3:72" x14ac:dyDescent="0.2">
      <c r="C609" s="1">
        <v>80</v>
      </c>
      <c r="D609" s="1">
        <v>104.71</v>
      </c>
      <c r="E609" s="1">
        <v>-5103.8999999999996</v>
      </c>
      <c r="F609" s="2">
        <v>78</v>
      </c>
      <c r="G609" s="6">
        <v>3.3000000000000002E-2</v>
      </c>
      <c r="H609" s="2">
        <v>0.42199999999999999</v>
      </c>
      <c r="I609" s="2">
        <v>3500</v>
      </c>
      <c r="J609" s="3">
        <f t="shared" si="140"/>
        <v>58.333333333333336</v>
      </c>
      <c r="K609" s="3">
        <f t="shared" si="141"/>
        <v>366.52</v>
      </c>
      <c r="L609" s="1">
        <v>0.9</v>
      </c>
      <c r="M609" s="1">
        <v>0.76</v>
      </c>
      <c r="N609" s="1">
        <f t="shared" si="118"/>
        <v>0.68400000000000005</v>
      </c>
      <c r="O609" s="40">
        <f t="shared" si="119"/>
        <v>50.175438596491226</v>
      </c>
      <c r="P609" s="40">
        <f t="shared" si="142"/>
        <v>3808.3157894736842</v>
      </c>
      <c r="Q609" s="1">
        <v>11</v>
      </c>
      <c r="R609" s="1">
        <v>4</v>
      </c>
      <c r="S609" s="2">
        <v>2600</v>
      </c>
      <c r="T609" s="3">
        <f t="shared" si="120"/>
        <v>866.66666666666663</v>
      </c>
      <c r="U609" s="7">
        <v>0.20419999999999999</v>
      </c>
      <c r="V609" s="7">
        <f t="shared" si="143"/>
        <v>3.2749326455999997E-2</v>
      </c>
      <c r="W609" s="7">
        <f t="shared" si="121"/>
        <v>1.6693636134473333E-2</v>
      </c>
      <c r="X609" s="40">
        <f t="shared" si="122"/>
        <v>1081.2059482292843</v>
      </c>
      <c r="Y609" s="1">
        <v>0</v>
      </c>
      <c r="Z609" s="1">
        <v>78</v>
      </c>
      <c r="AA609" s="2">
        <v>67</v>
      </c>
      <c r="AB609" s="6">
        <f t="shared" si="123"/>
        <v>0.6511988748177826</v>
      </c>
      <c r="AC609" s="2">
        <v>347.36</v>
      </c>
      <c r="AD609" s="40">
        <f t="shared" si="124"/>
        <v>3367.0033670033663</v>
      </c>
      <c r="AE609" s="1">
        <f t="shared" si="125"/>
        <v>2.4950099800399199</v>
      </c>
      <c r="AF609" s="2">
        <f t="shared" si="126"/>
        <v>82</v>
      </c>
      <c r="AG609" s="9">
        <f t="shared" si="127"/>
        <v>204.59081836327343</v>
      </c>
      <c r="AH609" s="12">
        <f t="shared" si="128"/>
        <v>7.4499376824946652E-3</v>
      </c>
      <c r="AI609" s="12">
        <f t="shared" si="145"/>
        <v>19125.268486822955</v>
      </c>
      <c r="AJ609" s="42">
        <f t="shared" si="146"/>
        <v>-56.241050070741032</v>
      </c>
      <c r="AK609" s="11">
        <v>0</v>
      </c>
      <c r="AL609" s="9">
        <f t="shared" si="147"/>
        <v>-1080.4258652545502</v>
      </c>
      <c r="AM609" s="11">
        <f t="shared" si="129"/>
        <v>0</v>
      </c>
      <c r="AN609" s="9">
        <f t="shared" si="130"/>
        <v>52.098076338081356</v>
      </c>
      <c r="AO609" s="9"/>
      <c r="AP609" s="9">
        <f t="shared" si="148"/>
        <v>56.245490196458874</v>
      </c>
      <c r="AQ609" s="47">
        <f t="shared" si="149"/>
        <v>52.047313232841574</v>
      </c>
      <c r="AR609" s="15">
        <f t="shared" si="131"/>
        <v>0</v>
      </c>
      <c r="AS609" s="49"/>
      <c r="AT609" s="12">
        <f t="shared" si="132"/>
        <v>-3.8828652122130389E-3</v>
      </c>
      <c r="AU609" s="9">
        <f t="shared" si="133"/>
        <v>47.899899374464056</v>
      </c>
      <c r="AV609" s="9">
        <f t="shared" si="150"/>
        <v>43.752485516086537</v>
      </c>
      <c r="AW609" s="9">
        <f t="shared" si="151"/>
        <v>52.047313232841574</v>
      </c>
      <c r="AX609" s="16">
        <f t="shared" si="134"/>
        <v>47.899899374464056</v>
      </c>
      <c r="AY609" s="44">
        <f t="shared" si="152"/>
        <v>-3.8359147627423183E-3</v>
      </c>
      <c r="AZ609" s="49"/>
      <c r="BA609" s="12">
        <f t="shared" si="135"/>
        <v>-3.8828652122130389E-3</v>
      </c>
      <c r="BB609" s="9">
        <f t="shared" si="136"/>
        <v>66.524977921866991</v>
      </c>
      <c r="BC609" s="9">
        <f t="shared" si="153"/>
        <v>62.377564063489473</v>
      </c>
      <c r="BD609" s="9">
        <f t="shared" si="154"/>
        <v>70.67239178024451</v>
      </c>
      <c r="BE609" s="16">
        <f t="shared" si="137"/>
        <v>66.524977921866991</v>
      </c>
      <c r="BF609" s="44">
        <f t="shared" si="155"/>
        <v>-3.8359147627423183E-3</v>
      </c>
      <c r="BG609" s="49"/>
      <c r="BH609" s="12">
        <f t="shared" si="138"/>
        <v>-3.8828652122130389E-3</v>
      </c>
      <c r="BI609" s="9">
        <f t="shared" si="139"/>
        <v>67</v>
      </c>
      <c r="BJ609" s="9">
        <f t="shared" si="117"/>
        <v>62.852586141622481</v>
      </c>
      <c r="BK609" s="9"/>
      <c r="BL609" s="47">
        <f t="shared" si="144"/>
        <v>67</v>
      </c>
      <c r="BM609" s="44">
        <f t="shared" si="156"/>
        <v>-3.8359147627423183E-3</v>
      </c>
      <c r="BN609" s="11"/>
      <c r="BO609" s="9"/>
      <c r="BP609" s="11"/>
      <c r="BQ609" s="9"/>
      <c r="BR609" s="43"/>
      <c r="BS609" s="9"/>
      <c r="BT609" s="11"/>
    </row>
    <row r="610" spans="3:72" x14ac:dyDescent="0.2">
      <c r="C610" s="1">
        <v>80</v>
      </c>
      <c r="D610" s="1">
        <v>104.71</v>
      </c>
      <c r="E610" s="1">
        <v>-5103.8999999999996</v>
      </c>
      <c r="F610" s="2">
        <v>78</v>
      </c>
      <c r="G610" s="6">
        <v>3.3000000000000002E-2</v>
      </c>
      <c r="H610" s="2">
        <v>0.42199999999999999</v>
      </c>
      <c r="I610" s="2">
        <v>3500</v>
      </c>
      <c r="J610" s="3">
        <f t="shared" si="140"/>
        <v>58.333333333333336</v>
      </c>
      <c r="K610" s="3">
        <f t="shared" si="141"/>
        <v>366.52</v>
      </c>
      <c r="L610" s="1">
        <v>0.9</v>
      </c>
      <c r="M610" s="1">
        <v>0.76</v>
      </c>
      <c r="N610" s="1">
        <f t="shared" si="118"/>
        <v>0.68400000000000005</v>
      </c>
      <c r="O610" s="40">
        <f t="shared" si="119"/>
        <v>50.175438596491226</v>
      </c>
      <c r="P610" s="40">
        <f t="shared" si="142"/>
        <v>3808.3157894736842</v>
      </c>
      <c r="Q610" s="1">
        <v>11</v>
      </c>
      <c r="R610" s="1">
        <v>4</v>
      </c>
      <c r="S610" s="2">
        <v>2600</v>
      </c>
      <c r="T610" s="3">
        <f t="shared" si="120"/>
        <v>866.66666666666663</v>
      </c>
      <c r="U610" s="7">
        <v>0.20419999999999999</v>
      </c>
      <c r="V610" s="7">
        <f t="shared" si="143"/>
        <v>3.2749326455999997E-2</v>
      </c>
      <c r="W610" s="7">
        <f t="shared" si="121"/>
        <v>1.6693636134473333E-2</v>
      </c>
      <c r="X610" s="40">
        <f t="shared" si="122"/>
        <v>1081.2059482292843</v>
      </c>
      <c r="Y610" s="1">
        <v>0</v>
      </c>
      <c r="Z610" s="1">
        <v>78</v>
      </c>
      <c r="AA610" s="2">
        <v>67</v>
      </c>
      <c r="AB610" s="6">
        <f t="shared" si="123"/>
        <v>0.6511988748177826</v>
      </c>
      <c r="AC610" s="2">
        <v>347.36</v>
      </c>
      <c r="AD610" s="40">
        <f t="shared" si="124"/>
        <v>3367.0033670033663</v>
      </c>
      <c r="AE610" s="1">
        <f t="shared" si="125"/>
        <v>2.4950099800399199</v>
      </c>
      <c r="AF610" s="2">
        <f t="shared" si="126"/>
        <v>83</v>
      </c>
      <c r="AG610" s="9">
        <f t="shared" si="127"/>
        <v>207.08582834331335</v>
      </c>
      <c r="AH610" s="12">
        <f t="shared" si="128"/>
        <v>7.3608400935487968E-3</v>
      </c>
      <c r="AI610" s="12">
        <f t="shared" si="145"/>
        <v>21191.080134186428</v>
      </c>
      <c r="AJ610" s="42">
        <f t="shared" si="146"/>
        <v>-56.140849631285896</v>
      </c>
      <c r="AK610" s="11">
        <v>0</v>
      </c>
      <c r="AL610" s="9">
        <f t="shared" si="147"/>
        <v>-1080.4351946630889</v>
      </c>
      <c r="AM610" s="11">
        <f t="shared" si="129"/>
        <v>0</v>
      </c>
      <c r="AN610" s="9">
        <f t="shared" si="130"/>
        <v>52.047313232841574</v>
      </c>
      <c r="AO610" s="9"/>
      <c r="AP610" s="9">
        <f t="shared" si="148"/>
        <v>56.14518418863652</v>
      </c>
      <c r="AQ610" s="47">
        <f t="shared" si="149"/>
        <v>51.997770330259002</v>
      </c>
      <c r="AR610" s="15">
        <f t="shared" si="131"/>
        <v>0</v>
      </c>
      <c r="AS610" s="49"/>
      <c r="AT610" s="12">
        <f t="shared" si="132"/>
        <v>-3.8359147627423183E-3</v>
      </c>
      <c r="AU610" s="9">
        <f t="shared" si="133"/>
        <v>47.899899374464056</v>
      </c>
      <c r="AV610" s="9">
        <f t="shared" si="150"/>
        <v>43.80202841866911</v>
      </c>
      <c r="AW610" s="9">
        <f t="shared" si="151"/>
        <v>51.997770330259002</v>
      </c>
      <c r="AX610" s="16">
        <f t="shared" si="134"/>
        <v>47.899899374464056</v>
      </c>
      <c r="AY610" s="44">
        <f t="shared" si="152"/>
        <v>-3.7900928703787865E-3</v>
      </c>
      <c r="AZ610" s="49"/>
      <c r="BA610" s="12">
        <f t="shared" si="135"/>
        <v>-3.8359147627423183E-3</v>
      </c>
      <c r="BB610" s="9">
        <f t="shared" si="136"/>
        <v>66.524977921866991</v>
      </c>
      <c r="BC610" s="9">
        <f t="shared" si="153"/>
        <v>62.427106966072046</v>
      </c>
      <c r="BD610" s="9">
        <f t="shared" si="154"/>
        <v>70.622848877661937</v>
      </c>
      <c r="BE610" s="16">
        <f t="shared" si="137"/>
        <v>66.524977921866991</v>
      </c>
      <c r="BF610" s="44">
        <f t="shared" si="155"/>
        <v>-3.7900928703787865E-3</v>
      </c>
      <c r="BG610" s="49"/>
      <c r="BH610" s="12">
        <f t="shared" si="138"/>
        <v>-3.8359147627423183E-3</v>
      </c>
      <c r="BI610" s="9">
        <f t="shared" si="139"/>
        <v>67</v>
      </c>
      <c r="BJ610" s="9">
        <f t="shared" si="117"/>
        <v>62.902129044205054</v>
      </c>
      <c r="BK610" s="9"/>
      <c r="BL610" s="47">
        <f t="shared" si="144"/>
        <v>67</v>
      </c>
      <c r="BM610" s="44">
        <f t="shared" si="156"/>
        <v>-3.7900928703787865E-3</v>
      </c>
      <c r="BN610" s="11"/>
      <c r="BO610" s="9"/>
      <c r="BP610" s="11"/>
      <c r="BQ610" s="9"/>
      <c r="BR610" s="43"/>
      <c r="BS610" s="9"/>
      <c r="BT610" s="11"/>
    </row>
    <row r="611" spans="3:72" x14ac:dyDescent="0.2">
      <c r="C611" s="1">
        <v>80</v>
      </c>
      <c r="D611" s="1">
        <v>104.71</v>
      </c>
      <c r="E611" s="1">
        <v>-5103.8999999999996</v>
      </c>
      <c r="F611" s="2">
        <v>78</v>
      </c>
      <c r="G611" s="6">
        <v>3.3000000000000002E-2</v>
      </c>
      <c r="H611" s="2">
        <v>0.42199999999999999</v>
      </c>
      <c r="I611" s="2">
        <v>3500</v>
      </c>
      <c r="J611" s="3">
        <f t="shared" si="140"/>
        <v>58.333333333333336</v>
      </c>
      <c r="K611" s="3">
        <f t="shared" si="141"/>
        <v>366.52</v>
      </c>
      <c r="L611" s="1">
        <v>0.9</v>
      </c>
      <c r="M611" s="1">
        <v>0.76</v>
      </c>
      <c r="N611" s="1">
        <f t="shared" si="118"/>
        <v>0.68400000000000005</v>
      </c>
      <c r="O611" s="40">
        <f t="shared" si="119"/>
        <v>50.175438596491226</v>
      </c>
      <c r="P611" s="40">
        <f t="shared" si="142"/>
        <v>3808.3157894736842</v>
      </c>
      <c r="Q611" s="1">
        <v>11</v>
      </c>
      <c r="R611" s="1">
        <v>4</v>
      </c>
      <c r="S611" s="2">
        <v>2600</v>
      </c>
      <c r="T611" s="3">
        <f t="shared" si="120"/>
        <v>866.66666666666663</v>
      </c>
      <c r="U611" s="7">
        <v>0.20419999999999999</v>
      </c>
      <c r="V611" s="7">
        <f t="shared" si="143"/>
        <v>3.2749326455999997E-2</v>
      </c>
      <c r="W611" s="7">
        <f t="shared" si="121"/>
        <v>1.6693636134473333E-2</v>
      </c>
      <c r="X611" s="40">
        <f t="shared" si="122"/>
        <v>1081.2059482292843</v>
      </c>
      <c r="Y611" s="1">
        <v>0</v>
      </c>
      <c r="Z611" s="1">
        <v>78</v>
      </c>
      <c r="AA611" s="2">
        <v>67</v>
      </c>
      <c r="AB611" s="6">
        <f t="shared" si="123"/>
        <v>0.6511988748177826</v>
      </c>
      <c r="AC611" s="2">
        <v>347.36</v>
      </c>
      <c r="AD611" s="40">
        <f t="shared" si="124"/>
        <v>3367.0033670033663</v>
      </c>
      <c r="AE611" s="1">
        <f t="shared" si="125"/>
        <v>2.4950099800399199</v>
      </c>
      <c r="AF611" s="2">
        <f t="shared" si="126"/>
        <v>84</v>
      </c>
      <c r="AG611" s="9">
        <f t="shared" si="127"/>
        <v>209.58083832335328</v>
      </c>
      <c r="AH611" s="12">
        <f t="shared" si="128"/>
        <v>7.273848445235956E-3</v>
      </c>
      <c r="AI611" s="12">
        <f t="shared" si="145"/>
        <v>23207.560079394374</v>
      </c>
      <c r="AJ611" s="42">
        <f t="shared" si="146"/>
        <v>-56.043042233037418</v>
      </c>
      <c r="AK611" s="11">
        <v>0</v>
      </c>
      <c r="AL611" s="9">
        <f t="shared" si="147"/>
        <v>-1080.4443035585837</v>
      </c>
      <c r="AM611" s="11">
        <f t="shared" si="129"/>
        <v>0</v>
      </c>
      <c r="AN611" s="9">
        <f t="shared" si="130"/>
        <v>51.997770330259002</v>
      </c>
      <c r="AO611" s="9"/>
      <c r="AP611" s="9">
        <f t="shared" si="148"/>
        <v>56.047274942733758</v>
      </c>
      <c r="AQ611" s="47">
        <f t="shared" si="149"/>
        <v>51.949403986938812</v>
      </c>
      <c r="AR611" s="15">
        <f t="shared" si="131"/>
        <v>0</v>
      </c>
      <c r="AS611" s="49"/>
      <c r="AT611" s="12">
        <f t="shared" si="132"/>
        <v>-3.7900928703787865E-3</v>
      </c>
      <c r="AU611" s="9">
        <f t="shared" si="133"/>
        <v>47.899899374464056</v>
      </c>
      <c r="AV611" s="9">
        <f t="shared" si="150"/>
        <v>43.8503947619893</v>
      </c>
      <c r="AW611" s="9">
        <f t="shared" si="151"/>
        <v>51.949403986938812</v>
      </c>
      <c r="AX611" s="16">
        <f t="shared" si="134"/>
        <v>47.899899374464056</v>
      </c>
      <c r="AY611" s="44">
        <f t="shared" si="152"/>
        <v>-3.7453591696445273E-3</v>
      </c>
      <c r="AZ611" s="49"/>
      <c r="BA611" s="12">
        <f t="shared" si="135"/>
        <v>-3.7900928703787865E-3</v>
      </c>
      <c r="BB611" s="9">
        <f t="shared" si="136"/>
        <v>66.524977921866991</v>
      </c>
      <c r="BC611" s="9">
        <f t="shared" si="153"/>
        <v>62.475473309392235</v>
      </c>
      <c r="BD611" s="9">
        <f t="shared" si="154"/>
        <v>70.574482534341755</v>
      </c>
      <c r="BE611" s="16">
        <f t="shared" si="137"/>
        <v>66.524977921866991</v>
      </c>
      <c r="BF611" s="44">
        <f t="shared" si="155"/>
        <v>-3.7453591696445273E-3</v>
      </c>
      <c r="BG611" s="49"/>
      <c r="BH611" s="12">
        <f t="shared" si="138"/>
        <v>-3.7900928703787865E-3</v>
      </c>
      <c r="BI611" s="9">
        <f t="shared" si="139"/>
        <v>67</v>
      </c>
      <c r="BJ611" s="9">
        <f t="shared" si="117"/>
        <v>62.950495387525244</v>
      </c>
      <c r="BK611" s="9"/>
      <c r="BL611" s="47">
        <f t="shared" si="144"/>
        <v>67</v>
      </c>
      <c r="BM611" s="44">
        <f t="shared" si="156"/>
        <v>-3.7453591696445273E-3</v>
      </c>
      <c r="BN611" s="11"/>
      <c r="BO611" s="9"/>
      <c r="BP611" s="11"/>
      <c r="BQ611" s="9"/>
      <c r="BR611" s="43"/>
      <c r="BS611" s="9"/>
      <c r="BT611" s="11"/>
    </row>
    <row r="612" spans="3:72" x14ac:dyDescent="0.2">
      <c r="C612" s="1">
        <v>80</v>
      </c>
      <c r="D612" s="1">
        <v>104.71</v>
      </c>
      <c r="E612" s="1">
        <v>-5103.8999999999996</v>
      </c>
      <c r="F612" s="2">
        <v>78</v>
      </c>
      <c r="G612" s="6">
        <v>3.3000000000000002E-2</v>
      </c>
      <c r="H612" s="2">
        <v>0.42199999999999999</v>
      </c>
      <c r="I612" s="2">
        <v>3500</v>
      </c>
      <c r="J612" s="3">
        <f t="shared" si="140"/>
        <v>58.333333333333336</v>
      </c>
      <c r="K612" s="3">
        <f t="shared" si="141"/>
        <v>366.52</v>
      </c>
      <c r="L612" s="1">
        <v>0.9</v>
      </c>
      <c r="M612" s="1">
        <v>0.76</v>
      </c>
      <c r="N612" s="1">
        <f t="shared" si="118"/>
        <v>0.68400000000000005</v>
      </c>
      <c r="O612" s="40">
        <f t="shared" si="119"/>
        <v>50.175438596491226</v>
      </c>
      <c r="P612" s="40">
        <f t="shared" si="142"/>
        <v>3808.3157894736842</v>
      </c>
      <c r="Q612" s="1">
        <v>11</v>
      </c>
      <c r="R612" s="1">
        <v>4</v>
      </c>
      <c r="S612" s="2">
        <v>2600</v>
      </c>
      <c r="T612" s="3">
        <f t="shared" si="120"/>
        <v>866.66666666666663</v>
      </c>
      <c r="U612" s="7">
        <v>0.20419999999999999</v>
      </c>
      <c r="V612" s="7">
        <f t="shared" si="143"/>
        <v>3.2749326455999997E-2</v>
      </c>
      <c r="W612" s="7">
        <f t="shared" si="121"/>
        <v>1.6693636134473333E-2</v>
      </c>
      <c r="X612" s="40">
        <f t="shared" si="122"/>
        <v>1081.2059482292843</v>
      </c>
      <c r="Y612" s="1">
        <v>0</v>
      </c>
      <c r="Z612" s="1">
        <v>78</v>
      </c>
      <c r="AA612" s="2">
        <v>67</v>
      </c>
      <c r="AB612" s="6">
        <f t="shared" si="123"/>
        <v>0.6511988748177826</v>
      </c>
      <c r="AC612" s="2">
        <v>347.36</v>
      </c>
      <c r="AD612" s="40">
        <f t="shared" si="124"/>
        <v>3367.0033670033663</v>
      </c>
      <c r="AE612" s="1">
        <f t="shared" si="125"/>
        <v>2.4950099800399199</v>
      </c>
      <c r="AF612" s="2">
        <f t="shared" si="126"/>
        <v>85</v>
      </c>
      <c r="AG612" s="9">
        <f t="shared" si="127"/>
        <v>212.0758483033932</v>
      </c>
      <c r="AH612" s="12">
        <f t="shared" si="128"/>
        <v>7.1888889445705026E-3</v>
      </c>
      <c r="AI612" s="12">
        <f t="shared" si="145"/>
        <v>25176.461378734093</v>
      </c>
      <c r="AJ612" s="42">
        <f t="shared" si="146"/>
        <v>-55.947542824794056</v>
      </c>
      <c r="AK612" s="11">
        <v>0</v>
      </c>
      <c r="AL612" s="9">
        <f t="shared" si="147"/>
        <v>-1080.4531996678984</v>
      </c>
      <c r="AM612" s="11">
        <f t="shared" si="129"/>
        <v>0</v>
      </c>
      <c r="AN612" s="9">
        <f t="shared" si="130"/>
        <v>51.949403986938812</v>
      </c>
      <c r="AO612" s="9"/>
      <c r="AP612" s="9">
        <f t="shared" si="148"/>
        <v>55.951677234734646</v>
      </c>
      <c r="AQ612" s="47">
        <f t="shared" si="149"/>
        <v>51.90217262225989</v>
      </c>
      <c r="AR612" s="15">
        <f t="shared" si="131"/>
        <v>0</v>
      </c>
      <c r="AS612" s="49"/>
      <c r="AT612" s="12">
        <f t="shared" si="132"/>
        <v>-3.7453591696445273E-3</v>
      </c>
      <c r="AU612" s="9">
        <f t="shared" si="133"/>
        <v>47.899899374464056</v>
      </c>
      <c r="AV612" s="9">
        <f t="shared" si="150"/>
        <v>43.897626126668222</v>
      </c>
      <c r="AW612" s="9">
        <f t="shared" si="151"/>
        <v>51.90217262225989</v>
      </c>
      <c r="AX612" s="16">
        <f t="shared" si="134"/>
        <v>47.899899374464056</v>
      </c>
      <c r="AY612" s="44">
        <f t="shared" si="152"/>
        <v>-3.7016752029069471E-3</v>
      </c>
      <c r="AZ612" s="49"/>
      <c r="BA612" s="12">
        <f t="shared" si="135"/>
        <v>-3.7453591696445273E-3</v>
      </c>
      <c r="BB612" s="9">
        <f t="shared" si="136"/>
        <v>66.524977921866991</v>
      </c>
      <c r="BC612" s="9">
        <f t="shared" si="153"/>
        <v>62.522704674071157</v>
      </c>
      <c r="BD612" s="9">
        <f t="shared" si="154"/>
        <v>70.527251169662819</v>
      </c>
      <c r="BE612" s="16">
        <f t="shared" si="137"/>
        <v>66.524977921866991</v>
      </c>
      <c r="BF612" s="44">
        <f t="shared" si="155"/>
        <v>-3.7016752029069471E-3</v>
      </c>
      <c r="BG612" s="49"/>
      <c r="BH612" s="12">
        <f t="shared" si="138"/>
        <v>-3.7453591696445273E-3</v>
      </c>
      <c r="BI612" s="9">
        <f t="shared" si="139"/>
        <v>67</v>
      </c>
      <c r="BJ612" s="9">
        <f t="shared" si="117"/>
        <v>62.997726752204166</v>
      </c>
      <c r="BK612" s="9"/>
      <c r="BL612" s="47">
        <f t="shared" si="144"/>
        <v>67</v>
      </c>
      <c r="BM612" s="44">
        <f t="shared" si="156"/>
        <v>-3.7016752029069471E-3</v>
      </c>
      <c r="BN612" s="11"/>
      <c r="BO612" s="9"/>
      <c r="BP612" s="11"/>
      <c r="BQ612" s="9"/>
      <c r="BR612" s="43"/>
      <c r="BS612" s="9"/>
      <c r="BT612" s="11"/>
    </row>
    <row r="613" spans="3:72" x14ac:dyDescent="0.2">
      <c r="C613" s="1">
        <v>80</v>
      </c>
      <c r="D613" s="1">
        <v>104.71</v>
      </c>
      <c r="E613" s="1">
        <v>-5103.8999999999996</v>
      </c>
      <c r="F613" s="2">
        <v>78</v>
      </c>
      <c r="G613" s="6">
        <v>3.3000000000000002E-2</v>
      </c>
      <c r="H613" s="2">
        <v>0.42199999999999999</v>
      </c>
      <c r="I613" s="2">
        <v>3500</v>
      </c>
      <c r="J613" s="3">
        <f t="shared" si="140"/>
        <v>58.333333333333336</v>
      </c>
      <c r="K613" s="3">
        <f t="shared" si="141"/>
        <v>366.52</v>
      </c>
      <c r="L613" s="1">
        <v>0.9</v>
      </c>
      <c r="M613" s="1">
        <v>0.76</v>
      </c>
      <c r="N613" s="1">
        <f t="shared" si="118"/>
        <v>0.68400000000000005</v>
      </c>
      <c r="O613" s="40">
        <f t="shared" si="119"/>
        <v>50.175438596491226</v>
      </c>
      <c r="P613" s="40">
        <f t="shared" si="142"/>
        <v>3808.3157894736842</v>
      </c>
      <c r="Q613" s="1">
        <v>11</v>
      </c>
      <c r="R613" s="1">
        <v>4</v>
      </c>
      <c r="S613" s="2">
        <v>2600</v>
      </c>
      <c r="T613" s="3">
        <f t="shared" si="120"/>
        <v>866.66666666666663</v>
      </c>
      <c r="U613" s="7">
        <v>0.20419999999999999</v>
      </c>
      <c r="V613" s="7">
        <f t="shared" si="143"/>
        <v>3.2749326455999997E-2</v>
      </c>
      <c r="W613" s="7">
        <f t="shared" si="121"/>
        <v>1.6693636134473333E-2</v>
      </c>
      <c r="X613" s="40">
        <f t="shared" si="122"/>
        <v>1081.2059482292843</v>
      </c>
      <c r="Y613" s="1">
        <v>0</v>
      </c>
      <c r="Z613" s="1">
        <v>78</v>
      </c>
      <c r="AA613" s="2">
        <v>67</v>
      </c>
      <c r="AB613" s="6">
        <f t="shared" si="123"/>
        <v>0.6511988748177826</v>
      </c>
      <c r="AC613" s="2">
        <v>347.36</v>
      </c>
      <c r="AD613" s="40">
        <f t="shared" si="124"/>
        <v>3367.0033670033663</v>
      </c>
      <c r="AE613" s="1">
        <f t="shared" si="125"/>
        <v>2.4950099800399199</v>
      </c>
      <c r="AF613" s="2">
        <f t="shared" si="126"/>
        <v>86</v>
      </c>
      <c r="AG613" s="9">
        <f t="shared" si="127"/>
        <v>214.57085828343313</v>
      </c>
      <c r="AH613" s="12">
        <f t="shared" si="128"/>
        <v>7.1058912064096251E-3</v>
      </c>
      <c r="AI613" s="12">
        <f t="shared" si="145"/>
        <v>27099.454759762622</v>
      </c>
      <c r="AJ613" s="42">
        <f t="shared" si="146"/>
        <v>-55.854270350263292</v>
      </c>
      <c r="AK613" s="11">
        <v>0</v>
      </c>
      <c r="AL613" s="9">
        <f t="shared" si="147"/>
        <v>-1080.4618903610613</v>
      </c>
      <c r="AM613" s="11">
        <f t="shared" si="129"/>
        <v>0</v>
      </c>
      <c r="AN613" s="9">
        <f t="shared" si="130"/>
        <v>51.90217262225989</v>
      </c>
      <c r="AO613" s="9"/>
      <c r="AP613" s="9">
        <f t="shared" si="148"/>
        <v>55.858309845450279</v>
      </c>
      <c r="AQ613" s="47">
        <f t="shared" si="149"/>
        <v>51.856036597654452</v>
      </c>
      <c r="AR613" s="15">
        <f t="shared" si="131"/>
        <v>0</v>
      </c>
      <c r="AS613" s="49"/>
      <c r="AT613" s="12">
        <f t="shared" si="132"/>
        <v>-3.7016752029069471E-3</v>
      </c>
      <c r="AU613" s="9">
        <f t="shared" si="133"/>
        <v>47.899899374464056</v>
      </c>
      <c r="AV613" s="9">
        <f t="shared" si="150"/>
        <v>43.94376215127366</v>
      </c>
      <c r="AW613" s="9">
        <f t="shared" si="151"/>
        <v>51.856036597654452</v>
      </c>
      <c r="AX613" s="16">
        <f t="shared" si="134"/>
        <v>47.899899374464056</v>
      </c>
      <c r="AY613" s="44">
        <f t="shared" si="152"/>
        <v>-3.6590043087253192E-3</v>
      </c>
      <c r="AZ613" s="49"/>
      <c r="BA613" s="12">
        <f t="shared" si="135"/>
        <v>-3.7016752029069471E-3</v>
      </c>
      <c r="BB613" s="9">
        <f t="shared" si="136"/>
        <v>66.524977921866991</v>
      </c>
      <c r="BC613" s="9">
        <f t="shared" si="153"/>
        <v>62.568840698676595</v>
      </c>
      <c r="BD613" s="9">
        <f t="shared" si="154"/>
        <v>70.481115145057387</v>
      </c>
      <c r="BE613" s="16">
        <f t="shared" si="137"/>
        <v>66.524977921866991</v>
      </c>
      <c r="BF613" s="44">
        <f t="shared" si="155"/>
        <v>-3.6590043087253192E-3</v>
      </c>
      <c r="BG613" s="49"/>
      <c r="BH613" s="12">
        <f t="shared" si="138"/>
        <v>-3.7016752029069471E-3</v>
      </c>
      <c r="BI613" s="9">
        <f t="shared" si="139"/>
        <v>67</v>
      </c>
      <c r="BJ613" s="9">
        <f t="shared" si="117"/>
        <v>63.043862776809604</v>
      </c>
      <c r="BK613" s="9"/>
      <c r="BL613" s="47">
        <f t="shared" si="144"/>
        <v>67</v>
      </c>
      <c r="BM613" s="44">
        <f t="shared" si="156"/>
        <v>-3.6590043087253192E-3</v>
      </c>
      <c r="BN613" s="11"/>
      <c r="BO613" s="9"/>
      <c r="BP613" s="11"/>
      <c r="BQ613" s="9"/>
      <c r="BR613" s="43"/>
      <c r="BS613" s="9"/>
      <c r="BT613" s="11"/>
    </row>
    <row r="614" spans="3:72" x14ac:dyDescent="0.2">
      <c r="C614" s="1">
        <v>80</v>
      </c>
      <c r="D614" s="1">
        <v>104.71</v>
      </c>
      <c r="E614" s="1">
        <v>-5103.8999999999996</v>
      </c>
      <c r="F614" s="2">
        <v>78</v>
      </c>
      <c r="G614" s="6">
        <v>3.3000000000000002E-2</v>
      </c>
      <c r="H614" s="2">
        <v>0.42199999999999999</v>
      </c>
      <c r="I614" s="2">
        <v>3500</v>
      </c>
      <c r="J614" s="3">
        <f t="shared" si="140"/>
        <v>58.333333333333336</v>
      </c>
      <c r="K614" s="3">
        <f t="shared" si="141"/>
        <v>366.52</v>
      </c>
      <c r="L614" s="1">
        <v>0.9</v>
      </c>
      <c r="M614" s="1">
        <v>0.76</v>
      </c>
      <c r="N614" s="1">
        <f t="shared" si="118"/>
        <v>0.68400000000000005</v>
      </c>
      <c r="O614" s="40">
        <f t="shared" si="119"/>
        <v>50.175438596491226</v>
      </c>
      <c r="P614" s="40">
        <f t="shared" si="142"/>
        <v>3808.3157894736842</v>
      </c>
      <c r="Q614" s="1">
        <v>11</v>
      </c>
      <c r="R614" s="1">
        <v>4</v>
      </c>
      <c r="S614" s="2">
        <v>2600</v>
      </c>
      <c r="T614" s="3">
        <f t="shared" si="120"/>
        <v>866.66666666666663</v>
      </c>
      <c r="U614" s="7">
        <v>0.20419999999999999</v>
      </c>
      <c r="V614" s="7">
        <f t="shared" si="143"/>
        <v>3.2749326455999997E-2</v>
      </c>
      <c r="W614" s="7">
        <f t="shared" si="121"/>
        <v>1.6693636134473333E-2</v>
      </c>
      <c r="X614" s="40">
        <f t="shared" si="122"/>
        <v>1081.2059482292843</v>
      </c>
      <c r="Y614" s="1">
        <v>0</v>
      </c>
      <c r="Z614" s="1">
        <v>78</v>
      </c>
      <c r="AA614" s="2">
        <v>67</v>
      </c>
      <c r="AB614" s="6">
        <f t="shared" si="123"/>
        <v>0.6511988748177826</v>
      </c>
      <c r="AC614" s="2">
        <v>347.36</v>
      </c>
      <c r="AD614" s="40">
        <f t="shared" si="124"/>
        <v>3367.0033670033663</v>
      </c>
      <c r="AE614" s="1">
        <f t="shared" si="125"/>
        <v>2.4950099800399199</v>
      </c>
      <c r="AF614" s="2">
        <f t="shared" si="126"/>
        <v>87</v>
      </c>
      <c r="AG614" s="9">
        <f t="shared" si="127"/>
        <v>217.06586826347302</v>
      </c>
      <c r="AH614" s="12">
        <f t="shared" si="128"/>
        <v>7.0247880589761266E-3</v>
      </c>
      <c r="AI614" s="12">
        <f t="shared" si="145"/>
        <v>28978.133409220958</v>
      </c>
      <c r="AJ614" s="42">
        <f t="shared" si="146"/>
        <v>-55.763147515691685</v>
      </c>
      <c r="AK614" s="11">
        <v>0</v>
      </c>
      <c r="AL614" s="9">
        <f t="shared" si="147"/>
        <v>-1080.4703826716288</v>
      </c>
      <c r="AM614" s="11">
        <f t="shared" si="129"/>
        <v>0</v>
      </c>
      <c r="AN614" s="9">
        <f t="shared" si="130"/>
        <v>51.856036597654452</v>
      </c>
      <c r="AO614" s="9"/>
      <c r="AP614" s="9">
        <f t="shared" si="148"/>
        <v>55.767095327473569</v>
      </c>
      <c r="AQ614" s="47">
        <f t="shared" si="149"/>
        <v>51.810958104283173</v>
      </c>
      <c r="AR614" s="15">
        <f t="shared" si="131"/>
        <v>0</v>
      </c>
      <c r="AS614" s="49"/>
      <c r="AT614" s="12">
        <f t="shared" si="132"/>
        <v>-3.6590043087253192E-3</v>
      </c>
      <c r="AU614" s="9">
        <f t="shared" si="133"/>
        <v>47.899899374464056</v>
      </c>
      <c r="AV614" s="9">
        <f t="shared" si="150"/>
        <v>43.988840644644938</v>
      </c>
      <c r="AW614" s="9">
        <f t="shared" si="151"/>
        <v>51.810958104283173</v>
      </c>
      <c r="AX614" s="16">
        <f t="shared" si="134"/>
        <v>47.899899374464056</v>
      </c>
      <c r="AY614" s="44">
        <f t="shared" si="152"/>
        <v>-3.6173115179622792E-3</v>
      </c>
      <c r="AZ614" s="49"/>
      <c r="BA614" s="12">
        <f t="shared" si="135"/>
        <v>-3.6590043087253192E-3</v>
      </c>
      <c r="BB614" s="9">
        <f t="shared" si="136"/>
        <v>66.524977921866991</v>
      </c>
      <c r="BC614" s="9">
        <f t="shared" si="153"/>
        <v>62.613919192047874</v>
      </c>
      <c r="BD614" s="9">
        <f t="shared" si="154"/>
        <v>70.436036651686109</v>
      </c>
      <c r="BE614" s="16">
        <f t="shared" si="137"/>
        <v>66.524977921866991</v>
      </c>
      <c r="BF614" s="44">
        <f t="shared" si="155"/>
        <v>-3.6173115179622792E-3</v>
      </c>
      <c r="BG614" s="49"/>
      <c r="BH614" s="12">
        <f t="shared" si="138"/>
        <v>-3.6590043087253192E-3</v>
      </c>
      <c r="BI614" s="9">
        <f t="shared" si="139"/>
        <v>67</v>
      </c>
      <c r="BJ614" s="9">
        <f t="shared" si="117"/>
        <v>63.088941270180882</v>
      </c>
      <c r="BK614" s="9"/>
      <c r="BL614" s="47">
        <f t="shared" si="144"/>
        <v>67</v>
      </c>
      <c r="BM614" s="44">
        <f t="shared" si="156"/>
        <v>-3.6173115179622792E-3</v>
      </c>
      <c r="BN614" s="11"/>
      <c r="BO614" s="9"/>
      <c r="BP614" s="11"/>
      <c r="BQ614" s="9"/>
      <c r="BR614" s="43"/>
      <c r="BS614" s="9"/>
      <c r="BT614" s="11"/>
    </row>
    <row r="615" spans="3:72" x14ac:dyDescent="0.2">
      <c r="C615" s="1">
        <v>80</v>
      </c>
      <c r="D615" s="1">
        <v>104.71</v>
      </c>
      <c r="E615" s="1">
        <v>-5103.8999999999996</v>
      </c>
      <c r="F615" s="2">
        <v>78</v>
      </c>
      <c r="G615" s="6">
        <v>3.3000000000000002E-2</v>
      </c>
      <c r="H615" s="2">
        <v>0.42199999999999999</v>
      </c>
      <c r="I615" s="2">
        <v>3500</v>
      </c>
      <c r="J615" s="3">
        <f t="shared" si="140"/>
        <v>58.333333333333336</v>
      </c>
      <c r="K615" s="3">
        <f t="shared" si="141"/>
        <v>366.52</v>
      </c>
      <c r="L615" s="1">
        <v>0.9</v>
      </c>
      <c r="M615" s="1">
        <v>0.76</v>
      </c>
      <c r="N615" s="1">
        <f t="shared" si="118"/>
        <v>0.68400000000000005</v>
      </c>
      <c r="O615" s="40">
        <f t="shared" si="119"/>
        <v>50.175438596491226</v>
      </c>
      <c r="P615" s="40">
        <f t="shared" si="142"/>
        <v>3808.3157894736842</v>
      </c>
      <c r="Q615" s="1">
        <v>11</v>
      </c>
      <c r="R615" s="1">
        <v>4</v>
      </c>
      <c r="S615" s="2">
        <v>2600</v>
      </c>
      <c r="T615" s="3">
        <f t="shared" si="120"/>
        <v>866.66666666666663</v>
      </c>
      <c r="U615" s="7">
        <v>0.20419999999999999</v>
      </c>
      <c r="V615" s="7">
        <f t="shared" si="143"/>
        <v>3.2749326455999997E-2</v>
      </c>
      <c r="W615" s="7">
        <f t="shared" si="121"/>
        <v>1.6693636134473333E-2</v>
      </c>
      <c r="X615" s="40">
        <f t="shared" si="122"/>
        <v>1081.2059482292843</v>
      </c>
      <c r="Y615" s="1">
        <v>0</v>
      </c>
      <c r="Z615" s="1">
        <v>78</v>
      </c>
      <c r="AA615" s="2">
        <v>67</v>
      </c>
      <c r="AB615" s="6">
        <f t="shared" si="123"/>
        <v>0.6511988748177826</v>
      </c>
      <c r="AC615" s="2">
        <v>347.36</v>
      </c>
      <c r="AD615" s="40">
        <f t="shared" si="124"/>
        <v>3367.0033670033663</v>
      </c>
      <c r="AE615" s="1">
        <f t="shared" si="125"/>
        <v>2.4950099800399199</v>
      </c>
      <c r="AF615" s="2">
        <f t="shared" si="126"/>
        <v>88</v>
      </c>
      <c r="AG615" s="9">
        <f t="shared" si="127"/>
        <v>219.56087824351295</v>
      </c>
      <c r="AH615" s="12">
        <f t="shared" si="128"/>
        <v>6.9455153625489234E-3</v>
      </c>
      <c r="AI615" s="12">
        <f t="shared" si="145"/>
        <v>30814.017430029344</v>
      </c>
      <c r="AJ615" s="42">
        <f t="shared" si="146"/>
        <v>-55.674100573558384</v>
      </c>
      <c r="AK615" s="11">
        <v>0</v>
      </c>
      <c r="AL615" s="9">
        <f t="shared" si="147"/>
        <v>-1080.4786833156718</v>
      </c>
      <c r="AM615" s="11">
        <f t="shared" si="129"/>
        <v>0</v>
      </c>
      <c r="AN615" s="9">
        <f t="shared" si="130"/>
        <v>51.810958104283173</v>
      </c>
      <c r="AO615" s="9"/>
      <c r="AP615" s="9">
        <f t="shared" si="148"/>
        <v>55.677959788250497</v>
      </c>
      <c r="AQ615" s="47">
        <f t="shared" si="149"/>
        <v>51.76690105843138</v>
      </c>
      <c r="AR615" s="15">
        <f t="shared" si="131"/>
        <v>0</v>
      </c>
      <c r="AS615" s="49"/>
      <c r="AT615" s="12">
        <f t="shared" si="132"/>
        <v>-3.6173115179622792E-3</v>
      </c>
      <c r="AU615" s="9">
        <f t="shared" si="133"/>
        <v>47.899899374464056</v>
      </c>
      <c r="AV615" s="9">
        <f t="shared" si="150"/>
        <v>44.032897690496732</v>
      </c>
      <c r="AW615" s="9">
        <f t="shared" si="151"/>
        <v>51.76690105843138</v>
      </c>
      <c r="AX615" s="16">
        <f t="shared" si="134"/>
        <v>47.899899374464056</v>
      </c>
      <c r="AY615" s="44">
        <f t="shared" si="152"/>
        <v>-3.5765634570364699E-3</v>
      </c>
      <c r="AZ615" s="49"/>
      <c r="BA615" s="12">
        <f t="shared" si="135"/>
        <v>-3.6173115179622792E-3</v>
      </c>
      <c r="BB615" s="9">
        <f t="shared" si="136"/>
        <v>66.524977921866991</v>
      </c>
      <c r="BC615" s="9">
        <f t="shared" si="153"/>
        <v>62.657976237899668</v>
      </c>
      <c r="BD615" s="9">
        <f t="shared" si="154"/>
        <v>70.391979605834322</v>
      </c>
      <c r="BE615" s="16">
        <f t="shared" si="137"/>
        <v>66.524977921866991</v>
      </c>
      <c r="BF615" s="44">
        <f t="shared" si="155"/>
        <v>-3.5765634570364699E-3</v>
      </c>
      <c r="BG615" s="49"/>
      <c r="BH615" s="12">
        <f t="shared" si="138"/>
        <v>-3.6173115179622792E-3</v>
      </c>
      <c r="BI615" s="9">
        <f t="shared" si="139"/>
        <v>67</v>
      </c>
      <c r="BJ615" s="9">
        <f t="shared" si="117"/>
        <v>63.132998316032676</v>
      </c>
      <c r="BK615" s="9"/>
      <c r="BL615" s="47">
        <f t="shared" si="144"/>
        <v>67</v>
      </c>
      <c r="BM615" s="44">
        <f t="shared" si="156"/>
        <v>-3.5765634570364699E-3</v>
      </c>
      <c r="BN615" s="11"/>
      <c r="BO615" s="9"/>
      <c r="BP615" s="11"/>
      <c r="BQ615" s="9"/>
      <c r="BR615" s="43"/>
      <c r="BS615" s="9"/>
      <c r="BT615" s="11"/>
    </row>
    <row r="616" spans="3:72" x14ac:dyDescent="0.2">
      <c r="C616" s="1">
        <v>80</v>
      </c>
      <c r="D616" s="1">
        <v>104.71</v>
      </c>
      <c r="E616" s="1">
        <v>-5103.8999999999996</v>
      </c>
      <c r="F616" s="2">
        <v>78</v>
      </c>
      <c r="G616" s="6">
        <v>3.3000000000000002E-2</v>
      </c>
      <c r="H616" s="2">
        <v>0.42199999999999999</v>
      </c>
      <c r="I616" s="2">
        <v>3500</v>
      </c>
      <c r="J616" s="3">
        <f t="shared" si="140"/>
        <v>58.333333333333336</v>
      </c>
      <c r="K616" s="3">
        <f t="shared" si="141"/>
        <v>366.52</v>
      </c>
      <c r="L616" s="1">
        <v>0.9</v>
      </c>
      <c r="M616" s="1">
        <v>0.76</v>
      </c>
      <c r="N616" s="1">
        <f t="shared" si="118"/>
        <v>0.68400000000000005</v>
      </c>
      <c r="O616" s="40">
        <f t="shared" si="119"/>
        <v>50.175438596491226</v>
      </c>
      <c r="P616" s="40">
        <f t="shared" si="142"/>
        <v>3808.3157894736842</v>
      </c>
      <c r="Q616" s="1">
        <v>11</v>
      </c>
      <c r="R616" s="1">
        <v>4</v>
      </c>
      <c r="S616" s="2">
        <v>2600</v>
      </c>
      <c r="T616" s="3">
        <f t="shared" si="120"/>
        <v>866.66666666666663</v>
      </c>
      <c r="U616" s="7">
        <v>0.20419999999999999</v>
      </c>
      <c r="V616" s="7">
        <f t="shared" si="143"/>
        <v>3.2749326455999997E-2</v>
      </c>
      <c r="W616" s="7">
        <f t="shared" si="121"/>
        <v>1.6693636134473333E-2</v>
      </c>
      <c r="X616" s="40">
        <f t="shared" si="122"/>
        <v>1081.2059482292843</v>
      </c>
      <c r="Y616" s="1">
        <v>0</v>
      </c>
      <c r="Z616" s="1">
        <v>78</v>
      </c>
      <c r="AA616" s="2">
        <v>67</v>
      </c>
      <c r="AB616" s="6">
        <f t="shared" si="123"/>
        <v>0.6511988748177826</v>
      </c>
      <c r="AC616" s="2">
        <v>347.36</v>
      </c>
      <c r="AD616" s="40">
        <f t="shared" si="124"/>
        <v>3367.0033670033663</v>
      </c>
      <c r="AE616" s="1">
        <f t="shared" si="125"/>
        <v>2.4950099800399199</v>
      </c>
      <c r="AF616" s="2">
        <f t="shared" si="126"/>
        <v>89</v>
      </c>
      <c r="AG616" s="9">
        <f t="shared" si="127"/>
        <v>222.05588822355287</v>
      </c>
      <c r="AH616" s="12">
        <f t="shared" si="128"/>
        <v>6.8680118402927211E-3</v>
      </c>
      <c r="AI616" s="12">
        <f t="shared" si="145"/>
        <v>32608.557993779192</v>
      </c>
      <c r="AJ616" s="42">
        <f t="shared" si="146"/>
        <v>-55.587059121049421</v>
      </c>
      <c r="AK616" s="11">
        <v>0</v>
      </c>
      <c r="AL616" s="9">
        <f t="shared" si="147"/>
        <v>-1080.4867987094872</v>
      </c>
      <c r="AM616" s="11">
        <f t="shared" si="129"/>
        <v>0</v>
      </c>
      <c r="AN616" s="9">
        <f t="shared" si="130"/>
        <v>51.76690105843138</v>
      </c>
      <c r="AO616" s="9"/>
      <c r="AP616" s="9">
        <f t="shared" si="148"/>
        <v>55.590832687980495</v>
      </c>
      <c r="AQ616" s="47">
        <f t="shared" si="149"/>
        <v>51.723831004013171</v>
      </c>
      <c r="AR616" s="15">
        <f t="shared" si="131"/>
        <v>0</v>
      </c>
      <c r="AS616" s="49"/>
      <c r="AT616" s="12">
        <f t="shared" si="132"/>
        <v>-3.5765634570364699E-3</v>
      </c>
      <c r="AU616" s="9">
        <f t="shared" si="133"/>
        <v>47.899899374464056</v>
      </c>
      <c r="AV616" s="9">
        <f t="shared" si="150"/>
        <v>44.075967744914941</v>
      </c>
      <c r="AW616" s="9">
        <f t="shared" si="151"/>
        <v>51.723831004013171</v>
      </c>
      <c r="AX616" s="16">
        <f t="shared" si="134"/>
        <v>47.899899374464056</v>
      </c>
      <c r="AY616" s="44">
        <f t="shared" si="152"/>
        <v>-3.5367282577492801E-3</v>
      </c>
      <c r="AZ616" s="49"/>
      <c r="BA616" s="12">
        <f t="shared" si="135"/>
        <v>-3.5765634570364699E-3</v>
      </c>
      <c r="BB616" s="9">
        <f t="shared" si="136"/>
        <v>66.524977921866991</v>
      </c>
      <c r="BC616" s="9">
        <f t="shared" si="153"/>
        <v>62.701046292317876</v>
      </c>
      <c r="BD616" s="9">
        <f t="shared" si="154"/>
        <v>70.348909551416099</v>
      </c>
      <c r="BE616" s="16">
        <f t="shared" si="137"/>
        <v>66.524977921866991</v>
      </c>
      <c r="BF616" s="44">
        <f t="shared" si="155"/>
        <v>-3.5367282577492801E-3</v>
      </c>
      <c r="BG616" s="49"/>
      <c r="BH616" s="12">
        <f t="shared" si="138"/>
        <v>-3.5765634570364699E-3</v>
      </c>
      <c r="BI616" s="9">
        <f t="shared" si="139"/>
        <v>67</v>
      </c>
      <c r="BJ616" s="9">
        <f t="shared" si="117"/>
        <v>63.176068370450885</v>
      </c>
      <c r="BK616" s="9"/>
      <c r="BL616" s="47">
        <f t="shared" si="144"/>
        <v>67</v>
      </c>
      <c r="BM616" s="44">
        <f t="shared" si="156"/>
        <v>-3.5367282577492801E-3</v>
      </c>
      <c r="BN616" s="11"/>
      <c r="BO616" s="9"/>
      <c r="BP616" s="11"/>
      <c r="BQ616" s="9"/>
      <c r="BR616" s="43"/>
      <c r="BS616" s="9"/>
      <c r="BT616" s="11"/>
    </row>
    <row r="617" spans="3:72" x14ac:dyDescent="0.2">
      <c r="C617" s="1">
        <v>80</v>
      </c>
      <c r="D617" s="1">
        <v>104.71</v>
      </c>
      <c r="E617" s="1">
        <v>-5103.8999999999996</v>
      </c>
      <c r="F617" s="2">
        <v>78</v>
      </c>
      <c r="G617" s="6">
        <v>3.3000000000000002E-2</v>
      </c>
      <c r="H617" s="2">
        <v>0.42199999999999999</v>
      </c>
      <c r="I617" s="2">
        <v>3500</v>
      </c>
      <c r="J617" s="3">
        <f t="shared" si="140"/>
        <v>58.333333333333336</v>
      </c>
      <c r="K617" s="3">
        <f t="shared" si="141"/>
        <v>366.52</v>
      </c>
      <c r="L617" s="1">
        <v>0.9</v>
      </c>
      <c r="M617" s="1">
        <v>0.76</v>
      </c>
      <c r="N617" s="1">
        <f t="shared" si="118"/>
        <v>0.68400000000000005</v>
      </c>
      <c r="O617" s="40">
        <f t="shared" si="119"/>
        <v>50.175438596491226</v>
      </c>
      <c r="P617" s="40">
        <f t="shared" si="142"/>
        <v>3808.3157894736842</v>
      </c>
      <c r="Q617" s="1">
        <v>11</v>
      </c>
      <c r="R617" s="1">
        <v>4</v>
      </c>
      <c r="S617" s="2">
        <v>2600</v>
      </c>
      <c r="T617" s="3">
        <f t="shared" si="120"/>
        <v>866.66666666666663</v>
      </c>
      <c r="U617" s="7">
        <v>0.20419999999999999</v>
      </c>
      <c r="V617" s="7">
        <f t="shared" si="143"/>
        <v>3.2749326455999997E-2</v>
      </c>
      <c r="W617" s="7">
        <f t="shared" si="121"/>
        <v>1.6693636134473333E-2</v>
      </c>
      <c r="X617" s="40">
        <f t="shared" si="122"/>
        <v>1081.2059482292843</v>
      </c>
      <c r="Y617" s="1">
        <v>0</v>
      </c>
      <c r="Z617" s="1">
        <v>78</v>
      </c>
      <c r="AA617" s="2">
        <v>67</v>
      </c>
      <c r="AB617" s="6">
        <f t="shared" si="123"/>
        <v>0.6511988748177826</v>
      </c>
      <c r="AC617" s="2">
        <v>347.36</v>
      </c>
      <c r="AD617" s="40">
        <f t="shared" si="124"/>
        <v>3367.0033670033663</v>
      </c>
      <c r="AE617" s="1">
        <f t="shared" si="125"/>
        <v>2.4950099800399199</v>
      </c>
      <c r="AF617" s="2">
        <f t="shared" si="126"/>
        <v>90</v>
      </c>
      <c r="AG617" s="9">
        <f t="shared" si="127"/>
        <v>224.55089820359279</v>
      </c>
      <c r="AH617" s="12">
        <f t="shared" si="128"/>
        <v>6.7922189202890958E-3</v>
      </c>
      <c r="AI617" s="12">
        <f t="shared" si="145"/>
        <v>34363.14121277025</v>
      </c>
      <c r="AJ617" s="42">
        <f t="shared" si="146"/>
        <v>-55.501955912145647</v>
      </c>
      <c r="AK617" s="11">
        <v>0</v>
      </c>
      <c r="AL617" s="9">
        <f t="shared" si="147"/>
        <v>-1080.4947349861409</v>
      </c>
      <c r="AM617" s="11">
        <f t="shared" si="129"/>
        <v>0</v>
      </c>
      <c r="AN617" s="9">
        <f t="shared" si="130"/>
        <v>51.723831004013171</v>
      </c>
      <c r="AO617" s="9"/>
      <c r="AP617" s="9">
        <f t="shared" si="148"/>
        <v>55.505646651174537</v>
      </c>
      <c r="AQ617" s="47">
        <f t="shared" si="149"/>
        <v>51.681715021625422</v>
      </c>
      <c r="AR617" s="15">
        <f t="shared" si="131"/>
        <v>0</v>
      </c>
      <c r="AS617" s="49"/>
      <c r="AT617" s="12">
        <f t="shared" si="132"/>
        <v>-3.5367282577492801E-3</v>
      </c>
      <c r="AU617" s="9">
        <f t="shared" si="133"/>
        <v>47.899899374464056</v>
      </c>
      <c r="AV617" s="9">
        <f t="shared" si="150"/>
        <v>44.11808372730269</v>
      </c>
      <c r="AW617" s="9">
        <f t="shared" si="151"/>
        <v>51.681715021625422</v>
      </c>
      <c r="AX617" s="16">
        <f t="shared" si="134"/>
        <v>47.899899374464056</v>
      </c>
      <c r="AY617" s="44">
        <f t="shared" si="152"/>
        <v>-3.497775473169503E-3</v>
      </c>
      <c r="AZ617" s="49"/>
      <c r="BA617" s="12">
        <f t="shared" si="135"/>
        <v>-3.5367282577492801E-3</v>
      </c>
      <c r="BB617" s="9">
        <f t="shared" si="136"/>
        <v>66.524977921866991</v>
      </c>
      <c r="BC617" s="9">
        <f t="shared" si="153"/>
        <v>62.743162274705625</v>
      </c>
      <c r="BD617" s="9">
        <f t="shared" si="154"/>
        <v>70.306793569028358</v>
      </c>
      <c r="BE617" s="16">
        <f t="shared" si="137"/>
        <v>66.524977921866991</v>
      </c>
      <c r="BF617" s="44">
        <f t="shared" si="155"/>
        <v>-3.497775473169503E-3</v>
      </c>
      <c r="BG617" s="49"/>
      <c r="BH617" s="12">
        <f t="shared" si="138"/>
        <v>-3.5367282577492801E-3</v>
      </c>
      <c r="BI617" s="9">
        <f t="shared" si="139"/>
        <v>67</v>
      </c>
      <c r="BJ617" s="9">
        <f t="shared" si="117"/>
        <v>63.218184352838634</v>
      </c>
      <c r="BK617" s="9"/>
      <c r="BL617" s="47">
        <f t="shared" si="144"/>
        <v>67</v>
      </c>
      <c r="BM617" s="44">
        <f t="shared" si="156"/>
        <v>-3.497775473169503E-3</v>
      </c>
      <c r="BN617" s="11"/>
      <c r="BO617" s="9"/>
      <c r="BP617" s="11"/>
      <c r="BQ617" s="9"/>
      <c r="BR617" s="43"/>
      <c r="BS617" s="9"/>
      <c r="BT617" s="11"/>
    </row>
    <row r="618" spans="3:72" x14ac:dyDescent="0.2">
      <c r="C618" s="1">
        <v>80</v>
      </c>
      <c r="D618" s="1">
        <v>104.71</v>
      </c>
      <c r="E618" s="1">
        <v>-5103.8999999999996</v>
      </c>
      <c r="F618" s="2">
        <v>78</v>
      </c>
      <c r="G618" s="6">
        <v>3.3000000000000002E-2</v>
      </c>
      <c r="H618" s="2">
        <v>0.42199999999999999</v>
      </c>
      <c r="I618" s="2">
        <v>3500</v>
      </c>
      <c r="J618" s="3">
        <f t="shared" si="140"/>
        <v>58.333333333333336</v>
      </c>
      <c r="K618" s="3">
        <f t="shared" si="141"/>
        <v>366.52</v>
      </c>
      <c r="L618" s="1">
        <v>0.9</v>
      </c>
      <c r="M618" s="1">
        <v>0.76</v>
      </c>
      <c r="N618" s="1">
        <f t="shared" si="118"/>
        <v>0.68400000000000005</v>
      </c>
      <c r="O618" s="40">
        <f t="shared" si="119"/>
        <v>50.175438596491226</v>
      </c>
      <c r="P618" s="40">
        <f t="shared" si="142"/>
        <v>3808.3157894736842</v>
      </c>
      <c r="Q618" s="1">
        <v>11</v>
      </c>
      <c r="R618" s="1">
        <v>4</v>
      </c>
      <c r="S618" s="2">
        <v>2600</v>
      </c>
      <c r="T618" s="3">
        <f t="shared" si="120"/>
        <v>866.66666666666663</v>
      </c>
      <c r="U618" s="7">
        <v>0.20419999999999999</v>
      </c>
      <c r="V618" s="7">
        <f t="shared" si="143"/>
        <v>3.2749326455999997E-2</v>
      </c>
      <c r="W618" s="7">
        <f t="shared" si="121"/>
        <v>1.6693636134473333E-2</v>
      </c>
      <c r="X618" s="40">
        <f t="shared" si="122"/>
        <v>1081.2059482292843</v>
      </c>
      <c r="Y618" s="1">
        <v>0</v>
      </c>
      <c r="Z618" s="1">
        <v>78</v>
      </c>
      <c r="AA618" s="2">
        <v>67</v>
      </c>
      <c r="AB618" s="6">
        <f t="shared" si="123"/>
        <v>0.6511988748177826</v>
      </c>
      <c r="AC618" s="2">
        <v>347.36</v>
      </c>
      <c r="AD618" s="40">
        <f t="shared" si="124"/>
        <v>3367.0033670033663</v>
      </c>
      <c r="AE618" s="1">
        <f t="shared" si="125"/>
        <v>2.4950099800399199</v>
      </c>
      <c r="AF618" s="2">
        <f t="shared" si="126"/>
        <v>91</v>
      </c>
      <c r="AG618" s="9">
        <f t="shared" si="127"/>
        <v>227.04590818363272</v>
      </c>
      <c r="AH618" s="12">
        <f t="shared" si="128"/>
        <v>6.7180805879131405E-3</v>
      </c>
      <c r="AI618" s="12">
        <f t="shared" si="145"/>
        <v>36079.091753463726</v>
      </c>
      <c r="AJ618" s="42">
        <f t="shared" si="146"/>
        <v>-55.418726682261756</v>
      </c>
      <c r="AK618" s="11">
        <v>0</v>
      </c>
      <c r="AL618" s="9">
        <f t="shared" si="147"/>
        <v>-1080.502498010924</v>
      </c>
      <c r="AM618" s="11">
        <f t="shared" si="129"/>
        <v>0</v>
      </c>
      <c r="AN618" s="9">
        <f t="shared" si="130"/>
        <v>51.681715021625422</v>
      </c>
      <c r="AO618" s="9"/>
      <c r="AP618" s="9">
        <f t="shared" si="148"/>
        <v>55.422337290804613</v>
      </c>
      <c r="AQ618" s="47">
        <f t="shared" si="149"/>
        <v>51.640521643643247</v>
      </c>
      <c r="AR618" s="15">
        <f t="shared" si="131"/>
        <v>0</v>
      </c>
      <c r="AS618" s="49"/>
      <c r="AT618" s="12">
        <f t="shared" si="132"/>
        <v>-3.497775473169503E-3</v>
      </c>
      <c r="AU618" s="9">
        <f t="shared" si="133"/>
        <v>47.899899374464056</v>
      </c>
      <c r="AV618" s="9">
        <f t="shared" si="150"/>
        <v>44.159277105284865</v>
      </c>
      <c r="AW618" s="9">
        <f t="shared" si="151"/>
        <v>51.640521643643247</v>
      </c>
      <c r="AX618" s="16">
        <f t="shared" si="134"/>
        <v>47.899899374464056</v>
      </c>
      <c r="AY618" s="44">
        <f t="shared" si="152"/>
        <v>-3.459675999105715E-3</v>
      </c>
      <c r="AZ618" s="49"/>
      <c r="BA618" s="12">
        <f t="shared" si="135"/>
        <v>-3.497775473169503E-3</v>
      </c>
      <c r="BB618" s="9">
        <f t="shared" si="136"/>
        <v>66.524977921866991</v>
      </c>
      <c r="BC618" s="9">
        <f t="shared" si="153"/>
        <v>62.7843556526878</v>
      </c>
      <c r="BD618" s="9">
        <f t="shared" si="154"/>
        <v>70.265600191046175</v>
      </c>
      <c r="BE618" s="16">
        <f t="shared" si="137"/>
        <v>66.524977921866991</v>
      </c>
      <c r="BF618" s="44">
        <f t="shared" si="155"/>
        <v>-3.459675999105715E-3</v>
      </c>
      <c r="BG618" s="49"/>
      <c r="BH618" s="12">
        <f t="shared" si="138"/>
        <v>-3.497775473169503E-3</v>
      </c>
      <c r="BI618" s="9">
        <f t="shared" si="139"/>
        <v>67</v>
      </c>
      <c r="BJ618" s="9">
        <f t="shared" ref="BJ618:BJ681" si="157">BI618+BH618*(B-_R*ABS(BH618))</f>
        <v>63.259377730820809</v>
      </c>
      <c r="BK618" s="9"/>
      <c r="BL618" s="47">
        <f t="shared" si="144"/>
        <v>67</v>
      </c>
      <c r="BM618" s="44">
        <f t="shared" si="156"/>
        <v>-3.459675999105715E-3</v>
      </c>
      <c r="BN618" s="11"/>
      <c r="BO618" s="9"/>
      <c r="BP618" s="11"/>
      <c r="BQ618" s="9"/>
      <c r="BR618" s="43"/>
      <c r="BS618" s="9"/>
      <c r="BT618" s="11"/>
    </row>
    <row r="619" spans="3:72" x14ac:dyDescent="0.2">
      <c r="C619" s="1">
        <v>80</v>
      </c>
      <c r="D619" s="1">
        <v>104.71</v>
      </c>
      <c r="E619" s="1">
        <v>-5103.8999999999996</v>
      </c>
      <c r="F619" s="2">
        <v>78</v>
      </c>
      <c r="G619" s="6">
        <v>3.3000000000000002E-2</v>
      </c>
      <c r="H619" s="2">
        <v>0.42199999999999999</v>
      </c>
      <c r="I619" s="2">
        <v>3500</v>
      </c>
      <c r="J619" s="3">
        <f t="shared" si="140"/>
        <v>58.333333333333336</v>
      </c>
      <c r="K619" s="3">
        <f t="shared" si="141"/>
        <v>366.52</v>
      </c>
      <c r="L619" s="1">
        <v>0.9</v>
      </c>
      <c r="M619" s="1">
        <v>0.76</v>
      </c>
      <c r="N619" s="1">
        <f t="shared" si="118"/>
        <v>0.68400000000000005</v>
      </c>
      <c r="O619" s="40">
        <f t="shared" si="119"/>
        <v>50.175438596491226</v>
      </c>
      <c r="P619" s="40">
        <f t="shared" si="142"/>
        <v>3808.3157894736842</v>
      </c>
      <c r="Q619" s="1">
        <v>11</v>
      </c>
      <c r="R619" s="1">
        <v>4</v>
      </c>
      <c r="S619" s="2">
        <v>2600</v>
      </c>
      <c r="T619" s="3">
        <f t="shared" si="120"/>
        <v>866.66666666666663</v>
      </c>
      <c r="U619" s="7">
        <v>0.20419999999999999</v>
      </c>
      <c r="V619" s="7">
        <f t="shared" si="143"/>
        <v>3.2749326455999997E-2</v>
      </c>
      <c r="W619" s="7">
        <f t="shared" si="121"/>
        <v>1.6693636134473333E-2</v>
      </c>
      <c r="X619" s="40">
        <f t="shared" si="122"/>
        <v>1081.2059482292843</v>
      </c>
      <c r="Y619" s="1">
        <v>0</v>
      </c>
      <c r="Z619" s="1">
        <v>78</v>
      </c>
      <c r="AA619" s="2">
        <v>67</v>
      </c>
      <c r="AB619" s="6">
        <f t="shared" si="123"/>
        <v>0.6511988748177826</v>
      </c>
      <c r="AC619" s="2">
        <v>347.36</v>
      </c>
      <c r="AD619" s="40">
        <f t="shared" si="124"/>
        <v>3367.0033670033663</v>
      </c>
      <c r="AE619" s="1">
        <f t="shared" si="125"/>
        <v>2.4950099800399199</v>
      </c>
      <c r="AF619" s="2">
        <f t="shared" si="126"/>
        <v>92</v>
      </c>
      <c r="AG619" s="9">
        <f t="shared" si="127"/>
        <v>229.54091816367264</v>
      </c>
      <c r="AH619" s="12">
        <f t="shared" si="128"/>
        <v>6.645543247773748E-3</v>
      </c>
      <c r="AI619" s="12">
        <f t="shared" si="145"/>
        <v>37757.676211324055</v>
      </c>
      <c r="AJ619" s="42">
        <f t="shared" si="146"/>
        <v>-55.337309984467666</v>
      </c>
      <c r="AK619" s="11">
        <v>0</v>
      </c>
      <c r="AL619" s="9">
        <f t="shared" si="147"/>
        <v>-1080.5100933958099</v>
      </c>
      <c r="AM619" s="11">
        <f t="shared" si="129"/>
        <v>0</v>
      </c>
      <c r="AN619" s="9">
        <f t="shared" si="130"/>
        <v>51.640521643643247</v>
      </c>
      <c r="AO619" s="9"/>
      <c r="AP619" s="9">
        <f t="shared" si="148"/>
        <v>55.340843044072308</v>
      </c>
      <c r="AQ619" s="47">
        <f t="shared" si="149"/>
        <v>51.600220774893117</v>
      </c>
      <c r="AR619" s="15">
        <f t="shared" si="131"/>
        <v>0</v>
      </c>
      <c r="AS619" s="49"/>
      <c r="AT619" s="12">
        <f t="shared" si="132"/>
        <v>-3.459675999105715E-3</v>
      </c>
      <c r="AU619" s="9">
        <f t="shared" si="133"/>
        <v>47.899899374464056</v>
      </c>
      <c r="AV619" s="9">
        <f t="shared" si="150"/>
        <v>44.199577974034995</v>
      </c>
      <c r="AW619" s="9">
        <f t="shared" si="151"/>
        <v>51.600220774893117</v>
      </c>
      <c r="AX619" s="16">
        <f t="shared" si="134"/>
        <v>47.899899374464056</v>
      </c>
      <c r="AY619" s="44">
        <f t="shared" si="152"/>
        <v>-3.4224020007373821E-3</v>
      </c>
      <c r="AZ619" s="49"/>
      <c r="BA619" s="12">
        <f t="shared" si="135"/>
        <v>-3.459675999105715E-3</v>
      </c>
      <c r="BB619" s="9">
        <f t="shared" si="136"/>
        <v>66.524977921866991</v>
      </c>
      <c r="BC619" s="9">
        <f t="shared" si="153"/>
        <v>62.82465652143793</v>
      </c>
      <c r="BD619" s="9">
        <f t="shared" si="154"/>
        <v>70.225299322296053</v>
      </c>
      <c r="BE619" s="16">
        <f t="shared" si="137"/>
        <v>66.524977921866991</v>
      </c>
      <c r="BF619" s="44">
        <f t="shared" si="155"/>
        <v>-3.4224020007373821E-3</v>
      </c>
      <c r="BG619" s="49"/>
      <c r="BH619" s="12">
        <f t="shared" si="138"/>
        <v>-3.459675999105715E-3</v>
      </c>
      <c r="BI619" s="9">
        <f t="shared" si="139"/>
        <v>67</v>
      </c>
      <c r="BJ619" s="9">
        <f t="shared" si="157"/>
        <v>63.299678599570939</v>
      </c>
      <c r="BK619" s="9"/>
      <c r="BL619" s="47">
        <f t="shared" si="144"/>
        <v>67</v>
      </c>
      <c r="BM619" s="44">
        <f t="shared" si="156"/>
        <v>-3.4224020007373821E-3</v>
      </c>
      <c r="BN619" s="11"/>
      <c r="BO619" s="9"/>
      <c r="BP619" s="11"/>
      <c r="BQ619" s="9"/>
      <c r="BR619" s="43"/>
      <c r="BS619" s="9"/>
      <c r="BT619" s="11"/>
    </row>
    <row r="620" spans="3:72" x14ac:dyDescent="0.2">
      <c r="C620" s="1">
        <v>80</v>
      </c>
      <c r="D620" s="1">
        <v>104.71</v>
      </c>
      <c r="E620" s="1">
        <v>-5103.8999999999996</v>
      </c>
      <c r="F620" s="2">
        <v>78</v>
      </c>
      <c r="G620" s="6">
        <v>3.3000000000000002E-2</v>
      </c>
      <c r="H620" s="2">
        <v>0.42199999999999999</v>
      </c>
      <c r="I620" s="2">
        <v>3500</v>
      </c>
      <c r="J620" s="3">
        <f t="shared" si="140"/>
        <v>58.333333333333336</v>
      </c>
      <c r="K620" s="3">
        <f t="shared" si="141"/>
        <v>366.52</v>
      </c>
      <c r="L620" s="1">
        <v>0.9</v>
      </c>
      <c r="M620" s="1">
        <v>0.76</v>
      </c>
      <c r="N620" s="1">
        <f t="shared" si="118"/>
        <v>0.68400000000000005</v>
      </c>
      <c r="O620" s="40">
        <f t="shared" si="119"/>
        <v>50.175438596491226</v>
      </c>
      <c r="P620" s="40">
        <f t="shared" si="142"/>
        <v>3808.3157894736842</v>
      </c>
      <c r="Q620" s="1">
        <v>11</v>
      </c>
      <c r="R620" s="1">
        <v>4</v>
      </c>
      <c r="S620" s="2">
        <v>2600</v>
      </c>
      <c r="T620" s="3">
        <f t="shared" si="120"/>
        <v>866.66666666666663</v>
      </c>
      <c r="U620" s="7">
        <v>0.20419999999999999</v>
      </c>
      <c r="V620" s="7">
        <f t="shared" si="143"/>
        <v>3.2749326455999997E-2</v>
      </c>
      <c r="W620" s="7">
        <f t="shared" si="121"/>
        <v>1.6693636134473333E-2</v>
      </c>
      <c r="X620" s="40">
        <f t="shared" si="122"/>
        <v>1081.2059482292843</v>
      </c>
      <c r="Y620" s="1">
        <v>0</v>
      </c>
      <c r="Z620" s="1">
        <v>78</v>
      </c>
      <c r="AA620" s="2">
        <v>67</v>
      </c>
      <c r="AB620" s="6">
        <f t="shared" si="123"/>
        <v>0.6511988748177826</v>
      </c>
      <c r="AC620" s="2">
        <v>347.36</v>
      </c>
      <c r="AD620" s="40">
        <f t="shared" si="124"/>
        <v>3367.0033670033663</v>
      </c>
      <c r="AE620" s="1">
        <f t="shared" si="125"/>
        <v>2.4950099800399199</v>
      </c>
      <c r="AF620" s="2">
        <f t="shared" si="126"/>
        <v>93</v>
      </c>
      <c r="AG620" s="9">
        <f t="shared" si="127"/>
        <v>232.03592814371254</v>
      </c>
      <c r="AH620" s="12">
        <f t="shared" si="128"/>
        <v>6.574555594502398E-3</v>
      </c>
      <c r="AI620" s="12">
        <f t="shared" si="145"/>
        <v>39400.106265245937</v>
      </c>
      <c r="AJ620" s="42">
        <f t="shared" si="146"/>
        <v>-55.257647036407995</v>
      </c>
      <c r="AK620" s="11">
        <v>0</v>
      </c>
      <c r="AL620" s="9">
        <f t="shared" si="147"/>
        <v>-1080.517526512984</v>
      </c>
      <c r="AM620" s="11">
        <f t="shared" si="129"/>
        <v>0</v>
      </c>
      <c r="AN620" s="9">
        <f t="shared" si="130"/>
        <v>51.600220774893117</v>
      </c>
      <c r="AO620" s="9"/>
      <c r="AP620" s="9">
        <f t="shared" si="148"/>
        <v>55.261105018909213</v>
      </c>
      <c r="AQ620" s="47">
        <f t="shared" si="149"/>
        <v>51.560783618480151</v>
      </c>
      <c r="AR620" s="15">
        <f t="shared" si="131"/>
        <v>0</v>
      </c>
      <c r="AS620" s="49"/>
      <c r="AT620" s="12">
        <f t="shared" si="132"/>
        <v>-3.4224020007373821E-3</v>
      </c>
      <c r="AU620" s="9">
        <f t="shared" si="133"/>
        <v>47.899899374464056</v>
      </c>
      <c r="AV620" s="9">
        <f t="shared" si="150"/>
        <v>44.23901513044796</v>
      </c>
      <c r="AW620" s="9">
        <f t="shared" si="151"/>
        <v>51.560783618480151</v>
      </c>
      <c r="AX620" s="16">
        <f t="shared" si="134"/>
        <v>47.899899374464056</v>
      </c>
      <c r="AY620" s="44">
        <f t="shared" si="152"/>
        <v>-3.3859268440130292E-3</v>
      </c>
      <c r="AZ620" s="49"/>
      <c r="BA620" s="12">
        <f t="shared" si="135"/>
        <v>-3.4224020007373821E-3</v>
      </c>
      <c r="BB620" s="9">
        <f t="shared" si="136"/>
        <v>66.524977921866991</v>
      </c>
      <c r="BC620" s="9">
        <f t="shared" si="153"/>
        <v>62.864093677850896</v>
      </c>
      <c r="BD620" s="9">
        <f t="shared" si="154"/>
        <v>70.18586216588308</v>
      </c>
      <c r="BE620" s="16">
        <f t="shared" si="137"/>
        <v>66.524977921866991</v>
      </c>
      <c r="BF620" s="44">
        <f t="shared" si="155"/>
        <v>-3.3859268440130292E-3</v>
      </c>
      <c r="BG620" s="49"/>
      <c r="BH620" s="12">
        <f t="shared" si="138"/>
        <v>-3.4224020007373821E-3</v>
      </c>
      <c r="BI620" s="9">
        <f t="shared" si="139"/>
        <v>67</v>
      </c>
      <c r="BJ620" s="9">
        <f t="shared" si="157"/>
        <v>63.339115755983904</v>
      </c>
      <c r="BK620" s="9"/>
      <c r="BL620" s="47">
        <f t="shared" si="144"/>
        <v>67</v>
      </c>
      <c r="BM620" s="44">
        <f t="shared" si="156"/>
        <v>-3.3859268440130292E-3</v>
      </c>
      <c r="BN620" s="11"/>
      <c r="BO620" s="9"/>
      <c r="BP620" s="11"/>
      <c r="BQ620" s="9"/>
      <c r="BR620" s="43"/>
      <c r="BS620" s="9"/>
      <c r="BT620" s="11"/>
    </row>
    <row r="621" spans="3:72" x14ac:dyDescent="0.2">
      <c r="C621" s="1">
        <v>80</v>
      </c>
      <c r="D621" s="1">
        <v>104.71</v>
      </c>
      <c r="E621" s="1">
        <v>-5103.8999999999996</v>
      </c>
      <c r="F621" s="2">
        <v>78</v>
      </c>
      <c r="G621" s="6">
        <v>3.3000000000000002E-2</v>
      </c>
      <c r="H621" s="2">
        <v>0.42199999999999999</v>
      </c>
      <c r="I621" s="2">
        <v>3500</v>
      </c>
      <c r="J621" s="3">
        <f t="shared" si="140"/>
        <v>58.333333333333336</v>
      </c>
      <c r="K621" s="3">
        <f t="shared" si="141"/>
        <v>366.52</v>
      </c>
      <c r="L621" s="1">
        <v>0.9</v>
      </c>
      <c r="M621" s="1">
        <v>0.76</v>
      </c>
      <c r="N621" s="1">
        <f t="shared" si="118"/>
        <v>0.68400000000000005</v>
      </c>
      <c r="O621" s="40">
        <f t="shared" si="119"/>
        <v>50.175438596491226</v>
      </c>
      <c r="P621" s="40">
        <f t="shared" si="142"/>
        <v>3808.3157894736842</v>
      </c>
      <c r="Q621" s="1">
        <v>11</v>
      </c>
      <c r="R621" s="1">
        <v>4</v>
      </c>
      <c r="S621" s="2">
        <v>2600</v>
      </c>
      <c r="T621" s="3">
        <f t="shared" si="120"/>
        <v>866.66666666666663</v>
      </c>
      <c r="U621" s="7">
        <v>0.20419999999999999</v>
      </c>
      <c r="V621" s="7">
        <f t="shared" si="143"/>
        <v>3.2749326455999997E-2</v>
      </c>
      <c r="W621" s="7">
        <f t="shared" si="121"/>
        <v>1.6693636134473333E-2</v>
      </c>
      <c r="X621" s="40">
        <f t="shared" si="122"/>
        <v>1081.2059482292843</v>
      </c>
      <c r="Y621" s="1">
        <v>0</v>
      </c>
      <c r="Z621" s="1">
        <v>78</v>
      </c>
      <c r="AA621" s="2">
        <v>67</v>
      </c>
      <c r="AB621" s="6">
        <f t="shared" si="123"/>
        <v>0.6511988748177826</v>
      </c>
      <c r="AC621" s="2">
        <v>347.36</v>
      </c>
      <c r="AD621" s="40">
        <f t="shared" si="124"/>
        <v>3367.0033670033663</v>
      </c>
      <c r="AE621" s="1">
        <f t="shared" si="125"/>
        <v>2.4950099800399199</v>
      </c>
      <c r="AF621" s="2">
        <f t="shared" si="126"/>
        <v>94</v>
      </c>
      <c r="AG621" s="9">
        <f t="shared" si="127"/>
        <v>234.53093812375246</v>
      </c>
      <c r="AH621" s="12">
        <f t="shared" si="128"/>
        <v>6.5050684917358293E-3</v>
      </c>
      <c r="AI621" s="12">
        <f t="shared" si="145"/>
        <v>41007.54162821616</v>
      </c>
      <c r="AJ621" s="42">
        <f t="shared" si="146"/>
        <v>-55.179681577112</v>
      </c>
      <c r="AK621" s="11">
        <v>0</v>
      </c>
      <c r="AL621" s="9">
        <f t="shared" si="147"/>
        <v>-1080.5248025075148</v>
      </c>
      <c r="AM621" s="11">
        <f t="shared" si="129"/>
        <v>0</v>
      </c>
      <c r="AN621" s="9">
        <f t="shared" si="130"/>
        <v>51.560783618480151</v>
      </c>
      <c r="AO621" s="9"/>
      <c r="AP621" s="9">
        <f t="shared" si="148"/>
        <v>55.183066850398575</v>
      </c>
      <c r="AQ621" s="47">
        <f t="shared" si="149"/>
        <v>51.522182606382479</v>
      </c>
      <c r="AR621" s="15">
        <f t="shared" si="131"/>
        <v>0</v>
      </c>
      <c r="AS621" s="49"/>
      <c r="AT621" s="12">
        <f t="shared" si="132"/>
        <v>-3.3859268440130292E-3</v>
      </c>
      <c r="AU621" s="9">
        <f t="shared" si="133"/>
        <v>47.899899374464056</v>
      </c>
      <c r="AV621" s="9">
        <f t="shared" si="150"/>
        <v>44.277616142545632</v>
      </c>
      <c r="AW621" s="9">
        <f t="shared" si="151"/>
        <v>51.522182606382479</v>
      </c>
      <c r="AX621" s="16">
        <f t="shared" si="134"/>
        <v>47.899899374464056</v>
      </c>
      <c r="AY621" s="44">
        <f t="shared" si="152"/>
        <v>-3.3502250314574383E-3</v>
      </c>
      <c r="AZ621" s="49"/>
      <c r="BA621" s="12">
        <f t="shared" si="135"/>
        <v>-3.3859268440130292E-3</v>
      </c>
      <c r="BB621" s="9">
        <f t="shared" si="136"/>
        <v>66.524977921866991</v>
      </c>
      <c r="BC621" s="9">
        <f t="shared" si="153"/>
        <v>62.902694689948568</v>
      </c>
      <c r="BD621" s="9">
        <f t="shared" si="154"/>
        <v>70.147261153785422</v>
      </c>
      <c r="BE621" s="16">
        <f t="shared" si="137"/>
        <v>66.524977921866991</v>
      </c>
      <c r="BF621" s="44">
        <f t="shared" si="155"/>
        <v>-3.3502250314574383E-3</v>
      </c>
      <c r="BG621" s="49"/>
      <c r="BH621" s="12">
        <f t="shared" si="138"/>
        <v>-3.3859268440130292E-3</v>
      </c>
      <c r="BI621" s="9">
        <f t="shared" si="139"/>
        <v>67</v>
      </c>
      <c r="BJ621" s="9">
        <f t="shared" si="157"/>
        <v>63.377716768081577</v>
      </c>
      <c r="BK621" s="9"/>
      <c r="BL621" s="47">
        <f t="shared" si="144"/>
        <v>67</v>
      </c>
      <c r="BM621" s="44">
        <f t="shared" si="156"/>
        <v>-3.3502250314574383E-3</v>
      </c>
      <c r="BN621" s="11"/>
      <c r="BO621" s="9"/>
      <c r="BP621" s="11"/>
      <c r="BQ621" s="9"/>
      <c r="BR621" s="43"/>
      <c r="BS621" s="9"/>
      <c r="BT621" s="11"/>
    </row>
    <row r="622" spans="3:72" x14ac:dyDescent="0.2">
      <c r="C622" s="1">
        <v>80</v>
      </c>
      <c r="D622" s="1">
        <v>104.71</v>
      </c>
      <c r="E622" s="1">
        <v>-5103.8999999999996</v>
      </c>
      <c r="F622" s="2">
        <v>78</v>
      </c>
      <c r="G622" s="6">
        <v>3.3000000000000002E-2</v>
      </c>
      <c r="H622" s="2">
        <v>0.42199999999999999</v>
      </c>
      <c r="I622" s="2">
        <v>3500</v>
      </c>
      <c r="J622" s="3">
        <f t="shared" si="140"/>
        <v>58.333333333333336</v>
      </c>
      <c r="K622" s="3">
        <f t="shared" si="141"/>
        <v>366.52</v>
      </c>
      <c r="L622" s="1">
        <v>0.9</v>
      </c>
      <c r="M622" s="1">
        <v>0.76</v>
      </c>
      <c r="N622" s="1">
        <f t="shared" ref="N622:N685" si="158">L622*M622</f>
        <v>0.68400000000000005</v>
      </c>
      <c r="O622" s="40">
        <f t="shared" ref="O622:O685" si="159">1000*G622*F622/(75*N622)</f>
        <v>50.175438596491226</v>
      </c>
      <c r="P622" s="40">
        <f t="shared" si="142"/>
        <v>3808.3157894736842</v>
      </c>
      <c r="Q622" s="1">
        <v>11</v>
      </c>
      <c r="R622" s="1">
        <v>4</v>
      </c>
      <c r="S622" s="2">
        <v>2600</v>
      </c>
      <c r="T622" s="3">
        <f t="shared" ref="T622:T685" si="160">S622/(R622-1)</f>
        <v>866.66666666666663</v>
      </c>
      <c r="U622" s="7">
        <v>0.20419999999999999</v>
      </c>
      <c r="V622" s="7">
        <f t="shared" si="143"/>
        <v>3.2749326455999997E-2</v>
      </c>
      <c r="W622" s="7">
        <f t="shared" ref="W622:W685" si="161">(2*9.81*V622^2*U622*Q622)/(S622*G622^2)</f>
        <v>1.6693636134473333E-2</v>
      </c>
      <c r="X622" s="40">
        <f t="shared" ref="X622:X685" si="162">AC622/(9.81*V622)</f>
        <v>1081.2059482292843</v>
      </c>
      <c r="Y622" s="1">
        <v>0</v>
      </c>
      <c r="Z622" s="1">
        <v>78</v>
      </c>
      <c r="AA622" s="2">
        <v>67</v>
      </c>
      <c r="AB622" s="6">
        <f t="shared" ref="AB622:AB685" si="163">(900*9.81*1000*G622*F622)/(N622*H622*(3.1416*I622)^2)</f>
        <v>0.6511988748177826</v>
      </c>
      <c r="AC622" s="2">
        <v>347.36</v>
      </c>
      <c r="AD622" s="40">
        <f t="shared" ref="AD622:AD685" si="164">(W622*T622)/(2*9.81*U622*V622^2)</f>
        <v>3367.0033670033663</v>
      </c>
      <c r="AE622" s="1">
        <f t="shared" ref="AE622:AE685" si="165">T622/AC622</f>
        <v>2.4950099800399199</v>
      </c>
      <c r="AF622" s="2">
        <f t="shared" ref="AF622:AF685" si="166">1+AF621</f>
        <v>95</v>
      </c>
      <c r="AG622" s="9">
        <f t="shared" ref="AG622:AG685" si="167">AF622*AE622</f>
        <v>237.02594810379239</v>
      </c>
      <c r="AH622" s="12">
        <f t="shared" ref="AH622:AH685" si="168">1/(AB622*AG622+1)</f>
        <v>6.4370348586927102E-3</v>
      </c>
      <c r="AI622" s="12">
        <f t="shared" si="145"/>
        <v>42581.092809416121</v>
      </c>
      <c r="AJ622" s="42">
        <f t="shared" si="146"/>
        <v>-55.103359732955219</v>
      </c>
      <c r="AK622" s="11">
        <v>0</v>
      </c>
      <c r="AL622" s="9">
        <f t="shared" si="147"/>
        <v>-1080.5319263092306</v>
      </c>
      <c r="AM622" s="11">
        <f t="shared" ref="AM622:AM685" si="169">IF(AK622&lt;0,0,AK622)</f>
        <v>0</v>
      </c>
      <c r="AN622" s="9">
        <f t="shared" ref="AN622:AN685" si="170">AQ621</f>
        <v>51.522182606382479</v>
      </c>
      <c r="AO622" s="9"/>
      <c r="AP622" s="9">
        <f t="shared" si="148"/>
        <v>55.106674566376981</v>
      </c>
      <c r="AQ622" s="47">
        <f t="shared" si="149"/>
        <v>51.484391334458557</v>
      </c>
      <c r="AR622" s="15">
        <f t="shared" ref="AR622:AR685" si="171">AM621</f>
        <v>0</v>
      </c>
      <c r="AS622" s="49"/>
      <c r="AT622" s="12">
        <f t="shared" ref="AT622:AT685" si="172">AY621</f>
        <v>-3.3502250314574383E-3</v>
      </c>
      <c r="AU622" s="9">
        <f t="shared" ref="AU622:AU685" si="173">AX621</f>
        <v>47.899899374464056</v>
      </c>
      <c r="AV622" s="9">
        <f t="shared" si="150"/>
        <v>44.315407414469554</v>
      </c>
      <c r="AW622" s="9">
        <f t="shared" si="151"/>
        <v>51.484391334458557</v>
      </c>
      <c r="AX622" s="16">
        <f t="shared" ref="AX622:AX685" si="174">(AV622+AW622)/2</f>
        <v>47.899899374464056</v>
      </c>
      <c r="AY622" s="44">
        <f t="shared" si="152"/>
        <v>-3.3152721420603593E-3</v>
      </c>
      <c r="AZ622" s="49"/>
      <c r="BA622" s="12">
        <f t="shared" ref="BA622:BA685" si="175">BF621</f>
        <v>-3.3502250314574383E-3</v>
      </c>
      <c r="BB622" s="9">
        <f t="shared" ref="BB622:BB685" si="176">BE621</f>
        <v>66.524977921866991</v>
      </c>
      <c r="BC622" s="9">
        <f t="shared" si="153"/>
        <v>62.94048596187249</v>
      </c>
      <c r="BD622" s="9">
        <f t="shared" si="154"/>
        <v>70.1094698818615</v>
      </c>
      <c r="BE622" s="16">
        <f t="shared" ref="BE622:BE685" si="177">(BC622+BD622)/2</f>
        <v>66.524977921866991</v>
      </c>
      <c r="BF622" s="44">
        <f t="shared" si="155"/>
        <v>-3.3152721420603593E-3</v>
      </c>
      <c r="BG622" s="49"/>
      <c r="BH622" s="12">
        <f t="shared" ref="BH622:BH685" si="178">BM621</f>
        <v>-3.3502250314574383E-3</v>
      </c>
      <c r="BI622" s="9">
        <f t="shared" ref="BI622:BI685" si="179">BL621</f>
        <v>67</v>
      </c>
      <c r="BJ622" s="9">
        <f t="shared" si="157"/>
        <v>63.415508040005498</v>
      </c>
      <c r="BK622" s="9"/>
      <c r="BL622" s="47">
        <f t="shared" si="144"/>
        <v>67</v>
      </c>
      <c r="BM622" s="44">
        <f t="shared" si="156"/>
        <v>-3.3152721420603593E-3</v>
      </c>
      <c r="BN622" s="11"/>
      <c r="BO622" s="9"/>
      <c r="BP622" s="11"/>
      <c r="BQ622" s="9"/>
      <c r="BR622" s="43"/>
      <c r="BS622" s="9"/>
      <c r="BT622" s="11"/>
    </row>
    <row r="623" spans="3:72" x14ac:dyDescent="0.2">
      <c r="C623" s="1">
        <v>80</v>
      </c>
      <c r="D623" s="1">
        <v>104.71</v>
      </c>
      <c r="E623" s="1">
        <v>-5103.8999999999996</v>
      </c>
      <c r="F623" s="2">
        <v>78</v>
      </c>
      <c r="G623" s="6">
        <v>3.3000000000000002E-2</v>
      </c>
      <c r="H623" s="2">
        <v>0.42199999999999999</v>
      </c>
      <c r="I623" s="2">
        <v>3500</v>
      </c>
      <c r="J623" s="3">
        <f t="shared" si="140"/>
        <v>58.333333333333336</v>
      </c>
      <c r="K623" s="3">
        <f t="shared" si="141"/>
        <v>366.52</v>
      </c>
      <c r="L623" s="1">
        <v>0.9</v>
      </c>
      <c r="M623" s="1">
        <v>0.76</v>
      </c>
      <c r="N623" s="1">
        <f t="shared" si="158"/>
        <v>0.68400000000000005</v>
      </c>
      <c r="O623" s="40">
        <f t="shared" si="159"/>
        <v>50.175438596491226</v>
      </c>
      <c r="P623" s="40">
        <f t="shared" si="142"/>
        <v>3808.3157894736842</v>
      </c>
      <c r="Q623" s="1">
        <v>11</v>
      </c>
      <c r="R623" s="1">
        <v>4</v>
      </c>
      <c r="S623" s="2">
        <v>2600</v>
      </c>
      <c r="T623" s="3">
        <f t="shared" si="160"/>
        <v>866.66666666666663</v>
      </c>
      <c r="U623" s="7">
        <v>0.20419999999999999</v>
      </c>
      <c r="V623" s="7">
        <f t="shared" si="143"/>
        <v>3.2749326455999997E-2</v>
      </c>
      <c r="W623" s="7">
        <f t="shared" si="161"/>
        <v>1.6693636134473333E-2</v>
      </c>
      <c r="X623" s="40">
        <f t="shared" si="162"/>
        <v>1081.2059482292843</v>
      </c>
      <c r="Y623" s="1">
        <v>0</v>
      </c>
      <c r="Z623" s="1">
        <v>78</v>
      </c>
      <c r="AA623" s="2">
        <v>67</v>
      </c>
      <c r="AB623" s="6">
        <f t="shared" si="163"/>
        <v>0.6511988748177826</v>
      </c>
      <c r="AC623" s="2">
        <v>347.36</v>
      </c>
      <c r="AD623" s="40">
        <f t="shared" si="164"/>
        <v>3367.0033670033663</v>
      </c>
      <c r="AE623" s="1">
        <f t="shared" si="165"/>
        <v>2.4950099800399199</v>
      </c>
      <c r="AF623" s="2">
        <f t="shared" si="166"/>
        <v>96</v>
      </c>
      <c r="AG623" s="9">
        <f t="shared" si="167"/>
        <v>239.52095808383231</v>
      </c>
      <c r="AH623" s="12">
        <f t="shared" si="168"/>
        <v>6.3704095637941013E-3</v>
      </c>
      <c r="AI623" s="12">
        <f t="shared" si="145"/>
        <v>44121.823701707646</v>
      </c>
      <c r="AJ623" s="42">
        <f t="shared" si="146"/>
        <v>-55.02862989209666</v>
      </c>
      <c r="AK623" s="11">
        <v>0</v>
      </c>
      <c r="AL623" s="9">
        <f t="shared" si="147"/>
        <v>-1080.5389026438595</v>
      </c>
      <c r="AM623" s="11">
        <f t="shared" si="169"/>
        <v>0</v>
      </c>
      <c r="AN623" s="9">
        <f t="shared" si="170"/>
        <v>51.484391334458557</v>
      </c>
      <c r="AO623" s="9"/>
      <c r="AP623" s="9">
        <f t="shared" si="148"/>
        <v>55.0318764615375</v>
      </c>
      <c r="AQ623" s="47">
        <f t="shared" si="149"/>
        <v>51.447384501542999</v>
      </c>
      <c r="AR623" s="15">
        <f t="shared" si="171"/>
        <v>0</v>
      </c>
      <c r="AS623" s="49"/>
      <c r="AT623" s="12">
        <f t="shared" si="172"/>
        <v>-3.3152721420603593E-3</v>
      </c>
      <c r="AU623" s="9">
        <f t="shared" si="173"/>
        <v>47.899899374464056</v>
      </c>
      <c r="AV623" s="9">
        <f t="shared" si="150"/>
        <v>44.352414247385113</v>
      </c>
      <c r="AW623" s="9">
        <f t="shared" si="151"/>
        <v>51.447384501542999</v>
      </c>
      <c r="AX623" s="16">
        <f t="shared" si="174"/>
        <v>47.899899374464056</v>
      </c>
      <c r="AY623" s="44">
        <f t="shared" si="152"/>
        <v>-3.2810447749466605E-3</v>
      </c>
      <c r="AZ623" s="49"/>
      <c r="BA623" s="12">
        <f t="shared" si="175"/>
        <v>-3.3152721420603593E-3</v>
      </c>
      <c r="BB623" s="9">
        <f t="shared" si="176"/>
        <v>66.524977921866991</v>
      </c>
      <c r="BC623" s="9">
        <f t="shared" si="153"/>
        <v>62.977492794788049</v>
      </c>
      <c r="BD623" s="9">
        <f t="shared" si="154"/>
        <v>70.072463048945934</v>
      </c>
      <c r="BE623" s="16">
        <f t="shared" si="177"/>
        <v>66.524977921866991</v>
      </c>
      <c r="BF623" s="44">
        <f t="shared" si="155"/>
        <v>-3.2810447749466605E-3</v>
      </c>
      <c r="BG623" s="49"/>
      <c r="BH623" s="12">
        <f t="shared" si="178"/>
        <v>-3.3152721420603593E-3</v>
      </c>
      <c r="BI623" s="9">
        <f t="shared" si="179"/>
        <v>67</v>
      </c>
      <c r="BJ623" s="9">
        <f t="shared" si="157"/>
        <v>63.452514872921057</v>
      </c>
      <c r="BK623" s="9"/>
      <c r="BL623" s="47">
        <f t="shared" si="144"/>
        <v>67</v>
      </c>
      <c r="BM623" s="44">
        <f t="shared" si="156"/>
        <v>-3.2810447749466605E-3</v>
      </c>
      <c r="BN623" s="11"/>
      <c r="BO623" s="9"/>
      <c r="BP623" s="11"/>
      <c r="BQ623" s="9"/>
      <c r="BR623" s="43"/>
      <c r="BS623" s="9"/>
      <c r="BT623" s="11"/>
    </row>
    <row r="624" spans="3:72" x14ac:dyDescent="0.2">
      <c r="C624" s="1">
        <v>80</v>
      </c>
      <c r="D624" s="1">
        <v>104.71</v>
      </c>
      <c r="E624" s="1">
        <v>-5103.8999999999996</v>
      </c>
      <c r="F624" s="2">
        <v>78</v>
      </c>
      <c r="G624" s="6">
        <v>3.3000000000000002E-2</v>
      </c>
      <c r="H624" s="2">
        <v>0.42199999999999999</v>
      </c>
      <c r="I624" s="2">
        <v>3500</v>
      </c>
      <c r="J624" s="3">
        <f t="shared" si="140"/>
        <v>58.333333333333336</v>
      </c>
      <c r="K624" s="3">
        <f t="shared" si="141"/>
        <v>366.52</v>
      </c>
      <c r="L624" s="1">
        <v>0.9</v>
      </c>
      <c r="M624" s="1">
        <v>0.76</v>
      </c>
      <c r="N624" s="1">
        <f t="shared" si="158"/>
        <v>0.68400000000000005</v>
      </c>
      <c r="O624" s="40">
        <f t="shared" si="159"/>
        <v>50.175438596491226</v>
      </c>
      <c r="P624" s="40">
        <f t="shared" si="142"/>
        <v>3808.3157894736842</v>
      </c>
      <c r="Q624" s="1">
        <v>11</v>
      </c>
      <c r="R624" s="1">
        <v>4</v>
      </c>
      <c r="S624" s="2">
        <v>2600</v>
      </c>
      <c r="T624" s="3">
        <f t="shared" si="160"/>
        <v>866.66666666666663</v>
      </c>
      <c r="U624" s="7">
        <v>0.20419999999999999</v>
      </c>
      <c r="V624" s="7">
        <f t="shared" si="143"/>
        <v>3.2749326455999997E-2</v>
      </c>
      <c r="W624" s="7">
        <f t="shared" si="161"/>
        <v>1.6693636134473333E-2</v>
      </c>
      <c r="X624" s="40">
        <f t="shared" si="162"/>
        <v>1081.2059482292843</v>
      </c>
      <c r="Y624" s="1">
        <v>0</v>
      </c>
      <c r="Z624" s="1">
        <v>78</v>
      </c>
      <c r="AA624" s="2">
        <v>67</v>
      </c>
      <c r="AB624" s="6">
        <f t="shared" si="163"/>
        <v>0.6511988748177826</v>
      </c>
      <c r="AC624" s="2">
        <v>347.36</v>
      </c>
      <c r="AD624" s="40">
        <f t="shared" si="164"/>
        <v>3367.0033670033663</v>
      </c>
      <c r="AE624" s="1">
        <f t="shared" si="165"/>
        <v>2.4950099800399199</v>
      </c>
      <c r="AF624" s="2">
        <f t="shared" si="166"/>
        <v>97</v>
      </c>
      <c r="AG624" s="9">
        <f t="shared" si="167"/>
        <v>242.01596806387224</v>
      </c>
      <c r="AH624" s="12">
        <f t="shared" si="168"/>
        <v>6.3051493248226153E-3</v>
      </c>
      <c r="AI624" s="12">
        <f t="shared" si="145"/>
        <v>45630.754007251468</v>
      </c>
      <c r="AJ624" s="42">
        <f t="shared" si="146"/>
        <v>-54.955442586771831</v>
      </c>
      <c r="AK624" s="11">
        <v>0</v>
      </c>
      <c r="AL624" s="9">
        <f t="shared" si="147"/>
        <v>-1080.5457360434821</v>
      </c>
      <c r="AM624" s="11">
        <f t="shared" si="169"/>
        <v>0</v>
      </c>
      <c r="AN624" s="9">
        <f t="shared" si="170"/>
        <v>51.447384501542999</v>
      </c>
      <c r="AO624" s="9"/>
      <c r="AP624" s="9">
        <f t="shared" si="148"/>
        <v>54.958622979412496</v>
      </c>
      <c r="AQ624" s="47">
        <f t="shared" si="149"/>
        <v>51.411137852333553</v>
      </c>
      <c r="AR624" s="15">
        <f t="shared" si="171"/>
        <v>0</v>
      </c>
      <c r="AS624" s="49"/>
      <c r="AT624" s="12">
        <f t="shared" si="172"/>
        <v>-3.2810447749466605E-3</v>
      </c>
      <c r="AU624" s="9">
        <f t="shared" si="173"/>
        <v>47.899899374464056</v>
      </c>
      <c r="AV624" s="9">
        <f t="shared" si="150"/>
        <v>44.388660896594558</v>
      </c>
      <c r="AW624" s="9">
        <f t="shared" si="151"/>
        <v>51.411137852333553</v>
      </c>
      <c r="AX624" s="16">
        <f t="shared" si="174"/>
        <v>47.899899374464056</v>
      </c>
      <c r="AY624" s="44">
        <f t="shared" si="152"/>
        <v>-3.2475204965528841E-3</v>
      </c>
      <c r="AZ624" s="49"/>
      <c r="BA624" s="12">
        <f t="shared" si="175"/>
        <v>-3.2810447749466605E-3</v>
      </c>
      <c r="BB624" s="9">
        <f t="shared" si="176"/>
        <v>66.524977921866991</v>
      </c>
      <c r="BC624" s="9">
        <f t="shared" si="153"/>
        <v>63.013739443997494</v>
      </c>
      <c r="BD624" s="9">
        <f t="shared" si="154"/>
        <v>70.036216399736489</v>
      </c>
      <c r="BE624" s="16">
        <f t="shared" si="177"/>
        <v>66.524977921866991</v>
      </c>
      <c r="BF624" s="44">
        <f t="shared" si="155"/>
        <v>-3.2475204965528841E-3</v>
      </c>
      <c r="BG624" s="49"/>
      <c r="BH624" s="12">
        <f t="shared" si="178"/>
        <v>-3.2810447749466605E-3</v>
      </c>
      <c r="BI624" s="9">
        <f t="shared" si="179"/>
        <v>67</v>
      </c>
      <c r="BJ624" s="9">
        <f t="shared" si="157"/>
        <v>63.488761522130503</v>
      </c>
      <c r="BK624" s="9"/>
      <c r="BL624" s="47">
        <f t="shared" si="144"/>
        <v>67</v>
      </c>
      <c r="BM624" s="44">
        <f t="shared" si="156"/>
        <v>-3.2475204965528841E-3</v>
      </c>
      <c r="BN624" s="11"/>
      <c r="BO624" s="9"/>
      <c r="BP624" s="11"/>
      <c r="BQ624" s="9"/>
      <c r="BR624" s="43"/>
      <c r="BS624" s="9"/>
      <c r="BT624" s="11"/>
    </row>
    <row r="625" spans="3:72" x14ac:dyDescent="0.2">
      <c r="C625" s="1">
        <v>80</v>
      </c>
      <c r="D625" s="1">
        <v>104.71</v>
      </c>
      <c r="E625" s="1">
        <v>-5103.8999999999996</v>
      </c>
      <c r="F625" s="2">
        <v>78</v>
      </c>
      <c r="G625" s="6">
        <v>3.3000000000000002E-2</v>
      </c>
      <c r="H625" s="2">
        <v>0.42199999999999999</v>
      </c>
      <c r="I625" s="2">
        <v>3500</v>
      </c>
      <c r="J625" s="3">
        <f t="shared" si="140"/>
        <v>58.333333333333336</v>
      </c>
      <c r="K625" s="3">
        <f t="shared" si="141"/>
        <v>366.52</v>
      </c>
      <c r="L625" s="1">
        <v>0.9</v>
      </c>
      <c r="M625" s="1">
        <v>0.76</v>
      </c>
      <c r="N625" s="1">
        <f t="shared" si="158"/>
        <v>0.68400000000000005</v>
      </c>
      <c r="O625" s="40">
        <f t="shared" si="159"/>
        <v>50.175438596491226</v>
      </c>
      <c r="P625" s="40">
        <f t="shared" si="142"/>
        <v>3808.3157894736842</v>
      </c>
      <c r="Q625" s="1">
        <v>11</v>
      </c>
      <c r="R625" s="1">
        <v>4</v>
      </c>
      <c r="S625" s="2">
        <v>2600</v>
      </c>
      <c r="T625" s="3">
        <f t="shared" si="160"/>
        <v>866.66666666666663</v>
      </c>
      <c r="U625" s="7">
        <v>0.20419999999999999</v>
      </c>
      <c r="V625" s="7">
        <f t="shared" si="143"/>
        <v>3.2749326455999997E-2</v>
      </c>
      <c r="W625" s="7">
        <f t="shared" si="161"/>
        <v>1.6693636134473333E-2</v>
      </c>
      <c r="X625" s="40">
        <f t="shared" si="162"/>
        <v>1081.2059482292843</v>
      </c>
      <c r="Y625" s="1">
        <v>0</v>
      </c>
      <c r="Z625" s="1">
        <v>78</v>
      </c>
      <c r="AA625" s="2">
        <v>67</v>
      </c>
      <c r="AB625" s="6">
        <f t="shared" si="163"/>
        <v>0.6511988748177826</v>
      </c>
      <c r="AC625" s="2">
        <v>347.36</v>
      </c>
      <c r="AD625" s="40">
        <f t="shared" si="164"/>
        <v>3367.0033670033663</v>
      </c>
      <c r="AE625" s="1">
        <f t="shared" si="165"/>
        <v>2.4950099800399199</v>
      </c>
      <c r="AF625" s="2">
        <f t="shared" si="166"/>
        <v>98</v>
      </c>
      <c r="AG625" s="9">
        <f t="shared" si="167"/>
        <v>244.51097804391216</v>
      </c>
      <c r="AH625" s="12">
        <f t="shared" si="168"/>
        <v>6.2412126151561251E-3</v>
      </c>
      <c r="AI625" s="12">
        <f t="shared" si="145"/>
        <v>47108.861512981821</v>
      </c>
      <c r="AJ625" s="42">
        <f t="shared" si="146"/>
        <v>-54.883750382873302</v>
      </c>
      <c r="AK625" s="11">
        <v>0</v>
      </c>
      <c r="AL625" s="9">
        <f t="shared" si="147"/>
        <v>-1080.5524308563513</v>
      </c>
      <c r="AM625" s="11">
        <f t="shared" si="169"/>
        <v>0</v>
      </c>
      <c r="AN625" s="9">
        <f t="shared" si="170"/>
        <v>51.411137852333553</v>
      </c>
      <c r="AO625" s="9"/>
      <c r="AP625" s="9">
        <f t="shared" si="148"/>
        <v>54.886866601665908</v>
      </c>
      <c r="AQ625" s="47">
        <f t="shared" si="149"/>
        <v>51.37562812379641</v>
      </c>
      <c r="AR625" s="15">
        <f t="shared" si="171"/>
        <v>0</v>
      </c>
      <c r="AS625" s="49"/>
      <c r="AT625" s="12">
        <f t="shared" si="172"/>
        <v>-3.2475204965528841E-3</v>
      </c>
      <c r="AU625" s="9">
        <f t="shared" si="173"/>
        <v>47.899899374464056</v>
      </c>
      <c r="AV625" s="9">
        <f t="shared" si="150"/>
        <v>44.424170625131701</v>
      </c>
      <c r="AW625" s="9">
        <f t="shared" si="151"/>
        <v>51.37562812379641</v>
      </c>
      <c r="AX625" s="16">
        <f t="shared" si="174"/>
        <v>47.899899374464056</v>
      </c>
      <c r="AY625" s="44">
        <f t="shared" si="152"/>
        <v>-3.2146777910578785E-3</v>
      </c>
      <c r="AZ625" s="49"/>
      <c r="BA625" s="12">
        <f t="shared" si="175"/>
        <v>-3.2475204965528841E-3</v>
      </c>
      <c r="BB625" s="9">
        <f t="shared" si="176"/>
        <v>66.524977921866991</v>
      </c>
      <c r="BC625" s="9">
        <f t="shared" si="153"/>
        <v>63.049249172534637</v>
      </c>
      <c r="BD625" s="9">
        <f t="shared" si="154"/>
        <v>70.000706671199353</v>
      </c>
      <c r="BE625" s="16">
        <f t="shared" si="177"/>
        <v>66.524977921866991</v>
      </c>
      <c r="BF625" s="44">
        <f t="shared" si="155"/>
        <v>-3.2146777910578785E-3</v>
      </c>
      <c r="BG625" s="49"/>
      <c r="BH625" s="12">
        <f t="shared" si="178"/>
        <v>-3.2475204965528841E-3</v>
      </c>
      <c r="BI625" s="9">
        <f t="shared" si="179"/>
        <v>67</v>
      </c>
      <c r="BJ625" s="9">
        <f t="shared" si="157"/>
        <v>63.524271250667645</v>
      </c>
      <c r="BK625" s="9"/>
      <c r="BL625" s="47">
        <f t="shared" si="144"/>
        <v>67</v>
      </c>
      <c r="BM625" s="44">
        <f t="shared" si="156"/>
        <v>-3.2146777910578785E-3</v>
      </c>
      <c r="BN625" s="11"/>
      <c r="BO625" s="9"/>
      <c r="BP625" s="11"/>
      <c r="BQ625" s="9"/>
      <c r="BR625" s="43"/>
      <c r="BS625" s="9"/>
      <c r="BT625" s="11"/>
    </row>
    <row r="626" spans="3:72" x14ac:dyDescent="0.2">
      <c r="C626" s="1">
        <v>80</v>
      </c>
      <c r="D626" s="1">
        <v>104.71</v>
      </c>
      <c r="E626" s="1">
        <v>-5103.8999999999996</v>
      </c>
      <c r="F626" s="2">
        <v>78</v>
      </c>
      <c r="G626" s="6">
        <v>3.3000000000000002E-2</v>
      </c>
      <c r="H626" s="2">
        <v>0.42199999999999999</v>
      </c>
      <c r="I626" s="2">
        <v>3500</v>
      </c>
      <c r="J626" s="3">
        <f t="shared" si="140"/>
        <v>58.333333333333336</v>
      </c>
      <c r="K626" s="3">
        <f t="shared" si="141"/>
        <v>366.52</v>
      </c>
      <c r="L626" s="1">
        <v>0.9</v>
      </c>
      <c r="M626" s="1">
        <v>0.76</v>
      </c>
      <c r="N626" s="1">
        <f t="shared" si="158"/>
        <v>0.68400000000000005</v>
      </c>
      <c r="O626" s="40">
        <f t="shared" si="159"/>
        <v>50.175438596491226</v>
      </c>
      <c r="P626" s="40">
        <f t="shared" si="142"/>
        <v>3808.3157894736842</v>
      </c>
      <c r="Q626" s="1">
        <v>11</v>
      </c>
      <c r="R626" s="1">
        <v>4</v>
      </c>
      <c r="S626" s="2">
        <v>2600</v>
      </c>
      <c r="T626" s="3">
        <f t="shared" si="160"/>
        <v>866.66666666666663</v>
      </c>
      <c r="U626" s="7">
        <v>0.20419999999999999</v>
      </c>
      <c r="V626" s="7">
        <f t="shared" si="143"/>
        <v>3.2749326455999997E-2</v>
      </c>
      <c r="W626" s="7">
        <f t="shared" si="161"/>
        <v>1.6693636134473333E-2</v>
      </c>
      <c r="X626" s="40">
        <f t="shared" si="162"/>
        <v>1081.2059482292843</v>
      </c>
      <c r="Y626" s="1">
        <v>0</v>
      </c>
      <c r="Z626" s="1">
        <v>78</v>
      </c>
      <c r="AA626" s="2">
        <v>67</v>
      </c>
      <c r="AB626" s="6">
        <f t="shared" si="163"/>
        <v>0.6511988748177826</v>
      </c>
      <c r="AC626" s="2">
        <v>347.36</v>
      </c>
      <c r="AD626" s="40">
        <f t="shared" si="164"/>
        <v>3367.0033670033663</v>
      </c>
      <c r="AE626" s="1">
        <f t="shared" si="165"/>
        <v>2.4950099800399199</v>
      </c>
      <c r="AF626" s="2">
        <f t="shared" si="166"/>
        <v>99</v>
      </c>
      <c r="AG626" s="9">
        <f t="shared" si="167"/>
        <v>247.00598802395209</v>
      </c>
      <c r="AH626" s="12">
        <f t="shared" si="168"/>
        <v>6.1785595756491639E-3</v>
      </c>
      <c r="AI626" s="12">
        <f t="shared" si="145"/>
        <v>48557.084226669278</v>
      </c>
      <c r="AJ626" s="42">
        <f t="shared" si="146"/>
        <v>-54.813507776297072</v>
      </c>
      <c r="AK626" s="11">
        <v>0</v>
      </c>
      <c r="AL626" s="9">
        <f t="shared" si="147"/>
        <v>-1080.5589912561181</v>
      </c>
      <c r="AM626" s="11">
        <f t="shared" si="169"/>
        <v>0</v>
      </c>
      <c r="AN626" s="9">
        <f t="shared" si="170"/>
        <v>51.37562812379641</v>
      </c>
      <c r="AO626" s="9"/>
      <c r="AP626" s="9">
        <f t="shared" si="148"/>
        <v>54.816561744171459</v>
      </c>
      <c r="AQ626" s="47">
        <f t="shared" si="149"/>
        <v>51.340832994839104</v>
      </c>
      <c r="AR626" s="15">
        <f t="shared" si="171"/>
        <v>0</v>
      </c>
      <c r="AS626" s="49"/>
      <c r="AT626" s="12">
        <f t="shared" si="172"/>
        <v>-3.2146777910578785E-3</v>
      </c>
      <c r="AU626" s="9">
        <f t="shared" si="173"/>
        <v>47.899899374464056</v>
      </c>
      <c r="AV626" s="9">
        <f t="shared" si="150"/>
        <v>44.458965754089007</v>
      </c>
      <c r="AW626" s="9">
        <f t="shared" si="151"/>
        <v>51.340832994839104</v>
      </c>
      <c r="AX626" s="16">
        <f t="shared" si="174"/>
        <v>47.899899374464056</v>
      </c>
      <c r="AY626" s="44">
        <f t="shared" si="152"/>
        <v>-3.1824960138356101E-3</v>
      </c>
      <c r="AZ626" s="49"/>
      <c r="BA626" s="12">
        <f t="shared" si="175"/>
        <v>-3.2146777910578785E-3</v>
      </c>
      <c r="BB626" s="9">
        <f t="shared" si="176"/>
        <v>66.524977921866991</v>
      </c>
      <c r="BC626" s="9">
        <f t="shared" si="153"/>
        <v>63.084044301491943</v>
      </c>
      <c r="BD626" s="9">
        <f t="shared" si="154"/>
        <v>69.96591154224204</v>
      </c>
      <c r="BE626" s="16">
        <f t="shared" si="177"/>
        <v>66.524977921866991</v>
      </c>
      <c r="BF626" s="44">
        <f t="shared" si="155"/>
        <v>-3.1824960138356101E-3</v>
      </c>
      <c r="BG626" s="49"/>
      <c r="BH626" s="12">
        <f t="shared" si="178"/>
        <v>-3.2146777910578785E-3</v>
      </c>
      <c r="BI626" s="9">
        <f t="shared" si="179"/>
        <v>67</v>
      </c>
      <c r="BJ626" s="9">
        <f t="shared" si="157"/>
        <v>63.559066379624952</v>
      </c>
      <c r="BK626" s="9"/>
      <c r="BL626" s="47">
        <f t="shared" si="144"/>
        <v>67</v>
      </c>
      <c r="BM626" s="44">
        <f t="shared" si="156"/>
        <v>-3.1824960138356101E-3</v>
      </c>
      <c r="BN626" s="11"/>
      <c r="BO626" s="9"/>
      <c r="BP626" s="11"/>
      <c r="BQ626" s="9"/>
      <c r="BR626" s="43"/>
      <c r="BS626" s="9"/>
      <c r="BT626" s="11"/>
    </row>
    <row r="627" spans="3:72" x14ac:dyDescent="0.2">
      <c r="C627" s="1">
        <v>80</v>
      </c>
      <c r="D627" s="1">
        <v>104.71</v>
      </c>
      <c r="E627" s="1">
        <v>-5103.8999999999996</v>
      </c>
      <c r="F627" s="2">
        <v>78</v>
      </c>
      <c r="G627" s="6">
        <v>3.3000000000000002E-2</v>
      </c>
      <c r="H627" s="2">
        <v>0.42199999999999999</v>
      </c>
      <c r="I627" s="2">
        <v>3500</v>
      </c>
      <c r="J627" s="3">
        <f t="shared" si="140"/>
        <v>58.333333333333336</v>
      </c>
      <c r="K627" s="3">
        <f t="shared" si="141"/>
        <v>366.52</v>
      </c>
      <c r="L627" s="1">
        <v>0.9</v>
      </c>
      <c r="M627" s="1">
        <v>0.76</v>
      </c>
      <c r="N627" s="1">
        <f t="shared" si="158"/>
        <v>0.68400000000000005</v>
      </c>
      <c r="O627" s="40">
        <f t="shared" si="159"/>
        <v>50.175438596491226</v>
      </c>
      <c r="P627" s="40">
        <f t="shared" si="142"/>
        <v>3808.3157894736842</v>
      </c>
      <c r="Q627" s="1">
        <v>11</v>
      </c>
      <c r="R627" s="1">
        <v>4</v>
      </c>
      <c r="S627" s="2">
        <v>2600</v>
      </c>
      <c r="T627" s="3">
        <f t="shared" si="160"/>
        <v>866.66666666666663</v>
      </c>
      <c r="U627" s="7">
        <v>0.20419999999999999</v>
      </c>
      <c r="V627" s="7">
        <f t="shared" si="143"/>
        <v>3.2749326455999997E-2</v>
      </c>
      <c r="W627" s="7">
        <f t="shared" si="161"/>
        <v>1.6693636134473333E-2</v>
      </c>
      <c r="X627" s="40">
        <f t="shared" si="162"/>
        <v>1081.2059482292843</v>
      </c>
      <c r="Y627" s="1">
        <v>0</v>
      </c>
      <c r="Z627" s="1">
        <v>78</v>
      </c>
      <c r="AA627" s="2">
        <v>67</v>
      </c>
      <c r="AB627" s="6">
        <f t="shared" si="163"/>
        <v>0.6511988748177826</v>
      </c>
      <c r="AC627" s="2">
        <v>347.36</v>
      </c>
      <c r="AD627" s="40">
        <f t="shared" si="164"/>
        <v>3367.0033670033663</v>
      </c>
      <c r="AE627" s="1">
        <f t="shared" si="165"/>
        <v>2.4950099800399199</v>
      </c>
      <c r="AF627" s="2">
        <f t="shared" si="166"/>
        <v>100</v>
      </c>
      <c r="AG627" s="9">
        <f t="shared" si="167"/>
        <v>249.50099800399198</v>
      </c>
      <c r="AH627" s="12">
        <f t="shared" si="168"/>
        <v>6.117151931769111E-3</v>
      </c>
      <c r="AI627" s="12">
        <f t="shared" si="145"/>
        <v>49976.322383464547</v>
      </c>
      <c r="AJ627" s="42">
        <f t="shared" si="146"/>
        <v>-54.744671095575193</v>
      </c>
      <c r="AK627" s="11">
        <v>0</v>
      </c>
      <c r="AL627" s="9">
        <f t="shared" si="147"/>
        <v>-1080.5654212505087</v>
      </c>
      <c r="AM627" s="11">
        <f t="shared" si="169"/>
        <v>0</v>
      </c>
      <c r="AN627" s="9">
        <f t="shared" si="170"/>
        <v>51.340832994839104</v>
      </c>
      <c r="AO627" s="9"/>
      <c r="AP627" s="9">
        <f t="shared" si="148"/>
        <v>54.747664659395703</v>
      </c>
      <c r="AQ627" s="47">
        <f t="shared" si="149"/>
        <v>51.306731039020654</v>
      </c>
      <c r="AR627" s="15">
        <f t="shared" si="171"/>
        <v>0</v>
      </c>
      <c r="AS627" s="49"/>
      <c r="AT627" s="12">
        <f t="shared" si="172"/>
        <v>-3.1824960138356101E-3</v>
      </c>
      <c r="AU627" s="9">
        <f t="shared" si="173"/>
        <v>47.899899374464056</v>
      </c>
      <c r="AV627" s="9">
        <f t="shared" si="150"/>
        <v>44.493067709907457</v>
      </c>
      <c r="AW627" s="9">
        <f t="shared" si="151"/>
        <v>51.306731039020654</v>
      </c>
      <c r="AX627" s="16">
        <f t="shared" si="174"/>
        <v>47.899899374464056</v>
      </c>
      <c r="AY627" s="44">
        <f t="shared" si="152"/>
        <v>-3.1509553477170973E-3</v>
      </c>
      <c r="AZ627" s="49"/>
      <c r="BA627" s="12">
        <f t="shared" si="175"/>
        <v>-3.1824960138356101E-3</v>
      </c>
      <c r="BB627" s="9">
        <f t="shared" si="176"/>
        <v>66.524977921866991</v>
      </c>
      <c r="BC627" s="9">
        <f t="shared" si="153"/>
        <v>63.118146257310393</v>
      </c>
      <c r="BD627" s="9">
        <f t="shared" si="154"/>
        <v>69.931809586423597</v>
      </c>
      <c r="BE627" s="16">
        <f t="shared" si="177"/>
        <v>66.524977921866991</v>
      </c>
      <c r="BF627" s="44">
        <f t="shared" si="155"/>
        <v>-3.1509553477170973E-3</v>
      </c>
      <c r="BG627" s="49"/>
      <c r="BH627" s="12">
        <f t="shared" si="178"/>
        <v>-3.1824960138356101E-3</v>
      </c>
      <c r="BI627" s="9">
        <f t="shared" si="179"/>
        <v>67</v>
      </c>
      <c r="BJ627" s="9">
        <f t="shared" si="157"/>
        <v>63.593168335443401</v>
      </c>
      <c r="BK627" s="9"/>
      <c r="BL627" s="47">
        <f t="shared" si="144"/>
        <v>67</v>
      </c>
      <c r="BM627" s="44">
        <f t="shared" si="156"/>
        <v>-3.1509553477170973E-3</v>
      </c>
      <c r="BN627" s="11"/>
      <c r="BO627" s="9"/>
      <c r="BP627" s="11"/>
      <c r="BQ627" s="9"/>
      <c r="BR627" s="43"/>
      <c r="BS627" s="9"/>
      <c r="BT627" s="11"/>
    </row>
    <row r="628" spans="3:72" x14ac:dyDescent="0.2">
      <c r="C628" s="1">
        <v>80</v>
      </c>
      <c r="D628" s="1">
        <v>104.71</v>
      </c>
      <c r="E628" s="1">
        <v>-5103.8999999999996</v>
      </c>
      <c r="F628" s="2">
        <v>78</v>
      </c>
      <c r="G628" s="6">
        <v>3.3000000000000002E-2</v>
      </c>
      <c r="H628" s="2">
        <v>0.42199999999999999</v>
      </c>
      <c r="I628" s="2">
        <v>3500</v>
      </c>
      <c r="J628" s="3">
        <f t="shared" si="140"/>
        <v>58.333333333333336</v>
      </c>
      <c r="K628" s="3">
        <f t="shared" si="141"/>
        <v>366.52</v>
      </c>
      <c r="L628" s="1">
        <v>0.9</v>
      </c>
      <c r="M628" s="1">
        <v>0.76</v>
      </c>
      <c r="N628" s="1">
        <f t="shared" si="158"/>
        <v>0.68400000000000005</v>
      </c>
      <c r="O628" s="40">
        <f t="shared" si="159"/>
        <v>50.175438596491226</v>
      </c>
      <c r="P628" s="40">
        <f t="shared" si="142"/>
        <v>3808.3157894736842</v>
      </c>
      <c r="Q628" s="1">
        <v>11</v>
      </c>
      <c r="R628" s="1">
        <v>4</v>
      </c>
      <c r="S628" s="2">
        <v>2600</v>
      </c>
      <c r="T628" s="3">
        <f t="shared" si="160"/>
        <v>866.66666666666663</v>
      </c>
      <c r="U628" s="7">
        <v>0.20419999999999999</v>
      </c>
      <c r="V628" s="7">
        <f t="shared" si="143"/>
        <v>3.2749326455999997E-2</v>
      </c>
      <c r="W628" s="7">
        <f t="shared" si="161"/>
        <v>1.6693636134473333E-2</v>
      </c>
      <c r="X628" s="40">
        <f t="shared" si="162"/>
        <v>1081.2059482292843</v>
      </c>
      <c r="Y628" s="1">
        <v>0</v>
      </c>
      <c r="Z628" s="1">
        <v>78</v>
      </c>
      <c r="AA628" s="2">
        <v>67</v>
      </c>
      <c r="AB628" s="6">
        <f t="shared" si="163"/>
        <v>0.6511988748177826</v>
      </c>
      <c r="AC628" s="2">
        <v>347.36</v>
      </c>
      <c r="AD628" s="40">
        <f t="shared" si="164"/>
        <v>3367.0033670033663</v>
      </c>
      <c r="AE628" s="1">
        <f t="shared" si="165"/>
        <v>2.4950099800399199</v>
      </c>
      <c r="AF628" s="2">
        <f t="shared" si="166"/>
        <v>101</v>
      </c>
      <c r="AG628" s="9">
        <f t="shared" si="167"/>
        <v>251.99600798403191</v>
      </c>
      <c r="AH628" s="12">
        <f t="shared" si="168"/>
        <v>6.0569529156251434E-3</v>
      </c>
      <c r="AI628" s="12">
        <f t="shared" si="145"/>
        <v>51367.440331998514</v>
      </c>
      <c r="AJ628" s="42">
        <f t="shared" si="146"/>
        <v>-54.677198410353789</v>
      </c>
      <c r="AK628" s="11">
        <v>0</v>
      </c>
      <c r="AL628" s="9">
        <f t="shared" si="147"/>
        <v>-1080.5717246894892</v>
      </c>
      <c r="AM628" s="11">
        <f t="shared" si="169"/>
        <v>0</v>
      </c>
      <c r="AN628" s="9">
        <f t="shared" si="170"/>
        <v>51.306731039020654</v>
      </c>
      <c r="AO628" s="9"/>
      <c r="AP628" s="9">
        <f t="shared" si="148"/>
        <v>54.680133344643558</v>
      </c>
      <c r="AQ628" s="47">
        <f t="shared" si="149"/>
        <v>51.273301680086959</v>
      </c>
      <c r="AR628" s="15">
        <f t="shared" si="171"/>
        <v>0</v>
      </c>
      <c r="AS628" s="49"/>
      <c r="AT628" s="12">
        <f t="shared" si="172"/>
        <v>-3.1509553477170973E-3</v>
      </c>
      <c r="AU628" s="9">
        <f t="shared" si="173"/>
        <v>47.899899374464056</v>
      </c>
      <c r="AV628" s="9">
        <f t="shared" si="150"/>
        <v>44.526497068841152</v>
      </c>
      <c r="AW628" s="9">
        <f t="shared" si="151"/>
        <v>51.273301680086959</v>
      </c>
      <c r="AX628" s="16">
        <f t="shared" si="174"/>
        <v>47.899899374464056</v>
      </c>
      <c r="AY628" s="44">
        <f t="shared" si="152"/>
        <v>-3.1200367618653981E-3</v>
      </c>
      <c r="AZ628" s="49"/>
      <c r="BA628" s="12">
        <f t="shared" si="175"/>
        <v>-3.1509553477170973E-3</v>
      </c>
      <c r="BB628" s="9">
        <f t="shared" si="176"/>
        <v>66.524977921866991</v>
      </c>
      <c r="BC628" s="9">
        <f t="shared" si="153"/>
        <v>63.151575616244088</v>
      </c>
      <c r="BD628" s="9">
        <f t="shared" si="154"/>
        <v>69.898380227489895</v>
      </c>
      <c r="BE628" s="16">
        <f t="shared" si="177"/>
        <v>66.524977921866991</v>
      </c>
      <c r="BF628" s="44">
        <f t="shared" si="155"/>
        <v>-3.1200367618653981E-3</v>
      </c>
      <c r="BG628" s="49"/>
      <c r="BH628" s="12">
        <f t="shared" si="178"/>
        <v>-3.1509553477170973E-3</v>
      </c>
      <c r="BI628" s="9">
        <f t="shared" si="179"/>
        <v>67</v>
      </c>
      <c r="BJ628" s="9">
        <f t="shared" si="157"/>
        <v>63.626597694377097</v>
      </c>
      <c r="BK628" s="9"/>
      <c r="BL628" s="47">
        <f t="shared" si="144"/>
        <v>67</v>
      </c>
      <c r="BM628" s="44">
        <f t="shared" si="156"/>
        <v>-3.1200367618653981E-3</v>
      </c>
      <c r="BN628" s="11"/>
      <c r="BO628" s="9"/>
      <c r="BP628" s="11"/>
      <c r="BQ628" s="9"/>
      <c r="BR628" s="43"/>
      <c r="BS628" s="9"/>
      <c r="BT628" s="11"/>
    </row>
    <row r="629" spans="3:72" x14ac:dyDescent="0.2">
      <c r="C629" s="1">
        <v>80</v>
      </c>
      <c r="D629" s="1">
        <v>104.71</v>
      </c>
      <c r="E629" s="1">
        <v>-5103.8999999999996</v>
      </c>
      <c r="F629" s="2">
        <v>78</v>
      </c>
      <c r="G629" s="6">
        <v>3.3000000000000002E-2</v>
      </c>
      <c r="H629" s="2">
        <v>0.42199999999999999</v>
      </c>
      <c r="I629" s="2">
        <v>3500</v>
      </c>
      <c r="J629" s="3">
        <f t="shared" si="140"/>
        <v>58.333333333333336</v>
      </c>
      <c r="K629" s="3">
        <f t="shared" si="141"/>
        <v>366.52</v>
      </c>
      <c r="L629" s="1">
        <v>0.9</v>
      </c>
      <c r="M629" s="1">
        <v>0.76</v>
      </c>
      <c r="N629" s="1">
        <f t="shared" si="158"/>
        <v>0.68400000000000005</v>
      </c>
      <c r="O629" s="40">
        <f t="shared" si="159"/>
        <v>50.175438596491226</v>
      </c>
      <c r="P629" s="40">
        <f t="shared" si="142"/>
        <v>3808.3157894736842</v>
      </c>
      <c r="Q629" s="1">
        <v>11</v>
      </c>
      <c r="R629" s="1">
        <v>4</v>
      </c>
      <c r="S629" s="2">
        <v>2600</v>
      </c>
      <c r="T629" s="3">
        <f t="shared" si="160"/>
        <v>866.66666666666663</v>
      </c>
      <c r="U629" s="7">
        <v>0.20419999999999999</v>
      </c>
      <c r="V629" s="7">
        <f t="shared" si="143"/>
        <v>3.2749326455999997E-2</v>
      </c>
      <c r="W629" s="7">
        <f t="shared" si="161"/>
        <v>1.6693636134473333E-2</v>
      </c>
      <c r="X629" s="40">
        <f t="shared" si="162"/>
        <v>1081.2059482292843</v>
      </c>
      <c r="Y629" s="1">
        <v>0</v>
      </c>
      <c r="Z629" s="1">
        <v>78</v>
      </c>
      <c r="AA629" s="2">
        <v>67</v>
      </c>
      <c r="AB629" s="6">
        <f t="shared" si="163"/>
        <v>0.6511988748177826</v>
      </c>
      <c r="AC629" s="2">
        <v>347.36</v>
      </c>
      <c r="AD629" s="40">
        <f t="shared" si="164"/>
        <v>3367.0033670033663</v>
      </c>
      <c r="AE629" s="1">
        <f t="shared" si="165"/>
        <v>2.4950099800399199</v>
      </c>
      <c r="AF629" s="2">
        <f t="shared" si="166"/>
        <v>102</v>
      </c>
      <c r="AG629" s="9">
        <f t="shared" si="167"/>
        <v>254.49101796407183</v>
      </c>
      <c r="AH629" s="12">
        <f t="shared" si="168"/>
        <v>5.9979271925562367E-3</v>
      </c>
      <c r="AI629" s="12">
        <f t="shared" si="145"/>
        <v>52731.268308399944</v>
      </c>
      <c r="AJ629" s="42">
        <f t="shared" si="146"/>
        <v>-54.611049445310471</v>
      </c>
      <c r="AK629" s="11">
        <v>0</v>
      </c>
      <c r="AL629" s="9">
        <f t="shared" si="147"/>
        <v>-1080.5779052729517</v>
      </c>
      <c r="AM629" s="11">
        <f t="shared" si="169"/>
        <v>0</v>
      </c>
      <c r="AN629" s="9">
        <f t="shared" si="170"/>
        <v>51.273301680086959</v>
      </c>
      <c r="AO629" s="9"/>
      <c r="AP629" s="9">
        <f t="shared" si="148"/>
        <v>54.613927455759047</v>
      </c>
      <c r="AQ629" s="47">
        <f t="shared" si="149"/>
        <v>51.240525150136143</v>
      </c>
      <c r="AR629" s="15">
        <f t="shared" si="171"/>
        <v>0</v>
      </c>
      <c r="AS629" s="49"/>
      <c r="AT629" s="12">
        <f t="shared" si="172"/>
        <v>-3.1200367618653981E-3</v>
      </c>
      <c r="AU629" s="9">
        <f t="shared" si="173"/>
        <v>47.899899374464056</v>
      </c>
      <c r="AV629" s="9">
        <f t="shared" si="150"/>
        <v>44.559273598791968</v>
      </c>
      <c r="AW629" s="9">
        <f t="shared" si="151"/>
        <v>51.240525150136143</v>
      </c>
      <c r="AX629" s="16">
        <f t="shared" si="174"/>
        <v>47.899899374464056</v>
      </c>
      <c r="AY629" s="44">
        <f t="shared" si="152"/>
        <v>-3.0897219730830253E-3</v>
      </c>
      <c r="AZ629" s="49"/>
      <c r="BA629" s="12">
        <f t="shared" si="175"/>
        <v>-3.1200367618653981E-3</v>
      </c>
      <c r="BB629" s="9">
        <f t="shared" si="176"/>
        <v>66.524977921866991</v>
      </c>
      <c r="BC629" s="9">
        <f t="shared" si="153"/>
        <v>63.184352146194904</v>
      </c>
      <c r="BD629" s="9">
        <f t="shared" si="154"/>
        <v>69.865603697539086</v>
      </c>
      <c r="BE629" s="16">
        <f t="shared" si="177"/>
        <v>66.524977921866991</v>
      </c>
      <c r="BF629" s="44">
        <f t="shared" si="155"/>
        <v>-3.0897219730830253E-3</v>
      </c>
      <c r="BG629" s="49"/>
      <c r="BH629" s="12">
        <f t="shared" si="178"/>
        <v>-3.1200367618653981E-3</v>
      </c>
      <c r="BI629" s="9">
        <f t="shared" si="179"/>
        <v>67</v>
      </c>
      <c r="BJ629" s="9">
        <f t="shared" si="157"/>
        <v>63.659374224327912</v>
      </c>
      <c r="BK629" s="9"/>
      <c r="BL629" s="47">
        <f t="shared" si="144"/>
        <v>67</v>
      </c>
      <c r="BM629" s="44">
        <f t="shared" si="156"/>
        <v>-3.0897219730830253E-3</v>
      </c>
      <c r="BN629" s="11"/>
      <c r="BO629" s="9"/>
      <c r="BP629" s="11"/>
      <c r="BQ629" s="9"/>
      <c r="BR629" s="43"/>
      <c r="BS629" s="9"/>
      <c r="BT629" s="11"/>
    </row>
    <row r="630" spans="3:72" x14ac:dyDescent="0.2">
      <c r="C630" s="1">
        <v>80</v>
      </c>
      <c r="D630" s="1">
        <v>104.71</v>
      </c>
      <c r="E630" s="1">
        <v>-5103.8999999999996</v>
      </c>
      <c r="F630" s="2">
        <v>78</v>
      </c>
      <c r="G630" s="6">
        <v>3.3000000000000002E-2</v>
      </c>
      <c r="H630" s="2">
        <v>0.42199999999999999</v>
      </c>
      <c r="I630" s="2">
        <v>3500</v>
      </c>
      <c r="J630" s="3">
        <f t="shared" si="140"/>
        <v>58.333333333333336</v>
      </c>
      <c r="K630" s="3">
        <f t="shared" si="141"/>
        <v>366.52</v>
      </c>
      <c r="L630" s="1">
        <v>0.9</v>
      </c>
      <c r="M630" s="1">
        <v>0.76</v>
      </c>
      <c r="N630" s="1">
        <f t="shared" si="158"/>
        <v>0.68400000000000005</v>
      </c>
      <c r="O630" s="40">
        <f t="shared" si="159"/>
        <v>50.175438596491226</v>
      </c>
      <c r="P630" s="40">
        <f t="shared" si="142"/>
        <v>3808.3157894736842</v>
      </c>
      <c r="Q630" s="1">
        <v>11</v>
      </c>
      <c r="R630" s="1">
        <v>4</v>
      </c>
      <c r="S630" s="2">
        <v>2600</v>
      </c>
      <c r="T630" s="3">
        <f t="shared" si="160"/>
        <v>866.66666666666663</v>
      </c>
      <c r="U630" s="7">
        <v>0.20419999999999999</v>
      </c>
      <c r="V630" s="7">
        <f t="shared" si="143"/>
        <v>3.2749326455999997E-2</v>
      </c>
      <c r="W630" s="7">
        <f t="shared" si="161"/>
        <v>1.6693636134473333E-2</v>
      </c>
      <c r="X630" s="40">
        <f t="shared" si="162"/>
        <v>1081.2059482292843</v>
      </c>
      <c r="Y630" s="1">
        <v>0</v>
      </c>
      <c r="Z630" s="1">
        <v>78</v>
      </c>
      <c r="AA630" s="2">
        <v>67</v>
      </c>
      <c r="AB630" s="6">
        <f t="shared" si="163"/>
        <v>0.6511988748177826</v>
      </c>
      <c r="AC630" s="2">
        <v>347.36</v>
      </c>
      <c r="AD630" s="40">
        <f t="shared" si="164"/>
        <v>3367.0033670033663</v>
      </c>
      <c r="AE630" s="1">
        <f t="shared" si="165"/>
        <v>2.4950099800399199</v>
      </c>
      <c r="AF630" s="2">
        <f t="shared" si="166"/>
        <v>103</v>
      </c>
      <c r="AG630" s="9">
        <f t="shared" si="167"/>
        <v>256.98602794411175</v>
      </c>
      <c r="AH630" s="12">
        <f t="shared" si="168"/>
        <v>5.9400407919701671E-3</v>
      </c>
      <c r="AI630" s="12">
        <f t="shared" si="145"/>
        <v>54068.60410594265</v>
      </c>
      <c r="AJ630" s="42">
        <f t="shared" si="146"/>
        <v>-54.546185499137216</v>
      </c>
      <c r="AK630" s="11">
        <v>0</v>
      </c>
      <c r="AL630" s="9">
        <f t="shared" si="147"/>
        <v>-1080.5839665579572</v>
      </c>
      <c r="AM630" s="11">
        <f t="shared" si="169"/>
        <v>0</v>
      </c>
      <c r="AN630" s="9">
        <f t="shared" si="170"/>
        <v>51.240525150136143</v>
      </c>
      <c r="AO630" s="9"/>
      <c r="AP630" s="9">
        <f t="shared" si="148"/>
        <v>54.549008225906036</v>
      </c>
      <c r="AQ630" s="47">
        <f t="shared" si="149"/>
        <v>51.208382450233948</v>
      </c>
      <c r="AR630" s="15">
        <f t="shared" si="171"/>
        <v>0</v>
      </c>
      <c r="AS630" s="49"/>
      <c r="AT630" s="12">
        <f t="shared" si="172"/>
        <v>-3.0897219730830253E-3</v>
      </c>
      <c r="AU630" s="9">
        <f t="shared" si="173"/>
        <v>47.899899374464056</v>
      </c>
      <c r="AV630" s="9">
        <f t="shared" si="150"/>
        <v>44.591416298694163</v>
      </c>
      <c r="AW630" s="9">
        <f t="shared" si="151"/>
        <v>51.208382450233948</v>
      </c>
      <c r="AX630" s="16">
        <f t="shared" si="174"/>
        <v>47.899899374464056</v>
      </c>
      <c r="AY630" s="44">
        <f t="shared" si="152"/>
        <v>-3.059993409385391E-3</v>
      </c>
      <c r="AZ630" s="49"/>
      <c r="BA630" s="12">
        <f t="shared" si="175"/>
        <v>-3.0897219730830253E-3</v>
      </c>
      <c r="BB630" s="9">
        <f t="shared" si="176"/>
        <v>66.524977921866991</v>
      </c>
      <c r="BC630" s="9">
        <f t="shared" si="153"/>
        <v>63.216494846097099</v>
      </c>
      <c r="BD630" s="9">
        <f t="shared" si="154"/>
        <v>69.833460997636877</v>
      </c>
      <c r="BE630" s="16">
        <f t="shared" si="177"/>
        <v>66.524977921866991</v>
      </c>
      <c r="BF630" s="44">
        <f t="shared" si="155"/>
        <v>-3.059993409385391E-3</v>
      </c>
      <c r="BG630" s="49"/>
      <c r="BH630" s="12">
        <f t="shared" si="178"/>
        <v>-3.0897219730830253E-3</v>
      </c>
      <c r="BI630" s="9">
        <f t="shared" si="179"/>
        <v>67</v>
      </c>
      <c r="BJ630" s="9">
        <f t="shared" si="157"/>
        <v>63.691516924230108</v>
      </c>
      <c r="BK630" s="9"/>
      <c r="BL630" s="47">
        <f t="shared" si="144"/>
        <v>67</v>
      </c>
      <c r="BM630" s="44">
        <f t="shared" si="156"/>
        <v>-3.059993409385391E-3</v>
      </c>
      <c r="BN630" s="11"/>
      <c r="BO630" s="9"/>
      <c r="BP630" s="11"/>
      <c r="BQ630" s="9"/>
      <c r="BR630" s="43"/>
      <c r="BS630" s="9"/>
      <c r="BT630" s="11"/>
    </row>
    <row r="631" spans="3:72" x14ac:dyDescent="0.2">
      <c r="C631" s="1">
        <v>80</v>
      </c>
      <c r="D631" s="1">
        <v>104.71</v>
      </c>
      <c r="E631" s="1">
        <v>-5103.8999999999996</v>
      </c>
      <c r="F631" s="2">
        <v>78</v>
      </c>
      <c r="G631" s="6">
        <v>3.3000000000000002E-2</v>
      </c>
      <c r="H631" s="2">
        <v>0.42199999999999999</v>
      </c>
      <c r="I631" s="2">
        <v>3500</v>
      </c>
      <c r="J631" s="3">
        <f t="shared" si="140"/>
        <v>58.333333333333336</v>
      </c>
      <c r="K631" s="3">
        <f t="shared" si="141"/>
        <v>366.52</v>
      </c>
      <c r="L631" s="1">
        <v>0.9</v>
      </c>
      <c r="M631" s="1">
        <v>0.76</v>
      </c>
      <c r="N631" s="1">
        <f t="shared" si="158"/>
        <v>0.68400000000000005</v>
      </c>
      <c r="O631" s="40">
        <f t="shared" si="159"/>
        <v>50.175438596491226</v>
      </c>
      <c r="P631" s="40">
        <f t="shared" si="142"/>
        <v>3808.3157894736842</v>
      </c>
      <c r="Q631" s="1">
        <v>11</v>
      </c>
      <c r="R631" s="1">
        <v>4</v>
      </c>
      <c r="S631" s="2">
        <v>2600</v>
      </c>
      <c r="T631" s="3">
        <f t="shared" si="160"/>
        <v>866.66666666666663</v>
      </c>
      <c r="U631" s="7">
        <v>0.20419999999999999</v>
      </c>
      <c r="V631" s="7">
        <f t="shared" si="143"/>
        <v>3.2749326455999997E-2</v>
      </c>
      <c r="W631" s="7">
        <f t="shared" si="161"/>
        <v>1.6693636134473333E-2</v>
      </c>
      <c r="X631" s="40">
        <f t="shared" si="162"/>
        <v>1081.2059482292843</v>
      </c>
      <c r="Y631" s="1">
        <v>0</v>
      </c>
      <c r="Z631" s="1">
        <v>78</v>
      </c>
      <c r="AA631" s="2">
        <v>67</v>
      </c>
      <c r="AB631" s="6">
        <f t="shared" si="163"/>
        <v>0.6511988748177826</v>
      </c>
      <c r="AC631" s="2">
        <v>347.36</v>
      </c>
      <c r="AD631" s="40">
        <f t="shared" si="164"/>
        <v>3367.0033670033663</v>
      </c>
      <c r="AE631" s="1">
        <f t="shared" si="165"/>
        <v>2.4950099800399199</v>
      </c>
      <c r="AF631" s="2">
        <f t="shared" si="166"/>
        <v>104</v>
      </c>
      <c r="AG631" s="9">
        <f t="shared" si="167"/>
        <v>259.48103792415168</v>
      </c>
      <c r="AH631" s="12">
        <f t="shared" si="168"/>
        <v>5.8832610421491087E-3</v>
      </c>
      <c r="AI631" s="12">
        <f t="shared" si="145"/>
        <v>55380.214647420449</v>
      </c>
      <c r="AJ631" s="42">
        <f t="shared" si="146"/>
        <v>-54.482569368243823</v>
      </c>
      <c r="AK631" s="11">
        <v>0</v>
      </c>
      <c r="AL631" s="9">
        <f t="shared" si="147"/>
        <v>-1080.589911965561</v>
      </c>
      <c r="AM631" s="11">
        <f t="shared" si="169"/>
        <v>0</v>
      </c>
      <c r="AN631" s="9">
        <f t="shared" si="170"/>
        <v>51.208382450233948</v>
      </c>
      <c r="AO631" s="9"/>
      <c r="AP631" s="9">
        <f t="shared" si="148"/>
        <v>54.485338389083026</v>
      </c>
      <c r="AQ631" s="47">
        <f t="shared" si="149"/>
        <v>51.176855313313133</v>
      </c>
      <c r="AR631" s="15">
        <f t="shared" si="171"/>
        <v>0</v>
      </c>
      <c r="AS631" s="49"/>
      <c r="AT631" s="12">
        <f t="shared" si="172"/>
        <v>-3.059993409385391E-3</v>
      </c>
      <c r="AU631" s="9">
        <f t="shared" si="173"/>
        <v>47.899899374464056</v>
      </c>
      <c r="AV631" s="9">
        <f t="shared" si="150"/>
        <v>44.622943435614978</v>
      </c>
      <c r="AW631" s="9">
        <f t="shared" si="151"/>
        <v>51.176855313313133</v>
      </c>
      <c r="AX631" s="16">
        <f t="shared" si="174"/>
        <v>47.899899374464056</v>
      </c>
      <c r="AY631" s="44">
        <f t="shared" si="152"/>
        <v>-3.0308341756867165E-3</v>
      </c>
      <c r="AZ631" s="49"/>
      <c r="BA631" s="12">
        <f t="shared" si="175"/>
        <v>-3.059993409385391E-3</v>
      </c>
      <c r="BB631" s="9">
        <f t="shared" si="176"/>
        <v>66.524977921866991</v>
      </c>
      <c r="BC631" s="9">
        <f t="shared" si="153"/>
        <v>63.248021983017914</v>
      </c>
      <c r="BD631" s="9">
        <f t="shared" si="154"/>
        <v>69.801933860716076</v>
      </c>
      <c r="BE631" s="16">
        <f t="shared" si="177"/>
        <v>66.524977921866991</v>
      </c>
      <c r="BF631" s="44">
        <f t="shared" si="155"/>
        <v>-3.0308341756867165E-3</v>
      </c>
      <c r="BG631" s="49"/>
      <c r="BH631" s="12">
        <f t="shared" si="178"/>
        <v>-3.059993409385391E-3</v>
      </c>
      <c r="BI631" s="9">
        <f t="shared" si="179"/>
        <v>67</v>
      </c>
      <c r="BJ631" s="9">
        <f t="shared" si="157"/>
        <v>63.723044061150922</v>
      </c>
      <c r="BK631" s="9"/>
      <c r="BL631" s="47">
        <f t="shared" si="144"/>
        <v>67</v>
      </c>
      <c r="BM631" s="44">
        <f t="shared" si="156"/>
        <v>-3.0308341756867165E-3</v>
      </c>
      <c r="BN631" s="11"/>
      <c r="BO631" s="9"/>
      <c r="BP631" s="11"/>
      <c r="BQ631" s="9"/>
      <c r="BR631" s="43"/>
      <c r="BS631" s="9"/>
      <c r="BT631" s="11"/>
    </row>
    <row r="632" spans="3:72" x14ac:dyDescent="0.2">
      <c r="C632" s="1">
        <v>80</v>
      </c>
      <c r="D632" s="1">
        <v>104.71</v>
      </c>
      <c r="E632" s="1">
        <v>-5103.8999999999996</v>
      </c>
      <c r="F632" s="2">
        <v>78</v>
      </c>
      <c r="G632" s="6">
        <v>3.3000000000000002E-2</v>
      </c>
      <c r="H632" s="2">
        <v>0.42199999999999999</v>
      </c>
      <c r="I632" s="2">
        <v>3500</v>
      </c>
      <c r="J632" s="3">
        <f t="shared" si="140"/>
        <v>58.333333333333336</v>
      </c>
      <c r="K632" s="3">
        <f t="shared" si="141"/>
        <v>366.52</v>
      </c>
      <c r="L632" s="1">
        <v>0.9</v>
      </c>
      <c r="M632" s="1">
        <v>0.76</v>
      </c>
      <c r="N632" s="1">
        <f t="shared" si="158"/>
        <v>0.68400000000000005</v>
      </c>
      <c r="O632" s="40">
        <f t="shared" si="159"/>
        <v>50.175438596491226</v>
      </c>
      <c r="P632" s="40">
        <f t="shared" si="142"/>
        <v>3808.3157894736842</v>
      </c>
      <c r="Q632" s="1">
        <v>11</v>
      </c>
      <c r="R632" s="1">
        <v>4</v>
      </c>
      <c r="S632" s="2">
        <v>2600</v>
      </c>
      <c r="T632" s="3">
        <f t="shared" si="160"/>
        <v>866.66666666666663</v>
      </c>
      <c r="U632" s="7">
        <v>0.20419999999999999</v>
      </c>
      <c r="V632" s="7">
        <f t="shared" si="143"/>
        <v>3.2749326455999997E-2</v>
      </c>
      <c r="W632" s="7">
        <f t="shared" si="161"/>
        <v>1.6693636134473333E-2</v>
      </c>
      <c r="X632" s="40">
        <f t="shared" si="162"/>
        <v>1081.2059482292843</v>
      </c>
      <c r="Y632" s="1">
        <v>0</v>
      </c>
      <c r="Z632" s="1">
        <v>78</v>
      </c>
      <c r="AA632" s="2">
        <v>67</v>
      </c>
      <c r="AB632" s="6">
        <f t="shared" si="163"/>
        <v>0.6511988748177826</v>
      </c>
      <c r="AC632" s="2">
        <v>347.36</v>
      </c>
      <c r="AD632" s="40">
        <f t="shared" si="164"/>
        <v>3367.0033670033663</v>
      </c>
      <c r="AE632" s="1">
        <f t="shared" si="165"/>
        <v>2.4950099800399199</v>
      </c>
      <c r="AF632" s="2">
        <f t="shared" si="166"/>
        <v>105</v>
      </c>
      <c r="AG632" s="9">
        <f t="shared" si="167"/>
        <v>261.9760479041916</v>
      </c>
      <c r="AH632" s="12">
        <f t="shared" si="168"/>
        <v>5.8275565087589163E-3</v>
      </c>
      <c r="AI632" s="12">
        <f t="shared" si="145"/>
        <v>56666.837466808502</v>
      </c>
      <c r="AJ632" s="42">
        <f t="shared" si="146"/>
        <v>-54.420165274863727</v>
      </c>
      <c r="AK632" s="11">
        <v>0</v>
      </c>
      <c r="AL632" s="9">
        <f t="shared" si="147"/>
        <v>-1080.5957447872522</v>
      </c>
      <c r="AM632" s="11">
        <f t="shared" si="169"/>
        <v>0</v>
      </c>
      <c r="AN632" s="9">
        <f t="shared" si="170"/>
        <v>51.176855313313133</v>
      </c>
      <c r="AO632" s="9"/>
      <c r="AP632" s="9">
        <f t="shared" si="148"/>
        <v>54.422882108052747</v>
      </c>
      <c r="AQ632" s="47">
        <f t="shared" si="149"/>
        <v>51.145926169203669</v>
      </c>
      <c r="AR632" s="15">
        <f t="shared" si="171"/>
        <v>0</v>
      </c>
      <c r="AS632" s="49"/>
      <c r="AT632" s="12">
        <f t="shared" si="172"/>
        <v>-3.0308341756867165E-3</v>
      </c>
      <c r="AU632" s="9">
        <f t="shared" si="173"/>
        <v>47.899899374464056</v>
      </c>
      <c r="AV632" s="9">
        <f t="shared" si="150"/>
        <v>44.653872579724442</v>
      </c>
      <c r="AW632" s="9">
        <f t="shared" si="151"/>
        <v>51.145926169203669</v>
      </c>
      <c r="AX632" s="16">
        <f t="shared" si="174"/>
        <v>47.899899374464056</v>
      </c>
      <c r="AY632" s="44">
        <f t="shared" si="152"/>
        <v>-3.0022280214566941E-3</v>
      </c>
      <c r="AZ632" s="49"/>
      <c r="BA632" s="12">
        <f t="shared" si="175"/>
        <v>-3.0308341756867165E-3</v>
      </c>
      <c r="BB632" s="9">
        <f t="shared" si="176"/>
        <v>66.524977921866991</v>
      </c>
      <c r="BC632" s="9">
        <f t="shared" si="153"/>
        <v>63.278951127127378</v>
      </c>
      <c r="BD632" s="9">
        <f t="shared" si="154"/>
        <v>69.771004716606612</v>
      </c>
      <c r="BE632" s="16">
        <f t="shared" si="177"/>
        <v>66.524977921866991</v>
      </c>
      <c r="BF632" s="44">
        <f t="shared" si="155"/>
        <v>-3.0022280214566941E-3</v>
      </c>
      <c r="BG632" s="49"/>
      <c r="BH632" s="12">
        <f t="shared" si="178"/>
        <v>-3.0308341756867165E-3</v>
      </c>
      <c r="BI632" s="9">
        <f t="shared" si="179"/>
        <v>67</v>
      </c>
      <c r="BJ632" s="9">
        <f t="shared" si="157"/>
        <v>63.753973205260387</v>
      </c>
      <c r="BK632" s="9"/>
      <c r="BL632" s="47">
        <f t="shared" si="144"/>
        <v>67</v>
      </c>
      <c r="BM632" s="44">
        <f t="shared" si="156"/>
        <v>-3.0022280214566941E-3</v>
      </c>
      <c r="BN632" s="11"/>
      <c r="BO632" s="9"/>
      <c r="BP632" s="11"/>
      <c r="BQ632" s="9"/>
      <c r="BR632" s="43"/>
      <c r="BS632" s="9"/>
      <c r="BT632" s="11"/>
    </row>
    <row r="633" spans="3:72" x14ac:dyDescent="0.2">
      <c r="C633" s="1">
        <v>80</v>
      </c>
      <c r="D633" s="1">
        <v>104.71</v>
      </c>
      <c r="E633" s="1">
        <v>-5103.8999999999996</v>
      </c>
      <c r="F633" s="2">
        <v>78</v>
      </c>
      <c r="G633" s="6">
        <v>3.3000000000000002E-2</v>
      </c>
      <c r="H633" s="2">
        <v>0.42199999999999999</v>
      </c>
      <c r="I633" s="2">
        <v>3500</v>
      </c>
      <c r="J633" s="3">
        <f t="shared" si="140"/>
        <v>58.333333333333336</v>
      </c>
      <c r="K633" s="3">
        <f t="shared" si="141"/>
        <v>366.52</v>
      </c>
      <c r="L633" s="1">
        <v>0.9</v>
      </c>
      <c r="M633" s="1">
        <v>0.76</v>
      </c>
      <c r="N633" s="1">
        <f t="shared" si="158"/>
        <v>0.68400000000000005</v>
      </c>
      <c r="O633" s="40">
        <f t="shared" si="159"/>
        <v>50.175438596491226</v>
      </c>
      <c r="P633" s="40">
        <f t="shared" si="142"/>
        <v>3808.3157894736842</v>
      </c>
      <c r="Q633" s="1">
        <v>11</v>
      </c>
      <c r="R633" s="1">
        <v>4</v>
      </c>
      <c r="S633" s="2">
        <v>2600</v>
      </c>
      <c r="T633" s="3">
        <f t="shared" si="160"/>
        <v>866.66666666666663</v>
      </c>
      <c r="U633" s="7">
        <v>0.20419999999999999</v>
      </c>
      <c r="V633" s="7">
        <f t="shared" si="143"/>
        <v>3.2749326455999997E-2</v>
      </c>
      <c r="W633" s="7">
        <f t="shared" si="161"/>
        <v>1.6693636134473333E-2</v>
      </c>
      <c r="X633" s="40">
        <f t="shared" si="162"/>
        <v>1081.2059482292843</v>
      </c>
      <c r="Y633" s="1">
        <v>0</v>
      </c>
      <c r="Z633" s="1">
        <v>78</v>
      </c>
      <c r="AA633" s="2">
        <v>67</v>
      </c>
      <c r="AB633" s="6">
        <f t="shared" si="163"/>
        <v>0.6511988748177826</v>
      </c>
      <c r="AC633" s="2">
        <v>347.36</v>
      </c>
      <c r="AD633" s="40">
        <f t="shared" si="164"/>
        <v>3367.0033670033663</v>
      </c>
      <c r="AE633" s="1">
        <f t="shared" si="165"/>
        <v>2.4950099800399199</v>
      </c>
      <c r="AF633" s="2">
        <f t="shared" si="166"/>
        <v>106</v>
      </c>
      <c r="AG633" s="9">
        <f t="shared" si="167"/>
        <v>264.47105788423153</v>
      </c>
      <c r="AH633" s="12">
        <f t="shared" si="168"/>
        <v>5.7728969368189137E-3</v>
      </c>
      <c r="AI633" s="12">
        <f t="shared" si="145"/>
        <v>57929.182106269058</v>
      </c>
      <c r="AJ633" s="42">
        <f t="shared" si="146"/>
        <v>-54.358938799268245</v>
      </c>
      <c r="AK633" s="11">
        <v>0</v>
      </c>
      <c r="AL633" s="9">
        <f t="shared" si="147"/>
        <v>-1080.6014681910301</v>
      </c>
      <c r="AM633" s="11">
        <f t="shared" si="169"/>
        <v>0</v>
      </c>
      <c r="AN633" s="9">
        <f t="shared" si="170"/>
        <v>51.145926169203669</v>
      </c>
      <c r="AO633" s="9"/>
      <c r="AP633" s="9">
        <f t="shared" si="148"/>
        <v>54.361604906391698</v>
      </c>
      <c r="AQ633" s="47">
        <f t="shared" si="149"/>
        <v>51.115578111652084</v>
      </c>
      <c r="AR633" s="15">
        <f t="shared" si="171"/>
        <v>0</v>
      </c>
      <c r="AS633" s="49"/>
      <c r="AT633" s="12">
        <f t="shared" si="172"/>
        <v>-3.0022280214566941E-3</v>
      </c>
      <c r="AU633" s="9">
        <f t="shared" si="173"/>
        <v>47.899899374464056</v>
      </c>
      <c r="AV633" s="9">
        <f t="shared" si="150"/>
        <v>44.684220637276027</v>
      </c>
      <c r="AW633" s="9">
        <f t="shared" si="151"/>
        <v>51.115578111652084</v>
      </c>
      <c r="AX633" s="16">
        <f t="shared" si="174"/>
        <v>47.899899374464056</v>
      </c>
      <c r="AY633" s="44">
        <f t="shared" si="152"/>
        <v>-2.97415931021691E-3</v>
      </c>
      <c r="AZ633" s="49"/>
      <c r="BA633" s="12">
        <f t="shared" si="175"/>
        <v>-3.0022280214566941E-3</v>
      </c>
      <c r="BB633" s="9">
        <f t="shared" si="176"/>
        <v>66.524977921866991</v>
      </c>
      <c r="BC633" s="9">
        <f t="shared" si="153"/>
        <v>63.309299184678963</v>
      </c>
      <c r="BD633" s="9">
        <f t="shared" si="154"/>
        <v>69.74065665905502</v>
      </c>
      <c r="BE633" s="16">
        <f t="shared" si="177"/>
        <v>66.524977921866991</v>
      </c>
      <c r="BF633" s="44">
        <f t="shared" si="155"/>
        <v>-2.97415931021691E-3</v>
      </c>
      <c r="BG633" s="49"/>
      <c r="BH633" s="12">
        <f t="shared" si="178"/>
        <v>-3.0022280214566941E-3</v>
      </c>
      <c r="BI633" s="9">
        <f t="shared" si="179"/>
        <v>67</v>
      </c>
      <c r="BJ633" s="9">
        <f t="shared" si="157"/>
        <v>63.784321262811972</v>
      </c>
      <c r="BK633" s="9"/>
      <c r="BL633" s="47">
        <f t="shared" si="144"/>
        <v>67</v>
      </c>
      <c r="BM633" s="44">
        <f t="shared" si="156"/>
        <v>-2.97415931021691E-3</v>
      </c>
      <c r="BN633" s="11"/>
      <c r="BO633" s="9"/>
      <c r="BP633" s="11"/>
      <c r="BQ633" s="9"/>
      <c r="BR633" s="43"/>
      <c r="BS633" s="9"/>
      <c r="BT633" s="11"/>
    </row>
    <row r="634" spans="3:72" x14ac:dyDescent="0.2">
      <c r="C634" s="1">
        <v>80</v>
      </c>
      <c r="D634" s="1">
        <v>104.71</v>
      </c>
      <c r="E634" s="1">
        <v>-5103.8999999999996</v>
      </c>
      <c r="F634" s="2">
        <v>78</v>
      </c>
      <c r="G634" s="6">
        <v>3.3000000000000002E-2</v>
      </c>
      <c r="H634" s="2">
        <v>0.42199999999999999</v>
      </c>
      <c r="I634" s="2">
        <v>3500</v>
      </c>
      <c r="J634" s="3">
        <f t="shared" si="140"/>
        <v>58.333333333333336</v>
      </c>
      <c r="K634" s="3">
        <f t="shared" si="141"/>
        <v>366.52</v>
      </c>
      <c r="L634" s="1">
        <v>0.9</v>
      </c>
      <c r="M634" s="1">
        <v>0.76</v>
      </c>
      <c r="N634" s="1">
        <f t="shared" si="158"/>
        <v>0.68400000000000005</v>
      </c>
      <c r="O634" s="40">
        <f t="shared" si="159"/>
        <v>50.175438596491226</v>
      </c>
      <c r="P634" s="40">
        <f t="shared" si="142"/>
        <v>3808.3157894736842</v>
      </c>
      <c r="Q634" s="1">
        <v>11</v>
      </c>
      <c r="R634" s="1">
        <v>4</v>
      </c>
      <c r="S634" s="2">
        <v>2600</v>
      </c>
      <c r="T634" s="3">
        <f t="shared" si="160"/>
        <v>866.66666666666663</v>
      </c>
      <c r="U634" s="7">
        <v>0.20419999999999999</v>
      </c>
      <c r="V634" s="7">
        <f t="shared" si="143"/>
        <v>3.2749326455999997E-2</v>
      </c>
      <c r="W634" s="7">
        <f t="shared" si="161"/>
        <v>1.6693636134473333E-2</v>
      </c>
      <c r="X634" s="40">
        <f t="shared" si="162"/>
        <v>1081.2059482292843</v>
      </c>
      <c r="Y634" s="1">
        <v>0</v>
      </c>
      <c r="Z634" s="1">
        <v>78</v>
      </c>
      <c r="AA634" s="2">
        <v>67</v>
      </c>
      <c r="AB634" s="6">
        <f t="shared" si="163"/>
        <v>0.6511988748177826</v>
      </c>
      <c r="AC634" s="2">
        <v>347.36</v>
      </c>
      <c r="AD634" s="40">
        <f t="shared" si="164"/>
        <v>3367.0033670033663</v>
      </c>
      <c r="AE634" s="1">
        <f t="shared" si="165"/>
        <v>2.4950099800399199</v>
      </c>
      <c r="AF634" s="2">
        <f t="shared" si="166"/>
        <v>107</v>
      </c>
      <c r="AG634" s="9">
        <f t="shared" si="167"/>
        <v>266.96606786427145</v>
      </c>
      <c r="AH634" s="12">
        <f t="shared" si="168"/>
        <v>5.7192531959071053E-3</v>
      </c>
      <c r="AI634" s="12">
        <f t="shared" si="145"/>
        <v>59167.931434092112</v>
      </c>
      <c r="AJ634" s="42">
        <f t="shared" si="146"/>
        <v>-54.298856815817572</v>
      </c>
      <c r="AK634" s="11">
        <v>0</v>
      </c>
      <c r="AL634" s="9">
        <f t="shared" si="147"/>
        <v>-1080.6070852271409</v>
      </c>
      <c r="AM634" s="11">
        <f t="shared" si="169"/>
        <v>0</v>
      </c>
      <c r="AN634" s="9">
        <f t="shared" si="170"/>
        <v>51.115578111652084</v>
      </c>
      <c r="AO634" s="9"/>
      <c r="AP634" s="9">
        <f t="shared" si="148"/>
        <v>54.301473604387084</v>
      </c>
      <c r="AQ634" s="47">
        <f t="shared" si="149"/>
        <v>51.085794867199056</v>
      </c>
      <c r="AR634" s="15">
        <f t="shared" si="171"/>
        <v>0</v>
      </c>
      <c r="AS634" s="49"/>
      <c r="AT634" s="12">
        <f t="shared" si="172"/>
        <v>-2.97415931021691E-3</v>
      </c>
      <c r="AU634" s="9">
        <f t="shared" si="173"/>
        <v>47.899899374464056</v>
      </c>
      <c r="AV634" s="9">
        <f t="shared" si="150"/>
        <v>44.714003881729056</v>
      </c>
      <c r="AW634" s="9">
        <f t="shared" si="151"/>
        <v>51.085794867199056</v>
      </c>
      <c r="AX634" s="16">
        <f t="shared" si="174"/>
        <v>47.899899374464056</v>
      </c>
      <c r="AY634" s="44">
        <f t="shared" si="152"/>
        <v>-2.9466129907559364E-3</v>
      </c>
      <c r="AZ634" s="49"/>
      <c r="BA634" s="12">
        <f t="shared" si="175"/>
        <v>-2.97415931021691E-3</v>
      </c>
      <c r="BB634" s="9">
        <f t="shared" si="176"/>
        <v>66.524977921866991</v>
      </c>
      <c r="BC634" s="9">
        <f t="shared" si="153"/>
        <v>63.339082429131992</v>
      </c>
      <c r="BD634" s="9">
        <f t="shared" si="154"/>
        <v>69.710873414601991</v>
      </c>
      <c r="BE634" s="16">
        <f t="shared" si="177"/>
        <v>66.524977921866991</v>
      </c>
      <c r="BF634" s="44">
        <f t="shared" si="155"/>
        <v>-2.9466129907559364E-3</v>
      </c>
      <c r="BG634" s="49"/>
      <c r="BH634" s="12">
        <f t="shared" si="178"/>
        <v>-2.97415931021691E-3</v>
      </c>
      <c r="BI634" s="9">
        <f t="shared" si="179"/>
        <v>67</v>
      </c>
      <c r="BJ634" s="9">
        <f t="shared" si="157"/>
        <v>63.814104507265</v>
      </c>
      <c r="BK634" s="9"/>
      <c r="BL634" s="47">
        <f t="shared" si="144"/>
        <v>67</v>
      </c>
      <c r="BM634" s="44">
        <f t="shared" si="156"/>
        <v>-2.9466129907559364E-3</v>
      </c>
      <c r="BN634" s="11"/>
      <c r="BO634" s="9"/>
      <c r="BP634" s="11"/>
      <c r="BQ634" s="9"/>
      <c r="BR634" s="43"/>
      <c r="BS634" s="9"/>
      <c r="BT634" s="11"/>
    </row>
    <row r="635" spans="3:72" x14ac:dyDescent="0.2">
      <c r="C635" s="1">
        <v>80</v>
      </c>
      <c r="D635" s="1">
        <v>104.71</v>
      </c>
      <c r="E635" s="1">
        <v>-5103.8999999999996</v>
      </c>
      <c r="F635" s="2">
        <v>78</v>
      </c>
      <c r="G635" s="6">
        <v>3.3000000000000002E-2</v>
      </c>
      <c r="H635" s="2">
        <v>0.42199999999999999</v>
      </c>
      <c r="I635" s="2">
        <v>3500</v>
      </c>
      <c r="J635" s="3">
        <f t="shared" si="140"/>
        <v>58.333333333333336</v>
      </c>
      <c r="K635" s="3">
        <f t="shared" si="141"/>
        <v>366.52</v>
      </c>
      <c r="L635" s="1">
        <v>0.9</v>
      </c>
      <c r="M635" s="1">
        <v>0.76</v>
      </c>
      <c r="N635" s="1">
        <f t="shared" si="158"/>
        <v>0.68400000000000005</v>
      </c>
      <c r="O635" s="40">
        <f t="shared" si="159"/>
        <v>50.175438596491226</v>
      </c>
      <c r="P635" s="40">
        <f t="shared" si="142"/>
        <v>3808.3157894736842</v>
      </c>
      <c r="Q635" s="1">
        <v>11</v>
      </c>
      <c r="R635" s="1">
        <v>4</v>
      </c>
      <c r="S635" s="2">
        <v>2600</v>
      </c>
      <c r="T635" s="3">
        <f t="shared" si="160"/>
        <v>866.66666666666663</v>
      </c>
      <c r="U635" s="7">
        <v>0.20419999999999999</v>
      </c>
      <c r="V635" s="7">
        <f t="shared" si="143"/>
        <v>3.2749326455999997E-2</v>
      </c>
      <c r="W635" s="7">
        <f t="shared" si="161"/>
        <v>1.6693636134473333E-2</v>
      </c>
      <c r="X635" s="40">
        <f t="shared" si="162"/>
        <v>1081.2059482292843</v>
      </c>
      <c r="Y635" s="1">
        <v>0</v>
      </c>
      <c r="Z635" s="1">
        <v>78</v>
      </c>
      <c r="AA635" s="2">
        <v>67</v>
      </c>
      <c r="AB635" s="6">
        <f t="shared" si="163"/>
        <v>0.6511988748177826</v>
      </c>
      <c r="AC635" s="2">
        <v>347.36</v>
      </c>
      <c r="AD635" s="40">
        <f t="shared" si="164"/>
        <v>3367.0033670033663</v>
      </c>
      <c r="AE635" s="1">
        <f t="shared" si="165"/>
        <v>2.4950099800399199</v>
      </c>
      <c r="AF635" s="2">
        <f t="shared" si="166"/>
        <v>108</v>
      </c>
      <c r="AG635" s="9">
        <f t="shared" si="167"/>
        <v>269.46107784431138</v>
      </c>
      <c r="AH635" s="12">
        <f t="shared" si="168"/>
        <v>5.6665972283923031E-3</v>
      </c>
      <c r="AI635" s="12">
        <f t="shared" si="145"/>
        <v>60383.742888759356</v>
      </c>
      <c r="AJ635" s="42">
        <f t="shared" si="146"/>
        <v>-54.239887432597129</v>
      </c>
      <c r="AK635" s="11">
        <v>0</v>
      </c>
      <c r="AL635" s="9">
        <f t="shared" si="147"/>
        <v>-1080.6125988334993</v>
      </c>
      <c r="AM635" s="11">
        <f t="shared" si="169"/>
        <v>0</v>
      </c>
      <c r="AN635" s="9">
        <f t="shared" si="170"/>
        <v>51.085794867199056</v>
      </c>
      <c r="AO635" s="9"/>
      <c r="AP635" s="9">
        <f t="shared" si="148"/>
        <v>54.242456258529032</v>
      </c>
      <c r="AQ635" s="47">
        <f t="shared" si="149"/>
        <v>51.056560765794032</v>
      </c>
      <c r="AR635" s="15">
        <f t="shared" si="171"/>
        <v>0</v>
      </c>
      <c r="AS635" s="49"/>
      <c r="AT635" s="12">
        <f t="shared" si="172"/>
        <v>-2.9466129907559364E-3</v>
      </c>
      <c r="AU635" s="9">
        <f t="shared" si="173"/>
        <v>47.899899374464056</v>
      </c>
      <c r="AV635" s="9">
        <f t="shared" si="150"/>
        <v>44.74323798313408</v>
      </c>
      <c r="AW635" s="9">
        <f t="shared" si="151"/>
        <v>51.056560765794032</v>
      </c>
      <c r="AX635" s="16">
        <f t="shared" si="174"/>
        <v>47.899899374464056</v>
      </c>
      <c r="AY635" s="44">
        <f t="shared" si="152"/>
        <v>-2.9195745699510003E-3</v>
      </c>
      <c r="AZ635" s="49"/>
      <c r="BA635" s="12">
        <f t="shared" si="175"/>
        <v>-2.9466129907559364E-3</v>
      </c>
      <c r="BB635" s="9">
        <f t="shared" si="176"/>
        <v>66.524977921866991</v>
      </c>
      <c r="BC635" s="9">
        <f t="shared" si="153"/>
        <v>63.368316530537015</v>
      </c>
      <c r="BD635" s="9">
        <f t="shared" si="154"/>
        <v>69.681639313196968</v>
      </c>
      <c r="BE635" s="16">
        <f t="shared" si="177"/>
        <v>66.524977921866991</v>
      </c>
      <c r="BF635" s="44">
        <f t="shared" si="155"/>
        <v>-2.9195745699510003E-3</v>
      </c>
      <c r="BG635" s="49"/>
      <c r="BH635" s="12">
        <f t="shared" si="178"/>
        <v>-2.9466129907559364E-3</v>
      </c>
      <c r="BI635" s="9">
        <f t="shared" si="179"/>
        <v>67</v>
      </c>
      <c r="BJ635" s="9">
        <f t="shared" si="157"/>
        <v>63.843338608670024</v>
      </c>
      <c r="BK635" s="9"/>
      <c r="BL635" s="47">
        <f t="shared" si="144"/>
        <v>67</v>
      </c>
      <c r="BM635" s="44">
        <f t="shared" si="156"/>
        <v>-2.9195745699510003E-3</v>
      </c>
      <c r="BN635" s="11"/>
      <c r="BO635" s="9"/>
      <c r="BP635" s="11"/>
      <c r="BQ635" s="9"/>
      <c r="BR635" s="43"/>
      <c r="BS635" s="9"/>
      <c r="BT635" s="11"/>
    </row>
    <row r="636" spans="3:72" x14ac:dyDescent="0.2">
      <c r="C636" s="1">
        <v>80</v>
      </c>
      <c r="D636" s="1">
        <v>104.71</v>
      </c>
      <c r="E636" s="1">
        <v>-5103.8999999999996</v>
      </c>
      <c r="F636" s="2">
        <v>78</v>
      </c>
      <c r="G636" s="6">
        <v>3.3000000000000002E-2</v>
      </c>
      <c r="H636" s="2">
        <v>0.42199999999999999</v>
      </c>
      <c r="I636" s="2">
        <v>3500</v>
      </c>
      <c r="J636" s="3">
        <f t="shared" si="140"/>
        <v>58.333333333333336</v>
      </c>
      <c r="K636" s="3">
        <f t="shared" si="141"/>
        <v>366.52</v>
      </c>
      <c r="L636" s="1">
        <v>0.9</v>
      </c>
      <c r="M636" s="1">
        <v>0.76</v>
      </c>
      <c r="N636" s="1">
        <f t="shared" si="158"/>
        <v>0.68400000000000005</v>
      </c>
      <c r="O636" s="40">
        <f t="shared" si="159"/>
        <v>50.175438596491226</v>
      </c>
      <c r="P636" s="40">
        <f t="shared" si="142"/>
        <v>3808.3157894736842</v>
      </c>
      <c r="Q636" s="1">
        <v>11</v>
      </c>
      <c r="R636" s="1">
        <v>4</v>
      </c>
      <c r="S636" s="2">
        <v>2600</v>
      </c>
      <c r="T636" s="3">
        <f t="shared" si="160"/>
        <v>866.66666666666663</v>
      </c>
      <c r="U636" s="7">
        <v>0.20419999999999999</v>
      </c>
      <c r="V636" s="7">
        <f t="shared" si="143"/>
        <v>3.2749326455999997E-2</v>
      </c>
      <c r="W636" s="7">
        <f t="shared" si="161"/>
        <v>1.6693636134473333E-2</v>
      </c>
      <c r="X636" s="40">
        <f t="shared" si="162"/>
        <v>1081.2059482292843</v>
      </c>
      <c r="Y636" s="1">
        <v>0</v>
      </c>
      <c r="Z636" s="1">
        <v>78</v>
      </c>
      <c r="AA636" s="2">
        <v>67</v>
      </c>
      <c r="AB636" s="6">
        <f t="shared" si="163"/>
        <v>0.6511988748177826</v>
      </c>
      <c r="AC636" s="2">
        <v>347.36</v>
      </c>
      <c r="AD636" s="40">
        <f t="shared" si="164"/>
        <v>3367.0033670033663</v>
      </c>
      <c r="AE636" s="1">
        <f t="shared" si="165"/>
        <v>2.4950099800399199</v>
      </c>
      <c r="AF636" s="2">
        <f t="shared" si="166"/>
        <v>109</v>
      </c>
      <c r="AG636" s="9">
        <f t="shared" si="167"/>
        <v>271.95608782435124</v>
      </c>
      <c r="AH636" s="12">
        <f t="shared" si="168"/>
        <v>5.6149020004998395E-3</v>
      </c>
      <c r="AI636" s="12">
        <f t="shared" si="145"/>
        <v>61577.249653915642</v>
      </c>
      <c r="AJ636" s="42">
        <f t="shared" si="146"/>
        <v>-54.181999934406711</v>
      </c>
      <c r="AK636" s="11">
        <v>0</v>
      </c>
      <c r="AL636" s="9">
        <f t="shared" si="147"/>
        <v>-1080.618011840812</v>
      </c>
      <c r="AM636" s="11">
        <f t="shared" si="169"/>
        <v>0</v>
      </c>
      <c r="AN636" s="9">
        <f t="shared" si="170"/>
        <v>51.056560765794032</v>
      </c>
      <c r="AO636" s="9"/>
      <c r="AP636" s="9">
        <f t="shared" si="148"/>
        <v>54.184522104364731</v>
      </c>
      <c r="AQ636" s="47">
        <f t="shared" si="149"/>
        <v>51.027860713034755</v>
      </c>
      <c r="AR636" s="15">
        <f t="shared" si="171"/>
        <v>0</v>
      </c>
      <c r="AS636" s="49"/>
      <c r="AT636" s="12">
        <f t="shared" si="172"/>
        <v>-2.9195745699510003E-3</v>
      </c>
      <c r="AU636" s="9">
        <f t="shared" si="173"/>
        <v>47.899899374464056</v>
      </c>
      <c r="AV636" s="9">
        <f t="shared" si="150"/>
        <v>44.771938035893356</v>
      </c>
      <c r="AW636" s="9">
        <f t="shared" si="151"/>
        <v>51.027860713034755</v>
      </c>
      <c r="AX636" s="16">
        <f t="shared" si="174"/>
        <v>47.899899374464056</v>
      </c>
      <c r="AY636" s="44">
        <f t="shared" si="152"/>
        <v>-2.8930300870925038E-3</v>
      </c>
      <c r="AZ636" s="49"/>
      <c r="BA636" s="12">
        <f t="shared" si="175"/>
        <v>-2.9195745699510003E-3</v>
      </c>
      <c r="BB636" s="9">
        <f t="shared" si="176"/>
        <v>66.524977921866991</v>
      </c>
      <c r="BC636" s="9">
        <f t="shared" si="153"/>
        <v>63.397016583296292</v>
      </c>
      <c r="BD636" s="9">
        <f t="shared" si="154"/>
        <v>69.652939260437691</v>
      </c>
      <c r="BE636" s="16">
        <f t="shared" si="177"/>
        <v>66.524977921866991</v>
      </c>
      <c r="BF636" s="44">
        <f t="shared" si="155"/>
        <v>-2.8930300870925038E-3</v>
      </c>
      <c r="BG636" s="49"/>
      <c r="BH636" s="12">
        <f t="shared" si="178"/>
        <v>-2.9195745699510003E-3</v>
      </c>
      <c r="BI636" s="9">
        <f t="shared" si="179"/>
        <v>67</v>
      </c>
      <c r="BJ636" s="9">
        <f t="shared" si="157"/>
        <v>63.872038661429301</v>
      </c>
      <c r="BK636" s="9"/>
      <c r="BL636" s="47">
        <f t="shared" si="144"/>
        <v>67</v>
      </c>
      <c r="BM636" s="44">
        <f t="shared" si="156"/>
        <v>-2.8930300870925038E-3</v>
      </c>
      <c r="BN636" s="11"/>
      <c r="BO636" s="9"/>
      <c r="BP636" s="11"/>
      <c r="BQ636" s="9"/>
      <c r="BR636" s="43"/>
      <c r="BS636" s="9"/>
      <c r="BT636" s="11"/>
    </row>
    <row r="637" spans="3:72" x14ac:dyDescent="0.2">
      <c r="C637" s="1">
        <v>80</v>
      </c>
      <c r="D637" s="1">
        <v>104.71</v>
      </c>
      <c r="E637" s="1">
        <v>-5103.8999999999996</v>
      </c>
      <c r="F637" s="2">
        <v>78</v>
      </c>
      <c r="G637" s="6">
        <v>3.3000000000000002E-2</v>
      </c>
      <c r="H637" s="2">
        <v>0.42199999999999999</v>
      </c>
      <c r="I637" s="2">
        <v>3500</v>
      </c>
      <c r="J637" s="3">
        <f t="shared" si="140"/>
        <v>58.333333333333336</v>
      </c>
      <c r="K637" s="3">
        <f t="shared" si="141"/>
        <v>366.52</v>
      </c>
      <c r="L637" s="1">
        <v>0.9</v>
      </c>
      <c r="M637" s="1">
        <v>0.76</v>
      </c>
      <c r="N637" s="1">
        <f t="shared" si="158"/>
        <v>0.68400000000000005</v>
      </c>
      <c r="O637" s="40">
        <f t="shared" si="159"/>
        <v>50.175438596491226</v>
      </c>
      <c r="P637" s="40">
        <f t="shared" si="142"/>
        <v>3808.3157894736842</v>
      </c>
      <c r="Q637" s="1">
        <v>11</v>
      </c>
      <c r="R637" s="1">
        <v>4</v>
      </c>
      <c r="S637" s="2">
        <v>2600</v>
      </c>
      <c r="T637" s="3">
        <f t="shared" si="160"/>
        <v>866.66666666666663</v>
      </c>
      <c r="U637" s="7">
        <v>0.20419999999999999</v>
      </c>
      <c r="V637" s="7">
        <f t="shared" si="143"/>
        <v>3.2749326455999997E-2</v>
      </c>
      <c r="W637" s="7">
        <f t="shared" si="161"/>
        <v>1.6693636134473333E-2</v>
      </c>
      <c r="X637" s="40">
        <f t="shared" si="162"/>
        <v>1081.2059482292843</v>
      </c>
      <c r="Y637" s="1">
        <v>0</v>
      </c>
      <c r="Z637" s="1">
        <v>78</v>
      </c>
      <c r="AA637" s="2">
        <v>67</v>
      </c>
      <c r="AB637" s="6">
        <f t="shared" si="163"/>
        <v>0.6511988748177826</v>
      </c>
      <c r="AC637" s="2">
        <v>347.36</v>
      </c>
      <c r="AD637" s="40">
        <f t="shared" si="164"/>
        <v>3367.0033670033663</v>
      </c>
      <c r="AE637" s="1">
        <f t="shared" si="165"/>
        <v>2.4950099800399199</v>
      </c>
      <c r="AF637" s="2">
        <f t="shared" si="166"/>
        <v>110</v>
      </c>
      <c r="AG637" s="9">
        <f t="shared" si="167"/>
        <v>274.45109780439117</v>
      </c>
      <c r="AH637" s="12">
        <f t="shared" si="168"/>
        <v>5.5641414560315917E-3</v>
      </c>
      <c r="AI637" s="12">
        <f t="shared" si="145"/>
        <v>62749.061768691754</v>
      </c>
      <c r="AJ637" s="42">
        <f t="shared" si="146"/>
        <v>-54.125164728886887</v>
      </c>
      <c r="AK637" s="11">
        <v>0</v>
      </c>
      <c r="AL637" s="9">
        <f t="shared" si="147"/>
        <v>-1080.6233269774232</v>
      </c>
      <c r="AM637" s="11">
        <f t="shared" si="169"/>
        <v>0</v>
      </c>
      <c r="AN637" s="9">
        <f t="shared" si="170"/>
        <v>51.027860713034755</v>
      </c>
      <c r="AO637" s="9"/>
      <c r="AP637" s="9">
        <f t="shared" si="148"/>
        <v>54.127641502498307</v>
      </c>
      <c r="AQ637" s="47">
        <f t="shared" si="149"/>
        <v>50.999680163927607</v>
      </c>
      <c r="AR637" s="15">
        <f t="shared" si="171"/>
        <v>0</v>
      </c>
      <c r="AS637" s="49"/>
      <c r="AT637" s="12">
        <f t="shared" si="172"/>
        <v>-2.8930300870925038E-3</v>
      </c>
      <c r="AU637" s="9">
        <f t="shared" si="173"/>
        <v>47.899899374464056</v>
      </c>
      <c r="AV637" s="9">
        <f t="shared" si="150"/>
        <v>44.800118585000504</v>
      </c>
      <c r="AW637" s="9">
        <f t="shared" si="151"/>
        <v>50.999680163927607</v>
      </c>
      <c r="AX637" s="16">
        <f t="shared" si="174"/>
        <v>47.899899374464056</v>
      </c>
      <c r="AY637" s="44">
        <f t="shared" si="152"/>
        <v>-2.8669660896151498E-3</v>
      </c>
      <c r="AZ637" s="49"/>
      <c r="BA637" s="12">
        <f t="shared" si="175"/>
        <v>-2.8930300870925038E-3</v>
      </c>
      <c r="BB637" s="9">
        <f t="shared" si="176"/>
        <v>66.524977921866991</v>
      </c>
      <c r="BC637" s="9">
        <f t="shared" si="153"/>
        <v>63.42519713240344</v>
      </c>
      <c r="BD637" s="9">
        <f t="shared" si="154"/>
        <v>69.624758711330543</v>
      </c>
      <c r="BE637" s="16">
        <f t="shared" si="177"/>
        <v>66.524977921866991</v>
      </c>
      <c r="BF637" s="44">
        <f t="shared" si="155"/>
        <v>-2.8669660896151498E-3</v>
      </c>
      <c r="BG637" s="49"/>
      <c r="BH637" s="12">
        <f t="shared" si="178"/>
        <v>-2.8930300870925038E-3</v>
      </c>
      <c r="BI637" s="9">
        <f t="shared" si="179"/>
        <v>67</v>
      </c>
      <c r="BJ637" s="9">
        <f t="shared" si="157"/>
        <v>63.900219210536449</v>
      </c>
      <c r="BK637" s="9"/>
      <c r="BL637" s="47">
        <f t="shared" si="144"/>
        <v>67</v>
      </c>
      <c r="BM637" s="44">
        <f t="shared" si="156"/>
        <v>-2.8669660896151498E-3</v>
      </c>
      <c r="BN637" s="11"/>
      <c r="BO637" s="9"/>
      <c r="BP637" s="11"/>
      <c r="BQ637" s="9"/>
      <c r="BR637" s="43"/>
      <c r="BS637" s="9"/>
      <c r="BT637" s="11"/>
    </row>
    <row r="638" spans="3:72" x14ac:dyDescent="0.2">
      <c r="C638" s="1">
        <v>80</v>
      </c>
      <c r="D638" s="1">
        <v>104.71</v>
      </c>
      <c r="E638" s="1">
        <v>-5103.8999999999996</v>
      </c>
      <c r="F638" s="2">
        <v>78</v>
      </c>
      <c r="G638" s="6">
        <v>3.3000000000000002E-2</v>
      </c>
      <c r="H638" s="2">
        <v>0.42199999999999999</v>
      </c>
      <c r="I638" s="2">
        <v>3500</v>
      </c>
      <c r="J638" s="3">
        <f t="shared" si="140"/>
        <v>58.333333333333336</v>
      </c>
      <c r="K638" s="3">
        <f t="shared" si="141"/>
        <v>366.52</v>
      </c>
      <c r="L638" s="1">
        <v>0.9</v>
      </c>
      <c r="M638" s="1">
        <v>0.76</v>
      </c>
      <c r="N638" s="1">
        <f t="shared" si="158"/>
        <v>0.68400000000000005</v>
      </c>
      <c r="O638" s="40">
        <f t="shared" si="159"/>
        <v>50.175438596491226</v>
      </c>
      <c r="P638" s="40">
        <f t="shared" si="142"/>
        <v>3808.3157894736842</v>
      </c>
      <c r="Q638" s="1">
        <v>11</v>
      </c>
      <c r="R638" s="1">
        <v>4</v>
      </c>
      <c r="S638" s="2">
        <v>2600</v>
      </c>
      <c r="T638" s="3">
        <f t="shared" si="160"/>
        <v>866.66666666666663</v>
      </c>
      <c r="U638" s="7">
        <v>0.20419999999999999</v>
      </c>
      <c r="V638" s="7">
        <f t="shared" si="143"/>
        <v>3.2749326455999997E-2</v>
      </c>
      <c r="W638" s="7">
        <f t="shared" si="161"/>
        <v>1.6693636134473333E-2</v>
      </c>
      <c r="X638" s="40">
        <f t="shared" si="162"/>
        <v>1081.2059482292843</v>
      </c>
      <c r="Y638" s="1">
        <v>0</v>
      </c>
      <c r="Z638" s="1">
        <v>78</v>
      </c>
      <c r="AA638" s="2">
        <v>67</v>
      </c>
      <c r="AB638" s="6">
        <f t="shared" si="163"/>
        <v>0.6511988748177826</v>
      </c>
      <c r="AC638" s="2">
        <v>347.36</v>
      </c>
      <c r="AD638" s="40">
        <f t="shared" si="164"/>
        <v>3367.0033670033663</v>
      </c>
      <c r="AE638" s="1">
        <f t="shared" si="165"/>
        <v>2.4950099800399199</v>
      </c>
      <c r="AF638" s="2">
        <f t="shared" si="166"/>
        <v>111</v>
      </c>
      <c r="AG638" s="9">
        <f t="shared" si="167"/>
        <v>276.94610778443109</v>
      </c>
      <c r="AH638" s="12">
        <f t="shared" si="168"/>
        <v>5.5142904725738202E-3</v>
      </c>
      <c r="AI638" s="12">
        <f t="shared" si="145"/>
        <v>63899.767177501693</v>
      </c>
      <c r="AJ638" s="42">
        <f t="shared" si="146"/>
        <v>-54.069353295582658</v>
      </c>
      <c r="AK638" s="11">
        <v>0</v>
      </c>
      <c r="AL638" s="9">
        <f t="shared" si="147"/>
        <v>-1080.6285468739011</v>
      </c>
      <c r="AM638" s="11">
        <f t="shared" si="169"/>
        <v>0</v>
      </c>
      <c r="AN638" s="9">
        <f t="shared" si="170"/>
        <v>50.999680163927607</v>
      </c>
      <c r="AO638" s="9"/>
      <c r="AP638" s="9">
        <f t="shared" si="148"/>
        <v>54.071785887535931</v>
      </c>
      <c r="AQ638" s="47">
        <f t="shared" si="149"/>
        <v>50.97200509807238</v>
      </c>
      <c r="AR638" s="15">
        <f t="shared" si="171"/>
        <v>0</v>
      </c>
      <c r="AS638" s="49"/>
      <c r="AT638" s="12">
        <f t="shared" si="172"/>
        <v>-2.8669660896151498E-3</v>
      </c>
      <c r="AU638" s="9">
        <f t="shared" si="173"/>
        <v>47.899899374464056</v>
      </c>
      <c r="AV638" s="9">
        <f t="shared" si="150"/>
        <v>44.827793650855732</v>
      </c>
      <c r="AW638" s="9">
        <f t="shared" si="151"/>
        <v>50.97200509807238</v>
      </c>
      <c r="AX638" s="16">
        <f t="shared" si="174"/>
        <v>47.899899374464056</v>
      </c>
      <c r="AY638" s="44">
        <f t="shared" si="152"/>
        <v>-2.8413696101465052E-3</v>
      </c>
      <c r="AZ638" s="49"/>
      <c r="BA638" s="12">
        <f t="shared" si="175"/>
        <v>-2.8669660896151498E-3</v>
      </c>
      <c r="BB638" s="9">
        <f t="shared" si="176"/>
        <v>66.524977921866991</v>
      </c>
      <c r="BC638" s="9">
        <f t="shared" si="153"/>
        <v>63.452872198258667</v>
      </c>
      <c r="BD638" s="9">
        <f t="shared" si="154"/>
        <v>69.597083645475308</v>
      </c>
      <c r="BE638" s="16">
        <f t="shared" si="177"/>
        <v>66.524977921866991</v>
      </c>
      <c r="BF638" s="44">
        <f t="shared" si="155"/>
        <v>-2.8413696101465052E-3</v>
      </c>
      <c r="BG638" s="49"/>
      <c r="BH638" s="12">
        <f t="shared" si="178"/>
        <v>-2.8669660896151498E-3</v>
      </c>
      <c r="BI638" s="9">
        <f t="shared" si="179"/>
        <v>67</v>
      </c>
      <c r="BJ638" s="9">
        <f t="shared" si="157"/>
        <v>63.927894276391676</v>
      </c>
      <c r="BK638" s="9"/>
      <c r="BL638" s="47">
        <f t="shared" si="144"/>
        <v>67</v>
      </c>
      <c r="BM638" s="44">
        <f t="shared" si="156"/>
        <v>-2.8413696101465052E-3</v>
      </c>
      <c r="BN638" s="11"/>
      <c r="BO638" s="9"/>
      <c r="BP638" s="11"/>
      <c r="BQ638" s="9"/>
      <c r="BR638" s="43"/>
      <c r="BS638" s="9"/>
      <c r="BT638" s="11"/>
    </row>
    <row r="639" spans="3:72" x14ac:dyDescent="0.2">
      <c r="C639" s="1">
        <v>80</v>
      </c>
      <c r="D639" s="1">
        <v>104.71</v>
      </c>
      <c r="E639" s="1">
        <v>-5103.8999999999996</v>
      </c>
      <c r="F639" s="2">
        <v>78</v>
      </c>
      <c r="G639" s="6">
        <v>3.3000000000000002E-2</v>
      </c>
      <c r="H639" s="2">
        <v>0.42199999999999999</v>
      </c>
      <c r="I639" s="2">
        <v>3500</v>
      </c>
      <c r="J639" s="3">
        <f t="shared" si="140"/>
        <v>58.333333333333336</v>
      </c>
      <c r="K639" s="3">
        <f t="shared" si="141"/>
        <v>366.52</v>
      </c>
      <c r="L639" s="1">
        <v>0.9</v>
      </c>
      <c r="M639" s="1">
        <v>0.76</v>
      </c>
      <c r="N639" s="1">
        <f t="shared" si="158"/>
        <v>0.68400000000000005</v>
      </c>
      <c r="O639" s="40">
        <f t="shared" si="159"/>
        <v>50.175438596491226</v>
      </c>
      <c r="P639" s="40">
        <f t="shared" si="142"/>
        <v>3808.3157894736842</v>
      </c>
      <c r="Q639" s="1">
        <v>11</v>
      </c>
      <c r="R639" s="1">
        <v>4</v>
      </c>
      <c r="S639" s="2">
        <v>2600</v>
      </c>
      <c r="T639" s="3">
        <f t="shared" si="160"/>
        <v>866.66666666666663</v>
      </c>
      <c r="U639" s="7">
        <v>0.20419999999999999</v>
      </c>
      <c r="V639" s="7">
        <f t="shared" si="143"/>
        <v>3.2749326455999997E-2</v>
      </c>
      <c r="W639" s="7">
        <f t="shared" si="161"/>
        <v>1.6693636134473333E-2</v>
      </c>
      <c r="X639" s="40">
        <f t="shared" si="162"/>
        <v>1081.2059482292843</v>
      </c>
      <c r="Y639" s="1">
        <v>0</v>
      </c>
      <c r="Z639" s="1">
        <v>78</v>
      </c>
      <c r="AA639" s="2">
        <v>67</v>
      </c>
      <c r="AB639" s="6">
        <f t="shared" si="163"/>
        <v>0.6511988748177826</v>
      </c>
      <c r="AC639" s="2">
        <v>347.36</v>
      </c>
      <c r="AD639" s="40">
        <f t="shared" si="164"/>
        <v>3367.0033670033663</v>
      </c>
      <c r="AE639" s="1">
        <f t="shared" si="165"/>
        <v>2.4950099800399199</v>
      </c>
      <c r="AF639" s="2">
        <f t="shared" si="166"/>
        <v>112</v>
      </c>
      <c r="AG639" s="9">
        <f t="shared" si="167"/>
        <v>279.44111776447102</v>
      </c>
      <c r="AH639" s="12">
        <f t="shared" si="168"/>
        <v>5.4653248200382028E-3</v>
      </c>
      <c r="AI639" s="12">
        <f t="shared" si="145"/>
        <v>65029.932723124046</v>
      </c>
      <c r="AJ639" s="42">
        <f t="shared" si="146"/>
        <v>-54.014538137759168</v>
      </c>
      <c r="AK639" s="11">
        <v>0</v>
      </c>
      <c r="AL639" s="9">
        <f t="shared" si="147"/>
        <v>-1080.633674067378</v>
      </c>
      <c r="AM639" s="11">
        <f t="shared" si="169"/>
        <v>0</v>
      </c>
      <c r="AN639" s="9">
        <f t="shared" si="170"/>
        <v>50.97200509807238</v>
      </c>
      <c r="AO639" s="9"/>
      <c r="AP639" s="9">
        <f t="shared" si="148"/>
        <v>54.016927719790253</v>
      </c>
      <c r="AQ639" s="47">
        <f t="shared" si="149"/>
        <v>50.944821996181929</v>
      </c>
      <c r="AR639" s="15">
        <f t="shared" si="171"/>
        <v>0</v>
      </c>
      <c r="AS639" s="49"/>
      <c r="AT639" s="12">
        <f t="shared" si="172"/>
        <v>-2.8413696101465052E-3</v>
      </c>
      <c r="AU639" s="9">
        <f t="shared" si="173"/>
        <v>47.899899374464056</v>
      </c>
      <c r="AV639" s="9">
        <f t="shared" si="150"/>
        <v>44.854976752746182</v>
      </c>
      <c r="AW639" s="9">
        <f t="shared" si="151"/>
        <v>50.944821996181929</v>
      </c>
      <c r="AX639" s="16">
        <f t="shared" si="174"/>
        <v>47.899899374464056</v>
      </c>
      <c r="AY639" s="44">
        <f t="shared" si="152"/>
        <v>-2.8162281447901877E-3</v>
      </c>
      <c r="AZ639" s="49"/>
      <c r="BA639" s="12">
        <f t="shared" si="175"/>
        <v>-2.8413696101465052E-3</v>
      </c>
      <c r="BB639" s="9">
        <f t="shared" si="176"/>
        <v>66.524977921866991</v>
      </c>
      <c r="BC639" s="9">
        <f t="shared" si="153"/>
        <v>63.480055300149118</v>
      </c>
      <c r="BD639" s="9">
        <f t="shared" si="154"/>
        <v>69.569900543584865</v>
      </c>
      <c r="BE639" s="16">
        <f t="shared" si="177"/>
        <v>66.524977921866991</v>
      </c>
      <c r="BF639" s="44">
        <f t="shared" si="155"/>
        <v>-2.8162281447901877E-3</v>
      </c>
      <c r="BG639" s="49"/>
      <c r="BH639" s="12">
        <f t="shared" si="178"/>
        <v>-2.8413696101465052E-3</v>
      </c>
      <c r="BI639" s="9">
        <f t="shared" si="179"/>
        <v>67</v>
      </c>
      <c r="BJ639" s="9">
        <f t="shared" si="157"/>
        <v>63.955077378282127</v>
      </c>
      <c r="BK639" s="9"/>
      <c r="BL639" s="47">
        <f t="shared" si="144"/>
        <v>67</v>
      </c>
      <c r="BM639" s="44">
        <f t="shared" si="156"/>
        <v>-2.8162281447901877E-3</v>
      </c>
      <c r="BN639" s="11"/>
      <c r="BO639" s="9"/>
      <c r="BP639" s="11"/>
      <c r="BQ639" s="9"/>
      <c r="BR639" s="43"/>
      <c r="BS639" s="9"/>
      <c r="BT639" s="11"/>
    </row>
    <row r="640" spans="3:72" x14ac:dyDescent="0.2">
      <c r="C640" s="1">
        <v>80</v>
      </c>
      <c r="D640" s="1">
        <v>104.71</v>
      </c>
      <c r="E640" s="1">
        <v>-5103.8999999999996</v>
      </c>
      <c r="F640" s="2">
        <v>78</v>
      </c>
      <c r="G640" s="6">
        <v>3.3000000000000002E-2</v>
      </c>
      <c r="H640" s="2">
        <v>0.42199999999999999</v>
      </c>
      <c r="I640" s="2">
        <v>3500</v>
      </c>
      <c r="J640" s="3">
        <f t="shared" si="140"/>
        <v>58.333333333333336</v>
      </c>
      <c r="K640" s="3">
        <f t="shared" si="141"/>
        <v>366.52</v>
      </c>
      <c r="L640" s="1">
        <v>0.9</v>
      </c>
      <c r="M640" s="1">
        <v>0.76</v>
      </c>
      <c r="N640" s="1">
        <f t="shared" si="158"/>
        <v>0.68400000000000005</v>
      </c>
      <c r="O640" s="40">
        <f t="shared" si="159"/>
        <v>50.175438596491226</v>
      </c>
      <c r="P640" s="40">
        <f t="shared" si="142"/>
        <v>3808.3157894736842</v>
      </c>
      <c r="Q640" s="1">
        <v>11</v>
      </c>
      <c r="R640" s="1">
        <v>4</v>
      </c>
      <c r="S640" s="2">
        <v>2600</v>
      </c>
      <c r="T640" s="3">
        <f t="shared" si="160"/>
        <v>866.66666666666663</v>
      </c>
      <c r="U640" s="7">
        <v>0.20419999999999999</v>
      </c>
      <c r="V640" s="7">
        <f t="shared" si="143"/>
        <v>3.2749326455999997E-2</v>
      </c>
      <c r="W640" s="7">
        <f t="shared" si="161"/>
        <v>1.6693636134473333E-2</v>
      </c>
      <c r="X640" s="40">
        <f t="shared" si="162"/>
        <v>1081.2059482292843</v>
      </c>
      <c r="Y640" s="1">
        <v>0</v>
      </c>
      <c r="Z640" s="1">
        <v>78</v>
      </c>
      <c r="AA640" s="2">
        <v>67</v>
      </c>
      <c r="AB640" s="6">
        <f t="shared" si="163"/>
        <v>0.6511988748177826</v>
      </c>
      <c r="AC640" s="2">
        <v>347.36</v>
      </c>
      <c r="AD640" s="40">
        <f t="shared" si="164"/>
        <v>3367.0033670033663</v>
      </c>
      <c r="AE640" s="1">
        <f t="shared" si="165"/>
        <v>2.4950099800399199</v>
      </c>
      <c r="AF640" s="2">
        <f t="shared" si="166"/>
        <v>113</v>
      </c>
      <c r="AG640" s="9">
        <f t="shared" si="167"/>
        <v>281.93612774451094</v>
      </c>
      <c r="AH640" s="12">
        <f t="shared" si="168"/>
        <v>5.4172211213922936E-3</v>
      </c>
      <c r="AI640" s="12">
        <f t="shared" si="145"/>
        <v>66140.105086623458</v>
      </c>
      <c r="AJ640" s="42">
        <f t="shared" si="146"/>
        <v>-53.960692736797249</v>
      </c>
      <c r="AK640" s="11">
        <v>0</v>
      </c>
      <c r="AL640" s="9">
        <f t="shared" si="147"/>
        <v>-1080.6387110056633</v>
      </c>
      <c r="AM640" s="11">
        <f t="shared" si="169"/>
        <v>0</v>
      </c>
      <c r="AN640" s="9">
        <f t="shared" si="170"/>
        <v>50.944821996181929</v>
      </c>
      <c r="AO640" s="9"/>
      <c r="AP640" s="9">
        <f t="shared" si="148"/>
        <v>53.963040439571493</v>
      </c>
      <c r="AQ640" s="47">
        <f t="shared" si="149"/>
        <v>50.91811781785362</v>
      </c>
      <c r="AR640" s="15">
        <f t="shared" si="171"/>
        <v>0</v>
      </c>
      <c r="AS640" s="49"/>
      <c r="AT640" s="12">
        <f t="shared" si="172"/>
        <v>-2.8162281447901877E-3</v>
      </c>
      <c r="AU640" s="9">
        <f t="shared" si="173"/>
        <v>47.899899374464056</v>
      </c>
      <c r="AV640" s="9">
        <f t="shared" si="150"/>
        <v>44.881680931074492</v>
      </c>
      <c r="AW640" s="9">
        <f t="shared" si="151"/>
        <v>50.91811781785362</v>
      </c>
      <c r="AX640" s="16">
        <f t="shared" si="174"/>
        <v>47.899899374464056</v>
      </c>
      <c r="AY640" s="44">
        <f t="shared" si="152"/>
        <v>-2.7915296325668293E-3</v>
      </c>
      <c r="AZ640" s="49"/>
      <c r="BA640" s="12">
        <f t="shared" si="175"/>
        <v>-2.8162281447901877E-3</v>
      </c>
      <c r="BB640" s="9">
        <f t="shared" si="176"/>
        <v>66.524977921866991</v>
      </c>
      <c r="BC640" s="9">
        <f t="shared" si="153"/>
        <v>63.506759478477427</v>
      </c>
      <c r="BD640" s="9">
        <f t="shared" si="154"/>
        <v>69.543196365256549</v>
      </c>
      <c r="BE640" s="16">
        <f t="shared" si="177"/>
        <v>66.524977921866991</v>
      </c>
      <c r="BF640" s="44">
        <f t="shared" si="155"/>
        <v>-2.7915296325668293E-3</v>
      </c>
      <c r="BG640" s="49"/>
      <c r="BH640" s="12">
        <f t="shared" si="178"/>
        <v>-2.8162281447901877E-3</v>
      </c>
      <c r="BI640" s="9">
        <f t="shared" si="179"/>
        <v>67</v>
      </c>
      <c r="BJ640" s="9">
        <f t="shared" si="157"/>
        <v>63.981781556610436</v>
      </c>
      <c r="BK640" s="9"/>
      <c r="BL640" s="47">
        <f t="shared" si="144"/>
        <v>67</v>
      </c>
      <c r="BM640" s="44">
        <f t="shared" si="156"/>
        <v>-2.7915296325668293E-3</v>
      </c>
      <c r="BN640" s="11"/>
      <c r="BO640" s="9"/>
      <c r="BP640" s="11"/>
      <c r="BQ640" s="9"/>
      <c r="BR640" s="43"/>
      <c r="BS640" s="9"/>
      <c r="BT640" s="11"/>
    </row>
    <row r="641" spans="3:72" x14ac:dyDescent="0.2">
      <c r="C641" s="1">
        <v>80</v>
      </c>
      <c r="D641" s="1">
        <v>104.71</v>
      </c>
      <c r="E641" s="1">
        <v>-5103.8999999999996</v>
      </c>
      <c r="F641" s="2">
        <v>78</v>
      </c>
      <c r="G641" s="6">
        <v>3.3000000000000002E-2</v>
      </c>
      <c r="H641" s="2">
        <v>0.42199999999999999</v>
      </c>
      <c r="I641" s="2">
        <v>3500</v>
      </c>
      <c r="J641" s="3">
        <f t="shared" si="140"/>
        <v>58.333333333333336</v>
      </c>
      <c r="K641" s="3">
        <f t="shared" si="141"/>
        <v>366.52</v>
      </c>
      <c r="L641" s="1">
        <v>0.9</v>
      </c>
      <c r="M641" s="1">
        <v>0.76</v>
      </c>
      <c r="N641" s="1">
        <f t="shared" si="158"/>
        <v>0.68400000000000005</v>
      </c>
      <c r="O641" s="40">
        <f t="shared" si="159"/>
        <v>50.175438596491226</v>
      </c>
      <c r="P641" s="40">
        <f t="shared" si="142"/>
        <v>3808.3157894736842</v>
      </c>
      <c r="Q641" s="1">
        <v>11</v>
      </c>
      <c r="R641" s="1">
        <v>4</v>
      </c>
      <c r="S641" s="2">
        <v>2600</v>
      </c>
      <c r="T641" s="3">
        <f t="shared" si="160"/>
        <v>866.66666666666663</v>
      </c>
      <c r="U641" s="7">
        <v>0.20419999999999999</v>
      </c>
      <c r="V641" s="7">
        <f t="shared" si="143"/>
        <v>3.2749326455999997E-2</v>
      </c>
      <c r="W641" s="7">
        <f t="shared" si="161"/>
        <v>1.6693636134473333E-2</v>
      </c>
      <c r="X641" s="40">
        <f t="shared" si="162"/>
        <v>1081.2059482292843</v>
      </c>
      <c r="Y641" s="1">
        <v>0</v>
      </c>
      <c r="Z641" s="1">
        <v>78</v>
      </c>
      <c r="AA641" s="2">
        <v>67</v>
      </c>
      <c r="AB641" s="6">
        <f t="shared" si="163"/>
        <v>0.6511988748177826</v>
      </c>
      <c r="AC641" s="2">
        <v>347.36</v>
      </c>
      <c r="AD641" s="40">
        <f t="shared" si="164"/>
        <v>3367.0033670033663</v>
      </c>
      <c r="AE641" s="1">
        <f t="shared" si="165"/>
        <v>2.4950099800399199</v>
      </c>
      <c r="AF641" s="2">
        <f t="shared" si="166"/>
        <v>114</v>
      </c>
      <c r="AG641" s="9">
        <f t="shared" si="167"/>
        <v>284.43113772455087</v>
      </c>
      <c r="AH641" s="12">
        <f t="shared" si="168"/>
        <v>5.3699568154457079E-3</v>
      </c>
      <c r="AI641" s="12">
        <f t="shared" si="145"/>
        <v>67230.81167740142</v>
      </c>
      <c r="AJ641" s="42">
        <f t="shared" si="146"/>
        <v>-53.907791509008824</v>
      </c>
      <c r="AK641" s="11">
        <v>0</v>
      </c>
      <c r="AL641" s="9">
        <f t="shared" si="147"/>
        <v>-1080.643660051139</v>
      </c>
      <c r="AM641" s="11">
        <f t="shared" si="169"/>
        <v>0</v>
      </c>
      <c r="AN641" s="9">
        <f t="shared" si="170"/>
        <v>50.91811781785362</v>
      </c>
      <c r="AO641" s="9"/>
      <c r="AP641" s="9">
        <f t="shared" si="148"/>
        <v>53.910098423904806</v>
      </c>
      <c r="AQ641" s="47">
        <f t="shared" si="149"/>
        <v>50.891879980515242</v>
      </c>
      <c r="AR641" s="15">
        <f t="shared" si="171"/>
        <v>0</v>
      </c>
      <c r="AS641" s="49"/>
      <c r="AT641" s="12">
        <f t="shared" si="172"/>
        <v>-2.7915296325668293E-3</v>
      </c>
      <c r="AU641" s="9">
        <f t="shared" si="173"/>
        <v>47.899899374464056</v>
      </c>
      <c r="AV641" s="9">
        <f t="shared" si="150"/>
        <v>44.90791876841287</v>
      </c>
      <c r="AW641" s="9">
        <f t="shared" si="151"/>
        <v>50.891879980515242</v>
      </c>
      <c r="AX641" s="16">
        <f t="shared" si="174"/>
        <v>47.899899374464056</v>
      </c>
      <c r="AY641" s="44">
        <f t="shared" si="152"/>
        <v>-2.7672624359412938E-3</v>
      </c>
      <c r="AZ641" s="49"/>
      <c r="BA641" s="12">
        <f t="shared" si="175"/>
        <v>-2.7915296325668293E-3</v>
      </c>
      <c r="BB641" s="9">
        <f t="shared" si="176"/>
        <v>66.524977921866991</v>
      </c>
      <c r="BC641" s="9">
        <f t="shared" si="153"/>
        <v>63.532997315815805</v>
      </c>
      <c r="BD641" s="9">
        <f t="shared" si="154"/>
        <v>69.516958527918177</v>
      </c>
      <c r="BE641" s="16">
        <f t="shared" si="177"/>
        <v>66.524977921866991</v>
      </c>
      <c r="BF641" s="44">
        <f t="shared" si="155"/>
        <v>-2.7672624359412938E-3</v>
      </c>
      <c r="BG641" s="49"/>
      <c r="BH641" s="12">
        <f t="shared" si="178"/>
        <v>-2.7915296325668293E-3</v>
      </c>
      <c r="BI641" s="9">
        <f t="shared" si="179"/>
        <v>67</v>
      </c>
      <c r="BJ641" s="9">
        <f t="shared" si="157"/>
        <v>64.008019393948814</v>
      </c>
      <c r="BK641" s="9"/>
      <c r="BL641" s="47">
        <f t="shared" si="144"/>
        <v>67</v>
      </c>
      <c r="BM641" s="44">
        <f t="shared" si="156"/>
        <v>-2.7672624359412938E-3</v>
      </c>
      <c r="BN641" s="11"/>
      <c r="BO641" s="9"/>
      <c r="BP641" s="11"/>
      <c r="BQ641" s="9"/>
      <c r="BR641" s="43"/>
      <c r="BS641" s="9"/>
      <c r="BT641" s="11"/>
    </row>
    <row r="642" spans="3:72" x14ac:dyDescent="0.2">
      <c r="C642" s="1">
        <v>80</v>
      </c>
      <c r="D642" s="1">
        <v>104.71</v>
      </c>
      <c r="E642" s="1">
        <v>-5103.8999999999996</v>
      </c>
      <c r="F642" s="2">
        <v>78</v>
      </c>
      <c r="G642" s="6">
        <v>3.3000000000000002E-2</v>
      </c>
      <c r="H642" s="2">
        <v>0.42199999999999999</v>
      </c>
      <c r="I642" s="2">
        <v>3500</v>
      </c>
      <c r="J642" s="3">
        <f t="shared" si="140"/>
        <v>58.333333333333336</v>
      </c>
      <c r="K642" s="3">
        <f t="shared" si="141"/>
        <v>366.52</v>
      </c>
      <c r="L642" s="1">
        <v>0.9</v>
      </c>
      <c r="M642" s="1">
        <v>0.76</v>
      </c>
      <c r="N642" s="1">
        <f t="shared" si="158"/>
        <v>0.68400000000000005</v>
      </c>
      <c r="O642" s="40">
        <f t="shared" si="159"/>
        <v>50.175438596491226</v>
      </c>
      <c r="P642" s="40">
        <f t="shared" si="142"/>
        <v>3808.3157894736842</v>
      </c>
      <c r="Q642" s="1">
        <v>11</v>
      </c>
      <c r="R642" s="1">
        <v>4</v>
      </c>
      <c r="S642" s="2">
        <v>2600</v>
      </c>
      <c r="T642" s="3">
        <f t="shared" si="160"/>
        <v>866.66666666666663</v>
      </c>
      <c r="U642" s="7">
        <v>0.20419999999999999</v>
      </c>
      <c r="V642" s="7">
        <f t="shared" si="143"/>
        <v>3.2749326455999997E-2</v>
      </c>
      <c r="W642" s="7">
        <f t="shared" si="161"/>
        <v>1.6693636134473333E-2</v>
      </c>
      <c r="X642" s="40">
        <f t="shared" si="162"/>
        <v>1081.2059482292843</v>
      </c>
      <c r="Y642" s="1">
        <v>0</v>
      </c>
      <c r="Z642" s="1">
        <v>78</v>
      </c>
      <c r="AA642" s="2">
        <v>67</v>
      </c>
      <c r="AB642" s="6">
        <f t="shared" si="163"/>
        <v>0.6511988748177826</v>
      </c>
      <c r="AC642" s="2">
        <v>347.36</v>
      </c>
      <c r="AD642" s="40">
        <f t="shared" si="164"/>
        <v>3367.0033670033663</v>
      </c>
      <c r="AE642" s="1">
        <f t="shared" si="165"/>
        <v>2.4950099800399199</v>
      </c>
      <c r="AF642" s="2">
        <f t="shared" si="166"/>
        <v>115</v>
      </c>
      <c r="AG642" s="9">
        <f t="shared" si="167"/>
        <v>286.92614770459079</v>
      </c>
      <c r="AH642" s="12">
        <f t="shared" si="168"/>
        <v>5.323510121567566E-3</v>
      </c>
      <c r="AI642" s="12">
        <f t="shared" si="145"/>
        <v>68302.5614764411</v>
      </c>
      <c r="AJ642" s="42">
        <f t="shared" si="146"/>
        <v>-53.855809764723617</v>
      </c>
      <c r="AK642" s="11">
        <v>0</v>
      </c>
      <c r="AL642" s="9">
        <f t="shared" si="147"/>
        <v>-1080.6485234844549</v>
      </c>
      <c r="AM642" s="11">
        <f t="shared" si="169"/>
        <v>0</v>
      </c>
      <c r="AN642" s="9">
        <f t="shared" si="170"/>
        <v>50.891879980515242</v>
      </c>
      <c r="AO642" s="9"/>
      <c r="AP642" s="9">
        <f t="shared" si="148"/>
        <v>53.858076945524772</v>
      </c>
      <c r="AQ642" s="47">
        <f t="shared" si="149"/>
        <v>50.866096339473586</v>
      </c>
      <c r="AR642" s="15">
        <f t="shared" si="171"/>
        <v>0</v>
      </c>
      <c r="AS642" s="49"/>
      <c r="AT642" s="12">
        <f t="shared" si="172"/>
        <v>-2.7672624359412938E-3</v>
      </c>
      <c r="AU642" s="9">
        <f t="shared" si="173"/>
        <v>47.899899374464056</v>
      </c>
      <c r="AV642" s="9">
        <f t="shared" si="150"/>
        <v>44.933702409454526</v>
      </c>
      <c r="AW642" s="9">
        <f t="shared" si="151"/>
        <v>50.866096339473586</v>
      </c>
      <c r="AX642" s="16">
        <f t="shared" si="174"/>
        <v>47.899899374464056</v>
      </c>
      <c r="AY642" s="44">
        <f t="shared" si="152"/>
        <v>-2.7434153223697471E-3</v>
      </c>
      <c r="AZ642" s="49"/>
      <c r="BA642" s="12">
        <f t="shared" si="175"/>
        <v>-2.7672624359412938E-3</v>
      </c>
      <c r="BB642" s="9">
        <f t="shared" si="176"/>
        <v>66.524977921866991</v>
      </c>
      <c r="BC642" s="9">
        <f t="shared" si="153"/>
        <v>63.558780956857461</v>
      </c>
      <c r="BD642" s="9">
        <f t="shared" si="154"/>
        <v>69.491174886876522</v>
      </c>
      <c r="BE642" s="16">
        <f t="shared" si="177"/>
        <v>66.524977921866991</v>
      </c>
      <c r="BF642" s="44">
        <f t="shared" si="155"/>
        <v>-2.7434153223697471E-3</v>
      </c>
      <c r="BG642" s="49"/>
      <c r="BH642" s="12">
        <f t="shared" si="178"/>
        <v>-2.7672624359412938E-3</v>
      </c>
      <c r="BI642" s="9">
        <f t="shared" si="179"/>
        <v>67</v>
      </c>
      <c r="BJ642" s="9">
        <f t="shared" si="157"/>
        <v>64.03380303499047</v>
      </c>
      <c r="BK642" s="9"/>
      <c r="BL642" s="47">
        <f t="shared" si="144"/>
        <v>67</v>
      </c>
      <c r="BM642" s="44">
        <f t="shared" si="156"/>
        <v>-2.7434153223697471E-3</v>
      </c>
      <c r="BN642" s="11"/>
      <c r="BO642" s="9"/>
      <c r="BP642" s="11"/>
      <c r="BQ642" s="9"/>
      <c r="BR642" s="43"/>
      <c r="BS642" s="9"/>
      <c r="BT642" s="11"/>
    </row>
    <row r="643" spans="3:72" x14ac:dyDescent="0.2">
      <c r="C643" s="1">
        <v>80</v>
      </c>
      <c r="D643" s="1">
        <v>104.71</v>
      </c>
      <c r="E643" s="1">
        <v>-5103.8999999999996</v>
      </c>
      <c r="F643" s="2">
        <v>78</v>
      </c>
      <c r="G643" s="6">
        <v>3.3000000000000002E-2</v>
      </c>
      <c r="H643" s="2">
        <v>0.42199999999999999</v>
      </c>
      <c r="I643" s="2">
        <v>3500</v>
      </c>
      <c r="J643" s="3">
        <f t="shared" si="140"/>
        <v>58.333333333333336</v>
      </c>
      <c r="K643" s="3">
        <f t="shared" si="141"/>
        <v>366.52</v>
      </c>
      <c r="L643" s="1">
        <v>0.9</v>
      </c>
      <c r="M643" s="1">
        <v>0.76</v>
      </c>
      <c r="N643" s="1">
        <f t="shared" si="158"/>
        <v>0.68400000000000005</v>
      </c>
      <c r="O643" s="40">
        <f t="shared" si="159"/>
        <v>50.175438596491226</v>
      </c>
      <c r="P643" s="40">
        <f t="shared" si="142"/>
        <v>3808.3157894736842</v>
      </c>
      <c r="Q643" s="1">
        <v>11</v>
      </c>
      <c r="R643" s="1">
        <v>4</v>
      </c>
      <c r="S643" s="2">
        <v>2600</v>
      </c>
      <c r="T643" s="3">
        <f t="shared" si="160"/>
        <v>866.66666666666663</v>
      </c>
      <c r="U643" s="7">
        <v>0.20419999999999999</v>
      </c>
      <c r="V643" s="7">
        <f t="shared" si="143"/>
        <v>3.2749326455999997E-2</v>
      </c>
      <c r="W643" s="7">
        <f t="shared" si="161"/>
        <v>1.6693636134473333E-2</v>
      </c>
      <c r="X643" s="40">
        <f t="shared" si="162"/>
        <v>1081.2059482292843</v>
      </c>
      <c r="Y643" s="1">
        <v>0</v>
      </c>
      <c r="Z643" s="1">
        <v>78</v>
      </c>
      <c r="AA643" s="2">
        <v>67</v>
      </c>
      <c r="AB643" s="6">
        <f t="shared" si="163"/>
        <v>0.6511988748177826</v>
      </c>
      <c r="AC643" s="2">
        <v>347.36</v>
      </c>
      <c r="AD643" s="40">
        <f t="shared" si="164"/>
        <v>3367.0033670033663</v>
      </c>
      <c r="AE643" s="1">
        <f t="shared" si="165"/>
        <v>2.4950099800399199</v>
      </c>
      <c r="AF643" s="2">
        <f t="shared" si="166"/>
        <v>116</v>
      </c>
      <c r="AG643" s="9">
        <f t="shared" si="167"/>
        <v>289.42115768463071</v>
      </c>
      <c r="AH643" s="12">
        <f t="shared" si="168"/>
        <v>5.2778600062192539E-3</v>
      </c>
      <c r="AI643" s="12">
        <f t="shared" si="145"/>
        <v>69355.845835603308</v>
      </c>
      <c r="AJ643" s="42">
        <f t="shared" si="146"/>
        <v>-53.804723669508704</v>
      </c>
      <c r="AK643" s="11">
        <v>0</v>
      </c>
      <c r="AL643" s="9">
        <f t="shared" si="147"/>
        <v>-1080.6533035080331</v>
      </c>
      <c r="AM643" s="11">
        <f t="shared" si="169"/>
        <v>0</v>
      </c>
      <c r="AN643" s="9">
        <f t="shared" si="170"/>
        <v>50.866096339473586</v>
      </c>
      <c r="AO643" s="9"/>
      <c r="AP643" s="9">
        <f t="shared" si="148"/>
        <v>53.806952134008327</v>
      </c>
      <c r="AQ643" s="47">
        <f t="shared" si="149"/>
        <v>50.840755168998797</v>
      </c>
      <c r="AR643" s="15">
        <f t="shared" si="171"/>
        <v>0</v>
      </c>
      <c r="AS643" s="49"/>
      <c r="AT643" s="12">
        <f t="shared" si="172"/>
        <v>-2.7434153223697471E-3</v>
      </c>
      <c r="AU643" s="9">
        <f t="shared" si="173"/>
        <v>47.899899374464056</v>
      </c>
      <c r="AV643" s="9">
        <f t="shared" si="150"/>
        <v>44.959043579929315</v>
      </c>
      <c r="AW643" s="9">
        <f t="shared" si="151"/>
        <v>50.840755168998797</v>
      </c>
      <c r="AX643" s="16">
        <f t="shared" si="174"/>
        <v>47.899899374464056</v>
      </c>
      <c r="AY643" s="44">
        <f t="shared" si="152"/>
        <v>-2.719977446804698E-3</v>
      </c>
      <c r="AZ643" s="49"/>
      <c r="BA643" s="12">
        <f t="shared" si="175"/>
        <v>-2.7434153223697471E-3</v>
      </c>
      <c r="BB643" s="9">
        <f t="shared" si="176"/>
        <v>66.524977921866991</v>
      </c>
      <c r="BC643" s="9">
        <f t="shared" si="153"/>
        <v>63.58412212733225</v>
      </c>
      <c r="BD643" s="9">
        <f t="shared" si="154"/>
        <v>69.465833716401733</v>
      </c>
      <c r="BE643" s="16">
        <f t="shared" si="177"/>
        <v>66.524977921866991</v>
      </c>
      <c r="BF643" s="44">
        <f t="shared" si="155"/>
        <v>-2.719977446804698E-3</v>
      </c>
      <c r="BG643" s="49"/>
      <c r="BH643" s="12">
        <f t="shared" si="178"/>
        <v>-2.7434153223697471E-3</v>
      </c>
      <c r="BI643" s="9">
        <f t="shared" si="179"/>
        <v>67</v>
      </c>
      <c r="BJ643" s="9">
        <f t="shared" si="157"/>
        <v>64.059144205465259</v>
      </c>
      <c r="BK643" s="9"/>
      <c r="BL643" s="47">
        <f t="shared" si="144"/>
        <v>67</v>
      </c>
      <c r="BM643" s="44">
        <f t="shared" si="156"/>
        <v>-2.719977446804698E-3</v>
      </c>
      <c r="BN643" s="11"/>
      <c r="BO643" s="9"/>
      <c r="BP643" s="11"/>
      <c r="BQ643" s="9"/>
      <c r="BR643" s="43"/>
      <c r="BS643" s="9"/>
      <c r="BT643" s="11"/>
    </row>
    <row r="644" spans="3:72" x14ac:dyDescent="0.2">
      <c r="C644" s="1">
        <v>80</v>
      </c>
      <c r="D644" s="1">
        <v>104.71</v>
      </c>
      <c r="E644" s="1">
        <v>-5103.8999999999996</v>
      </c>
      <c r="F644" s="2">
        <v>78</v>
      </c>
      <c r="G644" s="6">
        <v>3.3000000000000002E-2</v>
      </c>
      <c r="H644" s="2">
        <v>0.42199999999999999</v>
      </c>
      <c r="I644" s="2">
        <v>3500</v>
      </c>
      <c r="J644" s="3">
        <f t="shared" si="140"/>
        <v>58.333333333333336</v>
      </c>
      <c r="K644" s="3">
        <f t="shared" si="141"/>
        <v>366.52</v>
      </c>
      <c r="L644" s="1">
        <v>0.9</v>
      </c>
      <c r="M644" s="1">
        <v>0.76</v>
      </c>
      <c r="N644" s="1">
        <f t="shared" si="158"/>
        <v>0.68400000000000005</v>
      </c>
      <c r="O644" s="40">
        <f t="shared" si="159"/>
        <v>50.175438596491226</v>
      </c>
      <c r="P644" s="40">
        <f t="shared" si="142"/>
        <v>3808.3157894736842</v>
      </c>
      <c r="Q644" s="1">
        <v>11</v>
      </c>
      <c r="R644" s="1">
        <v>4</v>
      </c>
      <c r="S644" s="2">
        <v>2600</v>
      </c>
      <c r="T644" s="3">
        <f t="shared" si="160"/>
        <v>866.66666666666663</v>
      </c>
      <c r="U644" s="7">
        <v>0.20419999999999999</v>
      </c>
      <c r="V644" s="7">
        <f t="shared" si="143"/>
        <v>3.2749326455999997E-2</v>
      </c>
      <c r="W644" s="7">
        <f t="shared" si="161"/>
        <v>1.6693636134473333E-2</v>
      </c>
      <c r="X644" s="40">
        <f t="shared" si="162"/>
        <v>1081.2059482292843</v>
      </c>
      <c r="Y644" s="1">
        <v>0</v>
      </c>
      <c r="Z644" s="1">
        <v>78</v>
      </c>
      <c r="AA644" s="2">
        <v>67</v>
      </c>
      <c r="AB644" s="6">
        <f t="shared" si="163"/>
        <v>0.6511988748177826</v>
      </c>
      <c r="AC644" s="2">
        <v>347.36</v>
      </c>
      <c r="AD644" s="40">
        <f t="shared" si="164"/>
        <v>3367.0033670033663</v>
      </c>
      <c r="AE644" s="1">
        <f t="shared" si="165"/>
        <v>2.4950099800399199</v>
      </c>
      <c r="AF644" s="2">
        <f t="shared" si="166"/>
        <v>117</v>
      </c>
      <c r="AG644" s="9">
        <f t="shared" si="167"/>
        <v>291.91616766467064</v>
      </c>
      <c r="AH644" s="12">
        <f t="shared" si="168"/>
        <v>5.2329861511944773E-3</v>
      </c>
      <c r="AI644" s="12">
        <f t="shared" si="145"/>
        <v>70391.139235610841</v>
      </c>
      <c r="AJ644" s="42">
        <f t="shared" si="146"/>
        <v>-53.754510207392265</v>
      </c>
      <c r="AK644" s="11">
        <v>0</v>
      </c>
      <c r="AL644" s="9">
        <f t="shared" si="147"/>
        <v>-1080.6580022493927</v>
      </c>
      <c r="AM644" s="11">
        <f t="shared" si="169"/>
        <v>0</v>
      </c>
      <c r="AN644" s="9">
        <f t="shared" si="170"/>
        <v>50.840755168998797</v>
      </c>
      <c r="AO644" s="9"/>
      <c r="AP644" s="9">
        <f t="shared" si="148"/>
        <v>53.75670093891695</v>
      </c>
      <c r="AQ644" s="47">
        <f t="shared" si="149"/>
        <v>50.815845144382209</v>
      </c>
      <c r="AR644" s="15">
        <f t="shared" si="171"/>
        <v>0</v>
      </c>
      <c r="AS644" s="49"/>
      <c r="AT644" s="12">
        <f t="shared" si="172"/>
        <v>-2.719977446804698E-3</v>
      </c>
      <c r="AU644" s="9">
        <f t="shared" si="173"/>
        <v>47.899899374464056</v>
      </c>
      <c r="AV644" s="9">
        <f t="shared" si="150"/>
        <v>44.983953604545903</v>
      </c>
      <c r="AW644" s="9">
        <f t="shared" si="151"/>
        <v>50.815845144382209</v>
      </c>
      <c r="AX644" s="16">
        <f t="shared" si="174"/>
        <v>47.899899374464056</v>
      </c>
      <c r="AY644" s="44">
        <f t="shared" si="152"/>
        <v>-2.6969383351004165E-3</v>
      </c>
      <c r="AZ644" s="49"/>
      <c r="BA644" s="12">
        <f t="shared" si="175"/>
        <v>-2.719977446804698E-3</v>
      </c>
      <c r="BB644" s="9">
        <f t="shared" si="176"/>
        <v>66.524977921866991</v>
      </c>
      <c r="BC644" s="9">
        <f t="shared" si="153"/>
        <v>63.609032151948838</v>
      </c>
      <c r="BD644" s="9">
        <f t="shared" si="154"/>
        <v>69.440923691785144</v>
      </c>
      <c r="BE644" s="16">
        <f t="shared" si="177"/>
        <v>66.524977921866991</v>
      </c>
      <c r="BF644" s="44">
        <f t="shared" si="155"/>
        <v>-2.6969383351004165E-3</v>
      </c>
      <c r="BG644" s="49"/>
      <c r="BH644" s="12">
        <f t="shared" si="178"/>
        <v>-2.719977446804698E-3</v>
      </c>
      <c r="BI644" s="9">
        <f t="shared" si="179"/>
        <v>67</v>
      </c>
      <c r="BJ644" s="9">
        <f t="shared" si="157"/>
        <v>64.084054230081847</v>
      </c>
      <c r="BK644" s="9"/>
      <c r="BL644" s="47">
        <f t="shared" si="144"/>
        <v>67</v>
      </c>
      <c r="BM644" s="44">
        <f t="shared" si="156"/>
        <v>-2.6969383351004165E-3</v>
      </c>
      <c r="BN644" s="11"/>
      <c r="BO644" s="9"/>
      <c r="BP644" s="11"/>
      <c r="BQ644" s="9"/>
      <c r="BR644" s="43"/>
      <c r="BS644" s="9"/>
      <c r="BT644" s="11"/>
    </row>
    <row r="645" spans="3:72" x14ac:dyDescent="0.2">
      <c r="C645" s="1">
        <v>80</v>
      </c>
      <c r="D645" s="1">
        <v>104.71</v>
      </c>
      <c r="E645" s="1">
        <v>-5103.8999999999996</v>
      </c>
      <c r="F645" s="2">
        <v>78</v>
      </c>
      <c r="G645" s="6">
        <v>3.3000000000000002E-2</v>
      </c>
      <c r="H645" s="2">
        <v>0.42199999999999999</v>
      </c>
      <c r="I645" s="2">
        <v>3500</v>
      </c>
      <c r="J645" s="3">
        <f t="shared" si="140"/>
        <v>58.333333333333336</v>
      </c>
      <c r="K645" s="3">
        <f t="shared" si="141"/>
        <v>366.52</v>
      </c>
      <c r="L645" s="1">
        <v>0.9</v>
      </c>
      <c r="M645" s="1">
        <v>0.76</v>
      </c>
      <c r="N645" s="1">
        <f t="shared" si="158"/>
        <v>0.68400000000000005</v>
      </c>
      <c r="O645" s="40">
        <f t="shared" si="159"/>
        <v>50.175438596491226</v>
      </c>
      <c r="P645" s="40">
        <f t="shared" si="142"/>
        <v>3808.3157894736842</v>
      </c>
      <c r="Q645" s="1">
        <v>11</v>
      </c>
      <c r="R645" s="1">
        <v>4</v>
      </c>
      <c r="S645" s="2">
        <v>2600</v>
      </c>
      <c r="T645" s="3">
        <f t="shared" si="160"/>
        <v>866.66666666666663</v>
      </c>
      <c r="U645" s="7">
        <v>0.20419999999999999</v>
      </c>
      <c r="V645" s="7">
        <f t="shared" si="143"/>
        <v>3.2749326455999997E-2</v>
      </c>
      <c r="W645" s="7">
        <f t="shared" si="161"/>
        <v>1.6693636134473333E-2</v>
      </c>
      <c r="X645" s="40">
        <f t="shared" si="162"/>
        <v>1081.2059482292843</v>
      </c>
      <c r="Y645" s="1">
        <v>0</v>
      </c>
      <c r="Z645" s="1">
        <v>78</v>
      </c>
      <c r="AA645" s="2">
        <v>67</v>
      </c>
      <c r="AB645" s="6">
        <f t="shared" si="163"/>
        <v>0.6511988748177826</v>
      </c>
      <c r="AC645" s="2">
        <v>347.36</v>
      </c>
      <c r="AD645" s="40">
        <f t="shared" si="164"/>
        <v>3367.0033670033663</v>
      </c>
      <c r="AE645" s="1">
        <f t="shared" si="165"/>
        <v>2.4950099800399199</v>
      </c>
      <c r="AF645" s="2">
        <f t="shared" si="166"/>
        <v>118</v>
      </c>
      <c r="AG645" s="9">
        <f t="shared" si="167"/>
        <v>294.41117764471056</v>
      </c>
      <c r="AH645" s="12">
        <f t="shared" si="168"/>
        <v>5.1888689234658543E-3</v>
      </c>
      <c r="AI645" s="12">
        <f t="shared" si="145"/>
        <v>71408.900005213451</v>
      </c>
      <c r="AJ645" s="42">
        <f t="shared" si="146"/>
        <v>-53.705147145971459</v>
      </c>
      <c r="AK645" s="11">
        <v>0</v>
      </c>
      <c r="AL645" s="9">
        <f t="shared" si="147"/>
        <v>-1080.6626217643081</v>
      </c>
      <c r="AM645" s="11">
        <f t="shared" si="169"/>
        <v>0</v>
      </c>
      <c r="AN645" s="9">
        <f t="shared" si="170"/>
        <v>50.815845144382209</v>
      </c>
      <c r="AO645" s="9"/>
      <c r="AP645" s="9">
        <f t="shared" si="148"/>
        <v>53.707301094827855</v>
      </c>
      <c r="AQ645" s="47">
        <f t="shared" si="149"/>
        <v>50.791355324909702</v>
      </c>
      <c r="AR645" s="15">
        <f t="shared" si="171"/>
        <v>0</v>
      </c>
      <c r="AS645" s="49"/>
      <c r="AT645" s="12">
        <f t="shared" si="172"/>
        <v>-2.6969383351004165E-3</v>
      </c>
      <c r="AU645" s="9">
        <f t="shared" si="173"/>
        <v>47.899899374464056</v>
      </c>
      <c r="AV645" s="9">
        <f t="shared" si="150"/>
        <v>45.008443424018409</v>
      </c>
      <c r="AW645" s="9">
        <f t="shared" si="151"/>
        <v>50.791355324909702</v>
      </c>
      <c r="AX645" s="16">
        <f t="shared" si="174"/>
        <v>47.899899374464056</v>
      </c>
      <c r="AY645" s="44">
        <f t="shared" si="152"/>
        <v>-2.674287868265107E-3</v>
      </c>
      <c r="AZ645" s="49"/>
      <c r="BA645" s="12">
        <f t="shared" si="175"/>
        <v>-2.6969383351004165E-3</v>
      </c>
      <c r="BB645" s="9">
        <f t="shared" si="176"/>
        <v>66.524977921866991</v>
      </c>
      <c r="BC645" s="9">
        <f t="shared" si="153"/>
        <v>63.633521971421345</v>
      </c>
      <c r="BD645" s="9">
        <f t="shared" si="154"/>
        <v>69.416433872312638</v>
      </c>
      <c r="BE645" s="16">
        <f t="shared" si="177"/>
        <v>66.524977921866991</v>
      </c>
      <c r="BF645" s="44">
        <f t="shared" si="155"/>
        <v>-2.674287868265107E-3</v>
      </c>
      <c r="BG645" s="49"/>
      <c r="BH645" s="12">
        <f t="shared" si="178"/>
        <v>-2.6969383351004165E-3</v>
      </c>
      <c r="BI645" s="9">
        <f t="shared" si="179"/>
        <v>67</v>
      </c>
      <c r="BJ645" s="9">
        <f t="shared" si="157"/>
        <v>64.108544049554354</v>
      </c>
      <c r="BK645" s="9"/>
      <c r="BL645" s="47">
        <f t="shared" si="144"/>
        <v>67</v>
      </c>
      <c r="BM645" s="44">
        <f t="shared" si="156"/>
        <v>-2.674287868265107E-3</v>
      </c>
      <c r="BN645" s="11"/>
      <c r="BO645" s="9"/>
      <c r="BP645" s="11"/>
      <c r="BQ645" s="9"/>
      <c r="BR645" s="43"/>
      <c r="BS645" s="9"/>
      <c r="BT645" s="11"/>
    </row>
    <row r="646" spans="3:72" x14ac:dyDescent="0.2">
      <c r="C646" s="1">
        <v>80</v>
      </c>
      <c r="D646" s="1">
        <v>104.71</v>
      </c>
      <c r="E646" s="1">
        <v>-5103.8999999999996</v>
      </c>
      <c r="F646" s="2">
        <v>78</v>
      </c>
      <c r="G646" s="6">
        <v>3.3000000000000002E-2</v>
      </c>
      <c r="H646" s="2">
        <v>0.42199999999999999</v>
      </c>
      <c r="I646" s="2">
        <v>3500</v>
      </c>
      <c r="J646" s="3">
        <f t="shared" si="140"/>
        <v>58.333333333333336</v>
      </c>
      <c r="K646" s="3">
        <f t="shared" si="141"/>
        <v>366.52</v>
      </c>
      <c r="L646" s="1">
        <v>0.9</v>
      </c>
      <c r="M646" s="1">
        <v>0.76</v>
      </c>
      <c r="N646" s="1">
        <f t="shared" si="158"/>
        <v>0.68400000000000005</v>
      </c>
      <c r="O646" s="40">
        <f t="shared" si="159"/>
        <v>50.175438596491226</v>
      </c>
      <c r="P646" s="40">
        <f t="shared" si="142"/>
        <v>3808.3157894736842</v>
      </c>
      <c r="Q646" s="1">
        <v>11</v>
      </c>
      <c r="R646" s="1">
        <v>4</v>
      </c>
      <c r="S646" s="2">
        <v>2600</v>
      </c>
      <c r="T646" s="3">
        <f t="shared" si="160"/>
        <v>866.66666666666663</v>
      </c>
      <c r="U646" s="7">
        <v>0.20419999999999999</v>
      </c>
      <c r="V646" s="7">
        <f t="shared" si="143"/>
        <v>3.2749326455999997E-2</v>
      </c>
      <c r="W646" s="7">
        <f t="shared" si="161"/>
        <v>1.6693636134473333E-2</v>
      </c>
      <c r="X646" s="40">
        <f t="shared" si="162"/>
        <v>1081.2059482292843</v>
      </c>
      <c r="Y646" s="1">
        <v>0</v>
      </c>
      <c r="Z646" s="1">
        <v>78</v>
      </c>
      <c r="AA646" s="2">
        <v>67</v>
      </c>
      <c r="AB646" s="6">
        <f t="shared" si="163"/>
        <v>0.6511988748177826</v>
      </c>
      <c r="AC646" s="2">
        <v>347.36</v>
      </c>
      <c r="AD646" s="40">
        <f t="shared" si="164"/>
        <v>3367.0033670033663</v>
      </c>
      <c r="AE646" s="1">
        <f t="shared" si="165"/>
        <v>2.4950099800399199</v>
      </c>
      <c r="AF646" s="2">
        <f t="shared" si="166"/>
        <v>119</v>
      </c>
      <c r="AG646" s="9">
        <f t="shared" si="167"/>
        <v>296.90618762475049</v>
      </c>
      <c r="AH646" s="12">
        <f t="shared" si="168"/>
        <v>5.1454893465440093E-3</v>
      </c>
      <c r="AI646" s="12">
        <f t="shared" si="145"/>
        <v>72409.571003815625</v>
      </c>
      <c r="AJ646" s="42">
        <f t="shared" si="146"/>
        <v>-53.656613003292819</v>
      </c>
      <c r="AK646" s="11">
        <v>0</v>
      </c>
      <c r="AL646" s="9">
        <f t="shared" si="147"/>
        <v>-1080.6671640398076</v>
      </c>
      <c r="AM646" s="11">
        <f t="shared" si="169"/>
        <v>0</v>
      </c>
      <c r="AN646" s="9">
        <f t="shared" si="170"/>
        <v>50.791355324909702</v>
      </c>
      <c r="AO646" s="9"/>
      <c r="AP646" s="9">
        <f t="shared" si="148"/>
        <v>53.658731088142048</v>
      </c>
      <c r="AQ646" s="47">
        <f t="shared" si="149"/>
        <v>50.767275137696402</v>
      </c>
      <c r="AR646" s="15">
        <f t="shared" si="171"/>
        <v>0</v>
      </c>
      <c r="AS646" s="49"/>
      <c r="AT646" s="12">
        <f t="shared" si="172"/>
        <v>-2.674287868265107E-3</v>
      </c>
      <c r="AU646" s="9">
        <f t="shared" si="173"/>
        <v>47.899899374464056</v>
      </c>
      <c r="AV646" s="9">
        <f t="shared" si="150"/>
        <v>45.03252361123171</v>
      </c>
      <c r="AW646" s="9">
        <f t="shared" si="151"/>
        <v>50.767275137696402</v>
      </c>
      <c r="AX646" s="16">
        <f t="shared" si="174"/>
        <v>47.899899374464056</v>
      </c>
      <c r="AY646" s="44">
        <f t="shared" si="152"/>
        <v>-2.6520162675097306E-3</v>
      </c>
      <c r="AZ646" s="49"/>
      <c r="BA646" s="12">
        <f t="shared" si="175"/>
        <v>-2.674287868265107E-3</v>
      </c>
      <c r="BB646" s="9">
        <f t="shared" si="176"/>
        <v>66.524977921866991</v>
      </c>
      <c r="BC646" s="9">
        <f t="shared" si="153"/>
        <v>63.657602158634646</v>
      </c>
      <c r="BD646" s="9">
        <f t="shared" si="154"/>
        <v>69.392353685099337</v>
      </c>
      <c r="BE646" s="16">
        <f t="shared" si="177"/>
        <v>66.524977921866991</v>
      </c>
      <c r="BF646" s="44">
        <f t="shared" si="155"/>
        <v>-2.6520162675097306E-3</v>
      </c>
      <c r="BG646" s="49"/>
      <c r="BH646" s="12">
        <f t="shared" si="178"/>
        <v>-2.674287868265107E-3</v>
      </c>
      <c r="BI646" s="9">
        <f t="shared" si="179"/>
        <v>67</v>
      </c>
      <c r="BJ646" s="9">
        <f t="shared" si="157"/>
        <v>64.132624236767654</v>
      </c>
      <c r="BK646" s="9"/>
      <c r="BL646" s="47">
        <f t="shared" si="144"/>
        <v>67</v>
      </c>
      <c r="BM646" s="44">
        <f t="shared" si="156"/>
        <v>-2.6520162675097306E-3</v>
      </c>
      <c r="BN646" s="11"/>
      <c r="BO646" s="9"/>
      <c r="BP646" s="11"/>
      <c r="BQ646" s="9"/>
      <c r="BR646" s="43"/>
      <c r="BS646" s="9"/>
      <c r="BT646" s="11"/>
    </row>
    <row r="647" spans="3:72" x14ac:dyDescent="0.2">
      <c r="C647" s="1">
        <v>80</v>
      </c>
      <c r="D647" s="1">
        <v>104.71</v>
      </c>
      <c r="E647" s="1">
        <v>-5103.8999999999996</v>
      </c>
      <c r="F647" s="2">
        <v>78</v>
      </c>
      <c r="G647" s="6">
        <v>3.3000000000000002E-2</v>
      </c>
      <c r="H647" s="2">
        <v>0.42199999999999999</v>
      </c>
      <c r="I647" s="2">
        <v>3500</v>
      </c>
      <c r="J647" s="3">
        <f t="shared" ref="J647:J710" si="180">I647/60</f>
        <v>58.333333333333336</v>
      </c>
      <c r="K647" s="3">
        <f t="shared" ref="K647:K710" si="181">2*3.1416*J647</f>
        <v>366.52</v>
      </c>
      <c r="L647" s="1">
        <v>0.9</v>
      </c>
      <c r="M647" s="1">
        <v>0.76</v>
      </c>
      <c r="N647" s="1">
        <f t="shared" si="158"/>
        <v>0.68400000000000005</v>
      </c>
      <c r="O647" s="40">
        <f t="shared" si="159"/>
        <v>50.175438596491226</v>
      </c>
      <c r="P647" s="40">
        <f t="shared" ref="P647:P710" si="182">O647*75.9</f>
        <v>3808.3157894736842</v>
      </c>
      <c r="Q647" s="1">
        <v>11</v>
      </c>
      <c r="R647" s="1">
        <v>4</v>
      </c>
      <c r="S647" s="2">
        <v>2600</v>
      </c>
      <c r="T647" s="3">
        <f t="shared" si="160"/>
        <v>866.66666666666663</v>
      </c>
      <c r="U647" s="7">
        <v>0.20419999999999999</v>
      </c>
      <c r="V647" s="7">
        <f t="shared" ref="V647:V710" si="183">3.1416*U647^2/4</f>
        <v>3.2749326455999997E-2</v>
      </c>
      <c r="W647" s="7">
        <f t="shared" si="161"/>
        <v>1.6693636134473333E-2</v>
      </c>
      <c r="X647" s="40">
        <f t="shared" si="162"/>
        <v>1081.2059482292843</v>
      </c>
      <c r="Y647" s="1">
        <v>0</v>
      </c>
      <c r="Z647" s="1">
        <v>78</v>
      </c>
      <c r="AA647" s="2">
        <v>67</v>
      </c>
      <c r="AB647" s="6">
        <f t="shared" si="163"/>
        <v>0.6511988748177826</v>
      </c>
      <c r="AC647" s="2">
        <v>347.36</v>
      </c>
      <c r="AD647" s="40">
        <f t="shared" si="164"/>
        <v>3367.0033670033663</v>
      </c>
      <c r="AE647" s="1">
        <f t="shared" si="165"/>
        <v>2.4950099800399199</v>
      </c>
      <c r="AF647" s="2">
        <f t="shared" si="166"/>
        <v>120</v>
      </c>
      <c r="AG647" s="9">
        <f t="shared" si="167"/>
        <v>299.40119760479041</v>
      </c>
      <c r="AH647" s="12">
        <f t="shared" si="168"/>
        <v>5.1028290732614227E-3</v>
      </c>
      <c r="AI647" s="12">
        <f t="shared" si="145"/>
        <v>73393.580269738799</v>
      </c>
      <c r="AJ647" s="42">
        <f t="shared" si="146"/>
        <v>-53.608887016400573</v>
      </c>
      <c r="AK647" s="11">
        <v>0</v>
      </c>
      <c r="AL647" s="9">
        <f t="shared" si="147"/>
        <v>-1080.6716309970232</v>
      </c>
      <c r="AM647" s="11">
        <f t="shared" si="169"/>
        <v>0</v>
      </c>
      <c r="AN647" s="9">
        <f t="shared" si="170"/>
        <v>50.767275137696402</v>
      </c>
      <c r="AO647" s="9"/>
      <c r="AP647" s="9">
        <f t="shared" si="148"/>
        <v>53.610970125564648</v>
      </c>
      <c r="AQ647" s="47">
        <f t="shared" si="149"/>
        <v>50.74359436233231</v>
      </c>
      <c r="AR647" s="15">
        <f t="shared" si="171"/>
        <v>0</v>
      </c>
      <c r="AS647" s="49"/>
      <c r="AT647" s="12">
        <f t="shared" si="172"/>
        <v>-2.6520162675097306E-3</v>
      </c>
      <c r="AU647" s="9">
        <f t="shared" si="173"/>
        <v>47.899899374464056</v>
      </c>
      <c r="AV647" s="9">
        <f t="shared" si="150"/>
        <v>45.056204386595809</v>
      </c>
      <c r="AW647" s="9">
        <f t="shared" si="151"/>
        <v>50.743594362332303</v>
      </c>
      <c r="AX647" s="16">
        <f t="shared" si="174"/>
        <v>47.899899374464056</v>
      </c>
      <c r="AY647" s="44">
        <f t="shared" si="152"/>
        <v>-2.6301140800468505E-3</v>
      </c>
      <c r="AZ647" s="49"/>
      <c r="BA647" s="12">
        <f t="shared" si="175"/>
        <v>-2.6520162675097306E-3</v>
      </c>
      <c r="BB647" s="9">
        <f t="shared" si="176"/>
        <v>66.524977921866991</v>
      </c>
      <c r="BC647" s="9">
        <f t="shared" si="153"/>
        <v>63.681282933998745</v>
      </c>
      <c r="BD647" s="9">
        <f t="shared" si="154"/>
        <v>69.368672909735238</v>
      </c>
      <c r="BE647" s="16">
        <f t="shared" si="177"/>
        <v>66.524977921866991</v>
      </c>
      <c r="BF647" s="44">
        <f t="shared" si="155"/>
        <v>-2.6301140800468505E-3</v>
      </c>
      <c r="BG647" s="49"/>
      <c r="BH647" s="12">
        <f t="shared" si="178"/>
        <v>-2.6520162675097306E-3</v>
      </c>
      <c r="BI647" s="9">
        <f t="shared" si="179"/>
        <v>67</v>
      </c>
      <c r="BJ647" s="9">
        <f t="shared" si="157"/>
        <v>64.156305012131753</v>
      </c>
      <c r="BK647" s="9"/>
      <c r="BL647" s="47">
        <f t="shared" ref="BL647:BL710" si="184">$AA$7</f>
        <v>67</v>
      </c>
      <c r="BM647" s="44">
        <f t="shared" si="156"/>
        <v>-2.6301140800468505E-3</v>
      </c>
      <c r="BN647" s="11"/>
      <c r="BO647" s="9"/>
      <c r="BP647" s="11"/>
      <c r="BQ647" s="9"/>
      <c r="BR647" s="43"/>
      <c r="BS647" s="9"/>
      <c r="BT647" s="11"/>
    </row>
    <row r="648" spans="3:72" x14ac:dyDescent="0.2">
      <c r="C648" s="1">
        <v>80</v>
      </c>
      <c r="D648" s="1">
        <v>104.71</v>
      </c>
      <c r="E648" s="1">
        <v>-5103.8999999999996</v>
      </c>
      <c r="F648" s="2">
        <v>78</v>
      </c>
      <c r="G648" s="6">
        <v>3.3000000000000002E-2</v>
      </c>
      <c r="H648" s="2">
        <v>0.42199999999999999</v>
      </c>
      <c r="I648" s="2">
        <v>3500</v>
      </c>
      <c r="J648" s="3">
        <f t="shared" si="180"/>
        <v>58.333333333333336</v>
      </c>
      <c r="K648" s="3">
        <f t="shared" si="181"/>
        <v>366.52</v>
      </c>
      <c r="L648" s="1">
        <v>0.9</v>
      </c>
      <c r="M648" s="1">
        <v>0.76</v>
      </c>
      <c r="N648" s="1">
        <f t="shared" si="158"/>
        <v>0.68400000000000005</v>
      </c>
      <c r="O648" s="40">
        <f t="shared" si="159"/>
        <v>50.175438596491226</v>
      </c>
      <c r="P648" s="40">
        <f t="shared" si="182"/>
        <v>3808.3157894736842</v>
      </c>
      <c r="Q648" s="1">
        <v>11</v>
      </c>
      <c r="R648" s="1">
        <v>4</v>
      </c>
      <c r="S648" s="2">
        <v>2600</v>
      </c>
      <c r="T648" s="3">
        <f t="shared" si="160"/>
        <v>866.66666666666663</v>
      </c>
      <c r="U648" s="7">
        <v>0.20419999999999999</v>
      </c>
      <c r="V648" s="7">
        <f t="shared" si="183"/>
        <v>3.2749326455999997E-2</v>
      </c>
      <c r="W648" s="7">
        <f t="shared" si="161"/>
        <v>1.6693636134473333E-2</v>
      </c>
      <c r="X648" s="40">
        <f t="shared" si="162"/>
        <v>1081.2059482292843</v>
      </c>
      <c r="Y648" s="1">
        <v>0</v>
      </c>
      <c r="Z648" s="1">
        <v>78</v>
      </c>
      <c r="AA648" s="2">
        <v>67</v>
      </c>
      <c r="AB648" s="6">
        <f t="shared" si="163"/>
        <v>0.6511988748177826</v>
      </c>
      <c r="AC648" s="2">
        <v>347.36</v>
      </c>
      <c r="AD648" s="40">
        <f t="shared" si="164"/>
        <v>3367.0033670033663</v>
      </c>
      <c r="AE648" s="1">
        <f t="shared" si="165"/>
        <v>2.4950099800399199</v>
      </c>
      <c r="AF648" s="2">
        <f t="shared" si="166"/>
        <v>121</v>
      </c>
      <c r="AG648" s="9">
        <f t="shared" si="167"/>
        <v>301.89620758483034</v>
      </c>
      <c r="AH648" s="12">
        <f t="shared" si="168"/>
        <v>5.0608703598990015E-3</v>
      </c>
      <c r="AI648" s="12">
        <f t="shared" si="145"/>
        <v>74361.341636098456</v>
      </c>
      <c r="AJ648" s="42">
        <f t="shared" si="146"/>
        <v>-53.561949111455974</v>
      </c>
      <c r="AK648" s="11">
        <v>0</v>
      </c>
      <c r="AL648" s="9">
        <f t="shared" si="147"/>
        <v>-1080.6760244938994</v>
      </c>
      <c r="AM648" s="11">
        <f t="shared" si="169"/>
        <v>0</v>
      </c>
      <c r="AN648" s="9">
        <f t="shared" si="170"/>
        <v>50.74359436233231</v>
      </c>
      <c r="AO648" s="9"/>
      <c r="AP648" s="9">
        <f t="shared" si="148"/>
        <v>53.56399810415995</v>
      </c>
      <c r="AQ648" s="47">
        <f t="shared" si="149"/>
        <v>50.720303116291696</v>
      </c>
      <c r="AR648" s="15">
        <f t="shared" si="171"/>
        <v>0</v>
      </c>
      <c r="AS648" s="49"/>
      <c r="AT648" s="12">
        <f t="shared" si="172"/>
        <v>-2.6301140800468505E-3</v>
      </c>
      <c r="AU648" s="9">
        <f t="shared" si="173"/>
        <v>47.899899374464056</v>
      </c>
      <c r="AV648" s="9">
        <f t="shared" si="150"/>
        <v>45.079495632636416</v>
      </c>
      <c r="AW648" s="9">
        <f t="shared" si="151"/>
        <v>50.720303116291696</v>
      </c>
      <c r="AX648" s="16">
        <f t="shared" si="174"/>
        <v>47.899899374464056</v>
      </c>
      <c r="AY648" s="44">
        <f t="shared" si="152"/>
        <v>-2.6085721655959068E-3</v>
      </c>
      <c r="AZ648" s="49"/>
      <c r="BA648" s="12">
        <f t="shared" si="175"/>
        <v>-2.6301140800468505E-3</v>
      </c>
      <c r="BB648" s="9">
        <f t="shared" si="176"/>
        <v>66.524977921866991</v>
      </c>
      <c r="BC648" s="9">
        <f t="shared" si="153"/>
        <v>63.704574180039351</v>
      </c>
      <c r="BD648" s="9">
        <f t="shared" si="154"/>
        <v>69.345381663694624</v>
      </c>
      <c r="BE648" s="16">
        <f t="shared" si="177"/>
        <v>66.524977921866991</v>
      </c>
      <c r="BF648" s="44">
        <f t="shared" si="155"/>
        <v>-2.6085721655959068E-3</v>
      </c>
      <c r="BG648" s="49"/>
      <c r="BH648" s="12">
        <f t="shared" si="178"/>
        <v>-2.6301140800468505E-3</v>
      </c>
      <c r="BI648" s="9">
        <f t="shared" si="179"/>
        <v>67</v>
      </c>
      <c r="BJ648" s="9">
        <f t="shared" si="157"/>
        <v>64.179596258172367</v>
      </c>
      <c r="BK648" s="9"/>
      <c r="BL648" s="47">
        <f t="shared" si="184"/>
        <v>67</v>
      </c>
      <c r="BM648" s="44">
        <f t="shared" si="156"/>
        <v>-2.6085721655959002E-3</v>
      </c>
      <c r="BN648" s="11"/>
      <c r="BO648" s="9"/>
      <c r="BP648" s="11"/>
      <c r="BQ648" s="9"/>
      <c r="BR648" s="43"/>
      <c r="BS648" s="9"/>
      <c r="BT648" s="11"/>
    </row>
    <row r="649" spans="3:72" x14ac:dyDescent="0.2">
      <c r="C649" s="1">
        <v>80</v>
      </c>
      <c r="D649" s="1">
        <v>104.71</v>
      </c>
      <c r="E649" s="1">
        <v>-5103.8999999999996</v>
      </c>
      <c r="F649" s="2">
        <v>78</v>
      </c>
      <c r="G649" s="6">
        <v>3.3000000000000002E-2</v>
      </c>
      <c r="H649" s="2">
        <v>0.42199999999999999</v>
      </c>
      <c r="I649" s="2">
        <v>3500</v>
      </c>
      <c r="J649" s="3">
        <f t="shared" si="180"/>
        <v>58.333333333333336</v>
      </c>
      <c r="K649" s="3">
        <f t="shared" si="181"/>
        <v>366.52</v>
      </c>
      <c r="L649" s="1">
        <v>0.9</v>
      </c>
      <c r="M649" s="1">
        <v>0.76</v>
      </c>
      <c r="N649" s="1">
        <f t="shared" si="158"/>
        <v>0.68400000000000005</v>
      </c>
      <c r="O649" s="40">
        <f t="shared" si="159"/>
        <v>50.175438596491226</v>
      </c>
      <c r="P649" s="40">
        <f t="shared" si="182"/>
        <v>3808.3157894736842</v>
      </c>
      <c r="Q649" s="1">
        <v>11</v>
      </c>
      <c r="R649" s="1">
        <v>4</v>
      </c>
      <c r="S649" s="2">
        <v>2600</v>
      </c>
      <c r="T649" s="3">
        <f t="shared" si="160"/>
        <v>866.66666666666663</v>
      </c>
      <c r="U649" s="7">
        <v>0.20419999999999999</v>
      </c>
      <c r="V649" s="7">
        <f t="shared" si="183"/>
        <v>3.2749326455999997E-2</v>
      </c>
      <c r="W649" s="7">
        <f t="shared" si="161"/>
        <v>1.6693636134473333E-2</v>
      </c>
      <c r="X649" s="40">
        <f t="shared" si="162"/>
        <v>1081.2059482292843</v>
      </c>
      <c r="Y649" s="1">
        <v>0</v>
      </c>
      <c r="Z649" s="1">
        <v>78</v>
      </c>
      <c r="AA649" s="2">
        <v>67</v>
      </c>
      <c r="AB649" s="6">
        <f t="shared" si="163"/>
        <v>0.6511988748177826</v>
      </c>
      <c r="AC649" s="2">
        <v>347.36</v>
      </c>
      <c r="AD649" s="40">
        <f t="shared" si="164"/>
        <v>3367.0033670033663</v>
      </c>
      <c r="AE649" s="1">
        <f t="shared" si="165"/>
        <v>2.4950099800399199</v>
      </c>
      <c r="AF649" s="2">
        <f t="shared" si="166"/>
        <v>122</v>
      </c>
      <c r="AG649" s="9">
        <f t="shared" si="167"/>
        <v>304.3912175648702</v>
      </c>
      <c r="AH649" s="12">
        <f t="shared" si="168"/>
        <v>5.0195960415787277E-3</v>
      </c>
      <c r="AI649" s="12">
        <f t="shared" si="145"/>
        <v>75313.25531619438</v>
      </c>
      <c r="AJ649" s="42">
        <f t="shared" si="146"/>
        <v>-53.515779875336314</v>
      </c>
      <c r="AK649" s="11">
        <v>0</v>
      </c>
      <c r="AL649" s="9">
        <f t="shared" si="147"/>
        <v>-1080.6803463277706</v>
      </c>
      <c r="AM649" s="11">
        <f t="shared" si="169"/>
        <v>0</v>
      </c>
      <c r="AN649" s="9">
        <f t="shared" si="170"/>
        <v>50.720303116291696</v>
      </c>
      <c r="AO649" s="9"/>
      <c r="AP649" s="9">
        <f t="shared" si="148"/>
        <v>53.517795582889967</v>
      </c>
      <c r="AQ649" s="47">
        <f t="shared" si="149"/>
        <v>50.697391841062327</v>
      </c>
      <c r="AR649" s="15">
        <f t="shared" si="171"/>
        <v>0</v>
      </c>
      <c r="AS649" s="49"/>
      <c r="AT649" s="12">
        <f t="shared" si="172"/>
        <v>-2.6085721655959068E-3</v>
      </c>
      <c r="AU649" s="9">
        <f t="shared" si="173"/>
        <v>47.899899374464056</v>
      </c>
      <c r="AV649" s="9">
        <f t="shared" si="150"/>
        <v>45.102406907865785</v>
      </c>
      <c r="AW649" s="9">
        <f t="shared" si="151"/>
        <v>50.697391841062327</v>
      </c>
      <c r="AX649" s="16">
        <f t="shared" si="174"/>
        <v>47.899899374464056</v>
      </c>
      <c r="AY649" s="44">
        <f t="shared" si="152"/>
        <v>-2.5873816835541726E-3</v>
      </c>
      <c r="AZ649" s="49"/>
      <c r="BA649" s="12">
        <f t="shared" si="175"/>
        <v>-2.6085721655959068E-3</v>
      </c>
      <c r="BB649" s="9">
        <f t="shared" si="176"/>
        <v>66.524977921866991</v>
      </c>
      <c r="BC649" s="9">
        <f t="shared" si="153"/>
        <v>63.72748545526872</v>
      </c>
      <c r="BD649" s="9">
        <f t="shared" si="154"/>
        <v>69.322470388465263</v>
      </c>
      <c r="BE649" s="16">
        <f t="shared" si="177"/>
        <v>66.524977921866991</v>
      </c>
      <c r="BF649" s="44">
        <f t="shared" si="155"/>
        <v>-2.5873816835541726E-3</v>
      </c>
      <c r="BG649" s="49"/>
      <c r="BH649" s="12">
        <f t="shared" si="178"/>
        <v>-2.6085721655959002E-3</v>
      </c>
      <c r="BI649" s="9">
        <f t="shared" si="179"/>
        <v>67</v>
      </c>
      <c r="BJ649" s="9">
        <f t="shared" si="157"/>
        <v>64.202507533401729</v>
      </c>
      <c r="BK649" s="9"/>
      <c r="BL649" s="47">
        <f t="shared" si="184"/>
        <v>67</v>
      </c>
      <c r="BM649" s="44">
        <f t="shared" si="156"/>
        <v>-2.5873816835541726E-3</v>
      </c>
      <c r="BN649" s="11"/>
      <c r="BO649" s="9"/>
      <c r="BP649" s="11"/>
      <c r="BQ649" s="9"/>
      <c r="BR649" s="43"/>
      <c r="BS649" s="9"/>
      <c r="BT649" s="11"/>
    </row>
    <row r="650" spans="3:72" x14ac:dyDescent="0.2">
      <c r="C650" s="1">
        <v>80</v>
      </c>
      <c r="D650" s="1">
        <v>104.71</v>
      </c>
      <c r="E650" s="1">
        <v>-5103.8999999999996</v>
      </c>
      <c r="F650" s="2">
        <v>78</v>
      </c>
      <c r="G650" s="6">
        <v>3.3000000000000002E-2</v>
      </c>
      <c r="H650" s="2">
        <v>0.42199999999999999</v>
      </c>
      <c r="I650" s="2">
        <v>3500</v>
      </c>
      <c r="J650" s="3">
        <f t="shared" si="180"/>
        <v>58.333333333333336</v>
      </c>
      <c r="K650" s="3">
        <f t="shared" si="181"/>
        <v>366.52</v>
      </c>
      <c r="L650" s="1">
        <v>0.9</v>
      </c>
      <c r="M650" s="1">
        <v>0.76</v>
      </c>
      <c r="N650" s="1">
        <f t="shared" si="158"/>
        <v>0.68400000000000005</v>
      </c>
      <c r="O650" s="40">
        <f t="shared" si="159"/>
        <v>50.175438596491226</v>
      </c>
      <c r="P650" s="40">
        <f t="shared" si="182"/>
        <v>3808.3157894736842</v>
      </c>
      <c r="Q650" s="1">
        <v>11</v>
      </c>
      <c r="R650" s="1">
        <v>4</v>
      </c>
      <c r="S650" s="2">
        <v>2600</v>
      </c>
      <c r="T650" s="3">
        <f t="shared" si="160"/>
        <v>866.66666666666663</v>
      </c>
      <c r="U650" s="7">
        <v>0.20419999999999999</v>
      </c>
      <c r="V650" s="7">
        <f t="shared" si="183"/>
        <v>3.2749326455999997E-2</v>
      </c>
      <c r="W650" s="7">
        <f t="shared" si="161"/>
        <v>1.6693636134473333E-2</v>
      </c>
      <c r="X650" s="40">
        <f t="shared" si="162"/>
        <v>1081.2059482292843</v>
      </c>
      <c r="Y650" s="1">
        <v>0</v>
      </c>
      <c r="Z650" s="1">
        <v>78</v>
      </c>
      <c r="AA650" s="2">
        <v>67</v>
      </c>
      <c r="AB650" s="6">
        <f t="shared" si="163"/>
        <v>0.6511988748177826</v>
      </c>
      <c r="AC650" s="2">
        <v>347.36</v>
      </c>
      <c r="AD650" s="40">
        <f t="shared" si="164"/>
        <v>3367.0033670033663</v>
      </c>
      <c r="AE650" s="1">
        <f t="shared" si="165"/>
        <v>2.4950099800399199</v>
      </c>
      <c r="AF650" s="2">
        <f t="shared" si="166"/>
        <v>123</v>
      </c>
      <c r="AG650" s="9">
        <f t="shared" si="167"/>
        <v>306.88622754491013</v>
      </c>
      <c r="AH650" s="12">
        <f t="shared" si="168"/>
        <v>4.9789895088506869E-3</v>
      </c>
      <c r="AI650" s="12">
        <f t="shared" si="145"/>
        <v>76249.708460140508</v>
      </c>
      <c r="AJ650" s="42">
        <f t="shared" si="146"/>
        <v>-53.470360528629193</v>
      </c>
      <c r="AK650" s="11">
        <v>0</v>
      </c>
      <c r="AL650" s="9">
        <f t="shared" si="147"/>
        <v>-1080.6845982378127</v>
      </c>
      <c r="AM650" s="11">
        <f t="shared" si="169"/>
        <v>0</v>
      </c>
      <c r="AN650" s="9">
        <f t="shared" si="170"/>
        <v>50.697391841062327</v>
      </c>
      <c r="AO650" s="9"/>
      <c r="AP650" s="9">
        <f t="shared" si="148"/>
        <v>53.472343755551535</v>
      </c>
      <c r="AQ650" s="47">
        <f t="shared" si="149"/>
        <v>50.674851288953263</v>
      </c>
      <c r="AR650" s="15">
        <f t="shared" si="171"/>
        <v>0</v>
      </c>
      <c r="AS650" s="49"/>
      <c r="AT650" s="12">
        <f t="shared" si="172"/>
        <v>-2.5873816835541726E-3</v>
      </c>
      <c r="AU650" s="9">
        <f t="shared" si="173"/>
        <v>47.899899374464056</v>
      </c>
      <c r="AV650" s="9">
        <f t="shared" si="150"/>
        <v>45.124947459974848</v>
      </c>
      <c r="AW650" s="9">
        <f t="shared" si="151"/>
        <v>50.674851288953263</v>
      </c>
      <c r="AX650" s="16">
        <f t="shared" si="174"/>
        <v>47.899899374464056</v>
      </c>
      <c r="AY650" s="44">
        <f t="shared" si="152"/>
        <v>-2.5665340807954394E-3</v>
      </c>
      <c r="AZ650" s="49"/>
      <c r="BA650" s="12">
        <f t="shared" si="175"/>
        <v>-2.5873816835541726E-3</v>
      </c>
      <c r="BB650" s="9">
        <f t="shared" si="176"/>
        <v>66.524977921866991</v>
      </c>
      <c r="BC650" s="9">
        <f t="shared" si="153"/>
        <v>63.750026007377784</v>
      </c>
      <c r="BD650" s="9">
        <f t="shared" si="154"/>
        <v>69.299929836356199</v>
      </c>
      <c r="BE650" s="16">
        <f t="shared" si="177"/>
        <v>66.524977921866991</v>
      </c>
      <c r="BF650" s="44">
        <f t="shared" si="155"/>
        <v>-2.5665340807954394E-3</v>
      </c>
      <c r="BG650" s="49"/>
      <c r="BH650" s="12">
        <f t="shared" si="178"/>
        <v>-2.5873816835541726E-3</v>
      </c>
      <c r="BI650" s="9">
        <f t="shared" si="179"/>
        <v>67</v>
      </c>
      <c r="BJ650" s="9">
        <f t="shared" si="157"/>
        <v>64.225048085510792</v>
      </c>
      <c r="BK650" s="9"/>
      <c r="BL650" s="47">
        <f t="shared" si="184"/>
        <v>67</v>
      </c>
      <c r="BM650" s="44">
        <f t="shared" si="156"/>
        <v>-2.5665340807954394E-3</v>
      </c>
      <c r="BN650" s="11"/>
      <c r="BO650" s="9"/>
      <c r="BP650" s="11"/>
      <c r="BQ650" s="9"/>
      <c r="BR650" s="43"/>
      <c r="BS650" s="9"/>
      <c r="BT650" s="11"/>
    </row>
    <row r="651" spans="3:72" x14ac:dyDescent="0.2">
      <c r="C651" s="1">
        <v>80</v>
      </c>
      <c r="D651" s="1">
        <v>104.71</v>
      </c>
      <c r="E651" s="1">
        <v>-5103.8999999999996</v>
      </c>
      <c r="F651" s="2">
        <v>78</v>
      </c>
      <c r="G651" s="6">
        <v>3.3000000000000002E-2</v>
      </c>
      <c r="H651" s="2">
        <v>0.42199999999999999</v>
      </c>
      <c r="I651" s="2">
        <v>3500</v>
      </c>
      <c r="J651" s="3">
        <f t="shared" si="180"/>
        <v>58.333333333333336</v>
      </c>
      <c r="K651" s="3">
        <f t="shared" si="181"/>
        <v>366.52</v>
      </c>
      <c r="L651" s="1">
        <v>0.9</v>
      </c>
      <c r="M651" s="1">
        <v>0.76</v>
      </c>
      <c r="N651" s="1">
        <f t="shared" si="158"/>
        <v>0.68400000000000005</v>
      </c>
      <c r="O651" s="40">
        <f t="shared" si="159"/>
        <v>50.175438596491226</v>
      </c>
      <c r="P651" s="40">
        <f t="shared" si="182"/>
        <v>3808.3157894736842</v>
      </c>
      <c r="Q651" s="1">
        <v>11</v>
      </c>
      <c r="R651" s="1">
        <v>4</v>
      </c>
      <c r="S651" s="2">
        <v>2600</v>
      </c>
      <c r="T651" s="3">
        <f t="shared" si="160"/>
        <v>866.66666666666663</v>
      </c>
      <c r="U651" s="7">
        <v>0.20419999999999999</v>
      </c>
      <c r="V651" s="7">
        <f t="shared" si="183"/>
        <v>3.2749326455999997E-2</v>
      </c>
      <c r="W651" s="7">
        <f t="shared" si="161"/>
        <v>1.6693636134473333E-2</v>
      </c>
      <c r="X651" s="40">
        <f t="shared" si="162"/>
        <v>1081.2059482292843</v>
      </c>
      <c r="Y651" s="1">
        <v>0</v>
      </c>
      <c r="Z651" s="1">
        <v>78</v>
      </c>
      <c r="AA651" s="2">
        <v>67</v>
      </c>
      <c r="AB651" s="6">
        <f t="shared" si="163"/>
        <v>0.6511988748177826</v>
      </c>
      <c r="AC651" s="2">
        <v>347.36</v>
      </c>
      <c r="AD651" s="40">
        <f t="shared" si="164"/>
        <v>3367.0033670033663</v>
      </c>
      <c r="AE651" s="1">
        <f t="shared" si="165"/>
        <v>2.4950099800399199</v>
      </c>
      <c r="AF651" s="2">
        <f t="shared" si="166"/>
        <v>124</v>
      </c>
      <c r="AG651" s="9">
        <f t="shared" si="167"/>
        <v>309.38123752495005</v>
      </c>
      <c r="AH651" s="12">
        <f t="shared" si="168"/>
        <v>4.939034685407395E-3</v>
      </c>
      <c r="AI651" s="12">
        <f t="shared" si="145"/>
        <v>77171.075684387004</v>
      </c>
      <c r="AJ651" s="42">
        <f t="shared" si="146"/>
        <v>-53.425672899942192</v>
      </c>
      <c r="AK651" s="11">
        <v>0</v>
      </c>
      <c r="AL651" s="9">
        <f t="shared" si="147"/>
        <v>-1080.6887819073754</v>
      </c>
      <c r="AM651" s="11">
        <f t="shared" si="169"/>
        <v>0</v>
      </c>
      <c r="AN651" s="9">
        <f t="shared" si="170"/>
        <v>50.674851288953263</v>
      </c>
      <c r="AO651" s="9"/>
      <c r="AP651" s="9">
        <f t="shared" si="148"/>
        <v>53.427624425032086</v>
      </c>
      <c r="AQ651" s="47">
        <f t="shared" si="149"/>
        <v>50.652672510542878</v>
      </c>
      <c r="AR651" s="15">
        <f t="shared" si="171"/>
        <v>0</v>
      </c>
      <c r="AS651" s="49"/>
      <c r="AT651" s="12">
        <f t="shared" si="172"/>
        <v>-2.5665340807954394E-3</v>
      </c>
      <c r="AU651" s="9">
        <f t="shared" si="173"/>
        <v>47.899899374464056</v>
      </c>
      <c r="AV651" s="9">
        <f t="shared" si="150"/>
        <v>45.147126238385233</v>
      </c>
      <c r="AW651" s="9">
        <f t="shared" si="151"/>
        <v>50.652672510542878</v>
      </c>
      <c r="AX651" s="16">
        <f t="shared" si="174"/>
        <v>47.899899374464056</v>
      </c>
      <c r="AY651" s="44">
        <f t="shared" si="152"/>
        <v>-2.5460210800607431E-3</v>
      </c>
      <c r="AZ651" s="49"/>
      <c r="BA651" s="12">
        <f t="shared" si="175"/>
        <v>-2.5665340807954394E-3</v>
      </c>
      <c r="BB651" s="9">
        <f t="shared" si="176"/>
        <v>66.524977921866991</v>
      </c>
      <c r="BC651" s="9">
        <f t="shared" si="153"/>
        <v>63.772204785788169</v>
      </c>
      <c r="BD651" s="9">
        <f t="shared" si="154"/>
        <v>69.277751057945807</v>
      </c>
      <c r="BE651" s="16">
        <f t="shared" si="177"/>
        <v>66.524977921866991</v>
      </c>
      <c r="BF651" s="44">
        <f t="shared" si="155"/>
        <v>-2.5460210800607431E-3</v>
      </c>
      <c r="BG651" s="49"/>
      <c r="BH651" s="12">
        <f t="shared" si="178"/>
        <v>-2.5665340807954394E-3</v>
      </c>
      <c r="BI651" s="9">
        <f t="shared" si="179"/>
        <v>67</v>
      </c>
      <c r="BJ651" s="9">
        <f t="shared" si="157"/>
        <v>64.247226863921185</v>
      </c>
      <c r="BK651" s="9"/>
      <c r="BL651" s="47">
        <f t="shared" si="184"/>
        <v>67</v>
      </c>
      <c r="BM651" s="44">
        <f t="shared" si="156"/>
        <v>-2.5460210800607366E-3</v>
      </c>
      <c r="BN651" s="11"/>
      <c r="BO651" s="9"/>
      <c r="BP651" s="11"/>
      <c r="BQ651" s="9"/>
      <c r="BR651" s="43"/>
      <c r="BS651" s="9"/>
      <c r="BT651" s="11"/>
    </row>
    <row r="652" spans="3:72" x14ac:dyDescent="0.2">
      <c r="C652" s="1">
        <v>80</v>
      </c>
      <c r="D652" s="1">
        <v>104.71</v>
      </c>
      <c r="E652" s="1">
        <v>-5103.8999999999996</v>
      </c>
      <c r="F652" s="2">
        <v>78</v>
      </c>
      <c r="G652" s="6">
        <v>3.3000000000000002E-2</v>
      </c>
      <c r="H652" s="2">
        <v>0.42199999999999999</v>
      </c>
      <c r="I652" s="2">
        <v>3500</v>
      </c>
      <c r="J652" s="3">
        <f t="shared" si="180"/>
        <v>58.333333333333336</v>
      </c>
      <c r="K652" s="3">
        <f t="shared" si="181"/>
        <v>366.52</v>
      </c>
      <c r="L652" s="1">
        <v>0.9</v>
      </c>
      <c r="M652" s="1">
        <v>0.76</v>
      </c>
      <c r="N652" s="1">
        <f t="shared" si="158"/>
        <v>0.68400000000000005</v>
      </c>
      <c r="O652" s="40">
        <f t="shared" si="159"/>
        <v>50.175438596491226</v>
      </c>
      <c r="P652" s="40">
        <f t="shared" si="182"/>
        <v>3808.3157894736842</v>
      </c>
      <c r="Q652" s="1">
        <v>11</v>
      </c>
      <c r="R652" s="1">
        <v>4</v>
      </c>
      <c r="S652" s="2">
        <v>2600</v>
      </c>
      <c r="T652" s="3">
        <f t="shared" si="160"/>
        <v>866.66666666666663</v>
      </c>
      <c r="U652" s="7">
        <v>0.20419999999999999</v>
      </c>
      <c r="V652" s="7">
        <f t="shared" si="183"/>
        <v>3.2749326455999997E-2</v>
      </c>
      <c r="W652" s="7">
        <f t="shared" si="161"/>
        <v>1.6693636134473333E-2</v>
      </c>
      <c r="X652" s="40">
        <f t="shared" si="162"/>
        <v>1081.2059482292843</v>
      </c>
      <c r="Y652" s="1">
        <v>0</v>
      </c>
      <c r="Z652" s="1">
        <v>78</v>
      </c>
      <c r="AA652" s="2">
        <v>67</v>
      </c>
      <c r="AB652" s="6">
        <f t="shared" si="163"/>
        <v>0.6511988748177826</v>
      </c>
      <c r="AC652" s="2">
        <v>347.36</v>
      </c>
      <c r="AD652" s="40">
        <f t="shared" si="164"/>
        <v>3367.0033670033663</v>
      </c>
      <c r="AE652" s="1">
        <f t="shared" si="165"/>
        <v>2.4950099800399199</v>
      </c>
      <c r="AF652" s="2">
        <f t="shared" si="166"/>
        <v>125</v>
      </c>
      <c r="AG652" s="9">
        <f t="shared" si="167"/>
        <v>311.87624750498998</v>
      </c>
      <c r="AH652" s="12">
        <f t="shared" si="168"/>
        <v>4.8997160068625879E-3</v>
      </c>
      <c r="AI652" s="12">
        <f t="shared" si="145"/>
        <v>78077.719575656811</v>
      </c>
      <c r="AJ652" s="42">
        <f t="shared" si="146"/>
        <v>-53.381699401454036</v>
      </c>
      <c r="AK652" s="11">
        <v>0</v>
      </c>
      <c r="AL652" s="9">
        <f t="shared" si="147"/>
        <v>-1080.6928989662058</v>
      </c>
      <c r="AM652" s="11">
        <f t="shared" si="169"/>
        <v>0</v>
      </c>
      <c r="AN652" s="9">
        <f t="shared" si="170"/>
        <v>50.652672510542878</v>
      </c>
      <c r="AO652" s="9"/>
      <c r="AP652" s="9">
        <f t="shared" si="148"/>
        <v>53.383619978809868</v>
      </c>
      <c r="AQ652" s="47">
        <f t="shared" si="149"/>
        <v>50.630846842731046</v>
      </c>
      <c r="AR652" s="15">
        <f t="shared" si="171"/>
        <v>0</v>
      </c>
      <c r="AS652" s="49"/>
      <c r="AT652" s="12">
        <f t="shared" si="172"/>
        <v>-2.5460210800607431E-3</v>
      </c>
      <c r="AU652" s="9">
        <f t="shared" si="173"/>
        <v>47.899899374464056</v>
      </c>
      <c r="AV652" s="9">
        <f t="shared" si="150"/>
        <v>45.168951906197066</v>
      </c>
      <c r="AW652" s="9">
        <f t="shared" si="151"/>
        <v>50.630846842731046</v>
      </c>
      <c r="AX652" s="16">
        <f t="shared" si="174"/>
        <v>47.899899374464056</v>
      </c>
      <c r="AY652" s="44">
        <f t="shared" si="152"/>
        <v>-2.5258346689079219E-3</v>
      </c>
      <c r="AZ652" s="49"/>
      <c r="BA652" s="12">
        <f t="shared" si="175"/>
        <v>-2.5460210800607431E-3</v>
      </c>
      <c r="BB652" s="9">
        <f t="shared" si="176"/>
        <v>66.524977921866991</v>
      </c>
      <c r="BC652" s="9">
        <f t="shared" si="153"/>
        <v>63.794030453600001</v>
      </c>
      <c r="BD652" s="9">
        <f t="shared" si="154"/>
        <v>69.255925390133982</v>
      </c>
      <c r="BE652" s="16">
        <f t="shared" si="177"/>
        <v>66.524977921866991</v>
      </c>
      <c r="BF652" s="44">
        <f t="shared" si="155"/>
        <v>-2.5258346689079219E-3</v>
      </c>
      <c r="BG652" s="49"/>
      <c r="BH652" s="12">
        <f t="shared" si="178"/>
        <v>-2.5460210800607366E-3</v>
      </c>
      <c r="BI652" s="9">
        <f t="shared" si="179"/>
        <v>67</v>
      </c>
      <c r="BJ652" s="9">
        <f t="shared" si="157"/>
        <v>64.26905253173301</v>
      </c>
      <c r="BK652" s="9"/>
      <c r="BL652" s="47">
        <f t="shared" si="184"/>
        <v>67</v>
      </c>
      <c r="BM652" s="44">
        <f t="shared" si="156"/>
        <v>-2.5258346689079219E-3</v>
      </c>
      <c r="BN652" s="11"/>
      <c r="BO652" s="9"/>
      <c r="BP652" s="11"/>
      <c r="BQ652" s="9"/>
      <c r="BR652" s="43"/>
      <c r="BS652" s="9"/>
      <c r="BT652" s="11"/>
    </row>
    <row r="653" spans="3:72" x14ac:dyDescent="0.2">
      <c r="C653" s="1">
        <v>80</v>
      </c>
      <c r="D653" s="1">
        <v>104.71</v>
      </c>
      <c r="E653" s="1">
        <v>-5103.8999999999996</v>
      </c>
      <c r="F653" s="2">
        <v>78</v>
      </c>
      <c r="G653" s="6">
        <v>3.3000000000000002E-2</v>
      </c>
      <c r="H653" s="2">
        <v>0.42199999999999999</v>
      </c>
      <c r="I653" s="2">
        <v>3500</v>
      </c>
      <c r="J653" s="3">
        <f t="shared" si="180"/>
        <v>58.333333333333336</v>
      </c>
      <c r="K653" s="3">
        <f t="shared" si="181"/>
        <v>366.52</v>
      </c>
      <c r="L653" s="1">
        <v>0.9</v>
      </c>
      <c r="M653" s="1">
        <v>0.76</v>
      </c>
      <c r="N653" s="1">
        <f t="shared" si="158"/>
        <v>0.68400000000000005</v>
      </c>
      <c r="O653" s="40">
        <f t="shared" si="159"/>
        <v>50.175438596491226</v>
      </c>
      <c r="P653" s="40">
        <f t="shared" si="182"/>
        <v>3808.3157894736842</v>
      </c>
      <c r="Q653" s="1">
        <v>11</v>
      </c>
      <c r="R653" s="1">
        <v>4</v>
      </c>
      <c r="S653" s="2">
        <v>2600</v>
      </c>
      <c r="T653" s="3">
        <f t="shared" si="160"/>
        <v>866.66666666666663</v>
      </c>
      <c r="U653" s="7">
        <v>0.20419999999999999</v>
      </c>
      <c r="V653" s="7">
        <f t="shared" si="183"/>
        <v>3.2749326455999997E-2</v>
      </c>
      <c r="W653" s="7">
        <f t="shared" si="161"/>
        <v>1.6693636134473333E-2</v>
      </c>
      <c r="X653" s="40">
        <f t="shared" si="162"/>
        <v>1081.2059482292843</v>
      </c>
      <c r="Y653" s="1">
        <v>0</v>
      </c>
      <c r="Z653" s="1">
        <v>78</v>
      </c>
      <c r="AA653" s="2">
        <v>67</v>
      </c>
      <c r="AB653" s="6">
        <f t="shared" si="163"/>
        <v>0.6511988748177826</v>
      </c>
      <c r="AC653" s="2">
        <v>347.36</v>
      </c>
      <c r="AD653" s="40">
        <f t="shared" si="164"/>
        <v>3367.0033670033663</v>
      </c>
      <c r="AE653" s="1">
        <f t="shared" si="165"/>
        <v>2.4950099800399199</v>
      </c>
      <c r="AF653" s="2">
        <f t="shared" si="166"/>
        <v>126</v>
      </c>
      <c r="AG653" s="9">
        <f t="shared" si="167"/>
        <v>314.3712574850299</v>
      </c>
      <c r="AH653" s="12">
        <f t="shared" si="168"/>
        <v>4.8610184005356376E-3</v>
      </c>
      <c r="AI653" s="12">
        <f t="shared" si="145"/>
        <v>78969.991170730209</v>
      </c>
      <c r="AJ653" s="42">
        <f t="shared" si="146"/>
        <v>-53.338423005637587</v>
      </c>
      <c r="AK653" s="11">
        <v>0</v>
      </c>
      <c r="AL653" s="9">
        <f t="shared" si="147"/>
        <v>-1080.6969509925643</v>
      </c>
      <c r="AM653" s="11">
        <f t="shared" si="169"/>
        <v>0</v>
      </c>
      <c r="AN653" s="9">
        <f t="shared" si="170"/>
        <v>50.630846842731046</v>
      </c>
      <c r="AO653" s="9"/>
      <c r="AP653" s="9">
        <f t="shared" si="148"/>
        <v>53.340313365628816</v>
      </c>
      <c r="AQ653" s="47">
        <f t="shared" si="149"/>
        <v>50.609365897361833</v>
      </c>
      <c r="AR653" s="15">
        <f t="shared" si="171"/>
        <v>0</v>
      </c>
      <c r="AS653" s="49"/>
      <c r="AT653" s="12">
        <f t="shared" si="172"/>
        <v>-2.5258346689079219E-3</v>
      </c>
      <c r="AU653" s="9">
        <f t="shared" si="173"/>
        <v>47.899899374464056</v>
      </c>
      <c r="AV653" s="9">
        <f t="shared" si="150"/>
        <v>45.190432851566285</v>
      </c>
      <c r="AW653" s="9">
        <f t="shared" si="151"/>
        <v>50.609365897361826</v>
      </c>
      <c r="AX653" s="16">
        <f t="shared" si="174"/>
        <v>47.899899374464056</v>
      </c>
      <c r="AY653" s="44">
        <f t="shared" si="152"/>
        <v>-2.505967089188813E-3</v>
      </c>
      <c r="AZ653" s="49"/>
      <c r="BA653" s="12">
        <f t="shared" si="175"/>
        <v>-2.5258346689079219E-3</v>
      </c>
      <c r="BB653" s="9">
        <f t="shared" si="176"/>
        <v>66.524977921866991</v>
      </c>
      <c r="BC653" s="9">
        <f t="shared" si="153"/>
        <v>63.815511398969221</v>
      </c>
      <c r="BD653" s="9">
        <f t="shared" si="154"/>
        <v>69.234444444764762</v>
      </c>
      <c r="BE653" s="16">
        <f t="shared" si="177"/>
        <v>66.524977921866991</v>
      </c>
      <c r="BF653" s="44">
        <f t="shared" si="155"/>
        <v>-2.505967089188813E-3</v>
      </c>
      <c r="BG653" s="49"/>
      <c r="BH653" s="12">
        <f t="shared" si="178"/>
        <v>-2.5258346689079219E-3</v>
      </c>
      <c r="BI653" s="9">
        <f t="shared" si="179"/>
        <v>67</v>
      </c>
      <c r="BJ653" s="9">
        <f t="shared" si="157"/>
        <v>64.29053347710223</v>
      </c>
      <c r="BK653" s="9"/>
      <c r="BL653" s="47">
        <f t="shared" si="184"/>
        <v>67</v>
      </c>
      <c r="BM653" s="44">
        <f t="shared" si="156"/>
        <v>-2.505967089188813E-3</v>
      </c>
      <c r="BN653" s="11"/>
      <c r="BO653" s="9"/>
      <c r="BP653" s="11"/>
      <c r="BQ653" s="9"/>
      <c r="BR653" s="43"/>
      <c r="BS653" s="9"/>
      <c r="BT653" s="11"/>
    </row>
    <row r="654" spans="3:72" x14ac:dyDescent="0.2">
      <c r="C654" s="1">
        <v>80</v>
      </c>
      <c r="D654" s="1">
        <v>104.71</v>
      </c>
      <c r="E654" s="1">
        <v>-5103.8999999999996</v>
      </c>
      <c r="F654" s="2">
        <v>78</v>
      </c>
      <c r="G654" s="6">
        <v>3.3000000000000002E-2</v>
      </c>
      <c r="H654" s="2">
        <v>0.42199999999999999</v>
      </c>
      <c r="I654" s="2">
        <v>3500</v>
      </c>
      <c r="J654" s="3">
        <f t="shared" si="180"/>
        <v>58.333333333333336</v>
      </c>
      <c r="K654" s="3">
        <f t="shared" si="181"/>
        <v>366.52</v>
      </c>
      <c r="L654" s="1">
        <v>0.9</v>
      </c>
      <c r="M654" s="1">
        <v>0.76</v>
      </c>
      <c r="N654" s="1">
        <f t="shared" si="158"/>
        <v>0.68400000000000005</v>
      </c>
      <c r="O654" s="40">
        <f t="shared" si="159"/>
        <v>50.175438596491226</v>
      </c>
      <c r="P654" s="40">
        <f t="shared" si="182"/>
        <v>3808.3157894736842</v>
      </c>
      <c r="Q654" s="1">
        <v>11</v>
      </c>
      <c r="R654" s="1">
        <v>4</v>
      </c>
      <c r="S654" s="2">
        <v>2600</v>
      </c>
      <c r="T654" s="3">
        <f t="shared" si="160"/>
        <v>866.66666666666663</v>
      </c>
      <c r="U654" s="7">
        <v>0.20419999999999999</v>
      </c>
      <c r="V654" s="7">
        <f t="shared" si="183"/>
        <v>3.2749326455999997E-2</v>
      </c>
      <c r="W654" s="7">
        <f t="shared" si="161"/>
        <v>1.6693636134473333E-2</v>
      </c>
      <c r="X654" s="40">
        <f t="shared" si="162"/>
        <v>1081.2059482292843</v>
      </c>
      <c r="Y654" s="1">
        <v>0</v>
      </c>
      <c r="Z654" s="1">
        <v>78</v>
      </c>
      <c r="AA654" s="2">
        <v>67</v>
      </c>
      <c r="AB654" s="6">
        <f t="shared" si="163"/>
        <v>0.6511988748177826</v>
      </c>
      <c r="AC654" s="2">
        <v>347.36</v>
      </c>
      <c r="AD654" s="40">
        <f t="shared" si="164"/>
        <v>3367.0033670033663</v>
      </c>
      <c r="AE654" s="1">
        <f t="shared" si="165"/>
        <v>2.4950099800399199</v>
      </c>
      <c r="AF654" s="2">
        <f t="shared" si="166"/>
        <v>127</v>
      </c>
      <c r="AG654" s="9">
        <f t="shared" si="167"/>
        <v>316.86626746506982</v>
      </c>
      <c r="AH654" s="12">
        <f t="shared" si="168"/>
        <v>4.8229272661864222E-3</v>
      </c>
      <c r="AI654" s="12">
        <f t="shared" si="145"/>
        <v>79848.230413417798</v>
      </c>
      <c r="AJ654" s="42">
        <f t="shared" si="146"/>
        <v>-53.295827223089645</v>
      </c>
      <c r="AK654" s="11">
        <v>0</v>
      </c>
      <c r="AL654" s="9">
        <f t="shared" si="147"/>
        <v>-1080.700939515242</v>
      </c>
      <c r="AM654" s="11">
        <f t="shared" si="169"/>
        <v>0</v>
      </c>
      <c r="AN654" s="9">
        <f t="shared" si="170"/>
        <v>50.609365897361833</v>
      </c>
      <c r="AO654" s="9"/>
      <c r="AP654" s="9">
        <f t="shared" si="148"/>
        <v>53.297688073282842</v>
      </c>
      <c r="AQ654" s="47">
        <f t="shared" si="149"/>
        <v>50.588221550385065</v>
      </c>
      <c r="AR654" s="15">
        <f t="shared" si="171"/>
        <v>0</v>
      </c>
      <c r="AS654" s="49"/>
      <c r="AT654" s="12">
        <f t="shared" si="172"/>
        <v>-2.505967089188813E-3</v>
      </c>
      <c r="AU654" s="9">
        <f t="shared" si="173"/>
        <v>47.899899374464056</v>
      </c>
      <c r="AV654" s="9">
        <f t="shared" si="150"/>
        <v>45.211577198543047</v>
      </c>
      <c r="AW654" s="9">
        <f t="shared" si="151"/>
        <v>50.588221550385065</v>
      </c>
      <c r="AX654" s="16">
        <f t="shared" si="174"/>
        <v>47.899899374464056</v>
      </c>
      <c r="AY654" s="44">
        <f t="shared" si="152"/>
        <v>-2.4864108270248931E-3</v>
      </c>
      <c r="AZ654" s="49"/>
      <c r="BA654" s="12">
        <f t="shared" si="175"/>
        <v>-2.505967089188813E-3</v>
      </c>
      <c r="BB654" s="9">
        <f t="shared" si="176"/>
        <v>66.524977921866991</v>
      </c>
      <c r="BC654" s="9">
        <f t="shared" si="153"/>
        <v>63.836655745945983</v>
      </c>
      <c r="BD654" s="9">
        <f t="shared" si="154"/>
        <v>69.213300097788007</v>
      </c>
      <c r="BE654" s="16">
        <f t="shared" si="177"/>
        <v>66.524977921866991</v>
      </c>
      <c r="BF654" s="44">
        <f t="shared" si="155"/>
        <v>-2.4864108270248931E-3</v>
      </c>
      <c r="BG654" s="49"/>
      <c r="BH654" s="12">
        <f t="shared" si="178"/>
        <v>-2.505967089188813E-3</v>
      </c>
      <c r="BI654" s="9">
        <f t="shared" si="179"/>
        <v>67</v>
      </c>
      <c r="BJ654" s="9">
        <f t="shared" si="157"/>
        <v>64.311677824078984</v>
      </c>
      <c r="BK654" s="9"/>
      <c r="BL654" s="47">
        <f t="shared" si="184"/>
        <v>67</v>
      </c>
      <c r="BM654" s="44">
        <f t="shared" si="156"/>
        <v>-2.4864108270248996E-3</v>
      </c>
      <c r="BN654" s="11"/>
      <c r="BO654" s="9"/>
      <c r="BP654" s="11"/>
      <c r="BQ654" s="9"/>
      <c r="BR654" s="43"/>
      <c r="BS654" s="9"/>
      <c r="BT654" s="11"/>
    </row>
    <row r="655" spans="3:72" x14ac:dyDescent="0.2">
      <c r="C655" s="1">
        <v>80</v>
      </c>
      <c r="D655" s="1">
        <v>104.71</v>
      </c>
      <c r="E655" s="1">
        <v>-5103.8999999999996</v>
      </c>
      <c r="F655" s="2">
        <v>78</v>
      </c>
      <c r="G655" s="6">
        <v>3.3000000000000002E-2</v>
      </c>
      <c r="H655" s="2">
        <v>0.42199999999999999</v>
      </c>
      <c r="I655" s="2">
        <v>3500</v>
      </c>
      <c r="J655" s="3">
        <f t="shared" si="180"/>
        <v>58.333333333333336</v>
      </c>
      <c r="K655" s="3">
        <f t="shared" si="181"/>
        <v>366.52</v>
      </c>
      <c r="L655" s="1">
        <v>0.9</v>
      </c>
      <c r="M655" s="1">
        <v>0.76</v>
      </c>
      <c r="N655" s="1">
        <f t="shared" si="158"/>
        <v>0.68400000000000005</v>
      </c>
      <c r="O655" s="40">
        <f t="shared" si="159"/>
        <v>50.175438596491226</v>
      </c>
      <c r="P655" s="40">
        <f t="shared" si="182"/>
        <v>3808.3157894736842</v>
      </c>
      <c r="Q655" s="1">
        <v>11</v>
      </c>
      <c r="R655" s="1">
        <v>4</v>
      </c>
      <c r="S655" s="2">
        <v>2600</v>
      </c>
      <c r="T655" s="3">
        <f t="shared" si="160"/>
        <v>866.66666666666663</v>
      </c>
      <c r="U655" s="7">
        <v>0.20419999999999999</v>
      </c>
      <c r="V655" s="7">
        <f t="shared" si="183"/>
        <v>3.2749326455999997E-2</v>
      </c>
      <c r="W655" s="7">
        <f t="shared" si="161"/>
        <v>1.6693636134473333E-2</v>
      </c>
      <c r="X655" s="40">
        <f t="shared" si="162"/>
        <v>1081.2059482292843</v>
      </c>
      <c r="Y655" s="1">
        <v>0</v>
      </c>
      <c r="Z655" s="1">
        <v>78</v>
      </c>
      <c r="AA655" s="2">
        <v>67</v>
      </c>
      <c r="AB655" s="6">
        <f t="shared" si="163"/>
        <v>0.6511988748177826</v>
      </c>
      <c r="AC655" s="2">
        <v>347.36</v>
      </c>
      <c r="AD655" s="40">
        <f t="shared" si="164"/>
        <v>3367.0033670033663</v>
      </c>
      <c r="AE655" s="1">
        <f t="shared" si="165"/>
        <v>2.4950099800399199</v>
      </c>
      <c r="AF655" s="2">
        <f t="shared" si="166"/>
        <v>128</v>
      </c>
      <c r="AG655" s="9">
        <f t="shared" si="167"/>
        <v>319.36127744510975</v>
      </c>
      <c r="AH655" s="12">
        <f t="shared" si="168"/>
        <v>4.7854284576489409E-3</v>
      </c>
      <c r="AI655" s="12">
        <f t="shared" si="145"/>
        <v>80712.766589982901</v>
      </c>
      <c r="AJ655" s="42">
        <f t="shared" si="146"/>
        <v>-53.253896081406481</v>
      </c>
      <c r="AK655" s="11">
        <v>0</v>
      </c>
      <c r="AL655" s="9">
        <f t="shared" si="147"/>
        <v>-1080.704866015484</v>
      </c>
      <c r="AM655" s="11">
        <f t="shared" si="169"/>
        <v>0</v>
      </c>
      <c r="AN655" s="9">
        <f t="shared" si="170"/>
        <v>50.588221550385065</v>
      </c>
      <c r="AO655" s="9"/>
      <c r="AP655" s="9">
        <f t="shared" si="148"/>
        <v>53.255728107448341</v>
      </c>
      <c r="AQ655" s="47">
        <f t="shared" si="149"/>
        <v>50.567405931527333</v>
      </c>
      <c r="AR655" s="15">
        <f t="shared" si="171"/>
        <v>0</v>
      </c>
      <c r="AS655" s="49"/>
      <c r="AT655" s="12">
        <f t="shared" si="172"/>
        <v>-2.4864108270248931E-3</v>
      </c>
      <c r="AU655" s="9">
        <f t="shared" si="173"/>
        <v>47.899899374464056</v>
      </c>
      <c r="AV655" s="9">
        <f t="shared" si="150"/>
        <v>45.232392817400779</v>
      </c>
      <c r="AW655" s="9">
        <f t="shared" si="151"/>
        <v>50.567405931527333</v>
      </c>
      <c r="AX655" s="16">
        <f t="shared" si="174"/>
        <v>47.899899374464056</v>
      </c>
      <c r="AY655" s="44">
        <f t="shared" si="152"/>
        <v>-2.4671586032539989E-3</v>
      </c>
      <c r="AZ655" s="49"/>
      <c r="BA655" s="12">
        <f t="shared" si="175"/>
        <v>-2.4864108270248931E-3</v>
      </c>
      <c r="BB655" s="9">
        <f t="shared" si="176"/>
        <v>66.524977921866991</v>
      </c>
      <c r="BC655" s="9">
        <f t="shared" si="153"/>
        <v>63.857471364803715</v>
      </c>
      <c r="BD655" s="9">
        <f t="shared" si="154"/>
        <v>69.192484478930268</v>
      </c>
      <c r="BE655" s="16">
        <f t="shared" si="177"/>
        <v>66.524977921866991</v>
      </c>
      <c r="BF655" s="44">
        <f t="shared" si="155"/>
        <v>-2.4671586032539989E-3</v>
      </c>
      <c r="BG655" s="49"/>
      <c r="BH655" s="12">
        <f t="shared" si="178"/>
        <v>-2.4864108270248996E-3</v>
      </c>
      <c r="BI655" s="9">
        <f t="shared" si="179"/>
        <v>67</v>
      </c>
      <c r="BJ655" s="9">
        <f t="shared" si="157"/>
        <v>64.332493442936723</v>
      </c>
      <c r="BK655" s="9"/>
      <c r="BL655" s="47">
        <f t="shared" si="184"/>
        <v>67</v>
      </c>
      <c r="BM655" s="44">
        <f t="shared" si="156"/>
        <v>-2.4671586032539989E-3</v>
      </c>
      <c r="BN655" s="11"/>
      <c r="BO655" s="9"/>
      <c r="BP655" s="11"/>
      <c r="BQ655" s="9"/>
      <c r="BR655" s="43"/>
      <c r="BS655" s="9"/>
      <c r="BT655" s="11"/>
    </row>
    <row r="656" spans="3:72" x14ac:dyDescent="0.2">
      <c r="C656" s="1">
        <v>80</v>
      </c>
      <c r="D656" s="1">
        <v>104.71</v>
      </c>
      <c r="E656" s="1">
        <v>-5103.8999999999996</v>
      </c>
      <c r="F656" s="2">
        <v>78</v>
      </c>
      <c r="G656" s="6">
        <v>3.3000000000000002E-2</v>
      </c>
      <c r="H656" s="2">
        <v>0.42199999999999999</v>
      </c>
      <c r="I656" s="2">
        <v>3500</v>
      </c>
      <c r="J656" s="3">
        <f t="shared" si="180"/>
        <v>58.333333333333336</v>
      </c>
      <c r="K656" s="3">
        <f t="shared" si="181"/>
        <v>366.52</v>
      </c>
      <c r="L656" s="1">
        <v>0.9</v>
      </c>
      <c r="M656" s="1">
        <v>0.76</v>
      </c>
      <c r="N656" s="1">
        <f t="shared" si="158"/>
        <v>0.68400000000000005</v>
      </c>
      <c r="O656" s="40">
        <f t="shared" si="159"/>
        <v>50.175438596491226</v>
      </c>
      <c r="P656" s="40">
        <f t="shared" si="182"/>
        <v>3808.3157894736842</v>
      </c>
      <c r="Q656" s="1">
        <v>11</v>
      </c>
      <c r="R656" s="1">
        <v>4</v>
      </c>
      <c r="S656" s="2">
        <v>2600</v>
      </c>
      <c r="T656" s="3">
        <f t="shared" si="160"/>
        <v>866.66666666666663</v>
      </c>
      <c r="U656" s="7">
        <v>0.20419999999999999</v>
      </c>
      <c r="V656" s="7">
        <f t="shared" si="183"/>
        <v>3.2749326455999997E-2</v>
      </c>
      <c r="W656" s="7">
        <f t="shared" si="161"/>
        <v>1.6693636134473333E-2</v>
      </c>
      <c r="X656" s="40">
        <f t="shared" si="162"/>
        <v>1081.2059482292843</v>
      </c>
      <c r="Y656" s="1">
        <v>0</v>
      </c>
      <c r="Z656" s="1">
        <v>78</v>
      </c>
      <c r="AA656" s="2">
        <v>67</v>
      </c>
      <c r="AB656" s="6">
        <f t="shared" si="163"/>
        <v>0.6511988748177826</v>
      </c>
      <c r="AC656" s="2">
        <v>347.36</v>
      </c>
      <c r="AD656" s="40">
        <f t="shared" si="164"/>
        <v>3367.0033670033663</v>
      </c>
      <c r="AE656" s="1">
        <f t="shared" si="165"/>
        <v>2.4950099800399199</v>
      </c>
      <c r="AF656" s="2">
        <f t="shared" si="166"/>
        <v>129</v>
      </c>
      <c r="AG656" s="9">
        <f t="shared" si="167"/>
        <v>321.85628742514967</v>
      </c>
      <c r="AH656" s="12">
        <f t="shared" si="168"/>
        <v>4.7485082653151061E-3</v>
      </c>
      <c r="AI656" s="12">
        <f t="shared" ref="AI656:AI719" si="185">AL656^2-4*CoefC*AJ656</f>
        <v>81563.918744185707</v>
      </c>
      <c r="AJ656" s="42">
        <f t="shared" ref="AJ656:AJ719" si="186">AH656^2*CoefA-AP656</f>
        <v>-53.212614105048083</v>
      </c>
      <c r="AK656" s="11">
        <v>0</v>
      </c>
      <c r="AL656" s="9">
        <f t="shared" ref="AL656:AL719" si="187">AH656*CoefB-B</f>
        <v>-1080.7087319288232</v>
      </c>
      <c r="AM656" s="11">
        <f t="shared" si="169"/>
        <v>0</v>
      </c>
      <c r="AN656" s="9">
        <f t="shared" si="170"/>
        <v>50.567405931527333</v>
      </c>
      <c r="AO656" s="9"/>
      <c r="AP656" s="9">
        <f t="shared" ref="AP656:AP719" si="188">AN656-AT656*(B-_R*ABS(AT656))</f>
        <v>53.214417971507743</v>
      </c>
      <c r="AQ656" s="47">
        <f t="shared" ref="AQ656:AQ719" si="189">AU656+B*(AR656-AT656)+_R*AT656*ABS(AT656)</f>
        <v>50.546911414444473</v>
      </c>
      <c r="AR656" s="15">
        <f t="shared" si="171"/>
        <v>0</v>
      </c>
      <c r="AS656" s="49"/>
      <c r="AT656" s="12">
        <f t="shared" si="172"/>
        <v>-2.4671586032539989E-3</v>
      </c>
      <c r="AU656" s="9">
        <f t="shared" si="173"/>
        <v>47.899899374464056</v>
      </c>
      <c r="AV656" s="9">
        <f t="shared" ref="AV656:AV719" si="190">AU656+AT656*(B-_R*ABS(AT656))</f>
        <v>45.252887334483646</v>
      </c>
      <c r="AW656" s="9">
        <f t="shared" ref="AW656:AW719" si="191">AU656-BA656*(B-_R*ABS(BA656))</f>
        <v>50.546911414444466</v>
      </c>
      <c r="AX656" s="16">
        <f t="shared" si="174"/>
        <v>47.899899374464056</v>
      </c>
      <c r="AY656" s="44">
        <f t="shared" ref="AY656:AY719" si="192">(AV656-AX656)/B</f>
        <v>-2.4482033643224792E-3</v>
      </c>
      <c r="AZ656" s="49"/>
      <c r="BA656" s="12">
        <f t="shared" si="175"/>
        <v>-2.4671586032539989E-3</v>
      </c>
      <c r="BB656" s="9">
        <f t="shared" si="176"/>
        <v>66.524977921866991</v>
      </c>
      <c r="BC656" s="9">
        <f t="shared" ref="BC656:BC719" si="193">BB656+BA656*(B-_R*ABS(BA656))</f>
        <v>63.877965881886581</v>
      </c>
      <c r="BD656" s="9">
        <f t="shared" ref="BD656:BD719" si="194">BB656-BH656*(B-_R*ABS(BH656))</f>
        <v>69.171989961847402</v>
      </c>
      <c r="BE656" s="16">
        <f t="shared" si="177"/>
        <v>66.524977921866991</v>
      </c>
      <c r="BF656" s="44">
        <f t="shared" ref="BF656:BF719" si="195">(BC656-BE656)/B</f>
        <v>-2.4482033643224792E-3</v>
      </c>
      <c r="BG656" s="49"/>
      <c r="BH656" s="12">
        <f t="shared" si="178"/>
        <v>-2.4671586032539989E-3</v>
      </c>
      <c r="BI656" s="9">
        <f t="shared" si="179"/>
        <v>67</v>
      </c>
      <c r="BJ656" s="9">
        <f t="shared" si="157"/>
        <v>64.35298796001959</v>
      </c>
      <c r="BK656" s="9"/>
      <c r="BL656" s="47">
        <f t="shared" si="184"/>
        <v>67</v>
      </c>
      <c r="BM656" s="44">
        <f t="shared" ref="BM656:BM719" si="196">(BJ656-BL656)/B</f>
        <v>-2.4482033643224792E-3</v>
      </c>
      <c r="BN656" s="11"/>
      <c r="BO656" s="9"/>
      <c r="BP656" s="11"/>
      <c r="BQ656" s="9"/>
      <c r="BR656" s="43"/>
      <c r="BS656" s="9"/>
      <c r="BT656" s="11"/>
    </row>
    <row r="657" spans="3:72" x14ac:dyDescent="0.2">
      <c r="C657" s="1">
        <v>80</v>
      </c>
      <c r="D657" s="1">
        <v>104.71</v>
      </c>
      <c r="E657" s="1">
        <v>-5103.8999999999996</v>
      </c>
      <c r="F657" s="2">
        <v>78</v>
      </c>
      <c r="G657" s="6">
        <v>3.3000000000000002E-2</v>
      </c>
      <c r="H657" s="2">
        <v>0.42199999999999999</v>
      </c>
      <c r="I657" s="2">
        <v>3500</v>
      </c>
      <c r="J657" s="3">
        <f t="shared" si="180"/>
        <v>58.333333333333336</v>
      </c>
      <c r="K657" s="3">
        <f t="shared" si="181"/>
        <v>366.52</v>
      </c>
      <c r="L657" s="1">
        <v>0.9</v>
      </c>
      <c r="M657" s="1">
        <v>0.76</v>
      </c>
      <c r="N657" s="1">
        <f t="shared" si="158"/>
        <v>0.68400000000000005</v>
      </c>
      <c r="O657" s="40">
        <f t="shared" si="159"/>
        <v>50.175438596491226</v>
      </c>
      <c r="P657" s="40">
        <f t="shared" si="182"/>
        <v>3808.3157894736842</v>
      </c>
      <c r="Q657" s="1">
        <v>11</v>
      </c>
      <c r="R657" s="1">
        <v>4</v>
      </c>
      <c r="S657" s="2">
        <v>2600</v>
      </c>
      <c r="T657" s="3">
        <f t="shared" si="160"/>
        <v>866.66666666666663</v>
      </c>
      <c r="U657" s="7">
        <v>0.20419999999999999</v>
      </c>
      <c r="V657" s="7">
        <f t="shared" si="183"/>
        <v>3.2749326455999997E-2</v>
      </c>
      <c r="W657" s="7">
        <f t="shared" si="161"/>
        <v>1.6693636134473333E-2</v>
      </c>
      <c r="X657" s="40">
        <f t="shared" si="162"/>
        <v>1081.2059482292843</v>
      </c>
      <c r="Y657" s="1">
        <v>0</v>
      </c>
      <c r="Z657" s="1">
        <v>78</v>
      </c>
      <c r="AA657" s="2">
        <v>67</v>
      </c>
      <c r="AB657" s="6">
        <f t="shared" si="163"/>
        <v>0.6511988748177826</v>
      </c>
      <c r="AC657" s="2">
        <v>347.36</v>
      </c>
      <c r="AD657" s="40">
        <f t="shared" si="164"/>
        <v>3367.0033670033663</v>
      </c>
      <c r="AE657" s="1">
        <f t="shared" si="165"/>
        <v>2.4950099800399199</v>
      </c>
      <c r="AF657" s="2">
        <f t="shared" si="166"/>
        <v>130</v>
      </c>
      <c r="AG657" s="9">
        <f t="shared" si="167"/>
        <v>324.3512974051896</v>
      </c>
      <c r="AH657" s="12">
        <f t="shared" si="168"/>
        <v>4.7121533994231787E-3</v>
      </c>
      <c r="AI657" s="12">
        <f t="shared" si="185"/>
        <v>82401.996073056012</v>
      </c>
      <c r="AJ657" s="42">
        <f t="shared" si="186"/>
        <v>-53.171966296137363</v>
      </c>
      <c r="AK657" s="11">
        <v>0</v>
      </c>
      <c r="AL657" s="9">
        <f t="shared" si="187"/>
        <v>-1080.7125386468308</v>
      </c>
      <c r="AM657" s="11">
        <f t="shared" si="169"/>
        <v>0</v>
      </c>
      <c r="AN657" s="9">
        <f t="shared" si="170"/>
        <v>50.546911414444473</v>
      </c>
      <c r="AO657" s="9"/>
      <c r="AP657" s="9">
        <f t="shared" si="188"/>
        <v>53.173742647310135</v>
      </c>
      <c r="AQ657" s="47">
        <f t="shared" si="189"/>
        <v>50.526730607329718</v>
      </c>
      <c r="AR657" s="15">
        <f t="shared" si="171"/>
        <v>0</v>
      </c>
      <c r="AS657" s="49"/>
      <c r="AT657" s="12">
        <f t="shared" si="172"/>
        <v>-2.4482033643224792E-3</v>
      </c>
      <c r="AU657" s="9">
        <f t="shared" si="173"/>
        <v>47.899899374464056</v>
      </c>
      <c r="AV657" s="9">
        <f t="shared" si="190"/>
        <v>45.273068141598394</v>
      </c>
      <c r="AW657" s="9">
        <f t="shared" si="191"/>
        <v>50.526730607329718</v>
      </c>
      <c r="AX657" s="16">
        <f t="shared" si="174"/>
        <v>47.899899374464056</v>
      </c>
      <c r="AY657" s="44">
        <f t="shared" si="192"/>
        <v>-2.429538273598738E-3</v>
      </c>
      <c r="AZ657" s="49"/>
      <c r="BA657" s="12">
        <f t="shared" si="175"/>
        <v>-2.4482033643224792E-3</v>
      </c>
      <c r="BB657" s="9">
        <f t="shared" si="176"/>
        <v>66.524977921866991</v>
      </c>
      <c r="BC657" s="9">
        <f t="shared" si="193"/>
        <v>63.898146689001329</v>
      </c>
      <c r="BD657" s="9">
        <f t="shared" si="194"/>
        <v>69.151809154732661</v>
      </c>
      <c r="BE657" s="16">
        <f t="shared" si="177"/>
        <v>66.524977921866991</v>
      </c>
      <c r="BF657" s="44">
        <f t="shared" si="195"/>
        <v>-2.429538273598738E-3</v>
      </c>
      <c r="BG657" s="49"/>
      <c r="BH657" s="12">
        <f t="shared" si="178"/>
        <v>-2.4482033643224792E-3</v>
      </c>
      <c r="BI657" s="9">
        <f t="shared" si="179"/>
        <v>67</v>
      </c>
      <c r="BJ657" s="9">
        <f t="shared" si="157"/>
        <v>64.373168767134331</v>
      </c>
      <c r="BK657" s="9"/>
      <c r="BL657" s="47">
        <f t="shared" si="184"/>
        <v>67</v>
      </c>
      <c r="BM657" s="44">
        <f t="shared" si="196"/>
        <v>-2.4295382735987445E-3</v>
      </c>
      <c r="BN657" s="11"/>
      <c r="BO657" s="9"/>
      <c r="BP657" s="11"/>
      <c r="BQ657" s="9"/>
      <c r="BR657" s="43"/>
      <c r="BS657" s="9"/>
      <c r="BT657" s="11"/>
    </row>
    <row r="658" spans="3:72" x14ac:dyDescent="0.2">
      <c r="C658" s="1">
        <v>80</v>
      </c>
      <c r="D658" s="1">
        <v>104.71</v>
      </c>
      <c r="E658" s="1">
        <v>-5103.8999999999996</v>
      </c>
      <c r="F658" s="2">
        <v>78</v>
      </c>
      <c r="G658" s="6">
        <v>3.3000000000000002E-2</v>
      </c>
      <c r="H658" s="2">
        <v>0.42199999999999999</v>
      </c>
      <c r="I658" s="2">
        <v>3500</v>
      </c>
      <c r="J658" s="3">
        <f t="shared" si="180"/>
        <v>58.333333333333336</v>
      </c>
      <c r="K658" s="3">
        <f t="shared" si="181"/>
        <v>366.52</v>
      </c>
      <c r="L658" s="1">
        <v>0.9</v>
      </c>
      <c r="M658" s="1">
        <v>0.76</v>
      </c>
      <c r="N658" s="1">
        <f t="shared" si="158"/>
        <v>0.68400000000000005</v>
      </c>
      <c r="O658" s="40">
        <f t="shared" si="159"/>
        <v>50.175438596491226</v>
      </c>
      <c r="P658" s="40">
        <f t="shared" si="182"/>
        <v>3808.3157894736842</v>
      </c>
      <c r="Q658" s="1">
        <v>11</v>
      </c>
      <c r="R658" s="1">
        <v>4</v>
      </c>
      <c r="S658" s="2">
        <v>2600</v>
      </c>
      <c r="T658" s="3">
        <f t="shared" si="160"/>
        <v>866.66666666666663</v>
      </c>
      <c r="U658" s="7">
        <v>0.20419999999999999</v>
      </c>
      <c r="V658" s="7">
        <f t="shared" si="183"/>
        <v>3.2749326455999997E-2</v>
      </c>
      <c r="W658" s="7">
        <f t="shared" si="161"/>
        <v>1.6693636134473333E-2</v>
      </c>
      <c r="X658" s="40">
        <f t="shared" si="162"/>
        <v>1081.2059482292843</v>
      </c>
      <c r="Y658" s="1">
        <v>0</v>
      </c>
      <c r="Z658" s="1">
        <v>78</v>
      </c>
      <c r="AA658" s="2">
        <v>67</v>
      </c>
      <c r="AB658" s="6">
        <f t="shared" si="163"/>
        <v>0.6511988748177826</v>
      </c>
      <c r="AC658" s="2">
        <v>347.36</v>
      </c>
      <c r="AD658" s="40">
        <f t="shared" si="164"/>
        <v>3367.0033670033663</v>
      </c>
      <c r="AE658" s="1">
        <f t="shared" si="165"/>
        <v>2.4950099800399199</v>
      </c>
      <c r="AF658" s="2">
        <f t="shared" si="166"/>
        <v>131</v>
      </c>
      <c r="AG658" s="9">
        <f t="shared" si="167"/>
        <v>326.84630738522952</v>
      </c>
      <c r="AH658" s="12">
        <f t="shared" si="168"/>
        <v>4.6763509741080365E-3</v>
      </c>
      <c r="AI658" s="12">
        <f t="shared" si="185"/>
        <v>83227.298304436263</v>
      </c>
      <c r="AJ658" s="42">
        <f t="shared" si="186"/>
        <v>-53.131938116144028</v>
      </c>
      <c r="AK658" s="11">
        <v>0</v>
      </c>
      <c r="AL658" s="9">
        <f t="shared" si="187"/>
        <v>-1080.7162875187855</v>
      </c>
      <c r="AM658" s="11">
        <f t="shared" si="169"/>
        <v>0</v>
      </c>
      <c r="AN658" s="9">
        <f t="shared" si="170"/>
        <v>50.526730607329718</v>
      </c>
      <c r="AO658" s="9"/>
      <c r="AP658" s="9">
        <f t="shared" si="188"/>
        <v>53.133687576818673</v>
      </c>
      <c r="AQ658" s="47">
        <f t="shared" si="189"/>
        <v>50.506856343953011</v>
      </c>
      <c r="AR658" s="15">
        <f t="shared" si="171"/>
        <v>0</v>
      </c>
      <c r="AS658" s="49"/>
      <c r="AT658" s="12">
        <f t="shared" si="172"/>
        <v>-2.429538273598738E-3</v>
      </c>
      <c r="AU658" s="9">
        <f t="shared" si="173"/>
        <v>47.899899374464056</v>
      </c>
      <c r="AV658" s="9">
        <f t="shared" si="190"/>
        <v>45.292942404975101</v>
      </c>
      <c r="AW658" s="9">
        <f t="shared" si="191"/>
        <v>50.506856343953011</v>
      </c>
      <c r="AX658" s="16">
        <f t="shared" si="174"/>
        <v>47.899899374464056</v>
      </c>
      <c r="AY658" s="44">
        <f t="shared" si="192"/>
        <v>-2.4111567030855019E-3</v>
      </c>
      <c r="AZ658" s="49"/>
      <c r="BA658" s="12">
        <f t="shared" si="175"/>
        <v>-2.429538273598738E-3</v>
      </c>
      <c r="BB658" s="9">
        <f t="shared" si="176"/>
        <v>66.524977921866991</v>
      </c>
      <c r="BC658" s="9">
        <f t="shared" si="193"/>
        <v>63.918020952378036</v>
      </c>
      <c r="BD658" s="9">
        <f t="shared" si="194"/>
        <v>69.131934891355954</v>
      </c>
      <c r="BE658" s="16">
        <f t="shared" si="177"/>
        <v>66.524977921866991</v>
      </c>
      <c r="BF658" s="44">
        <f t="shared" si="195"/>
        <v>-2.4111567030855019E-3</v>
      </c>
      <c r="BG658" s="49"/>
      <c r="BH658" s="12">
        <f t="shared" si="178"/>
        <v>-2.4295382735987445E-3</v>
      </c>
      <c r="BI658" s="9">
        <f t="shared" si="179"/>
        <v>67</v>
      </c>
      <c r="BJ658" s="9">
        <f t="shared" si="157"/>
        <v>64.393043030511038</v>
      </c>
      <c r="BK658" s="9"/>
      <c r="BL658" s="47">
        <f t="shared" si="184"/>
        <v>67</v>
      </c>
      <c r="BM658" s="44">
        <f t="shared" si="196"/>
        <v>-2.4111567030855085E-3</v>
      </c>
      <c r="BN658" s="11"/>
      <c r="BO658" s="9"/>
      <c r="BP658" s="11"/>
      <c r="BQ658" s="9"/>
      <c r="BR658" s="43"/>
      <c r="BS658" s="9"/>
      <c r="BT658" s="11"/>
    </row>
    <row r="659" spans="3:72" x14ac:dyDescent="0.2">
      <c r="C659" s="1">
        <v>80</v>
      </c>
      <c r="D659" s="1">
        <v>104.71</v>
      </c>
      <c r="E659" s="1">
        <v>-5103.8999999999996</v>
      </c>
      <c r="F659" s="2">
        <v>78</v>
      </c>
      <c r="G659" s="6">
        <v>3.3000000000000002E-2</v>
      </c>
      <c r="H659" s="2">
        <v>0.42199999999999999</v>
      </c>
      <c r="I659" s="2">
        <v>3500</v>
      </c>
      <c r="J659" s="3">
        <f t="shared" si="180"/>
        <v>58.333333333333336</v>
      </c>
      <c r="K659" s="3">
        <f t="shared" si="181"/>
        <v>366.52</v>
      </c>
      <c r="L659" s="1">
        <v>0.9</v>
      </c>
      <c r="M659" s="1">
        <v>0.76</v>
      </c>
      <c r="N659" s="1">
        <f t="shared" si="158"/>
        <v>0.68400000000000005</v>
      </c>
      <c r="O659" s="40">
        <f t="shared" si="159"/>
        <v>50.175438596491226</v>
      </c>
      <c r="P659" s="40">
        <f t="shared" si="182"/>
        <v>3808.3157894736842</v>
      </c>
      <c r="Q659" s="1">
        <v>11</v>
      </c>
      <c r="R659" s="1">
        <v>4</v>
      </c>
      <c r="S659" s="2">
        <v>2600</v>
      </c>
      <c r="T659" s="3">
        <f t="shared" si="160"/>
        <v>866.66666666666663</v>
      </c>
      <c r="U659" s="7">
        <v>0.20419999999999999</v>
      </c>
      <c r="V659" s="7">
        <f t="shared" si="183"/>
        <v>3.2749326455999997E-2</v>
      </c>
      <c r="W659" s="7">
        <f t="shared" si="161"/>
        <v>1.6693636134473333E-2</v>
      </c>
      <c r="X659" s="40">
        <f t="shared" si="162"/>
        <v>1081.2059482292843</v>
      </c>
      <c r="Y659" s="1">
        <v>0</v>
      </c>
      <c r="Z659" s="1">
        <v>78</v>
      </c>
      <c r="AA659" s="2">
        <v>67</v>
      </c>
      <c r="AB659" s="6">
        <f t="shared" si="163"/>
        <v>0.6511988748177826</v>
      </c>
      <c r="AC659" s="2">
        <v>347.36</v>
      </c>
      <c r="AD659" s="40">
        <f t="shared" si="164"/>
        <v>3367.0033670033663</v>
      </c>
      <c r="AE659" s="1">
        <f t="shared" si="165"/>
        <v>2.4950099800399199</v>
      </c>
      <c r="AF659" s="2">
        <f t="shared" si="166"/>
        <v>132</v>
      </c>
      <c r="AG659" s="9">
        <f t="shared" si="167"/>
        <v>329.34131736526945</v>
      </c>
      <c r="AH659" s="12">
        <f t="shared" si="168"/>
        <v>4.6410884921730608E-3</v>
      </c>
      <c r="AI659" s="12">
        <f t="shared" si="185"/>
        <v>84040.116057259729</v>
      </c>
      <c r="AJ659" s="42">
        <f t="shared" si="186"/>
        <v>-53.092515468406027</v>
      </c>
      <c r="AK659" s="11">
        <v>0</v>
      </c>
      <c r="AL659" s="9">
        <f t="shared" si="187"/>
        <v>-1080.7199798532688</v>
      </c>
      <c r="AM659" s="11">
        <f t="shared" si="169"/>
        <v>0</v>
      </c>
      <c r="AN659" s="9">
        <f t="shared" si="170"/>
        <v>50.506856343953011</v>
      </c>
      <c r="AO659" s="9"/>
      <c r="AP659" s="9">
        <f t="shared" si="188"/>
        <v>53.094238644597404</v>
      </c>
      <c r="AQ659" s="47">
        <f t="shared" si="189"/>
        <v>50.487281675108449</v>
      </c>
      <c r="AR659" s="15">
        <f t="shared" si="171"/>
        <v>0</v>
      </c>
      <c r="AS659" s="49"/>
      <c r="AT659" s="12">
        <f t="shared" si="172"/>
        <v>-2.4111567030855019E-3</v>
      </c>
      <c r="AU659" s="9">
        <f t="shared" si="173"/>
        <v>47.899899374464056</v>
      </c>
      <c r="AV659" s="9">
        <f t="shared" si="190"/>
        <v>45.312517073819663</v>
      </c>
      <c r="AW659" s="9">
        <f t="shared" si="191"/>
        <v>50.487281675108449</v>
      </c>
      <c r="AX659" s="16">
        <f t="shared" si="174"/>
        <v>47.899899374464056</v>
      </c>
      <c r="AY659" s="44">
        <f t="shared" si="192"/>
        <v>-2.3930522255096801E-3</v>
      </c>
      <c r="AZ659" s="49"/>
      <c r="BA659" s="12">
        <f t="shared" si="175"/>
        <v>-2.4111567030855019E-3</v>
      </c>
      <c r="BB659" s="9">
        <f t="shared" si="176"/>
        <v>66.524977921866991</v>
      </c>
      <c r="BC659" s="9">
        <f t="shared" si="193"/>
        <v>63.937595621222599</v>
      </c>
      <c r="BD659" s="9">
        <f t="shared" si="194"/>
        <v>69.112360222511398</v>
      </c>
      <c r="BE659" s="16">
        <f t="shared" si="177"/>
        <v>66.524977921866991</v>
      </c>
      <c r="BF659" s="44">
        <f t="shared" si="195"/>
        <v>-2.3930522255096801E-3</v>
      </c>
      <c r="BG659" s="49"/>
      <c r="BH659" s="12">
        <f t="shared" si="178"/>
        <v>-2.4111567030855085E-3</v>
      </c>
      <c r="BI659" s="9">
        <f t="shared" si="179"/>
        <v>67</v>
      </c>
      <c r="BJ659" s="9">
        <f t="shared" si="157"/>
        <v>64.412617699355593</v>
      </c>
      <c r="BK659" s="9"/>
      <c r="BL659" s="47">
        <f t="shared" si="184"/>
        <v>67</v>
      </c>
      <c r="BM659" s="44">
        <f t="shared" si="196"/>
        <v>-2.3930522255096931E-3</v>
      </c>
      <c r="BN659" s="11"/>
      <c r="BO659" s="9"/>
      <c r="BP659" s="11"/>
      <c r="BQ659" s="9"/>
      <c r="BR659" s="43"/>
      <c r="BS659" s="9"/>
      <c r="BT659" s="11"/>
    </row>
    <row r="660" spans="3:72" x14ac:dyDescent="0.2">
      <c r="C660" s="1">
        <v>80</v>
      </c>
      <c r="D660" s="1">
        <v>104.71</v>
      </c>
      <c r="E660" s="1">
        <v>-5103.8999999999996</v>
      </c>
      <c r="F660" s="2">
        <v>78</v>
      </c>
      <c r="G660" s="6">
        <v>3.3000000000000002E-2</v>
      </c>
      <c r="H660" s="2">
        <v>0.42199999999999999</v>
      </c>
      <c r="I660" s="2">
        <v>3500</v>
      </c>
      <c r="J660" s="3">
        <f t="shared" si="180"/>
        <v>58.333333333333336</v>
      </c>
      <c r="K660" s="3">
        <f t="shared" si="181"/>
        <v>366.52</v>
      </c>
      <c r="L660" s="1">
        <v>0.9</v>
      </c>
      <c r="M660" s="1">
        <v>0.76</v>
      </c>
      <c r="N660" s="1">
        <f t="shared" si="158"/>
        <v>0.68400000000000005</v>
      </c>
      <c r="O660" s="40">
        <f t="shared" si="159"/>
        <v>50.175438596491226</v>
      </c>
      <c r="P660" s="40">
        <f t="shared" si="182"/>
        <v>3808.3157894736842</v>
      </c>
      <c r="Q660" s="1">
        <v>11</v>
      </c>
      <c r="R660" s="1">
        <v>4</v>
      </c>
      <c r="S660" s="2">
        <v>2600</v>
      </c>
      <c r="T660" s="3">
        <f t="shared" si="160"/>
        <v>866.66666666666663</v>
      </c>
      <c r="U660" s="7">
        <v>0.20419999999999999</v>
      </c>
      <c r="V660" s="7">
        <f t="shared" si="183"/>
        <v>3.2749326455999997E-2</v>
      </c>
      <c r="W660" s="7">
        <f t="shared" si="161"/>
        <v>1.6693636134473333E-2</v>
      </c>
      <c r="X660" s="40">
        <f t="shared" si="162"/>
        <v>1081.2059482292843</v>
      </c>
      <c r="Y660" s="1">
        <v>0</v>
      </c>
      <c r="Z660" s="1">
        <v>78</v>
      </c>
      <c r="AA660" s="2">
        <v>67</v>
      </c>
      <c r="AB660" s="6">
        <f t="shared" si="163"/>
        <v>0.6511988748177826</v>
      </c>
      <c r="AC660" s="2">
        <v>347.36</v>
      </c>
      <c r="AD660" s="40">
        <f t="shared" si="164"/>
        <v>3367.0033670033663</v>
      </c>
      <c r="AE660" s="1">
        <f t="shared" si="165"/>
        <v>2.4950099800399199</v>
      </c>
      <c r="AF660" s="2">
        <f t="shared" si="166"/>
        <v>133</v>
      </c>
      <c r="AG660" s="9">
        <f t="shared" si="167"/>
        <v>331.83632734530937</v>
      </c>
      <c r="AH660" s="12">
        <f t="shared" si="168"/>
        <v>4.6063538305458479E-3</v>
      </c>
      <c r="AI660" s="12">
        <f t="shared" si="185"/>
        <v>84840.731185486773</v>
      </c>
      <c r="AJ660" s="42">
        <f t="shared" si="186"/>
        <v>-53.053684681443876</v>
      </c>
      <c r="AK660" s="11">
        <v>0</v>
      </c>
      <c r="AL660" s="9">
        <f t="shared" si="187"/>
        <v>-1080.7236169196879</v>
      </c>
      <c r="AM660" s="11">
        <f t="shared" si="169"/>
        <v>0</v>
      </c>
      <c r="AN660" s="9">
        <f t="shared" si="170"/>
        <v>50.487281675108449</v>
      </c>
      <c r="AO660" s="9"/>
      <c r="AP660" s="9">
        <f t="shared" si="188"/>
        <v>53.055382161092851</v>
      </c>
      <c r="AQ660" s="47">
        <f t="shared" si="189"/>
        <v>50.467999860448458</v>
      </c>
      <c r="AR660" s="15">
        <f t="shared" si="171"/>
        <v>0</v>
      </c>
      <c r="AS660" s="49"/>
      <c r="AT660" s="12">
        <f t="shared" si="172"/>
        <v>-2.3930522255096801E-3</v>
      </c>
      <c r="AU660" s="9">
        <f t="shared" si="173"/>
        <v>47.899899374464056</v>
      </c>
      <c r="AV660" s="9">
        <f t="shared" si="190"/>
        <v>45.331798888479653</v>
      </c>
      <c r="AW660" s="9">
        <f t="shared" si="191"/>
        <v>50.467999860448458</v>
      </c>
      <c r="AX660" s="16">
        <f t="shared" si="174"/>
        <v>47.899899374464056</v>
      </c>
      <c r="AY660" s="44">
        <f t="shared" si="192"/>
        <v>-2.3752186067698194E-3</v>
      </c>
      <c r="AZ660" s="49"/>
      <c r="BA660" s="12">
        <f t="shared" si="175"/>
        <v>-2.3930522255096801E-3</v>
      </c>
      <c r="BB660" s="9">
        <f t="shared" si="176"/>
        <v>66.524977921866991</v>
      </c>
      <c r="BC660" s="9">
        <f t="shared" si="193"/>
        <v>63.956877435882589</v>
      </c>
      <c r="BD660" s="9">
        <f t="shared" si="194"/>
        <v>69.093078407851408</v>
      </c>
      <c r="BE660" s="16">
        <f t="shared" si="177"/>
        <v>66.524977921866991</v>
      </c>
      <c r="BF660" s="44">
        <f t="shared" si="195"/>
        <v>-2.3752186067698194E-3</v>
      </c>
      <c r="BG660" s="49"/>
      <c r="BH660" s="12">
        <f t="shared" si="178"/>
        <v>-2.3930522255096931E-3</v>
      </c>
      <c r="BI660" s="9">
        <f t="shared" si="179"/>
        <v>67</v>
      </c>
      <c r="BJ660" s="9">
        <f t="shared" si="157"/>
        <v>64.431899514015583</v>
      </c>
      <c r="BK660" s="9"/>
      <c r="BL660" s="47">
        <f t="shared" si="184"/>
        <v>67</v>
      </c>
      <c r="BM660" s="44">
        <f t="shared" si="196"/>
        <v>-2.3752186067698328E-3</v>
      </c>
      <c r="BN660" s="11"/>
      <c r="BO660" s="9"/>
      <c r="BP660" s="11"/>
      <c r="BQ660" s="9"/>
      <c r="BR660" s="43"/>
      <c r="BS660" s="9"/>
      <c r="BT660" s="11"/>
    </row>
    <row r="661" spans="3:72" x14ac:dyDescent="0.2">
      <c r="C661" s="1">
        <v>80</v>
      </c>
      <c r="D661" s="1">
        <v>104.71</v>
      </c>
      <c r="E661" s="1">
        <v>-5103.8999999999996</v>
      </c>
      <c r="F661" s="2">
        <v>78</v>
      </c>
      <c r="G661" s="6">
        <v>3.3000000000000002E-2</v>
      </c>
      <c r="H661" s="2">
        <v>0.42199999999999999</v>
      </c>
      <c r="I661" s="2">
        <v>3500</v>
      </c>
      <c r="J661" s="3">
        <f t="shared" si="180"/>
        <v>58.333333333333336</v>
      </c>
      <c r="K661" s="3">
        <f t="shared" si="181"/>
        <v>366.52</v>
      </c>
      <c r="L661" s="1">
        <v>0.9</v>
      </c>
      <c r="M661" s="1">
        <v>0.76</v>
      </c>
      <c r="N661" s="1">
        <f t="shared" si="158"/>
        <v>0.68400000000000005</v>
      </c>
      <c r="O661" s="40">
        <f t="shared" si="159"/>
        <v>50.175438596491226</v>
      </c>
      <c r="P661" s="40">
        <f t="shared" si="182"/>
        <v>3808.3157894736842</v>
      </c>
      <c r="Q661" s="1">
        <v>11</v>
      </c>
      <c r="R661" s="1">
        <v>4</v>
      </c>
      <c r="S661" s="2">
        <v>2600</v>
      </c>
      <c r="T661" s="3">
        <f t="shared" si="160"/>
        <v>866.66666666666663</v>
      </c>
      <c r="U661" s="7">
        <v>0.20419999999999999</v>
      </c>
      <c r="V661" s="7">
        <f t="shared" si="183"/>
        <v>3.2749326455999997E-2</v>
      </c>
      <c r="W661" s="7">
        <f t="shared" si="161"/>
        <v>1.6693636134473333E-2</v>
      </c>
      <c r="X661" s="40">
        <f t="shared" si="162"/>
        <v>1081.2059482292843</v>
      </c>
      <c r="Y661" s="1">
        <v>0</v>
      </c>
      <c r="Z661" s="1">
        <v>78</v>
      </c>
      <c r="AA661" s="2">
        <v>67</v>
      </c>
      <c r="AB661" s="6">
        <f t="shared" si="163"/>
        <v>0.6511988748177826</v>
      </c>
      <c r="AC661" s="2">
        <v>347.36</v>
      </c>
      <c r="AD661" s="40">
        <f t="shared" si="164"/>
        <v>3367.0033670033663</v>
      </c>
      <c r="AE661" s="1">
        <f t="shared" si="165"/>
        <v>2.4950099800399199</v>
      </c>
      <c r="AF661" s="2">
        <f t="shared" si="166"/>
        <v>134</v>
      </c>
      <c r="AG661" s="9">
        <f t="shared" si="167"/>
        <v>334.3313373253493</v>
      </c>
      <c r="AH661" s="12">
        <f t="shared" si="168"/>
        <v>4.5721352263821766E-3</v>
      </c>
      <c r="AI661" s="12">
        <f t="shared" si="185"/>
        <v>85629.417106551817</v>
      </c>
      <c r="AJ661" s="42">
        <f t="shared" si="186"/>
        <v>-53.015432493026474</v>
      </c>
      <c r="AK661" s="11">
        <v>0</v>
      </c>
      <c r="AL661" s="9">
        <f t="shared" si="187"/>
        <v>-1080.7271999497298</v>
      </c>
      <c r="AM661" s="11">
        <f t="shared" si="169"/>
        <v>0</v>
      </c>
      <c r="AN661" s="9">
        <f t="shared" si="170"/>
        <v>50.467999860448458</v>
      </c>
      <c r="AO661" s="9"/>
      <c r="AP661" s="9">
        <f t="shared" si="188"/>
        <v>53.017104846668737</v>
      </c>
      <c r="AQ661" s="47">
        <f t="shared" si="189"/>
        <v>50.449004360684334</v>
      </c>
      <c r="AR661" s="15">
        <f t="shared" si="171"/>
        <v>0</v>
      </c>
      <c r="AS661" s="49"/>
      <c r="AT661" s="12">
        <f t="shared" si="172"/>
        <v>-2.3752186067698194E-3</v>
      </c>
      <c r="AU661" s="9">
        <f t="shared" si="173"/>
        <v>47.899899374464056</v>
      </c>
      <c r="AV661" s="9">
        <f t="shared" si="190"/>
        <v>45.350794388243777</v>
      </c>
      <c r="AW661" s="9">
        <f t="shared" si="191"/>
        <v>50.449004360684334</v>
      </c>
      <c r="AX661" s="16">
        <f t="shared" si="174"/>
        <v>47.899899374464056</v>
      </c>
      <c r="AY661" s="44">
        <f t="shared" si="192"/>
        <v>-2.3576497987224413E-3</v>
      </c>
      <c r="AZ661" s="49"/>
      <c r="BA661" s="12">
        <f t="shared" si="175"/>
        <v>-2.3752186067698194E-3</v>
      </c>
      <c r="BB661" s="9">
        <f t="shared" si="176"/>
        <v>66.524977921866991</v>
      </c>
      <c r="BC661" s="9">
        <f t="shared" si="193"/>
        <v>63.975872935646713</v>
      </c>
      <c r="BD661" s="9">
        <f t="shared" si="194"/>
        <v>69.074082908087277</v>
      </c>
      <c r="BE661" s="16">
        <f t="shared" si="177"/>
        <v>66.524977921866991</v>
      </c>
      <c r="BF661" s="44">
        <f t="shared" si="195"/>
        <v>-2.3576497987224413E-3</v>
      </c>
      <c r="BG661" s="49"/>
      <c r="BH661" s="12">
        <f t="shared" si="178"/>
        <v>-2.3752186067698328E-3</v>
      </c>
      <c r="BI661" s="9">
        <f t="shared" si="179"/>
        <v>67</v>
      </c>
      <c r="BJ661" s="9">
        <f t="shared" si="157"/>
        <v>64.450895013779714</v>
      </c>
      <c r="BK661" s="9"/>
      <c r="BL661" s="47">
        <f t="shared" si="184"/>
        <v>67</v>
      </c>
      <c r="BM661" s="44">
        <f t="shared" si="196"/>
        <v>-2.3576497987224478E-3</v>
      </c>
      <c r="BN661" s="11"/>
      <c r="BO661" s="9"/>
      <c r="BP661" s="11"/>
      <c r="BQ661" s="9"/>
      <c r="BR661" s="43"/>
      <c r="BS661" s="9"/>
      <c r="BT661" s="11"/>
    </row>
    <row r="662" spans="3:72" x14ac:dyDescent="0.2">
      <c r="C662" s="1">
        <v>80</v>
      </c>
      <c r="D662" s="1">
        <v>104.71</v>
      </c>
      <c r="E662" s="1">
        <v>-5103.8999999999996</v>
      </c>
      <c r="F662" s="2">
        <v>78</v>
      </c>
      <c r="G662" s="6">
        <v>3.3000000000000002E-2</v>
      </c>
      <c r="H662" s="2">
        <v>0.42199999999999999</v>
      </c>
      <c r="I662" s="2">
        <v>3500</v>
      </c>
      <c r="J662" s="3">
        <f t="shared" si="180"/>
        <v>58.333333333333336</v>
      </c>
      <c r="K662" s="3">
        <f t="shared" si="181"/>
        <v>366.52</v>
      </c>
      <c r="L662" s="1">
        <v>0.9</v>
      </c>
      <c r="M662" s="1">
        <v>0.76</v>
      </c>
      <c r="N662" s="1">
        <f t="shared" si="158"/>
        <v>0.68400000000000005</v>
      </c>
      <c r="O662" s="40">
        <f t="shared" si="159"/>
        <v>50.175438596491226</v>
      </c>
      <c r="P662" s="40">
        <f t="shared" si="182"/>
        <v>3808.3157894736842</v>
      </c>
      <c r="Q662" s="1">
        <v>11</v>
      </c>
      <c r="R662" s="1">
        <v>4</v>
      </c>
      <c r="S662" s="2">
        <v>2600</v>
      </c>
      <c r="T662" s="3">
        <f t="shared" si="160"/>
        <v>866.66666666666663</v>
      </c>
      <c r="U662" s="7">
        <v>0.20419999999999999</v>
      </c>
      <c r="V662" s="7">
        <f t="shared" si="183"/>
        <v>3.2749326455999997E-2</v>
      </c>
      <c r="W662" s="7">
        <f t="shared" si="161"/>
        <v>1.6693636134473333E-2</v>
      </c>
      <c r="X662" s="40">
        <f t="shared" si="162"/>
        <v>1081.2059482292843</v>
      </c>
      <c r="Y662" s="1">
        <v>0</v>
      </c>
      <c r="Z662" s="1">
        <v>78</v>
      </c>
      <c r="AA662" s="2">
        <v>67</v>
      </c>
      <c r="AB662" s="6">
        <f t="shared" si="163"/>
        <v>0.6511988748177826</v>
      </c>
      <c r="AC662" s="2">
        <v>347.36</v>
      </c>
      <c r="AD662" s="40">
        <f t="shared" si="164"/>
        <v>3367.0033670033663</v>
      </c>
      <c r="AE662" s="1">
        <f t="shared" si="165"/>
        <v>2.4950099800399199</v>
      </c>
      <c r="AF662" s="2">
        <f t="shared" si="166"/>
        <v>135</v>
      </c>
      <c r="AG662" s="9">
        <f t="shared" si="167"/>
        <v>336.82634730538916</v>
      </c>
      <c r="AH662" s="12">
        <f t="shared" si="168"/>
        <v>4.5384212637847709E-3</v>
      </c>
      <c r="AI662" s="12">
        <f t="shared" si="185"/>
        <v>86406.439115138492</v>
      </c>
      <c r="AJ662" s="42">
        <f t="shared" si="186"/>
        <v>-52.977746034948986</v>
      </c>
      <c r="AK662" s="11">
        <v>0</v>
      </c>
      <c r="AL662" s="9">
        <f t="shared" si="187"/>
        <v>-1080.7307301387534</v>
      </c>
      <c r="AM662" s="11">
        <f t="shared" si="169"/>
        <v>0</v>
      </c>
      <c r="AN662" s="9">
        <f t="shared" si="170"/>
        <v>50.449004360684334</v>
      </c>
      <c r="AO662" s="9"/>
      <c r="AP662" s="9">
        <f t="shared" si="188"/>
        <v>52.979393816354388</v>
      </c>
      <c r="AQ662" s="47">
        <f t="shared" si="189"/>
        <v>50.43028883013411</v>
      </c>
      <c r="AR662" s="15">
        <f t="shared" si="171"/>
        <v>0</v>
      </c>
      <c r="AS662" s="49"/>
      <c r="AT662" s="12">
        <f t="shared" si="172"/>
        <v>-2.3576497987224413E-3</v>
      </c>
      <c r="AU662" s="9">
        <f t="shared" si="173"/>
        <v>47.899899374464056</v>
      </c>
      <c r="AV662" s="9">
        <f t="shared" si="190"/>
        <v>45.369509918794002</v>
      </c>
      <c r="AW662" s="9">
        <f t="shared" si="191"/>
        <v>50.43028883013411</v>
      </c>
      <c r="AX662" s="16">
        <f t="shared" si="174"/>
        <v>47.899899374464056</v>
      </c>
      <c r="AY662" s="44">
        <f t="shared" si="192"/>
        <v>-2.3403399322896169E-3</v>
      </c>
      <c r="AZ662" s="49"/>
      <c r="BA662" s="12">
        <f t="shared" si="175"/>
        <v>-2.3576497987224413E-3</v>
      </c>
      <c r="BB662" s="9">
        <f t="shared" si="176"/>
        <v>66.524977921866991</v>
      </c>
      <c r="BC662" s="9">
        <f t="shared" si="193"/>
        <v>63.994588466196937</v>
      </c>
      <c r="BD662" s="9">
        <f t="shared" si="194"/>
        <v>69.055367377537053</v>
      </c>
      <c r="BE662" s="16">
        <f t="shared" si="177"/>
        <v>66.524977921866991</v>
      </c>
      <c r="BF662" s="44">
        <f t="shared" si="195"/>
        <v>-2.3403399322896169E-3</v>
      </c>
      <c r="BG662" s="49"/>
      <c r="BH662" s="12">
        <f t="shared" si="178"/>
        <v>-2.3576497987224478E-3</v>
      </c>
      <c r="BI662" s="9">
        <f t="shared" si="179"/>
        <v>67</v>
      </c>
      <c r="BJ662" s="9">
        <f t="shared" si="157"/>
        <v>64.469610544329939</v>
      </c>
      <c r="BK662" s="9"/>
      <c r="BL662" s="47">
        <f t="shared" si="184"/>
        <v>67</v>
      </c>
      <c r="BM662" s="44">
        <f t="shared" si="196"/>
        <v>-2.3403399322896234E-3</v>
      </c>
      <c r="BN662" s="11"/>
      <c r="BO662" s="9"/>
      <c r="BP662" s="11"/>
      <c r="BQ662" s="9"/>
      <c r="BR662" s="43"/>
      <c r="BS662" s="9"/>
      <c r="BT662" s="11"/>
    </row>
    <row r="663" spans="3:72" x14ac:dyDescent="0.2">
      <c r="C663" s="1">
        <v>80</v>
      </c>
      <c r="D663" s="1">
        <v>104.71</v>
      </c>
      <c r="E663" s="1">
        <v>-5103.8999999999996</v>
      </c>
      <c r="F663" s="2">
        <v>78</v>
      </c>
      <c r="G663" s="6">
        <v>3.3000000000000002E-2</v>
      </c>
      <c r="H663" s="2">
        <v>0.42199999999999999</v>
      </c>
      <c r="I663" s="2">
        <v>3500</v>
      </c>
      <c r="J663" s="3">
        <f t="shared" si="180"/>
        <v>58.333333333333336</v>
      </c>
      <c r="K663" s="3">
        <f t="shared" si="181"/>
        <v>366.52</v>
      </c>
      <c r="L663" s="1">
        <v>0.9</v>
      </c>
      <c r="M663" s="1">
        <v>0.76</v>
      </c>
      <c r="N663" s="1">
        <f t="shared" si="158"/>
        <v>0.68400000000000005</v>
      </c>
      <c r="O663" s="40">
        <f t="shared" si="159"/>
        <v>50.175438596491226</v>
      </c>
      <c r="P663" s="40">
        <f t="shared" si="182"/>
        <v>3808.3157894736842</v>
      </c>
      <c r="Q663" s="1">
        <v>11</v>
      </c>
      <c r="R663" s="1">
        <v>4</v>
      </c>
      <c r="S663" s="2">
        <v>2600</v>
      </c>
      <c r="T663" s="3">
        <f t="shared" si="160"/>
        <v>866.66666666666663</v>
      </c>
      <c r="U663" s="7">
        <v>0.20419999999999999</v>
      </c>
      <c r="V663" s="7">
        <f t="shared" si="183"/>
        <v>3.2749326455999997E-2</v>
      </c>
      <c r="W663" s="7">
        <f t="shared" si="161"/>
        <v>1.6693636134473333E-2</v>
      </c>
      <c r="X663" s="40">
        <f t="shared" si="162"/>
        <v>1081.2059482292843</v>
      </c>
      <c r="Y663" s="1">
        <v>0</v>
      </c>
      <c r="Z663" s="1">
        <v>78</v>
      </c>
      <c r="AA663" s="2">
        <v>67</v>
      </c>
      <c r="AB663" s="6">
        <f t="shared" si="163"/>
        <v>0.6511988748177826</v>
      </c>
      <c r="AC663" s="2">
        <v>347.36</v>
      </c>
      <c r="AD663" s="40">
        <f t="shared" si="164"/>
        <v>3367.0033670033663</v>
      </c>
      <c r="AE663" s="1">
        <f t="shared" si="165"/>
        <v>2.4950099800399199</v>
      </c>
      <c r="AF663" s="2">
        <f t="shared" si="166"/>
        <v>136</v>
      </c>
      <c r="AG663" s="9">
        <f t="shared" si="167"/>
        <v>339.32135728542909</v>
      </c>
      <c r="AH663" s="12">
        <f t="shared" si="168"/>
        <v>4.5052008611053658E-3</v>
      </c>
      <c r="AI663" s="12">
        <f t="shared" si="185"/>
        <v>87172.054683029652</v>
      </c>
      <c r="AJ663" s="42">
        <f t="shared" si="186"/>
        <v>-52.940612818486009</v>
      </c>
      <c r="AK663" s="11">
        <v>0</v>
      </c>
      <c r="AL663" s="9">
        <f t="shared" si="187"/>
        <v>-1080.7342086471181</v>
      </c>
      <c r="AM663" s="11">
        <f t="shared" si="169"/>
        <v>0</v>
      </c>
      <c r="AN663" s="9">
        <f t="shared" si="170"/>
        <v>50.43028883013411</v>
      </c>
      <c r="AO663" s="9"/>
      <c r="AP663" s="9">
        <f t="shared" si="188"/>
        <v>52.942236565269923</v>
      </c>
      <c r="AQ663" s="47">
        <f t="shared" si="189"/>
        <v>50.411847109599869</v>
      </c>
      <c r="AR663" s="15">
        <f t="shared" si="171"/>
        <v>0</v>
      </c>
      <c r="AS663" s="49"/>
      <c r="AT663" s="12">
        <f t="shared" si="172"/>
        <v>-2.3403399322896169E-3</v>
      </c>
      <c r="AU663" s="9">
        <f t="shared" si="173"/>
        <v>47.899899374464056</v>
      </c>
      <c r="AV663" s="9">
        <f t="shared" si="190"/>
        <v>45.387951639328243</v>
      </c>
      <c r="AW663" s="9">
        <f t="shared" si="191"/>
        <v>50.411847109599869</v>
      </c>
      <c r="AX663" s="16">
        <f t="shared" si="174"/>
        <v>47.899899374464056</v>
      </c>
      <c r="AY663" s="44">
        <f t="shared" si="192"/>
        <v>-2.3232833108712426E-3</v>
      </c>
      <c r="AZ663" s="49"/>
      <c r="BA663" s="12">
        <f t="shared" si="175"/>
        <v>-2.3403399322896169E-3</v>
      </c>
      <c r="BB663" s="9">
        <f t="shared" si="176"/>
        <v>66.524977921866991</v>
      </c>
      <c r="BC663" s="9">
        <f t="shared" si="193"/>
        <v>64.013030186731172</v>
      </c>
      <c r="BD663" s="9">
        <f t="shared" si="194"/>
        <v>69.036925657002811</v>
      </c>
      <c r="BE663" s="16">
        <f t="shared" si="177"/>
        <v>66.524977921866991</v>
      </c>
      <c r="BF663" s="44">
        <f t="shared" si="195"/>
        <v>-2.3232833108712491E-3</v>
      </c>
      <c r="BG663" s="49"/>
      <c r="BH663" s="12">
        <f t="shared" si="178"/>
        <v>-2.3403399322896234E-3</v>
      </c>
      <c r="BI663" s="9">
        <f t="shared" si="179"/>
        <v>67</v>
      </c>
      <c r="BJ663" s="9">
        <f t="shared" si="157"/>
        <v>64.48805226486418</v>
      </c>
      <c r="BK663" s="9"/>
      <c r="BL663" s="47">
        <f t="shared" si="184"/>
        <v>67</v>
      </c>
      <c r="BM663" s="44">
        <f t="shared" si="196"/>
        <v>-2.3232833108712491E-3</v>
      </c>
      <c r="BN663" s="11"/>
      <c r="BO663" s="9"/>
      <c r="BP663" s="11"/>
      <c r="BQ663" s="9"/>
      <c r="BR663" s="43"/>
      <c r="BS663" s="9"/>
      <c r="BT663" s="11"/>
    </row>
    <row r="664" spans="3:72" x14ac:dyDescent="0.2">
      <c r="C664" s="1">
        <v>80</v>
      </c>
      <c r="D664" s="1">
        <v>104.71</v>
      </c>
      <c r="E664" s="1">
        <v>-5103.8999999999996</v>
      </c>
      <c r="F664" s="2">
        <v>78</v>
      </c>
      <c r="G664" s="6">
        <v>3.3000000000000002E-2</v>
      </c>
      <c r="H664" s="2">
        <v>0.42199999999999999</v>
      </c>
      <c r="I664" s="2">
        <v>3500</v>
      </c>
      <c r="J664" s="3">
        <f t="shared" si="180"/>
        <v>58.333333333333336</v>
      </c>
      <c r="K664" s="3">
        <f t="shared" si="181"/>
        <v>366.52</v>
      </c>
      <c r="L664" s="1">
        <v>0.9</v>
      </c>
      <c r="M664" s="1">
        <v>0.76</v>
      </c>
      <c r="N664" s="1">
        <f t="shared" si="158"/>
        <v>0.68400000000000005</v>
      </c>
      <c r="O664" s="40">
        <f t="shared" si="159"/>
        <v>50.175438596491226</v>
      </c>
      <c r="P664" s="40">
        <f t="shared" si="182"/>
        <v>3808.3157894736842</v>
      </c>
      <c r="Q664" s="1">
        <v>11</v>
      </c>
      <c r="R664" s="1">
        <v>4</v>
      </c>
      <c r="S664" s="2">
        <v>2600</v>
      </c>
      <c r="T664" s="3">
        <f t="shared" si="160"/>
        <v>866.66666666666663</v>
      </c>
      <c r="U664" s="7">
        <v>0.20419999999999999</v>
      </c>
      <c r="V664" s="7">
        <f t="shared" si="183"/>
        <v>3.2749326455999997E-2</v>
      </c>
      <c r="W664" s="7">
        <f t="shared" si="161"/>
        <v>1.6693636134473333E-2</v>
      </c>
      <c r="X664" s="40">
        <f t="shared" si="162"/>
        <v>1081.2059482292843</v>
      </c>
      <c r="Y664" s="1">
        <v>0</v>
      </c>
      <c r="Z664" s="1">
        <v>78</v>
      </c>
      <c r="AA664" s="2">
        <v>67</v>
      </c>
      <c r="AB664" s="6">
        <f t="shared" si="163"/>
        <v>0.6511988748177826</v>
      </c>
      <c r="AC664" s="2">
        <v>347.36</v>
      </c>
      <c r="AD664" s="40">
        <f t="shared" si="164"/>
        <v>3367.0033670033663</v>
      </c>
      <c r="AE664" s="1">
        <f t="shared" si="165"/>
        <v>2.4950099800399199</v>
      </c>
      <c r="AF664" s="2">
        <f t="shared" si="166"/>
        <v>137</v>
      </c>
      <c r="AG664" s="9">
        <f t="shared" si="167"/>
        <v>341.81636726546901</v>
      </c>
      <c r="AH664" s="12">
        <f t="shared" si="168"/>
        <v>4.4724632588003981E-3</v>
      </c>
      <c r="AI664" s="12">
        <f t="shared" si="185"/>
        <v>87926.513745760778</v>
      </c>
      <c r="AJ664" s="42">
        <f t="shared" si="186"/>
        <v>-52.904020720485242</v>
      </c>
      <c r="AK664" s="11">
        <v>0</v>
      </c>
      <c r="AL664" s="9">
        <f t="shared" si="187"/>
        <v>-1080.7376366014553</v>
      </c>
      <c r="AM664" s="11">
        <f t="shared" si="169"/>
        <v>0</v>
      </c>
      <c r="AN664" s="9">
        <f t="shared" si="170"/>
        <v>50.411847109599869</v>
      </c>
      <c r="AO664" s="9"/>
      <c r="AP664" s="9">
        <f t="shared" si="188"/>
        <v>52.905620954693347</v>
      </c>
      <c r="AQ664" s="47">
        <f t="shared" si="189"/>
        <v>50.393673219557535</v>
      </c>
      <c r="AR664" s="15">
        <f t="shared" si="171"/>
        <v>0</v>
      </c>
      <c r="AS664" s="49"/>
      <c r="AT664" s="12">
        <f t="shared" si="172"/>
        <v>-2.3232833108712426E-3</v>
      </c>
      <c r="AU664" s="9">
        <f t="shared" si="173"/>
        <v>47.899899374464056</v>
      </c>
      <c r="AV664" s="9">
        <f t="shared" si="190"/>
        <v>45.406125529370577</v>
      </c>
      <c r="AW664" s="9">
        <f t="shared" si="191"/>
        <v>50.393673219557542</v>
      </c>
      <c r="AX664" s="16">
        <f t="shared" si="174"/>
        <v>47.899899374464056</v>
      </c>
      <c r="AY664" s="44">
        <f t="shared" si="192"/>
        <v>-2.3064744040463235E-3</v>
      </c>
      <c r="AZ664" s="49"/>
      <c r="BA664" s="12">
        <f t="shared" si="175"/>
        <v>-2.3232833108712491E-3</v>
      </c>
      <c r="BB664" s="9">
        <f t="shared" si="176"/>
        <v>66.524977921866991</v>
      </c>
      <c r="BC664" s="9">
        <f t="shared" si="193"/>
        <v>64.031204076773506</v>
      </c>
      <c r="BD664" s="9">
        <f t="shared" si="194"/>
        <v>69.018751766960477</v>
      </c>
      <c r="BE664" s="16">
        <f t="shared" si="177"/>
        <v>66.524977921866991</v>
      </c>
      <c r="BF664" s="44">
        <f t="shared" si="195"/>
        <v>-2.30647440404633E-3</v>
      </c>
      <c r="BG664" s="49"/>
      <c r="BH664" s="12">
        <f t="shared" si="178"/>
        <v>-2.3232833108712491E-3</v>
      </c>
      <c r="BI664" s="9">
        <f t="shared" si="179"/>
        <v>67</v>
      </c>
      <c r="BJ664" s="9">
        <f t="shared" si="157"/>
        <v>64.506226154906514</v>
      </c>
      <c r="BK664" s="9"/>
      <c r="BL664" s="47">
        <f t="shared" si="184"/>
        <v>67</v>
      </c>
      <c r="BM664" s="44">
        <f t="shared" si="196"/>
        <v>-2.30647440404633E-3</v>
      </c>
      <c r="BN664" s="11"/>
      <c r="BO664" s="9"/>
      <c r="BP664" s="11"/>
      <c r="BQ664" s="9"/>
      <c r="BR664" s="43"/>
      <c r="BS664" s="9"/>
      <c r="BT664" s="11"/>
    </row>
    <row r="665" spans="3:72" x14ac:dyDescent="0.2">
      <c r="C665" s="1">
        <v>80</v>
      </c>
      <c r="D665" s="1">
        <v>104.71</v>
      </c>
      <c r="E665" s="1">
        <v>-5103.8999999999996</v>
      </c>
      <c r="F665" s="2">
        <v>78</v>
      </c>
      <c r="G665" s="6">
        <v>3.3000000000000002E-2</v>
      </c>
      <c r="H665" s="2">
        <v>0.42199999999999999</v>
      </c>
      <c r="I665" s="2">
        <v>3500</v>
      </c>
      <c r="J665" s="3">
        <f t="shared" si="180"/>
        <v>58.333333333333336</v>
      </c>
      <c r="K665" s="3">
        <f t="shared" si="181"/>
        <v>366.52</v>
      </c>
      <c r="L665" s="1">
        <v>0.9</v>
      </c>
      <c r="M665" s="1">
        <v>0.76</v>
      </c>
      <c r="N665" s="1">
        <f t="shared" si="158"/>
        <v>0.68400000000000005</v>
      </c>
      <c r="O665" s="40">
        <f t="shared" si="159"/>
        <v>50.175438596491226</v>
      </c>
      <c r="P665" s="40">
        <f t="shared" si="182"/>
        <v>3808.3157894736842</v>
      </c>
      <c r="Q665" s="1">
        <v>11</v>
      </c>
      <c r="R665" s="1">
        <v>4</v>
      </c>
      <c r="S665" s="2">
        <v>2600</v>
      </c>
      <c r="T665" s="3">
        <f t="shared" si="160"/>
        <v>866.66666666666663</v>
      </c>
      <c r="U665" s="7">
        <v>0.20419999999999999</v>
      </c>
      <c r="V665" s="7">
        <f t="shared" si="183"/>
        <v>3.2749326455999997E-2</v>
      </c>
      <c r="W665" s="7">
        <f t="shared" si="161"/>
        <v>1.6693636134473333E-2</v>
      </c>
      <c r="X665" s="40">
        <f t="shared" si="162"/>
        <v>1081.2059482292843</v>
      </c>
      <c r="Y665" s="1">
        <v>0</v>
      </c>
      <c r="Z665" s="1">
        <v>78</v>
      </c>
      <c r="AA665" s="2">
        <v>67</v>
      </c>
      <c r="AB665" s="6">
        <f t="shared" si="163"/>
        <v>0.6511988748177826</v>
      </c>
      <c r="AC665" s="2">
        <v>347.36</v>
      </c>
      <c r="AD665" s="40">
        <f t="shared" si="164"/>
        <v>3367.0033670033663</v>
      </c>
      <c r="AE665" s="1">
        <f t="shared" si="165"/>
        <v>2.4950099800399199</v>
      </c>
      <c r="AF665" s="2">
        <f t="shared" si="166"/>
        <v>138</v>
      </c>
      <c r="AG665" s="9">
        <f t="shared" si="167"/>
        <v>344.31137724550894</v>
      </c>
      <c r="AH665" s="12">
        <f t="shared" si="168"/>
        <v>4.4401980078123638E-3</v>
      </c>
      <c r="AI665" s="12">
        <f t="shared" si="185"/>
        <v>88670.058976747794</v>
      </c>
      <c r="AJ665" s="42">
        <f t="shared" si="186"/>
        <v>-52.867957970068915</v>
      </c>
      <c r="AK665" s="11">
        <v>0</v>
      </c>
      <c r="AL665" s="9">
        <f t="shared" si="187"/>
        <v>-1080.7410150958863</v>
      </c>
      <c r="AM665" s="11">
        <f t="shared" si="169"/>
        <v>0</v>
      </c>
      <c r="AN665" s="9">
        <f t="shared" si="170"/>
        <v>50.393673219557535</v>
      </c>
      <c r="AO665" s="9"/>
      <c r="AP665" s="9">
        <f t="shared" si="188"/>
        <v>52.869535198736799</v>
      </c>
      <c r="AQ665" s="47">
        <f t="shared" si="189"/>
        <v>50.37576135364332</v>
      </c>
      <c r="AR665" s="15">
        <f t="shared" si="171"/>
        <v>0</v>
      </c>
      <c r="AS665" s="49"/>
      <c r="AT665" s="12">
        <f t="shared" si="172"/>
        <v>-2.3064744040463235E-3</v>
      </c>
      <c r="AU665" s="9">
        <f t="shared" si="173"/>
        <v>47.899899374464056</v>
      </c>
      <c r="AV665" s="9">
        <f t="shared" si="190"/>
        <v>45.424037395284792</v>
      </c>
      <c r="AW665" s="9">
        <f t="shared" si="191"/>
        <v>50.375761353643327</v>
      </c>
      <c r="AX665" s="16">
        <f t="shared" si="174"/>
        <v>47.899899374464056</v>
      </c>
      <c r="AY665" s="44">
        <f t="shared" si="192"/>
        <v>-2.2899078415486336E-3</v>
      </c>
      <c r="AZ665" s="49"/>
      <c r="BA665" s="12">
        <f t="shared" si="175"/>
        <v>-2.30647440404633E-3</v>
      </c>
      <c r="BB665" s="9">
        <f t="shared" si="176"/>
        <v>66.524977921866991</v>
      </c>
      <c r="BC665" s="9">
        <f t="shared" si="193"/>
        <v>64.04911594268772</v>
      </c>
      <c r="BD665" s="9">
        <f t="shared" si="194"/>
        <v>69.000839901046263</v>
      </c>
      <c r="BE665" s="16">
        <f t="shared" si="177"/>
        <v>66.524977921866991</v>
      </c>
      <c r="BF665" s="44">
        <f t="shared" si="195"/>
        <v>-2.2899078415486401E-3</v>
      </c>
      <c r="BG665" s="49"/>
      <c r="BH665" s="12">
        <f t="shared" si="178"/>
        <v>-2.30647440404633E-3</v>
      </c>
      <c r="BI665" s="9">
        <f t="shared" si="179"/>
        <v>67</v>
      </c>
      <c r="BJ665" s="9">
        <f t="shared" si="157"/>
        <v>64.524138020820729</v>
      </c>
      <c r="BK665" s="9"/>
      <c r="BL665" s="47">
        <f t="shared" si="184"/>
        <v>67</v>
      </c>
      <c r="BM665" s="44">
        <f t="shared" si="196"/>
        <v>-2.2899078415486401E-3</v>
      </c>
      <c r="BN665" s="11"/>
      <c r="BO665" s="9"/>
      <c r="BP665" s="11"/>
      <c r="BQ665" s="9"/>
      <c r="BR665" s="43"/>
      <c r="BS665" s="9"/>
      <c r="BT665" s="11"/>
    </row>
    <row r="666" spans="3:72" x14ac:dyDescent="0.2">
      <c r="C666" s="1">
        <v>80</v>
      </c>
      <c r="D666" s="1">
        <v>104.71</v>
      </c>
      <c r="E666" s="1">
        <v>-5103.8999999999996</v>
      </c>
      <c r="F666" s="2">
        <v>78</v>
      </c>
      <c r="G666" s="6">
        <v>3.3000000000000002E-2</v>
      </c>
      <c r="H666" s="2">
        <v>0.42199999999999999</v>
      </c>
      <c r="I666" s="2">
        <v>3500</v>
      </c>
      <c r="J666" s="3">
        <f t="shared" si="180"/>
        <v>58.333333333333336</v>
      </c>
      <c r="K666" s="3">
        <f t="shared" si="181"/>
        <v>366.52</v>
      </c>
      <c r="L666" s="1">
        <v>0.9</v>
      </c>
      <c r="M666" s="1">
        <v>0.76</v>
      </c>
      <c r="N666" s="1">
        <f t="shared" si="158"/>
        <v>0.68400000000000005</v>
      </c>
      <c r="O666" s="40">
        <f t="shared" si="159"/>
        <v>50.175438596491226</v>
      </c>
      <c r="P666" s="40">
        <f t="shared" si="182"/>
        <v>3808.3157894736842</v>
      </c>
      <c r="Q666" s="1">
        <v>11</v>
      </c>
      <c r="R666" s="1">
        <v>4</v>
      </c>
      <c r="S666" s="2">
        <v>2600</v>
      </c>
      <c r="T666" s="3">
        <f t="shared" si="160"/>
        <v>866.66666666666663</v>
      </c>
      <c r="U666" s="7">
        <v>0.20419999999999999</v>
      </c>
      <c r="V666" s="7">
        <f t="shared" si="183"/>
        <v>3.2749326455999997E-2</v>
      </c>
      <c r="W666" s="7">
        <f t="shared" si="161"/>
        <v>1.6693636134473333E-2</v>
      </c>
      <c r="X666" s="40">
        <f t="shared" si="162"/>
        <v>1081.2059482292843</v>
      </c>
      <c r="Y666" s="1">
        <v>0</v>
      </c>
      <c r="Z666" s="1">
        <v>78</v>
      </c>
      <c r="AA666" s="2">
        <v>67</v>
      </c>
      <c r="AB666" s="6">
        <f t="shared" si="163"/>
        <v>0.6511988748177826</v>
      </c>
      <c r="AC666" s="2">
        <v>347.36</v>
      </c>
      <c r="AD666" s="40">
        <f t="shared" si="164"/>
        <v>3367.0033670033663</v>
      </c>
      <c r="AE666" s="1">
        <f t="shared" si="165"/>
        <v>2.4950099800399199</v>
      </c>
      <c r="AF666" s="2">
        <f t="shared" si="166"/>
        <v>139</v>
      </c>
      <c r="AG666" s="9">
        <f t="shared" si="167"/>
        <v>346.80638722554886</v>
      </c>
      <c r="AH666" s="12">
        <f t="shared" si="168"/>
        <v>4.4083949584504921E-3</v>
      </c>
      <c r="AI666" s="12">
        <f t="shared" si="185"/>
        <v>89402.926049514906</v>
      </c>
      <c r="AJ666" s="42">
        <f t="shared" si="186"/>
        <v>-52.832413135912304</v>
      </c>
      <c r="AK666" s="11">
        <v>0</v>
      </c>
      <c r="AL666" s="9">
        <f t="shared" si="187"/>
        <v>-1080.7443451931849</v>
      </c>
      <c r="AM666" s="11">
        <f t="shared" si="169"/>
        <v>0</v>
      </c>
      <c r="AN666" s="9">
        <f t="shared" si="170"/>
        <v>50.37576135364332</v>
      </c>
      <c r="AO666" s="9"/>
      <c r="AP666" s="9">
        <f t="shared" si="188"/>
        <v>52.833967851601081</v>
      </c>
      <c r="AQ666" s="47">
        <f t="shared" si="189"/>
        <v>50.358105872421817</v>
      </c>
      <c r="AR666" s="15">
        <f t="shared" si="171"/>
        <v>0</v>
      </c>
      <c r="AS666" s="49"/>
      <c r="AT666" s="12">
        <f t="shared" si="172"/>
        <v>-2.2899078415486336E-3</v>
      </c>
      <c r="AU666" s="9">
        <f t="shared" si="173"/>
        <v>47.899899374464056</v>
      </c>
      <c r="AV666" s="9">
        <f t="shared" si="190"/>
        <v>45.441692876506295</v>
      </c>
      <c r="AW666" s="9">
        <f t="shared" si="191"/>
        <v>50.358105872421824</v>
      </c>
      <c r="AX666" s="16">
        <f t="shared" si="174"/>
        <v>47.899899374464056</v>
      </c>
      <c r="AY666" s="44">
        <f t="shared" si="192"/>
        <v>-2.2735784075028644E-3</v>
      </c>
      <c r="AZ666" s="49"/>
      <c r="BA666" s="12">
        <f t="shared" si="175"/>
        <v>-2.2899078415486401E-3</v>
      </c>
      <c r="BB666" s="9">
        <f t="shared" si="176"/>
        <v>66.524977921866991</v>
      </c>
      <c r="BC666" s="9">
        <f t="shared" si="193"/>
        <v>64.066771423909216</v>
      </c>
      <c r="BD666" s="9">
        <f t="shared" si="194"/>
        <v>68.983184419824767</v>
      </c>
      <c r="BE666" s="16">
        <f t="shared" si="177"/>
        <v>66.524977921866991</v>
      </c>
      <c r="BF666" s="44">
        <f t="shared" si="195"/>
        <v>-2.2735784075028779E-3</v>
      </c>
      <c r="BG666" s="49"/>
      <c r="BH666" s="12">
        <f t="shared" si="178"/>
        <v>-2.2899078415486401E-3</v>
      </c>
      <c r="BI666" s="9">
        <f t="shared" si="179"/>
        <v>67</v>
      </c>
      <c r="BJ666" s="9">
        <f t="shared" si="157"/>
        <v>64.541793502042225</v>
      </c>
      <c r="BK666" s="9"/>
      <c r="BL666" s="47">
        <f t="shared" si="184"/>
        <v>67</v>
      </c>
      <c r="BM666" s="44">
        <f t="shared" si="196"/>
        <v>-2.2735784075028779E-3</v>
      </c>
      <c r="BN666" s="11"/>
      <c r="BO666" s="9"/>
      <c r="BP666" s="11"/>
      <c r="BQ666" s="9"/>
      <c r="BR666" s="43"/>
      <c r="BS666" s="9"/>
      <c r="BT666" s="11"/>
    </row>
    <row r="667" spans="3:72" x14ac:dyDescent="0.2">
      <c r="C667" s="1">
        <v>80</v>
      </c>
      <c r="D667" s="1">
        <v>104.71</v>
      </c>
      <c r="E667" s="1">
        <v>-5103.8999999999996</v>
      </c>
      <c r="F667" s="2">
        <v>78</v>
      </c>
      <c r="G667" s="6">
        <v>3.3000000000000002E-2</v>
      </c>
      <c r="H667" s="2">
        <v>0.42199999999999999</v>
      </c>
      <c r="I667" s="2">
        <v>3500</v>
      </c>
      <c r="J667" s="3">
        <f t="shared" si="180"/>
        <v>58.333333333333336</v>
      </c>
      <c r="K667" s="3">
        <f t="shared" si="181"/>
        <v>366.52</v>
      </c>
      <c r="L667" s="1">
        <v>0.9</v>
      </c>
      <c r="M667" s="1">
        <v>0.76</v>
      </c>
      <c r="N667" s="1">
        <f t="shared" si="158"/>
        <v>0.68400000000000005</v>
      </c>
      <c r="O667" s="40">
        <f t="shared" si="159"/>
        <v>50.175438596491226</v>
      </c>
      <c r="P667" s="40">
        <f t="shared" si="182"/>
        <v>3808.3157894736842</v>
      </c>
      <c r="Q667" s="1">
        <v>11</v>
      </c>
      <c r="R667" s="1">
        <v>4</v>
      </c>
      <c r="S667" s="2">
        <v>2600</v>
      </c>
      <c r="T667" s="3">
        <f t="shared" si="160"/>
        <v>866.66666666666663</v>
      </c>
      <c r="U667" s="7">
        <v>0.20419999999999999</v>
      </c>
      <c r="V667" s="7">
        <f t="shared" si="183"/>
        <v>3.2749326455999997E-2</v>
      </c>
      <c r="W667" s="7">
        <f t="shared" si="161"/>
        <v>1.6693636134473333E-2</v>
      </c>
      <c r="X667" s="40">
        <f t="shared" si="162"/>
        <v>1081.2059482292843</v>
      </c>
      <c r="Y667" s="1">
        <v>0</v>
      </c>
      <c r="Z667" s="1">
        <v>78</v>
      </c>
      <c r="AA667" s="2">
        <v>67</v>
      </c>
      <c r="AB667" s="6">
        <f t="shared" si="163"/>
        <v>0.6511988748177826</v>
      </c>
      <c r="AC667" s="2">
        <v>347.36</v>
      </c>
      <c r="AD667" s="40">
        <f t="shared" si="164"/>
        <v>3367.0033670033663</v>
      </c>
      <c r="AE667" s="1">
        <f t="shared" si="165"/>
        <v>2.4950099800399199</v>
      </c>
      <c r="AF667" s="2">
        <f t="shared" si="166"/>
        <v>140</v>
      </c>
      <c r="AG667" s="9">
        <f t="shared" si="167"/>
        <v>349.30139720558878</v>
      </c>
      <c r="AH667" s="12">
        <f t="shared" si="168"/>
        <v>4.3770442497458708E-3</v>
      </c>
      <c r="AI667" s="12">
        <f t="shared" si="185"/>
        <v>90125.343888633652</v>
      </c>
      <c r="AJ667" s="42">
        <f t="shared" si="186"/>
        <v>-52.797375114070228</v>
      </c>
      <c r="AK667" s="11">
        <v>0</v>
      </c>
      <c r="AL667" s="9">
        <f t="shared" si="187"/>
        <v>-1080.7476279258935</v>
      </c>
      <c r="AM667" s="11">
        <f t="shared" si="169"/>
        <v>0</v>
      </c>
      <c r="AN667" s="9">
        <f t="shared" si="170"/>
        <v>50.358105872421817</v>
      </c>
      <c r="AO667" s="9"/>
      <c r="AP667" s="9">
        <f t="shared" si="188"/>
        <v>52.798907795379364</v>
      </c>
      <c r="AQ667" s="47">
        <f t="shared" si="189"/>
        <v>50.340701297421603</v>
      </c>
      <c r="AR667" s="15">
        <f t="shared" si="171"/>
        <v>0</v>
      </c>
      <c r="AS667" s="49"/>
      <c r="AT667" s="12">
        <f t="shared" si="172"/>
        <v>-2.2735784075028644E-3</v>
      </c>
      <c r="AU667" s="9">
        <f t="shared" si="173"/>
        <v>47.899899374464056</v>
      </c>
      <c r="AV667" s="9">
        <f t="shared" si="190"/>
        <v>45.459097451506508</v>
      </c>
      <c r="AW667" s="9">
        <f t="shared" si="191"/>
        <v>50.340701297421617</v>
      </c>
      <c r="AX667" s="16">
        <f t="shared" si="174"/>
        <v>47.899899374464063</v>
      </c>
      <c r="AY667" s="44">
        <f t="shared" si="192"/>
        <v>-2.2574810349082074E-3</v>
      </c>
      <c r="AZ667" s="49"/>
      <c r="BA667" s="12">
        <f t="shared" si="175"/>
        <v>-2.2735784075028779E-3</v>
      </c>
      <c r="BB667" s="9">
        <f t="shared" si="176"/>
        <v>66.524977921866991</v>
      </c>
      <c r="BC667" s="9">
        <f t="shared" si="193"/>
        <v>64.08417599890943</v>
      </c>
      <c r="BD667" s="9">
        <f t="shared" si="194"/>
        <v>68.965779844824553</v>
      </c>
      <c r="BE667" s="16">
        <f t="shared" si="177"/>
        <v>66.524977921866991</v>
      </c>
      <c r="BF667" s="44">
        <f t="shared" si="195"/>
        <v>-2.2574810349082139E-3</v>
      </c>
      <c r="BG667" s="49"/>
      <c r="BH667" s="12">
        <f t="shared" si="178"/>
        <v>-2.2735784075028779E-3</v>
      </c>
      <c r="BI667" s="9">
        <f t="shared" si="179"/>
        <v>67</v>
      </c>
      <c r="BJ667" s="9">
        <f t="shared" si="157"/>
        <v>64.559198077042439</v>
      </c>
      <c r="BK667" s="9"/>
      <c r="BL667" s="47">
        <f t="shared" si="184"/>
        <v>67</v>
      </c>
      <c r="BM667" s="44">
        <f t="shared" si="196"/>
        <v>-2.2574810349082139E-3</v>
      </c>
      <c r="BN667" s="11"/>
      <c r="BO667" s="9"/>
      <c r="BP667" s="11"/>
      <c r="BQ667" s="9"/>
      <c r="BR667" s="43"/>
      <c r="BS667" s="9"/>
      <c r="BT667" s="11"/>
    </row>
    <row r="668" spans="3:72" x14ac:dyDescent="0.2">
      <c r="C668" s="1">
        <v>80</v>
      </c>
      <c r="D668" s="1">
        <v>104.71</v>
      </c>
      <c r="E668" s="1">
        <v>-5103.8999999999996</v>
      </c>
      <c r="F668" s="2">
        <v>78</v>
      </c>
      <c r="G668" s="6">
        <v>3.3000000000000002E-2</v>
      </c>
      <c r="H668" s="2">
        <v>0.42199999999999999</v>
      </c>
      <c r="I668" s="2">
        <v>3500</v>
      </c>
      <c r="J668" s="3">
        <f t="shared" si="180"/>
        <v>58.333333333333336</v>
      </c>
      <c r="K668" s="3">
        <f t="shared" si="181"/>
        <v>366.52</v>
      </c>
      <c r="L668" s="1">
        <v>0.9</v>
      </c>
      <c r="M668" s="1">
        <v>0.76</v>
      </c>
      <c r="N668" s="1">
        <f t="shared" si="158"/>
        <v>0.68400000000000005</v>
      </c>
      <c r="O668" s="40">
        <f t="shared" si="159"/>
        <v>50.175438596491226</v>
      </c>
      <c r="P668" s="40">
        <f t="shared" si="182"/>
        <v>3808.3157894736842</v>
      </c>
      <c r="Q668" s="1">
        <v>11</v>
      </c>
      <c r="R668" s="1">
        <v>4</v>
      </c>
      <c r="S668" s="2">
        <v>2600</v>
      </c>
      <c r="T668" s="3">
        <f t="shared" si="160"/>
        <v>866.66666666666663</v>
      </c>
      <c r="U668" s="7">
        <v>0.20419999999999999</v>
      </c>
      <c r="V668" s="7">
        <f t="shared" si="183"/>
        <v>3.2749326455999997E-2</v>
      </c>
      <c r="W668" s="7">
        <f t="shared" si="161"/>
        <v>1.6693636134473333E-2</v>
      </c>
      <c r="X668" s="40">
        <f t="shared" si="162"/>
        <v>1081.2059482292843</v>
      </c>
      <c r="Y668" s="1">
        <v>0</v>
      </c>
      <c r="Z668" s="1">
        <v>78</v>
      </c>
      <c r="AA668" s="2">
        <v>67</v>
      </c>
      <c r="AB668" s="6">
        <f t="shared" si="163"/>
        <v>0.6511988748177826</v>
      </c>
      <c r="AC668" s="2">
        <v>347.36</v>
      </c>
      <c r="AD668" s="40">
        <f t="shared" si="164"/>
        <v>3367.0033670033663</v>
      </c>
      <c r="AE668" s="1">
        <f t="shared" si="165"/>
        <v>2.4950099800399199</v>
      </c>
      <c r="AF668" s="2">
        <f t="shared" si="166"/>
        <v>141</v>
      </c>
      <c r="AG668" s="9">
        <f t="shared" si="167"/>
        <v>351.79640718562871</v>
      </c>
      <c r="AH668" s="12">
        <f t="shared" si="168"/>
        <v>4.3461362992575827E-3</v>
      </c>
      <c r="AI668" s="12">
        <f t="shared" si="185"/>
        <v>90837.534909927752</v>
      </c>
      <c r="AJ668" s="42">
        <f t="shared" si="186"/>
        <v>-52.762833116324089</v>
      </c>
      <c r="AK668" s="11">
        <v>0</v>
      </c>
      <c r="AL668" s="9">
        <f t="shared" si="187"/>
        <v>-1080.7508642973892</v>
      </c>
      <c r="AM668" s="11">
        <f t="shared" si="169"/>
        <v>0</v>
      </c>
      <c r="AN668" s="9">
        <f t="shared" si="170"/>
        <v>50.340701297421603</v>
      </c>
      <c r="AO668" s="9"/>
      <c r="AP668" s="9">
        <f t="shared" si="188"/>
        <v>52.764344228382626</v>
      </c>
      <c r="AQ668" s="47">
        <f t="shared" si="189"/>
        <v>50.323542305425086</v>
      </c>
      <c r="AR668" s="15">
        <f t="shared" si="171"/>
        <v>0</v>
      </c>
      <c r="AS668" s="49"/>
      <c r="AT668" s="12">
        <f t="shared" si="172"/>
        <v>-2.2574810349082074E-3</v>
      </c>
      <c r="AU668" s="9">
        <f t="shared" si="173"/>
        <v>47.899899374464063</v>
      </c>
      <c r="AV668" s="9">
        <f t="shared" si="190"/>
        <v>45.47625644350304</v>
      </c>
      <c r="AW668" s="9">
        <f t="shared" si="191"/>
        <v>50.323542305425093</v>
      </c>
      <c r="AX668" s="16">
        <f t="shared" si="174"/>
        <v>47.89989937446407</v>
      </c>
      <c r="AY668" s="44">
        <f t="shared" si="192"/>
        <v>-2.2416108003570322E-3</v>
      </c>
      <c r="AZ668" s="49"/>
      <c r="BA668" s="12">
        <f t="shared" si="175"/>
        <v>-2.2574810349082139E-3</v>
      </c>
      <c r="BB668" s="9">
        <f t="shared" si="176"/>
        <v>66.524977921866991</v>
      </c>
      <c r="BC668" s="9">
        <f t="shared" si="193"/>
        <v>64.101334990905968</v>
      </c>
      <c r="BD668" s="9">
        <f t="shared" si="194"/>
        <v>68.948620852828014</v>
      </c>
      <c r="BE668" s="16">
        <f t="shared" si="177"/>
        <v>66.524977921866991</v>
      </c>
      <c r="BF668" s="44">
        <f t="shared" si="195"/>
        <v>-2.2416108003570257E-3</v>
      </c>
      <c r="BG668" s="49"/>
      <c r="BH668" s="12">
        <f t="shared" si="178"/>
        <v>-2.2574810349082139E-3</v>
      </c>
      <c r="BI668" s="9">
        <f t="shared" si="179"/>
        <v>67</v>
      </c>
      <c r="BJ668" s="9">
        <f t="shared" si="157"/>
        <v>64.576357069038977</v>
      </c>
      <c r="BK668" s="9"/>
      <c r="BL668" s="47">
        <f t="shared" si="184"/>
        <v>67</v>
      </c>
      <c r="BM668" s="44">
        <f t="shared" si="196"/>
        <v>-2.2416108003570257E-3</v>
      </c>
      <c r="BN668" s="11"/>
      <c r="BO668" s="9"/>
      <c r="BP668" s="11"/>
      <c r="BQ668" s="9"/>
      <c r="BR668" s="43"/>
      <c r="BS668" s="9"/>
      <c r="BT668" s="11"/>
    </row>
    <row r="669" spans="3:72" x14ac:dyDescent="0.2">
      <c r="C669" s="1">
        <v>80</v>
      </c>
      <c r="D669" s="1">
        <v>104.71</v>
      </c>
      <c r="E669" s="1">
        <v>-5103.8999999999996</v>
      </c>
      <c r="F669" s="2">
        <v>78</v>
      </c>
      <c r="G669" s="6">
        <v>3.3000000000000002E-2</v>
      </c>
      <c r="H669" s="2">
        <v>0.42199999999999999</v>
      </c>
      <c r="I669" s="2">
        <v>3500</v>
      </c>
      <c r="J669" s="3">
        <f t="shared" si="180"/>
        <v>58.333333333333336</v>
      </c>
      <c r="K669" s="3">
        <f t="shared" si="181"/>
        <v>366.52</v>
      </c>
      <c r="L669" s="1">
        <v>0.9</v>
      </c>
      <c r="M669" s="1">
        <v>0.76</v>
      </c>
      <c r="N669" s="1">
        <f t="shared" si="158"/>
        <v>0.68400000000000005</v>
      </c>
      <c r="O669" s="40">
        <f t="shared" si="159"/>
        <v>50.175438596491226</v>
      </c>
      <c r="P669" s="40">
        <f t="shared" si="182"/>
        <v>3808.3157894736842</v>
      </c>
      <c r="Q669" s="1">
        <v>11</v>
      </c>
      <c r="R669" s="1">
        <v>4</v>
      </c>
      <c r="S669" s="2">
        <v>2600</v>
      </c>
      <c r="T669" s="3">
        <f t="shared" si="160"/>
        <v>866.66666666666663</v>
      </c>
      <c r="U669" s="7">
        <v>0.20419999999999999</v>
      </c>
      <c r="V669" s="7">
        <f t="shared" si="183"/>
        <v>3.2749326455999997E-2</v>
      </c>
      <c r="W669" s="7">
        <f t="shared" si="161"/>
        <v>1.6693636134473333E-2</v>
      </c>
      <c r="X669" s="40">
        <f t="shared" si="162"/>
        <v>1081.2059482292843</v>
      </c>
      <c r="Y669" s="1">
        <v>0</v>
      </c>
      <c r="Z669" s="1">
        <v>78</v>
      </c>
      <c r="AA669" s="2">
        <v>67</v>
      </c>
      <c r="AB669" s="6">
        <f t="shared" si="163"/>
        <v>0.6511988748177826</v>
      </c>
      <c r="AC669" s="2">
        <v>347.36</v>
      </c>
      <c r="AD669" s="40">
        <f t="shared" si="164"/>
        <v>3367.0033670033663</v>
      </c>
      <c r="AE669" s="1">
        <f t="shared" si="165"/>
        <v>2.4950099800399199</v>
      </c>
      <c r="AF669" s="2">
        <f t="shared" si="166"/>
        <v>142</v>
      </c>
      <c r="AG669" s="9">
        <f t="shared" si="167"/>
        <v>354.29141716566863</v>
      </c>
      <c r="AH669" s="12">
        <f t="shared" si="168"/>
        <v>4.315661793307707E-3</v>
      </c>
      <c r="AI669" s="12">
        <f t="shared" si="185"/>
        <v>91539.715250482783</v>
      </c>
      <c r="AJ669" s="42">
        <f t="shared" si="186"/>
        <v>-52.728776659023801</v>
      </c>
      <c r="AK669" s="11">
        <v>0</v>
      </c>
      <c r="AL669" s="9">
        <f t="shared" si="187"/>
        <v>-1080.7540552829071</v>
      </c>
      <c r="AM669" s="11">
        <f t="shared" si="169"/>
        <v>0</v>
      </c>
      <c r="AN669" s="9">
        <f t="shared" si="170"/>
        <v>50.323542305425086</v>
      </c>
      <c r="AO669" s="9"/>
      <c r="AP669" s="9">
        <f t="shared" si="188"/>
        <v>52.730266653960939</v>
      </c>
      <c r="AQ669" s="47">
        <f t="shared" si="189"/>
        <v>50.306623722999923</v>
      </c>
      <c r="AR669" s="15">
        <f t="shared" si="171"/>
        <v>0</v>
      </c>
      <c r="AS669" s="49"/>
      <c r="AT669" s="12">
        <f t="shared" si="172"/>
        <v>-2.2416108003570322E-3</v>
      </c>
      <c r="AU669" s="9">
        <f t="shared" si="173"/>
        <v>47.89989937446407</v>
      </c>
      <c r="AV669" s="9">
        <f t="shared" si="190"/>
        <v>45.493175025928217</v>
      </c>
      <c r="AW669" s="9">
        <f t="shared" si="191"/>
        <v>50.306623722999916</v>
      </c>
      <c r="AX669" s="16">
        <f t="shared" si="174"/>
        <v>47.89989937446407</v>
      </c>
      <c r="AY669" s="44">
        <f t="shared" si="192"/>
        <v>-2.2259629189770929E-3</v>
      </c>
      <c r="AZ669" s="49"/>
      <c r="BA669" s="12">
        <f t="shared" si="175"/>
        <v>-2.2416108003570257E-3</v>
      </c>
      <c r="BB669" s="9">
        <f t="shared" si="176"/>
        <v>66.524977921866991</v>
      </c>
      <c r="BC669" s="9">
        <f t="shared" si="193"/>
        <v>64.118253573331145</v>
      </c>
      <c r="BD669" s="9">
        <f t="shared" si="194"/>
        <v>68.931702270402837</v>
      </c>
      <c r="BE669" s="16">
        <f t="shared" si="177"/>
        <v>66.524977921866991</v>
      </c>
      <c r="BF669" s="44">
        <f t="shared" si="195"/>
        <v>-2.225962918977086E-3</v>
      </c>
      <c r="BG669" s="49"/>
      <c r="BH669" s="12">
        <f t="shared" si="178"/>
        <v>-2.2416108003570257E-3</v>
      </c>
      <c r="BI669" s="9">
        <f t="shared" si="179"/>
        <v>67</v>
      </c>
      <c r="BJ669" s="9">
        <f t="shared" si="157"/>
        <v>64.593275651464154</v>
      </c>
      <c r="BK669" s="9"/>
      <c r="BL669" s="47">
        <f t="shared" si="184"/>
        <v>67</v>
      </c>
      <c r="BM669" s="44">
        <f t="shared" si="196"/>
        <v>-2.225962918977086E-3</v>
      </c>
      <c r="BN669" s="11"/>
      <c r="BO669" s="9"/>
      <c r="BP669" s="11"/>
      <c r="BQ669" s="9"/>
      <c r="BR669" s="43"/>
      <c r="BS669" s="9"/>
      <c r="BT669" s="11"/>
    </row>
    <row r="670" spans="3:72" x14ac:dyDescent="0.2">
      <c r="C670" s="1">
        <v>80</v>
      </c>
      <c r="D670" s="1">
        <v>104.71</v>
      </c>
      <c r="E670" s="1">
        <v>-5103.8999999999996</v>
      </c>
      <c r="F670" s="2">
        <v>78</v>
      </c>
      <c r="G670" s="6">
        <v>3.3000000000000002E-2</v>
      </c>
      <c r="H670" s="2">
        <v>0.42199999999999999</v>
      </c>
      <c r="I670" s="2">
        <v>3500</v>
      </c>
      <c r="J670" s="3">
        <f t="shared" si="180"/>
        <v>58.333333333333336</v>
      </c>
      <c r="K670" s="3">
        <f t="shared" si="181"/>
        <v>366.52</v>
      </c>
      <c r="L670" s="1">
        <v>0.9</v>
      </c>
      <c r="M670" s="1">
        <v>0.76</v>
      </c>
      <c r="N670" s="1">
        <f t="shared" si="158"/>
        <v>0.68400000000000005</v>
      </c>
      <c r="O670" s="40">
        <f t="shared" si="159"/>
        <v>50.175438596491226</v>
      </c>
      <c r="P670" s="40">
        <f t="shared" si="182"/>
        <v>3808.3157894736842</v>
      </c>
      <c r="Q670" s="1">
        <v>11</v>
      </c>
      <c r="R670" s="1">
        <v>4</v>
      </c>
      <c r="S670" s="2">
        <v>2600</v>
      </c>
      <c r="T670" s="3">
        <f t="shared" si="160"/>
        <v>866.66666666666663</v>
      </c>
      <c r="U670" s="7">
        <v>0.20419999999999999</v>
      </c>
      <c r="V670" s="7">
        <f t="shared" si="183"/>
        <v>3.2749326455999997E-2</v>
      </c>
      <c r="W670" s="7">
        <f t="shared" si="161"/>
        <v>1.6693636134473333E-2</v>
      </c>
      <c r="X670" s="40">
        <f t="shared" si="162"/>
        <v>1081.2059482292843</v>
      </c>
      <c r="Y670" s="1">
        <v>0</v>
      </c>
      <c r="Z670" s="1">
        <v>78</v>
      </c>
      <c r="AA670" s="2">
        <v>67</v>
      </c>
      <c r="AB670" s="6">
        <f t="shared" si="163"/>
        <v>0.6511988748177826</v>
      </c>
      <c r="AC670" s="2">
        <v>347.36</v>
      </c>
      <c r="AD670" s="40">
        <f t="shared" si="164"/>
        <v>3367.0033670033663</v>
      </c>
      <c r="AE670" s="1">
        <f t="shared" si="165"/>
        <v>2.4950099800399199</v>
      </c>
      <c r="AF670" s="2">
        <f t="shared" si="166"/>
        <v>143</v>
      </c>
      <c r="AG670" s="9">
        <f t="shared" si="167"/>
        <v>356.78642714570856</v>
      </c>
      <c r="AH670" s="12">
        <f t="shared" si="168"/>
        <v>4.285611677624283E-3</v>
      </c>
      <c r="AI670" s="12">
        <f t="shared" si="185"/>
        <v>92232.094988956815</v>
      </c>
      <c r="AJ670" s="42">
        <f t="shared" si="186"/>
        <v>-52.695195552400072</v>
      </c>
      <c r="AK670" s="11">
        <v>0</v>
      </c>
      <c r="AL670" s="9">
        <f t="shared" si="187"/>
        <v>-1080.7572018305202</v>
      </c>
      <c r="AM670" s="11">
        <f t="shared" si="169"/>
        <v>0</v>
      </c>
      <c r="AN670" s="9">
        <f t="shared" si="170"/>
        <v>50.306623722999923</v>
      </c>
      <c r="AO670" s="9"/>
      <c r="AP670" s="9">
        <f t="shared" si="188"/>
        <v>52.69666486979618</v>
      </c>
      <c r="AQ670" s="47">
        <f t="shared" si="189"/>
        <v>50.289940521260327</v>
      </c>
      <c r="AR670" s="15">
        <f t="shared" si="171"/>
        <v>0</v>
      </c>
      <c r="AS670" s="49"/>
      <c r="AT670" s="12">
        <f t="shared" si="172"/>
        <v>-2.2259629189770929E-3</v>
      </c>
      <c r="AU670" s="9">
        <f t="shared" si="173"/>
        <v>47.89989937446407</v>
      </c>
      <c r="AV670" s="9">
        <f t="shared" si="190"/>
        <v>45.509858227667813</v>
      </c>
      <c r="AW670" s="9">
        <f t="shared" si="191"/>
        <v>50.28994052126032</v>
      </c>
      <c r="AX670" s="16">
        <f t="shared" si="174"/>
        <v>47.89989937446407</v>
      </c>
      <c r="AY670" s="44">
        <f t="shared" si="192"/>
        <v>-2.2105327395862758E-3</v>
      </c>
      <c r="AZ670" s="49"/>
      <c r="BA670" s="12">
        <f t="shared" si="175"/>
        <v>-2.225962918977086E-3</v>
      </c>
      <c r="BB670" s="9">
        <f t="shared" si="176"/>
        <v>66.524977921866991</v>
      </c>
      <c r="BC670" s="9">
        <f t="shared" si="193"/>
        <v>64.134936775070742</v>
      </c>
      <c r="BD670" s="9">
        <f t="shared" si="194"/>
        <v>68.915019068663241</v>
      </c>
      <c r="BE670" s="16">
        <f t="shared" si="177"/>
        <v>66.524977921866991</v>
      </c>
      <c r="BF670" s="44">
        <f t="shared" si="195"/>
        <v>-2.2105327395862693E-3</v>
      </c>
      <c r="BG670" s="49"/>
      <c r="BH670" s="12">
        <f t="shared" si="178"/>
        <v>-2.225962918977086E-3</v>
      </c>
      <c r="BI670" s="9">
        <f t="shared" si="179"/>
        <v>67</v>
      </c>
      <c r="BJ670" s="9">
        <f t="shared" si="157"/>
        <v>64.60995885320375</v>
      </c>
      <c r="BK670" s="9"/>
      <c r="BL670" s="47">
        <f t="shared" si="184"/>
        <v>67</v>
      </c>
      <c r="BM670" s="44">
        <f t="shared" si="196"/>
        <v>-2.2105327395862693E-3</v>
      </c>
      <c r="BN670" s="11"/>
      <c r="BO670" s="9"/>
      <c r="BP670" s="11"/>
      <c r="BQ670" s="9"/>
      <c r="BR670" s="43"/>
      <c r="BS670" s="9"/>
      <c r="BT670" s="11"/>
    </row>
    <row r="671" spans="3:72" x14ac:dyDescent="0.2">
      <c r="C671" s="1">
        <v>80</v>
      </c>
      <c r="D671" s="1">
        <v>104.71</v>
      </c>
      <c r="E671" s="1">
        <v>-5103.8999999999996</v>
      </c>
      <c r="F671" s="2">
        <v>78</v>
      </c>
      <c r="G671" s="6">
        <v>3.3000000000000002E-2</v>
      </c>
      <c r="H671" s="2">
        <v>0.42199999999999999</v>
      </c>
      <c r="I671" s="2">
        <v>3500</v>
      </c>
      <c r="J671" s="3">
        <f t="shared" si="180"/>
        <v>58.333333333333336</v>
      </c>
      <c r="K671" s="3">
        <f t="shared" si="181"/>
        <v>366.52</v>
      </c>
      <c r="L671" s="1">
        <v>0.9</v>
      </c>
      <c r="M671" s="1">
        <v>0.76</v>
      </c>
      <c r="N671" s="1">
        <f t="shared" si="158"/>
        <v>0.68400000000000005</v>
      </c>
      <c r="O671" s="40">
        <f t="shared" si="159"/>
        <v>50.175438596491226</v>
      </c>
      <c r="P671" s="40">
        <f t="shared" si="182"/>
        <v>3808.3157894736842</v>
      </c>
      <c r="Q671" s="1">
        <v>11</v>
      </c>
      <c r="R671" s="1">
        <v>4</v>
      </c>
      <c r="S671" s="2">
        <v>2600</v>
      </c>
      <c r="T671" s="3">
        <f t="shared" si="160"/>
        <v>866.66666666666663</v>
      </c>
      <c r="U671" s="7">
        <v>0.20419999999999999</v>
      </c>
      <c r="V671" s="7">
        <f t="shared" si="183"/>
        <v>3.2749326455999997E-2</v>
      </c>
      <c r="W671" s="7">
        <f t="shared" si="161"/>
        <v>1.6693636134473333E-2</v>
      </c>
      <c r="X671" s="40">
        <f t="shared" si="162"/>
        <v>1081.2059482292843</v>
      </c>
      <c r="Y671" s="1">
        <v>0</v>
      </c>
      <c r="Z671" s="1">
        <v>78</v>
      </c>
      <c r="AA671" s="2">
        <v>67</v>
      </c>
      <c r="AB671" s="6">
        <f t="shared" si="163"/>
        <v>0.6511988748177826</v>
      </c>
      <c r="AC671" s="2">
        <v>347.36</v>
      </c>
      <c r="AD671" s="40">
        <f t="shared" si="164"/>
        <v>3367.0033670033663</v>
      </c>
      <c r="AE671" s="1">
        <f t="shared" si="165"/>
        <v>2.4950099800399199</v>
      </c>
      <c r="AF671" s="2">
        <f t="shared" si="166"/>
        <v>144</v>
      </c>
      <c r="AG671" s="9">
        <f t="shared" si="167"/>
        <v>359.28143712574848</v>
      </c>
      <c r="AH671" s="12">
        <f t="shared" si="168"/>
        <v>4.2559771483724942E-3</v>
      </c>
      <c r="AI671" s="12">
        <f t="shared" si="185"/>
        <v>92914.878356670262</v>
      </c>
      <c r="AJ671" s="42">
        <f t="shared" si="186"/>
        <v>-52.662079890324179</v>
      </c>
      <c r="AK671" s="11">
        <v>0</v>
      </c>
      <c r="AL671" s="9">
        <f t="shared" si="187"/>
        <v>-1080.7603048620783</v>
      </c>
      <c r="AM671" s="11">
        <f t="shared" si="169"/>
        <v>0</v>
      </c>
      <c r="AN671" s="9">
        <f t="shared" si="170"/>
        <v>50.289940521260327</v>
      </c>
      <c r="AO671" s="9"/>
      <c r="AP671" s="9">
        <f t="shared" si="188"/>
        <v>52.663528957643173</v>
      </c>
      <c r="AQ671" s="47">
        <f t="shared" si="189"/>
        <v>50.273487810846916</v>
      </c>
      <c r="AR671" s="15">
        <f t="shared" si="171"/>
        <v>0</v>
      </c>
      <c r="AS671" s="49"/>
      <c r="AT671" s="12">
        <f t="shared" si="172"/>
        <v>-2.2105327395862758E-3</v>
      </c>
      <c r="AU671" s="9">
        <f t="shared" si="173"/>
        <v>47.89989937446407</v>
      </c>
      <c r="AV671" s="9">
        <f t="shared" si="190"/>
        <v>45.526310938081224</v>
      </c>
      <c r="AW671" s="9">
        <f t="shared" si="191"/>
        <v>50.273487810846909</v>
      </c>
      <c r="AX671" s="16">
        <f t="shared" si="174"/>
        <v>47.89989937446407</v>
      </c>
      <c r="AY671" s="44">
        <f t="shared" si="192"/>
        <v>-2.1953157400494568E-3</v>
      </c>
      <c r="AZ671" s="49"/>
      <c r="BA671" s="12">
        <f t="shared" si="175"/>
        <v>-2.2105327395862693E-3</v>
      </c>
      <c r="BB671" s="9">
        <f t="shared" si="176"/>
        <v>66.524977921866991</v>
      </c>
      <c r="BC671" s="9">
        <f t="shared" si="193"/>
        <v>64.151389485484145</v>
      </c>
      <c r="BD671" s="9">
        <f t="shared" si="194"/>
        <v>68.898566358249838</v>
      </c>
      <c r="BE671" s="16">
        <f t="shared" si="177"/>
        <v>66.524977921866991</v>
      </c>
      <c r="BF671" s="44">
        <f t="shared" si="195"/>
        <v>-2.1953157400494568E-3</v>
      </c>
      <c r="BG671" s="49"/>
      <c r="BH671" s="12">
        <f t="shared" si="178"/>
        <v>-2.2105327395862693E-3</v>
      </c>
      <c r="BI671" s="9">
        <f t="shared" si="179"/>
        <v>67</v>
      </c>
      <c r="BJ671" s="9">
        <f t="shared" si="157"/>
        <v>64.626411563617154</v>
      </c>
      <c r="BK671" s="9"/>
      <c r="BL671" s="47">
        <f t="shared" si="184"/>
        <v>67</v>
      </c>
      <c r="BM671" s="44">
        <f t="shared" si="196"/>
        <v>-2.1953157400494568E-3</v>
      </c>
      <c r="BN671" s="11"/>
      <c r="BO671" s="9"/>
      <c r="BP671" s="11"/>
      <c r="BQ671" s="9"/>
      <c r="BR671" s="43"/>
      <c r="BS671" s="9"/>
      <c r="BT671" s="11"/>
    </row>
    <row r="672" spans="3:72" x14ac:dyDescent="0.2">
      <c r="C672" s="1">
        <v>80</v>
      </c>
      <c r="D672" s="1">
        <v>104.71</v>
      </c>
      <c r="E672" s="1">
        <v>-5103.8999999999996</v>
      </c>
      <c r="F672" s="2">
        <v>78</v>
      </c>
      <c r="G672" s="6">
        <v>3.3000000000000002E-2</v>
      </c>
      <c r="H672" s="2">
        <v>0.42199999999999999</v>
      </c>
      <c r="I672" s="2">
        <v>3500</v>
      </c>
      <c r="J672" s="3">
        <f t="shared" si="180"/>
        <v>58.333333333333336</v>
      </c>
      <c r="K672" s="3">
        <f t="shared" si="181"/>
        <v>366.52</v>
      </c>
      <c r="L672" s="1">
        <v>0.9</v>
      </c>
      <c r="M672" s="1">
        <v>0.76</v>
      </c>
      <c r="N672" s="1">
        <f t="shared" si="158"/>
        <v>0.68400000000000005</v>
      </c>
      <c r="O672" s="40">
        <f t="shared" si="159"/>
        <v>50.175438596491226</v>
      </c>
      <c r="P672" s="40">
        <f t="shared" si="182"/>
        <v>3808.3157894736842</v>
      </c>
      <c r="Q672" s="1">
        <v>11</v>
      </c>
      <c r="R672" s="1">
        <v>4</v>
      </c>
      <c r="S672" s="2">
        <v>2600</v>
      </c>
      <c r="T672" s="3">
        <f t="shared" si="160"/>
        <v>866.66666666666663</v>
      </c>
      <c r="U672" s="7">
        <v>0.20419999999999999</v>
      </c>
      <c r="V672" s="7">
        <f t="shared" si="183"/>
        <v>3.2749326455999997E-2</v>
      </c>
      <c r="W672" s="7">
        <f t="shared" si="161"/>
        <v>1.6693636134473333E-2</v>
      </c>
      <c r="X672" s="40">
        <f t="shared" si="162"/>
        <v>1081.2059482292843</v>
      </c>
      <c r="Y672" s="1">
        <v>0</v>
      </c>
      <c r="Z672" s="1">
        <v>78</v>
      </c>
      <c r="AA672" s="2">
        <v>67</v>
      </c>
      <c r="AB672" s="6">
        <f t="shared" si="163"/>
        <v>0.6511988748177826</v>
      </c>
      <c r="AC672" s="2">
        <v>347.36</v>
      </c>
      <c r="AD672" s="40">
        <f t="shared" si="164"/>
        <v>3367.0033670033663</v>
      </c>
      <c r="AE672" s="1">
        <f t="shared" si="165"/>
        <v>2.4950099800399199</v>
      </c>
      <c r="AF672" s="2">
        <f t="shared" si="166"/>
        <v>145</v>
      </c>
      <c r="AG672" s="9">
        <f t="shared" si="167"/>
        <v>361.77644710578841</v>
      </c>
      <c r="AH672" s="12">
        <f t="shared" si="168"/>
        <v>4.226749643555407E-3</v>
      </c>
      <c r="AI672" s="12">
        <f t="shared" si="185"/>
        <v>93588.263939915923</v>
      </c>
      <c r="AJ672" s="42">
        <f t="shared" si="186"/>
        <v>-52.629420040493464</v>
      </c>
      <c r="AK672" s="11">
        <v>0</v>
      </c>
      <c r="AL672" s="9">
        <f t="shared" si="187"/>
        <v>-1080.7633652741076</v>
      </c>
      <c r="AM672" s="11">
        <f t="shared" si="169"/>
        <v>0</v>
      </c>
      <c r="AN672" s="9">
        <f t="shared" si="170"/>
        <v>50.273487810846916</v>
      </c>
      <c r="AO672" s="9"/>
      <c r="AP672" s="9">
        <f t="shared" si="188"/>
        <v>52.630849273497411</v>
      </c>
      <c r="AQ672" s="47">
        <f t="shared" si="189"/>
        <v>50.257260837114565</v>
      </c>
      <c r="AR672" s="15">
        <f t="shared" si="171"/>
        <v>0</v>
      </c>
      <c r="AS672" s="49"/>
      <c r="AT672" s="12">
        <f t="shared" si="172"/>
        <v>-2.1953157400494568E-3</v>
      </c>
      <c r="AU672" s="9">
        <f t="shared" si="173"/>
        <v>47.89989937446407</v>
      </c>
      <c r="AV672" s="9">
        <f t="shared" si="190"/>
        <v>45.542537911813575</v>
      </c>
      <c r="AW672" s="9">
        <f t="shared" si="191"/>
        <v>50.257260837114565</v>
      </c>
      <c r="AX672" s="16">
        <f t="shared" si="174"/>
        <v>47.89989937446407</v>
      </c>
      <c r="AY672" s="44">
        <f t="shared" si="192"/>
        <v>-2.1803075228278199E-3</v>
      </c>
      <c r="AZ672" s="49"/>
      <c r="BA672" s="12">
        <f t="shared" si="175"/>
        <v>-2.1953157400494568E-3</v>
      </c>
      <c r="BB672" s="9">
        <f t="shared" si="176"/>
        <v>66.524977921866991</v>
      </c>
      <c r="BC672" s="9">
        <f t="shared" si="193"/>
        <v>64.167616459216504</v>
      </c>
      <c r="BD672" s="9">
        <f t="shared" si="194"/>
        <v>68.882339384517479</v>
      </c>
      <c r="BE672" s="16">
        <f t="shared" si="177"/>
        <v>66.524977921866991</v>
      </c>
      <c r="BF672" s="44">
        <f t="shared" si="195"/>
        <v>-2.180307522827813E-3</v>
      </c>
      <c r="BG672" s="49"/>
      <c r="BH672" s="12">
        <f t="shared" si="178"/>
        <v>-2.1953157400494568E-3</v>
      </c>
      <c r="BI672" s="9">
        <f t="shared" si="179"/>
        <v>67</v>
      </c>
      <c r="BJ672" s="9">
        <f t="shared" si="157"/>
        <v>64.642638537349512</v>
      </c>
      <c r="BK672" s="9"/>
      <c r="BL672" s="47">
        <f t="shared" si="184"/>
        <v>67</v>
      </c>
      <c r="BM672" s="44">
        <f t="shared" si="196"/>
        <v>-2.180307522827813E-3</v>
      </c>
      <c r="BN672" s="11"/>
      <c r="BO672" s="9"/>
      <c r="BP672" s="11"/>
      <c r="BQ672" s="9"/>
      <c r="BR672" s="43"/>
      <c r="BS672" s="9"/>
      <c r="BT672" s="11"/>
    </row>
    <row r="673" spans="3:72" x14ac:dyDescent="0.2">
      <c r="C673" s="1">
        <v>80</v>
      </c>
      <c r="D673" s="1">
        <v>104.71</v>
      </c>
      <c r="E673" s="1">
        <v>-5103.8999999999996</v>
      </c>
      <c r="F673" s="2">
        <v>78</v>
      </c>
      <c r="G673" s="6">
        <v>3.3000000000000002E-2</v>
      </c>
      <c r="H673" s="2">
        <v>0.42199999999999999</v>
      </c>
      <c r="I673" s="2">
        <v>3500</v>
      </c>
      <c r="J673" s="3">
        <f t="shared" si="180"/>
        <v>58.333333333333336</v>
      </c>
      <c r="K673" s="3">
        <f t="shared" si="181"/>
        <v>366.52</v>
      </c>
      <c r="L673" s="1">
        <v>0.9</v>
      </c>
      <c r="M673" s="1">
        <v>0.76</v>
      </c>
      <c r="N673" s="1">
        <f t="shared" si="158"/>
        <v>0.68400000000000005</v>
      </c>
      <c r="O673" s="40">
        <f t="shared" si="159"/>
        <v>50.175438596491226</v>
      </c>
      <c r="P673" s="40">
        <f t="shared" si="182"/>
        <v>3808.3157894736842</v>
      </c>
      <c r="Q673" s="1">
        <v>11</v>
      </c>
      <c r="R673" s="1">
        <v>4</v>
      </c>
      <c r="S673" s="2">
        <v>2600</v>
      </c>
      <c r="T673" s="3">
        <f t="shared" si="160"/>
        <v>866.66666666666663</v>
      </c>
      <c r="U673" s="7">
        <v>0.20419999999999999</v>
      </c>
      <c r="V673" s="7">
        <f t="shared" si="183"/>
        <v>3.2749326455999997E-2</v>
      </c>
      <c r="W673" s="7">
        <f t="shared" si="161"/>
        <v>1.6693636134473333E-2</v>
      </c>
      <c r="X673" s="40">
        <f t="shared" si="162"/>
        <v>1081.2059482292843</v>
      </c>
      <c r="Y673" s="1">
        <v>0</v>
      </c>
      <c r="Z673" s="1">
        <v>78</v>
      </c>
      <c r="AA673" s="2">
        <v>67</v>
      </c>
      <c r="AB673" s="6">
        <f t="shared" si="163"/>
        <v>0.6511988748177826</v>
      </c>
      <c r="AC673" s="2">
        <v>347.36</v>
      </c>
      <c r="AD673" s="40">
        <f t="shared" si="164"/>
        <v>3367.0033670033663</v>
      </c>
      <c r="AE673" s="1">
        <f t="shared" si="165"/>
        <v>2.4950099800399199</v>
      </c>
      <c r="AF673" s="2">
        <f t="shared" si="166"/>
        <v>146</v>
      </c>
      <c r="AG673" s="9">
        <f t="shared" si="167"/>
        <v>364.27145708582833</v>
      </c>
      <c r="AH673" s="12">
        <f t="shared" si="168"/>
        <v>4.1979208347666169E-3</v>
      </c>
      <c r="AI673" s="12">
        <f t="shared" si="185"/>
        <v>94252.444873927394</v>
      </c>
      <c r="AJ673" s="42">
        <f t="shared" si="186"/>
        <v>-52.597206635021962</v>
      </c>
      <c r="AK673" s="11">
        <v>0</v>
      </c>
      <c r="AL673" s="9">
        <f t="shared" si="187"/>
        <v>-1080.766383938676</v>
      </c>
      <c r="AM673" s="11">
        <f t="shared" si="169"/>
        <v>0</v>
      </c>
      <c r="AN673" s="9">
        <f t="shared" si="170"/>
        <v>50.257260837114565</v>
      </c>
      <c r="AO673" s="9"/>
      <c r="AP673" s="9">
        <f t="shared" si="188"/>
        <v>52.598616438168762</v>
      </c>
      <c r="AQ673" s="47">
        <f t="shared" si="189"/>
        <v>50.241254975518267</v>
      </c>
      <c r="AR673" s="15">
        <f t="shared" si="171"/>
        <v>0</v>
      </c>
      <c r="AS673" s="49"/>
      <c r="AT673" s="12">
        <f t="shared" si="172"/>
        <v>-2.1803075228278199E-3</v>
      </c>
      <c r="AU673" s="9">
        <f t="shared" si="173"/>
        <v>47.89989937446407</v>
      </c>
      <c r="AV673" s="9">
        <f t="shared" si="190"/>
        <v>45.558543773409866</v>
      </c>
      <c r="AW673" s="9">
        <f t="shared" si="191"/>
        <v>50.24125497551826</v>
      </c>
      <c r="AX673" s="16">
        <f t="shared" si="174"/>
        <v>47.899899374464063</v>
      </c>
      <c r="AY673" s="44">
        <f t="shared" si="192"/>
        <v>-2.1655038107112603E-3</v>
      </c>
      <c r="AZ673" s="49"/>
      <c r="BA673" s="12">
        <f t="shared" si="175"/>
        <v>-2.180307522827813E-3</v>
      </c>
      <c r="BB673" s="9">
        <f t="shared" si="176"/>
        <v>66.524977921866991</v>
      </c>
      <c r="BC673" s="9">
        <f t="shared" si="193"/>
        <v>64.183622320812802</v>
      </c>
      <c r="BD673" s="9">
        <f t="shared" si="194"/>
        <v>68.866333522921181</v>
      </c>
      <c r="BE673" s="16">
        <f t="shared" si="177"/>
        <v>66.524977921866991</v>
      </c>
      <c r="BF673" s="44">
        <f t="shared" si="195"/>
        <v>-2.1655038107112538E-3</v>
      </c>
      <c r="BG673" s="49"/>
      <c r="BH673" s="12">
        <f t="shared" si="178"/>
        <v>-2.180307522827813E-3</v>
      </c>
      <c r="BI673" s="9">
        <f t="shared" si="179"/>
        <v>67</v>
      </c>
      <c r="BJ673" s="9">
        <f t="shared" si="157"/>
        <v>64.65864439894581</v>
      </c>
      <c r="BK673" s="9"/>
      <c r="BL673" s="47">
        <f t="shared" si="184"/>
        <v>67</v>
      </c>
      <c r="BM673" s="44">
        <f t="shared" si="196"/>
        <v>-2.1655038107112538E-3</v>
      </c>
      <c r="BN673" s="11"/>
      <c r="BO673" s="9"/>
      <c r="BP673" s="11"/>
      <c r="BQ673" s="9"/>
      <c r="BR673" s="43"/>
      <c r="BS673" s="9"/>
      <c r="BT673" s="11"/>
    </row>
    <row r="674" spans="3:72" x14ac:dyDescent="0.2">
      <c r="C674" s="1">
        <v>80</v>
      </c>
      <c r="D674" s="1">
        <v>104.71</v>
      </c>
      <c r="E674" s="1">
        <v>-5103.8999999999996</v>
      </c>
      <c r="F674" s="2">
        <v>78</v>
      </c>
      <c r="G674" s="6">
        <v>3.3000000000000002E-2</v>
      </c>
      <c r="H674" s="2">
        <v>0.42199999999999999</v>
      </c>
      <c r="I674" s="2">
        <v>3500</v>
      </c>
      <c r="J674" s="3">
        <f t="shared" si="180"/>
        <v>58.333333333333336</v>
      </c>
      <c r="K674" s="3">
        <f t="shared" si="181"/>
        <v>366.52</v>
      </c>
      <c r="L674" s="1">
        <v>0.9</v>
      </c>
      <c r="M674" s="1">
        <v>0.76</v>
      </c>
      <c r="N674" s="1">
        <f t="shared" si="158"/>
        <v>0.68400000000000005</v>
      </c>
      <c r="O674" s="40">
        <f t="shared" si="159"/>
        <v>50.175438596491226</v>
      </c>
      <c r="P674" s="40">
        <f t="shared" si="182"/>
        <v>3808.3157894736842</v>
      </c>
      <c r="Q674" s="1">
        <v>11</v>
      </c>
      <c r="R674" s="1">
        <v>4</v>
      </c>
      <c r="S674" s="2">
        <v>2600</v>
      </c>
      <c r="T674" s="3">
        <f t="shared" si="160"/>
        <v>866.66666666666663</v>
      </c>
      <c r="U674" s="7">
        <v>0.20419999999999999</v>
      </c>
      <c r="V674" s="7">
        <f t="shared" si="183"/>
        <v>3.2749326455999997E-2</v>
      </c>
      <c r="W674" s="7">
        <f t="shared" si="161"/>
        <v>1.6693636134473333E-2</v>
      </c>
      <c r="X674" s="40">
        <f t="shared" si="162"/>
        <v>1081.2059482292843</v>
      </c>
      <c r="Y674" s="1">
        <v>0</v>
      </c>
      <c r="Z674" s="1">
        <v>78</v>
      </c>
      <c r="AA674" s="2">
        <v>67</v>
      </c>
      <c r="AB674" s="6">
        <f t="shared" si="163"/>
        <v>0.6511988748177826</v>
      </c>
      <c r="AC674" s="2">
        <v>347.36</v>
      </c>
      <c r="AD674" s="40">
        <f t="shared" si="164"/>
        <v>3367.0033670033663</v>
      </c>
      <c r="AE674" s="1">
        <f t="shared" si="165"/>
        <v>2.4950099800399199</v>
      </c>
      <c r="AF674" s="2">
        <f t="shared" si="166"/>
        <v>147</v>
      </c>
      <c r="AG674" s="9">
        <f t="shared" si="167"/>
        <v>366.76646706586826</v>
      </c>
      <c r="AH674" s="12">
        <f t="shared" si="168"/>
        <v>4.1694826192781205E-3</v>
      </c>
      <c r="AI674" s="12">
        <f t="shared" si="185"/>
        <v>94907.60902888584</v>
      </c>
      <c r="AJ674" s="42">
        <f t="shared" si="186"/>
        <v>-52.565430561416811</v>
      </c>
      <c r="AK674" s="11">
        <v>0</v>
      </c>
      <c r="AL674" s="9">
        <f t="shared" si="187"/>
        <v>-1080.7693617042198</v>
      </c>
      <c r="AM674" s="11">
        <f t="shared" si="169"/>
        <v>0</v>
      </c>
      <c r="AN674" s="9">
        <f t="shared" si="170"/>
        <v>50.241254975518267</v>
      </c>
      <c r="AO674" s="9"/>
      <c r="AP674" s="9">
        <f t="shared" si="188"/>
        <v>52.566821328241808</v>
      </c>
      <c r="AQ674" s="47">
        <f t="shared" si="189"/>
        <v>50.225465727187604</v>
      </c>
      <c r="AR674" s="15">
        <f t="shared" si="171"/>
        <v>0</v>
      </c>
      <c r="AS674" s="49"/>
      <c r="AT674" s="12">
        <f t="shared" si="172"/>
        <v>-2.1655038107112603E-3</v>
      </c>
      <c r="AU674" s="9">
        <f t="shared" si="173"/>
        <v>47.899899374464063</v>
      </c>
      <c r="AV674" s="9">
        <f t="shared" si="190"/>
        <v>45.574333021740522</v>
      </c>
      <c r="AW674" s="9">
        <f t="shared" si="191"/>
        <v>50.225465727187597</v>
      </c>
      <c r="AX674" s="16">
        <f t="shared" si="174"/>
        <v>47.899899374464056</v>
      </c>
      <c r="AY674" s="44">
        <f t="shared" si="192"/>
        <v>-2.1509004427252435E-3</v>
      </c>
      <c r="AZ674" s="49"/>
      <c r="BA674" s="12">
        <f t="shared" si="175"/>
        <v>-2.1655038107112538E-3</v>
      </c>
      <c r="BB674" s="9">
        <f t="shared" si="176"/>
        <v>66.524977921866991</v>
      </c>
      <c r="BC674" s="9">
        <f t="shared" si="193"/>
        <v>64.199411569143464</v>
      </c>
      <c r="BD674" s="9">
        <f t="shared" si="194"/>
        <v>68.850544274590519</v>
      </c>
      <c r="BE674" s="16">
        <f t="shared" si="177"/>
        <v>66.524977921866991</v>
      </c>
      <c r="BF674" s="44">
        <f t="shared" si="195"/>
        <v>-2.1509004427252365E-3</v>
      </c>
      <c r="BG674" s="49"/>
      <c r="BH674" s="12">
        <f t="shared" si="178"/>
        <v>-2.1655038107112538E-3</v>
      </c>
      <c r="BI674" s="9">
        <f t="shared" si="179"/>
        <v>67</v>
      </c>
      <c r="BJ674" s="9">
        <f t="shared" si="157"/>
        <v>64.674433647276473</v>
      </c>
      <c r="BK674" s="9"/>
      <c r="BL674" s="47">
        <f t="shared" si="184"/>
        <v>67</v>
      </c>
      <c r="BM674" s="44">
        <f t="shared" si="196"/>
        <v>-2.1509004427252365E-3</v>
      </c>
      <c r="BN674" s="11"/>
      <c r="BO674" s="9"/>
      <c r="BP674" s="11"/>
      <c r="BQ674" s="9"/>
      <c r="BR674" s="43"/>
      <c r="BS674" s="9"/>
      <c r="BT674" s="11"/>
    </row>
    <row r="675" spans="3:72" x14ac:dyDescent="0.2">
      <c r="C675" s="1">
        <v>80</v>
      </c>
      <c r="D675" s="1">
        <v>104.71</v>
      </c>
      <c r="E675" s="1">
        <v>-5103.8999999999996</v>
      </c>
      <c r="F675" s="2">
        <v>78</v>
      </c>
      <c r="G675" s="6">
        <v>3.3000000000000002E-2</v>
      </c>
      <c r="H675" s="2">
        <v>0.42199999999999999</v>
      </c>
      <c r="I675" s="2">
        <v>3500</v>
      </c>
      <c r="J675" s="3">
        <f t="shared" si="180"/>
        <v>58.333333333333336</v>
      </c>
      <c r="K675" s="3">
        <f t="shared" si="181"/>
        <v>366.52</v>
      </c>
      <c r="L675" s="1">
        <v>0.9</v>
      </c>
      <c r="M675" s="1">
        <v>0.76</v>
      </c>
      <c r="N675" s="1">
        <f t="shared" si="158"/>
        <v>0.68400000000000005</v>
      </c>
      <c r="O675" s="40">
        <f t="shared" si="159"/>
        <v>50.175438596491226</v>
      </c>
      <c r="P675" s="40">
        <f t="shared" si="182"/>
        <v>3808.3157894736842</v>
      </c>
      <c r="Q675" s="1">
        <v>11</v>
      </c>
      <c r="R675" s="1">
        <v>4</v>
      </c>
      <c r="S675" s="2">
        <v>2600</v>
      </c>
      <c r="T675" s="3">
        <f t="shared" si="160"/>
        <v>866.66666666666663</v>
      </c>
      <c r="U675" s="7">
        <v>0.20419999999999999</v>
      </c>
      <c r="V675" s="7">
        <f t="shared" si="183"/>
        <v>3.2749326455999997E-2</v>
      </c>
      <c r="W675" s="7">
        <f t="shared" si="161"/>
        <v>1.6693636134473333E-2</v>
      </c>
      <c r="X675" s="40">
        <f t="shared" si="162"/>
        <v>1081.2059482292843</v>
      </c>
      <c r="Y675" s="1">
        <v>0</v>
      </c>
      <c r="Z675" s="1">
        <v>78</v>
      </c>
      <c r="AA675" s="2">
        <v>67</v>
      </c>
      <c r="AB675" s="6">
        <f t="shared" si="163"/>
        <v>0.6511988748177826</v>
      </c>
      <c r="AC675" s="2">
        <v>347.36</v>
      </c>
      <c r="AD675" s="40">
        <f t="shared" si="164"/>
        <v>3367.0033670033663</v>
      </c>
      <c r="AE675" s="1">
        <f t="shared" si="165"/>
        <v>2.4950099800399199</v>
      </c>
      <c r="AF675" s="2">
        <f t="shared" si="166"/>
        <v>148</v>
      </c>
      <c r="AG675" s="9">
        <f t="shared" si="167"/>
        <v>369.26147704590812</v>
      </c>
      <c r="AH675" s="12">
        <f t="shared" si="168"/>
        <v>4.1414271124476229E-3</v>
      </c>
      <c r="AI675" s="12">
        <f t="shared" si="185"/>
        <v>95553.939188359538</v>
      </c>
      <c r="AJ675" s="42">
        <f t="shared" si="186"/>
        <v>-52.53408295392213</v>
      </c>
      <c r="AK675" s="11">
        <v>0</v>
      </c>
      <c r="AL675" s="9">
        <f t="shared" si="187"/>
        <v>-1080.77229939634</v>
      </c>
      <c r="AM675" s="11">
        <f t="shared" si="169"/>
        <v>0</v>
      </c>
      <c r="AN675" s="9">
        <f t="shared" si="170"/>
        <v>50.225465727187604</v>
      </c>
      <c r="AO675" s="9"/>
      <c r="AP675" s="9">
        <f t="shared" si="188"/>
        <v>52.535455067404349</v>
      </c>
      <c r="AQ675" s="47">
        <f t="shared" si="189"/>
        <v>50.209888714680801</v>
      </c>
      <c r="AR675" s="15">
        <f t="shared" si="171"/>
        <v>0</v>
      </c>
      <c r="AS675" s="49"/>
      <c r="AT675" s="12">
        <f t="shared" si="172"/>
        <v>-2.1509004427252435E-3</v>
      </c>
      <c r="AU675" s="9">
        <f t="shared" si="173"/>
        <v>47.899899374464056</v>
      </c>
      <c r="AV675" s="9">
        <f t="shared" si="190"/>
        <v>45.58991003424731</v>
      </c>
      <c r="AW675" s="9">
        <f t="shared" si="191"/>
        <v>50.209888714680794</v>
      </c>
      <c r="AX675" s="16">
        <f t="shared" si="174"/>
        <v>47.899899374464056</v>
      </c>
      <c r="AY675" s="44">
        <f t="shared" si="192"/>
        <v>-2.1364933702037688E-3</v>
      </c>
      <c r="AZ675" s="49"/>
      <c r="BA675" s="12">
        <f t="shared" si="175"/>
        <v>-2.1509004427252365E-3</v>
      </c>
      <c r="BB675" s="9">
        <f t="shared" si="176"/>
        <v>66.524977921866991</v>
      </c>
      <c r="BC675" s="9">
        <f t="shared" si="193"/>
        <v>64.214988581650246</v>
      </c>
      <c r="BD675" s="9">
        <f t="shared" si="194"/>
        <v>68.834967262083737</v>
      </c>
      <c r="BE675" s="16">
        <f t="shared" si="177"/>
        <v>66.524977921866991</v>
      </c>
      <c r="BF675" s="44">
        <f t="shared" si="195"/>
        <v>-2.1364933702037688E-3</v>
      </c>
      <c r="BG675" s="49"/>
      <c r="BH675" s="12">
        <f t="shared" si="178"/>
        <v>-2.1509004427252365E-3</v>
      </c>
      <c r="BI675" s="9">
        <f t="shared" si="179"/>
        <v>67</v>
      </c>
      <c r="BJ675" s="9">
        <f t="shared" si="157"/>
        <v>64.690010659783255</v>
      </c>
      <c r="BK675" s="9"/>
      <c r="BL675" s="47">
        <f t="shared" si="184"/>
        <v>67</v>
      </c>
      <c r="BM675" s="44">
        <f t="shared" si="196"/>
        <v>-2.1364933702037688E-3</v>
      </c>
      <c r="BN675" s="11"/>
      <c r="BO675" s="9"/>
      <c r="BP675" s="11"/>
      <c r="BQ675" s="9"/>
      <c r="BR675" s="43"/>
      <c r="BS675" s="9"/>
      <c r="BT675" s="11"/>
    </row>
    <row r="676" spans="3:72" x14ac:dyDescent="0.2">
      <c r="C676" s="1">
        <v>80</v>
      </c>
      <c r="D676" s="1">
        <v>104.71</v>
      </c>
      <c r="E676" s="1">
        <v>-5103.8999999999996</v>
      </c>
      <c r="F676" s="2">
        <v>78</v>
      </c>
      <c r="G676" s="6">
        <v>3.3000000000000002E-2</v>
      </c>
      <c r="H676" s="2">
        <v>0.42199999999999999</v>
      </c>
      <c r="I676" s="2">
        <v>3500</v>
      </c>
      <c r="J676" s="3">
        <f t="shared" si="180"/>
        <v>58.333333333333336</v>
      </c>
      <c r="K676" s="3">
        <f t="shared" si="181"/>
        <v>366.52</v>
      </c>
      <c r="L676" s="1">
        <v>0.9</v>
      </c>
      <c r="M676" s="1">
        <v>0.76</v>
      </c>
      <c r="N676" s="1">
        <f t="shared" si="158"/>
        <v>0.68400000000000005</v>
      </c>
      <c r="O676" s="40">
        <f t="shared" si="159"/>
        <v>50.175438596491226</v>
      </c>
      <c r="P676" s="40">
        <f t="shared" si="182"/>
        <v>3808.3157894736842</v>
      </c>
      <c r="Q676" s="1">
        <v>11</v>
      </c>
      <c r="R676" s="1">
        <v>4</v>
      </c>
      <c r="S676" s="2">
        <v>2600</v>
      </c>
      <c r="T676" s="3">
        <f t="shared" si="160"/>
        <v>866.66666666666663</v>
      </c>
      <c r="U676" s="7">
        <v>0.20419999999999999</v>
      </c>
      <c r="V676" s="7">
        <f t="shared" si="183"/>
        <v>3.2749326455999997E-2</v>
      </c>
      <c r="W676" s="7">
        <f t="shared" si="161"/>
        <v>1.6693636134473333E-2</v>
      </c>
      <c r="X676" s="40">
        <f t="shared" si="162"/>
        <v>1081.2059482292843</v>
      </c>
      <c r="Y676" s="1">
        <v>0</v>
      </c>
      <c r="Z676" s="1">
        <v>78</v>
      </c>
      <c r="AA676" s="2">
        <v>67</v>
      </c>
      <c r="AB676" s="6">
        <f t="shared" si="163"/>
        <v>0.6511988748177826</v>
      </c>
      <c r="AC676" s="2">
        <v>347.36</v>
      </c>
      <c r="AD676" s="40">
        <f t="shared" si="164"/>
        <v>3367.0033670033663</v>
      </c>
      <c r="AE676" s="1">
        <f t="shared" si="165"/>
        <v>2.4950099800399199</v>
      </c>
      <c r="AF676" s="2">
        <f t="shared" si="166"/>
        <v>149</v>
      </c>
      <c r="AG676" s="9">
        <f t="shared" si="167"/>
        <v>371.75648702594805</v>
      </c>
      <c r="AH676" s="12">
        <f t="shared" si="168"/>
        <v>4.1137466404303265E-3</v>
      </c>
      <c r="AI676" s="12">
        <f t="shared" si="185"/>
        <v>96191.613220523344</v>
      </c>
      <c r="AJ676" s="42">
        <f t="shared" si="186"/>
        <v>-52.503155185213025</v>
      </c>
      <c r="AK676" s="11">
        <v>0</v>
      </c>
      <c r="AL676" s="9">
        <f t="shared" si="187"/>
        <v>-1080.7751978185649</v>
      </c>
      <c r="AM676" s="11">
        <f t="shared" si="169"/>
        <v>0</v>
      </c>
      <c r="AN676" s="9">
        <f t="shared" si="170"/>
        <v>50.209888714680801</v>
      </c>
      <c r="AO676" s="9"/>
      <c r="AP676" s="9">
        <f t="shared" si="188"/>
        <v>52.504509018126754</v>
      </c>
      <c r="AQ676" s="47">
        <f t="shared" si="189"/>
        <v>50.194519677910009</v>
      </c>
      <c r="AR676" s="15">
        <f t="shared" si="171"/>
        <v>0</v>
      </c>
      <c r="AS676" s="49"/>
      <c r="AT676" s="12">
        <f t="shared" si="172"/>
        <v>-2.1364933702037688E-3</v>
      </c>
      <c r="AU676" s="9">
        <f t="shared" si="173"/>
        <v>47.899899374464056</v>
      </c>
      <c r="AV676" s="9">
        <f t="shared" si="190"/>
        <v>45.605279071018103</v>
      </c>
      <c r="AW676" s="9">
        <f t="shared" si="191"/>
        <v>50.194519677910009</v>
      </c>
      <c r="AX676" s="16">
        <f t="shared" si="174"/>
        <v>47.899899374464056</v>
      </c>
      <c r="AY676" s="44">
        <f t="shared" si="192"/>
        <v>-2.1222786530206432E-3</v>
      </c>
      <c r="AZ676" s="49"/>
      <c r="BA676" s="12">
        <f t="shared" si="175"/>
        <v>-2.1364933702037688E-3</v>
      </c>
      <c r="BB676" s="9">
        <f t="shared" si="176"/>
        <v>66.524977921866991</v>
      </c>
      <c r="BC676" s="9">
        <f t="shared" si="193"/>
        <v>64.230357618421039</v>
      </c>
      <c r="BD676" s="9">
        <f t="shared" si="194"/>
        <v>68.819598225312944</v>
      </c>
      <c r="BE676" s="16">
        <f t="shared" si="177"/>
        <v>66.524977921866991</v>
      </c>
      <c r="BF676" s="44">
        <f t="shared" si="195"/>
        <v>-2.1222786530206432E-3</v>
      </c>
      <c r="BG676" s="49"/>
      <c r="BH676" s="12">
        <f t="shared" si="178"/>
        <v>-2.1364933702037688E-3</v>
      </c>
      <c r="BI676" s="9">
        <f t="shared" si="179"/>
        <v>67</v>
      </c>
      <c r="BJ676" s="9">
        <f t="shared" si="157"/>
        <v>64.705379696554047</v>
      </c>
      <c r="BK676" s="9"/>
      <c r="BL676" s="47">
        <f t="shared" si="184"/>
        <v>67</v>
      </c>
      <c r="BM676" s="44">
        <f t="shared" si="196"/>
        <v>-2.1222786530206432E-3</v>
      </c>
      <c r="BN676" s="11"/>
      <c r="BO676" s="9"/>
      <c r="BP676" s="11"/>
      <c r="BQ676" s="9"/>
      <c r="BR676" s="43"/>
      <c r="BS676" s="9"/>
      <c r="BT676" s="11"/>
    </row>
    <row r="677" spans="3:72" x14ac:dyDescent="0.2">
      <c r="C677" s="1">
        <v>80</v>
      </c>
      <c r="D677" s="1">
        <v>104.71</v>
      </c>
      <c r="E677" s="1">
        <v>-5103.8999999999996</v>
      </c>
      <c r="F677" s="2">
        <v>78</v>
      </c>
      <c r="G677" s="6">
        <v>3.3000000000000002E-2</v>
      </c>
      <c r="H677" s="2">
        <v>0.42199999999999999</v>
      </c>
      <c r="I677" s="2">
        <v>3500</v>
      </c>
      <c r="J677" s="3">
        <f t="shared" si="180"/>
        <v>58.333333333333336</v>
      </c>
      <c r="K677" s="3">
        <f t="shared" si="181"/>
        <v>366.52</v>
      </c>
      <c r="L677" s="1">
        <v>0.9</v>
      </c>
      <c r="M677" s="1">
        <v>0.76</v>
      </c>
      <c r="N677" s="1">
        <f t="shared" si="158"/>
        <v>0.68400000000000005</v>
      </c>
      <c r="O677" s="40">
        <f t="shared" si="159"/>
        <v>50.175438596491226</v>
      </c>
      <c r="P677" s="40">
        <f t="shared" si="182"/>
        <v>3808.3157894736842</v>
      </c>
      <c r="Q677" s="1">
        <v>11</v>
      </c>
      <c r="R677" s="1">
        <v>4</v>
      </c>
      <c r="S677" s="2">
        <v>2600</v>
      </c>
      <c r="T677" s="3">
        <f t="shared" si="160"/>
        <v>866.66666666666663</v>
      </c>
      <c r="U677" s="7">
        <v>0.20419999999999999</v>
      </c>
      <c r="V677" s="7">
        <f t="shared" si="183"/>
        <v>3.2749326455999997E-2</v>
      </c>
      <c r="W677" s="7">
        <f t="shared" si="161"/>
        <v>1.6693636134473333E-2</v>
      </c>
      <c r="X677" s="40">
        <f t="shared" si="162"/>
        <v>1081.2059482292843</v>
      </c>
      <c r="Y677" s="1">
        <v>0</v>
      </c>
      <c r="Z677" s="1">
        <v>78</v>
      </c>
      <c r="AA677" s="2">
        <v>67</v>
      </c>
      <c r="AB677" s="6">
        <f t="shared" si="163"/>
        <v>0.6511988748177826</v>
      </c>
      <c r="AC677" s="2">
        <v>347.36</v>
      </c>
      <c r="AD677" s="40">
        <f t="shared" si="164"/>
        <v>3367.0033670033663</v>
      </c>
      <c r="AE677" s="1">
        <f t="shared" si="165"/>
        <v>2.4950099800399199</v>
      </c>
      <c r="AF677" s="2">
        <f t="shared" si="166"/>
        <v>150</v>
      </c>
      <c r="AG677" s="9">
        <f t="shared" si="167"/>
        <v>374.25149700598797</v>
      </c>
      <c r="AH677" s="12">
        <f t="shared" si="168"/>
        <v>4.0864337331810649E-3</v>
      </c>
      <c r="AI677" s="12">
        <f t="shared" si="185"/>
        <v>96820.804242502898</v>
      </c>
      <c r="AJ677" s="42">
        <f t="shared" si="186"/>
        <v>-52.472638858423146</v>
      </c>
      <c r="AK677" s="11">
        <v>0</v>
      </c>
      <c r="AL677" s="9">
        <f t="shared" si="187"/>
        <v>-1080.778057753083</v>
      </c>
      <c r="AM677" s="11">
        <f t="shared" si="169"/>
        <v>0</v>
      </c>
      <c r="AN677" s="9">
        <f t="shared" si="170"/>
        <v>50.194519677910009</v>
      </c>
      <c r="AO677" s="9"/>
      <c r="AP677" s="9">
        <f t="shared" si="188"/>
        <v>52.4739747736756</v>
      </c>
      <c r="AQ677" s="47">
        <f t="shared" si="189"/>
        <v>50.179354470229647</v>
      </c>
      <c r="AR677" s="15">
        <f t="shared" si="171"/>
        <v>0</v>
      </c>
      <c r="AS677" s="49"/>
      <c r="AT677" s="12">
        <f t="shared" si="172"/>
        <v>-2.1222786530206432E-3</v>
      </c>
      <c r="AU677" s="9">
        <f t="shared" si="173"/>
        <v>47.899899374464056</v>
      </c>
      <c r="AV677" s="9">
        <f t="shared" si="190"/>
        <v>45.620444278698464</v>
      </c>
      <c r="AW677" s="9">
        <f t="shared" si="191"/>
        <v>50.179354470229647</v>
      </c>
      <c r="AX677" s="16">
        <f t="shared" si="174"/>
        <v>47.899899374464056</v>
      </c>
      <c r="AY677" s="44">
        <f t="shared" si="192"/>
        <v>-2.1082524559716928E-3</v>
      </c>
      <c r="AZ677" s="49"/>
      <c r="BA677" s="12">
        <f t="shared" si="175"/>
        <v>-2.1222786530206432E-3</v>
      </c>
      <c r="BB677" s="9">
        <f t="shared" si="176"/>
        <v>66.524977921866991</v>
      </c>
      <c r="BC677" s="9">
        <f t="shared" si="193"/>
        <v>64.245522826101393</v>
      </c>
      <c r="BD677" s="9">
        <f t="shared" si="194"/>
        <v>68.80443301763259</v>
      </c>
      <c r="BE677" s="16">
        <f t="shared" si="177"/>
        <v>66.524977921866991</v>
      </c>
      <c r="BF677" s="44">
        <f t="shared" si="195"/>
        <v>-2.1082524559716993E-3</v>
      </c>
      <c r="BG677" s="49"/>
      <c r="BH677" s="12">
        <f t="shared" si="178"/>
        <v>-2.1222786530206432E-3</v>
      </c>
      <c r="BI677" s="9">
        <f t="shared" si="179"/>
        <v>67</v>
      </c>
      <c r="BJ677" s="9">
        <f t="shared" si="157"/>
        <v>64.720544904234401</v>
      </c>
      <c r="BK677" s="9"/>
      <c r="BL677" s="47">
        <f t="shared" si="184"/>
        <v>67</v>
      </c>
      <c r="BM677" s="44">
        <f t="shared" si="196"/>
        <v>-2.1082524559716993E-3</v>
      </c>
      <c r="BN677" s="11"/>
      <c r="BO677" s="9"/>
      <c r="BP677" s="11"/>
      <c r="BQ677" s="9"/>
      <c r="BR677" s="43"/>
      <c r="BS677" s="9"/>
      <c r="BT677" s="11"/>
    </row>
    <row r="678" spans="3:72" x14ac:dyDescent="0.2">
      <c r="C678" s="1">
        <v>80</v>
      </c>
      <c r="D678" s="1">
        <v>104.71</v>
      </c>
      <c r="E678" s="1">
        <v>-5103.8999999999996</v>
      </c>
      <c r="F678" s="2">
        <v>78</v>
      </c>
      <c r="G678" s="6">
        <v>3.3000000000000002E-2</v>
      </c>
      <c r="H678" s="2">
        <v>0.42199999999999999</v>
      </c>
      <c r="I678" s="2">
        <v>3500</v>
      </c>
      <c r="J678" s="3">
        <f t="shared" si="180"/>
        <v>58.333333333333336</v>
      </c>
      <c r="K678" s="3">
        <f t="shared" si="181"/>
        <v>366.52</v>
      </c>
      <c r="L678" s="1">
        <v>0.9</v>
      </c>
      <c r="M678" s="1">
        <v>0.76</v>
      </c>
      <c r="N678" s="1">
        <f t="shared" si="158"/>
        <v>0.68400000000000005</v>
      </c>
      <c r="O678" s="40">
        <f t="shared" si="159"/>
        <v>50.175438596491226</v>
      </c>
      <c r="P678" s="40">
        <f t="shared" si="182"/>
        <v>3808.3157894736842</v>
      </c>
      <c r="Q678" s="1">
        <v>11</v>
      </c>
      <c r="R678" s="1">
        <v>4</v>
      </c>
      <c r="S678" s="2">
        <v>2600</v>
      </c>
      <c r="T678" s="3">
        <f t="shared" si="160"/>
        <v>866.66666666666663</v>
      </c>
      <c r="U678" s="7">
        <v>0.20419999999999999</v>
      </c>
      <c r="V678" s="7">
        <f t="shared" si="183"/>
        <v>3.2749326455999997E-2</v>
      </c>
      <c r="W678" s="7">
        <f t="shared" si="161"/>
        <v>1.6693636134473333E-2</v>
      </c>
      <c r="X678" s="40">
        <f t="shared" si="162"/>
        <v>1081.2059482292843</v>
      </c>
      <c r="Y678" s="1">
        <v>0</v>
      </c>
      <c r="Z678" s="1">
        <v>78</v>
      </c>
      <c r="AA678" s="2">
        <v>67</v>
      </c>
      <c r="AB678" s="6">
        <f t="shared" si="163"/>
        <v>0.6511988748177826</v>
      </c>
      <c r="AC678" s="2">
        <v>347.36</v>
      </c>
      <c r="AD678" s="40">
        <f t="shared" si="164"/>
        <v>3367.0033670033663</v>
      </c>
      <c r="AE678" s="1">
        <f t="shared" si="165"/>
        <v>2.4950099800399199</v>
      </c>
      <c r="AF678" s="2">
        <f t="shared" si="166"/>
        <v>151</v>
      </c>
      <c r="AG678" s="9">
        <f t="shared" si="167"/>
        <v>376.7465069860279</v>
      </c>
      <c r="AH678" s="12">
        <f t="shared" si="168"/>
        <v>4.0594811177333675E-3</v>
      </c>
      <c r="AI678" s="12">
        <f t="shared" si="185"/>
        <v>97441.680778162088</v>
      </c>
      <c r="AJ678" s="42">
        <f t="shared" si="186"/>
        <v>-52.442525799490426</v>
      </c>
      <c r="AK678" s="11">
        <v>0</v>
      </c>
      <c r="AL678" s="9">
        <f t="shared" si="187"/>
        <v>-1080.7808799614465</v>
      </c>
      <c r="AM678" s="11">
        <f t="shared" si="169"/>
        <v>0</v>
      </c>
      <c r="AN678" s="9">
        <f t="shared" si="170"/>
        <v>50.179354470229647</v>
      </c>
      <c r="AO678" s="9"/>
      <c r="AP678" s="9">
        <f t="shared" si="188"/>
        <v>52.443844150446047</v>
      </c>
      <c r="AQ678" s="47">
        <f t="shared" si="189"/>
        <v>50.164389054680456</v>
      </c>
      <c r="AR678" s="15">
        <f t="shared" si="171"/>
        <v>0</v>
      </c>
      <c r="AS678" s="49"/>
      <c r="AT678" s="12">
        <f t="shared" si="172"/>
        <v>-2.1082524559716928E-3</v>
      </c>
      <c r="AU678" s="9">
        <f t="shared" si="173"/>
        <v>47.899899374464056</v>
      </c>
      <c r="AV678" s="9">
        <f t="shared" si="190"/>
        <v>45.635409694247656</v>
      </c>
      <c r="AW678" s="9">
        <f t="shared" si="191"/>
        <v>50.164389054680463</v>
      </c>
      <c r="AX678" s="16">
        <f t="shared" si="174"/>
        <v>47.899899374464056</v>
      </c>
      <c r="AY678" s="44">
        <f t="shared" si="192"/>
        <v>-2.0944110453008573E-3</v>
      </c>
      <c r="AZ678" s="49"/>
      <c r="BA678" s="12">
        <f t="shared" si="175"/>
        <v>-2.1082524559716993E-3</v>
      </c>
      <c r="BB678" s="9">
        <f t="shared" si="176"/>
        <v>66.524977921866991</v>
      </c>
      <c r="BC678" s="9">
        <f t="shared" si="193"/>
        <v>64.260488241650592</v>
      </c>
      <c r="BD678" s="9">
        <f t="shared" si="194"/>
        <v>68.789467602083391</v>
      </c>
      <c r="BE678" s="16">
        <f t="shared" si="177"/>
        <v>66.524977921866991</v>
      </c>
      <c r="BF678" s="44">
        <f t="shared" si="195"/>
        <v>-2.0944110453008573E-3</v>
      </c>
      <c r="BG678" s="49"/>
      <c r="BH678" s="12">
        <f t="shared" si="178"/>
        <v>-2.1082524559716993E-3</v>
      </c>
      <c r="BI678" s="9">
        <f t="shared" si="179"/>
        <v>67</v>
      </c>
      <c r="BJ678" s="9">
        <f t="shared" si="157"/>
        <v>64.7355103197836</v>
      </c>
      <c r="BK678" s="9"/>
      <c r="BL678" s="47">
        <f t="shared" si="184"/>
        <v>67</v>
      </c>
      <c r="BM678" s="44">
        <f t="shared" si="196"/>
        <v>-2.0944110453008573E-3</v>
      </c>
      <c r="BN678" s="11"/>
      <c r="BO678" s="9"/>
      <c r="BP678" s="11"/>
      <c r="BQ678" s="9"/>
      <c r="BR678" s="43"/>
      <c r="BS678" s="9"/>
      <c r="BT678" s="11"/>
    </row>
    <row r="679" spans="3:72" x14ac:dyDescent="0.2">
      <c r="C679" s="1">
        <v>80</v>
      </c>
      <c r="D679" s="1">
        <v>104.71</v>
      </c>
      <c r="E679" s="1">
        <v>-5103.8999999999996</v>
      </c>
      <c r="F679" s="2">
        <v>78</v>
      </c>
      <c r="G679" s="6">
        <v>3.3000000000000002E-2</v>
      </c>
      <c r="H679" s="2">
        <v>0.42199999999999999</v>
      </c>
      <c r="I679" s="2">
        <v>3500</v>
      </c>
      <c r="J679" s="3">
        <f t="shared" si="180"/>
        <v>58.333333333333336</v>
      </c>
      <c r="K679" s="3">
        <f t="shared" si="181"/>
        <v>366.52</v>
      </c>
      <c r="L679" s="1">
        <v>0.9</v>
      </c>
      <c r="M679" s="1">
        <v>0.76</v>
      </c>
      <c r="N679" s="1">
        <f t="shared" si="158"/>
        <v>0.68400000000000005</v>
      </c>
      <c r="O679" s="40">
        <f t="shared" si="159"/>
        <v>50.175438596491226</v>
      </c>
      <c r="P679" s="40">
        <f t="shared" si="182"/>
        <v>3808.3157894736842</v>
      </c>
      <c r="Q679" s="1">
        <v>11</v>
      </c>
      <c r="R679" s="1">
        <v>4</v>
      </c>
      <c r="S679" s="2">
        <v>2600</v>
      </c>
      <c r="T679" s="3">
        <f t="shared" si="160"/>
        <v>866.66666666666663</v>
      </c>
      <c r="U679" s="7">
        <v>0.20419999999999999</v>
      </c>
      <c r="V679" s="7">
        <f t="shared" si="183"/>
        <v>3.2749326455999997E-2</v>
      </c>
      <c r="W679" s="7">
        <f t="shared" si="161"/>
        <v>1.6693636134473333E-2</v>
      </c>
      <c r="X679" s="40">
        <f t="shared" si="162"/>
        <v>1081.2059482292843</v>
      </c>
      <c r="Y679" s="1">
        <v>0</v>
      </c>
      <c r="Z679" s="1">
        <v>78</v>
      </c>
      <c r="AA679" s="2">
        <v>67</v>
      </c>
      <c r="AB679" s="6">
        <f t="shared" si="163"/>
        <v>0.6511988748177826</v>
      </c>
      <c r="AC679" s="2">
        <v>347.36</v>
      </c>
      <c r="AD679" s="40">
        <f t="shared" si="164"/>
        <v>3367.0033670033663</v>
      </c>
      <c r="AE679" s="1">
        <f t="shared" si="165"/>
        <v>2.4950099800399199</v>
      </c>
      <c r="AF679" s="2">
        <f t="shared" si="166"/>
        <v>152</v>
      </c>
      <c r="AG679" s="9">
        <f t="shared" si="167"/>
        <v>379.24151696606782</v>
      </c>
      <c r="AH679" s="12">
        <f t="shared" si="168"/>
        <v>4.0328817117427458E-3</v>
      </c>
      <c r="AI679" s="12">
        <f t="shared" si="185"/>
        <v>98054.406909634592</v>
      </c>
      <c r="AJ679" s="42">
        <f t="shared" si="186"/>
        <v>-52.412808049806202</v>
      </c>
      <c r="AK679" s="11">
        <v>0</v>
      </c>
      <c r="AL679" s="9">
        <f t="shared" si="187"/>
        <v>-1080.7836651852479</v>
      </c>
      <c r="AM679" s="11">
        <f t="shared" si="169"/>
        <v>0</v>
      </c>
      <c r="AN679" s="9">
        <f t="shared" si="170"/>
        <v>50.164389054680456</v>
      </c>
      <c r="AO679" s="9"/>
      <c r="AP679" s="9">
        <f t="shared" si="188"/>
        <v>52.414109180598274</v>
      </c>
      <c r="AQ679" s="47">
        <f t="shared" si="189"/>
        <v>50.149619500381874</v>
      </c>
      <c r="AR679" s="15">
        <f t="shared" si="171"/>
        <v>0</v>
      </c>
      <c r="AS679" s="49"/>
      <c r="AT679" s="12">
        <f t="shared" si="172"/>
        <v>-2.0944110453008573E-3</v>
      </c>
      <c r="AU679" s="9">
        <f t="shared" si="173"/>
        <v>47.899899374464056</v>
      </c>
      <c r="AV679" s="9">
        <f t="shared" si="190"/>
        <v>45.650179248546237</v>
      </c>
      <c r="AW679" s="9">
        <f t="shared" si="191"/>
        <v>50.149619500381874</v>
      </c>
      <c r="AX679" s="16">
        <f t="shared" si="174"/>
        <v>47.899899374464056</v>
      </c>
      <c r="AY679" s="44">
        <f t="shared" si="192"/>
        <v>-2.0807507853635439E-3</v>
      </c>
      <c r="AZ679" s="49"/>
      <c r="BA679" s="12">
        <f t="shared" si="175"/>
        <v>-2.0944110453008573E-3</v>
      </c>
      <c r="BB679" s="9">
        <f t="shared" si="176"/>
        <v>66.524977921866991</v>
      </c>
      <c r="BC679" s="9">
        <f t="shared" si="193"/>
        <v>64.275257795949173</v>
      </c>
      <c r="BD679" s="9">
        <f t="shared" si="194"/>
        <v>68.77469804778481</v>
      </c>
      <c r="BE679" s="16">
        <f t="shared" si="177"/>
        <v>66.524977921866991</v>
      </c>
      <c r="BF679" s="44">
        <f t="shared" si="195"/>
        <v>-2.0807507853635439E-3</v>
      </c>
      <c r="BG679" s="49"/>
      <c r="BH679" s="12">
        <f t="shared" si="178"/>
        <v>-2.0944110453008573E-3</v>
      </c>
      <c r="BI679" s="9">
        <f t="shared" si="179"/>
        <v>67</v>
      </c>
      <c r="BJ679" s="9">
        <f t="shared" si="157"/>
        <v>64.750279874082182</v>
      </c>
      <c r="BK679" s="9"/>
      <c r="BL679" s="47">
        <f t="shared" si="184"/>
        <v>67</v>
      </c>
      <c r="BM679" s="44">
        <f t="shared" si="196"/>
        <v>-2.0807507853635439E-3</v>
      </c>
      <c r="BN679" s="11"/>
      <c r="BO679" s="9"/>
      <c r="BP679" s="11"/>
      <c r="BQ679" s="9"/>
      <c r="BR679" s="43"/>
      <c r="BS679" s="9"/>
      <c r="BT679" s="11"/>
    </row>
    <row r="680" spans="3:72" x14ac:dyDescent="0.2">
      <c r="C680" s="1">
        <v>80</v>
      </c>
      <c r="D680" s="1">
        <v>104.71</v>
      </c>
      <c r="E680" s="1">
        <v>-5103.8999999999996</v>
      </c>
      <c r="F680" s="2">
        <v>78</v>
      </c>
      <c r="G680" s="6">
        <v>3.3000000000000002E-2</v>
      </c>
      <c r="H680" s="2">
        <v>0.42199999999999999</v>
      </c>
      <c r="I680" s="2">
        <v>3500</v>
      </c>
      <c r="J680" s="3">
        <f t="shared" si="180"/>
        <v>58.333333333333336</v>
      </c>
      <c r="K680" s="3">
        <f t="shared" si="181"/>
        <v>366.52</v>
      </c>
      <c r="L680" s="1">
        <v>0.9</v>
      </c>
      <c r="M680" s="1">
        <v>0.76</v>
      </c>
      <c r="N680" s="1">
        <f t="shared" si="158"/>
        <v>0.68400000000000005</v>
      </c>
      <c r="O680" s="40">
        <f t="shared" si="159"/>
        <v>50.175438596491226</v>
      </c>
      <c r="P680" s="40">
        <f t="shared" si="182"/>
        <v>3808.3157894736842</v>
      </c>
      <c r="Q680" s="1">
        <v>11</v>
      </c>
      <c r="R680" s="1">
        <v>4</v>
      </c>
      <c r="S680" s="2">
        <v>2600</v>
      </c>
      <c r="T680" s="3">
        <f t="shared" si="160"/>
        <v>866.66666666666663</v>
      </c>
      <c r="U680" s="7">
        <v>0.20419999999999999</v>
      </c>
      <c r="V680" s="7">
        <f t="shared" si="183"/>
        <v>3.2749326455999997E-2</v>
      </c>
      <c r="W680" s="7">
        <f t="shared" si="161"/>
        <v>1.6693636134473333E-2</v>
      </c>
      <c r="X680" s="40">
        <f t="shared" si="162"/>
        <v>1081.2059482292843</v>
      </c>
      <c r="Y680" s="1">
        <v>0</v>
      </c>
      <c r="Z680" s="1">
        <v>78</v>
      </c>
      <c r="AA680" s="2">
        <v>67</v>
      </c>
      <c r="AB680" s="6">
        <f t="shared" si="163"/>
        <v>0.6511988748177826</v>
      </c>
      <c r="AC680" s="2">
        <v>347.36</v>
      </c>
      <c r="AD680" s="40">
        <f t="shared" si="164"/>
        <v>3367.0033670033663</v>
      </c>
      <c r="AE680" s="1">
        <f t="shared" si="165"/>
        <v>2.4950099800399199</v>
      </c>
      <c r="AF680" s="2">
        <f t="shared" si="166"/>
        <v>153</v>
      </c>
      <c r="AG680" s="9">
        <f t="shared" si="167"/>
        <v>381.73652694610774</v>
      </c>
      <c r="AH680" s="12">
        <f t="shared" si="168"/>
        <v>4.006628617282181E-3</v>
      </c>
      <c r="AI680" s="12">
        <f t="shared" si="185"/>
        <v>98659.142422891455</v>
      </c>
      <c r="AJ680" s="42">
        <f t="shared" si="186"/>
        <v>-52.38347785915375</v>
      </c>
      <c r="AK680" s="11">
        <v>0</v>
      </c>
      <c r="AL680" s="9">
        <f t="shared" si="187"/>
        <v>-1080.7864141467687</v>
      </c>
      <c r="AM680" s="11">
        <f t="shared" si="169"/>
        <v>0</v>
      </c>
      <c r="AN680" s="9">
        <f t="shared" si="170"/>
        <v>50.149619500381874</v>
      </c>
      <c r="AO680" s="9"/>
      <c r="AP680" s="9">
        <f t="shared" si="188"/>
        <v>52.384762104983899</v>
      </c>
      <c r="AQ680" s="47">
        <f t="shared" si="189"/>
        <v>50.135041979066081</v>
      </c>
      <c r="AR680" s="15">
        <f t="shared" si="171"/>
        <v>0</v>
      </c>
      <c r="AS680" s="49"/>
      <c r="AT680" s="12">
        <f t="shared" si="172"/>
        <v>-2.0807507853635439E-3</v>
      </c>
      <c r="AU680" s="9">
        <f t="shared" si="173"/>
        <v>47.899899374464056</v>
      </c>
      <c r="AV680" s="9">
        <f t="shared" si="190"/>
        <v>45.664756769862031</v>
      </c>
      <c r="AW680" s="9">
        <f t="shared" si="191"/>
        <v>50.135041979066081</v>
      </c>
      <c r="AX680" s="16">
        <f t="shared" si="174"/>
        <v>47.899899374464056</v>
      </c>
      <c r="AY680" s="44">
        <f t="shared" si="192"/>
        <v>-2.0672681354209797E-3</v>
      </c>
      <c r="AZ680" s="49"/>
      <c r="BA680" s="12">
        <f t="shared" si="175"/>
        <v>-2.0807507853635439E-3</v>
      </c>
      <c r="BB680" s="9">
        <f t="shared" si="176"/>
        <v>66.524977921866991</v>
      </c>
      <c r="BC680" s="9">
        <f t="shared" si="193"/>
        <v>64.289835317264973</v>
      </c>
      <c r="BD680" s="9">
        <f t="shared" si="194"/>
        <v>68.760120526469009</v>
      </c>
      <c r="BE680" s="16">
        <f t="shared" si="177"/>
        <v>66.524977921866991</v>
      </c>
      <c r="BF680" s="44">
        <f t="shared" si="195"/>
        <v>-2.0672681354209732E-3</v>
      </c>
      <c r="BG680" s="49"/>
      <c r="BH680" s="12">
        <f t="shared" si="178"/>
        <v>-2.0807507853635439E-3</v>
      </c>
      <c r="BI680" s="9">
        <f t="shared" si="179"/>
        <v>67</v>
      </c>
      <c r="BJ680" s="9">
        <f t="shared" si="157"/>
        <v>64.764857395397982</v>
      </c>
      <c r="BK680" s="9"/>
      <c r="BL680" s="47">
        <f t="shared" si="184"/>
        <v>67</v>
      </c>
      <c r="BM680" s="44">
        <f t="shared" si="196"/>
        <v>-2.0672681354209732E-3</v>
      </c>
      <c r="BN680" s="11"/>
      <c r="BO680" s="9"/>
      <c r="BP680" s="11"/>
      <c r="BQ680" s="9"/>
      <c r="BR680" s="43"/>
      <c r="BS680" s="9"/>
      <c r="BT680" s="11"/>
    </row>
    <row r="681" spans="3:72" x14ac:dyDescent="0.2">
      <c r="C681" s="1">
        <v>80</v>
      </c>
      <c r="D681" s="1">
        <v>104.71</v>
      </c>
      <c r="E681" s="1">
        <v>-5103.8999999999996</v>
      </c>
      <c r="F681" s="2">
        <v>78</v>
      </c>
      <c r="G681" s="6">
        <v>3.3000000000000002E-2</v>
      </c>
      <c r="H681" s="2">
        <v>0.42199999999999999</v>
      </c>
      <c r="I681" s="2">
        <v>3500</v>
      </c>
      <c r="J681" s="3">
        <f t="shared" si="180"/>
        <v>58.333333333333336</v>
      </c>
      <c r="K681" s="3">
        <f t="shared" si="181"/>
        <v>366.52</v>
      </c>
      <c r="L681" s="1">
        <v>0.9</v>
      </c>
      <c r="M681" s="1">
        <v>0.76</v>
      </c>
      <c r="N681" s="1">
        <f t="shared" si="158"/>
        <v>0.68400000000000005</v>
      </c>
      <c r="O681" s="40">
        <f t="shared" si="159"/>
        <v>50.175438596491226</v>
      </c>
      <c r="P681" s="40">
        <f t="shared" si="182"/>
        <v>3808.3157894736842</v>
      </c>
      <c r="Q681" s="1">
        <v>11</v>
      </c>
      <c r="R681" s="1">
        <v>4</v>
      </c>
      <c r="S681" s="2">
        <v>2600</v>
      </c>
      <c r="T681" s="3">
        <f t="shared" si="160"/>
        <v>866.66666666666663</v>
      </c>
      <c r="U681" s="7">
        <v>0.20419999999999999</v>
      </c>
      <c r="V681" s="7">
        <f t="shared" si="183"/>
        <v>3.2749326455999997E-2</v>
      </c>
      <c r="W681" s="7">
        <f t="shared" si="161"/>
        <v>1.6693636134473333E-2</v>
      </c>
      <c r="X681" s="40">
        <f t="shared" si="162"/>
        <v>1081.2059482292843</v>
      </c>
      <c r="Y681" s="1">
        <v>0</v>
      </c>
      <c r="Z681" s="1">
        <v>78</v>
      </c>
      <c r="AA681" s="2">
        <v>67</v>
      </c>
      <c r="AB681" s="6">
        <f t="shared" si="163"/>
        <v>0.6511988748177826</v>
      </c>
      <c r="AC681" s="2">
        <v>347.36</v>
      </c>
      <c r="AD681" s="40">
        <f t="shared" si="164"/>
        <v>3367.0033670033663</v>
      </c>
      <c r="AE681" s="1">
        <f t="shared" si="165"/>
        <v>2.4950099800399199</v>
      </c>
      <c r="AF681" s="2">
        <f t="shared" si="166"/>
        <v>154</v>
      </c>
      <c r="AG681" s="9">
        <f t="shared" si="167"/>
        <v>384.23153692614767</v>
      </c>
      <c r="AH681" s="12">
        <f t="shared" si="168"/>
        <v>3.9807151148783786E-3</v>
      </c>
      <c r="AI681" s="12">
        <f t="shared" si="185"/>
        <v>99256.042947615031</v>
      </c>
      <c r="AJ681" s="42">
        <f t="shared" si="186"/>
        <v>-52.354527678923091</v>
      </c>
      <c r="AK681" s="11">
        <v>0</v>
      </c>
      <c r="AL681" s="9">
        <f t="shared" si="187"/>
        <v>-1080.7891275496054</v>
      </c>
      <c r="AM681" s="11">
        <f t="shared" si="169"/>
        <v>0</v>
      </c>
      <c r="AN681" s="9">
        <f t="shared" si="170"/>
        <v>50.135041979066081</v>
      </c>
      <c r="AO681" s="9"/>
      <c r="AP681" s="9">
        <f t="shared" si="188"/>
        <v>52.355795366349156</v>
      </c>
      <c r="AQ681" s="47">
        <f t="shared" si="189"/>
        <v>50.120652761747138</v>
      </c>
      <c r="AR681" s="15">
        <f t="shared" si="171"/>
        <v>0</v>
      </c>
      <c r="AS681" s="49"/>
      <c r="AT681" s="12">
        <f t="shared" si="172"/>
        <v>-2.0672681354209797E-3</v>
      </c>
      <c r="AU681" s="9">
        <f t="shared" si="173"/>
        <v>47.899899374464056</v>
      </c>
      <c r="AV681" s="9">
        <f t="shared" si="190"/>
        <v>45.679145987180974</v>
      </c>
      <c r="AW681" s="9">
        <f t="shared" si="191"/>
        <v>50.120652761747131</v>
      </c>
      <c r="AX681" s="16">
        <f t="shared" si="174"/>
        <v>47.899899374464056</v>
      </c>
      <c r="AY681" s="44">
        <f t="shared" si="192"/>
        <v>-2.05395964655953E-3</v>
      </c>
      <c r="AZ681" s="49"/>
      <c r="BA681" s="12">
        <f t="shared" si="175"/>
        <v>-2.0672681354209732E-3</v>
      </c>
      <c r="BB681" s="9">
        <f t="shared" si="176"/>
        <v>66.524977921866991</v>
      </c>
      <c r="BC681" s="9">
        <f t="shared" si="193"/>
        <v>64.304224534583923</v>
      </c>
      <c r="BD681" s="9">
        <f t="shared" si="194"/>
        <v>68.745731309150059</v>
      </c>
      <c r="BE681" s="16">
        <f t="shared" si="177"/>
        <v>66.524977921866991</v>
      </c>
      <c r="BF681" s="44">
        <f t="shared" si="195"/>
        <v>-2.0539596465595166E-3</v>
      </c>
      <c r="BG681" s="49"/>
      <c r="BH681" s="12">
        <f t="shared" si="178"/>
        <v>-2.0672681354209732E-3</v>
      </c>
      <c r="BI681" s="9">
        <f t="shared" si="179"/>
        <v>67</v>
      </c>
      <c r="BJ681" s="9">
        <f t="shared" si="157"/>
        <v>64.779246612716932</v>
      </c>
      <c r="BK681" s="9"/>
      <c r="BL681" s="47">
        <f t="shared" si="184"/>
        <v>67</v>
      </c>
      <c r="BM681" s="44">
        <f t="shared" si="196"/>
        <v>-2.0539596465595166E-3</v>
      </c>
      <c r="BN681" s="11"/>
      <c r="BO681" s="9"/>
      <c r="BP681" s="11"/>
      <c r="BQ681" s="9"/>
      <c r="BR681" s="43"/>
      <c r="BS681" s="9"/>
      <c r="BT681" s="11"/>
    </row>
    <row r="682" spans="3:72" x14ac:dyDescent="0.2">
      <c r="C682" s="1">
        <v>80</v>
      </c>
      <c r="D682" s="1">
        <v>104.71</v>
      </c>
      <c r="E682" s="1">
        <v>-5103.8999999999996</v>
      </c>
      <c r="F682" s="2">
        <v>78</v>
      </c>
      <c r="G682" s="6">
        <v>3.3000000000000002E-2</v>
      </c>
      <c r="H682" s="2">
        <v>0.42199999999999999</v>
      </c>
      <c r="I682" s="2">
        <v>3500</v>
      </c>
      <c r="J682" s="3">
        <f t="shared" si="180"/>
        <v>58.333333333333336</v>
      </c>
      <c r="K682" s="3">
        <f t="shared" si="181"/>
        <v>366.52</v>
      </c>
      <c r="L682" s="1">
        <v>0.9</v>
      </c>
      <c r="M682" s="1">
        <v>0.76</v>
      </c>
      <c r="N682" s="1">
        <f t="shared" si="158"/>
        <v>0.68400000000000005</v>
      </c>
      <c r="O682" s="40">
        <f t="shared" si="159"/>
        <v>50.175438596491226</v>
      </c>
      <c r="P682" s="40">
        <f t="shared" si="182"/>
        <v>3808.3157894736842</v>
      </c>
      <c r="Q682" s="1">
        <v>11</v>
      </c>
      <c r="R682" s="1">
        <v>4</v>
      </c>
      <c r="S682" s="2">
        <v>2600</v>
      </c>
      <c r="T682" s="3">
        <f t="shared" si="160"/>
        <v>866.66666666666663</v>
      </c>
      <c r="U682" s="7">
        <v>0.20419999999999999</v>
      </c>
      <c r="V682" s="7">
        <f t="shared" si="183"/>
        <v>3.2749326455999997E-2</v>
      </c>
      <c r="W682" s="7">
        <f t="shared" si="161"/>
        <v>1.6693636134473333E-2</v>
      </c>
      <c r="X682" s="40">
        <f t="shared" si="162"/>
        <v>1081.2059482292843</v>
      </c>
      <c r="Y682" s="1">
        <v>0</v>
      </c>
      <c r="Z682" s="1">
        <v>78</v>
      </c>
      <c r="AA682" s="2">
        <v>67</v>
      </c>
      <c r="AB682" s="6">
        <f t="shared" si="163"/>
        <v>0.6511988748177826</v>
      </c>
      <c r="AC682" s="2">
        <v>347.36</v>
      </c>
      <c r="AD682" s="40">
        <f t="shared" si="164"/>
        <v>3367.0033670033663</v>
      </c>
      <c r="AE682" s="1">
        <f t="shared" si="165"/>
        <v>2.4950099800399199</v>
      </c>
      <c r="AF682" s="2">
        <f t="shared" si="166"/>
        <v>155</v>
      </c>
      <c r="AG682" s="9">
        <f t="shared" si="167"/>
        <v>386.72654690618759</v>
      </c>
      <c r="AH682" s="12">
        <f t="shared" si="168"/>
        <v>3.9551346577779605E-3</v>
      </c>
      <c r="AI682" s="12">
        <f t="shared" si="185"/>
        <v>99845.260091635864</v>
      </c>
      <c r="AJ682" s="42">
        <f t="shared" si="186"/>
        <v>-52.325950155589396</v>
      </c>
      <c r="AK682" s="11">
        <v>0</v>
      </c>
      <c r="AL682" s="9">
        <f t="shared" si="187"/>
        <v>-1080.7918060792683</v>
      </c>
      <c r="AM682" s="11">
        <f t="shared" si="169"/>
        <v>0</v>
      </c>
      <c r="AN682" s="9">
        <f t="shared" si="170"/>
        <v>50.120652761747138</v>
      </c>
      <c r="AO682" s="9"/>
      <c r="AP682" s="9">
        <f t="shared" si="188"/>
        <v>52.32720160280229</v>
      </c>
      <c r="AQ682" s="47">
        <f t="shared" si="189"/>
        <v>50.106448215519208</v>
      </c>
      <c r="AR682" s="15">
        <f t="shared" si="171"/>
        <v>0</v>
      </c>
      <c r="AS682" s="49"/>
      <c r="AT682" s="12">
        <f t="shared" si="172"/>
        <v>-2.05395964655953E-3</v>
      </c>
      <c r="AU682" s="9">
        <f t="shared" si="173"/>
        <v>47.899899374464056</v>
      </c>
      <c r="AV682" s="9">
        <f t="shared" si="190"/>
        <v>45.693350533408903</v>
      </c>
      <c r="AW682" s="9">
        <f t="shared" si="191"/>
        <v>50.106448215519194</v>
      </c>
      <c r="AX682" s="16">
        <f t="shared" si="174"/>
        <v>47.899899374464049</v>
      </c>
      <c r="AY682" s="44">
        <f t="shared" si="192"/>
        <v>-2.0408219587293806E-3</v>
      </c>
      <c r="AZ682" s="49"/>
      <c r="BA682" s="12">
        <f t="shared" si="175"/>
        <v>-2.0539596465595166E-3</v>
      </c>
      <c r="BB682" s="9">
        <f t="shared" si="176"/>
        <v>66.524977921866991</v>
      </c>
      <c r="BC682" s="9">
        <f t="shared" si="193"/>
        <v>64.318429080811853</v>
      </c>
      <c r="BD682" s="9">
        <f t="shared" si="194"/>
        <v>68.73152676292213</v>
      </c>
      <c r="BE682" s="16">
        <f t="shared" si="177"/>
        <v>66.524977921866991</v>
      </c>
      <c r="BF682" s="44">
        <f t="shared" si="195"/>
        <v>-2.0408219587293741E-3</v>
      </c>
      <c r="BG682" s="49"/>
      <c r="BH682" s="12">
        <f t="shared" si="178"/>
        <v>-2.0539596465595166E-3</v>
      </c>
      <c r="BI682" s="9">
        <f t="shared" si="179"/>
        <v>67</v>
      </c>
      <c r="BJ682" s="9">
        <f t="shared" ref="BJ682:BJ745" si="197">BI682+BH682*(B-_R*ABS(BH682))</f>
        <v>64.793451158944862</v>
      </c>
      <c r="BK682" s="9"/>
      <c r="BL682" s="47">
        <f t="shared" si="184"/>
        <v>67</v>
      </c>
      <c r="BM682" s="44">
        <f t="shared" si="196"/>
        <v>-2.0408219587293741E-3</v>
      </c>
      <c r="BN682" s="11"/>
      <c r="BO682" s="9"/>
      <c r="BP682" s="11"/>
      <c r="BQ682" s="9"/>
      <c r="BR682" s="43"/>
      <c r="BS682" s="9"/>
      <c r="BT682" s="11"/>
    </row>
    <row r="683" spans="3:72" x14ac:dyDescent="0.2">
      <c r="C683" s="1">
        <v>80</v>
      </c>
      <c r="D683" s="1">
        <v>104.71</v>
      </c>
      <c r="E683" s="1">
        <v>-5103.8999999999996</v>
      </c>
      <c r="F683" s="2">
        <v>78</v>
      </c>
      <c r="G683" s="6">
        <v>3.3000000000000002E-2</v>
      </c>
      <c r="H683" s="2">
        <v>0.42199999999999999</v>
      </c>
      <c r="I683" s="2">
        <v>3500</v>
      </c>
      <c r="J683" s="3">
        <f t="shared" si="180"/>
        <v>58.333333333333336</v>
      </c>
      <c r="K683" s="3">
        <f t="shared" si="181"/>
        <v>366.52</v>
      </c>
      <c r="L683" s="1">
        <v>0.9</v>
      </c>
      <c r="M683" s="1">
        <v>0.76</v>
      </c>
      <c r="N683" s="1">
        <f t="shared" si="158"/>
        <v>0.68400000000000005</v>
      </c>
      <c r="O683" s="40">
        <f t="shared" si="159"/>
        <v>50.175438596491226</v>
      </c>
      <c r="P683" s="40">
        <f t="shared" si="182"/>
        <v>3808.3157894736842</v>
      </c>
      <c r="Q683" s="1">
        <v>11</v>
      </c>
      <c r="R683" s="1">
        <v>4</v>
      </c>
      <c r="S683" s="2">
        <v>2600</v>
      </c>
      <c r="T683" s="3">
        <f t="shared" si="160"/>
        <v>866.66666666666663</v>
      </c>
      <c r="U683" s="7">
        <v>0.20419999999999999</v>
      </c>
      <c r="V683" s="7">
        <f t="shared" si="183"/>
        <v>3.2749326455999997E-2</v>
      </c>
      <c r="W683" s="7">
        <f t="shared" si="161"/>
        <v>1.6693636134473333E-2</v>
      </c>
      <c r="X683" s="40">
        <f t="shared" si="162"/>
        <v>1081.2059482292843</v>
      </c>
      <c r="Y683" s="1">
        <v>0</v>
      </c>
      <c r="Z683" s="1">
        <v>78</v>
      </c>
      <c r="AA683" s="2">
        <v>67</v>
      </c>
      <c r="AB683" s="6">
        <f t="shared" si="163"/>
        <v>0.6511988748177826</v>
      </c>
      <c r="AC683" s="2">
        <v>347.36</v>
      </c>
      <c r="AD683" s="40">
        <f t="shared" si="164"/>
        <v>3367.0033670033663</v>
      </c>
      <c r="AE683" s="1">
        <f t="shared" si="165"/>
        <v>2.4950099800399199</v>
      </c>
      <c r="AF683" s="2">
        <f t="shared" si="166"/>
        <v>156</v>
      </c>
      <c r="AG683" s="9">
        <f t="shared" si="167"/>
        <v>389.22155688622752</v>
      </c>
      <c r="AH683" s="12">
        <f t="shared" si="168"/>
        <v>3.9298808664333306E-3</v>
      </c>
      <c r="AI683" s="12">
        <f t="shared" si="185"/>
        <v>100426.9415701828</v>
      </c>
      <c r="AJ683" s="42">
        <f t="shared" si="186"/>
        <v>-52.297738124443221</v>
      </c>
      <c r="AK683" s="11">
        <v>0</v>
      </c>
      <c r="AL683" s="9">
        <f t="shared" si="187"/>
        <v>-1080.79445040376</v>
      </c>
      <c r="AM683" s="11">
        <f t="shared" si="169"/>
        <v>0</v>
      </c>
      <c r="AN683" s="9">
        <f t="shared" si="170"/>
        <v>50.106448215519208</v>
      </c>
      <c r="AO683" s="9"/>
      <c r="AP683" s="9">
        <f t="shared" si="188"/>
        <v>52.298973641533166</v>
      </c>
      <c r="AQ683" s="47">
        <f t="shared" si="189"/>
        <v>50.092424800478007</v>
      </c>
      <c r="AR683" s="15">
        <f t="shared" si="171"/>
        <v>0</v>
      </c>
      <c r="AS683" s="49"/>
      <c r="AT683" s="12">
        <f t="shared" si="172"/>
        <v>-2.0408219587293806E-3</v>
      </c>
      <c r="AU683" s="9">
        <f t="shared" si="173"/>
        <v>47.899899374464049</v>
      </c>
      <c r="AV683" s="9">
        <f t="shared" si="190"/>
        <v>45.70737394845009</v>
      </c>
      <c r="AW683" s="9">
        <f t="shared" si="191"/>
        <v>50.092424800478</v>
      </c>
      <c r="AX683" s="16">
        <f t="shared" si="174"/>
        <v>47.899899374464042</v>
      </c>
      <c r="AY683" s="44">
        <f t="shared" si="192"/>
        <v>-2.0278517978972463E-3</v>
      </c>
      <c r="AZ683" s="49"/>
      <c r="BA683" s="12">
        <f t="shared" si="175"/>
        <v>-2.0408219587293741E-3</v>
      </c>
      <c r="BB683" s="9">
        <f t="shared" si="176"/>
        <v>66.524977921866991</v>
      </c>
      <c r="BC683" s="9">
        <f t="shared" si="193"/>
        <v>64.332452495853033</v>
      </c>
      <c r="BD683" s="9">
        <f t="shared" si="194"/>
        <v>68.71750334788095</v>
      </c>
      <c r="BE683" s="16">
        <f t="shared" si="177"/>
        <v>66.524977921866991</v>
      </c>
      <c r="BF683" s="44">
        <f t="shared" si="195"/>
        <v>-2.0278517978972528E-3</v>
      </c>
      <c r="BG683" s="49"/>
      <c r="BH683" s="12">
        <f t="shared" si="178"/>
        <v>-2.0408219587293741E-3</v>
      </c>
      <c r="BI683" s="9">
        <f t="shared" si="179"/>
        <v>67</v>
      </c>
      <c r="BJ683" s="9">
        <f t="shared" si="197"/>
        <v>64.807474573986042</v>
      </c>
      <c r="BK683" s="9"/>
      <c r="BL683" s="47">
        <f t="shared" si="184"/>
        <v>67</v>
      </c>
      <c r="BM683" s="44">
        <f t="shared" si="196"/>
        <v>-2.0278517978972528E-3</v>
      </c>
      <c r="BN683" s="11"/>
      <c r="BO683" s="9"/>
      <c r="BP683" s="11"/>
      <c r="BQ683" s="9"/>
      <c r="BR683" s="43"/>
      <c r="BS683" s="9"/>
      <c r="BT683" s="11"/>
    </row>
    <row r="684" spans="3:72" x14ac:dyDescent="0.2">
      <c r="C684" s="1">
        <v>80</v>
      </c>
      <c r="D684" s="1">
        <v>104.71</v>
      </c>
      <c r="E684" s="1">
        <v>-5103.8999999999996</v>
      </c>
      <c r="F684" s="2">
        <v>78</v>
      </c>
      <c r="G684" s="6">
        <v>3.3000000000000002E-2</v>
      </c>
      <c r="H684" s="2">
        <v>0.42199999999999999</v>
      </c>
      <c r="I684" s="2">
        <v>3500</v>
      </c>
      <c r="J684" s="3">
        <f t="shared" si="180"/>
        <v>58.333333333333336</v>
      </c>
      <c r="K684" s="3">
        <f t="shared" si="181"/>
        <v>366.52</v>
      </c>
      <c r="L684" s="1">
        <v>0.9</v>
      </c>
      <c r="M684" s="1">
        <v>0.76</v>
      </c>
      <c r="N684" s="1">
        <f t="shared" si="158"/>
        <v>0.68400000000000005</v>
      </c>
      <c r="O684" s="40">
        <f t="shared" si="159"/>
        <v>50.175438596491226</v>
      </c>
      <c r="P684" s="40">
        <f t="shared" si="182"/>
        <v>3808.3157894736842</v>
      </c>
      <c r="Q684" s="1">
        <v>11</v>
      </c>
      <c r="R684" s="1">
        <v>4</v>
      </c>
      <c r="S684" s="2">
        <v>2600</v>
      </c>
      <c r="T684" s="3">
        <f t="shared" si="160"/>
        <v>866.66666666666663</v>
      </c>
      <c r="U684" s="7">
        <v>0.20419999999999999</v>
      </c>
      <c r="V684" s="7">
        <f t="shared" si="183"/>
        <v>3.2749326455999997E-2</v>
      </c>
      <c r="W684" s="7">
        <f t="shared" si="161"/>
        <v>1.6693636134473333E-2</v>
      </c>
      <c r="X684" s="40">
        <f t="shared" si="162"/>
        <v>1081.2059482292843</v>
      </c>
      <c r="Y684" s="1">
        <v>0</v>
      </c>
      <c r="Z684" s="1">
        <v>78</v>
      </c>
      <c r="AA684" s="2">
        <v>67</v>
      </c>
      <c r="AB684" s="6">
        <f t="shared" si="163"/>
        <v>0.6511988748177826</v>
      </c>
      <c r="AC684" s="2">
        <v>347.36</v>
      </c>
      <c r="AD684" s="40">
        <f t="shared" si="164"/>
        <v>3367.0033670033663</v>
      </c>
      <c r="AE684" s="1">
        <f t="shared" si="165"/>
        <v>2.4950099800399199</v>
      </c>
      <c r="AF684" s="2">
        <f t="shared" si="166"/>
        <v>157</v>
      </c>
      <c r="AG684" s="9">
        <f t="shared" si="167"/>
        <v>391.71656686626744</v>
      </c>
      <c r="AH684" s="12">
        <f t="shared" si="168"/>
        <v>3.9049475231984422E-3</v>
      </c>
      <c r="AI684" s="12">
        <f t="shared" si="185"/>
        <v>101001.23133017099</v>
      </c>
      <c r="AJ684" s="42">
        <f t="shared" si="186"/>
        <v>-52.26988460356128</v>
      </c>
      <c r="AK684" s="11">
        <v>0</v>
      </c>
      <c r="AL684" s="9">
        <f t="shared" si="187"/>
        <v>-1080.7970611741302</v>
      </c>
      <c r="AM684" s="11">
        <f t="shared" si="169"/>
        <v>0</v>
      </c>
      <c r="AN684" s="9">
        <f t="shared" si="170"/>
        <v>50.092424800478007</v>
      </c>
      <c r="AO684" s="9"/>
      <c r="AP684" s="9">
        <f t="shared" si="188"/>
        <v>52.271104492773993</v>
      </c>
      <c r="AQ684" s="47">
        <f t="shared" si="189"/>
        <v>50.078579066760028</v>
      </c>
      <c r="AR684" s="15">
        <f t="shared" si="171"/>
        <v>0</v>
      </c>
      <c r="AS684" s="49"/>
      <c r="AT684" s="12">
        <f t="shared" si="172"/>
        <v>-2.0278517978972463E-3</v>
      </c>
      <c r="AU684" s="9">
        <f t="shared" si="173"/>
        <v>47.899899374464042</v>
      </c>
      <c r="AV684" s="9">
        <f t="shared" si="190"/>
        <v>45.721219682168055</v>
      </c>
      <c r="AW684" s="9">
        <f t="shared" si="191"/>
        <v>50.078579066760035</v>
      </c>
      <c r="AX684" s="16">
        <f t="shared" si="174"/>
        <v>47.899899374464042</v>
      </c>
      <c r="AY684" s="44">
        <f t="shared" si="192"/>
        <v>-2.0150459733079161E-3</v>
      </c>
      <c r="AZ684" s="49"/>
      <c r="BA684" s="12">
        <f t="shared" si="175"/>
        <v>-2.0278517978972528E-3</v>
      </c>
      <c r="BB684" s="9">
        <f t="shared" si="176"/>
        <v>66.524977921866991</v>
      </c>
      <c r="BC684" s="9">
        <f t="shared" si="193"/>
        <v>64.346298229570991</v>
      </c>
      <c r="BD684" s="9">
        <f t="shared" si="194"/>
        <v>68.703657614162992</v>
      </c>
      <c r="BE684" s="16">
        <f t="shared" si="177"/>
        <v>66.524977921866991</v>
      </c>
      <c r="BF684" s="44">
        <f t="shared" si="195"/>
        <v>-2.0150459733079291E-3</v>
      </c>
      <c r="BG684" s="49"/>
      <c r="BH684" s="12">
        <f t="shared" si="178"/>
        <v>-2.0278517978972528E-3</v>
      </c>
      <c r="BI684" s="9">
        <f t="shared" si="179"/>
        <v>67</v>
      </c>
      <c r="BJ684" s="9">
        <f t="shared" si="197"/>
        <v>64.821320307703999</v>
      </c>
      <c r="BK684" s="9"/>
      <c r="BL684" s="47">
        <f t="shared" si="184"/>
        <v>67</v>
      </c>
      <c r="BM684" s="44">
        <f t="shared" si="196"/>
        <v>-2.0150459733079291E-3</v>
      </c>
      <c r="BN684" s="11"/>
      <c r="BO684" s="9"/>
      <c r="BP684" s="11"/>
      <c r="BQ684" s="9"/>
      <c r="BR684" s="43"/>
      <c r="BS684" s="9"/>
      <c r="BT684" s="11"/>
    </row>
    <row r="685" spans="3:72" x14ac:dyDescent="0.2">
      <c r="C685" s="1">
        <v>80</v>
      </c>
      <c r="D685" s="1">
        <v>104.71</v>
      </c>
      <c r="E685" s="1">
        <v>-5103.8999999999996</v>
      </c>
      <c r="F685" s="2">
        <v>78</v>
      </c>
      <c r="G685" s="6">
        <v>3.3000000000000002E-2</v>
      </c>
      <c r="H685" s="2">
        <v>0.42199999999999999</v>
      </c>
      <c r="I685" s="2">
        <v>3500</v>
      </c>
      <c r="J685" s="3">
        <f t="shared" si="180"/>
        <v>58.333333333333336</v>
      </c>
      <c r="K685" s="3">
        <f t="shared" si="181"/>
        <v>366.52</v>
      </c>
      <c r="L685" s="1">
        <v>0.9</v>
      </c>
      <c r="M685" s="1">
        <v>0.76</v>
      </c>
      <c r="N685" s="1">
        <f t="shared" si="158"/>
        <v>0.68400000000000005</v>
      </c>
      <c r="O685" s="40">
        <f t="shared" si="159"/>
        <v>50.175438596491226</v>
      </c>
      <c r="P685" s="40">
        <f t="shared" si="182"/>
        <v>3808.3157894736842</v>
      </c>
      <c r="Q685" s="1">
        <v>11</v>
      </c>
      <c r="R685" s="1">
        <v>4</v>
      </c>
      <c r="S685" s="2">
        <v>2600</v>
      </c>
      <c r="T685" s="3">
        <f t="shared" si="160"/>
        <v>866.66666666666663</v>
      </c>
      <c r="U685" s="7">
        <v>0.20419999999999999</v>
      </c>
      <c r="V685" s="7">
        <f t="shared" si="183"/>
        <v>3.2749326455999997E-2</v>
      </c>
      <c r="W685" s="7">
        <f t="shared" si="161"/>
        <v>1.6693636134473333E-2</v>
      </c>
      <c r="X685" s="40">
        <f t="shared" si="162"/>
        <v>1081.2059482292843</v>
      </c>
      <c r="Y685" s="1">
        <v>0</v>
      </c>
      <c r="Z685" s="1">
        <v>78</v>
      </c>
      <c r="AA685" s="2">
        <v>67</v>
      </c>
      <c r="AB685" s="6">
        <f t="shared" si="163"/>
        <v>0.6511988748177826</v>
      </c>
      <c r="AC685" s="2">
        <v>347.36</v>
      </c>
      <c r="AD685" s="40">
        <f t="shared" si="164"/>
        <v>3367.0033670033663</v>
      </c>
      <c r="AE685" s="1">
        <f t="shared" si="165"/>
        <v>2.4950099800399199</v>
      </c>
      <c r="AF685" s="2">
        <f t="shared" si="166"/>
        <v>158</v>
      </c>
      <c r="AG685" s="9">
        <f t="shared" si="167"/>
        <v>394.21157684630737</v>
      </c>
      <c r="AH685" s="12">
        <f t="shared" si="168"/>
        <v>3.8803285672252105E-3</v>
      </c>
      <c r="AI685" s="12">
        <f t="shared" si="185"/>
        <v>101568.26966975629</v>
      </c>
      <c r="AJ685" s="42">
        <f t="shared" si="186"/>
        <v>-52.242382788007035</v>
      </c>
      <c r="AK685" s="11">
        <v>0</v>
      </c>
      <c r="AL685" s="9">
        <f t="shared" si="187"/>
        <v>-1080.7996390250103</v>
      </c>
      <c r="AM685" s="11">
        <f t="shared" si="169"/>
        <v>0</v>
      </c>
      <c r="AN685" s="9">
        <f t="shared" si="170"/>
        <v>50.078579066760028</v>
      </c>
      <c r="AO685" s="9"/>
      <c r="AP685" s="9">
        <f t="shared" si="188"/>
        <v>52.243587343990207</v>
      </c>
      <c r="AQ685" s="47">
        <f t="shared" si="189"/>
        <v>50.06490765169422</v>
      </c>
      <c r="AR685" s="15">
        <f t="shared" si="171"/>
        <v>0</v>
      </c>
      <c r="AS685" s="49"/>
      <c r="AT685" s="12">
        <f t="shared" si="172"/>
        <v>-2.0150459733079161E-3</v>
      </c>
      <c r="AU685" s="9">
        <f t="shared" si="173"/>
        <v>47.899899374464042</v>
      </c>
      <c r="AV685" s="9">
        <f t="shared" si="190"/>
        <v>45.734891097233863</v>
      </c>
      <c r="AW685" s="9">
        <f t="shared" si="191"/>
        <v>50.064907651694234</v>
      </c>
      <c r="AX685" s="16">
        <f t="shared" si="174"/>
        <v>47.899899374464049</v>
      </c>
      <c r="AY685" s="44">
        <f t="shared" si="192"/>
        <v>-2.0024013748498786E-3</v>
      </c>
      <c r="AZ685" s="49"/>
      <c r="BA685" s="12">
        <f t="shared" si="175"/>
        <v>-2.0150459733079291E-3</v>
      </c>
      <c r="BB685" s="9">
        <f t="shared" si="176"/>
        <v>66.524977921866991</v>
      </c>
      <c r="BC685" s="9">
        <f t="shared" si="193"/>
        <v>64.359969644636791</v>
      </c>
      <c r="BD685" s="9">
        <f t="shared" si="194"/>
        <v>68.689986199097191</v>
      </c>
      <c r="BE685" s="16">
        <f t="shared" si="177"/>
        <v>66.524977921866991</v>
      </c>
      <c r="BF685" s="44">
        <f t="shared" si="195"/>
        <v>-2.002401374849892E-3</v>
      </c>
      <c r="BG685" s="49"/>
      <c r="BH685" s="12">
        <f t="shared" si="178"/>
        <v>-2.0150459733079291E-3</v>
      </c>
      <c r="BI685" s="9">
        <f t="shared" si="179"/>
        <v>67</v>
      </c>
      <c r="BJ685" s="9">
        <f t="shared" si="197"/>
        <v>64.8349917227698</v>
      </c>
      <c r="BK685" s="9"/>
      <c r="BL685" s="47">
        <f t="shared" si="184"/>
        <v>67</v>
      </c>
      <c r="BM685" s="44">
        <f t="shared" si="196"/>
        <v>-2.002401374849892E-3</v>
      </c>
      <c r="BN685" s="11"/>
      <c r="BO685" s="9"/>
      <c r="BP685" s="11"/>
      <c r="BQ685" s="9"/>
      <c r="BR685" s="43"/>
      <c r="BS685" s="9"/>
      <c r="BT685" s="11"/>
    </row>
    <row r="686" spans="3:72" x14ac:dyDescent="0.2">
      <c r="C686" s="1">
        <v>80</v>
      </c>
      <c r="D686" s="1">
        <v>104.71</v>
      </c>
      <c r="E686" s="1">
        <v>-5103.8999999999996</v>
      </c>
      <c r="F686" s="2">
        <v>78</v>
      </c>
      <c r="G686" s="6">
        <v>3.3000000000000002E-2</v>
      </c>
      <c r="H686" s="2">
        <v>0.42199999999999999</v>
      </c>
      <c r="I686" s="2">
        <v>3500</v>
      </c>
      <c r="J686" s="3">
        <f t="shared" si="180"/>
        <v>58.333333333333336</v>
      </c>
      <c r="K686" s="3">
        <f t="shared" si="181"/>
        <v>366.52</v>
      </c>
      <c r="L686" s="1">
        <v>0.9</v>
      </c>
      <c r="M686" s="1">
        <v>0.76</v>
      </c>
      <c r="N686" s="1">
        <f t="shared" ref="N686:N749" si="198">L686*M686</f>
        <v>0.68400000000000005</v>
      </c>
      <c r="O686" s="40">
        <f t="shared" ref="O686:O749" si="199">1000*G686*F686/(75*N686)</f>
        <v>50.175438596491226</v>
      </c>
      <c r="P686" s="40">
        <f t="shared" si="182"/>
        <v>3808.3157894736842</v>
      </c>
      <c r="Q686" s="1">
        <v>11</v>
      </c>
      <c r="R686" s="1">
        <v>4</v>
      </c>
      <c r="S686" s="2">
        <v>2600</v>
      </c>
      <c r="T686" s="3">
        <f t="shared" ref="T686:T749" si="200">S686/(R686-1)</f>
        <v>866.66666666666663</v>
      </c>
      <c r="U686" s="7">
        <v>0.20419999999999999</v>
      </c>
      <c r="V686" s="7">
        <f t="shared" si="183"/>
        <v>3.2749326455999997E-2</v>
      </c>
      <c r="W686" s="7">
        <f t="shared" ref="W686:W749" si="201">(2*9.81*V686^2*U686*Q686)/(S686*G686^2)</f>
        <v>1.6693636134473333E-2</v>
      </c>
      <c r="X686" s="40">
        <f t="shared" ref="X686:X749" si="202">AC686/(9.81*V686)</f>
        <v>1081.2059482292843</v>
      </c>
      <c r="Y686" s="1">
        <v>0</v>
      </c>
      <c r="Z686" s="1">
        <v>78</v>
      </c>
      <c r="AA686" s="2">
        <v>67</v>
      </c>
      <c r="AB686" s="6">
        <f t="shared" ref="AB686:AB749" si="203">(900*9.81*1000*G686*F686)/(N686*H686*(3.1416*I686)^2)</f>
        <v>0.6511988748177826</v>
      </c>
      <c r="AC686" s="2">
        <v>347.36</v>
      </c>
      <c r="AD686" s="40">
        <f t="shared" ref="AD686:AD749" si="204">(W686*T686)/(2*9.81*U686*V686^2)</f>
        <v>3367.0033670033663</v>
      </c>
      <c r="AE686" s="1">
        <f t="shared" ref="AE686:AE749" si="205">T686/AC686</f>
        <v>2.4950099800399199</v>
      </c>
      <c r="AF686" s="2">
        <f t="shared" ref="AF686:AF749" si="206">1+AF685</f>
        <v>159</v>
      </c>
      <c r="AG686" s="9">
        <f t="shared" ref="AG686:AG749" si="207">AF686*AE686</f>
        <v>396.70658682634729</v>
      </c>
      <c r="AH686" s="12">
        <f t="shared" ref="AH686:AH749" si="208">1/(AB686*AG686+1)</f>
        <v>3.8560180895517728E-3</v>
      </c>
      <c r="AI686" s="12">
        <f t="shared" si="185"/>
        <v>102128.19335335982</v>
      </c>
      <c r="AJ686" s="42">
        <f t="shared" si="186"/>
        <v>-52.215226044250855</v>
      </c>
      <c r="AK686" s="11">
        <v>0</v>
      </c>
      <c r="AL686" s="9">
        <f t="shared" si="187"/>
        <v>-1080.8021845751273</v>
      </c>
      <c r="AM686" s="11">
        <f t="shared" ref="AM686:AM749" si="209">IF(AK686&lt;0,0,AK686)</f>
        <v>0</v>
      </c>
      <c r="AN686" s="9">
        <f t="shared" ref="AN686:AN749" si="210">AQ685</f>
        <v>50.06490765169422</v>
      </c>
      <c r="AO686" s="9"/>
      <c r="AP686" s="9">
        <f t="shared" si="188"/>
        <v>52.216415554291409</v>
      </c>
      <c r="AQ686" s="47">
        <f t="shared" si="189"/>
        <v>50.051407277061237</v>
      </c>
      <c r="AR686" s="15">
        <f t="shared" ref="AR686:AR749" si="211">AM685</f>
        <v>0</v>
      </c>
      <c r="AS686" s="49"/>
      <c r="AT686" s="12">
        <f t="shared" ref="AT686:AT749" si="212">AY685</f>
        <v>-2.0024013748498786E-3</v>
      </c>
      <c r="AU686" s="9">
        <f t="shared" ref="AU686:AU749" si="213">AX685</f>
        <v>47.899899374464049</v>
      </c>
      <c r="AV686" s="9">
        <f t="shared" si="190"/>
        <v>45.74839147186686</v>
      </c>
      <c r="AW686" s="9">
        <f t="shared" si="191"/>
        <v>50.051407277061251</v>
      </c>
      <c r="AX686" s="16">
        <f t="shared" ref="AX686:AX749" si="214">(AV686+AW686)/2</f>
        <v>47.899899374464056</v>
      </c>
      <c r="AY686" s="44">
        <f t="shared" si="192"/>
        <v>-1.9899149705204355E-3</v>
      </c>
      <c r="AZ686" s="49"/>
      <c r="BA686" s="12">
        <f t="shared" ref="BA686:BA749" si="215">BF685</f>
        <v>-2.002401374849892E-3</v>
      </c>
      <c r="BB686" s="9">
        <f t="shared" ref="BB686:BB749" si="216">BE685</f>
        <v>66.524977921866991</v>
      </c>
      <c r="BC686" s="9">
        <f t="shared" si="193"/>
        <v>64.373470019269789</v>
      </c>
      <c r="BD686" s="9">
        <f t="shared" si="194"/>
        <v>68.676485824464194</v>
      </c>
      <c r="BE686" s="16">
        <f t="shared" ref="BE686:BE749" si="217">(BC686+BD686)/2</f>
        <v>66.524977921866991</v>
      </c>
      <c r="BF686" s="44">
        <f t="shared" si="195"/>
        <v>-1.989914970520442E-3</v>
      </c>
      <c r="BG686" s="49"/>
      <c r="BH686" s="12">
        <f t="shared" ref="BH686:BH749" si="218">BM685</f>
        <v>-2.002401374849892E-3</v>
      </c>
      <c r="BI686" s="9">
        <f t="shared" ref="BI686:BI749" si="219">BL685</f>
        <v>67</v>
      </c>
      <c r="BJ686" s="9">
        <f t="shared" si="197"/>
        <v>64.848492097402797</v>
      </c>
      <c r="BK686" s="9"/>
      <c r="BL686" s="47">
        <f t="shared" si="184"/>
        <v>67</v>
      </c>
      <c r="BM686" s="44">
        <f t="shared" si="196"/>
        <v>-1.989914970520442E-3</v>
      </c>
      <c r="BN686" s="11"/>
      <c r="BO686" s="9"/>
      <c r="BP686" s="11"/>
      <c r="BQ686" s="9"/>
      <c r="BR686" s="43"/>
      <c r="BS686" s="9"/>
      <c r="BT686" s="11"/>
    </row>
    <row r="687" spans="3:72" x14ac:dyDescent="0.2">
      <c r="C687" s="1">
        <v>80</v>
      </c>
      <c r="D687" s="1">
        <v>104.71</v>
      </c>
      <c r="E687" s="1">
        <v>-5103.8999999999996</v>
      </c>
      <c r="F687" s="2">
        <v>78</v>
      </c>
      <c r="G687" s="6">
        <v>3.3000000000000002E-2</v>
      </c>
      <c r="H687" s="2">
        <v>0.42199999999999999</v>
      </c>
      <c r="I687" s="2">
        <v>3500</v>
      </c>
      <c r="J687" s="3">
        <f t="shared" si="180"/>
        <v>58.333333333333336</v>
      </c>
      <c r="K687" s="3">
        <f t="shared" si="181"/>
        <v>366.52</v>
      </c>
      <c r="L687" s="1">
        <v>0.9</v>
      </c>
      <c r="M687" s="1">
        <v>0.76</v>
      </c>
      <c r="N687" s="1">
        <f t="shared" si="198"/>
        <v>0.68400000000000005</v>
      </c>
      <c r="O687" s="40">
        <f t="shared" si="199"/>
        <v>50.175438596491226</v>
      </c>
      <c r="P687" s="40">
        <f t="shared" si="182"/>
        <v>3808.3157894736842</v>
      </c>
      <c r="Q687" s="1">
        <v>11</v>
      </c>
      <c r="R687" s="1">
        <v>4</v>
      </c>
      <c r="S687" s="2">
        <v>2600</v>
      </c>
      <c r="T687" s="3">
        <f t="shared" si="200"/>
        <v>866.66666666666663</v>
      </c>
      <c r="U687" s="7">
        <v>0.20419999999999999</v>
      </c>
      <c r="V687" s="7">
        <f t="shared" si="183"/>
        <v>3.2749326455999997E-2</v>
      </c>
      <c r="W687" s="7">
        <f t="shared" si="201"/>
        <v>1.6693636134473333E-2</v>
      </c>
      <c r="X687" s="40">
        <f t="shared" si="202"/>
        <v>1081.2059482292843</v>
      </c>
      <c r="Y687" s="1">
        <v>0</v>
      </c>
      <c r="Z687" s="1">
        <v>78</v>
      </c>
      <c r="AA687" s="2">
        <v>67</v>
      </c>
      <c r="AB687" s="6">
        <f t="shared" si="203"/>
        <v>0.6511988748177826</v>
      </c>
      <c r="AC687" s="2">
        <v>347.36</v>
      </c>
      <c r="AD687" s="40">
        <f t="shared" si="204"/>
        <v>3367.0033670033663</v>
      </c>
      <c r="AE687" s="1">
        <f t="shared" si="205"/>
        <v>2.4950099800399199</v>
      </c>
      <c r="AF687" s="2">
        <f t="shared" si="206"/>
        <v>160</v>
      </c>
      <c r="AG687" s="9">
        <f t="shared" si="207"/>
        <v>399.20159680638722</v>
      </c>
      <c r="AH687" s="12">
        <f t="shared" si="208"/>
        <v>3.8320103283742339E-3</v>
      </c>
      <c r="AI687" s="12">
        <f t="shared" si="185"/>
        <v>102681.13572237035</v>
      </c>
      <c r="AJ687" s="42">
        <f t="shared" si="186"/>
        <v>-52.188407904800158</v>
      </c>
      <c r="AK687" s="11">
        <v>0</v>
      </c>
      <c r="AL687" s="9">
        <f t="shared" si="187"/>
        <v>-1080.8046984278003</v>
      </c>
      <c r="AM687" s="11">
        <f t="shared" si="209"/>
        <v>0</v>
      </c>
      <c r="AN687" s="9">
        <f t="shared" si="210"/>
        <v>50.051407277061237</v>
      </c>
      <c r="AO687" s="9"/>
      <c r="AP687" s="9">
        <f t="shared" si="188"/>
        <v>52.189582649052703</v>
      </c>
      <c r="AQ687" s="47">
        <f t="shared" si="189"/>
        <v>50.038074746455521</v>
      </c>
      <c r="AR687" s="15">
        <f t="shared" si="211"/>
        <v>0</v>
      </c>
      <c r="AS687" s="49"/>
      <c r="AT687" s="12">
        <f t="shared" si="212"/>
        <v>-1.9899149705204355E-3</v>
      </c>
      <c r="AU687" s="9">
        <f t="shared" si="213"/>
        <v>47.899899374464056</v>
      </c>
      <c r="AV687" s="9">
        <f t="shared" si="190"/>
        <v>45.76172400247259</v>
      </c>
      <c r="AW687" s="9">
        <f t="shared" si="191"/>
        <v>50.038074746455528</v>
      </c>
      <c r="AX687" s="16">
        <f t="shared" si="214"/>
        <v>47.899899374464056</v>
      </c>
      <c r="AY687" s="44">
        <f t="shared" si="192"/>
        <v>-1.9775838039859141E-3</v>
      </c>
      <c r="AZ687" s="49"/>
      <c r="BA687" s="12">
        <f t="shared" si="215"/>
        <v>-1.989914970520442E-3</v>
      </c>
      <c r="BB687" s="9">
        <f t="shared" si="216"/>
        <v>66.524977921866991</v>
      </c>
      <c r="BC687" s="9">
        <f t="shared" si="193"/>
        <v>64.386802549875512</v>
      </c>
      <c r="BD687" s="9">
        <f t="shared" si="194"/>
        <v>68.663153293858471</v>
      </c>
      <c r="BE687" s="16">
        <f t="shared" si="217"/>
        <v>66.524977921866991</v>
      </c>
      <c r="BF687" s="44">
        <f t="shared" si="195"/>
        <v>-1.9775838039859275E-3</v>
      </c>
      <c r="BG687" s="49"/>
      <c r="BH687" s="12">
        <f t="shared" si="218"/>
        <v>-1.989914970520442E-3</v>
      </c>
      <c r="BI687" s="9">
        <f t="shared" si="219"/>
        <v>67</v>
      </c>
      <c r="BJ687" s="9">
        <f t="shared" si="197"/>
        <v>64.86182462800852</v>
      </c>
      <c r="BK687" s="9"/>
      <c r="BL687" s="47">
        <f t="shared" si="184"/>
        <v>67</v>
      </c>
      <c r="BM687" s="44">
        <f t="shared" si="196"/>
        <v>-1.9775838039859275E-3</v>
      </c>
      <c r="BN687" s="11"/>
      <c r="BO687" s="9"/>
      <c r="BP687" s="11"/>
      <c r="BQ687" s="9"/>
      <c r="BR687" s="43"/>
      <c r="BS687" s="9"/>
      <c r="BT687" s="11"/>
    </row>
    <row r="688" spans="3:72" x14ac:dyDescent="0.2">
      <c r="C688" s="1">
        <v>80</v>
      </c>
      <c r="D688" s="1">
        <v>104.71</v>
      </c>
      <c r="E688" s="1">
        <v>-5103.8999999999996</v>
      </c>
      <c r="F688" s="2">
        <v>78</v>
      </c>
      <c r="G688" s="6">
        <v>3.3000000000000002E-2</v>
      </c>
      <c r="H688" s="2">
        <v>0.42199999999999999</v>
      </c>
      <c r="I688" s="2">
        <v>3500</v>
      </c>
      <c r="J688" s="3">
        <f t="shared" si="180"/>
        <v>58.333333333333336</v>
      </c>
      <c r="K688" s="3">
        <f t="shared" si="181"/>
        <v>366.52</v>
      </c>
      <c r="L688" s="1">
        <v>0.9</v>
      </c>
      <c r="M688" s="1">
        <v>0.76</v>
      </c>
      <c r="N688" s="1">
        <f t="shared" si="198"/>
        <v>0.68400000000000005</v>
      </c>
      <c r="O688" s="40">
        <f t="shared" si="199"/>
        <v>50.175438596491226</v>
      </c>
      <c r="P688" s="40">
        <f t="shared" si="182"/>
        <v>3808.3157894736842</v>
      </c>
      <c r="Q688" s="1">
        <v>11</v>
      </c>
      <c r="R688" s="1">
        <v>4</v>
      </c>
      <c r="S688" s="2">
        <v>2600</v>
      </c>
      <c r="T688" s="3">
        <f t="shared" si="200"/>
        <v>866.66666666666663</v>
      </c>
      <c r="U688" s="7">
        <v>0.20419999999999999</v>
      </c>
      <c r="V688" s="7">
        <f t="shared" si="183"/>
        <v>3.2749326455999997E-2</v>
      </c>
      <c r="W688" s="7">
        <f t="shared" si="201"/>
        <v>1.6693636134473333E-2</v>
      </c>
      <c r="X688" s="40">
        <f t="shared" si="202"/>
        <v>1081.2059482292843</v>
      </c>
      <c r="Y688" s="1">
        <v>0</v>
      </c>
      <c r="Z688" s="1">
        <v>78</v>
      </c>
      <c r="AA688" s="2">
        <v>67</v>
      </c>
      <c r="AB688" s="6">
        <f t="shared" si="203"/>
        <v>0.6511988748177826</v>
      </c>
      <c r="AC688" s="2">
        <v>347.36</v>
      </c>
      <c r="AD688" s="40">
        <f t="shared" si="204"/>
        <v>3367.0033670033663</v>
      </c>
      <c r="AE688" s="1">
        <f t="shared" si="205"/>
        <v>2.4950099800399199</v>
      </c>
      <c r="AF688" s="2">
        <f t="shared" si="206"/>
        <v>161</v>
      </c>
      <c r="AG688" s="9">
        <f t="shared" si="207"/>
        <v>401.69660678642708</v>
      </c>
      <c r="AH688" s="12">
        <f t="shared" si="208"/>
        <v>3.8082996644939462E-3</v>
      </c>
      <c r="AI688" s="12">
        <f t="shared" si="185"/>
        <v>103227.2268016946</v>
      </c>
      <c r="AJ688" s="42">
        <f t="shared" si="186"/>
        <v>-52.161922063030502</v>
      </c>
      <c r="AK688" s="11">
        <v>0</v>
      </c>
      <c r="AL688" s="9">
        <f t="shared" si="187"/>
        <v>-1080.8071811714151</v>
      </c>
      <c r="AM688" s="11">
        <f t="shared" si="209"/>
        <v>0</v>
      </c>
      <c r="AN688" s="9">
        <f t="shared" si="210"/>
        <v>50.038074746455521</v>
      </c>
      <c r="AO688" s="9"/>
      <c r="AP688" s="9">
        <f t="shared" si="188"/>
        <v>52.163082314737267</v>
      </c>
      <c r="AQ688" s="47">
        <f t="shared" si="189"/>
        <v>50.024906942745801</v>
      </c>
      <c r="AR688" s="15">
        <f t="shared" si="211"/>
        <v>0</v>
      </c>
      <c r="AS688" s="49"/>
      <c r="AT688" s="12">
        <f t="shared" si="212"/>
        <v>-1.9775838039859141E-3</v>
      </c>
      <c r="AU688" s="9">
        <f t="shared" si="213"/>
        <v>47.899899374464056</v>
      </c>
      <c r="AV688" s="9">
        <f t="shared" si="190"/>
        <v>45.77489180618231</v>
      </c>
      <c r="AW688" s="9">
        <f t="shared" si="191"/>
        <v>50.024906942745815</v>
      </c>
      <c r="AX688" s="16">
        <f t="shared" si="214"/>
        <v>47.899899374464063</v>
      </c>
      <c r="AY688" s="44">
        <f t="shared" si="192"/>
        <v>-1.9654049922329096E-3</v>
      </c>
      <c r="AZ688" s="49"/>
      <c r="BA688" s="12">
        <f t="shared" si="215"/>
        <v>-1.9775838039859275E-3</v>
      </c>
      <c r="BB688" s="9">
        <f t="shared" si="216"/>
        <v>66.524977921866991</v>
      </c>
      <c r="BC688" s="9">
        <f t="shared" si="193"/>
        <v>64.399970353585232</v>
      </c>
      <c r="BD688" s="9">
        <f t="shared" si="194"/>
        <v>68.649985490148751</v>
      </c>
      <c r="BE688" s="16">
        <f t="shared" si="217"/>
        <v>66.524977921866991</v>
      </c>
      <c r="BF688" s="44">
        <f t="shared" si="195"/>
        <v>-1.9654049922329165E-3</v>
      </c>
      <c r="BG688" s="49"/>
      <c r="BH688" s="12">
        <f t="shared" si="218"/>
        <v>-1.9775838039859275E-3</v>
      </c>
      <c r="BI688" s="9">
        <f t="shared" si="219"/>
        <v>67</v>
      </c>
      <c r="BJ688" s="9">
        <f t="shared" si="197"/>
        <v>64.87499243171824</v>
      </c>
      <c r="BK688" s="9"/>
      <c r="BL688" s="47">
        <f t="shared" si="184"/>
        <v>67</v>
      </c>
      <c r="BM688" s="44">
        <f t="shared" si="196"/>
        <v>-1.9654049922329165E-3</v>
      </c>
      <c r="BN688" s="11"/>
      <c r="BO688" s="9"/>
      <c r="BP688" s="11"/>
      <c r="BQ688" s="9"/>
      <c r="BR688" s="43"/>
      <c r="BS688" s="9"/>
      <c r="BT688" s="11"/>
    </row>
    <row r="689" spans="3:72" x14ac:dyDescent="0.2">
      <c r="C689" s="1">
        <v>80</v>
      </c>
      <c r="D689" s="1">
        <v>104.71</v>
      </c>
      <c r="E689" s="1">
        <v>-5103.8999999999996</v>
      </c>
      <c r="F689" s="2">
        <v>78</v>
      </c>
      <c r="G689" s="6">
        <v>3.3000000000000002E-2</v>
      </c>
      <c r="H689" s="2">
        <v>0.42199999999999999</v>
      </c>
      <c r="I689" s="2">
        <v>3500</v>
      </c>
      <c r="J689" s="3">
        <f t="shared" si="180"/>
        <v>58.333333333333336</v>
      </c>
      <c r="K689" s="3">
        <f t="shared" si="181"/>
        <v>366.52</v>
      </c>
      <c r="L689" s="1">
        <v>0.9</v>
      </c>
      <c r="M689" s="1">
        <v>0.76</v>
      </c>
      <c r="N689" s="1">
        <f t="shared" si="198"/>
        <v>0.68400000000000005</v>
      </c>
      <c r="O689" s="40">
        <f t="shared" si="199"/>
        <v>50.175438596491226</v>
      </c>
      <c r="P689" s="40">
        <f t="shared" si="182"/>
        <v>3808.3157894736842</v>
      </c>
      <c r="Q689" s="1">
        <v>11</v>
      </c>
      <c r="R689" s="1">
        <v>4</v>
      </c>
      <c r="S689" s="2">
        <v>2600</v>
      </c>
      <c r="T689" s="3">
        <f t="shared" si="200"/>
        <v>866.66666666666663</v>
      </c>
      <c r="U689" s="7">
        <v>0.20419999999999999</v>
      </c>
      <c r="V689" s="7">
        <f t="shared" si="183"/>
        <v>3.2749326455999997E-2</v>
      </c>
      <c r="W689" s="7">
        <f t="shared" si="201"/>
        <v>1.6693636134473333E-2</v>
      </c>
      <c r="X689" s="40">
        <f t="shared" si="202"/>
        <v>1081.2059482292843</v>
      </c>
      <c r="Y689" s="1">
        <v>0</v>
      </c>
      <c r="Z689" s="1">
        <v>78</v>
      </c>
      <c r="AA689" s="2">
        <v>67</v>
      </c>
      <c r="AB689" s="6">
        <f t="shared" si="203"/>
        <v>0.6511988748177826</v>
      </c>
      <c r="AC689" s="2">
        <v>347.36</v>
      </c>
      <c r="AD689" s="40">
        <f t="shared" si="204"/>
        <v>3367.0033670033663</v>
      </c>
      <c r="AE689" s="1">
        <f t="shared" si="205"/>
        <v>2.4950099800399199</v>
      </c>
      <c r="AF689" s="2">
        <f t="shared" si="206"/>
        <v>162</v>
      </c>
      <c r="AG689" s="9">
        <f t="shared" si="207"/>
        <v>404.19161676646701</v>
      </c>
      <c r="AH689" s="12">
        <f t="shared" si="208"/>
        <v>3.7848806169327714E-3</v>
      </c>
      <c r="AI689" s="12">
        <f t="shared" si="185"/>
        <v>103766.5934023615</v>
      </c>
      <c r="AJ689" s="42">
        <f t="shared" si="186"/>
        <v>-52.13576236820866</v>
      </c>
      <c r="AK689" s="11">
        <v>0</v>
      </c>
      <c r="AL689" s="9">
        <f t="shared" si="187"/>
        <v>-1080.8096333798853</v>
      </c>
      <c r="AM689" s="11">
        <f t="shared" si="209"/>
        <v>0</v>
      </c>
      <c r="AN689" s="9">
        <f t="shared" si="210"/>
        <v>50.024906942745801</v>
      </c>
      <c r="AO689" s="9"/>
      <c r="AP689" s="9">
        <f t="shared" si="188"/>
        <v>52.136908393911412</v>
      </c>
      <c r="AQ689" s="47">
        <f t="shared" si="189"/>
        <v>50.011900825629674</v>
      </c>
      <c r="AR689" s="15">
        <f t="shared" si="211"/>
        <v>0</v>
      </c>
      <c r="AS689" s="49"/>
      <c r="AT689" s="12">
        <f t="shared" si="212"/>
        <v>-1.9654049922329096E-3</v>
      </c>
      <c r="AU689" s="9">
        <f t="shared" si="213"/>
        <v>47.899899374464063</v>
      </c>
      <c r="AV689" s="9">
        <f t="shared" si="190"/>
        <v>45.787897923298452</v>
      </c>
      <c r="AW689" s="9">
        <f t="shared" si="191"/>
        <v>50.011900825629681</v>
      </c>
      <c r="AX689" s="16">
        <f t="shared" si="214"/>
        <v>47.89989937446407</v>
      </c>
      <c r="AY689" s="44">
        <f t="shared" si="192"/>
        <v>-1.9533757233064532E-3</v>
      </c>
      <c r="AZ689" s="49"/>
      <c r="BA689" s="12">
        <f t="shared" si="215"/>
        <v>-1.9654049922329165E-3</v>
      </c>
      <c r="BB689" s="9">
        <f t="shared" si="216"/>
        <v>66.524977921866991</v>
      </c>
      <c r="BC689" s="9">
        <f t="shared" si="193"/>
        <v>64.412976470701366</v>
      </c>
      <c r="BD689" s="9">
        <f t="shared" si="194"/>
        <v>68.636979373032617</v>
      </c>
      <c r="BE689" s="16">
        <f t="shared" si="217"/>
        <v>66.524977921866991</v>
      </c>
      <c r="BF689" s="44">
        <f t="shared" si="195"/>
        <v>-1.9533757233064597E-3</v>
      </c>
      <c r="BG689" s="49"/>
      <c r="BH689" s="12">
        <f t="shared" si="218"/>
        <v>-1.9654049922329165E-3</v>
      </c>
      <c r="BI689" s="9">
        <f t="shared" si="219"/>
        <v>67</v>
      </c>
      <c r="BJ689" s="9">
        <f t="shared" si="197"/>
        <v>64.887998548834375</v>
      </c>
      <c r="BK689" s="9"/>
      <c r="BL689" s="47">
        <f t="shared" si="184"/>
        <v>67</v>
      </c>
      <c r="BM689" s="44">
        <f t="shared" si="196"/>
        <v>-1.9533757233064597E-3</v>
      </c>
      <c r="BN689" s="11"/>
      <c r="BO689" s="9"/>
      <c r="BP689" s="11"/>
      <c r="BQ689" s="9"/>
      <c r="BR689" s="43"/>
      <c r="BS689" s="9"/>
      <c r="BT689" s="11"/>
    </row>
    <row r="690" spans="3:72" x14ac:dyDescent="0.2">
      <c r="C690" s="1">
        <v>80</v>
      </c>
      <c r="D690" s="1">
        <v>104.71</v>
      </c>
      <c r="E690" s="1">
        <v>-5103.8999999999996</v>
      </c>
      <c r="F690" s="2">
        <v>78</v>
      </c>
      <c r="G690" s="6">
        <v>3.3000000000000002E-2</v>
      </c>
      <c r="H690" s="2">
        <v>0.42199999999999999</v>
      </c>
      <c r="I690" s="2">
        <v>3500</v>
      </c>
      <c r="J690" s="3">
        <f t="shared" si="180"/>
        <v>58.333333333333336</v>
      </c>
      <c r="K690" s="3">
        <f t="shared" si="181"/>
        <v>366.52</v>
      </c>
      <c r="L690" s="1">
        <v>0.9</v>
      </c>
      <c r="M690" s="1">
        <v>0.76</v>
      </c>
      <c r="N690" s="1">
        <f t="shared" si="198"/>
        <v>0.68400000000000005</v>
      </c>
      <c r="O690" s="40">
        <f t="shared" si="199"/>
        <v>50.175438596491226</v>
      </c>
      <c r="P690" s="40">
        <f t="shared" si="182"/>
        <v>3808.3157894736842</v>
      </c>
      <c r="Q690" s="1">
        <v>11</v>
      </c>
      <c r="R690" s="1">
        <v>4</v>
      </c>
      <c r="S690" s="2">
        <v>2600</v>
      </c>
      <c r="T690" s="3">
        <f t="shared" si="200"/>
        <v>866.66666666666663</v>
      </c>
      <c r="U690" s="7">
        <v>0.20419999999999999</v>
      </c>
      <c r="V690" s="7">
        <f t="shared" si="183"/>
        <v>3.2749326455999997E-2</v>
      </c>
      <c r="W690" s="7">
        <f t="shared" si="201"/>
        <v>1.6693636134473333E-2</v>
      </c>
      <c r="X690" s="40">
        <f t="shared" si="202"/>
        <v>1081.2059482292843</v>
      </c>
      <c r="Y690" s="1">
        <v>0</v>
      </c>
      <c r="Z690" s="1">
        <v>78</v>
      </c>
      <c r="AA690" s="2">
        <v>67</v>
      </c>
      <c r="AB690" s="6">
        <f t="shared" si="203"/>
        <v>0.6511988748177826</v>
      </c>
      <c r="AC690" s="2">
        <v>347.36</v>
      </c>
      <c r="AD690" s="40">
        <f t="shared" si="204"/>
        <v>3367.0033670033663</v>
      </c>
      <c r="AE690" s="1">
        <f t="shared" si="205"/>
        <v>2.4950099800399199</v>
      </c>
      <c r="AF690" s="2">
        <f t="shared" si="206"/>
        <v>163</v>
      </c>
      <c r="AG690" s="9">
        <f t="shared" si="207"/>
        <v>406.68662674650693</v>
      </c>
      <c r="AH690" s="12">
        <f t="shared" si="208"/>
        <v>3.7617478387091379E-3</v>
      </c>
      <c r="AI690" s="12">
        <f t="shared" si="185"/>
        <v>104299.35922032548</v>
      </c>
      <c r="AJ690" s="42">
        <f t="shared" si="186"/>
        <v>-52.109922820699602</v>
      </c>
      <c r="AK690" s="11">
        <v>0</v>
      </c>
      <c r="AL690" s="9">
        <f t="shared" si="187"/>
        <v>-1080.8120556130932</v>
      </c>
      <c r="AM690" s="11">
        <f t="shared" si="209"/>
        <v>0</v>
      </c>
      <c r="AN690" s="9">
        <f t="shared" si="210"/>
        <v>50.011900825629674</v>
      </c>
      <c r="AO690" s="9"/>
      <c r="AP690" s="9">
        <f t="shared" si="188"/>
        <v>52.111054880443767</v>
      </c>
      <c r="AQ690" s="47">
        <f t="shared" si="189"/>
        <v>49.999053429278163</v>
      </c>
      <c r="AR690" s="15">
        <f t="shared" si="211"/>
        <v>0</v>
      </c>
      <c r="AS690" s="49"/>
      <c r="AT690" s="12">
        <f t="shared" si="212"/>
        <v>-1.9533757233064532E-3</v>
      </c>
      <c r="AU690" s="9">
        <f t="shared" si="213"/>
        <v>47.89989937446407</v>
      </c>
      <c r="AV690" s="9">
        <f t="shared" si="190"/>
        <v>45.800745319649977</v>
      </c>
      <c r="AW690" s="9">
        <f t="shared" si="191"/>
        <v>49.99905342927817</v>
      </c>
      <c r="AX690" s="16">
        <f t="shared" si="214"/>
        <v>47.89989937446407</v>
      </c>
      <c r="AY690" s="44">
        <f t="shared" si="192"/>
        <v>-1.9414932541315794E-3</v>
      </c>
      <c r="AZ690" s="49"/>
      <c r="BA690" s="12">
        <f t="shared" si="215"/>
        <v>-1.9533757233064597E-3</v>
      </c>
      <c r="BB690" s="9">
        <f t="shared" si="216"/>
        <v>66.524977921866991</v>
      </c>
      <c r="BC690" s="9">
        <f t="shared" si="193"/>
        <v>64.425823867052898</v>
      </c>
      <c r="BD690" s="9">
        <f t="shared" si="194"/>
        <v>68.624131976681085</v>
      </c>
      <c r="BE690" s="16">
        <f t="shared" si="217"/>
        <v>66.524977921866991</v>
      </c>
      <c r="BF690" s="44">
        <f t="shared" si="195"/>
        <v>-1.9414932541315794E-3</v>
      </c>
      <c r="BG690" s="49"/>
      <c r="BH690" s="12">
        <f t="shared" si="218"/>
        <v>-1.9533757233064597E-3</v>
      </c>
      <c r="BI690" s="9">
        <f t="shared" si="219"/>
        <v>67</v>
      </c>
      <c r="BJ690" s="9">
        <f t="shared" si="197"/>
        <v>64.900845945185907</v>
      </c>
      <c r="BK690" s="9"/>
      <c r="BL690" s="47">
        <f t="shared" si="184"/>
        <v>67</v>
      </c>
      <c r="BM690" s="44">
        <f t="shared" si="196"/>
        <v>-1.9414932541315794E-3</v>
      </c>
      <c r="BN690" s="11"/>
      <c r="BO690" s="9"/>
      <c r="BP690" s="11"/>
      <c r="BQ690" s="9"/>
      <c r="BR690" s="43"/>
      <c r="BS690" s="9"/>
      <c r="BT690" s="11"/>
    </row>
    <row r="691" spans="3:72" x14ac:dyDescent="0.2">
      <c r="C691" s="1">
        <v>80</v>
      </c>
      <c r="D691" s="1">
        <v>104.71</v>
      </c>
      <c r="E691" s="1">
        <v>-5103.8999999999996</v>
      </c>
      <c r="F691" s="2">
        <v>78</v>
      </c>
      <c r="G691" s="6">
        <v>3.3000000000000002E-2</v>
      </c>
      <c r="H691" s="2">
        <v>0.42199999999999999</v>
      </c>
      <c r="I691" s="2">
        <v>3500</v>
      </c>
      <c r="J691" s="3">
        <f t="shared" si="180"/>
        <v>58.333333333333336</v>
      </c>
      <c r="K691" s="3">
        <f t="shared" si="181"/>
        <v>366.52</v>
      </c>
      <c r="L691" s="1">
        <v>0.9</v>
      </c>
      <c r="M691" s="1">
        <v>0.76</v>
      </c>
      <c r="N691" s="1">
        <f t="shared" si="198"/>
        <v>0.68400000000000005</v>
      </c>
      <c r="O691" s="40">
        <f t="shared" si="199"/>
        <v>50.175438596491226</v>
      </c>
      <c r="P691" s="40">
        <f t="shared" si="182"/>
        <v>3808.3157894736842</v>
      </c>
      <c r="Q691" s="1">
        <v>11</v>
      </c>
      <c r="R691" s="1">
        <v>4</v>
      </c>
      <c r="S691" s="2">
        <v>2600</v>
      </c>
      <c r="T691" s="3">
        <f t="shared" si="200"/>
        <v>866.66666666666663</v>
      </c>
      <c r="U691" s="7">
        <v>0.20419999999999999</v>
      </c>
      <c r="V691" s="7">
        <f t="shared" si="183"/>
        <v>3.2749326455999997E-2</v>
      </c>
      <c r="W691" s="7">
        <f t="shared" si="201"/>
        <v>1.6693636134473333E-2</v>
      </c>
      <c r="X691" s="40">
        <f t="shared" si="202"/>
        <v>1081.2059482292843</v>
      </c>
      <c r="Y691" s="1">
        <v>0</v>
      </c>
      <c r="Z691" s="1">
        <v>78</v>
      </c>
      <c r="AA691" s="2">
        <v>67</v>
      </c>
      <c r="AB691" s="6">
        <f t="shared" si="203"/>
        <v>0.6511988748177826</v>
      </c>
      <c r="AC691" s="2">
        <v>347.36</v>
      </c>
      <c r="AD691" s="40">
        <f t="shared" si="204"/>
        <v>3367.0033670033663</v>
      </c>
      <c r="AE691" s="1">
        <f t="shared" si="205"/>
        <v>2.4950099800399199</v>
      </c>
      <c r="AF691" s="2">
        <f t="shared" si="206"/>
        <v>164</v>
      </c>
      <c r="AG691" s="9">
        <f t="shared" si="207"/>
        <v>409.18163672654686</v>
      </c>
      <c r="AH691" s="12">
        <f t="shared" si="208"/>
        <v>3.7388961127680542E-3</v>
      </c>
      <c r="AI691" s="12">
        <f t="shared" si="185"/>
        <v>104825.64493165165</v>
      </c>
      <c r="AJ691" s="42">
        <f t="shared" si="186"/>
        <v>-52.084397567349313</v>
      </c>
      <c r="AK691" s="11">
        <v>0</v>
      </c>
      <c r="AL691" s="9">
        <f t="shared" si="187"/>
        <v>-1080.8144484173165</v>
      </c>
      <c r="AM691" s="11">
        <f t="shared" si="209"/>
        <v>0</v>
      </c>
      <c r="AN691" s="9">
        <f t="shared" si="210"/>
        <v>49.999053429278163</v>
      </c>
      <c r="AO691" s="9"/>
      <c r="AP691" s="9">
        <f t="shared" si="188"/>
        <v>52.085515914880681</v>
      </c>
      <c r="AQ691" s="47">
        <f t="shared" si="189"/>
        <v>49.986361860066587</v>
      </c>
      <c r="AR691" s="15">
        <f t="shared" si="211"/>
        <v>0</v>
      </c>
      <c r="AS691" s="49"/>
      <c r="AT691" s="12">
        <f t="shared" si="212"/>
        <v>-1.9414932541315794E-3</v>
      </c>
      <c r="AU691" s="9">
        <f t="shared" si="213"/>
        <v>47.89989937446407</v>
      </c>
      <c r="AV691" s="9">
        <f t="shared" si="190"/>
        <v>45.813436888861553</v>
      </c>
      <c r="AW691" s="9">
        <f t="shared" si="191"/>
        <v>49.986361860066587</v>
      </c>
      <c r="AX691" s="16">
        <f t="shared" si="214"/>
        <v>47.89989937446407</v>
      </c>
      <c r="AY691" s="44">
        <f t="shared" si="192"/>
        <v>-1.9297549084145945E-3</v>
      </c>
      <c r="AZ691" s="49"/>
      <c r="BA691" s="12">
        <f t="shared" si="215"/>
        <v>-1.9414932541315794E-3</v>
      </c>
      <c r="BB691" s="9">
        <f t="shared" si="216"/>
        <v>66.524977921866991</v>
      </c>
      <c r="BC691" s="9">
        <f t="shared" si="193"/>
        <v>64.438515436264481</v>
      </c>
      <c r="BD691" s="9">
        <f t="shared" si="194"/>
        <v>68.611440407469502</v>
      </c>
      <c r="BE691" s="16">
        <f t="shared" si="217"/>
        <v>66.524977921866991</v>
      </c>
      <c r="BF691" s="44">
        <f t="shared" si="195"/>
        <v>-1.9297549084145878E-3</v>
      </c>
      <c r="BG691" s="49"/>
      <c r="BH691" s="12">
        <f t="shared" si="218"/>
        <v>-1.9414932541315794E-3</v>
      </c>
      <c r="BI691" s="9">
        <f t="shared" si="219"/>
        <v>67</v>
      </c>
      <c r="BJ691" s="9">
        <f t="shared" si="197"/>
        <v>64.91353751439749</v>
      </c>
      <c r="BK691" s="9"/>
      <c r="BL691" s="47">
        <f t="shared" si="184"/>
        <v>67</v>
      </c>
      <c r="BM691" s="44">
        <f t="shared" si="196"/>
        <v>-1.9297549084145878E-3</v>
      </c>
      <c r="BN691" s="11"/>
      <c r="BO691" s="9"/>
      <c r="BP691" s="11"/>
      <c r="BQ691" s="9"/>
      <c r="BR691" s="43"/>
      <c r="BS691" s="9"/>
      <c r="BT691" s="11"/>
    </row>
    <row r="692" spans="3:72" x14ac:dyDescent="0.2">
      <c r="C692" s="1">
        <v>80</v>
      </c>
      <c r="D692" s="1">
        <v>104.71</v>
      </c>
      <c r="E692" s="1">
        <v>-5103.8999999999996</v>
      </c>
      <c r="F692" s="2">
        <v>78</v>
      </c>
      <c r="G692" s="6">
        <v>3.3000000000000002E-2</v>
      </c>
      <c r="H692" s="2">
        <v>0.42199999999999999</v>
      </c>
      <c r="I692" s="2">
        <v>3500</v>
      </c>
      <c r="J692" s="3">
        <f t="shared" si="180"/>
        <v>58.333333333333336</v>
      </c>
      <c r="K692" s="3">
        <f t="shared" si="181"/>
        <v>366.52</v>
      </c>
      <c r="L692" s="1">
        <v>0.9</v>
      </c>
      <c r="M692" s="1">
        <v>0.76</v>
      </c>
      <c r="N692" s="1">
        <f t="shared" si="198"/>
        <v>0.68400000000000005</v>
      </c>
      <c r="O692" s="40">
        <f t="shared" si="199"/>
        <v>50.175438596491226</v>
      </c>
      <c r="P692" s="40">
        <f t="shared" si="182"/>
        <v>3808.3157894736842</v>
      </c>
      <c r="Q692" s="1">
        <v>11</v>
      </c>
      <c r="R692" s="1">
        <v>4</v>
      </c>
      <c r="S692" s="2">
        <v>2600</v>
      </c>
      <c r="T692" s="3">
        <f t="shared" si="200"/>
        <v>866.66666666666663</v>
      </c>
      <c r="U692" s="7">
        <v>0.20419999999999999</v>
      </c>
      <c r="V692" s="7">
        <f t="shared" si="183"/>
        <v>3.2749326455999997E-2</v>
      </c>
      <c r="W692" s="7">
        <f t="shared" si="201"/>
        <v>1.6693636134473333E-2</v>
      </c>
      <c r="X692" s="40">
        <f t="shared" si="202"/>
        <v>1081.2059482292843</v>
      </c>
      <c r="Y692" s="1">
        <v>0</v>
      </c>
      <c r="Z692" s="1">
        <v>78</v>
      </c>
      <c r="AA692" s="2">
        <v>67</v>
      </c>
      <c r="AB692" s="6">
        <f t="shared" si="203"/>
        <v>0.6511988748177826</v>
      </c>
      <c r="AC692" s="2">
        <v>347.36</v>
      </c>
      <c r="AD692" s="40">
        <f t="shared" si="204"/>
        <v>3367.0033670033663</v>
      </c>
      <c r="AE692" s="1">
        <f t="shared" si="205"/>
        <v>2.4950099800399199</v>
      </c>
      <c r="AF692" s="2">
        <f t="shared" si="206"/>
        <v>165</v>
      </c>
      <c r="AG692" s="9">
        <f t="shared" si="207"/>
        <v>411.67664670658678</v>
      </c>
      <c r="AH692" s="12">
        <f t="shared" si="208"/>
        <v>3.7163203480585693E-3</v>
      </c>
      <c r="AI692" s="12">
        <f t="shared" si="185"/>
        <v>105345.56828422518</v>
      </c>
      <c r="AJ692" s="42">
        <f t="shared" si="186"/>
        <v>-52.059180897036136</v>
      </c>
      <c r="AK692" s="11">
        <v>0</v>
      </c>
      <c r="AL692" s="9">
        <f t="shared" si="187"/>
        <v>-1080.8168123256391</v>
      </c>
      <c r="AM692" s="11">
        <f t="shared" si="209"/>
        <v>0</v>
      </c>
      <c r="AN692" s="9">
        <f t="shared" si="210"/>
        <v>49.986361860066587</v>
      </c>
      <c r="AO692" s="9"/>
      <c r="AP692" s="9">
        <f t="shared" si="188"/>
        <v>52.060285779990487</v>
      </c>
      <c r="AQ692" s="47">
        <f t="shared" si="189"/>
        <v>49.973823294387969</v>
      </c>
      <c r="AR692" s="15">
        <f t="shared" si="211"/>
        <v>0</v>
      </c>
      <c r="AS692" s="49"/>
      <c r="AT692" s="12">
        <f t="shared" si="212"/>
        <v>-1.9297549084145945E-3</v>
      </c>
      <c r="AU692" s="9">
        <f t="shared" si="213"/>
        <v>47.89989937446407</v>
      </c>
      <c r="AV692" s="9">
        <f t="shared" si="190"/>
        <v>45.825975454540171</v>
      </c>
      <c r="AW692" s="9">
        <f t="shared" si="191"/>
        <v>49.973823294387962</v>
      </c>
      <c r="AX692" s="16">
        <f t="shared" si="214"/>
        <v>47.89989937446407</v>
      </c>
      <c r="AY692" s="44">
        <f t="shared" si="192"/>
        <v>-1.9181580746206696E-3</v>
      </c>
      <c r="AZ692" s="49"/>
      <c r="BA692" s="12">
        <f t="shared" si="215"/>
        <v>-1.9297549084145878E-3</v>
      </c>
      <c r="BB692" s="9">
        <f t="shared" si="216"/>
        <v>66.524977921866991</v>
      </c>
      <c r="BC692" s="9">
        <f t="shared" si="193"/>
        <v>64.451054001943106</v>
      </c>
      <c r="BD692" s="9">
        <f t="shared" si="194"/>
        <v>68.598901841790877</v>
      </c>
      <c r="BE692" s="16">
        <f t="shared" si="217"/>
        <v>66.524977921866991</v>
      </c>
      <c r="BF692" s="44">
        <f t="shared" si="195"/>
        <v>-1.9181580746206565E-3</v>
      </c>
      <c r="BG692" s="49"/>
      <c r="BH692" s="12">
        <f t="shared" si="218"/>
        <v>-1.9297549084145878E-3</v>
      </c>
      <c r="BI692" s="9">
        <f t="shared" si="219"/>
        <v>67</v>
      </c>
      <c r="BJ692" s="9">
        <f t="shared" si="197"/>
        <v>64.926076080076115</v>
      </c>
      <c r="BK692" s="9"/>
      <c r="BL692" s="47">
        <f t="shared" si="184"/>
        <v>67</v>
      </c>
      <c r="BM692" s="44">
        <f t="shared" si="196"/>
        <v>-1.9181580746206565E-3</v>
      </c>
      <c r="BN692" s="11"/>
      <c r="BO692" s="9"/>
      <c r="BP692" s="11"/>
      <c r="BQ692" s="9"/>
      <c r="BR692" s="43"/>
      <c r="BS692" s="9"/>
      <c r="BT692" s="11"/>
    </row>
    <row r="693" spans="3:72" x14ac:dyDescent="0.2">
      <c r="C693" s="1">
        <v>80</v>
      </c>
      <c r="D693" s="1">
        <v>104.71</v>
      </c>
      <c r="E693" s="1">
        <v>-5103.8999999999996</v>
      </c>
      <c r="F693" s="2">
        <v>78</v>
      </c>
      <c r="G693" s="6">
        <v>3.3000000000000002E-2</v>
      </c>
      <c r="H693" s="2">
        <v>0.42199999999999999</v>
      </c>
      <c r="I693" s="2">
        <v>3500</v>
      </c>
      <c r="J693" s="3">
        <f t="shared" si="180"/>
        <v>58.333333333333336</v>
      </c>
      <c r="K693" s="3">
        <f t="shared" si="181"/>
        <v>366.52</v>
      </c>
      <c r="L693" s="1">
        <v>0.9</v>
      </c>
      <c r="M693" s="1">
        <v>0.76</v>
      </c>
      <c r="N693" s="1">
        <f t="shared" si="198"/>
        <v>0.68400000000000005</v>
      </c>
      <c r="O693" s="40">
        <f t="shared" si="199"/>
        <v>50.175438596491226</v>
      </c>
      <c r="P693" s="40">
        <f t="shared" si="182"/>
        <v>3808.3157894736842</v>
      </c>
      <c r="Q693" s="1">
        <v>11</v>
      </c>
      <c r="R693" s="1">
        <v>4</v>
      </c>
      <c r="S693" s="2">
        <v>2600</v>
      </c>
      <c r="T693" s="3">
        <f t="shared" si="200"/>
        <v>866.66666666666663</v>
      </c>
      <c r="U693" s="7">
        <v>0.20419999999999999</v>
      </c>
      <c r="V693" s="7">
        <f t="shared" si="183"/>
        <v>3.2749326455999997E-2</v>
      </c>
      <c r="W693" s="7">
        <f t="shared" si="201"/>
        <v>1.6693636134473333E-2</v>
      </c>
      <c r="X693" s="40">
        <f t="shared" si="202"/>
        <v>1081.2059482292843</v>
      </c>
      <c r="Y693" s="1">
        <v>0</v>
      </c>
      <c r="Z693" s="1">
        <v>78</v>
      </c>
      <c r="AA693" s="2">
        <v>67</v>
      </c>
      <c r="AB693" s="6">
        <f t="shared" si="203"/>
        <v>0.6511988748177826</v>
      </c>
      <c r="AC693" s="2">
        <v>347.36</v>
      </c>
      <c r="AD693" s="40">
        <f t="shared" si="204"/>
        <v>3367.0033670033663</v>
      </c>
      <c r="AE693" s="1">
        <f t="shared" si="205"/>
        <v>2.4950099800399199</v>
      </c>
      <c r="AF693" s="2">
        <f t="shared" si="206"/>
        <v>166</v>
      </c>
      <c r="AG693" s="9">
        <f t="shared" si="207"/>
        <v>414.1716566866267</v>
      </c>
      <c r="AH693" s="12">
        <f t="shared" si="208"/>
        <v>3.6940155757524949E-3</v>
      </c>
      <c r="AI693" s="12">
        <f t="shared" si="185"/>
        <v>105859.24418613478</v>
      </c>
      <c r="AJ693" s="42">
        <f t="shared" si="186"/>
        <v>-52.034267236383421</v>
      </c>
      <c r="AK693" s="11">
        <v>0</v>
      </c>
      <c r="AL693" s="9">
        <f t="shared" si="187"/>
        <v>-1080.8191478583474</v>
      </c>
      <c r="AM693" s="11">
        <f t="shared" si="209"/>
        <v>0</v>
      </c>
      <c r="AN693" s="9">
        <f t="shared" si="210"/>
        <v>49.973823294387969</v>
      </c>
      <c r="AO693" s="9"/>
      <c r="AP693" s="9">
        <f t="shared" si="188"/>
        <v>52.035358896469333</v>
      </c>
      <c r="AQ693" s="47">
        <f t="shared" si="189"/>
        <v>49.961434976545434</v>
      </c>
      <c r="AR693" s="15">
        <f t="shared" si="211"/>
        <v>0</v>
      </c>
      <c r="AS693" s="49"/>
      <c r="AT693" s="12">
        <f t="shared" si="212"/>
        <v>-1.9181580746206696E-3</v>
      </c>
      <c r="AU693" s="9">
        <f t="shared" si="213"/>
        <v>47.89989937446407</v>
      </c>
      <c r="AV693" s="9">
        <f t="shared" si="190"/>
        <v>45.838363772382706</v>
      </c>
      <c r="AW693" s="9">
        <f t="shared" si="191"/>
        <v>49.961434976545419</v>
      </c>
      <c r="AX693" s="16">
        <f t="shared" si="214"/>
        <v>47.899899374464063</v>
      </c>
      <c r="AY693" s="44">
        <f t="shared" si="192"/>
        <v>-1.9067002040245712E-3</v>
      </c>
      <c r="AZ693" s="49"/>
      <c r="BA693" s="12">
        <f t="shared" si="215"/>
        <v>-1.9181580746206565E-3</v>
      </c>
      <c r="BB693" s="9">
        <f t="shared" si="216"/>
        <v>66.524977921866991</v>
      </c>
      <c r="BC693" s="9">
        <f t="shared" si="193"/>
        <v>64.463442319785642</v>
      </c>
      <c r="BD693" s="9">
        <f t="shared" si="194"/>
        <v>68.586513523948341</v>
      </c>
      <c r="BE693" s="16">
        <f t="shared" si="217"/>
        <v>66.524977921866991</v>
      </c>
      <c r="BF693" s="44">
        <f t="shared" si="195"/>
        <v>-1.9067002040245647E-3</v>
      </c>
      <c r="BG693" s="49"/>
      <c r="BH693" s="12">
        <f t="shared" si="218"/>
        <v>-1.9181580746206565E-3</v>
      </c>
      <c r="BI693" s="9">
        <f t="shared" si="219"/>
        <v>67</v>
      </c>
      <c r="BJ693" s="9">
        <f t="shared" si="197"/>
        <v>64.938464397918651</v>
      </c>
      <c r="BK693" s="9"/>
      <c r="BL693" s="47">
        <f t="shared" si="184"/>
        <v>67</v>
      </c>
      <c r="BM693" s="44">
        <f t="shared" si="196"/>
        <v>-1.9067002040245647E-3</v>
      </c>
      <c r="BN693" s="11"/>
      <c r="BO693" s="9"/>
      <c r="BP693" s="11"/>
      <c r="BQ693" s="9"/>
      <c r="BR693" s="43"/>
      <c r="BS693" s="9"/>
      <c r="BT693" s="11"/>
    </row>
    <row r="694" spans="3:72" x14ac:dyDescent="0.2">
      <c r="C694" s="1">
        <v>80</v>
      </c>
      <c r="D694" s="1">
        <v>104.71</v>
      </c>
      <c r="E694" s="1">
        <v>-5103.8999999999996</v>
      </c>
      <c r="F694" s="2">
        <v>78</v>
      </c>
      <c r="G694" s="6">
        <v>3.3000000000000002E-2</v>
      </c>
      <c r="H694" s="2">
        <v>0.42199999999999999</v>
      </c>
      <c r="I694" s="2">
        <v>3500</v>
      </c>
      <c r="J694" s="3">
        <f t="shared" si="180"/>
        <v>58.333333333333336</v>
      </c>
      <c r="K694" s="3">
        <f t="shared" si="181"/>
        <v>366.52</v>
      </c>
      <c r="L694" s="1">
        <v>0.9</v>
      </c>
      <c r="M694" s="1">
        <v>0.76</v>
      </c>
      <c r="N694" s="1">
        <f t="shared" si="198"/>
        <v>0.68400000000000005</v>
      </c>
      <c r="O694" s="40">
        <f t="shared" si="199"/>
        <v>50.175438596491226</v>
      </c>
      <c r="P694" s="40">
        <f t="shared" si="182"/>
        <v>3808.3157894736842</v>
      </c>
      <c r="Q694" s="1">
        <v>11</v>
      </c>
      <c r="R694" s="1">
        <v>4</v>
      </c>
      <c r="S694" s="2">
        <v>2600</v>
      </c>
      <c r="T694" s="3">
        <f t="shared" si="200"/>
        <v>866.66666666666663</v>
      </c>
      <c r="U694" s="7">
        <v>0.20419999999999999</v>
      </c>
      <c r="V694" s="7">
        <f t="shared" si="183"/>
        <v>3.2749326455999997E-2</v>
      </c>
      <c r="W694" s="7">
        <f t="shared" si="201"/>
        <v>1.6693636134473333E-2</v>
      </c>
      <c r="X694" s="40">
        <f t="shared" si="202"/>
        <v>1081.2059482292843</v>
      </c>
      <c r="Y694" s="1">
        <v>0</v>
      </c>
      <c r="Z694" s="1">
        <v>78</v>
      </c>
      <c r="AA694" s="2">
        <v>67</v>
      </c>
      <c r="AB694" s="6">
        <f t="shared" si="203"/>
        <v>0.6511988748177826</v>
      </c>
      <c r="AC694" s="2">
        <v>347.36</v>
      </c>
      <c r="AD694" s="40">
        <f t="shared" si="204"/>
        <v>3367.0033670033663</v>
      </c>
      <c r="AE694" s="1">
        <f t="shared" si="205"/>
        <v>2.4950099800399199</v>
      </c>
      <c r="AF694" s="2">
        <f t="shared" si="206"/>
        <v>167</v>
      </c>
      <c r="AG694" s="9">
        <f t="shared" si="207"/>
        <v>416.66666666666663</v>
      </c>
      <c r="AH694" s="12">
        <f t="shared" si="208"/>
        <v>3.6719769455984732E-3</v>
      </c>
      <c r="AI694" s="12">
        <f t="shared" si="185"/>
        <v>106366.7847908726</v>
      </c>
      <c r="AJ694" s="42">
        <f t="shared" si="186"/>
        <v>-52.009651145626663</v>
      </c>
      <c r="AK694" s="11">
        <v>0</v>
      </c>
      <c r="AL694" s="9">
        <f t="shared" si="187"/>
        <v>-1080.8214555233108</v>
      </c>
      <c r="AM694" s="11">
        <f t="shared" si="209"/>
        <v>0</v>
      </c>
      <c r="AN694" s="9">
        <f t="shared" si="210"/>
        <v>49.961434976545434</v>
      </c>
      <c r="AO694" s="9"/>
      <c r="AP694" s="9">
        <f t="shared" si="188"/>
        <v>52.010729818801785</v>
      </c>
      <c r="AQ694" s="47">
        <f t="shared" si="189"/>
        <v>49.949194216720414</v>
      </c>
      <c r="AR694" s="15">
        <f t="shared" si="211"/>
        <v>0</v>
      </c>
      <c r="AS694" s="49"/>
      <c r="AT694" s="12">
        <f t="shared" si="212"/>
        <v>-1.9067002040245712E-3</v>
      </c>
      <c r="AU694" s="9">
        <f t="shared" si="213"/>
        <v>47.899899374464063</v>
      </c>
      <c r="AV694" s="9">
        <f t="shared" si="190"/>
        <v>45.850604532207711</v>
      </c>
      <c r="AW694" s="9">
        <f t="shared" si="191"/>
        <v>49.949194216720407</v>
      </c>
      <c r="AX694" s="16">
        <f t="shared" si="214"/>
        <v>47.899899374464056</v>
      </c>
      <c r="AY694" s="44">
        <f t="shared" si="192"/>
        <v>-1.8953788088314917E-3</v>
      </c>
      <c r="AZ694" s="49"/>
      <c r="BA694" s="12">
        <f t="shared" si="215"/>
        <v>-1.9067002040245647E-3</v>
      </c>
      <c r="BB694" s="9">
        <f t="shared" si="216"/>
        <v>66.524977921866991</v>
      </c>
      <c r="BC694" s="9">
        <f t="shared" si="193"/>
        <v>64.475683079610647</v>
      </c>
      <c r="BD694" s="9">
        <f t="shared" si="194"/>
        <v>68.574272764123336</v>
      </c>
      <c r="BE694" s="16">
        <f t="shared" si="217"/>
        <v>66.524977921866991</v>
      </c>
      <c r="BF694" s="44">
        <f t="shared" si="195"/>
        <v>-1.8953788088314917E-3</v>
      </c>
      <c r="BG694" s="49"/>
      <c r="BH694" s="12">
        <f t="shared" si="218"/>
        <v>-1.9067002040245647E-3</v>
      </c>
      <c r="BI694" s="9">
        <f t="shared" si="219"/>
        <v>67</v>
      </c>
      <c r="BJ694" s="9">
        <f t="shared" si="197"/>
        <v>64.950705157743656</v>
      </c>
      <c r="BK694" s="9"/>
      <c r="BL694" s="47">
        <f t="shared" si="184"/>
        <v>67</v>
      </c>
      <c r="BM694" s="44">
        <f t="shared" si="196"/>
        <v>-1.8953788088314917E-3</v>
      </c>
      <c r="BN694" s="11"/>
      <c r="BO694" s="9"/>
      <c r="BP694" s="11"/>
      <c r="BQ694" s="9"/>
      <c r="BR694" s="43"/>
      <c r="BS694" s="9"/>
      <c r="BT694" s="11"/>
    </row>
    <row r="695" spans="3:72" x14ac:dyDescent="0.2">
      <c r="C695" s="1">
        <v>80</v>
      </c>
      <c r="D695" s="1">
        <v>104.71</v>
      </c>
      <c r="E695" s="1">
        <v>-5103.8999999999996</v>
      </c>
      <c r="F695" s="2">
        <v>78</v>
      </c>
      <c r="G695" s="6">
        <v>3.3000000000000002E-2</v>
      </c>
      <c r="H695" s="2">
        <v>0.42199999999999999</v>
      </c>
      <c r="I695" s="2">
        <v>3500</v>
      </c>
      <c r="J695" s="3">
        <f t="shared" si="180"/>
        <v>58.333333333333336</v>
      </c>
      <c r="K695" s="3">
        <f t="shared" si="181"/>
        <v>366.52</v>
      </c>
      <c r="L695" s="1">
        <v>0.9</v>
      </c>
      <c r="M695" s="1">
        <v>0.76</v>
      </c>
      <c r="N695" s="1">
        <f t="shared" si="198"/>
        <v>0.68400000000000005</v>
      </c>
      <c r="O695" s="40">
        <f t="shared" si="199"/>
        <v>50.175438596491226</v>
      </c>
      <c r="P695" s="40">
        <f t="shared" si="182"/>
        <v>3808.3157894736842</v>
      </c>
      <c r="Q695" s="1">
        <v>11</v>
      </c>
      <c r="R695" s="1">
        <v>4</v>
      </c>
      <c r="S695" s="2">
        <v>2600</v>
      </c>
      <c r="T695" s="3">
        <f t="shared" si="200"/>
        <v>866.66666666666663</v>
      </c>
      <c r="U695" s="7">
        <v>0.20419999999999999</v>
      </c>
      <c r="V695" s="7">
        <f t="shared" si="183"/>
        <v>3.2749326455999997E-2</v>
      </c>
      <c r="W695" s="7">
        <f t="shared" si="201"/>
        <v>1.6693636134473333E-2</v>
      </c>
      <c r="X695" s="40">
        <f t="shared" si="202"/>
        <v>1081.2059482292843</v>
      </c>
      <c r="Y695" s="1">
        <v>0</v>
      </c>
      <c r="Z695" s="1">
        <v>78</v>
      </c>
      <c r="AA695" s="2">
        <v>67</v>
      </c>
      <c r="AB695" s="6">
        <f t="shared" si="203"/>
        <v>0.6511988748177826</v>
      </c>
      <c r="AC695" s="2">
        <v>347.36</v>
      </c>
      <c r="AD695" s="40">
        <f t="shared" si="204"/>
        <v>3367.0033670033663</v>
      </c>
      <c r="AE695" s="1">
        <f t="shared" si="205"/>
        <v>2.4950099800399199</v>
      </c>
      <c r="AF695" s="2">
        <f t="shared" si="206"/>
        <v>168</v>
      </c>
      <c r="AG695" s="9">
        <f t="shared" si="207"/>
        <v>419.16167664670655</v>
      </c>
      <c r="AH695" s="12">
        <f t="shared" si="208"/>
        <v>3.6501997224057891E-3</v>
      </c>
      <c r="AI695" s="12">
        <f t="shared" si="185"/>
        <v>106868.29957947973</v>
      </c>
      <c r="AJ695" s="42">
        <f t="shared" si="186"/>
        <v>-51.985327314628726</v>
      </c>
      <c r="AK695" s="11">
        <v>0</v>
      </c>
      <c r="AL695" s="9">
        <f t="shared" si="187"/>
        <v>-1080.8237358163512</v>
      </c>
      <c r="AM695" s="11">
        <f t="shared" si="209"/>
        <v>0</v>
      </c>
      <c r="AN695" s="9">
        <f t="shared" si="210"/>
        <v>49.949194216720414</v>
      </c>
      <c r="AO695" s="9"/>
      <c r="AP695" s="9">
        <f t="shared" si="188"/>
        <v>51.986393231269801</v>
      </c>
      <c r="AQ695" s="47">
        <f t="shared" si="189"/>
        <v>49.937098389013435</v>
      </c>
      <c r="AR695" s="15">
        <f t="shared" si="211"/>
        <v>0</v>
      </c>
      <c r="AS695" s="49"/>
      <c r="AT695" s="12">
        <f t="shared" si="212"/>
        <v>-1.8953788088314917E-3</v>
      </c>
      <c r="AU695" s="9">
        <f t="shared" si="213"/>
        <v>47.899899374464056</v>
      </c>
      <c r="AV695" s="9">
        <f t="shared" si="190"/>
        <v>45.862700359914669</v>
      </c>
      <c r="AW695" s="9">
        <f t="shared" si="191"/>
        <v>49.937098389013443</v>
      </c>
      <c r="AX695" s="16">
        <f t="shared" si="214"/>
        <v>47.899899374464056</v>
      </c>
      <c r="AY695" s="44">
        <f t="shared" si="192"/>
        <v>-1.8841914603649325E-3</v>
      </c>
      <c r="AZ695" s="49"/>
      <c r="BA695" s="12">
        <f t="shared" si="215"/>
        <v>-1.8953788088314917E-3</v>
      </c>
      <c r="BB695" s="9">
        <f t="shared" si="216"/>
        <v>66.524977921866991</v>
      </c>
      <c r="BC695" s="9">
        <f t="shared" si="193"/>
        <v>64.487778907317605</v>
      </c>
      <c r="BD695" s="9">
        <f t="shared" si="194"/>
        <v>68.562176936416378</v>
      </c>
      <c r="BE695" s="16">
        <f t="shared" si="217"/>
        <v>66.524977921866991</v>
      </c>
      <c r="BF695" s="44">
        <f t="shared" si="195"/>
        <v>-1.8841914603649325E-3</v>
      </c>
      <c r="BG695" s="49"/>
      <c r="BH695" s="12">
        <f t="shared" si="218"/>
        <v>-1.8953788088314917E-3</v>
      </c>
      <c r="BI695" s="9">
        <f t="shared" si="219"/>
        <v>67</v>
      </c>
      <c r="BJ695" s="9">
        <f t="shared" si="197"/>
        <v>64.962800985450613</v>
      </c>
      <c r="BK695" s="9"/>
      <c r="BL695" s="47">
        <f t="shared" si="184"/>
        <v>67</v>
      </c>
      <c r="BM695" s="44">
        <f t="shared" si="196"/>
        <v>-1.8841914603649325E-3</v>
      </c>
      <c r="BN695" s="11"/>
      <c r="BO695" s="9"/>
      <c r="BP695" s="11"/>
      <c r="BQ695" s="9"/>
      <c r="BR695" s="43"/>
      <c r="BS695" s="9"/>
      <c r="BT695" s="11"/>
    </row>
    <row r="696" spans="3:72" x14ac:dyDescent="0.2">
      <c r="C696" s="1">
        <v>80</v>
      </c>
      <c r="D696" s="1">
        <v>104.71</v>
      </c>
      <c r="E696" s="1">
        <v>-5103.8999999999996</v>
      </c>
      <c r="F696" s="2">
        <v>78</v>
      </c>
      <c r="G696" s="6">
        <v>3.3000000000000002E-2</v>
      </c>
      <c r="H696" s="2">
        <v>0.42199999999999999</v>
      </c>
      <c r="I696" s="2">
        <v>3500</v>
      </c>
      <c r="J696" s="3">
        <f t="shared" si="180"/>
        <v>58.333333333333336</v>
      </c>
      <c r="K696" s="3">
        <f t="shared" si="181"/>
        <v>366.52</v>
      </c>
      <c r="L696" s="1">
        <v>0.9</v>
      </c>
      <c r="M696" s="1">
        <v>0.76</v>
      </c>
      <c r="N696" s="1">
        <f t="shared" si="198"/>
        <v>0.68400000000000005</v>
      </c>
      <c r="O696" s="40">
        <f t="shared" si="199"/>
        <v>50.175438596491226</v>
      </c>
      <c r="P696" s="40">
        <f t="shared" si="182"/>
        <v>3808.3157894736842</v>
      </c>
      <c r="Q696" s="1">
        <v>11</v>
      </c>
      <c r="R696" s="1">
        <v>4</v>
      </c>
      <c r="S696" s="2">
        <v>2600</v>
      </c>
      <c r="T696" s="3">
        <f t="shared" si="200"/>
        <v>866.66666666666663</v>
      </c>
      <c r="U696" s="7">
        <v>0.20419999999999999</v>
      </c>
      <c r="V696" s="7">
        <f t="shared" si="183"/>
        <v>3.2749326455999997E-2</v>
      </c>
      <c r="W696" s="7">
        <f t="shared" si="201"/>
        <v>1.6693636134473333E-2</v>
      </c>
      <c r="X696" s="40">
        <f t="shared" si="202"/>
        <v>1081.2059482292843</v>
      </c>
      <c r="Y696" s="1">
        <v>0</v>
      </c>
      <c r="Z696" s="1">
        <v>78</v>
      </c>
      <c r="AA696" s="2">
        <v>67</v>
      </c>
      <c r="AB696" s="6">
        <f t="shared" si="203"/>
        <v>0.6511988748177826</v>
      </c>
      <c r="AC696" s="2">
        <v>347.36</v>
      </c>
      <c r="AD696" s="40">
        <f t="shared" si="204"/>
        <v>3367.0033670033663</v>
      </c>
      <c r="AE696" s="1">
        <f t="shared" si="205"/>
        <v>2.4950099800399199</v>
      </c>
      <c r="AF696" s="2">
        <f t="shared" si="206"/>
        <v>169</v>
      </c>
      <c r="AG696" s="9">
        <f t="shared" si="207"/>
        <v>421.65668662674648</v>
      </c>
      <c r="AH696" s="12">
        <f t="shared" si="208"/>
        <v>3.6286792826525608E-3</v>
      </c>
      <c r="AI696" s="12">
        <f t="shared" si="185"/>
        <v>107363.895439771</v>
      </c>
      <c r="AJ696" s="42">
        <f t="shared" si="186"/>
        <v>-51.961290559036946</v>
      </c>
      <c r="AK696" s="11">
        <v>0</v>
      </c>
      <c r="AL696" s="9">
        <f t="shared" si="187"/>
        <v>-1080.8259892215979</v>
      </c>
      <c r="AM696" s="11">
        <f t="shared" si="209"/>
        <v>0</v>
      </c>
      <c r="AN696" s="9">
        <f t="shared" si="210"/>
        <v>49.937098389013435</v>
      </c>
      <c r="AO696" s="9"/>
      <c r="AP696" s="9">
        <f t="shared" si="188"/>
        <v>51.962343944103857</v>
      </c>
      <c r="AQ696" s="47">
        <f t="shared" si="189"/>
        <v>49.925144929554477</v>
      </c>
      <c r="AR696" s="15">
        <f t="shared" si="211"/>
        <v>0</v>
      </c>
      <c r="AS696" s="49"/>
      <c r="AT696" s="12">
        <f t="shared" si="212"/>
        <v>-1.8841914603649325E-3</v>
      </c>
      <c r="AU696" s="9">
        <f t="shared" si="213"/>
        <v>47.899899374464056</v>
      </c>
      <c r="AV696" s="9">
        <f t="shared" si="190"/>
        <v>45.874653819373634</v>
      </c>
      <c r="AW696" s="9">
        <f t="shared" si="191"/>
        <v>49.925144929554477</v>
      </c>
      <c r="AX696" s="16">
        <f t="shared" si="214"/>
        <v>47.899899374464056</v>
      </c>
      <c r="AY696" s="44">
        <f t="shared" si="192"/>
        <v>-1.8731357873189771E-3</v>
      </c>
      <c r="AZ696" s="49"/>
      <c r="BA696" s="12">
        <f t="shared" si="215"/>
        <v>-1.8841914603649325E-3</v>
      </c>
      <c r="BB696" s="9">
        <f t="shared" si="216"/>
        <v>66.524977921866991</v>
      </c>
      <c r="BC696" s="9">
        <f t="shared" si="193"/>
        <v>64.49973236677657</v>
      </c>
      <c r="BD696" s="9">
        <f t="shared" si="194"/>
        <v>68.550223476957413</v>
      </c>
      <c r="BE696" s="16">
        <f t="shared" si="217"/>
        <v>66.524977921866991</v>
      </c>
      <c r="BF696" s="44">
        <f t="shared" si="195"/>
        <v>-1.8731357873189771E-3</v>
      </c>
      <c r="BG696" s="49"/>
      <c r="BH696" s="12">
        <f t="shared" si="218"/>
        <v>-1.8841914603649325E-3</v>
      </c>
      <c r="BI696" s="9">
        <f t="shared" si="219"/>
        <v>67</v>
      </c>
      <c r="BJ696" s="9">
        <f t="shared" si="197"/>
        <v>64.974754444909578</v>
      </c>
      <c r="BK696" s="9"/>
      <c r="BL696" s="47">
        <f t="shared" si="184"/>
        <v>67</v>
      </c>
      <c r="BM696" s="44">
        <f t="shared" si="196"/>
        <v>-1.8731357873189771E-3</v>
      </c>
      <c r="BN696" s="11"/>
      <c r="BO696" s="9"/>
      <c r="BP696" s="11"/>
      <c r="BQ696" s="9"/>
      <c r="BR696" s="43"/>
      <c r="BS696" s="9"/>
      <c r="BT696" s="11"/>
    </row>
    <row r="697" spans="3:72" x14ac:dyDescent="0.2">
      <c r="C697" s="1">
        <v>80</v>
      </c>
      <c r="D697" s="1">
        <v>104.71</v>
      </c>
      <c r="E697" s="1">
        <v>-5103.8999999999996</v>
      </c>
      <c r="F697" s="2">
        <v>78</v>
      </c>
      <c r="G697" s="6">
        <v>3.3000000000000002E-2</v>
      </c>
      <c r="H697" s="2">
        <v>0.42199999999999999</v>
      </c>
      <c r="I697" s="2">
        <v>3500</v>
      </c>
      <c r="J697" s="3">
        <f t="shared" si="180"/>
        <v>58.333333333333336</v>
      </c>
      <c r="K697" s="3">
        <f t="shared" si="181"/>
        <v>366.52</v>
      </c>
      <c r="L697" s="1">
        <v>0.9</v>
      </c>
      <c r="M697" s="1">
        <v>0.76</v>
      </c>
      <c r="N697" s="1">
        <f t="shared" si="198"/>
        <v>0.68400000000000005</v>
      </c>
      <c r="O697" s="40">
        <f t="shared" si="199"/>
        <v>50.175438596491226</v>
      </c>
      <c r="P697" s="40">
        <f t="shared" si="182"/>
        <v>3808.3157894736842</v>
      </c>
      <c r="Q697" s="1">
        <v>11</v>
      </c>
      <c r="R697" s="1">
        <v>4</v>
      </c>
      <c r="S697" s="2">
        <v>2600</v>
      </c>
      <c r="T697" s="3">
        <f t="shared" si="200"/>
        <v>866.66666666666663</v>
      </c>
      <c r="U697" s="7">
        <v>0.20419999999999999</v>
      </c>
      <c r="V697" s="7">
        <f t="shared" si="183"/>
        <v>3.2749326455999997E-2</v>
      </c>
      <c r="W697" s="7">
        <f t="shared" si="201"/>
        <v>1.6693636134473333E-2</v>
      </c>
      <c r="X697" s="40">
        <f t="shared" si="202"/>
        <v>1081.2059482292843</v>
      </c>
      <c r="Y697" s="1">
        <v>0</v>
      </c>
      <c r="Z697" s="1">
        <v>78</v>
      </c>
      <c r="AA697" s="2">
        <v>67</v>
      </c>
      <c r="AB697" s="6">
        <f t="shared" si="203"/>
        <v>0.6511988748177826</v>
      </c>
      <c r="AC697" s="2">
        <v>347.36</v>
      </c>
      <c r="AD697" s="40">
        <f t="shared" si="204"/>
        <v>3367.0033670033663</v>
      </c>
      <c r="AE697" s="1">
        <f t="shared" si="205"/>
        <v>2.4950099800399199</v>
      </c>
      <c r="AF697" s="2">
        <f t="shared" si="206"/>
        <v>170</v>
      </c>
      <c r="AG697" s="9">
        <f t="shared" si="207"/>
        <v>424.1516966067864</v>
      </c>
      <c r="AH697" s="12">
        <f t="shared" si="208"/>
        <v>3.6074111112132123E-3</v>
      </c>
      <c r="AI697" s="12">
        <f t="shared" si="185"/>
        <v>107853.67674274859</v>
      </c>
      <c r="AJ697" s="42">
        <f t="shared" si="186"/>
        <v>-51.937535816576343</v>
      </c>
      <c r="AK697" s="11">
        <v>0</v>
      </c>
      <c r="AL697" s="9">
        <f t="shared" si="187"/>
        <v>-1080.8282162118292</v>
      </c>
      <c r="AM697" s="11">
        <f t="shared" si="209"/>
        <v>0</v>
      </c>
      <c r="AN697" s="9">
        <f t="shared" si="210"/>
        <v>49.925144929554477</v>
      </c>
      <c r="AO697" s="9"/>
      <c r="AP697" s="9">
        <f t="shared" si="188"/>
        <v>51.938576889770367</v>
      </c>
      <c r="AQ697" s="47">
        <f t="shared" si="189"/>
        <v>49.913331334679945</v>
      </c>
      <c r="AR697" s="15">
        <f t="shared" si="211"/>
        <v>0</v>
      </c>
      <c r="AS697" s="49"/>
      <c r="AT697" s="12">
        <f t="shared" si="212"/>
        <v>-1.8731357873189771E-3</v>
      </c>
      <c r="AU697" s="9">
        <f t="shared" si="213"/>
        <v>47.899899374464056</v>
      </c>
      <c r="AV697" s="9">
        <f t="shared" si="190"/>
        <v>45.886467414248166</v>
      </c>
      <c r="AW697" s="9">
        <f t="shared" si="191"/>
        <v>49.913331334679945</v>
      </c>
      <c r="AX697" s="16">
        <f t="shared" si="214"/>
        <v>47.899899374464056</v>
      </c>
      <c r="AY697" s="44">
        <f t="shared" si="192"/>
        <v>-1.8622094740722924E-3</v>
      </c>
      <c r="AZ697" s="49"/>
      <c r="BA697" s="12">
        <f t="shared" si="215"/>
        <v>-1.8731357873189771E-3</v>
      </c>
      <c r="BB697" s="9">
        <f t="shared" si="216"/>
        <v>66.524977921866991</v>
      </c>
      <c r="BC697" s="9">
        <f t="shared" si="193"/>
        <v>64.511545961651095</v>
      </c>
      <c r="BD697" s="9">
        <f t="shared" si="194"/>
        <v>68.538409882082888</v>
      </c>
      <c r="BE697" s="16">
        <f t="shared" si="217"/>
        <v>66.524977921866991</v>
      </c>
      <c r="BF697" s="44">
        <f t="shared" si="195"/>
        <v>-1.8622094740722989E-3</v>
      </c>
      <c r="BG697" s="49"/>
      <c r="BH697" s="12">
        <f t="shared" si="218"/>
        <v>-1.8731357873189771E-3</v>
      </c>
      <c r="BI697" s="9">
        <f t="shared" si="219"/>
        <v>67</v>
      </c>
      <c r="BJ697" s="9">
        <f t="shared" si="197"/>
        <v>64.986568039784103</v>
      </c>
      <c r="BK697" s="9"/>
      <c r="BL697" s="47">
        <f t="shared" si="184"/>
        <v>67</v>
      </c>
      <c r="BM697" s="44">
        <f t="shared" si="196"/>
        <v>-1.8622094740722989E-3</v>
      </c>
      <c r="BN697" s="11"/>
      <c r="BO697" s="9"/>
      <c r="BP697" s="11"/>
      <c r="BQ697" s="9"/>
      <c r="BR697" s="43"/>
      <c r="BS697" s="9"/>
      <c r="BT697" s="11"/>
    </row>
    <row r="698" spans="3:72" x14ac:dyDescent="0.2">
      <c r="C698" s="1">
        <v>80</v>
      </c>
      <c r="D698" s="1">
        <v>104.71</v>
      </c>
      <c r="E698" s="1">
        <v>-5103.8999999999996</v>
      </c>
      <c r="F698" s="2">
        <v>78</v>
      </c>
      <c r="G698" s="6">
        <v>3.3000000000000002E-2</v>
      </c>
      <c r="H698" s="2">
        <v>0.42199999999999999</v>
      </c>
      <c r="I698" s="2">
        <v>3500</v>
      </c>
      <c r="J698" s="3">
        <f t="shared" si="180"/>
        <v>58.333333333333336</v>
      </c>
      <c r="K698" s="3">
        <f t="shared" si="181"/>
        <v>366.52</v>
      </c>
      <c r="L698" s="1">
        <v>0.9</v>
      </c>
      <c r="M698" s="1">
        <v>0.76</v>
      </c>
      <c r="N698" s="1">
        <f t="shared" si="198"/>
        <v>0.68400000000000005</v>
      </c>
      <c r="O698" s="40">
        <f t="shared" si="199"/>
        <v>50.175438596491226</v>
      </c>
      <c r="P698" s="40">
        <f t="shared" si="182"/>
        <v>3808.3157894736842</v>
      </c>
      <c r="Q698" s="1">
        <v>11</v>
      </c>
      <c r="R698" s="1">
        <v>4</v>
      </c>
      <c r="S698" s="2">
        <v>2600</v>
      </c>
      <c r="T698" s="3">
        <f t="shared" si="200"/>
        <v>866.66666666666663</v>
      </c>
      <c r="U698" s="7">
        <v>0.20419999999999999</v>
      </c>
      <c r="V698" s="7">
        <f t="shared" si="183"/>
        <v>3.2749326455999997E-2</v>
      </c>
      <c r="W698" s="7">
        <f t="shared" si="201"/>
        <v>1.6693636134473333E-2</v>
      </c>
      <c r="X698" s="40">
        <f t="shared" si="202"/>
        <v>1081.2059482292843</v>
      </c>
      <c r="Y698" s="1">
        <v>0</v>
      </c>
      <c r="Z698" s="1">
        <v>78</v>
      </c>
      <c r="AA698" s="2">
        <v>67</v>
      </c>
      <c r="AB698" s="6">
        <f t="shared" si="203"/>
        <v>0.6511988748177826</v>
      </c>
      <c r="AC698" s="2">
        <v>347.36</v>
      </c>
      <c r="AD698" s="40">
        <f t="shared" si="204"/>
        <v>3367.0033670033663</v>
      </c>
      <c r="AE698" s="1">
        <f t="shared" si="205"/>
        <v>2.4950099800399199</v>
      </c>
      <c r="AF698" s="2">
        <f t="shared" si="206"/>
        <v>171</v>
      </c>
      <c r="AG698" s="9">
        <f t="shared" si="207"/>
        <v>426.64670658682633</v>
      </c>
      <c r="AH698" s="12">
        <f t="shared" si="208"/>
        <v>3.586390798200354E-3</v>
      </c>
      <c r="AI698" s="12">
        <f t="shared" si="185"/>
        <v>108337.74541633599</v>
      </c>
      <c r="AJ698" s="42">
        <f t="shared" si="186"/>
        <v>-51.914058143473099</v>
      </c>
      <c r="AK698" s="11">
        <v>0</v>
      </c>
      <c r="AL698" s="9">
        <f t="shared" si="187"/>
        <v>-1080.8304172488047</v>
      </c>
      <c r="AM698" s="11">
        <f t="shared" si="209"/>
        <v>0</v>
      </c>
      <c r="AN698" s="9">
        <f t="shared" si="210"/>
        <v>49.913331334679945</v>
      </c>
      <c r="AO698" s="9"/>
      <c r="AP698" s="9">
        <f t="shared" si="188"/>
        <v>51.915087119389689</v>
      </c>
      <c r="AQ698" s="47">
        <f t="shared" si="189"/>
        <v>49.901655159173799</v>
      </c>
      <c r="AR698" s="15">
        <f t="shared" si="211"/>
        <v>0</v>
      </c>
      <c r="AS698" s="49"/>
      <c r="AT698" s="12">
        <f t="shared" si="212"/>
        <v>-1.8622094740722924E-3</v>
      </c>
      <c r="AU698" s="9">
        <f t="shared" si="213"/>
        <v>47.899899374464056</v>
      </c>
      <c r="AV698" s="9">
        <f t="shared" si="190"/>
        <v>45.898143589754312</v>
      </c>
      <c r="AW698" s="9">
        <f t="shared" si="191"/>
        <v>49.901655159173806</v>
      </c>
      <c r="AX698" s="16">
        <f t="shared" si="214"/>
        <v>47.899899374464056</v>
      </c>
      <c r="AY698" s="44">
        <f t="shared" si="192"/>
        <v>-1.8514102590612498E-3</v>
      </c>
      <c r="AZ698" s="49"/>
      <c r="BA698" s="12">
        <f t="shared" si="215"/>
        <v>-1.8622094740722989E-3</v>
      </c>
      <c r="BB698" s="9">
        <f t="shared" si="216"/>
        <v>66.524977921866991</v>
      </c>
      <c r="BC698" s="9">
        <f t="shared" si="193"/>
        <v>64.523222137157234</v>
      </c>
      <c r="BD698" s="9">
        <f t="shared" si="194"/>
        <v>68.526733706576749</v>
      </c>
      <c r="BE698" s="16">
        <f t="shared" si="217"/>
        <v>66.524977921866991</v>
      </c>
      <c r="BF698" s="44">
        <f t="shared" si="195"/>
        <v>-1.8514102590612631E-3</v>
      </c>
      <c r="BG698" s="49"/>
      <c r="BH698" s="12">
        <f t="shared" si="218"/>
        <v>-1.8622094740722989E-3</v>
      </c>
      <c r="BI698" s="9">
        <f t="shared" si="219"/>
        <v>67</v>
      </c>
      <c r="BJ698" s="9">
        <f t="shared" si="197"/>
        <v>64.998244215290242</v>
      </c>
      <c r="BK698" s="9"/>
      <c r="BL698" s="47">
        <f t="shared" si="184"/>
        <v>67</v>
      </c>
      <c r="BM698" s="44">
        <f t="shared" si="196"/>
        <v>-1.8514102590612631E-3</v>
      </c>
      <c r="BN698" s="11"/>
      <c r="BO698" s="9"/>
      <c r="BP698" s="11"/>
      <c r="BQ698" s="9"/>
      <c r="BR698" s="43"/>
      <c r="BS698" s="9"/>
      <c r="BT698" s="11"/>
    </row>
    <row r="699" spans="3:72" x14ac:dyDescent="0.2">
      <c r="C699" s="1">
        <v>80</v>
      </c>
      <c r="D699" s="1">
        <v>104.71</v>
      </c>
      <c r="E699" s="1">
        <v>-5103.8999999999996</v>
      </c>
      <c r="F699" s="2">
        <v>78</v>
      </c>
      <c r="G699" s="6">
        <v>3.3000000000000002E-2</v>
      </c>
      <c r="H699" s="2">
        <v>0.42199999999999999</v>
      </c>
      <c r="I699" s="2">
        <v>3500</v>
      </c>
      <c r="J699" s="3">
        <f t="shared" si="180"/>
        <v>58.333333333333336</v>
      </c>
      <c r="K699" s="3">
        <f t="shared" si="181"/>
        <v>366.52</v>
      </c>
      <c r="L699" s="1">
        <v>0.9</v>
      </c>
      <c r="M699" s="1">
        <v>0.76</v>
      </c>
      <c r="N699" s="1">
        <f t="shared" si="198"/>
        <v>0.68400000000000005</v>
      </c>
      <c r="O699" s="40">
        <f t="shared" si="199"/>
        <v>50.175438596491226</v>
      </c>
      <c r="P699" s="40">
        <f t="shared" si="182"/>
        <v>3808.3157894736842</v>
      </c>
      <c r="Q699" s="1">
        <v>11</v>
      </c>
      <c r="R699" s="1">
        <v>4</v>
      </c>
      <c r="S699" s="2">
        <v>2600</v>
      </c>
      <c r="T699" s="3">
        <f t="shared" si="200"/>
        <v>866.66666666666663</v>
      </c>
      <c r="U699" s="7">
        <v>0.20419999999999999</v>
      </c>
      <c r="V699" s="7">
        <f t="shared" si="183"/>
        <v>3.2749326455999997E-2</v>
      </c>
      <c r="W699" s="7">
        <f t="shared" si="201"/>
        <v>1.6693636134473333E-2</v>
      </c>
      <c r="X699" s="40">
        <f t="shared" si="202"/>
        <v>1081.2059482292843</v>
      </c>
      <c r="Y699" s="1">
        <v>0</v>
      </c>
      <c r="Z699" s="1">
        <v>78</v>
      </c>
      <c r="AA699" s="2">
        <v>67</v>
      </c>
      <c r="AB699" s="6">
        <f t="shared" si="203"/>
        <v>0.6511988748177826</v>
      </c>
      <c r="AC699" s="2">
        <v>347.36</v>
      </c>
      <c r="AD699" s="40">
        <f t="shared" si="204"/>
        <v>3367.0033670033663</v>
      </c>
      <c r="AE699" s="1">
        <f t="shared" si="205"/>
        <v>2.4950099800399199</v>
      </c>
      <c r="AF699" s="2">
        <f t="shared" si="206"/>
        <v>172</v>
      </c>
      <c r="AG699" s="9">
        <f t="shared" si="207"/>
        <v>429.14171656686625</v>
      </c>
      <c r="AH699" s="12">
        <f t="shared" si="208"/>
        <v>3.5656140359164473E-3</v>
      </c>
      <c r="AI699" s="12">
        <f t="shared" si="185"/>
        <v>108816.20101652294</v>
      </c>
      <c r="AJ699" s="42">
        <f t="shared" si="186"/>
        <v>-51.890852711003397</v>
      </c>
      <c r="AK699" s="11">
        <v>0</v>
      </c>
      <c r="AL699" s="9">
        <f t="shared" si="187"/>
        <v>-1080.8325927835836</v>
      </c>
      <c r="AM699" s="11">
        <f t="shared" si="209"/>
        <v>0</v>
      </c>
      <c r="AN699" s="9">
        <f t="shared" si="210"/>
        <v>49.901655159173799</v>
      </c>
      <c r="AO699" s="9"/>
      <c r="AP699" s="9">
        <f t="shared" si="188"/>
        <v>51.891869799279647</v>
      </c>
      <c r="AQ699" s="47">
        <f t="shared" si="189"/>
        <v>49.890114014569903</v>
      </c>
      <c r="AR699" s="15">
        <f t="shared" si="211"/>
        <v>0</v>
      </c>
      <c r="AS699" s="49"/>
      <c r="AT699" s="12">
        <f t="shared" si="212"/>
        <v>-1.8514102590612498E-3</v>
      </c>
      <c r="AU699" s="9">
        <f t="shared" si="213"/>
        <v>47.899899374464056</v>
      </c>
      <c r="AV699" s="9">
        <f t="shared" si="190"/>
        <v>45.909684734358208</v>
      </c>
      <c r="AW699" s="9">
        <f t="shared" si="191"/>
        <v>49.890114014569917</v>
      </c>
      <c r="AX699" s="16">
        <f t="shared" si="214"/>
        <v>47.899899374464063</v>
      </c>
      <c r="AY699" s="44">
        <f t="shared" si="192"/>
        <v>-1.8407359332098334E-3</v>
      </c>
      <c r="AZ699" s="49"/>
      <c r="BA699" s="12">
        <f t="shared" si="215"/>
        <v>-1.8514102590612631E-3</v>
      </c>
      <c r="BB699" s="9">
        <f t="shared" si="216"/>
        <v>66.524977921866991</v>
      </c>
      <c r="BC699" s="9">
        <f t="shared" si="193"/>
        <v>64.53476328176113</v>
      </c>
      <c r="BD699" s="9">
        <f t="shared" si="194"/>
        <v>68.515192561972853</v>
      </c>
      <c r="BE699" s="16">
        <f t="shared" si="217"/>
        <v>66.524977921866991</v>
      </c>
      <c r="BF699" s="44">
        <f t="shared" si="195"/>
        <v>-1.8407359332098399E-3</v>
      </c>
      <c r="BG699" s="49"/>
      <c r="BH699" s="12">
        <f t="shared" si="218"/>
        <v>-1.8514102590612631E-3</v>
      </c>
      <c r="BI699" s="9">
        <f t="shared" si="219"/>
        <v>67</v>
      </c>
      <c r="BJ699" s="9">
        <f t="shared" si="197"/>
        <v>65.009785359894138</v>
      </c>
      <c r="BK699" s="9"/>
      <c r="BL699" s="47">
        <f t="shared" si="184"/>
        <v>67</v>
      </c>
      <c r="BM699" s="44">
        <f t="shared" si="196"/>
        <v>-1.8407359332098399E-3</v>
      </c>
      <c r="BN699" s="11"/>
      <c r="BO699" s="9"/>
      <c r="BP699" s="11"/>
      <c r="BQ699" s="9"/>
      <c r="BR699" s="43"/>
      <c r="BS699" s="9"/>
      <c r="BT699" s="11"/>
    </row>
    <row r="700" spans="3:72" x14ac:dyDescent="0.2">
      <c r="C700" s="1">
        <v>80</v>
      </c>
      <c r="D700" s="1">
        <v>104.71</v>
      </c>
      <c r="E700" s="1">
        <v>-5103.8999999999996</v>
      </c>
      <c r="F700" s="2">
        <v>78</v>
      </c>
      <c r="G700" s="6">
        <v>3.3000000000000002E-2</v>
      </c>
      <c r="H700" s="2">
        <v>0.42199999999999999</v>
      </c>
      <c r="I700" s="2">
        <v>3500</v>
      </c>
      <c r="J700" s="3">
        <f t="shared" si="180"/>
        <v>58.333333333333336</v>
      </c>
      <c r="K700" s="3">
        <f t="shared" si="181"/>
        <v>366.52</v>
      </c>
      <c r="L700" s="1">
        <v>0.9</v>
      </c>
      <c r="M700" s="1">
        <v>0.76</v>
      </c>
      <c r="N700" s="1">
        <f t="shared" si="198"/>
        <v>0.68400000000000005</v>
      </c>
      <c r="O700" s="40">
        <f t="shared" si="199"/>
        <v>50.175438596491226</v>
      </c>
      <c r="P700" s="40">
        <f t="shared" si="182"/>
        <v>3808.3157894736842</v>
      </c>
      <c r="Q700" s="1">
        <v>11</v>
      </c>
      <c r="R700" s="1">
        <v>4</v>
      </c>
      <c r="S700" s="2">
        <v>2600</v>
      </c>
      <c r="T700" s="3">
        <f t="shared" si="200"/>
        <v>866.66666666666663</v>
      </c>
      <c r="U700" s="7">
        <v>0.20419999999999999</v>
      </c>
      <c r="V700" s="7">
        <f t="shared" si="183"/>
        <v>3.2749326455999997E-2</v>
      </c>
      <c r="W700" s="7">
        <f t="shared" si="201"/>
        <v>1.6693636134473333E-2</v>
      </c>
      <c r="X700" s="40">
        <f t="shared" si="202"/>
        <v>1081.2059482292843</v>
      </c>
      <c r="Y700" s="1">
        <v>0</v>
      </c>
      <c r="Z700" s="1">
        <v>78</v>
      </c>
      <c r="AA700" s="2">
        <v>67</v>
      </c>
      <c r="AB700" s="6">
        <f t="shared" si="203"/>
        <v>0.6511988748177826</v>
      </c>
      <c r="AC700" s="2">
        <v>347.36</v>
      </c>
      <c r="AD700" s="40">
        <f t="shared" si="204"/>
        <v>3367.0033670033663</v>
      </c>
      <c r="AE700" s="1">
        <f t="shared" si="205"/>
        <v>2.4950099800399199</v>
      </c>
      <c r="AF700" s="2">
        <f t="shared" si="206"/>
        <v>173</v>
      </c>
      <c r="AG700" s="9">
        <f t="shared" si="207"/>
        <v>431.63672654690612</v>
      </c>
      <c r="AH700" s="12">
        <f t="shared" si="208"/>
        <v>3.5450766159108044E-3</v>
      </c>
      <c r="AI700" s="12">
        <f t="shared" si="185"/>
        <v>109289.14079604112</v>
      </c>
      <c r="AJ700" s="42">
        <f t="shared" si="186"/>
        <v>-51.867914802162147</v>
      </c>
      <c r="AK700" s="11">
        <v>0</v>
      </c>
      <c r="AL700" s="9">
        <f t="shared" si="187"/>
        <v>-1080.8347432568323</v>
      </c>
      <c r="AM700" s="11">
        <f t="shared" si="209"/>
        <v>0</v>
      </c>
      <c r="AN700" s="9">
        <f t="shared" si="210"/>
        <v>49.890114014569903</v>
      </c>
      <c r="AO700" s="9"/>
      <c r="AP700" s="9">
        <f t="shared" si="188"/>
        <v>51.868920207619162</v>
      </c>
      <c r="AQ700" s="47">
        <f t="shared" si="189"/>
        <v>49.878705567513322</v>
      </c>
      <c r="AR700" s="15">
        <f t="shared" si="211"/>
        <v>0</v>
      </c>
      <c r="AS700" s="49"/>
      <c r="AT700" s="12">
        <f t="shared" si="212"/>
        <v>-1.8407359332098334E-3</v>
      </c>
      <c r="AU700" s="9">
        <f t="shared" si="213"/>
        <v>47.899899374464063</v>
      </c>
      <c r="AV700" s="9">
        <f t="shared" si="190"/>
        <v>45.921093181414804</v>
      </c>
      <c r="AW700" s="9">
        <f t="shared" si="191"/>
        <v>49.878705567513329</v>
      </c>
      <c r="AX700" s="16">
        <f t="shared" si="214"/>
        <v>47.89989937446407</v>
      </c>
      <c r="AY700" s="44">
        <f t="shared" si="192"/>
        <v>-1.8301843384139738E-3</v>
      </c>
      <c r="AZ700" s="49"/>
      <c r="BA700" s="12">
        <f t="shared" si="215"/>
        <v>-1.8407359332098399E-3</v>
      </c>
      <c r="BB700" s="9">
        <f t="shared" si="216"/>
        <v>66.524977921866991</v>
      </c>
      <c r="BC700" s="9">
        <f t="shared" si="193"/>
        <v>64.546171728817725</v>
      </c>
      <c r="BD700" s="9">
        <f t="shared" si="194"/>
        <v>68.503784114916257</v>
      </c>
      <c r="BE700" s="16">
        <f t="shared" si="217"/>
        <v>66.524977921866991</v>
      </c>
      <c r="BF700" s="44">
        <f t="shared" si="195"/>
        <v>-1.8301843384139738E-3</v>
      </c>
      <c r="BG700" s="49"/>
      <c r="BH700" s="12">
        <f t="shared" si="218"/>
        <v>-1.8407359332098399E-3</v>
      </c>
      <c r="BI700" s="9">
        <f t="shared" si="219"/>
        <v>67</v>
      </c>
      <c r="BJ700" s="9">
        <f t="shared" si="197"/>
        <v>65.021193806950734</v>
      </c>
      <c r="BK700" s="9"/>
      <c r="BL700" s="47">
        <f t="shared" si="184"/>
        <v>67</v>
      </c>
      <c r="BM700" s="44">
        <f t="shared" si="196"/>
        <v>-1.8301843384139738E-3</v>
      </c>
      <c r="BN700" s="11"/>
      <c r="BO700" s="9"/>
      <c r="BP700" s="11"/>
      <c r="BQ700" s="9"/>
      <c r="BR700" s="43"/>
      <c r="BS700" s="9"/>
      <c r="BT700" s="11"/>
    </row>
    <row r="701" spans="3:72" x14ac:dyDescent="0.2">
      <c r="C701" s="1">
        <v>80</v>
      </c>
      <c r="D701" s="1">
        <v>104.71</v>
      </c>
      <c r="E701" s="1">
        <v>-5103.8999999999996</v>
      </c>
      <c r="F701" s="2">
        <v>78</v>
      </c>
      <c r="G701" s="6">
        <v>3.3000000000000002E-2</v>
      </c>
      <c r="H701" s="2">
        <v>0.42199999999999999</v>
      </c>
      <c r="I701" s="2">
        <v>3500</v>
      </c>
      <c r="J701" s="3">
        <f t="shared" si="180"/>
        <v>58.333333333333336</v>
      </c>
      <c r="K701" s="3">
        <f t="shared" si="181"/>
        <v>366.52</v>
      </c>
      <c r="L701" s="1">
        <v>0.9</v>
      </c>
      <c r="M701" s="1">
        <v>0.76</v>
      </c>
      <c r="N701" s="1">
        <f t="shared" si="198"/>
        <v>0.68400000000000005</v>
      </c>
      <c r="O701" s="40">
        <f t="shared" si="199"/>
        <v>50.175438596491226</v>
      </c>
      <c r="P701" s="40">
        <f t="shared" si="182"/>
        <v>3808.3157894736842</v>
      </c>
      <c r="Q701" s="1">
        <v>11</v>
      </c>
      <c r="R701" s="1">
        <v>4</v>
      </c>
      <c r="S701" s="2">
        <v>2600</v>
      </c>
      <c r="T701" s="3">
        <f t="shared" si="200"/>
        <v>866.66666666666663</v>
      </c>
      <c r="U701" s="7">
        <v>0.20419999999999999</v>
      </c>
      <c r="V701" s="7">
        <f t="shared" si="183"/>
        <v>3.2749326455999997E-2</v>
      </c>
      <c r="W701" s="7">
        <f t="shared" si="201"/>
        <v>1.6693636134473333E-2</v>
      </c>
      <c r="X701" s="40">
        <f t="shared" si="202"/>
        <v>1081.2059482292843</v>
      </c>
      <c r="Y701" s="1">
        <v>0</v>
      </c>
      <c r="Z701" s="1">
        <v>78</v>
      </c>
      <c r="AA701" s="2">
        <v>67</v>
      </c>
      <c r="AB701" s="6">
        <f t="shared" si="203"/>
        <v>0.6511988748177826</v>
      </c>
      <c r="AC701" s="2">
        <v>347.36</v>
      </c>
      <c r="AD701" s="40">
        <f t="shared" si="204"/>
        <v>3367.0033670033663</v>
      </c>
      <c r="AE701" s="1">
        <f t="shared" si="205"/>
        <v>2.4950099800399199</v>
      </c>
      <c r="AF701" s="2">
        <f t="shared" si="206"/>
        <v>174</v>
      </c>
      <c r="AG701" s="9">
        <f t="shared" si="207"/>
        <v>434.13173652694604</v>
      </c>
      <c r="AH701" s="12">
        <f t="shared" si="208"/>
        <v>3.5247744261377219E-3</v>
      </c>
      <c r="AI701" s="12">
        <f t="shared" si="185"/>
        <v>109756.65977066732</v>
      </c>
      <c r="AJ701" s="42">
        <f t="shared" si="186"/>
        <v>-51.845239808446905</v>
      </c>
      <c r="AK701" s="11">
        <v>0</v>
      </c>
      <c r="AL701" s="9">
        <f t="shared" si="187"/>
        <v>-1080.8368690991235</v>
      </c>
      <c r="AM701" s="11">
        <f t="shared" si="209"/>
        <v>0</v>
      </c>
      <c r="AN701" s="9">
        <f t="shared" si="210"/>
        <v>49.878705567513322</v>
      </c>
      <c r="AO701" s="9"/>
      <c r="AP701" s="9">
        <f t="shared" si="188"/>
        <v>51.846233731227315</v>
      </c>
      <c r="AQ701" s="47">
        <f t="shared" si="189"/>
        <v>49.867427538178063</v>
      </c>
      <c r="AR701" s="15">
        <f t="shared" si="211"/>
        <v>0</v>
      </c>
      <c r="AS701" s="49"/>
      <c r="AT701" s="12">
        <f t="shared" si="212"/>
        <v>-1.8301843384139738E-3</v>
      </c>
      <c r="AU701" s="9">
        <f t="shared" si="213"/>
        <v>47.89989937446407</v>
      </c>
      <c r="AV701" s="9">
        <f t="shared" si="190"/>
        <v>45.932371210750077</v>
      </c>
      <c r="AW701" s="9">
        <f t="shared" si="191"/>
        <v>49.867427538178063</v>
      </c>
      <c r="AX701" s="16">
        <f t="shared" si="214"/>
        <v>47.89989937446407</v>
      </c>
      <c r="AY701" s="44">
        <f t="shared" si="192"/>
        <v>-1.8197533660781824E-3</v>
      </c>
      <c r="AZ701" s="49"/>
      <c r="BA701" s="12">
        <f t="shared" si="215"/>
        <v>-1.8301843384139738E-3</v>
      </c>
      <c r="BB701" s="9">
        <f t="shared" si="216"/>
        <v>66.524977921866991</v>
      </c>
      <c r="BC701" s="9">
        <f t="shared" si="193"/>
        <v>64.557449758152998</v>
      </c>
      <c r="BD701" s="9">
        <f t="shared" si="194"/>
        <v>68.492506085580985</v>
      </c>
      <c r="BE701" s="16">
        <f t="shared" si="217"/>
        <v>66.524977921866991</v>
      </c>
      <c r="BF701" s="44">
        <f t="shared" si="195"/>
        <v>-1.8197533660781824E-3</v>
      </c>
      <c r="BG701" s="49"/>
      <c r="BH701" s="12">
        <f t="shared" si="218"/>
        <v>-1.8301843384139738E-3</v>
      </c>
      <c r="BI701" s="9">
        <f t="shared" si="219"/>
        <v>67</v>
      </c>
      <c r="BJ701" s="9">
        <f t="shared" si="197"/>
        <v>65.032471836286007</v>
      </c>
      <c r="BK701" s="9"/>
      <c r="BL701" s="47">
        <f t="shared" si="184"/>
        <v>67</v>
      </c>
      <c r="BM701" s="44">
        <f t="shared" si="196"/>
        <v>-1.8197533660781824E-3</v>
      </c>
      <c r="BN701" s="11"/>
      <c r="BO701" s="9"/>
      <c r="BP701" s="11"/>
      <c r="BQ701" s="9"/>
      <c r="BR701" s="43"/>
      <c r="BS701" s="9"/>
      <c r="BT701" s="11"/>
    </row>
    <row r="702" spans="3:72" x14ac:dyDescent="0.2">
      <c r="C702" s="1">
        <v>80</v>
      </c>
      <c r="D702" s="1">
        <v>104.71</v>
      </c>
      <c r="E702" s="1">
        <v>-5103.8999999999996</v>
      </c>
      <c r="F702" s="2">
        <v>78</v>
      </c>
      <c r="G702" s="6">
        <v>3.3000000000000002E-2</v>
      </c>
      <c r="H702" s="2">
        <v>0.42199999999999999</v>
      </c>
      <c r="I702" s="2">
        <v>3500</v>
      </c>
      <c r="J702" s="3">
        <f t="shared" si="180"/>
        <v>58.333333333333336</v>
      </c>
      <c r="K702" s="3">
        <f t="shared" si="181"/>
        <v>366.52</v>
      </c>
      <c r="L702" s="1">
        <v>0.9</v>
      </c>
      <c r="M702" s="1">
        <v>0.76</v>
      </c>
      <c r="N702" s="1">
        <f t="shared" si="198"/>
        <v>0.68400000000000005</v>
      </c>
      <c r="O702" s="40">
        <f t="shared" si="199"/>
        <v>50.175438596491226</v>
      </c>
      <c r="P702" s="40">
        <f t="shared" si="182"/>
        <v>3808.3157894736842</v>
      </c>
      <c r="Q702" s="1">
        <v>11</v>
      </c>
      <c r="R702" s="1">
        <v>4</v>
      </c>
      <c r="S702" s="2">
        <v>2600</v>
      </c>
      <c r="T702" s="3">
        <f t="shared" si="200"/>
        <v>866.66666666666663</v>
      </c>
      <c r="U702" s="7">
        <v>0.20419999999999999</v>
      </c>
      <c r="V702" s="7">
        <f t="shared" si="183"/>
        <v>3.2749326455999997E-2</v>
      </c>
      <c r="W702" s="7">
        <f t="shared" si="201"/>
        <v>1.6693636134473333E-2</v>
      </c>
      <c r="X702" s="40">
        <f t="shared" si="202"/>
        <v>1081.2059482292843</v>
      </c>
      <c r="Y702" s="1">
        <v>0</v>
      </c>
      <c r="Z702" s="1">
        <v>78</v>
      </c>
      <c r="AA702" s="2">
        <v>67</v>
      </c>
      <c r="AB702" s="6">
        <f t="shared" si="203"/>
        <v>0.6511988748177826</v>
      </c>
      <c r="AC702" s="2">
        <v>347.36</v>
      </c>
      <c r="AD702" s="40">
        <f t="shared" si="204"/>
        <v>3367.0033670033663</v>
      </c>
      <c r="AE702" s="1">
        <f t="shared" si="205"/>
        <v>2.4950099800399199</v>
      </c>
      <c r="AF702" s="2">
        <f t="shared" si="206"/>
        <v>175</v>
      </c>
      <c r="AG702" s="9">
        <f t="shared" si="207"/>
        <v>436.62674650698597</v>
      </c>
      <c r="AH702" s="12">
        <f t="shared" si="208"/>
        <v>3.5047034482117083E-3</v>
      </c>
      <c r="AI702" s="12">
        <f t="shared" si="185"/>
        <v>110218.85078324238</v>
      </c>
      <c r="AJ702" s="42">
        <f t="shared" si="186"/>
        <v>-51.822823226752362</v>
      </c>
      <c r="AK702" s="11">
        <v>0</v>
      </c>
      <c r="AL702" s="9">
        <f t="shared" si="187"/>
        <v>-1080.8389707312222</v>
      </c>
      <c r="AM702" s="11">
        <f t="shared" si="209"/>
        <v>0</v>
      </c>
      <c r="AN702" s="9">
        <f t="shared" si="210"/>
        <v>49.867427538178063</v>
      </c>
      <c r="AO702" s="9"/>
      <c r="AP702" s="9">
        <f t="shared" si="188"/>
        <v>51.823805862453156</v>
      </c>
      <c r="AQ702" s="47">
        <f t="shared" si="189"/>
        <v>49.856277698739163</v>
      </c>
      <c r="AR702" s="15">
        <f t="shared" si="211"/>
        <v>0</v>
      </c>
      <c r="AS702" s="49"/>
      <c r="AT702" s="12">
        <f t="shared" si="212"/>
        <v>-1.8197533660781824E-3</v>
      </c>
      <c r="AU702" s="9">
        <f t="shared" si="213"/>
        <v>47.89989937446407</v>
      </c>
      <c r="AV702" s="9">
        <f t="shared" si="190"/>
        <v>45.943521050188977</v>
      </c>
      <c r="AW702" s="9">
        <f t="shared" si="191"/>
        <v>49.856277698739163</v>
      </c>
      <c r="AX702" s="16">
        <f t="shared" si="214"/>
        <v>47.89989937446407</v>
      </c>
      <c r="AY702" s="44">
        <f t="shared" si="192"/>
        <v>-1.8094409557023788E-3</v>
      </c>
      <c r="AZ702" s="49"/>
      <c r="BA702" s="12">
        <f t="shared" si="215"/>
        <v>-1.8197533660781824E-3</v>
      </c>
      <c r="BB702" s="9">
        <f t="shared" si="216"/>
        <v>66.524977921866991</v>
      </c>
      <c r="BC702" s="9">
        <f t="shared" si="193"/>
        <v>64.568599597591898</v>
      </c>
      <c r="BD702" s="9">
        <f t="shared" si="194"/>
        <v>68.481356246142084</v>
      </c>
      <c r="BE702" s="16">
        <f t="shared" si="217"/>
        <v>66.524977921866991</v>
      </c>
      <c r="BF702" s="44">
        <f t="shared" si="195"/>
        <v>-1.8094409557023788E-3</v>
      </c>
      <c r="BG702" s="49"/>
      <c r="BH702" s="12">
        <f t="shared" si="218"/>
        <v>-1.8197533660781824E-3</v>
      </c>
      <c r="BI702" s="9">
        <f t="shared" si="219"/>
        <v>67</v>
      </c>
      <c r="BJ702" s="9">
        <f t="shared" si="197"/>
        <v>65.043621675724907</v>
      </c>
      <c r="BK702" s="9"/>
      <c r="BL702" s="47">
        <f t="shared" si="184"/>
        <v>67</v>
      </c>
      <c r="BM702" s="44">
        <f t="shared" si="196"/>
        <v>-1.8094409557023788E-3</v>
      </c>
      <c r="BN702" s="11"/>
      <c r="BO702" s="9"/>
      <c r="BP702" s="11"/>
      <c r="BQ702" s="9"/>
      <c r="BR702" s="43"/>
      <c r="BS702" s="9"/>
      <c r="BT702" s="11"/>
    </row>
    <row r="703" spans="3:72" x14ac:dyDescent="0.2">
      <c r="C703" s="1">
        <v>80</v>
      </c>
      <c r="D703" s="1">
        <v>104.71</v>
      </c>
      <c r="E703" s="1">
        <v>-5103.8999999999996</v>
      </c>
      <c r="F703" s="2">
        <v>78</v>
      </c>
      <c r="G703" s="6">
        <v>3.3000000000000002E-2</v>
      </c>
      <c r="H703" s="2">
        <v>0.42199999999999999</v>
      </c>
      <c r="I703" s="2">
        <v>3500</v>
      </c>
      <c r="J703" s="3">
        <f t="shared" si="180"/>
        <v>58.333333333333336</v>
      </c>
      <c r="K703" s="3">
        <f t="shared" si="181"/>
        <v>366.52</v>
      </c>
      <c r="L703" s="1">
        <v>0.9</v>
      </c>
      <c r="M703" s="1">
        <v>0.76</v>
      </c>
      <c r="N703" s="1">
        <f t="shared" si="198"/>
        <v>0.68400000000000005</v>
      </c>
      <c r="O703" s="40">
        <f t="shared" si="199"/>
        <v>50.175438596491226</v>
      </c>
      <c r="P703" s="40">
        <f t="shared" si="182"/>
        <v>3808.3157894736842</v>
      </c>
      <c r="Q703" s="1">
        <v>11</v>
      </c>
      <c r="R703" s="1">
        <v>4</v>
      </c>
      <c r="S703" s="2">
        <v>2600</v>
      </c>
      <c r="T703" s="3">
        <f t="shared" si="200"/>
        <v>866.66666666666663</v>
      </c>
      <c r="U703" s="7">
        <v>0.20419999999999999</v>
      </c>
      <c r="V703" s="7">
        <f t="shared" si="183"/>
        <v>3.2749326455999997E-2</v>
      </c>
      <c r="W703" s="7">
        <f t="shared" si="201"/>
        <v>1.6693636134473333E-2</v>
      </c>
      <c r="X703" s="40">
        <f t="shared" si="202"/>
        <v>1081.2059482292843</v>
      </c>
      <c r="Y703" s="1">
        <v>0</v>
      </c>
      <c r="Z703" s="1">
        <v>78</v>
      </c>
      <c r="AA703" s="2">
        <v>67</v>
      </c>
      <c r="AB703" s="6">
        <f t="shared" si="203"/>
        <v>0.6511988748177826</v>
      </c>
      <c r="AC703" s="2">
        <v>347.36</v>
      </c>
      <c r="AD703" s="40">
        <f t="shared" si="204"/>
        <v>3367.0033670033663</v>
      </c>
      <c r="AE703" s="1">
        <f t="shared" si="205"/>
        <v>2.4950099800399199</v>
      </c>
      <c r="AF703" s="2">
        <f t="shared" si="206"/>
        <v>176</v>
      </c>
      <c r="AG703" s="9">
        <f t="shared" si="207"/>
        <v>439.12175648702589</v>
      </c>
      <c r="AH703" s="12">
        <f t="shared" si="208"/>
        <v>3.4848597547559547E-3</v>
      </c>
      <c r="AI703" s="12">
        <f t="shared" si="185"/>
        <v>110675.80456550349</v>
      </c>
      <c r="AJ703" s="42">
        <f t="shared" si="186"/>
        <v>-51.8006606563711</v>
      </c>
      <c r="AK703" s="11">
        <v>0</v>
      </c>
      <c r="AL703" s="9">
        <f t="shared" si="187"/>
        <v>-1080.8410485643637</v>
      </c>
      <c r="AM703" s="11">
        <f t="shared" si="209"/>
        <v>0</v>
      </c>
      <c r="AN703" s="9">
        <f t="shared" si="210"/>
        <v>49.856277698739163</v>
      </c>
      <c r="AO703" s="9"/>
      <c r="AP703" s="9">
        <f t="shared" si="188"/>
        <v>51.801632196171923</v>
      </c>
      <c r="AQ703" s="47">
        <f t="shared" si="189"/>
        <v>49.84525387189683</v>
      </c>
      <c r="AR703" s="15">
        <f t="shared" si="211"/>
        <v>0</v>
      </c>
      <c r="AS703" s="49"/>
      <c r="AT703" s="12">
        <f t="shared" si="212"/>
        <v>-1.8094409557023788E-3</v>
      </c>
      <c r="AU703" s="9">
        <f t="shared" si="213"/>
        <v>47.89989937446407</v>
      </c>
      <c r="AV703" s="9">
        <f t="shared" si="190"/>
        <v>45.95454487703131</v>
      </c>
      <c r="AW703" s="9">
        <f t="shared" si="191"/>
        <v>49.84525387189683</v>
      </c>
      <c r="AX703" s="16">
        <f t="shared" si="214"/>
        <v>47.89989937446407</v>
      </c>
      <c r="AY703" s="44">
        <f t="shared" si="192"/>
        <v>-1.7992450935168378E-3</v>
      </c>
      <c r="AZ703" s="49"/>
      <c r="BA703" s="12">
        <f t="shared" si="215"/>
        <v>-1.8094409557023788E-3</v>
      </c>
      <c r="BB703" s="9">
        <f t="shared" si="216"/>
        <v>66.524977921866991</v>
      </c>
      <c r="BC703" s="9">
        <f t="shared" si="193"/>
        <v>64.579623424434232</v>
      </c>
      <c r="BD703" s="9">
        <f t="shared" si="194"/>
        <v>68.470332419299751</v>
      </c>
      <c r="BE703" s="16">
        <f t="shared" si="217"/>
        <v>66.524977921866991</v>
      </c>
      <c r="BF703" s="44">
        <f t="shared" si="195"/>
        <v>-1.7992450935168378E-3</v>
      </c>
      <c r="BG703" s="49"/>
      <c r="BH703" s="12">
        <f t="shared" si="218"/>
        <v>-1.8094409557023788E-3</v>
      </c>
      <c r="BI703" s="9">
        <f t="shared" si="219"/>
        <v>67</v>
      </c>
      <c r="BJ703" s="9">
        <f t="shared" si="197"/>
        <v>65.05464550256724</v>
      </c>
      <c r="BK703" s="9"/>
      <c r="BL703" s="47">
        <f t="shared" si="184"/>
        <v>67</v>
      </c>
      <c r="BM703" s="44">
        <f t="shared" si="196"/>
        <v>-1.7992450935168378E-3</v>
      </c>
      <c r="BN703" s="11"/>
      <c r="BO703" s="9"/>
      <c r="BP703" s="11"/>
      <c r="BQ703" s="9"/>
      <c r="BR703" s="43"/>
      <c r="BS703" s="9"/>
      <c r="BT703" s="11"/>
    </row>
    <row r="704" spans="3:72" x14ac:dyDescent="0.2">
      <c r="C704" s="1">
        <v>80</v>
      </c>
      <c r="D704" s="1">
        <v>104.71</v>
      </c>
      <c r="E704" s="1">
        <v>-5103.8999999999996</v>
      </c>
      <c r="F704" s="2">
        <v>78</v>
      </c>
      <c r="G704" s="6">
        <v>3.3000000000000002E-2</v>
      </c>
      <c r="H704" s="2">
        <v>0.42199999999999999</v>
      </c>
      <c r="I704" s="2">
        <v>3500</v>
      </c>
      <c r="J704" s="3">
        <f t="shared" si="180"/>
        <v>58.333333333333336</v>
      </c>
      <c r="K704" s="3">
        <f t="shared" si="181"/>
        <v>366.52</v>
      </c>
      <c r="L704" s="1">
        <v>0.9</v>
      </c>
      <c r="M704" s="1">
        <v>0.76</v>
      </c>
      <c r="N704" s="1">
        <f t="shared" si="198"/>
        <v>0.68400000000000005</v>
      </c>
      <c r="O704" s="40">
        <f t="shared" si="199"/>
        <v>50.175438596491226</v>
      </c>
      <c r="P704" s="40">
        <f t="shared" si="182"/>
        <v>3808.3157894736842</v>
      </c>
      <c r="Q704" s="1">
        <v>11</v>
      </c>
      <c r="R704" s="1">
        <v>4</v>
      </c>
      <c r="S704" s="2">
        <v>2600</v>
      </c>
      <c r="T704" s="3">
        <f t="shared" si="200"/>
        <v>866.66666666666663</v>
      </c>
      <c r="U704" s="7">
        <v>0.20419999999999999</v>
      </c>
      <c r="V704" s="7">
        <f t="shared" si="183"/>
        <v>3.2749326455999997E-2</v>
      </c>
      <c r="W704" s="7">
        <f t="shared" si="201"/>
        <v>1.6693636134473333E-2</v>
      </c>
      <c r="X704" s="40">
        <f t="shared" si="202"/>
        <v>1081.2059482292843</v>
      </c>
      <c r="Y704" s="1">
        <v>0</v>
      </c>
      <c r="Z704" s="1">
        <v>78</v>
      </c>
      <c r="AA704" s="2">
        <v>67</v>
      </c>
      <c r="AB704" s="6">
        <f t="shared" si="203"/>
        <v>0.6511988748177826</v>
      </c>
      <c r="AC704" s="2">
        <v>347.36</v>
      </c>
      <c r="AD704" s="40">
        <f t="shared" si="204"/>
        <v>3367.0033670033663</v>
      </c>
      <c r="AE704" s="1">
        <f t="shared" si="205"/>
        <v>2.4950099800399199</v>
      </c>
      <c r="AF704" s="2">
        <f t="shared" si="206"/>
        <v>177</v>
      </c>
      <c r="AG704" s="9">
        <f t="shared" si="207"/>
        <v>441.61676646706582</v>
      </c>
      <c r="AH704" s="12">
        <f t="shared" si="208"/>
        <v>3.4652395068403728E-3</v>
      </c>
      <c r="AI704" s="12">
        <f t="shared" si="185"/>
        <v>111127.60979781928</v>
      </c>
      <c r="AJ704" s="42">
        <f t="shared" si="186"/>
        <v>-51.778747796096127</v>
      </c>
      <c r="AK704" s="11">
        <v>0</v>
      </c>
      <c r="AL704" s="9">
        <f t="shared" si="187"/>
        <v>-1080.8431030005231</v>
      </c>
      <c r="AM704" s="11">
        <f t="shared" si="209"/>
        <v>0</v>
      </c>
      <c r="AN704" s="9">
        <f t="shared" si="210"/>
        <v>49.84525387189683</v>
      </c>
      <c r="AO704" s="9"/>
      <c r="AP704" s="9">
        <f t="shared" si="188"/>
        <v>51.77970842688331</v>
      </c>
      <c r="AQ704" s="47">
        <f t="shared" si="189"/>
        <v>49.83435392945055</v>
      </c>
      <c r="AR704" s="15">
        <f t="shared" si="211"/>
        <v>0</v>
      </c>
      <c r="AS704" s="49"/>
      <c r="AT704" s="12">
        <f t="shared" si="212"/>
        <v>-1.7992450935168378E-3</v>
      </c>
      <c r="AU704" s="9">
        <f t="shared" si="213"/>
        <v>47.89989937446407</v>
      </c>
      <c r="AV704" s="9">
        <f t="shared" si="190"/>
        <v>45.96544481947759</v>
      </c>
      <c r="AW704" s="9">
        <f t="shared" si="191"/>
        <v>49.83435392945055</v>
      </c>
      <c r="AX704" s="16">
        <f t="shared" si="214"/>
        <v>47.89989937446407</v>
      </c>
      <c r="AY704" s="44">
        <f t="shared" si="192"/>
        <v>-1.7891638111634336E-3</v>
      </c>
      <c r="AZ704" s="49"/>
      <c r="BA704" s="12">
        <f t="shared" si="215"/>
        <v>-1.7992450935168378E-3</v>
      </c>
      <c r="BB704" s="9">
        <f t="shared" si="216"/>
        <v>66.524977921866991</v>
      </c>
      <c r="BC704" s="9">
        <f t="shared" si="193"/>
        <v>64.590523366880504</v>
      </c>
      <c r="BD704" s="9">
        <f t="shared" si="194"/>
        <v>68.459432476853479</v>
      </c>
      <c r="BE704" s="16">
        <f t="shared" si="217"/>
        <v>66.524977921866991</v>
      </c>
      <c r="BF704" s="44">
        <f t="shared" si="195"/>
        <v>-1.7891638111634401E-3</v>
      </c>
      <c r="BG704" s="49"/>
      <c r="BH704" s="12">
        <f t="shared" si="218"/>
        <v>-1.7992450935168378E-3</v>
      </c>
      <c r="BI704" s="9">
        <f t="shared" si="219"/>
        <v>67</v>
      </c>
      <c r="BJ704" s="9">
        <f t="shared" si="197"/>
        <v>65.065545445013512</v>
      </c>
      <c r="BK704" s="9"/>
      <c r="BL704" s="47">
        <f t="shared" si="184"/>
        <v>67</v>
      </c>
      <c r="BM704" s="44">
        <f t="shared" si="196"/>
        <v>-1.7891638111634401E-3</v>
      </c>
      <c r="BN704" s="11"/>
      <c r="BO704" s="9"/>
      <c r="BP704" s="11"/>
      <c r="BQ704" s="9"/>
      <c r="BR704" s="43"/>
      <c r="BS704" s="9"/>
      <c r="BT704" s="11"/>
    </row>
    <row r="705" spans="3:72" x14ac:dyDescent="0.2">
      <c r="C705" s="1">
        <v>80</v>
      </c>
      <c r="D705" s="1">
        <v>104.71</v>
      </c>
      <c r="E705" s="1">
        <v>-5103.8999999999996</v>
      </c>
      <c r="F705" s="2">
        <v>78</v>
      </c>
      <c r="G705" s="6">
        <v>3.3000000000000002E-2</v>
      </c>
      <c r="H705" s="2">
        <v>0.42199999999999999</v>
      </c>
      <c r="I705" s="2">
        <v>3500</v>
      </c>
      <c r="J705" s="3">
        <f t="shared" si="180"/>
        <v>58.333333333333336</v>
      </c>
      <c r="K705" s="3">
        <f t="shared" si="181"/>
        <v>366.52</v>
      </c>
      <c r="L705" s="1">
        <v>0.9</v>
      </c>
      <c r="M705" s="1">
        <v>0.76</v>
      </c>
      <c r="N705" s="1">
        <f t="shared" si="198"/>
        <v>0.68400000000000005</v>
      </c>
      <c r="O705" s="40">
        <f t="shared" si="199"/>
        <v>50.175438596491226</v>
      </c>
      <c r="P705" s="40">
        <f t="shared" si="182"/>
        <v>3808.3157894736842</v>
      </c>
      <c r="Q705" s="1">
        <v>11</v>
      </c>
      <c r="R705" s="1">
        <v>4</v>
      </c>
      <c r="S705" s="2">
        <v>2600</v>
      </c>
      <c r="T705" s="3">
        <f t="shared" si="200"/>
        <v>866.66666666666663</v>
      </c>
      <c r="U705" s="7">
        <v>0.20419999999999999</v>
      </c>
      <c r="V705" s="7">
        <f t="shared" si="183"/>
        <v>3.2749326455999997E-2</v>
      </c>
      <c r="W705" s="7">
        <f t="shared" si="201"/>
        <v>1.6693636134473333E-2</v>
      </c>
      <c r="X705" s="40">
        <f t="shared" si="202"/>
        <v>1081.2059482292843</v>
      </c>
      <c r="Y705" s="1">
        <v>0</v>
      </c>
      <c r="Z705" s="1">
        <v>78</v>
      </c>
      <c r="AA705" s="2">
        <v>67</v>
      </c>
      <c r="AB705" s="6">
        <f t="shared" si="203"/>
        <v>0.6511988748177826</v>
      </c>
      <c r="AC705" s="2">
        <v>347.36</v>
      </c>
      <c r="AD705" s="40">
        <f t="shared" si="204"/>
        <v>3367.0033670033663</v>
      </c>
      <c r="AE705" s="1">
        <f t="shared" si="205"/>
        <v>2.4950099800399199</v>
      </c>
      <c r="AF705" s="2">
        <f t="shared" si="206"/>
        <v>178</v>
      </c>
      <c r="AG705" s="9">
        <f t="shared" si="207"/>
        <v>444.11177644710574</v>
      </c>
      <c r="AH705" s="12">
        <f t="shared" si="208"/>
        <v>3.445838951505702E-3</v>
      </c>
      <c r="AI705" s="12">
        <f t="shared" si="185"/>
        <v>111574.35316689801</v>
      </c>
      <c r="AJ705" s="42">
        <f t="shared" si="186"/>
        <v>-51.757080441421436</v>
      </c>
      <c r="AK705" s="11">
        <v>0</v>
      </c>
      <c r="AL705" s="9">
        <f t="shared" si="187"/>
        <v>-1080.8451344326722</v>
      </c>
      <c r="AM705" s="11">
        <f t="shared" si="209"/>
        <v>0</v>
      </c>
      <c r="AN705" s="9">
        <f t="shared" si="210"/>
        <v>49.83435392945055</v>
      </c>
      <c r="AO705" s="9"/>
      <c r="AP705" s="9">
        <f t="shared" si="188"/>
        <v>51.758030345907812</v>
      </c>
      <c r="AQ705" s="47">
        <f t="shared" si="189"/>
        <v>49.823575790921332</v>
      </c>
      <c r="AR705" s="15">
        <f t="shared" si="211"/>
        <v>0</v>
      </c>
      <c r="AS705" s="49"/>
      <c r="AT705" s="12">
        <f t="shared" si="212"/>
        <v>-1.7891638111634336E-3</v>
      </c>
      <c r="AU705" s="9">
        <f t="shared" si="213"/>
        <v>47.89989937446407</v>
      </c>
      <c r="AV705" s="9">
        <f t="shared" si="190"/>
        <v>45.976222958006808</v>
      </c>
      <c r="AW705" s="9">
        <f t="shared" si="191"/>
        <v>49.823575790921339</v>
      </c>
      <c r="AX705" s="16">
        <f t="shared" si="214"/>
        <v>47.89989937446407</v>
      </c>
      <c r="AY705" s="44">
        <f t="shared" si="192"/>
        <v>-1.7791951844213498E-3</v>
      </c>
      <c r="AZ705" s="49"/>
      <c r="BA705" s="12">
        <f t="shared" si="215"/>
        <v>-1.7891638111634401E-3</v>
      </c>
      <c r="BB705" s="9">
        <f t="shared" si="216"/>
        <v>66.524977921866991</v>
      </c>
      <c r="BC705" s="9">
        <f t="shared" si="193"/>
        <v>64.601301505409722</v>
      </c>
      <c r="BD705" s="9">
        <f t="shared" si="194"/>
        <v>68.44865433832426</v>
      </c>
      <c r="BE705" s="16">
        <f t="shared" si="217"/>
        <v>66.524977921866991</v>
      </c>
      <c r="BF705" s="44">
        <f t="shared" si="195"/>
        <v>-1.7791951844213563E-3</v>
      </c>
      <c r="BG705" s="49"/>
      <c r="BH705" s="12">
        <f t="shared" si="218"/>
        <v>-1.7891638111634401E-3</v>
      </c>
      <c r="BI705" s="9">
        <f t="shared" si="219"/>
        <v>67</v>
      </c>
      <c r="BJ705" s="9">
        <f t="shared" si="197"/>
        <v>65.076323583542731</v>
      </c>
      <c r="BK705" s="9"/>
      <c r="BL705" s="47">
        <f t="shared" si="184"/>
        <v>67</v>
      </c>
      <c r="BM705" s="44">
        <f t="shared" si="196"/>
        <v>-1.7791951844213563E-3</v>
      </c>
      <c r="BN705" s="11"/>
      <c r="BO705" s="9"/>
      <c r="BP705" s="11"/>
      <c r="BQ705" s="9"/>
      <c r="BR705" s="43"/>
      <c r="BS705" s="9"/>
      <c r="BT705" s="11"/>
    </row>
    <row r="706" spans="3:72" x14ac:dyDescent="0.2">
      <c r="C706" s="1">
        <v>80</v>
      </c>
      <c r="D706" s="1">
        <v>104.71</v>
      </c>
      <c r="E706" s="1">
        <v>-5103.8999999999996</v>
      </c>
      <c r="F706" s="2">
        <v>78</v>
      </c>
      <c r="G706" s="6">
        <v>3.3000000000000002E-2</v>
      </c>
      <c r="H706" s="2">
        <v>0.42199999999999999</v>
      </c>
      <c r="I706" s="2">
        <v>3500</v>
      </c>
      <c r="J706" s="3">
        <f t="shared" si="180"/>
        <v>58.333333333333336</v>
      </c>
      <c r="K706" s="3">
        <f t="shared" si="181"/>
        <v>366.52</v>
      </c>
      <c r="L706" s="1">
        <v>0.9</v>
      </c>
      <c r="M706" s="1">
        <v>0.76</v>
      </c>
      <c r="N706" s="1">
        <f t="shared" si="198"/>
        <v>0.68400000000000005</v>
      </c>
      <c r="O706" s="40">
        <f t="shared" si="199"/>
        <v>50.175438596491226</v>
      </c>
      <c r="P706" s="40">
        <f t="shared" si="182"/>
        <v>3808.3157894736842</v>
      </c>
      <c r="Q706" s="1">
        <v>11</v>
      </c>
      <c r="R706" s="1">
        <v>4</v>
      </c>
      <c r="S706" s="2">
        <v>2600</v>
      </c>
      <c r="T706" s="3">
        <f t="shared" si="200"/>
        <v>866.66666666666663</v>
      </c>
      <c r="U706" s="7">
        <v>0.20419999999999999</v>
      </c>
      <c r="V706" s="7">
        <f t="shared" si="183"/>
        <v>3.2749326455999997E-2</v>
      </c>
      <c r="W706" s="7">
        <f t="shared" si="201"/>
        <v>1.6693636134473333E-2</v>
      </c>
      <c r="X706" s="40">
        <f t="shared" si="202"/>
        <v>1081.2059482292843</v>
      </c>
      <c r="Y706" s="1">
        <v>0</v>
      </c>
      <c r="Z706" s="1">
        <v>78</v>
      </c>
      <c r="AA706" s="2">
        <v>67</v>
      </c>
      <c r="AB706" s="6">
        <f t="shared" si="203"/>
        <v>0.6511988748177826</v>
      </c>
      <c r="AC706" s="2">
        <v>347.36</v>
      </c>
      <c r="AD706" s="40">
        <f t="shared" si="204"/>
        <v>3367.0033670033663</v>
      </c>
      <c r="AE706" s="1">
        <f t="shared" si="205"/>
        <v>2.4950099800399199</v>
      </c>
      <c r="AF706" s="2">
        <f t="shared" si="206"/>
        <v>179</v>
      </c>
      <c r="AG706" s="9">
        <f t="shared" si="207"/>
        <v>446.60678642714566</v>
      </c>
      <c r="AH706" s="12">
        <f t="shared" si="208"/>
        <v>3.4266544193703161E-3</v>
      </c>
      <c r="AI706" s="12">
        <f t="shared" si="185"/>
        <v>112016.11942156451</v>
      </c>
      <c r="AJ706" s="42">
        <f t="shared" si="186"/>
        <v>-51.735654481836576</v>
      </c>
      <c r="AK706" s="11">
        <v>0</v>
      </c>
      <c r="AL706" s="9">
        <f t="shared" si="187"/>
        <v>-1080.8471432450322</v>
      </c>
      <c r="AM706" s="11">
        <f t="shared" si="209"/>
        <v>0</v>
      </c>
      <c r="AN706" s="9">
        <f t="shared" si="210"/>
        <v>49.823575790921332</v>
      </c>
      <c r="AO706" s="9"/>
      <c r="AP706" s="9">
        <f t="shared" si="188"/>
        <v>51.736593838677358</v>
      </c>
      <c r="AQ706" s="47">
        <f t="shared" si="189"/>
        <v>49.812917422220096</v>
      </c>
      <c r="AR706" s="15">
        <f t="shared" si="211"/>
        <v>0</v>
      </c>
      <c r="AS706" s="49"/>
      <c r="AT706" s="12">
        <f t="shared" si="212"/>
        <v>-1.7791951844213498E-3</v>
      </c>
      <c r="AU706" s="9">
        <f t="shared" si="213"/>
        <v>47.89989937446407</v>
      </c>
      <c r="AV706" s="9">
        <f t="shared" si="190"/>
        <v>45.986881326708044</v>
      </c>
      <c r="AW706" s="9">
        <f t="shared" si="191"/>
        <v>49.812917422220096</v>
      </c>
      <c r="AX706" s="16">
        <f t="shared" si="214"/>
        <v>47.89989937446407</v>
      </c>
      <c r="AY706" s="44">
        <f t="shared" si="192"/>
        <v>-1.7693373319754846E-3</v>
      </c>
      <c r="AZ706" s="49"/>
      <c r="BA706" s="12">
        <f t="shared" si="215"/>
        <v>-1.7791951844213563E-3</v>
      </c>
      <c r="BB706" s="9">
        <f t="shared" si="216"/>
        <v>66.524977921866991</v>
      </c>
      <c r="BC706" s="9">
        <f t="shared" si="193"/>
        <v>64.611959874110966</v>
      </c>
      <c r="BD706" s="9">
        <f t="shared" si="194"/>
        <v>68.437995969623017</v>
      </c>
      <c r="BE706" s="16">
        <f t="shared" si="217"/>
        <v>66.524977921866991</v>
      </c>
      <c r="BF706" s="44">
        <f t="shared" si="195"/>
        <v>-1.7693373319754846E-3</v>
      </c>
      <c r="BG706" s="49"/>
      <c r="BH706" s="12">
        <f t="shared" si="218"/>
        <v>-1.7791951844213563E-3</v>
      </c>
      <c r="BI706" s="9">
        <f t="shared" si="219"/>
        <v>67</v>
      </c>
      <c r="BJ706" s="9">
        <f t="shared" si="197"/>
        <v>65.086981952243974</v>
      </c>
      <c r="BK706" s="9"/>
      <c r="BL706" s="47">
        <f t="shared" si="184"/>
        <v>67</v>
      </c>
      <c r="BM706" s="44">
        <f t="shared" si="196"/>
        <v>-1.7693373319754846E-3</v>
      </c>
      <c r="BN706" s="11"/>
      <c r="BO706" s="9"/>
      <c r="BP706" s="11"/>
      <c r="BQ706" s="9"/>
      <c r="BR706" s="43"/>
      <c r="BS706" s="9"/>
      <c r="BT706" s="11"/>
    </row>
    <row r="707" spans="3:72" x14ac:dyDescent="0.2">
      <c r="C707" s="1">
        <v>80</v>
      </c>
      <c r="D707" s="1">
        <v>104.71</v>
      </c>
      <c r="E707" s="1">
        <v>-5103.8999999999996</v>
      </c>
      <c r="F707" s="2">
        <v>78</v>
      </c>
      <c r="G707" s="6">
        <v>3.3000000000000002E-2</v>
      </c>
      <c r="H707" s="2">
        <v>0.42199999999999999</v>
      </c>
      <c r="I707" s="2">
        <v>3500</v>
      </c>
      <c r="J707" s="3">
        <f t="shared" si="180"/>
        <v>58.333333333333336</v>
      </c>
      <c r="K707" s="3">
        <f t="shared" si="181"/>
        <v>366.52</v>
      </c>
      <c r="L707" s="1">
        <v>0.9</v>
      </c>
      <c r="M707" s="1">
        <v>0.76</v>
      </c>
      <c r="N707" s="1">
        <f t="shared" si="198"/>
        <v>0.68400000000000005</v>
      </c>
      <c r="O707" s="40">
        <f t="shared" si="199"/>
        <v>50.175438596491226</v>
      </c>
      <c r="P707" s="40">
        <f t="shared" si="182"/>
        <v>3808.3157894736842</v>
      </c>
      <c r="Q707" s="1">
        <v>11</v>
      </c>
      <c r="R707" s="1">
        <v>4</v>
      </c>
      <c r="S707" s="2">
        <v>2600</v>
      </c>
      <c r="T707" s="3">
        <f t="shared" si="200"/>
        <v>866.66666666666663</v>
      </c>
      <c r="U707" s="7">
        <v>0.20419999999999999</v>
      </c>
      <c r="V707" s="7">
        <f t="shared" si="183"/>
        <v>3.2749326455999997E-2</v>
      </c>
      <c r="W707" s="7">
        <f t="shared" si="201"/>
        <v>1.6693636134473333E-2</v>
      </c>
      <c r="X707" s="40">
        <f t="shared" si="202"/>
        <v>1081.2059482292843</v>
      </c>
      <c r="Y707" s="1">
        <v>0</v>
      </c>
      <c r="Z707" s="1">
        <v>78</v>
      </c>
      <c r="AA707" s="2">
        <v>67</v>
      </c>
      <c r="AB707" s="6">
        <f t="shared" si="203"/>
        <v>0.6511988748177826</v>
      </c>
      <c r="AC707" s="2">
        <v>347.36</v>
      </c>
      <c r="AD707" s="40">
        <f t="shared" si="204"/>
        <v>3367.0033670033663</v>
      </c>
      <c r="AE707" s="1">
        <f t="shared" si="205"/>
        <v>2.4950099800399199</v>
      </c>
      <c r="AF707" s="2">
        <f t="shared" si="206"/>
        <v>180</v>
      </c>
      <c r="AG707" s="9">
        <f t="shared" si="207"/>
        <v>449.10179640718559</v>
      </c>
      <c r="AH707" s="12">
        <f t="shared" si="208"/>
        <v>3.4076823223165346E-3</v>
      </c>
      <c r="AI707" s="12">
        <f t="shared" si="185"/>
        <v>112452.99142666953</v>
      </c>
      <c r="AJ707" s="42">
        <f t="shared" si="186"/>
        <v>-51.714465898211664</v>
      </c>
      <c r="AK707" s="11">
        <v>0</v>
      </c>
      <c r="AL707" s="9">
        <f t="shared" si="187"/>
        <v>-1080.8491298133147</v>
      </c>
      <c r="AM707" s="11">
        <f t="shared" si="209"/>
        <v>0</v>
      </c>
      <c r="AN707" s="9">
        <f t="shared" si="210"/>
        <v>49.812917422220096</v>
      </c>
      <c r="AO707" s="9"/>
      <c r="AP707" s="9">
        <f t="shared" si="188"/>
        <v>51.715394882116449</v>
      </c>
      <c r="AQ707" s="47">
        <f t="shared" si="189"/>
        <v>49.802376834360423</v>
      </c>
      <c r="AR707" s="15">
        <f t="shared" si="211"/>
        <v>0</v>
      </c>
      <c r="AS707" s="49"/>
      <c r="AT707" s="12">
        <f t="shared" si="212"/>
        <v>-1.7693373319754846E-3</v>
      </c>
      <c r="AU707" s="9">
        <f t="shared" si="213"/>
        <v>47.89989937446407</v>
      </c>
      <c r="AV707" s="9">
        <f t="shared" si="190"/>
        <v>45.997421914567717</v>
      </c>
      <c r="AW707" s="9">
        <f t="shared" si="191"/>
        <v>49.802376834360423</v>
      </c>
      <c r="AX707" s="16">
        <f t="shared" si="214"/>
        <v>47.89989937446407</v>
      </c>
      <c r="AY707" s="44">
        <f t="shared" si="192"/>
        <v>-1.7595884142258781E-3</v>
      </c>
      <c r="AZ707" s="49"/>
      <c r="BA707" s="12">
        <f t="shared" si="215"/>
        <v>-1.7693373319754846E-3</v>
      </c>
      <c r="BB707" s="9">
        <f t="shared" si="216"/>
        <v>66.524977921866991</v>
      </c>
      <c r="BC707" s="9">
        <f t="shared" si="193"/>
        <v>64.622500461970631</v>
      </c>
      <c r="BD707" s="9">
        <f t="shared" si="194"/>
        <v>68.427455381763352</v>
      </c>
      <c r="BE707" s="16">
        <f t="shared" si="217"/>
        <v>66.524977921866991</v>
      </c>
      <c r="BF707" s="44">
        <f t="shared" si="195"/>
        <v>-1.7595884142258846E-3</v>
      </c>
      <c r="BG707" s="49"/>
      <c r="BH707" s="12">
        <f t="shared" si="218"/>
        <v>-1.7693373319754846E-3</v>
      </c>
      <c r="BI707" s="9">
        <f t="shared" si="219"/>
        <v>67</v>
      </c>
      <c r="BJ707" s="9">
        <f t="shared" si="197"/>
        <v>65.09752254010364</v>
      </c>
      <c r="BK707" s="9"/>
      <c r="BL707" s="47">
        <f t="shared" si="184"/>
        <v>67</v>
      </c>
      <c r="BM707" s="44">
        <f t="shared" si="196"/>
        <v>-1.7595884142258846E-3</v>
      </c>
      <c r="BN707" s="11"/>
      <c r="BO707" s="9"/>
      <c r="BP707" s="11"/>
      <c r="BQ707" s="9"/>
      <c r="BR707" s="43"/>
      <c r="BS707" s="9"/>
      <c r="BT707" s="11"/>
    </row>
    <row r="708" spans="3:72" x14ac:dyDescent="0.2">
      <c r="C708" s="1">
        <v>80</v>
      </c>
      <c r="D708" s="1">
        <v>104.71</v>
      </c>
      <c r="E708" s="1">
        <v>-5103.8999999999996</v>
      </c>
      <c r="F708" s="2">
        <v>78</v>
      </c>
      <c r="G708" s="6">
        <v>3.3000000000000002E-2</v>
      </c>
      <c r="H708" s="2">
        <v>0.42199999999999999</v>
      </c>
      <c r="I708" s="2">
        <v>3500</v>
      </c>
      <c r="J708" s="3">
        <f t="shared" si="180"/>
        <v>58.333333333333336</v>
      </c>
      <c r="K708" s="3">
        <f t="shared" si="181"/>
        <v>366.52</v>
      </c>
      <c r="L708" s="1">
        <v>0.9</v>
      </c>
      <c r="M708" s="1">
        <v>0.76</v>
      </c>
      <c r="N708" s="1">
        <f t="shared" si="198"/>
        <v>0.68400000000000005</v>
      </c>
      <c r="O708" s="40">
        <f t="shared" si="199"/>
        <v>50.175438596491226</v>
      </c>
      <c r="P708" s="40">
        <f t="shared" si="182"/>
        <v>3808.3157894736842</v>
      </c>
      <c r="Q708" s="1">
        <v>11</v>
      </c>
      <c r="R708" s="1">
        <v>4</v>
      </c>
      <c r="S708" s="2">
        <v>2600</v>
      </c>
      <c r="T708" s="3">
        <f t="shared" si="200"/>
        <v>866.66666666666663</v>
      </c>
      <c r="U708" s="7">
        <v>0.20419999999999999</v>
      </c>
      <c r="V708" s="7">
        <f t="shared" si="183"/>
        <v>3.2749326455999997E-2</v>
      </c>
      <c r="W708" s="7">
        <f t="shared" si="201"/>
        <v>1.6693636134473333E-2</v>
      </c>
      <c r="X708" s="40">
        <f t="shared" si="202"/>
        <v>1081.2059482292843</v>
      </c>
      <c r="Y708" s="1">
        <v>0</v>
      </c>
      <c r="Z708" s="1">
        <v>78</v>
      </c>
      <c r="AA708" s="2">
        <v>67</v>
      </c>
      <c r="AB708" s="6">
        <f t="shared" si="203"/>
        <v>0.6511988748177826</v>
      </c>
      <c r="AC708" s="2">
        <v>347.36</v>
      </c>
      <c r="AD708" s="40">
        <f t="shared" si="204"/>
        <v>3367.0033670033663</v>
      </c>
      <c r="AE708" s="1">
        <f t="shared" si="205"/>
        <v>2.4950099800399199</v>
      </c>
      <c r="AF708" s="2">
        <f t="shared" si="206"/>
        <v>181</v>
      </c>
      <c r="AG708" s="9">
        <f t="shared" si="207"/>
        <v>451.59680638722551</v>
      </c>
      <c r="AH708" s="12">
        <f t="shared" si="208"/>
        <v>3.3889191512533677E-3</v>
      </c>
      <c r="AI708" s="12">
        <f t="shared" si="185"/>
        <v>112885.0502152089</v>
      </c>
      <c r="AJ708" s="42">
        <f t="shared" si="186"/>
        <v>-51.693510760269284</v>
      </c>
      <c r="AK708" s="11">
        <v>0</v>
      </c>
      <c r="AL708" s="9">
        <f t="shared" si="187"/>
        <v>-1080.8510945049566</v>
      </c>
      <c r="AM708" s="11">
        <f t="shared" si="209"/>
        <v>0</v>
      </c>
      <c r="AN708" s="9">
        <f t="shared" si="210"/>
        <v>49.802376834360423</v>
      </c>
      <c r="AO708" s="9"/>
      <c r="AP708" s="9">
        <f t="shared" si="188"/>
        <v>51.694429542110385</v>
      </c>
      <c r="AQ708" s="47">
        <f t="shared" si="189"/>
        <v>49.791952082214031</v>
      </c>
      <c r="AR708" s="15">
        <f t="shared" si="211"/>
        <v>0</v>
      </c>
      <c r="AS708" s="49"/>
      <c r="AT708" s="12">
        <f t="shared" si="212"/>
        <v>-1.7595884142258781E-3</v>
      </c>
      <c r="AU708" s="9">
        <f t="shared" si="213"/>
        <v>47.89989937446407</v>
      </c>
      <c r="AV708" s="9">
        <f t="shared" si="190"/>
        <v>46.007846666714109</v>
      </c>
      <c r="AW708" s="9">
        <f t="shared" si="191"/>
        <v>49.791952082214038</v>
      </c>
      <c r="AX708" s="16">
        <f t="shared" si="214"/>
        <v>47.89989937446407</v>
      </c>
      <c r="AY708" s="44">
        <f t="shared" si="192"/>
        <v>-1.7499466321366612E-3</v>
      </c>
      <c r="AZ708" s="49"/>
      <c r="BA708" s="12">
        <f t="shared" si="215"/>
        <v>-1.7595884142258846E-3</v>
      </c>
      <c r="BB708" s="9">
        <f t="shared" si="216"/>
        <v>66.524977921866991</v>
      </c>
      <c r="BC708" s="9">
        <f t="shared" si="193"/>
        <v>64.632925214117023</v>
      </c>
      <c r="BD708" s="9">
        <f t="shared" si="194"/>
        <v>68.41703062961696</v>
      </c>
      <c r="BE708" s="16">
        <f t="shared" si="217"/>
        <v>66.524977921866991</v>
      </c>
      <c r="BF708" s="44">
        <f t="shared" si="195"/>
        <v>-1.7499466321366677E-3</v>
      </c>
      <c r="BG708" s="49"/>
      <c r="BH708" s="12">
        <f t="shared" si="218"/>
        <v>-1.7595884142258846E-3</v>
      </c>
      <c r="BI708" s="9">
        <f t="shared" si="219"/>
        <v>67</v>
      </c>
      <c r="BJ708" s="9">
        <f t="shared" si="197"/>
        <v>65.107947292250032</v>
      </c>
      <c r="BK708" s="9"/>
      <c r="BL708" s="47">
        <f t="shared" si="184"/>
        <v>67</v>
      </c>
      <c r="BM708" s="44">
        <f t="shared" si="196"/>
        <v>-1.7499466321366677E-3</v>
      </c>
      <c r="BN708" s="11"/>
      <c r="BO708" s="9"/>
      <c r="BP708" s="11"/>
      <c r="BQ708" s="9"/>
      <c r="BR708" s="43"/>
      <c r="BS708" s="9"/>
      <c r="BT708" s="11"/>
    </row>
    <row r="709" spans="3:72" x14ac:dyDescent="0.2">
      <c r="C709" s="1">
        <v>80</v>
      </c>
      <c r="D709" s="1">
        <v>104.71</v>
      </c>
      <c r="E709" s="1">
        <v>-5103.8999999999996</v>
      </c>
      <c r="F709" s="2">
        <v>78</v>
      </c>
      <c r="G709" s="6">
        <v>3.3000000000000002E-2</v>
      </c>
      <c r="H709" s="2">
        <v>0.42199999999999999</v>
      </c>
      <c r="I709" s="2">
        <v>3500</v>
      </c>
      <c r="J709" s="3">
        <f t="shared" si="180"/>
        <v>58.333333333333336</v>
      </c>
      <c r="K709" s="3">
        <f t="shared" si="181"/>
        <v>366.52</v>
      </c>
      <c r="L709" s="1">
        <v>0.9</v>
      </c>
      <c r="M709" s="1">
        <v>0.76</v>
      </c>
      <c r="N709" s="1">
        <f t="shared" si="198"/>
        <v>0.68400000000000005</v>
      </c>
      <c r="O709" s="40">
        <f t="shared" si="199"/>
        <v>50.175438596491226</v>
      </c>
      <c r="P709" s="40">
        <f t="shared" si="182"/>
        <v>3808.3157894736842</v>
      </c>
      <c r="Q709" s="1">
        <v>11</v>
      </c>
      <c r="R709" s="1">
        <v>4</v>
      </c>
      <c r="S709" s="2">
        <v>2600</v>
      </c>
      <c r="T709" s="3">
        <f t="shared" si="200"/>
        <v>866.66666666666663</v>
      </c>
      <c r="U709" s="7">
        <v>0.20419999999999999</v>
      </c>
      <c r="V709" s="7">
        <f t="shared" si="183"/>
        <v>3.2749326455999997E-2</v>
      </c>
      <c r="W709" s="7">
        <f t="shared" si="201"/>
        <v>1.6693636134473333E-2</v>
      </c>
      <c r="X709" s="40">
        <f t="shared" si="202"/>
        <v>1081.2059482292843</v>
      </c>
      <c r="Y709" s="1">
        <v>0</v>
      </c>
      <c r="Z709" s="1">
        <v>78</v>
      </c>
      <c r="AA709" s="2">
        <v>67</v>
      </c>
      <c r="AB709" s="6">
        <f t="shared" si="203"/>
        <v>0.6511988748177826</v>
      </c>
      <c r="AC709" s="2">
        <v>347.36</v>
      </c>
      <c r="AD709" s="40">
        <f t="shared" si="204"/>
        <v>3367.0033670033663</v>
      </c>
      <c r="AE709" s="1">
        <f t="shared" si="205"/>
        <v>2.4950099800399199</v>
      </c>
      <c r="AF709" s="2">
        <f t="shared" si="206"/>
        <v>182</v>
      </c>
      <c r="AG709" s="9">
        <f t="shared" si="207"/>
        <v>454.09181636726544</v>
      </c>
      <c r="AH709" s="12">
        <f t="shared" si="208"/>
        <v>3.3703614739527764E-3</v>
      </c>
      <c r="AI709" s="12">
        <f t="shared" si="185"/>
        <v>113312.37503871974</v>
      </c>
      <c r="AJ709" s="42">
        <f t="shared" si="186"/>
        <v>-51.672785224139957</v>
      </c>
      <c r="AK709" s="11">
        <v>0</v>
      </c>
      <c r="AL709" s="9">
        <f t="shared" si="187"/>
        <v>-1080.8530376793467</v>
      </c>
      <c r="AM709" s="11">
        <f t="shared" si="209"/>
        <v>0</v>
      </c>
      <c r="AN709" s="9">
        <f t="shared" si="210"/>
        <v>49.791952082214031</v>
      </c>
      <c r="AO709" s="9"/>
      <c r="AP709" s="9">
        <f t="shared" si="188"/>
        <v>51.673693971057169</v>
      </c>
      <c r="AQ709" s="47">
        <f t="shared" si="189"/>
        <v>49.781641263307208</v>
      </c>
      <c r="AR709" s="15">
        <f t="shared" si="211"/>
        <v>0</v>
      </c>
      <c r="AS709" s="49"/>
      <c r="AT709" s="12">
        <f t="shared" si="212"/>
        <v>-1.7499466321366612E-3</v>
      </c>
      <c r="AU709" s="9">
        <f t="shared" si="213"/>
        <v>47.89989937446407</v>
      </c>
      <c r="AV709" s="9">
        <f t="shared" si="190"/>
        <v>46.018157485620932</v>
      </c>
      <c r="AW709" s="9">
        <f t="shared" si="191"/>
        <v>49.781641263307215</v>
      </c>
      <c r="AX709" s="16">
        <f t="shared" si="214"/>
        <v>47.89989937446407</v>
      </c>
      <c r="AY709" s="44">
        <f t="shared" si="192"/>
        <v>-1.7404102261228856E-3</v>
      </c>
      <c r="AZ709" s="49"/>
      <c r="BA709" s="12">
        <f t="shared" si="215"/>
        <v>-1.7499466321366677E-3</v>
      </c>
      <c r="BB709" s="9">
        <f t="shared" si="216"/>
        <v>66.524977921866991</v>
      </c>
      <c r="BC709" s="9">
        <f t="shared" si="193"/>
        <v>64.64323603302384</v>
      </c>
      <c r="BD709" s="9">
        <f t="shared" si="194"/>
        <v>68.406719810710143</v>
      </c>
      <c r="BE709" s="16">
        <f t="shared" si="217"/>
        <v>66.524977921866991</v>
      </c>
      <c r="BF709" s="44">
        <f t="shared" si="195"/>
        <v>-1.7404102261228988E-3</v>
      </c>
      <c r="BG709" s="49"/>
      <c r="BH709" s="12">
        <f t="shared" si="218"/>
        <v>-1.7499466321366677E-3</v>
      </c>
      <c r="BI709" s="9">
        <f t="shared" si="219"/>
        <v>67</v>
      </c>
      <c r="BJ709" s="9">
        <f t="shared" si="197"/>
        <v>65.118258111156848</v>
      </c>
      <c r="BK709" s="9"/>
      <c r="BL709" s="47">
        <f t="shared" si="184"/>
        <v>67</v>
      </c>
      <c r="BM709" s="44">
        <f t="shared" si="196"/>
        <v>-1.7404102261228988E-3</v>
      </c>
      <c r="BN709" s="11"/>
      <c r="BO709" s="9"/>
      <c r="BP709" s="11"/>
      <c r="BQ709" s="9"/>
      <c r="BR709" s="43"/>
      <c r="BS709" s="9"/>
      <c r="BT709" s="11"/>
    </row>
    <row r="710" spans="3:72" x14ac:dyDescent="0.2">
      <c r="C710" s="1">
        <v>80</v>
      </c>
      <c r="D710" s="1">
        <v>104.71</v>
      </c>
      <c r="E710" s="1">
        <v>-5103.8999999999996</v>
      </c>
      <c r="F710" s="2">
        <v>78</v>
      </c>
      <c r="G710" s="6">
        <v>3.3000000000000002E-2</v>
      </c>
      <c r="H710" s="2">
        <v>0.42199999999999999</v>
      </c>
      <c r="I710" s="2">
        <v>3500</v>
      </c>
      <c r="J710" s="3">
        <f t="shared" si="180"/>
        <v>58.333333333333336</v>
      </c>
      <c r="K710" s="3">
        <f t="shared" si="181"/>
        <v>366.52</v>
      </c>
      <c r="L710" s="1">
        <v>0.9</v>
      </c>
      <c r="M710" s="1">
        <v>0.76</v>
      </c>
      <c r="N710" s="1">
        <f t="shared" si="198"/>
        <v>0.68400000000000005</v>
      </c>
      <c r="O710" s="40">
        <f t="shared" si="199"/>
        <v>50.175438596491226</v>
      </c>
      <c r="P710" s="40">
        <f t="shared" si="182"/>
        <v>3808.3157894736842</v>
      </c>
      <c r="Q710" s="1">
        <v>11</v>
      </c>
      <c r="R710" s="1">
        <v>4</v>
      </c>
      <c r="S710" s="2">
        <v>2600</v>
      </c>
      <c r="T710" s="3">
        <f t="shared" si="200"/>
        <v>866.66666666666663</v>
      </c>
      <c r="U710" s="7">
        <v>0.20419999999999999</v>
      </c>
      <c r="V710" s="7">
        <f t="shared" si="183"/>
        <v>3.2749326455999997E-2</v>
      </c>
      <c r="W710" s="7">
        <f t="shared" si="201"/>
        <v>1.6693636134473333E-2</v>
      </c>
      <c r="X710" s="40">
        <f t="shared" si="202"/>
        <v>1081.2059482292843</v>
      </c>
      <c r="Y710" s="1">
        <v>0</v>
      </c>
      <c r="Z710" s="1">
        <v>78</v>
      </c>
      <c r="AA710" s="2">
        <v>67</v>
      </c>
      <c r="AB710" s="6">
        <f t="shared" si="203"/>
        <v>0.6511988748177826</v>
      </c>
      <c r="AC710" s="2">
        <v>347.36</v>
      </c>
      <c r="AD710" s="40">
        <f t="shared" si="204"/>
        <v>3367.0033670033663</v>
      </c>
      <c r="AE710" s="1">
        <f t="shared" si="205"/>
        <v>2.4950099800399199</v>
      </c>
      <c r="AF710" s="2">
        <f t="shared" si="206"/>
        <v>183</v>
      </c>
      <c r="AG710" s="9">
        <f t="shared" si="207"/>
        <v>456.58682634730536</v>
      </c>
      <c r="AH710" s="12">
        <f t="shared" si="208"/>
        <v>3.3520059329566242E-3</v>
      </c>
      <c r="AI710" s="12">
        <f t="shared" si="185"/>
        <v>113735.04341601906</v>
      </c>
      <c r="AJ710" s="42">
        <f t="shared" si="186"/>
        <v>-51.652285529997897</v>
      </c>
      <c r="AK710" s="11">
        <v>0</v>
      </c>
      <c r="AL710" s="9">
        <f t="shared" si="187"/>
        <v>-1080.8549596880443</v>
      </c>
      <c r="AM710" s="11">
        <f t="shared" si="209"/>
        <v>0</v>
      </c>
      <c r="AN710" s="9">
        <f t="shared" si="210"/>
        <v>49.781641263307208</v>
      </c>
      <c r="AO710" s="9"/>
      <c r="AP710" s="9">
        <f t="shared" si="188"/>
        <v>51.653184405499864</v>
      </c>
      <c r="AQ710" s="47">
        <f t="shared" si="189"/>
        <v>49.771442516656727</v>
      </c>
      <c r="AR710" s="15">
        <f t="shared" si="211"/>
        <v>0</v>
      </c>
      <c r="AS710" s="49"/>
      <c r="AT710" s="12">
        <f t="shared" si="212"/>
        <v>-1.7404102261228856E-3</v>
      </c>
      <c r="AU710" s="9">
        <f t="shared" si="213"/>
        <v>47.89989937446407</v>
      </c>
      <c r="AV710" s="9">
        <f t="shared" si="190"/>
        <v>46.028356232271413</v>
      </c>
      <c r="AW710" s="9">
        <f t="shared" si="191"/>
        <v>49.771442516656741</v>
      </c>
      <c r="AX710" s="16">
        <f t="shared" si="214"/>
        <v>47.899899374464077</v>
      </c>
      <c r="AY710" s="44">
        <f t="shared" si="192"/>
        <v>-1.7309774749738778E-3</v>
      </c>
      <c r="AZ710" s="49"/>
      <c r="BA710" s="12">
        <f t="shared" si="215"/>
        <v>-1.7404102261228988E-3</v>
      </c>
      <c r="BB710" s="9">
        <f t="shared" si="216"/>
        <v>66.524977921866991</v>
      </c>
      <c r="BC710" s="9">
        <f t="shared" si="193"/>
        <v>64.653434779674328</v>
      </c>
      <c r="BD710" s="9">
        <f t="shared" si="194"/>
        <v>68.396521064059655</v>
      </c>
      <c r="BE710" s="16">
        <f t="shared" si="217"/>
        <v>66.524977921866991</v>
      </c>
      <c r="BF710" s="44">
        <f t="shared" si="195"/>
        <v>-1.7309774749738778E-3</v>
      </c>
      <c r="BG710" s="49"/>
      <c r="BH710" s="12">
        <f t="shared" si="218"/>
        <v>-1.7404102261228988E-3</v>
      </c>
      <c r="BI710" s="9">
        <f t="shared" si="219"/>
        <v>67</v>
      </c>
      <c r="BJ710" s="9">
        <f t="shared" si="197"/>
        <v>65.128456857807336</v>
      </c>
      <c r="BK710" s="9"/>
      <c r="BL710" s="47">
        <f t="shared" si="184"/>
        <v>67</v>
      </c>
      <c r="BM710" s="44">
        <f t="shared" si="196"/>
        <v>-1.7309774749738778E-3</v>
      </c>
      <c r="BN710" s="11"/>
      <c r="BO710" s="9"/>
      <c r="BP710" s="11"/>
      <c r="BQ710" s="9"/>
      <c r="BR710" s="43"/>
      <c r="BS710" s="9"/>
      <c r="BT710" s="11"/>
    </row>
    <row r="711" spans="3:72" x14ac:dyDescent="0.2">
      <c r="C711" s="1">
        <v>80</v>
      </c>
      <c r="D711" s="1">
        <v>104.71</v>
      </c>
      <c r="E711" s="1">
        <v>-5103.8999999999996</v>
      </c>
      <c r="F711" s="2">
        <v>78</v>
      </c>
      <c r="G711" s="6">
        <v>3.3000000000000002E-2</v>
      </c>
      <c r="H711" s="2">
        <v>0.42199999999999999</v>
      </c>
      <c r="I711" s="2">
        <v>3500</v>
      </c>
      <c r="J711" s="3">
        <f t="shared" ref="J711:J774" si="220">I711/60</f>
        <v>58.333333333333336</v>
      </c>
      <c r="K711" s="3">
        <f t="shared" ref="K711:K774" si="221">2*3.1416*J711</f>
        <v>366.52</v>
      </c>
      <c r="L711" s="1">
        <v>0.9</v>
      </c>
      <c r="M711" s="1">
        <v>0.76</v>
      </c>
      <c r="N711" s="1">
        <f t="shared" si="198"/>
        <v>0.68400000000000005</v>
      </c>
      <c r="O711" s="40">
        <f t="shared" si="199"/>
        <v>50.175438596491226</v>
      </c>
      <c r="P711" s="40">
        <f t="shared" ref="P711:P774" si="222">O711*75.9</f>
        <v>3808.3157894736842</v>
      </c>
      <c r="Q711" s="1">
        <v>11</v>
      </c>
      <c r="R711" s="1">
        <v>4</v>
      </c>
      <c r="S711" s="2">
        <v>2600</v>
      </c>
      <c r="T711" s="3">
        <f t="shared" si="200"/>
        <v>866.66666666666663</v>
      </c>
      <c r="U711" s="7">
        <v>0.20419999999999999</v>
      </c>
      <c r="V711" s="7">
        <f t="shared" ref="V711:V774" si="223">3.1416*U711^2/4</f>
        <v>3.2749326455999997E-2</v>
      </c>
      <c r="W711" s="7">
        <f t="shared" si="201"/>
        <v>1.6693636134473333E-2</v>
      </c>
      <c r="X711" s="40">
        <f t="shared" si="202"/>
        <v>1081.2059482292843</v>
      </c>
      <c r="Y711" s="1">
        <v>0</v>
      </c>
      <c r="Z711" s="1">
        <v>78</v>
      </c>
      <c r="AA711" s="2">
        <v>67</v>
      </c>
      <c r="AB711" s="6">
        <f t="shared" si="203"/>
        <v>0.6511988748177826</v>
      </c>
      <c r="AC711" s="2">
        <v>347.36</v>
      </c>
      <c r="AD711" s="40">
        <f t="shared" si="204"/>
        <v>3367.0033670033663</v>
      </c>
      <c r="AE711" s="1">
        <f t="shared" si="205"/>
        <v>2.4950099800399199</v>
      </c>
      <c r="AF711" s="2">
        <f t="shared" si="206"/>
        <v>184</v>
      </c>
      <c r="AG711" s="9">
        <f t="shared" si="207"/>
        <v>459.08183632734529</v>
      </c>
      <c r="AH711" s="12">
        <f t="shared" si="208"/>
        <v>3.3338492435516639E-3</v>
      </c>
      <c r="AI711" s="12">
        <f t="shared" si="185"/>
        <v>114153.13118035439</v>
      </c>
      <c r="AJ711" s="42">
        <f t="shared" si="186"/>
        <v>-51.632007999774068</v>
      </c>
      <c r="AK711" s="11">
        <v>0</v>
      </c>
      <c r="AL711" s="9">
        <f t="shared" si="187"/>
        <v>-1080.856860874992</v>
      </c>
      <c r="AM711" s="11">
        <f t="shared" si="209"/>
        <v>0</v>
      </c>
      <c r="AN711" s="9">
        <f t="shared" si="210"/>
        <v>49.771442516656727</v>
      </c>
      <c r="AO711" s="9"/>
      <c r="AP711" s="9">
        <f t="shared" si="188"/>
        <v>51.632897163836368</v>
      </c>
      <c r="AQ711" s="47">
        <f t="shared" si="189"/>
        <v>49.761354021643719</v>
      </c>
      <c r="AR711" s="15">
        <f t="shared" si="211"/>
        <v>0</v>
      </c>
      <c r="AS711" s="49"/>
      <c r="AT711" s="12">
        <f t="shared" si="212"/>
        <v>-1.7309774749738778E-3</v>
      </c>
      <c r="AU711" s="9">
        <f t="shared" si="213"/>
        <v>47.899899374464077</v>
      </c>
      <c r="AV711" s="9">
        <f t="shared" si="190"/>
        <v>46.038444727284435</v>
      </c>
      <c r="AW711" s="9">
        <f t="shared" si="191"/>
        <v>49.761354021643719</v>
      </c>
      <c r="AX711" s="16">
        <f t="shared" si="214"/>
        <v>47.899899374464077</v>
      </c>
      <c r="AY711" s="44">
        <f t="shared" si="192"/>
        <v>-1.7216466948116484E-3</v>
      </c>
      <c r="AZ711" s="49"/>
      <c r="BA711" s="12">
        <f t="shared" si="215"/>
        <v>-1.7309774749738778E-3</v>
      </c>
      <c r="BB711" s="9">
        <f t="shared" si="216"/>
        <v>66.524977921866991</v>
      </c>
      <c r="BC711" s="9">
        <f t="shared" si="193"/>
        <v>64.66352327468735</v>
      </c>
      <c r="BD711" s="9">
        <f t="shared" si="194"/>
        <v>68.386432569046633</v>
      </c>
      <c r="BE711" s="16">
        <f t="shared" si="217"/>
        <v>66.524977921866991</v>
      </c>
      <c r="BF711" s="44">
        <f t="shared" si="195"/>
        <v>-1.7216466948116484E-3</v>
      </c>
      <c r="BG711" s="49"/>
      <c r="BH711" s="12">
        <f t="shared" si="218"/>
        <v>-1.7309774749738778E-3</v>
      </c>
      <c r="BI711" s="9">
        <f t="shared" si="219"/>
        <v>67</v>
      </c>
      <c r="BJ711" s="9">
        <f t="shared" si="197"/>
        <v>65.138545352820358</v>
      </c>
      <c r="BK711" s="9"/>
      <c r="BL711" s="47">
        <f t="shared" ref="BL711:BL774" si="224">$AA$7</f>
        <v>67</v>
      </c>
      <c r="BM711" s="44">
        <f t="shared" si="196"/>
        <v>-1.7216466948116484E-3</v>
      </c>
      <c r="BN711" s="11"/>
      <c r="BO711" s="9"/>
      <c r="BP711" s="11"/>
      <c r="BQ711" s="9"/>
      <c r="BR711" s="43"/>
      <c r="BS711" s="9"/>
      <c r="BT711" s="11"/>
    </row>
    <row r="712" spans="3:72" x14ac:dyDescent="0.2">
      <c r="C712" s="1">
        <v>80</v>
      </c>
      <c r="D712" s="1">
        <v>104.71</v>
      </c>
      <c r="E712" s="1">
        <v>-5103.8999999999996</v>
      </c>
      <c r="F712" s="2">
        <v>78</v>
      </c>
      <c r="G712" s="6">
        <v>3.3000000000000002E-2</v>
      </c>
      <c r="H712" s="2">
        <v>0.42199999999999999</v>
      </c>
      <c r="I712" s="2">
        <v>3500</v>
      </c>
      <c r="J712" s="3">
        <f t="shared" si="220"/>
        <v>58.333333333333336</v>
      </c>
      <c r="K712" s="3">
        <f t="shared" si="221"/>
        <v>366.52</v>
      </c>
      <c r="L712" s="1">
        <v>0.9</v>
      </c>
      <c r="M712" s="1">
        <v>0.76</v>
      </c>
      <c r="N712" s="1">
        <f t="shared" si="198"/>
        <v>0.68400000000000005</v>
      </c>
      <c r="O712" s="40">
        <f t="shared" si="199"/>
        <v>50.175438596491226</v>
      </c>
      <c r="P712" s="40">
        <f t="shared" si="222"/>
        <v>3808.3157894736842</v>
      </c>
      <c r="Q712" s="1">
        <v>11</v>
      </c>
      <c r="R712" s="1">
        <v>4</v>
      </c>
      <c r="S712" s="2">
        <v>2600</v>
      </c>
      <c r="T712" s="3">
        <f t="shared" si="200"/>
        <v>866.66666666666663</v>
      </c>
      <c r="U712" s="7">
        <v>0.20419999999999999</v>
      </c>
      <c r="V712" s="7">
        <f t="shared" si="223"/>
        <v>3.2749326455999997E-2</v>
      </c>
      <c r="W712" s="7">
        <f t="shared" si="201"/>
        <v>1.6693636134473333E-2</v>
      </c>
      <c r="X712" s="40">
        <f t="shared" si="202"/>
        <v>1081.2059482292843</v>
      </c>
      <c r="Y712" s="1">
        <v>0</v>
      </c>
      <c r="Z712" s="1">
        <v>78</v>
      </c>
      <c r="AA712" s="2">
        <v>67</v>
      </c>
      <c r="AB712" s="6">
        <f t="shared" si="203"/>
        <v>0.6511988748177826</v>
      </c>
      <c r="AC712" s="2">
        <v>347.36</v>
      </c>
      <c r="AD712" s="40">
        <f t="shared" si="204"/>
        <v>3367.0033670033663</v>
      </c>
      <c r="AE712" s="1">
        <f t="shared" si="205"/>
        <v>2.4950099800399199</v>
      </c>
      <c r="AF712" s="2">
        <f t="shared" si="206"/>
        <v>185</v>
      </c>
      <c r="AG712" s="9">
        <f t="shared" si="207"/>
        <v>461.57684630738521</v>
      </c>
      <c r="AH712" s="12">
        <f t="shared" si="208"/>
        <v>3.3158881918099793E-3</v>
      </c>
      <c r="AI712" s="12">
        <f t="shared" si="185"/>
        <v>114566.71252501616</v>
      </c>
      <c r="AJ712" s="42">
        <f t="shared" si="186"/>
        <v>-51.611949034943599</v>
      </c>
      <c r="AK712" s="11">
        <v>0</v>
      </c>
      <c r="AL712" s="9">
        <f t="shared" si="187"/>
        <v>-1080.8587415767199</v>
      </c>
      <c r="AM712" s="11">
        <f t="shared" si="209"/>
        <v>0</v>
      </c>
      <c r="AN712" s="9">
        <f t="shared" si="210"/>
        <v>49.761354021643719</v>
      </c>
      <c r="AO712" s="9"/>
      <c r="AP712" s="9">
        <f t="shared" si="188"/>
        <v>51.612828644103644</v>
      </c>
      <c r="AQ712" s="47">
        <f t="shared" si="189"/>
        <v>49.751373996924002</v>
      </c>
      <c r="AR712" s="15">
        <f t="shared" si="211"/>
        <v>0</v>
      </c>
      <c r="AS712" s="49"/>
      <c r="AT712" s="12">
        <f t="shared" si="212"/>
        <v>-1.7216466948116484E-3</v>
      </c>
      <c r="AU712" s="9">
        <f t="shared" si="213"/>
        <v>47.899899374464077</v>
      </c>
      <c r="AV712" s="9">
        <f t="shared" si="190"/>
        <v>46.048424752004152</v>
      </c>
      <c r="AW712" s="9">
        <f t="shared" si="191"/>
        <v>49.751373996924002</v>
      </c>
      <c r="AX712" s="16">
        <f t="shared" si="214"/>
        <v>47.899899374464077</v>
      </c>
      <c r="AY712" s="44">
        <f t="shared" si="192"/>
        <v>-1.7124162380831582E-3</v>
      </c>
      <c r="AZ712" s="49"/>
      <c r="BA712" s="12">
        <f t="shared" si="215"/>
        <v>-1.7216466948116484E-3</v>
      </c>
      <c r="BB712" s="9">
        <f t="shared" si="216"/>
        <v>66.524977921866991</v>
      </c>
      <c r="BC712" s="9">
        <f t="shared" si="193"/>
        <v>64.673503299407074</v>
      </c>
      <c r="BD712" s="9">
        <f t="shared" si="194"/>
        <v>68.376452544326909</v>
      </c>
      <c r="BE712" s="16">
        <f t="shared" si="217"/>
        <v>66.524977921866991</v>
      </c>
      <c r="BF712" s="44">
        <f t="shared" si="195"/>
        <v>-1.7124162380831517E-3</v>
      </c>
      <c r="BG712" s="49"/>
      <c r="BH712" s="12">
        <f t="shared" si="218"/>
        <v>-1.7216466948116484E-3</v>
      </c>
      <c r="BI712" s="9">
        <f t="shared" si="219"/>
        <v>67</v>
      </c>
      <c r="BJ712" s="9">
        <f t="shared" si="197"/>
        <v>65.148525377540082</v>
      </c>
      <c r="BK712" s="9"/>
      <c r="BL712" s="47">
        <f t="shared" si="224"/>
        <v>67</v>
      </c>
      <c r="BM712" s="44">
        <f t="shared" si="196"/>
        <v>-1.7124162380831517E-3</v>
      </c>
      <c r="BN712" s="11"/>
      <c r="BO712" s="9"/>
      <c r="BP712" s="11"/>
      <c r="BQ712" s="9"/>
      <c r="BR712" s="43"/>
      <c r="BS712" s="9"/>
      <c r="BT712" s="11"/>
    </row>
    <row r="713" spans="3:72" x14ac:dyDescent="0.2">
      <c r="C713" s="1">
        <v>80</v>
      </c>
      <c r="D713" s="1">
        <v>104.71</v>
      </c>
      <c r="E713" s="1">
        <v>-5103.8999999999996</v>
      </c>
      <c r="F713" s="2">
        <v>78</v>
      </c>
      <c r="G713" s="6">
        <v>3.3000000000000002E-2</v>
      </c>
      <c r="H713" s="2">
        <v>0.42199999999999999</v>
      </c>
      <c r="I713" s="2">
        <v>3500</v>
      </c>
      <c r="J713" s="3">
        <f t="shared" si="220"/>
        <v>58.333333333333336</v>
      </c>
      <c r="K713" s="3">
        <f t="shared" si="221"/>
        <v>366.52</v>
      </c>
      <c r="L713" s="1">
        <v>0.9</v>
      </c>
      <c r="M713" s="1">
        <v>0.76</v>
      </c>
      <c r="N713" s="1">
        <f t="shared" si="198"/>
        <v>0.68400000000000005</v>
      </c>
      <c r="O713" s="40">
        <f t="shared" si="199"/>
        <v>50.175438596491226</v>
      </c>
      <c r="P713" s="40">
        <f t="shared" si="222"/>
        <v>3808.3157894736842</v>
      </c>
      <c r="Q713" s="1">
        <v>11</v>
      </c>
      <c r="R713" s="1">
        <v>4</v>
      </c>
      <c r="S713" s="2">
        <v>2600</v>
      </c>
      <c r="T713" s="3">
        <f t="shared" si="200"/>
        <v>866.66666666666663</v>
      </c>
      <c r="U713" s="7">
        <v>0.20419999999999999</v>
      </c>
      <c r="V713" s="7">
        <f t="shared" si="223"/>
        <v>3.2749326455999997E-2</v>
      </c>
      <c r="W713" s="7">
        <f t="shared" si="201"/>
        <v>1.6693636134473333E-2</v>
      </c>
      <c r="X713" s="40">
        <f t="shared" si="202"/>
        <v>1081.2059482292843</v>
      </c>
      <c r="Y713" s="1">
        <v>0</v>
      </c>
      <c r="Z713" s="1">
        <v>78</v>
      </c>
      <c r="AA713" s="2">
        <v>67</v>
      </c>
      <c r="AB713" s="6">
        <f t="shared" si="203"/>
        <v>0.6511988748177826</v>
      </c>
      <c r="AC713" s="2">
        <v>347.36</v>
      </c>
      <c r="AD713" s="40">
        <f t="shared" si="204"/>
        <v>3367.0033670033663</v>
      </c>
      <c r="AE713" s="1">
        <f t="shared" si="205"/>
        <v>2.4950099800399199</v>
      </c>
      <c r="AF713" s="2">
        <f t="shared" si="206"/>
        <v>186</v>
      </c>
      <c r="AG713" s="9">
        <f t="shared" si="207"/>
        <v>464.07185628742508</v>
      </c>
      <c r="AH713" s="12">
        <f t="shared" si="208"/>
        <v>3.2981196326924271E-3</v>
      </c>
      <c r="AI713" s="12">
        <f t="shared" si="185"/>
        <v>114975.86004747939</v>
      </c>
      <c r="AJ713" s="42">
        <f t="shared" si="186"/>
        <v>-51.592105114384658</v>
      </c>
      <c r="AK713" s="11">
        <v>0</v>
      </c>
      <c r="AL713" s="9">
        <f t="shared" si="187"/>
        <v>-1080.8606021225451</v>
      </c>
      <c r="AM713" s="11">
        <f t="shared" si="209"/>
        <v>0</v>
      </c>
      <c r="AN713" s="9">
        <f t="shared" si="210"/>
        <v>49.751373996924002</v>
      </c>
      <c r="AO713" s="9"/>
      <c r="AP713" s="9">
        <f t="shared" si="188"/>
        <v>51.592975321833585</v>
      </c>
      <c r="AQ713" s="47">
        <f t="shared" si="189"/>
        <v>49.74150069937366</v>
      </c>
      <c r="AR713" s="15">
        <f t="shared" si="211"/>
        <v>0</v>
      </c>
      <c r="AS713" s="49"/>
      <c r="AT713" s="12">
        <f t="shared" si="212"/>
        <v>-1.7124162380831582E-3</v>
      </c>
      <c r="AU713" s="9">
        <f t="shared" si="213"/>
        <v>47.899899374464077</v>
      </c>
      <c r="AV713" s="9">
        <f t="shared" si="190"/>
        <v>46.058298049554494</v>
      </c>
      <c r="AW713" s="9">
        <f t="shared" si="191"/>
        <v>49.741500699373653</v>
      </c>
      <c r="AX713" s="16">
        <f t="shared" si="214"/>
        <v>47.89989937446407</v>
      </c>
      <c r="AY713" s="44">
        <f t="shared" si="192"/>
        <v>-1.7032844925849769E-3</v>
      </c>
      <c r="AZ713" s="49"/>
      <c r="BA713" s="12">
        <f t="shared" si="215"/>
        <v>-1.7124162380831517E-3</v>
      </c>
      <c r="BB713" s="9">
        <f t="shared" si="216"/>
        <v>66.524977921866991</v>
      </c>
      <c r="BC713" s="9">
        <f t="shared" si="193"/>
        <v>64.683376596957416</v>
      </c>
      <c r="BD713" s="9">
        <f t="shared" si="194"/>
        <v>68.366579246776567</v>
      </c>
      <c r="BE713" s="16">
        <f t="shared" si="217"/>
        <v>66.524977921866991</v>
      </c>
      <c r="BF713" s="44">
        <f t="shared" si="195"/>
        <v>-1.7032844925849769E-3</v>
      </c>
      <c r="BG713" s="49"/>
      <c r="BH713" s="12">
        <f t="shared" si="218"/>
        <v>-1.7124162380831517E-3</v>
      </c>
      <c r="BI713" s="9">
        <f t="shared" si="219"/>
        <v>67</v>
      </c>
      <c r="BJ713" s="9">
        <f t="shared" si="197"/>
        <v>65.158398675090424</v>
      </c>
      <c r="BK713" s="9"/>
      <c r="BL713" s="47">
        <f t="shared" si="224"/>
        <v>67</v>
      </c>
      <c r="BM713" s="44">
        <f t="shared" si="196"/>
        <v>-1.7032844925849769E-3</v>
      </c>
      <c r="BN713" s="11"/>
      <c r="BO713" s="9"/>
      <c r="BP713" s="11"/>
      <c r="BQ713" s="9"/>
      <c r="BR713" s="43"/>
      <c r="BS713" s="9"/>
      <c r="BT713" s="11"/>
    </row>
    <row r="714" spans="3:72" x14ac:dyDescent="0.2">
      <c r="C714" s="1">
        <v>80</v>
      </c>
      <c r="D714" s="1">
        <v>104.71</v>
      </c>
      <c r="E714" s="1">
        <v>-5103.8999999999996</v>
      </c>
      <c r="F714" s="2">
        <v>78</v>
      </c>
      <c r="G714" s="6">
        <v>3.3000000000000002E-2</v>
      </c>
      <c r="H714" s="2">
        <v>0.42199999999999999</v>
      </c>
      <c r="I714" s="2">
        <v>3500</v>
      </c>
      <c r="J714" s="3">
        <f t="shared" si="220"/>
        <v>58.333333333333336</v>
      </c>
      <c r="K714" s="3">
        <f t="shared" si="221"/>
        <v>366.52</v>
      </c>
      <c r="L714" s="1">
        <v>0.9</v>
      </c>
      <c r="M714" s="1">
        <v>0.76</v>
      </c>
      <c r="N714" s="1">
        <f t="shared" si="198"/>
        <v>0.68400000000000005</v>
      </c>
      <c r="O714" s="40">
        <f t="shared" si="199"/>
        <v>50.175438596491226</v>
      </c>
      <c r="P714" s="40">
        <f t="shared" si="222"/>
        <v>3808.3157894736842</v>
      </c>
      <c r="Q714" s="1">
        <v>11</v>
      </c>
      <c r="R714" s="1">
        <v>4</v>
      </c>
      <c r="S714" s="2">
        <v>2600</v>
      </c>
      <c r="T714" s="3">
        <f t="shared" si="200"/>
        <v>866.66666666666663</v>
      </c>
      <c r="U714" s="7">
        <v>0.20419999999999999</v>
      </c>
      <c r="V714" s="7">
        <f t="shared" si="223"/>
        <v>3.2749326455999997E-2</v>
      </c>
      <c r="W714" s="7">
        <f t="shared" si="201"/>
        <v>1.6693636134473333E-2</v>
      </c>
      <c r="X714" s="40">
        <f t="shared" si="202"/>
        <v>1081.2059482292843</v>
      </c>
      <c r="Y714" s="1">
        <v>0</v>
      </c>
      <c r="Z714" s="1">
        <v>78</v>
      </c>
      <c r="AA714" s="2">
        <v>67</v>
      </c>
      <c r="AB714" s="6">
        <f t="shared" si="203"/>
        <v>0.6511988748177826</v>
      </c>
      <c r="AC714" s="2">
        <v>347.36</v>
      </c>
      <c r="AD714" s="40">
        <f t="shared" si="204"/>
        <v>3367.0033670033663</v>
      </c>
      <c r="AE714" s="1">
        <f t="shared" si="205"/>
        <v>2.4950099800399199</v>
      </c>
      <c r="AF714" s="2">
        <f t="shared" si="206"/>
        <v>187</v>
      </c>
      <c r="AG714" s="9">
        <f t="shared" si="207"/>
        <v>466.566866267465</v>
      </c>
      <c r="AH714" s="12">
        <f t="shared" si="208"/>
        <v>3.2805404882127352E-3</v>
      </c>
      <c r="AI714" s="12">
        <f t="shared" si="185"/>
        <v>115380.6447921237</v>
      </c>
      <c r="AJ714" s="42">
        <f t="shared" si="186"/>
        <v>-51.572472792306328</v>
      </c>
      <c r="AK714" s="11">
        <v>0</v>
      </c>
      <c r="AL714" s="9">
        <f t="shared" si="187"/>
        <v>-1080.8624428347637</v>
      </c>
      <c r="AM714" s="11">
        <f t="shared" si="209"/>
        <v>0</v>
      </c>
      <c r="AN714" s="9">
        <f t="shared" si="210"/>
        <v>49.74150069937366</v>
      </c>
      <c r="AO714" s="9"/>
      <c r="AP714" s="9">
        <f t="shared" si="188"/>
        <v>51.573333747977912</v>
      </c>
      <c r="AQ714" s="47">
        <f t="shared" si="189"/>
        <v>49.731732423068323</v>
      </c>
      <c r="AR714" s="15">
        <f t="shared" si="211"/>
        <v>0</v>
      </c>
      <c r="AS714" s="49"/>
      <c r="AT714" s="12">
        <f t="shared" si="212"/>
        <v>-1.7032844925849769E-3</v>
      </c>
      <c r="AU714" s="9">
        <f t="shared" si="213"/>
        <v>47.89989937446407</v>
      </c>
      <c r="AV714" s="9">
        <f t="shared" si="190"/>
        <v>46.068066325859817</v>
      </c>
      <c r="AW714" s="9">
        <f t="shared" si="191"/>
        <v>49.731732423068323</v>
      </c>
      <c r="AX714" s="16">
        <f t="shared" si="214"/>
        <v>47.89989937446407</v>
      </c>
      <c r="AY714" s="44">
        <f t="shared" si="192"/>
        <v>-1.6942498805193288E-3</v>
      </c>
      <c r="AZ714" s="49"/>
      <c r="BA714" s="12">
        <f t="shared" si="215"/>
        <v>-1.7032844925849769E-3</v>
      </c>
      <c r="BB714" s="9">
        <f t="shared" si="216"/>
        <v>66.524977921866991</v>
      </c>
      <c r="BC714" s="9">
        <f t="shared" si="193"/>
        <v>64.693144873262739</v>
      </c>
      <c r="BD714" s="9">
        <f t="shared" si="194"/>
        <v>68.356810970471244</v>
      </c>
      <c r="BE714" s="16">
        <f t="shared" si="217"/>
        <v>66.524977921866991</v>
      </c>
      <c r="BF714" s="44">
        <f t="shared" si="195"/>
        <v>-1.6942498805193288E-3</v>
      </c>
      <c r="BG714" s="49"/>
      <c r="BH714" s="12">
        <f t="shared" si="218"/>
        <v>-1.7032844925849769E-3</v>
      </c>
      <c r="BI714" s="9">
        <f t="shared" si="219"/>
        <v>67</v>
      </c>
      <c r="BJ714" s="9">
        <f t="shared" si="197"/>
        <v>65.168166951395747</v>
      </c>
      <c r="BK714" s="9"/>
      <c r="BL714" s="47">
        <f t="shared" si="224"/>
        <v>67</v>
      </c>
      <c r="BM714" s="44">
        <f t="shared" si="196"/>
        <v>-1.6942498805193288E-3</v>
      </c>
      <c r="BN714" s="11"/>
      <c r="BO714" s="9"/>
      <c r="BP714" s="11"/>
      <c r="BQ714" s="9"/>
      <c r="BR714" s="43"/>
      <c r="BS714" s="9"/>
      <c r="BT714" s="11"/>
    </row>
    <row r="715" spans="3:72" x14ac:dyDescent="0.2">
      <c r="C715" s="1">
        <v>80</v>
      </c>
      <c r="D715" s="1">
        <v>104.71</v>
      </c>
      <c r="E715" s="1">
        <v>-5103.8999999999996</v>
      </c>
      <c r="F715" s="2">
        <v>78</v>
      </c>
      <c r="G715" s="6">
        <v>3.3000000000000002E-2</v>
      </c>
      <c r="H715" s="2">
        <v>0.42199999999999999</v>
      </c>
      <c r="I715" s="2">
        <v>3500</v>
      </c>
      <c r="J715" s="3">
        <f t="shared" si="220"/>
        <v>58.333333333333336</v>
      </c>
      <c r="K715" s="3">
        <f t="shared" si="221"/>
        <v>366.52</v>
      </c>
      <c r="L715" s="1">
        <v>0.9</v>
      </c>
      <c r="M715" s="1">
        <v>0.76</v>
      </c>
      <c r="N715" s="1">
        <f t="shared" si="198"/>
        <v>0.68400000000000005</v>
      </c>
      <c r="O715" s="40">
        <f t="shared" si="199"/>
        <v>50.175438596491226</v>
      </c>
      <c r="P715" s="40">
        <f t="shared" si="222"/>
        <v>3808.3157894736842</v>
      </c>
      <c r="Q715" s="1">
        <v>11</v>
      </c>
      <c r="R715" s="1">
        <v>4</v>
      </c>
      <c r="S715" s="2">
        <v>2600</v>
      </c>
      <c r="T715" s="3">
        <f t="shared" si="200"/>
        <v>866.66666666666663</v>
      </c>
      <c r="U715" s="7">
        <v>0.20419999999999999</v>
      </c>
      <c r="V715" s="7">
        <f t="shared" si="223"/>
        <v>3.2749326455999997E-2</v>
      </c>
      <c r="W715" s="7">
        <f t="shared" si="201"/>
        <v>1.6693636134473333E-2</v>
      </c>
      <c r="X715" s="40">
        <f t="shared" si="202"/>
        <v>1081.2059482292843</v>
      </c>
      <c r="Y715" s="1">
        <v>0</v>
      </c>
      <c r="Z715" s="1">
        <v>78</v>
      </c>
      <c r="AA715" s="2">
        <v>67</v>
      </c>
      <c r="AB715" s="6">
        <f t="shared" si="203"/>
        <v>0.6511988748177826</v>
      </c>
      <c r="AC715" s="2">
        <v>347.36</v>
      </c>
      <c r="AD715" s="40">
        <f t="shared" si="204"/>
        <v>3367.0033670033663</v>
      </c>
      <c r="AE715" s="1">
        <f t="shared" si="205"/>
        <v>2.4950099800399199</v>
      </c>
      <c r="AF715" s="2">
        <f t="shared" si="206"/>
        <v>188</v>
      </c>
      <c r="AG715" s="9">
        <f t="shared" si="207"/>
        <v>469.06187624750493</v>
      </c>
      <c r="AH715" s="12">
        <f t="shared" si="208"/>
        <v>3.2631477456600004E-3</v>
      </c>
      <c r="AI715" s="12">
        <f t="shared" si="185"/>
        <v>115781.13629158796</v>
      </c>
      <c r="AJ715" s="42">
        <f t="shared" si="186"/>
        <v>-51.553048696242577</v>
      </c>
      <c r="AK715" s="11">
        <v>0</v>
      </c>
      <c r="AL715" s="9">
        <f t="shared" si="187"/>
        <v>-1080.8642640288363</v>
      </c>
      <c r="AM715" s="11">
        <f t="shared" si="209"/>
        <v>0</v>
      </c>
      <c r="AN715" s="9">
        <f t="shared" si="210"/>
        <v>49.731732423068323</v>
      </c>
      <c r="AO715" s="9"/>
      <c r="AP715" s="9">
        <f t="shared" si="188"/>
        <v>51.553900546899378</v>
      </c>
      <c r="AQ715" s="47">
        <f t="shared" si="189"/>
        <v>49.722067498295125</v>
      </c>
      <c r="AR715" s="15">
        <f t="shared" si="211"/>
        <v>0</v>
      </c>
      <c r="AS715" s="49"/>
      <c r="AT715" s="12">
        <f t="shared" si="212"/>
        <v>-1.6942498805193288E-3</v>
      </c>
      <c r="AU715" s="9">
        <f t="shared" si="213"/>
        <v>47.89989937446407</v>
      </c>
      <c r="AV715" s="9">
        <f t="shared" si="190"/>
        <v>46.077731250633015</v>
      </c>
      <c r="AW715" s="9">
        <f t="shared" si="191"/>
        <v>49.722067498295125</v>
      </c>
      <c r="AX715" s="16">
        <f t="shared" si="214"/>
        <v>47.89989937446407</v>
      </c>
      <c r="AY715" s="44">
        <f t="shared" si="192"/>
        <v>-1.6853108575801507E-3</v>
      </c>
      <c r="AZ715" s="49"/>
      <c r="BA715" s="12">
        <f t="shared" si="215"/>
        <v>-1.6942498805193288E-3</v>
      </c>
      <c r="BB715" s="9">
        <f t="shared" si="216"/>
        <v>66.524977921866991</v>
      </c>
      <c r="BC715" s="9">
        <f t="shared" si="193"/>
        <v>64.702809798035943</v>
      </c>
      <c r="BD715" s="9">
        <f t="shared" si="194"/>
        <v>68.34714604569804</v>
      </c>
      <c r="BE715" s="16">
        <f t="shared" si="217"/>
        <v>66.524977921866991</v>
      </c>
      <c r="BF715" s="44">
        <f t="shared" si="195"/>
        <v>-1.685310857580144E-3</v>
      </c>
      <c r="BG715" s="49"/>
      <c r="BH715" s="12">
        <f t="shared" si="218"/>
        <v>-1.6942498805193288E-3</v>
      </c>
      <c r="BI715" s="9">
        <f t="shared" si="219"/>
        <v>67</v>
      </c>
      <c r="BJ715" s="9">
        <f t="shared" si="197"/>
        <v>65.177831876168952</v>
      </c>
      <c r="BK715" s="9"/>
      <c r="BL715" s="47">
        <f t="shared" si="224"/>
        <v>67</v>
      </c>
      <c r="BM715" s="44">
        <f t="shared" si="196"/>
        <v>-1.685310857580144E-3</v>
      </c>
      <c r="BN715" s="11"/>
      <c r="BO715" s="9"/>
      <c r="BP715" s="11"/>
      <c r="BQ715" s="9"/>
      <c r="BR715" s="43"/>
      <c r="BS715" s="9"/>
      <c r="BT715" s="11"/>
    </row>
    <row r="716" spans="3:72" x14ac:dyDescent="0.2">
      <c r="C716" s="1">
        <v>80</v>
      </c>
      <c r="D716" s="1">
        <v>104.71</v>
      </c>
      <c r="E716" s="1">
        <v>-5103.8999999999996</v>
      </c>
      <c r="F716" s="2">
        <v>78</v>
      </c>
      <c r="G716" s="6">
        <v>3.3000000000000002E-2</v>
      </c>
      <c r="H716" s="2">
        <v>0.42199999999999999</v>
      </c>
      <c r="I716" s="2">
        <v>3500</v>
      </c>
      <c r="J716" s="3">
        <f t="shared" si="220"/>
        <v>58.333333333333336</v>
      </c>
      <c r="K716" s="3">
        <f t="shared" si="221"/>
        <v>366.52</v>
      </c>
      <c r="L716" s="1">
        <v>0.9</v>
      </c>
      <c r="M716" s="1">
        <v>0.76</v>
      </c>
      <c r="N716" s="1">
        <f t="shared" si="198"/>
        <v>0.68400000000000005</v>
      </c>
      <c r="O716" s="40">
        <f t="shared" si="199"/>
        <v>50.175438596491226</v>
      </c>
      <c r="P716" s="40">
        <f t="shared" si="222"/>
        <v>3808.3157894736842</v>
      </c>
      <c r="Q716" s="1">
        <v>11</v>
      </c>
      <c r="R716" s="1">
        <v>4</v>
      </c>
      <c r="S716" s="2">
        <v>2600</v>
      </c>
      <c r="T716" s="3">
        <f t="shared" si="200"/>
        <v>866.66666666666663</v>
      </c>
      <c r="U716" s="7">
        <v>0.20419999999999999</v>
      </c>
      <c r="V716" s="7">
        <f t="shared" si="223"/>
        <v>3.2749326455999997E-2</v>
      </c>
      <c r="W716" s="7">
        <f t="shared" si="201"/>
        <v>1.6693636134473333E-2</v>
      </c>
      <c r="X716" s="40">
        <f t="shared" si="202"/>
        <v>1081.2059482292843</v>
      </c>
      <c r="Y716" s="1">
        <v>0</v>
      </c>
      <c r="Z716" s="1">
        <v>78</v>
      </c>
      <c r="AA716" s="2">
        <v>67</v>
      </c>
      <c r="AB716" s="6">
        <f t="shared" si="203"/>
        <v>0.6511988748177826</v>
      </c>
      <c r="AC716" s="2">
        <v>347.36</v>
      </c>
      <c r="AD716" s="40">
        <f t="shared" si="204"/>
        <v>3367.0033670033663</v>
      </c>
      <c r="AE716" s="1">
        <f t="shared" si="205"/>
        <v>2.4950099800399199</v>
      </c>
      <c r="AF716" s="2">
        <f t="shared" si="206"/>
        <v>189</v>
      </c>
      <c r="AG716" s="9">
        <f t="shared" si="207"/>
        <v>471.55688622754485</v>
      </c>
      <c r="AH716" s="12">
        <f t="shared" si="208"/>
        <v>3.2459384558774338E-3</v>
      </c>
      <c r="AI716" s="12">
        <f t="shared" si="185"/>
        <v>116177.40260681068</v>
      </c>
      <c r="AJ716" s="42">
        <f t="shared" si="186"/>
        <v>-51.533829525110178</v>
      </c>
      <c r="AK716" s="11">
        <v>0</v>
      </c>
      <c r="AL716" s="9">
        <f t="shared" si="187"/>
        <v>-1080.8660660135695</v>
      </c>
      <c r="AM716" s="11">
        <f t="shared" si="209"/>
        <v>0</v>
      </c>
      <c r="AN716" s="9">
        <f t="shared" si="210"/>
        <v>49.722067498295125</v>
      </c>
      <c r="AO716" s="9"/>
      <c r="AP716" s="9">
        <f t="shared" si="188"/>
        <v>51.534672414426929</v>
      </c>
      <c r="AQ716" s="47">
        <f t="shared" si="189"/>
        <v>49.712504290595874</v>
      </c>
      <c r="AR716" s="15">
        <f t="shared" si="211"/>
        <v>0</v>
      </c>
      <c r="AS716" s="49"/>
      <c r="AT716" s="12">
        <f t="shared" si="212"/>
        <v>-1.6853108575801507E-3</v>
      </c>
      <c r="AU716" s="9">
        <f t="shared" si="213"/>
        <v>47.89989937446407</v>
      </c>
      <c r="AV716" s="9">
        <f t="shared" si="190"/>
        <v>46.087294458332266</v>
      </c>
      <c r="AW716" s="9">
        <f t="shared" si="191"/>
        <v>49.712504290595867</v>
      </c>
      <c r="AX716" s="16">
        <f t="shared" si="214"/>
        <v>47.89989937446407</v>
      </c>
      <c r="AY716" s="44">
        <f t="shared" si="192"/>
        <v>-1.6764659120682309E-3</v>
      </c>
      <c r="AZ716" s="49"/>
      <c r="BA716" s="12">
        <f t="shared" si="215"/>
        <v>-1.685310857580144E-3</v>
      </c>
      <c r="BB716" s="9">
        <f t="shared" si="216"/>
        <v>66.524977921866991</v>
      </c>
      <c r="BC716" s="9">
        <f t="shared" si="193"/>
        <v>64.712373005735188</v>
      </c>
      <c r="BD716" s="9">
        <f t="shared" si="194"/>
        <v>68.337582837998795</v>
      </c>
      <c r="BE716" s="16">
        <f t="shared" si="217"/>
        <v>66.524977921866991</v>
      </c>
      <c r="BF716" s="44">
        <f t="shared" si="195"/>
        <v>-1.6764659120682309E-3</v>
      </c>
      <c r="BG716" s="49"/>
      <c r="BH716" s="12">
        <f t="shared" si="218"/>
        <v>-1.685310857580144E-3</v>
      </c>
      <c r="BI716" s="9">
        <f t="shared" si="219"/>
        <v>67</v>
      </c>
      <c r="BJ716" s="9">
        <f t="shared" si="197"/>
        <v>65.187395083868196</v>
      </c>
      <c r="BK716" s="9"/>
      <c r="BL716" s="47">
        <f t="shared" si="224"/>
        <v>67</v>
      </c>
      <c r="BM716" s="44">
        <f t="shared" si="196"/>
        <v>-1.6764659120682309E-3</v>
      </c>
      <c r="BN716" s="11"/>
      <c r="BO716" s="9"/>
      <c r="BP716" s="11"/>
      <c r="BQ716" s="9"/>
      <c r="BR716" s="43"/>
      <c r="BS716" s="9"/>
      <c r="BT716" s="11"/>
    </row>
    <row r="717" spans="3:72" x14ac:dyDescent="0.2">
      <c r="C717" s="1">
        <v>80</v>
      </c>
      <c r="D717" s="1">
        <v>104.71</v>
      </c>
      <c r="E717" s="1">
        <v>-5103.8999999999996</v>
      </c>
      <c r="F717" s="2">
        <v>78</v>
      </c>
      <c r="G717" s="6">
        <v>3.3000000000000002E-2</v>
      </c>
      <c r="H717" s="2">
        <v>0.42199999999999999</v>
      </c>
      <c r="I717" s="2">
        <v>3500</v>
      </c>
      <c r="J717" s="3">
        <f t="shared" si="220"/>
        <v>58.333333333333336</v>
      </c>
      <c r="K717" s="3">
        <f t="shared" si="221"/>
        <v>366.52</v>
      </c>
      <c r="L717" s="1">
        <v>0.9</v>
      </c>
      <c r="M717" s="1">
        <v>0.76</v>
      </c>
      <c r="N717" s="1">
        <f t="shared" si="198"/>
        <v>0.68400000000000005</v>
      </c>
      <c r="O717" s="40">
        <f t="shared" si="199"/>
        <v>50.175438596491226</v>
      </c>
      <c r="P717" s="40">
        <f t="shared" si="222"/>
        <v>3808.3157894736842</v>
      </c>
      <c r="Q717" s="1">
        <v>11</v>
      </c>
      <c r="R717" s="1">
        <v>4</v>
      </c>
      <c r="S717" s="2">
        <v>2600</v>
      </c>
      <c r="T717" s="3">
        <f t="shared" si="200"/>
        <v>866.66666666666663</v>
      </c>
      <c r="U717" s="7">
        <v>0.20419999999999999</v>
      </c>
      <c r="V717" s="7">
        <f t="shared" si="223"/>
        <v>3.2749326455999997E-2</v>
      </c>
      <c r="W717" s="7">
        <f t="shared" si="201"/>
        <v>1.6693636134473333E-2</v>
      </c>
      <c r="X717" s="40">
        <f t="shared" si="202"/>
        <v>1081.2059482292843</v>
      </c>
      <c r="Y717" s="1">
        <v>0</v>
      </c>
      <c r="Z717" s="1">
        <v>78</v>
      </c>
      <c r="AA717" s="2">
        <v>67</v>
      </c>
      <c r="AB717" s="6">
        <f t="shared" si="203"/>
        <v>0.6511988748177826</v>
      </c>
      <c r="AC717" s="2">
        <v>347.36</v>
      </c>
      <c r="AD717" s="40">
        <f t="shared" si="204"/>
        <v>3367.0033670033663</v>
      </c>
      <c r="AE717" s="1">
        <f t="shared" si="205"/>
        <v>2.4950099800399199</v>
      </c>
      <c r="AF717" s="2">
        <f t="shared" si="206"/>
        <v>190</v>
      </c>
      <c r="AG717" s="9">
        <f t="shared" si="207"/>
        <v>474.05189620758478</v>
      </c>
      <c r="AH717" s="12">
        <f t="shared" si="208"/>
        <v>3.2289097315952807E-3</v>
      </c>
      <c r="AI717" s="12">
        <f t="shared" si="185"/>
        <v>116569.5103658</v>
      </c>
      <c r="AJ717" s="42">
        <f t="shared" si="186"/>
        <v>-51.514812047327986</v>
      </c>
      <c r="AK717" s="11">
        <v>0</v>
      </c>
      <c r="AL717" s="9">
        <f t="shared" si="187"/>
        <v>-1080.8678490912889</v>
      </c>
      <c r="AM717" s="11">
        <f t="shared" si="209"/>
        <v>0</v>
      </c>
      <c r="AN717" s="9">
        <f t="shared" si="210"/>
        <v>49.712504290595874</v>
      </c>
      <c r="AO717" s="9"/>
      <c r="AP717" s="9">
        <f t="shared" si="188"/>
        <v>51.515646115972366</v>
      </c>
      <c r="AQ717" s="47">
        <f t="shared" si="189"/>
        <v>49.703041199840563</v>
      </c>
      <c r="AR717" s="15">
        <f t="shared" si="211"/>
        <v>0</v>
      </c>
      <c r="AS717" s="49"/>
      <c r="AT717" s="12">
        <f t="shared" si="212"/>
        <v>-1.6764659120682309E-3</v>
      </c>
      <c r="AU717" s="9">
        <f t="shared" si="213"/>
        <v>47.89989937446407</v>
      </c>
      <c r="AV717" s="9">
        <f t="shared" si="190"/>
        <v>46.096757549087577</v>
      </c>
      <c r="AW717" s="9">
        <f t="shared" si="191"/>
        <v>49.703041199840563</v>
      </c>
      <c r="AX717" s="16">
        <f t="shared" si="214"/>
        <v>47.89989937446407</v>
      </c>
      <c r="AY717" s="44">
        <f t="shared" si="192"/>
        <v>-1.667713564034252E-3</v>
      </c>
      <c r="AZ717" s="49"/>
      <c r="BA717" s="12">
        <f t="shared" si="215"/>
        <v>-1.6764659120682309E-3</v>
      </c>
      <c r="BB717" s="9">
        <f t="shared" si="216"/>
        <v>66.524977921866991</v>
      </c>
      <c r="BC717" s="9">
        <f t="shared" si="193"/>
        <v>64.721836096490492</v>
      </c>
      <c r="BD717" s="9">
        <f t="shared" si="194"/>
        <v>68.328119747243491</v>
      </c>
      <c r="BE717" s="16">
        <f t="shared" si="217"/>
        <v>66.524977921866991</v>
      </c>
      <c r="BF717" s="44">
        <f t="shared" si="195"/>
        <v>-1.6677135640342585E-3</v>
      </c>
      <c r="BG717" s="49"/>
      <c r="BH717" s="12">
        <f t="shared" si="218"/>
        <v>-1.6764659120682309E-3</v>
      </c>
      <c r="BI717" s="9">
        <f t="shared" si="219"/>
        <v>67</v>
      </c>
      <c r="BJ717" s="9">
        <f t="shared" si="197"/>
        <v>65.1968581746235</v>
      </c>
      <c r="BK717" s="9"/>
      <c r="BL717" s="47">
        <f t="shared" si="224"/>
        <v>67</v>
      </c>
      <c r="BM717" s="44">
        <f t="shared" si="196"/>
        <v>-1.6677135640342585E-3</v>
      </c>
      <c r="BN717" s="11"/>
      <c r="BO717" s="9"/>
      <c r="BP717" s="11"/>
      <c r="BQ717" s="9"/>
      <c r="BR717" s="43"/>
      <c r="BS717" s="9"/>
      <c r="BT717" s="11"/>
    </row>
    <row r="718" spans="3:72" x14ac:dyDescent="0.2">
      <c r="C718" s="1">
        <v>80</v>
      </c>
      <c r="D718" s="1">
        <v>104.71</v>
      </c>
      <c r="E718" s="1">
        <v>-5103.8999999999996</v>
      </c>
      <c r="F718" s="2">
        <v>78</v>
      </c>
      <c r="G718" s="6">
        <v>3.3000000000000002E-2</v>
      </c>
      <c r="H718" s="2">
        <v>0.42199999999999999</v>
      </c>
      <c r="I718" s="2">
        <v>3500</v>
      </c>
      <c r="J718" s="3">
        <f t="shared" si="220"/>
        <v>58.333333333333336</v>
      </c>
      <c r="K718" s="3">
        <f t="shared" si="221"/>
        <v>366.52</v>
      </c>
      <c r="L718" s="1">
        <v>0.9</v>
      </c>
      <c r="M718" s="1">
        <v>0.76</v>
      </c>
      <c r="N718" s="1">
        <f t="shared" si="198"/>
        <v>0.68400000000000005</v>
      </c>
      <c r="O718" s="40">
        <f t="shared" si="199"/>
        <v>50.175438596491226</v>
      </c>
      <c r="P718" s="40">
        <f t="shared" si="222"/>
        <v>3808.3157894736842</v>
      </c>
      <c r="Q718" s="1">
        <v>11</v>
      </c>
      <c r="R718" s="1">
        <v>4</v>
      </c>
      <c r="S718" s="2">
        <v>2600</v>
      </c>
      <c r="T718" s="3">
        <f t="shared" si="200"/>
        <v>866.66666666666663</v>
      </c>
      <c r="U718" s="7">
        <v>0.20419999999999999</v>
      </c>
      <c r="V718" s="7">
        <f t="shared" si="223"/>
        <v>3.2749326455999997E-2</v>
      </c>
      <c r="W718" s="7">
        <f t="shared" si="201"/>
        <v>1.6693636134473333E-2</v>
      </c>
      <c r="X718" s="40">
        <f t="shared" si="202"/>
        <v>1081.2059482292843</v>
      </c>
      <c r="Y718" s="1">
        <v>0</v>
      </c>
      <c r="Z718" s="1">
        <v>78</v>
      </c>
      <c r="AA718" s="2">
        <v>67</v>
      </c>
      <c r="AB718" s="6">
        <f t="shared" si="203"/>
        <v>0.6511988748177826</v>
      </c>
      <c r="AC718" s="2">
        <v>347.36</v>
      </c>
      <c r="AD718" s="40">
        <f t="shared" si="204"/>
        <v>3367.0033670033663</v>
      </c>
      <c r="AE718" s="1">
        <f t="shared" si="205"/>
        <v>2.4950099800399199</v>
      </c>
      <c r="AF718" s="2">
        <f t="shared" si="206"/>
        <v>191</v>
      </c>
      <c r="AG718" s="9">
        <f t="shared" si="207"/>
        <v>476.5469061876247</v>
      </c>
      <c r="AH718" s="12">
        <f t="shared" si="208"/>
        <v>3.2120587458159479E-3</v>
      </c>
      <c r="AI718" s="12">
        <f t="shared" si="185"/>
        <v>116957.52480118978</v>
      </c>
      <c r="AJ718" s="42">
        <f t="shared" si="186"/>
        <v>-51.495993098995477</v>
      </c>
      <c r="AK718" s="11">
        <v>0</v>
      </c>
      <c r="AL718" s="9">
        <f t="shared" si="187"/>
        <v>-1080.8696135580099</v>
      </c>
      <c r="AM718" s="11">
        <f t="shared" si="209"/>
        <v>0</v>
      </c>
      <c r="AN718" s="9">
        <f t="shared" si="210"/>
        <v>49.703041199840563</v>
      </c>
      <c r="AO718" s="9"/>
      <c r="AP718" s="9">
        <f t="shared" si="188"/>
        <v>51.496818484706402</v>
      </c>
      <c r="AQ718" s="47">
        <f t="shared" si="189"/>
        <v>49.69367665932991</v>
      </c>
      <c r="AR718" s="15">
        <f t="shared" si="211"/>
        <v>0</v>
      </c>
      <c r="AS718" s="49"/>
      <c r="AT718" s="12">
        <f t="shared" si="212"/>
        <v>-1.667713564034252E-3</v>
      </c>
      <c r="AU718" s="9">
        <f t="shared" si="213"/>
        <v>47.89989937446407</v>
      </c>
      <c r="AV718" s="9">
        <f t="shared" si="190"/>
        <v>46.10612208959823</v>
      </c>
      <c r="AW718" s="9">
        <f t="shared" si="191"/>
        <v>49.693676659329917</v>
      </c>
      <c r="AX718" s="16">
        <f t="shared" si="214"/>
        <v>47.89989937446407</v>
      </c>
      <c r="AY718" s="44">
        <f t="shared" si="192"/>
        <v>-1.6590523644487434E-3</v>
      </c>
      <c r="AZ718" s="49"/>
      <c r="BA718" s="12">
        <f t="shared" si="215"/>
        <v>-1.6677135640342585E-3</v>
      </c>
      <c r="BB718" s="9">
        <f t="shared" si="216"/>
        <v>66.524977921866991</v>
      </c>
      <c r="BC718" s="9">
        <f t="shared" si="193"/>
        <v>64.731200637001137</v>
      </c>
      <c r="BD718" s="9">
        <f t="shared" si="194"/>
        <v>68.318755206732845</v>
      </c>
      <c r="BE718" s="16">
        <f t="shared" si="217"/>
        <v>66.524977921866991</v>
      </c>
      <c r="BF718" s="44">
        <f t="shared" si="195"/>
        <v>-1.6590523644487566E-3</v>
      </c>
      <c r="BG718" s="49"/>
      <c r="BH718" s="12">
        <f t="shared" si="218"/>
        <v>-1.6677135640342585E-3</v>
      </c>
      <c r="BI718" s="9">
        <f t="shared" si="219"/>
        <v>67</v>
      </c>
      <c r="BJ718" s="9">
        <f t="shared" si="197"/>
        <v>65.206222715134146</v>
      </c>
      <c r="BK718" s="9"/>
      <c r="BL718" s="47">
        <f t="shared" si="224"/>
        <v>67</v>
      </c>
      <c r="BM718" s="44">
        <f t="shared" si="196"/>
        <v>-1.6590523644487566E-3</v>
      </c>
      <c r="BN718" s="11"/>
      <c r="BO718" s="9"/>
      <c r="BP718" s="11"/>
      <c r="BQ718" s="9"/>
      <c r="BR718" s="43"/>
      <c r="BS718" s="9"/>
      <c r="BT718" s="11"/>
    </row>
    <row r="719" spans="3:72" x14ac:dyDescent="0.2">
      <c r="C719" s="1">
        <v>80</v>
      </c>
      <c r="D719" s="1">
        <v>104.71</v>
      </c>
      <c r="E719" s="1">
        <v>-5103.8999999999996</v>
      </c>
      <c r="F719" s="2">
        <v>78</v>
      </c>
      <c r="G719" s="6">
        <v>3.3000000000000002E-2</v>
      </c>
      <c r="H719" s="2">
        <v>0.42199999999999999</v>
      </c>
      <c r="I719" s="2">
        <v>3500</v>
      </c>
      <c r="J719" s="3">
        <f t="shared" si="220"/>
        <v>58.333333333333336</v>
      </c>
      <c r="K719" s="3">
        <f t="shared" si="221"/>
        <v>366.52</v>
      </c>
      <c r="L719" s="1">
        <v>0.9</v>
      </c>
      <c r="M719" s="1">
        <v>0.76</v>
      </c>
      <c r="N719" s="1">
        <f t="shared" si="198"/>
        <v>0.68400000000000005</v>
      </c>
      <c r="O719" s="40">
        <f t="shared" si="199"/>
        <v>50.175438596491226</v>
      </c>
      <c r="P719" s="40">
        <f t="shared" si="222"/>
        <v>3808.3157894736842</v>
      </c>
      <c r="Q719" s="1">
        <v>11</v>
      </c>
      <c r="R719" s="1">
        <v>4</v>
      </c>
      <c r="S719" s="2">
        <v>2600</v>
      </c>
      <c r="T719" s="3">
        <f t="shared" si="200"/>
        <v>866.66666666666663</v>
      </c>
      <c r="U719" s="7">
        <v>0.20419999999999999</v>
      </c>
      <c r="V719" s="7">
        <f t="shared" si="223"/>
        <v>3.2749326455999997E-2</v>
      </c>
      <c r="W719" s="7">
        <f t="shared" si="201"/>
        <v>1.6693636134473333E-2</v>
      </c>
      <c r="X719" s="40">
        <f t="shared" si="202"/>
        <v>1081.2059482292843</v>
      </c>
      <c r="Y719" s="1">
        <v>0</v>
      </c>
      <c r="Z719" s="1">
        <v>78</v>
      </c>
      <c r="AA719" s="2">
        <v>67</v>
      </c>
      <c r="AB719" s="6">
        <f t="shared" si="203"/>
        <v>0.6511988748177826</v>
      </c>
      <c r="AC719" s="2">
        <v>347.36</v>
      </c>
      <c r="AD719" s="40">
        <f t="shared" si="204"/>
        <v>3367.0033670033663</v>
      </c>
      <c r="AE719" s="1">
        <f t="shared" si="205"/>
        <v>2.4950099800399199</v>
      </c>
      <c r="AF719" s="2">
        <f t="shared" si="206"/>
        <v>192</v>
      </c>
      <c r="AG719" s="9">
        <f t="shared" si="207"/>
        <v>479.04191616766462</v>
      </c>
      <c r="AH719" s="12">
        <f t="shared" si="208"/>
        <v>3.1953827302494322E-3</v>
      </c>
      <c r="AI719" s="12">
        <f t="shared" si="185"/>
        <v>117341.50978660933</v>
      </c>
      <c r="AJ719" s="42">
        <f t="shared" si="186"/>
        <v>-51.477369582128347</v>
      </c>
      <c r="AK719" s="11">
        <v>0</v>
      </c>
      <c r="AL719" s="9">
        <f t="shared" si="187"/>
        <v>-1080.8713597035999</v>
      </c>
      <c r="AM719" s="11">
        <f t="shared" si="209"/>
        <v>0</v>
      </c>
      <c r="AN719" s="9">
        <f t="shared" si="210"/>
        <v>49.69367665932991</v>
      </c>
      <c r="AO719" s="9"/>
      <c r="AP719" s="9">
        <f t="shared" si="188"/>
        <v>51.478186419791768</v>
      </c>
      <c r="AQ719" s="47">
        <f t="shared" si="189"/>
        <v>49.684409134925929</v>
      </c>
      <c r="AR719" s="15">
        <f t="shared" si="211"/>
        <v>0</v>
      </c>
      <c r="AS719" s="49"/>
      <c r="AT719" s="12">
        <f t="shared" si="212"/>
        <v>-1.6590523644487434E-3</v>
      </c>
      <c r="AU719" s="9">
        <f t="shared" si="213"/>
        <v>47.89989937446407</v>
      </c>
      <c r="AV719" s="9">
        <f t="shared" si="190"/>
        <v>46.115389614002211</v>
      </c>
      <c r="AW719" s="9">
        <f t="shared" si="191"/>
        <v>49.684409134925943</v>
      </c>
      <c r="AX719" s="16">
        <f t="shared" si="214"/>
        <v>47.899899374464077</v>
      </c>
      <c r="AY719" s="44">
        <f t="shared" si="192"/>
        <v>-1.6504808943979621E-3</v>
      </c>
      <c r="AZ719" s="49"/>
      <c r="BA719" s="12">
        <f t="shared" si="215"/>
        <v>-1.6590523644487566E-3</v>
      </c>
      <c r="BB719" s="9">
        <f t="shared" si="216"/>
        <v>66.524977921866991</v>
      </c>
      <c r="BC719" s="9">
        <f t="shared" si="193"/>
        <v>64.740468161405119</v>
      </c>
      <c r="BD719" s="9">
        <f t="shared" si="194"/>
        <v>68.309487682328864</v>
      </c>
      <c r="BE719" s="16">
        <f t="shared" si="217"/>
        <v>66.524977921866991</v>
      </c>
      <c r="BF719" s="44">
        <f t="shared" si="195"/>
        <v>-1.6504808943979686E-3</v>
      </c>
      <c r="BG719" s="49"/>
      <c r="BH719" s="12">
        <f t="shared" si="218"/>
        <v>-1.6590523644487566E-3</v>
      </c>
      <c r="BI719" s="9">
        <f t="shared" si="219"/>
        <v>67</v>
      </c>
      <c r="BJ719" s="9">
        <f t="shared" si="197"/>
        <v>65.215490239538127</v>
      </c>
      <c r="BK719" s="9"/>
      <c r="BL719" s="47">
        <f t="shared" si="224"/>
        <v>67</v>
      </c>
      <c r="BM719" s="44">
        <f t="shared" si="196"/>
        <v>-1.6504808943979686E-3</v>
      </c>
      <c r="BN719" s="11"/>
      <c r="BO719" s="9"/>
      <c r="BP719" s="11"/>
      <c r="BQ719" s="9"/>
      <c r="BR719" s="43"/>
      <c r="BS719" s="9"/>
      <c r="BT719" s="11"/>
    </row>
    <row r="720" spans="3:72" x14ac:dyDescent="0.2">
      <c r="C720" s="1">
        <v>80</v>
      </c>
      <c r="D720" s="1">
        <v>104.71</v>
      </c>
      <c r="E720" s="1">
        <v>-5103.8999999999996</v>
      </c>
      <c r="F720" s="2">
        <v>78</v>
      </c>
      <c r="G720" s="6">
        <v>3.3000000000000002E-2</v>
      </c>
      <c r="H720" s="2">
        <v>0.42199999999999999</v>
      </c>
      <c r="I720" s="2">
        <v>3500</v>
      </c>
      <c r="J720" s="3">
        <f t="shared" si="220"/>
        <v>58.333333333333336</v>
      </c>
      <c r="K720" s="3">
        <f t="shared" si="221"/>
        <v>366.52</v>
      </c>
      <c r="L720" s="1">
        <v>0.9</v>
      </c>
      <c r="M720" s="1">
        <v>0.76</v>
      </c>
      <c r="N720" s="1">
        <f t="shared" si="198"/>
        <v>0.68400000000000005</v>
      </c>
      <c r="O720" s="40">
        <f t="shared" si="199"/>
        <v>50.175438596491226</v>
      </c>
      <c r="P720" s="40">
        <f t="shared" si="222"/>
        <v>3808.3157894736842</v>
      </c>
      <c r="Q720" s="1">
        <v>11</v>
      </c>
      <c r="R720" s="1">
        <v>4</v>
      </c>
      <c r="S720" s="2">
        <v>2600</v>
      </c>
      <c r="T720" s="3">
        <f t="shared" si="200"/>
        <v>866.66666666666663</v>
      </c>
      <c r="U720" s="7">
        <v>0.20419999999999999</v>
      </c>
      <c r="V720" s="7">
        <f t="shared" si="223"/>
        <v>3.2749326455999997E-2</v>
      </c>
      <c r="W720" s="7">
        <f t="shared" si="201"/>
        <v>1.6693636134473333E-2</v>
      </c>
      <c r="X720" s="40">
        <f t="shared" si="202"/>
        <v>1081.2059482292843</v>
      </c>
      <c r="Y720" s="1">
        <v>0</v>
      </c>
      <c r="Z720" s="1">
        <v>78</v>
      </c>
      <c r="AA720" s="2">
        <v>67</v>
      </c>
      <c r="AB720" s="6">
        <f t="shared" si="203"/>
        <v>0.6511988748177826</v>
      </c>
      <c r="AC720" s="2">
        <v>347.36</v>
      </c>
      <c r="AD720" s="40">
        <f t="shared" si="204"/>
        <v>3367.0033670033663</v>
      </c>
      <c r="AE720" s="1">
        <f t="shared" si="205"/>
        <v>2.4950099800399199</v>
      </c>
      <c r="AF720" s="2">
        <f t="shared" si="206"/>
        <v>193</v>
      </c>
      <c r="AG720" s="9">
        <f t="shared" si="207"/>
        <v>481.53692614770455</v>
      </c>
      <c r="AH720" s="12">
        <f t="shared" si="208"/>
        <v>3.1788789737972304E-3</v>
      </c>
      <c r="AI720" s="12">
        <f t="shared" ref="AI720:AI783" si="225">AL720^2-4*CoefC*AJ720</f>
        <v>117721.52787193214</v>
      </c>
      <c r="AJ720" s="42">
        <f t="shared" ref="AJ720:AJ783" si="226">AH720^2*CoefA-AP720</f>
        <v>-51.458938462948986</v>
      </c>
      <c r="AK720" s="11">
        <v>0</v>
      </c>
      <c r="AL720" s="9">
        <f t="shared" ref="AL720:AL783" si="227">AH720*CoefB-B</f>
        <v>-1080.8730878119379</v>
      </c>
      <c r="AM720" s="11">
        <f t="shared" si="209"/>
        <v>0</v>
      </c>
      <c r="AN720" s="9">
        <f t="shared" si="210"/>
        <v>49.684409134925929</v>
      </c>
      <c r="AO720" s="9"/>
      <c r="AP720" s="9">
        <f t="shared" ref="AP720:AP783" si="228">AN720-AT720*(B-_R*ABS(AT720))</f>
        <v>51.459746884671389</v>
      </c>
      <c r="AQ720" s="47">
        <f t="shared" ref="AQ720:AQ783" si="229">AU720+B*(AR720-AT720)+_R*AT720*ABS(AT720)</f>
        <v>49.675237124209538</v>
      </c>
      <c r="AR720" s="15">
        <f t="shared" si="211"/>
        <v>0</v>
      </c>
      <c r="AS720" s="49"/>
      <c r="AT720" s="12">
        <f t="shared" si="212"/>
        <v>-1.6504808943979621E-3</v>
      </c>
      <c r="AU720" s="9">
        <f t="shared" si="213"/>
        <v>47.899899374464077</v>
      </c>
      <c r="AV720" s="9">
        <f t="shared" ref="AV720:AV783" si="230">AU720+AT720*(B-_R*ABS(AT720))</f>
        <v>46.124561624718616</v>
      </c>
      <c r="AW720" s="9">
        <f t="shared" ref="AW720:AW783" si="231">AU720-BA720*(B-_R*ABS(BA720))</f>
        <v>49.675237124209545</v>
      </c>
      <c r="AX720" s="16">
        <f t="shared" si="214"/>
        <v>47.899899374464084</v>
      </c>
      <c r="AY720" s="44">
        <f t="shared" ref="AY720:AY783" si="232">(AV720-AX720)/B</f>
        <v>-1.6419977643047368E-3</v>
      </c>
      <c r="AZ720" s="49"/>
      <c r="BA720" s="12">
        <f t="shared" si="215"/>
        <v>-1.6504808943979686E-3</v>
      </c>
      <c r="BB720" s="9">
        <f t="shared" si="216"/>
        <v>66.524977921866991</v>
      </c>
      <c r="BC720" s="9">
        <f t="shared" ref="BC720:BC783" si="233">BB720+BA720*(B-_R*ABS(BA720))</f>
        <v>64.749640172121531</v>
      </c>
      <c r="BD720" s="9">
        <f t="shared" ref="BD720:BD783" si="234">BB720-BH720*(B-_R*ABS(BH720))</f>
        <v>68.300315671612452</v>
      </c>
      <c r="BE720" s="16">
        <f t="shared" si="217"/>
        <v>66.524977921866991</v>
      </c>
      <c r="BF720" s="44">
        <f t="shared" ref="BF720:BF783" si="235">(BC720-BE720)/B</f>
        <v>-1.6419977643047303E-3</v>
      </c>
      <c r="BG720" s="49"/>
      <c r="BH720" s="12">
        <f t="shared" si="218"/>
        <v>-1.6504808943979686E-3</v>
      </c>
      <c r="BI720" s="9">
        <f t="shared" si="219"/>
        <v>67</v>
      </c>
      <c r="BJ720" s="9">
        <f t="shared" si="197"/>
        <v>65.224662250254539</v>
      </c>
      <c r="BK720" s="9"/>
      <c r="BL720" s="47">
        <f t="shared" si="224"/>
        <v>67</v>
      </c>
      <c r="BM720" s="44">
        <f t="shared" ref="BM720:BM783" si="236">(BJ720-BL720)/B</f>
        <v>-1.6419977643047303E-3</v>
      </c>
      <c r="BN720" s="11"/>
      <c r="BO720" s="9"/>
      <c r="BP720" s="11"/>
      <c r="BQ720" s="9"/>
      <c r="BR720" s="43"/>
      <c r="BS720" s="9"/>
      <c r="BT720" s="11"/>
    </row>
    <row r="721" spans="3:72" x14ac:dyDescent="0.2">
      <c r="C721" s="1">
        <v>80</v>
      </c>
      <c r="D721" s="1">
        <v>104.71</v>
      </c>
      <c r="E721" s="1">
        <v>-5103.8999999999996</v>
      </c>
      <c r="F721" s="2">
        <v>78</v>
      </c>
      <c r="G721" s="6">
        <v>3.3000000000000002E-2</v>
      </c>
      <c r="H721" s="2">
        <v>0.42199999999999999</v>
      </c>
      <c r="I721" s="2">
        <v>3500</v>
      </c>
      <c r="J721" s="3">
        <f t="shared" si="220"/>
        <v>58.333333333333336</v>
      </c>
      <c r="K721" s="3">
        <f t="shared" si="221"/>
        <v>366.52</v>
      </c>
      <c r="L721" s="1">
        <v>0.9</v>
      </c>
      <c r="M721" s="1">
        <v>0.76</v>
      </c>
      <c r="N721" s="1">
        <f t="shared" si="198"/>
        <v>0.68400000000000005</v>
      </c>
      <c r="O721" s="40">
        <f t="shared" si="199"/>
        <v>50.175438596491226</v>
      </c>
      <c r="P721" s="40">
        <f t="shared" si="222"/>
        <v>3808.3157894736842</v>
      </c>
      <c r="Q721" s="1">
        <v>11</v>
      </c>
      <c r="R721" s="1">
        <v>4</v>
      </c>
      <c r="S721" s="2">
        <v>2600</v>
      </c>
      <c r="T721" s="3">
        <f t="shared" si="200"/>
        <v>866.66666666666663</v>
      </c>
      <c r="U721" s="7">
        <v>0.20419999999999999</v>
      </c>
      <c r="V721" s="7">
        <f t="shared" si="223"/>
        <v>3.2749326455999997E-2</v>
      </c>
      <c r="W721" s="7">
        <f t="shared" si="201"/>
        <v>1.6693636134473333E-2</v>
      </c>
      <c r="X721" s="40">
        <f t="shared" si="202"/>
        <v>1081.2059482292843</v>
      </c>
      <c r="Y721" s="1">
        <v>0</v>
      </c>
      <c r="Z721" s="1">
        <v>78</v>
      </c>
      <c r="AA721" s="2">
        <v>67</v>
      </c>
      <c r="AB721" s="6">
        <f t="shared" si="203"/>
        <v>0.6511988748177826</v>
      </c>
      <c r="AC721" s="2">
        <v>347.36</v>
      </c>
      <c r="AD721" s="40">
        <f t="shared" si="204"/>
        <v>3367.0033670033663</v>
      </c>
      <c r="AE721" s="1">
        <f t="shared" si="205"/>
        <v>2.4950099800399199</v>
      </c>
      <c r="AF721" s="2">
        <f t="shared" si="206"/>
        <v>194</v>
      </c>
      <c r="AG721" s="9">
        <f t="shared" si="207"/>
        <v>484.03193612774447</v>
      </c>
      <c r="AH721" s="12">
        <f t="shared" si="208"/>
        <v>3.1625448210829943E-3</v>
      </c>
      <c r="AI721" s="12">
        <f t="shared" si="225"/>
        <v>118097.6403174242</v>
      </c>
      <c r="AJ721" s="42">
        <f t="shared" si="226"/>
        <v>-51.440696770229984</v>
      </c>
      <c r="AK721" s="11">
        <v>0</v>
      </c>
      <c r="AL721" s="9">
        <f t="shared" si="227"/>
        <v>-1080.8747981610688</v>
      </c>
      <c r="AM721" s="11">
        <f t="shared" si="209"/>
        <v>0</v>
      </c>
      <c r="AN721" s="9">
        <f t="shared" si="210"/>
        <v>49.675237124209538</v>
      </c>
      <c r="AO721" s="9"/>
      <c r="AP721" s="9">
        <f t="shared" si="228"/>
        <v>51.441496905409615</v>
      </c>
      <c r="AQ721" s="47">
        <f t="shared" si="229"/>
        <v>49.666159155664161</v>
      </c>
      <c r="AR721" s="15">
        <f t="shared" si="211"/>
        <v>0</v>
      </c>
      <c r="AS721" s="49"/>
      <c r="AT721" s="12">
        <f t="shared" si="212"/>
        <v>-1.6419977643047368E-3</v>
      </c>
      <c r="AU721" s="9">
        <f t="shared" si="213"/>
        <v>47.899899374464084</v>
      </c>
      <c r="AV721" s="9">
        <f t="shared" si="230"/>
        <v>46.133639593264007</v>
      </c>
      <c r="AW721" s="9">
        <f t="shared" si="231"/>
        <v>49.666159155664154</v>
      </c>
      <c r="AX721" s="16">
        <f t="shared" si="214"/>
        <v>47.899899374464084</v>
      </c>
      <c r="AY721" s="44">
        <f t="shared" si="232"/>
        <v>-1.6336016131734393E-3</v>
      </c>
      <c r="AZ721" s="49"/>
      <c r="BA721" s="12">
        <f t="shared" si="215"/>
        <v>-1.6419977643047303E-3</v>
      </c>
      <c r="BB721" s="9">
        <f t="shared" si="216"/>
        <v>66.524977921866991</v>
      </c>
      <c r="BC721" s="9">
        <f t="shared" si="233"/>
        <v>64.758718140666929</v>
      </c>
      <c r="BD721" s="9">
        <f t="shared" si="234"/>
        <v>68.291237703067054</v>
      </c>
      <c r="BE721" s="16">
        <f t="shared" si="217"/>
        <v>66.524977921866991</v>
      </c>
      <c r="BF721" s="44">
        <f t="shared" si="235"/>
        <v>-1.633601613173426E-3</v>
      </c>
      <c r="BG721" s="49"/>
      <c r="BH721" s="12">
        <f t="shared" si="218"/>
        <v>-1.6419977643047303E-3</v>
      </c>
      <c r="BI721" s="9">
        <f t="shared" si="219"/>
        <v>67</v>
      </c>
      <c r="BJ721" s="9">
        <f t="shared" si="197"/>
        <v>65.233740218799937</v>
      </c>
      <c r="BK721" s="9"/>
      <c r="BL721" s="47">
        <f t="shared" si="224"/>
        <v>67</v>
      </c>
      <c r="BM721" s="44">
        <f t="shared" si="236"/>
        <v>-1.633601613173426E-3</v>
      </c>
      <c r="BN721" s="11"/>
      <c r="BO721" s="9"/>
      <c r="BP721" s="11"/>
      <c r="BQ721" s="9"/>
      <c r="BR721" s="43"/>
      <c r="BS721" s="9"/>
      <c r="BT721" s="11"/>
    </row>
    <row r="722" spans="3:72" x14ac:dyDescent="0.2">
      <c r="C722" s="1">
        <v>80</v>
      </c>
      <c r="D722" s="1">
        <v>104.71</v>
      </c>
      <c r="E722" s="1">
        <v>-5103.8999999999996</v>
      </c>
      <c r="F722" s="2">
        <v>78</v>
      </c>
      <c r="G722" s="6">
        <v>3.3000000000000002E-2</v>
      </c>
      <c r="H722" s="2">
        <v>0.42199999999999999</v>
      </c>
      <c r="I722" s="2">
        <v>3500</v>
      </c>
      <c r="J722" s="3">
        <f t="shared" si="220"/>
        <v>58.333333333333336</v>
      </c>
      <c r="K722" s="3">
        <f t="shared" si="221"/>
        <v>366.52</v>
      </c>
      <c r="L722" s="1">
        <v>0.9</v>
      </c>
      <c r="M722" s="1">
        <v>0.76</v>
      </c>
      <c r="N722" s="1">
        <f t="shared" si="198"/>
        <v>0.68400000000000005</v>
      </c>
      <c r="O722" s="40">
        <f t="shared" si="199"/>
        <v>50.175438596491226</v>
      </c>
      <c r="P722" s="40">
        <f t="shared" si="222"/>
        <v>3808.3157894736842</v>
      </c>
      <c r="Q722" s="1">
        <v>11</v>
      </c>
      <c r="R722" s="1">
        <v>4</v>
      </c>
      <c r="S722" s="2">
        <v>2600</v>
      </c>
      <c r="T722" s="3">
        <f t="shared" si="200"/>
        <v>866.66666666666663</v>
      </c>
      <c r="U722" s="7">
        <v>0.20419999999999999</v>
      </c>
      <c r="V722" s="7">
        <f t="shared" si="223"/>
        <v>3.2749326455999997E-2</v>
      </c>
      <c r="W722" s="7">
        <f t="shared" si="201"/>
        <v>1.6693636134473333E-2</v>
      </c>
      <c r="X722" s="40">
        <f t="shared" si="202"/>
        <v>1081.2059482292843</v>
      </c>
      <c r="Y722" s="1">
        <v>0</v>
      </c>
      <c r="Z722" s="1">
        <v>78</v>
      </c>
      <c r="AA722" s="2">
        <v>67</v>
      </c>
      <c r="AB722" s="6">
        <f t="shared" si="203"/>
        <v>0.6511988748177826</v>
      </c>
      <c r="AC722" s="2">
        <v>347.36</v>
      </c>
      <c r="AD722" s="40">
        <f t="shared" si="204"/>
        <v>3367.0033670033663</v>
      </c>
      <c r="AE722" s="1">
        <f t="shared" si="205"/>
        <v>2.4950099800399199</v>
      </c>
      <c r="AF722" s="2">
        <f t="shared" si="206"/>
        <v>195</v>
      </c>
      <c r="AG722" s="9">
        <f t="shared" si="207"/>
        <v>486.5269461077844</v>
      </c>
      <c r="AH722" s="12">
        <f t="shared" si="208"/>
        <v>3.1463776710282543E-3</v>
      </c>
      <c r="AI722" s="12">
        <f t="shared" si="225"/>
        <v>118469.90712684207</v>
      </c>
      <c r="AJ722" s="42">
        <f t="shared" si="226"/>
        <v>-51.422641593688667</v>
      </c>
      <c r="AK722" s="11">
        <v>0</v>
      </c>
      <c r="AL722" s="9">
        <f t="shared" si="227"/>
        <v>-1080.876491023351</v>
      </c>
      <c r="AM722" s="11">
        <f t="shared" si="209"/>
        <v>0</v>
      </c>
      <c r="AN722" s="9">
        <f t="shared" si="210"/>
        <v>49.666159155664161</v>
      </c>
      <c r="AO722" s="9"/>
      <c r="AP722" s="9">
        <f t="shared" si="228"/>
        <v>51.423433569084565</v>
      </c>
      <c r="AQ722" s="47">
        <f t="shared" si="229"/>
        <v>49.657173787884489</v>
      </c>
      <c r="AR722" s="15">
        <f t="shared" si="211"/>
        <v>0</v>
      </c>
      <c r="AS722" s="49"/>
      <c r="AT722" s="12">
        <f t="shared" si="212"/>
        <v>-1.6336016131734393E-3</v>
      </c>
      <c r="AU722" s="9">
        <f t="shared" si="213"/>
        <v>47.899899374464084</v>
      </c>
      <c r="AV722" s="9">
        <f t="shared" si="230"/>
        <v>46.14262496104368</v>
      </c>
      <c r="AW722" s="9">
        <f t="shared" si="231"/>
        <v>49.657173787884474</v>
      </c>
      <c r="AX722" s="16">
        <f t="shared" si="214"/>
        <v>47.899899374464077</v>
      </c>
      <c r="AY722" s="44">
        <f t="shared" si="232"/>
        <v>-1.6252911078581519E-3</v>
      </c>
      <c r="AZ722" s="49"/>
      <c r="BA722" s="12">
        <f t="shared" si="215"/>
        <v>-1.633601613173426E-3</v>
      </c>
      <c r="BB722" s="9">
        <f t="shared" si="216"/>
        <v>66.524977921866991</v>
      </c>
      <c r="BC722" s="9">
        <f t="shared" si="233"/>
        <v>64.767703508446601</v>
      </c>
      <c r="BD722" s="9">
        <f t="shared" si="234"/>
        <v>68.282252335287382</v>
      </c>
      <c r="BE722" s="16">
        <f t="shared" si="217"/>
        <v>66.524977921866991</v>
      </c>
      <c r="BF722" s="44">
        <f t="shared" si="235"/>
        <v>-1.6252911078581454E-3</v>
      </c>
      <c r="BG722" s="49"/>
      <c r="BH722" s="12">
        <f t="shared" si="218"/>
        <v>-1.633601613173426E-3</v>
      </c>
      <c r="BI722" s="9">
        <f t="shared" si="219"/>
        <v>67</v>
      </c>
      <c r="BJ722" s="9">
        <f t="shared" si="197"/>
        <v>65.24272558657961</v>
      </c>
      <c r="BK722" s="9"/>
      <c r="BL722" s="47">
        <f t="shared" si="224"/>
        <v>67</v>
      </c>
      <c r="BM722" s="44">
        <f t="shared" si="236"/>
        <v>-1.6252911078581454E-3</v>
      </c>
      <c r="BN722" s="11"/>
      <c r="BO722" s="9"/>
      <c r="BP722" s="11"/>
      <c r="BQ722" s="9"/>
      <c r="BR722" s="43"/>
      <c r="BS722" s="9"/>
      <c r="BT722" s="11"/>
    </row>
    <row r="723" spans="3:72" x14ac:dyDescent="0.2">
      <c r="C723" s="1">
        <v>80</v>
      </c>
      <c r="D723" s="1">
        <v>104.71</v>
      </c>
      <c r="E723" s="1">
        <v>-5103.8999999999996</v>
      </c>
      <c r="F723" s="2">
        <v>78</v>
      </c>
      <c r="G723" s="6">
        <v>3.3000000000000002E-2</v>
      </c>
      <c r="H723" s="2">
        <v>0.42199999999999999</v>
      </c>
      <c r="I723" s="2">
        <v>3500</v>
      </c>
      <c r="J723" s="3">
        <f t="shared" si="220"/>
        <v>58.333333333333336</v>
      </c>
      <c r="K723" s="3">
        <f t="shared" si="221"/>
        <v>366.52</v>
      </c>
      <c r="L723" s="1">
        <v>0.9</v>
      </c>
      <c r="M723" s="1">
        <v>0.76</v>
      </c>
      <c r="N723" s="1">
        <f t="shared" si="198"/>
        <v>0.68400000000000005</v>
      </c>
      <c r="O723" s="40">
        <f t="shared" si="199"/>
        <v>50.175438596491226</v>
      </c>
      <c r="P723" s="40">
        <f t="shared" si="222"/>
        <v>3808.3157894736842</v>
      </c>
      <c r="Q723" s="1">
        <v>11</v>
      </c>
      <c r="R723" s="1">
        <v>4</v>
      </c>
      <c r="S723" s="2">
        <v>2600</v>
      </c>
      <c r="T723" s="3">
        <f t="shared" si="200"/>
        <v>866.66666666666663</v>
      </c>
      <c r="U723" s="7">
        <v>0.20419999999999999</v>
      </c>
      <c r="V723" s="7">
        <f t="shared" si="223"/>
        <v>3.2749326455999997E-2</v>
      </c>
      <c r="W723" s="7">
        <f t="shared" si="201"/>
        <v>1.6693636134473333E-2</v>
      </c>
      <c r="X723" s="40">
        <f t="shared" si="202"/>
        <v>1081.2059482292843</v>
      </c>
      <c r="Y723" s="1">
        <v>0</v>
      </c>
      <c r="Z723" s="1">
        <v>78</v>
      </c>
      <c r="AA723" s="2">
        <v>67</v>
      </c>
      <c r="AB723" s="6">
        <f t="shared" si="203"/>
        <v>0.6511988748177826</v>
      </c>
      <c r="AC723" s="2">
        <v>347.36</v>
      </c>
      <c r="AD723" s="40">
        <f t="shared" si="204"/>
        <v>3367.0033670033663</v>
      </c>
      <c r="AE723" s="1">
        <f t="shared" si="205"/>
        <v>2.4950099800399199</v>
      </c>
      <c r="AF723" s="2">
        <f t="shared" si="206"/>
        <v>196</v>
      </c>
      <c r="AG723" s="9">
        <f t="shared" si="207"/>
        <v>489.02195608782432</v>
      </c>
      <c r="AH723" s="12">
        <f t="shared" si="208"/>
        <v>3.1303749754716037E-3</v>
      </c>
      <c r="AI723" s="12">
        <f t="shared" si="225"/>
        <v>118838.38707951852</v>
      </c>
      <c r="AJ723" s="42">
        <f t="shared" si="226"/>
        <v>-51.404770082430893</v>
      </c>
      <c r="AK723" s="11">
        <v>0</v>
      </c>
      <c r="AL723" s="9">
        <f t="shared" si="227"/>
        <v>-1080.8781666656027</v>
      </c>
      <c r="AM723" s="11">
        <f t="shared" si="209"/>
        <v>0</v>
      </c>
      <c r="AN723" s="9">
        <f t="shared" si="210"/>
        <v>49.657173787884489</v>
      </c>
      <c r="AO723" s="9"/>
      <c r="AP723" s="9">
        <f t="shared" si="228"/>
        <v>51.405554022229857</v>
      </c>
      <c r="AQ723" s="47">
        <f t="shared" si="229"/>
        <v>49.648279608809446</v>
      </c>
      <c r="AR723" s="15">
        <f t="shared" si="211"/>
        <v>0</v>
      </c>
      <c r="AS723" s="49"/>
      <c r="AT723" s="12">
        <f t="shared" si="212"/>
        <v>-1.6252911078581519E-3</v>
      </c>
      <c r="AU723" s="9">
        <f t="shared" si="213"/>
        <v>47.899899374464077</v>
      </c>
      <c r="AV723" s="9">
        <f t="shared" si="230"/>
        <v>46.151519140118708</v>
      </c>
      <c r="AW723" s="9">
        <f t="shared" si="231"/>
        <v>49.648279608809439</v>
      </c>
      <c r="AX723" s="16">
        <f t="shared" si="214"/>
        <v>47.89989937446407</v>
      </c>
      <c r="AY723" s="44">
        <f t="shared" si="232"/>
        <v>-1.6170649423532344E-3</v>
      </c>
      <c r="AZ723" s="49"/>
      <c r="BA723" s="12">
        <f t="shared" si="215"/>
        <v>-1.6252911078581454E-3</v>
      </c>
      <c r="BB723" s="9">
        <f t="shared" si="216"/>
        <v>66.524977921866991</v>
      </c>
      <c r="BC723" s="9">
        <f t="shared" si="233"/>
        <v>64.77659768752163</v>
      </c>
      <c r="BD723" s="9">
        <f t="shared" si="234"/>
        <v>68.273358156212353</v>
      </c>
      <c r="BE723" s="16">
        <f t="shared" si="217"/>
        <v>66.524977921866991</v>
      </c>
      <c r="BF723" s="44">
        <f t="shared" si="235"/>
        <v>-1.6170649423532344E-3</v>
      </c>
      <c r="BG723" s="49"/>
      <c r="BH723" s="12">
        <f t="shared" si="218"/>
        <v>-1.6252911078581454E-3</v>
      </c>
      <c r="BI723" s="9">
        <f t="shared" si="219"/>
        <v>67</v>
      </c>
      <c r="BJ723" s="9">
        <f t="shared" si="197"/>
        <v>65.251619765654638</v>
      </c>
      <c r="BK723" s="9"/>
      <c r="BL723" s="47">
        <f t="shared" si="224"/>
        <v>67</v>
      </c>
      <c r="BM723" s="44">
        <f t="shared" si="236"/>
        <v>-1.6170649423532344E-3</v>
      </c>
      <c r="BN723" s="11"/>
      <c r="BO723" s="9"/>
      <c r="BP723" s="11"/>
      <c r="BQ723" s="9"/>
      <c r="BR723" s="43"/>
      <c r="BS723" s="9"/>
      <c r="BT723" s="11"/>
    </row>
    <row r="724" spans="3:72" x14ac:dyDescent="0.2">
      <c r="C724" s="1">
        <v>80</v>
      </c>
      <c r="D724" s="1">
        <v>104.71</v>
      </c>
      <c r="E724" s="1">
        <v>-5103.8999999999996</v>
      </c>
      <c r="F724" s="2">
        <v>78</v>
      </c>
      <c r="G724" s="6">
        <v>3.3000000000000002E-2</v>
      </c>
      <c r="H724" s="2">
        <v>0.42199999999999999</v>
      </c>
      <c r="I724" s="2">
        <v>3500</v>
      </c>
      <c r="J724" s="3">
        <f t="shared" si="220"/>
        <v>58.333333333333336</v>
      </c>
      <c r="K724" s="3">
        <f t="shared" si="221"/>
        <v>366.52</v>
      </c>
      <c r="L724" s="1">
        <v>0.9</v>
      </c>
      <c r="M724" s="1">
        <v>0.76</v>
      </c>
      <c r="N724" s="1">
        <f t="shared" si="198"/>
        <v>0.68400000000000005</v>
      </c>
      <c r="O724" s="40">
        <f t="shared" si="199"/>
        <v>50.175438596491226</v>
      </c>
      <c r="P724" s="40">
        <f t="shared" si="222"/>
        <v>3808.3157894736842</v>
      </c>
      <c r="Q724" s="1">
        <v>11</v>
      </c>
      <c r="R724" s="1">
        <v>4</v>
      </c>
      <c r="S724" s="2">
        <v>2600</v>
      </c>
      <c r="T724" s="3">
        <f t="shared" si="200"/>
        <v>866.66666666666663</v>
      </c>
      <c r="U724" s="7">
        <v>0.20419999999999999</v>
      </c>
      <c r="V724" s="7">
        <f t="shared" si="223"/>
        <v>3.2749326455999997E-2</v>
      </c>
      <c r="W724" s="7">
        <f t="shared" si="201"/>
        <v>1.6693636134473333E-2</v>
      </c>
      <c r="X724" s="40">
        <f t="shared" si="202"/>
        <v>1081.2059482292843</v>
      </c>
      <c r="Y724" s="1">
        <v>0</v>
      </c>
      <c r="Z724" s="1">
        <v>78</v>
      </c>
      <c r="AA724" s="2">
        <v>67</v>
      </c>
      <c r="AB724" s="6">
        <f t="shared" si="203"/>
        <v>0.6511988748177826</v>
      </c>
      <c r="AC724" s="2">
        <v>347.36</v>
      </c>
      <c r="AD724" s="40">
        <f t="shared" si="204"/>
        <v>3367.0033670033663</v>
      </c>
      <c r="AE724" s="1">
        <f t="shared" si="205"/>
        <v>2.4950099800399199</v>
      </c>
      <c r="AF724" s="2">
        <f t="shared" si="206"/>
        <v>197</v>
      </c>
      <c r="AG724" s="9">
        <f t="shared" si="207"/>
        <v>491.51696606786425</v>
      </c>
      <c r="AH724" s="12">
        <f t="shared" si="208"/>
        <v>3.1145342378298101E-3</v>
      </c>
      <c r="AI724" s="12">
        <f t="shared" si="225"/>
        <v>119203.13776146411</v>
      </c>
      <c r="AJ724" s="42">
        <f t="shared" si="226"/>
        <v>-51.387079443442381</v>
      </c>
      <c r="AK724" s="11">
        <v>0</v>
      </c>
      <c r="AL724" s="9">
        <f t="shared" si="227"/>
        <v>-1080.8798253492412</v>
      </c>
      <c r="AM724" s="11">
        <f t="shared" si="209"/>
        <v>0</v>
      </c>
      <c r="AN724" s="9">
        <f t="shared" si="210"/>
        <v>49.648279608809446</v>
      </c>
      <c r="AO724" s="9"/>
      <c r="AP724" s="9">
        <f t="shared" si="228"/>
        <v>51.387855469323874</v>
      </c>
      <c r="AQ724" s="47">
        <f t="shared" si="229"/>
        <v>49.639475234978498</v>
      </c>
      <c r="AR724" s="15">
        <f t="shared" si="211"/>
        <v>0</v>
      </c>
      <c r="AS724" s="49"/>
      <c r="AT724" s="12">
        <f t="shared" si="212"/>
        <v>-1.6170649423532344E-3</v>
      </c>
      <c r="AU724" s="9">
        <f t="shared" si="213"/>
        <v>47.89989937446407</v>
      </c>
      <c r="AV724" s="9">
        <f t="shared" si="230"/>
        <v>46.160323513949642</v>
      </c>
      <c r="AW724" s="9">
        <f t="shared" si="231"/>
        <v>49.639475234978498</v>
      </c>
      <c r="AX724" s="16">
        <f t="shared" si="214"/>
        <v>47.89989937446407</v>
      </c>
      <c r="AY724" s="44">
        <f t="shared" si="232"/>
        <v>-1.6089218371054758E-3</v>
      </c>
      <c r="AZ724" s="49"/>
      <c r="BA724" s="12">
        <f t="shared" si="215"/>
        <v>-1.6170649423532344E-3</v>
      </c>
      <c r="BB724" s="9">
        <f t="shared" si="216"/>
        <v>66.524977921866991</v>
      </c>
      <c r="BC724" s="9">
        <f t="shared" si="233"/>
        <v>64.785402061352571</v>
      </c>
      <c r="BD724" s="9">
        <f t="shared" si="234"/>
        <v>68.264553782381412</v>
      </c>
      <c r="BE724" s="16">
        <f t="shared" si="217"/>
        <v>66.524977921866991</v>
      </c>
      <c r="BF724" s="44">
        <f t="shared" si="235"/>
        <v>-1.6089218371054691E-3</v>
      </c>
      <c r="BG724" s="49"/>
      <c r="BH724" s="12">
        <f t="shared" si="218"/>
        <v>-1.6170649423532344E-3</v>
      </c>
      <c r="BI724" s="9">
        <f t="shared" si="219"/>
        <v>67</v>
      </c>
      <c r="BJ724" s="9">
        <f t="shared" si="197"/>
        <v>65.260424139485579</v>
      </c>
      <c r="BK724" s="9"/>
      <c r="BL724" s="47">
        <f t="shared" si="224"/>
        <v>67</v>
      </c>
      <c r="BM724" s="44">
        <f t="shared" si="236"/>
        <v>-1.6089218371054691E-3</v>
      </c>
      <c r="BN724" s="11"/>
      <c r="BO724" s="9"/>
      <c r="BP724" s="11"/>
      <c r="BQ724" s="9"/>
      <c r="BR724" s="43"/>
      <c r="BS724" s="9"/>
      <c r="BT724" s="11"/>
    </row>
    <row r="725" spans="3:72" x14ac:dyDescent="0.2">
      <c r="C725" s="1">
        <v>80</v>
      </c>
      <c r="D725" s="1">
        <v>104.71</v>
      </c>
      <c r="E725" s="1">
        <v>-5103.8999999999996</v>
      </c>
      <c r="F725" s="2">
        <v>78</v>
      </c>
      <c r="G725" s="6">
        <v>3.3000000000000002E-2</v>
      </c>
      <c r="H725" s="2">
        <v>0.42199999999999999</v>
      </c>
      <c r="I725" s="2">
        <v>3500</v>
      </c>
      <c r="J725" s="3">
        <f t="shared" si="220"/>
        <v>58.333333333333336</v>
      </c>
      <c r="K725" s="3">
        <f t="shared" si="221"/>
        <v>366.52</v>
      </c>
      <c r="L725" s="1">
        <v>0.9</v>
      </c>
      <c r="M725" s="1">
        <v>0.76</v>
      </c>
      <c r="N725" s="1">
        <f t="shared" si="198"/>
        <v>0.68400000000000005</v>
      </c>
      <c r="O725" s="40">
        <f t="shared" si="199"/>
        <v>50.175438596491226</v>
      </c>
      <c r="P725" s="40">
        <f t="shared" si="222"/>
        <v>3808.3157894736842</v>
      </c>
      <c r="Q725" s="1">
        <v>11</v>
      </c>
      <c r="R725" s="1">
        <v>4</v>
      </c>
      <c r="S725" s="2">
        <v>2600</v>
      </c>
      <c r="T725" s="3">
        <f t="shared" si="200"/>
        <v>866.66666666666663</v>
      </c>
      <c r="U725" s="7">
        <v>0.20419999999999999</v>
      </c>
      <c r="V725" s="7">
        <f t="shared" si="223"/>
        <v>3.2749326455999997E-2</v>
      </c>
      <c r="W725" s="7">
        <f t="shared" si="201"/>
        <v>1.6693636134473333E-2</v>
      </c>
      <c r="X725" s="40">
        <f t="shared" si="202"/>
        <v>1081.2059482292843</v>
      </c>
      <c r="Y725" s="1">
        <v>0</v>
      </c>
      <c r="Z725" s="1">
        <v>78</v>
      </c>
      <c r="AA725" s="2">
        <v>67</v>
      </c>
      <c r="AB725" s="6">
        <f t="shared" si="203"/>
        <v>0.6511988748177826</v>
      </c>
      <c r="AC725" s="2">
        <v>347.36</v>
      </c>
      <c r="AD725" s="40">
        <f t="shared" si="204"/>
        <v>3367.0033670033663</v>
      </c>
      <c r="AE725" s="1">
        <f t="shared" si="205"/>
        <v>2.4950099800399199</v>
      </c>
      <c r="AF725" s="2">
        <f t="shared" si="206"/>
        <v>198</v>
      </c>
      <c r="AG725" s="9">
        <f t="shared" si="207"/>
        <v>494.01197604790417</v>
      </c>
      <c r="AH725" s="12">
        <f t="shared" si="208"/>
        <v>3.098853011799373E-3</v>
      </c>
      <c r="AI725" s="12">
        <f t="shared" si="225"/>
        <v>119564.21559552802</v>
      </c>
      <c r="AJ725" s="42">
        <f t="shared" si="226"/>
        <v>-51.369566940125765</v>
      </c>
      <c r="AK725" s="11">
        <v>0</v>
      </c>
      <c r="AL725" s="9">
        <f t="shared" si="227"/>
        <v>-1080.8814673304189</v>
      </c>
      <c r="AM725" s="11">
        <f t="shared" si="209"/>
        <v>0</v>
      </c>
      <c r="AN725" s="9">
        <f t="shared" si="210"/>
        <v>49.639475234978498</v>
      </c>
      <c r="AO725" s="9"/>
      <c r="AP725" s="9">
        <f t="shared" si="228"/>
        <v>51.370335171324861</v>
      </c>
      <c r="AQ725" s="47">
        <f t="shared" si="229"/>
        <v>49.630759310810433</v>
      </c>
      <c r="AR725" s="15">
        <f t="shared" si="211"/>
        <v>0</v>
      </c>
      <c r="AS725" s="49"/>
      <c r="AT725" s="12">
        <f t="shared" si="212"/>
        <v>-1.6089218371054758E-3</v>
      </c>
      <c r="AU725" s="9">
        <f t="shared" si="213"/>
        <v>47.89989937446407</v>
      </c>
      <c r="AV725" s="9">
        <f t="shared" si="230"/>
        <v>46.169039438117707</v>
      </c>
      <c r="AW725" s="9">
        <f t="shared" si="231"/>
        <v>49.630759310810426</v>
      </c>
      <c r="AX725" s="16">
        <f t="shared" si="214"/>
        <v>47.89989937446407</v>
      </c>
      <c r="AY725" s="44">
        <f t="shared" si="232"/>
        <v>-1.6008605383470481E-3</v>
      </c>
      <c r="AZ725" s="49"/>
      <c r="BA725" s="12">
        <f t="shared" si="215"/>
        <v>-1.6089218371054691E-3</v>
      </c>
      <c r="BB725" s="9">
        <f t="shared" si="216"/>
        <v>66.524977921866991</v>
      </c>
      <c r="BC725" s="9">
        <f t="shared" si="233"/>
        <v>64.794117985520629</v>
      </c>
      <c r="BD725" s="9">
        <f t="shared" si="234"/>
        <v>68.255837858213354</v>
      </c>
      <c r="BE725" s="16">
        <f t="shared" si="217"/>
        <v>66.524977921866991</v>
      </c>
      <c r="BF725" s="44">
        <f t="shared" si="235"/>
        <v>-1.6008605383470481E-3</v>
      </c>
      <c r="BG725" s="49"/>
      <c r="BH725" s="12">
        <f t="shared" si="218"/>
        <v>-1.6089218371054691E-3</v>
      </c>
      <c r="BI725" s="9">
        <f t="shared" si="219"/>
        <v>67</v>
      </c>
      <c r="BJ725" s="9">
        <f t="shared" si="197"/>
        <v>65.269140063653637</v>
      </c>
      <c r="BK725" s="9"/>
      <c r="BL725" s="47">
        <f t="shared" si="224"/>
        <v>67</v>
      </c>
      <c r="BM725" s="44">
        <f t="shared" si="236"/>
        <v>-1.6008605383470481E-3</v>
      </c>
      <c r="BN725" s="11"/>
      <c r="BO725" s="9"/>
      <c r="BP725" s="11"/>
      <c r="BQ725" s="9"/>
      <c r="BR725" s="43"/>
      <c r="BS725" s="9"/>
      <c r="BT725" s="11"/>
    </row>
    <row r="726" spans="3:72" x14ac:dyDescent="0.2">
      <c r="C726" s="1">
        <v>80</v>
      </c>
      <c r="D726" s="1">
        <v>104.71</v>
      </c>
      <c r="E726" s="1">
        <v>-5103.8999999999996</v>
      </c>
      <c r="F726" s="2">
        <v>78</v>
      </c>
      <c r="G726" s="6">
        <v>3.3000000000000002E-2</v>
      </c>
      <c r="H726" s="2">
        <v>0.42199999999999999</v>
      </c>
      <c r="I726" s="2">
        <v>3500</v>
      </c>
      <c r="J726" s="3">
        <f t="shared" si="220"/>
        <v>58.333333333333336</v>
      </c>
      <c r="K726" s="3">
        <f t="shared" si="221"/>
        <v>366.52</v>
      </c>
      <c r="L726" s="1">
        <v>0.9</v>
      </c>
      <c r="M726" s="1">
        <v>0.76</v>
      </c>
      <c r="N726" s="1">
        <f t="shared" si="198"/>
        <v>0.68400000000000005</v>
      </c>
      <c r="O726" s="40">
        <f t="shared" si="199"/>
        <v>50.175438596491226</v>
      </c>
      <c r="P726" s="40">
        <f t="shared" si="222"/>
        <v>3808.3157894736842</v>
      </c>
      <c r="Q726" s="1">
        <v>11</v>
      </c>
      <c r="R726" s="1">
        <v>4</v>
      </c>
      <c r="S726" s="2">
        <v>2600</v>
      </c>
      <c r="T726" s="3">
        <f t="shared" si="200"/>
        <v>866.66666666666663</v>
      </c>
      <c r="U726" s="7">
        <v>0.20419999999999999</v>
      </c>
      <c r="V726" s="7">
        <f t="shared" si="223"/>
        <v>3.2749326455999997E-2</v>
      </c>
      <c r="W726" s="7">
        <f t="shared" si="201"/>
        <v>1.6693636134473333E-2</v>
      </c>
      <c r="X726" s="40">
        <f t="shared" si="202"/>
        <v>1081.2059482292843</v>
      </c>
      <c r="Y726" s="1">
        <v>0</v>
      </c>
      <c r="Z726" s="1">
        <v>78</v>
      </c>
      <c r="AA726" s="2">
        <v>67</v>
      </c>
      <c r="AB726" s="6">
        <f t="shared" si="203"/>
        <v>0.6511988748177826</v>
      </c>
      <c r="AC726" s="2">
        <v>347.36</v>
      </c>
      <c r="AD726" s="40">
        <f t="shared" si="204"/>
        <v>3367.0033670033663</v>
      </c>
      <c r="AE726" s="1">
        <f t="shared" si="205"/>
        <v>2.4950099800399199</v>
      </c>
      <c r="AF726" s="2">
        <f t="shared" si="206"/>
        <v>199</v>
      </c>
      <c r="AG726" s="9">
        <f t="shared" si="207"/>
        <v>496.50698602794404</v>
      </c>
      <c r="AH726" s="12">
        <f t="shared" si="208"/>
        <v>3.0833289000971077E-3</v>
      </c>
      <c r="AI726" s="12">
        <f t="shared" si="225"/>
        <v>119921.67587064859</v>
      </c>
      <c r="AJ726" s="42">
        <f t="shared" si="226"/>
        <v>-51.35222989088178</v>
      </c>
      <c r="AK726" s="11">
        <v>0</v>
      </c>
      <c r="AL726" s="9">
        <f t="shared" si="227"/>
        <v>-1080.8830928601551</v>
      </c>
      <c r="AM726" s="11">
        <f t="shared" si="209"/>
        <v>0</v>
      </c>
      <c r="AN726" s="9">
        <f t="shared" si="210"/>
        <v>49.630759310810433</v>
      </c>
      <c r="AO726" s="9"/>
      <c r="AP726" s="9">
        <f t="shared" si="228"/>
        <v>51.352990444250274</v>
      </c>
      <c r="AQ726" s="47">
        <f t="shared" si="229"/>
        <v>49.622130507903911</v>
      </c>
      <c r="AR726" s="15">
        <f t="shared" si="211"/>
        <v>0</v>
      </c>
      <c r="AS726" s="49"/>
      <c r="AT726" s="12">
        <f t="shared" si="212"/>
        <v>-1.6008605383470481E-3</v>
      </c>
      <c r="AU726" s="9">
        <f t="shared" si="213"/>
        <v>47.89989937446407</v>
      </c>
      <c r="AV726" s="9">
        <f t="shared" si="230"/>
        <v>46.177668241024229</v>
      </c>
      <c r="AW726" s="9">
        <f t="shared" si="231"/>
        <v>49.622130507903911</v>
      </c>
      <c r="AX726" s="16">
        <f t="shared" si="214"/>
        <v>47.89989937446407</v>
      </c>
      <c r="AY726" s="44">
        <f t="shared" si="232"/>
        <v>-1.5928798174486354E-3</v>
      </c>
      <c r="AZ726" s="49"/>
      <c r="BA726" s="12">
        <f t="shared" si="215"/>
        <v>-1.6008605383470481E-3</v>
      </c>
      <c r="BB726" s="9">
        <f t="shared" si="216"/>
        <v>66.524977921866991</v>
      </c>
      <c r="BC726" s="9">
        <f t="shared" si="233"/>
        <v>64.802746788427143</v>
      </c>
      <c r="BD726" s="9">
        <f t="shared" si="234"/>
        <v>68.24720905530684</v>
      </c>
      <c r="BE726" s="16">
        <f t="shared" si="217"/>
        <v>66.524977921866991</v>
      </c>
      <c r="BF726" s="44">
        <f t="shared" si="235"/>
        <v>-1.5928798174486421E-3</v>
      </c>
      <c r="BG726" s="49"/>
      <c r="BH726" s="12">
        <f t="shared" si="218"/>
        <v>-1.6008605383470481E-3</v>
      </c>
      <c r="BI726" s="9">
        <f t="shared" si="219"/>
        <v>67</v>
      </c>
      <c r="BJ726" s="9">
        <f t="shared" si="197"/>
        <v>65.277768866560152</v>
      </c>
      <c r="BK726" s="9"/>
      <c r="BL726" s="47">
        <f t="shared" si="224"/>
        <v>67</v>
      </c>
      <c r="BM726" s="44">
        <f t="shared" si="236"/>
        <v>-1.5928798174486421E-3</v>
      </c>
      <c r="BN726" s="11"/>
      <c r="BO726" s="9"/>
      <c r="BP726" s="11"/>
      <c r="BQ726" s="9"/>
      <c r="BR726" s="43"/>
      <c r="BS726" s="9"/>
      <c r="BT726" s="11"/>
    </row>
    <row r="727" spans="3:72" x14ac:dyDescent="0.2">
      <c r="C727" s="1">
        <v>80</v>
      </c>
      <c r="D727" s="1">
        <v>104.71</v>
      </c>
      <c r="E727" s="1">
        <v>-5103.8999999999996</v>
      </c>
      <c r="F727" s="2">
        <v>78</v>
      </c>
      <c r="G727" s="6">
        <v>3.3000000000000002E-2</v>
      </c>
      <c r="H727" s="2">
        <v>0.42199999999999999</v>
      </c>
      <c r="I727" s="2">
        <v>3500</v>
      </c>
      <c r="J727" s="3">
        <f t="shared" si="220"/>
        <v>58.333333333333336</v>
      </c>
      <c r="K727" s="3">
        <f t="shared" si="221"/>
        <v>366.52</v>
      </c>
      <c r="L727" s="1">
        <v>0.9</v>
      </c>
      <c r="M727" s="1">
        <v>0.76</v>
      </c>
      <c r="N727" s="1">
        <f t="shared" si="198"/>
        <v>0.68400000000000005</v>
      </c>
      <c r="O727" s="40">
        <f t="shared" si="199"/>
        <v>50.175438596491226</v>
      </c>
      <c r="P727" s="40">
        <f t="shared" si="222"/>
        <v>3808.3157894736842</v>
      </c>
      <c r="Q727" s="1">
        <v>11</v>
      </c>
      <c r="R727" s="1">
        <v>4</v>
      </c>
      <c r="S727" s="2">
        <v>2600</v>
      </c>
      <c r="T727" s="3">
        <f t="shared" si="200"/>
        <v>866.66666666666663</v>
      </c>
      <c r="U727" s="7">
        <v>0.20419999999999999</v>
      </c>
      <c r="V727" s="7">
        <f t="shared" si="223"/>
        <v>3.2749326455999997E-2</v>
      </c>
      <c r="W727" s="7">
        <f t="shared" si="201"/>
        <v>1.6693636134473333E-2</v>
      </c>
      <c r="X727" s="40">
        <f t="shared" si="202"/>
        <v>1081.2059482292843</v>
      </c>
      <c r="Y727" s="1">
        <v>0</v>
      </c>
      <c r="Z727" s="1">
        <v>78</v>
      </c>
      <c r="AA727" s="2">
        <v>67</v>
      </c>
      <c r="AB727" s="6">
        <f t="shared" si="203"/>
        <v>0.6511988748177826</v>
      </c>
      <c r="AC727" s="2">
        <v>347.36</v>
      </c>
      <c r="AD727" s="40">
        <f t="shared" si="204"/>
        <v>3367.0033670033663</v>
      </c>
      <c r="AE727" s="1">
        <f t="shared" si="205"/>
        <v>2.4950099800399199</v>
      </c>
      <c r="AF727" s="2">
        <f t="shared" si="206"/>
        <v>200</v>
      </c>
      <c r="AG727" s="9">
        <f t="shared" si="207"/>
        <v>499.00199600798396</v>
      </c>
      <c r="AH727" s="12">
        <f t="shared" si="208"/>
        <v>3.0679595532383964E-3</v>
      </c>
      <c r="AI727" s="12">
        <f t="shared" si="225"/>
        <v>120275.57277022442</v>
      </c>
      <c r="AJ727" s="42">
        <f t="shared" si="226"/>
        <v>-51.335065667733225</v>
      </c>
      <c r="AK727" s="11">
        <v>0</v>
      </c>
      <c r="AL727" s="9">
        <f t="shared" si="227"/>
        <v>-1080.8847021844647</v>
      </c>
      <c r="AM727" s="11">
        <f t="shared" si="209"/>
        <v>0</v>
      </c>
      <c r="AN727" s="9">
        <f t="shared" si="210"/>
        <v>49.622130507903911</v>
      </c>
      <c r="AO727" s="9"/>
      <c r="AP727" s="9">
        <f t="shared" si="228"/>
        <v>51.335818657798853</v>
      </c>
      <c r="AQ727" s="47">
        <f t="shared" si="229"/>
        <v>49.613587524359012</v>
      </c>
      <c r="AR727" s="15">
        <f t="shared" si="211"/>
        <v>0</v>
      </c>
      <c r="AS727" s="49"/>
      <c r="AT727" s="12">
        <f t="shared" si="212"/>
        <v>-1.5928798174486354E-3</v>
      </c>
      <c r="AU727" s="9">
        <f t="shared" si="213"/>
        <v>47.89989937446407</v>
      </c>
      <c r="AV727" s="9">
        <f t="shared" si="230"/>
        <v>46.186211224569128</v>
      </c>
      <c r="AW727" s="9">
        <f t="shared" si="231"/>
        <v>49.613587524359019</v>
      </c>
      <c r="AX727" s="16">
        <f t="shared" si="214"/>
        <v>47.89989937446407</v>
      </c>
      <c r="AY727" s="44">
        <f t="shared" si="232"/>
        <v>-1.5849784702918887E-3</v>
      </c>
      <c r="AZ727" s="49"/>
      <c r="BA727" s="12">
        <f t="shared" si="215"/>
        <v>-1.5928798174486421E-3</v>
      </c>
      <c r="BB727" s="9">
        <f t="shared" si="216"/>
        <v>66.524977921866991</v>
      </c>
      <c r="BC727" s="9">
        <f t="shared" si="233"/>
        <v>64.811289771972042</v>
      </c>
      <c r="BD727" s="9">
        <f t="shared" si="234"/>
        <v>68.238666071761941</v>
      </c>
      <c r="BE727" s="16">
        <f t="shared" si="217"/>
        <v>66.524977921866991</v>
      </c>
      <c r="BF727" s="44">
        <f t="shared" si="235"/>
        <v>-1.5849784702918954E-3</v>
      </c>
      <c r="BG727" s="49"/>
      <c r="BH727" s="12">
        <f t="shared" si="218"/>
        <v>-1.5928798174486421E-3</v>
      </c>
      <c r="BI727" s="9">
        <f t="shared" si="219"/>
        <v>67</v>
      </c>
      <c r="BJ727" s="9">
        <f t="shared" si="197"/>
        <v>65.286311850105051</v>
      </c>
      <c r="BK727" s="9"/>
      <c r="BL727" s="47">
        <f t="shared" si="224"/>
        <v>67</v>
      </c>
      <c r="BM727" s="44">
        <f t="shared" si="236"/>
        <v>-1.5849784702918954E-3</v>
      </c>
      <c r="BN727" s="11"/>
      <c r="BO727" s="9"/>
      <c r="BP727" s="11"/>
      <c r="BQ727" s="9"/>
      <c r="BR727" s="43"/>
      <c r="BS727" s="9"/>
      <c r="BT727" s="11"/>
    </row>
    <row r="728" spans="3:72" x14ac:dyDescent="0.2">
      <c r="C728" s="1">
        <v>80</v>
      </c>
      <c r="D728" s="1">
        <v>104.71</v>
      </c>
      <c r="E728" s="1">
        <v>-5103.8999999999996</v>
      </c>
      <c r="F728" s="2">
        <v>78</v>
      </c>
      <c r="G728" s="6">
        <v>3.3000000000000002E-2</v>
      </c>
      <c r="H728" s="2">
        <v>0.42199999999999999</v>
      </c>
      <c r="I728" s="2">
        <v>3500</v>
      </c>
      <c r="J728" s="3">
        <f t="shared" si="220"/>
        <v>58.333333333333336</v>
      </c>
      <c r="K728" s="3">
        <f t="shared" si="221"/>
        <v>366.52</v>
      </c>
      <c r="L728" s="1">
        <v>0.9</v>
      </c>
      <c r="M728" s="1">
        <v>0.76</v>
      </c>
      <c r="N728" s="1">
        <f t="shared" si="198"/>
        <v>0.68400000000000005</v>
      </c>
      <c r="O728" s="40">
        <f t="shared" si="199"/>
        <v>50.175438596491226</v>
      </c>
      <c r="P728" s="40">
        <f t="shared" si="222"/>
        <v>3808.3157894736842</v>
      </c>
      <c r="Q728" s="1">
        <v>11</v>
      </c>
      <c r="R728" s="1">
        <v>4</v>
      </c>
      <c r="S728" s="2">
        <v>2600</v>
      </c>
      <c r="T728" s="3">
        <f t="shared" si="200"/>
        <v>866.66666666666663</v>
      </c>
      <c r="U728" s="7">
        <v>0.20419999999999999</v>
      </c>
      <c r="V728" s="7">
        <f t="shared" si="223"/>
        <v>3.2749326455999997E-2</v>
      </c>
      <c r="W728" s="7">
        <f t="shared" si="201"/>
        <v>1.6693636134473333E-2</v>
      </c>
      <c r="X728" s="40">
        <f t="shared" si="202"/>
        <v>1081.2059482292843</v>
      </c>
      <c r="Y728" s="1">
        <v>0</v>
      </c>
      <c r="Z728" s="1">
        <v>78</v>
      </c>
      <c r="AA728" s="2">
        <v>67</v>
      </c>
      <c r="AB728" s="6">
        <f t="shared" si="203"/>
        <v>0.6511988748177826</v>
      </c>
      <c r="AC728" s="2">
        <v>347.36</v>
      </c>
      <c r="AD728" s="40">
        <f t="shared" si="204"/>
        <v>3367.0033670033663</v>
      </c>
      <c r="AE728" s="1">
        <f t="shared" si="205"/>
        <v>2.4950099800399199</v>
      </c>
      <c r="AF728" s="2">
        <f t="shared" si="206"/>
        <v>201</v>
      </c>
      <c r="AG728" s="9">
        <f t="shared" si="207"/>
        <v>501.49700598802389</v>
      </c>
      <c r="AH728" s="12">
        <f t="shared" si="208"/>
        <v>3.0527426683518016E-3</v>
      </c>
      <c r="AI728" s="12">
        <f t="shared" si="225"/>
        <v>120625.95939963404</v>
      </c>
      <c r="AJ728" s="42">
        <f t="shared" si="226"/>
        <v>-51.318071694989996</v>
      </c>
      <c r="AK728" s="11">
        <v>0</v>
      </c>
      <c r="AL728" s="9">
        <f t="shared" si="227"/>
        <v>-1080.8862955444813</v>
      </c>
      <c r="AM728" s="11">
        <f t="shared" si="209"/>
        <v>0</v>
      </c>
      <c r="AN728" s="9">
        <f t="shared" si="210"/>
        <v>49.613587524359012</v>
      </c>
      <c r="AO728" s="9"/>
      <c r="AP728" s="9">
        <f t="shared" si="228"/>
        <v>51.318817234013927</v>
      </c>
      <c r="AQ728" s="47">
        <f t="shared" si="229"/>
        <v>49.605129084118985</v>
      </c>
      <c r="AR728" s="15">
        <f t="shared" si="211"/>
        <v>0</v>
      </c>
      <c r="AS728" s="49"/>
      <c r="AT728" s="12">
        <f t="shared" si="212"/>
        <v>-1.5849784702918887E-3</v>
      </c>
      <c r="AU728" s="9">
        <f t="shared" si="213"/>
        <v>47.89989937446407</v>
      </c>
      <c r="AV728" s="9">
        <f t="shared" si="230"/>
        <v>46.194669664809155</v>
      </c>
      <c r="AW728" s="9">
        <f t="shared" si="231"/>
        <v>49.605129084118992</v>
      </c>
      <c r="AX728" s="16">
        <f t="shared" si="214"/>
        <v>47.89989937446407</v>
      </c>
      <c r="AY728" s="44">
        <f t="shared" si="232"/>
        <v>-1.5771553166606315E-3</v>
      </c>
      <c r="AZ728" s="49"/>
      <c r="BA728" s="12">
        <f t="shared" si="215"/>
        <v>-1.5849784702918954E-3</v>
      </c>
      <c r="BB728" s="9">
        <f t="shared" si="216"/>
        <v>66.524977921866991</v>
      </c>
      <c r="BC728" s="9">
        <f t="shared" si="233"/>
        <v>64.819748212212076</v>
      </c>
      <c r="BD728" s="9">
        <f t="shared" si="234"/>
        <v>68.230207631521907</v>
      </c>
      <c r="BE728" s="16">
        <f t="shared" si="217"/>
        <v>66.524977921866991</v>
      </c>
      <c r="BF728" s="44">
        <f t="shared" si="235"/>
        <v>-1.5771553166606315E-3</v>
      </c>
      <c r="BG728" s="49"/>
      <c r="BH728" s="12">
        <f t="shared" si="218"/>
        <v>-1.5849784702918954E-3</v>
      </c>
      <c r="BI728" s="9">
        <f t="shared" si="219"/>
        <v>67</v>
      </c>
      <c r="BJ728" s="9">
        <f t="shared" si="197"/>
        <v>65.294770290345085</v>
      </c>
      <c r="BK728" s="9"/>
      <c r="BL728" s="47">
        <f t="shared" si="224"/>
        <v>67</v>
      </c>
      <c r="BM728" s="44">
        <f t="shared" si="236"/>
        <v>-1.5771553166606315E-3</v>
      </c>
      <c r="BN728" s="11"/>
      <c r="BO728" s="9"/>
      <c r="BP728" s="11"/>
      <c r="BQ728" s="9"/>
      <c r="BR728" s="43"/>
      <c r="BS728" s="9"/>
      <c r="BT728" s="11"/>
    </row>
    <row r="729" spans="3:72" x14ac:dyDescent="0.2">
      <c r="C729" s="1">
        <v>80</v>
      </c>
      <c r="D729" s="1">
        <v>104.71</v>
      </c>
      <c r="E729" s="1">
        <v>-5103.8999999999996</v>
      </c>
      <c r="F729" s="2">
        <v>78</v>
      </c>
      <c r="G729" s="6">
        <v>3.3000000000000002E-2</v>
      </c>
      <c r="H729" s="2">
        <v>0.42199999999999999</v>
      </c>
      <c r="I729" s="2">
        <v>3500</v>
      </c>
      <c r="J729" s="3">
        <f t="shared" si="220"/>
        <v>58.333333333333336</v>
      </c>
      <c r="K729" s="3">
        <f t="shared" si="221"/>
        <v>366.52</v>
      </c>
      <c r="L729" s="1">
        <v>0.9</v>
      </c>
      <c r="M729" s="1">
        <v>0.76</v>
      </c>
      <c r="N729" s="1">
        <f t="shared" si="198"/>
        <v>0.68400000000000005</v>
      </c>
      <c r="O729" s="40">
        <f t="shared" si="199"/>
        <v>50.175438596491226</v>
      </c>
      <c r="P729" s="40">
        <f t="shared" si="222"/>
        <v>3808.3157894736842</v>
      </c>
      <c r="Q729" s="1">
        <v>11</v>
      </c>
      <c r="R729" s="1">
        <v>4</v>
      </c>
      <c r="S729" s="2">
        <v>2600</v>
      </c>
      <c r="T729" s="3">
        <f t="shared" si="200"/>
        <v>866.66666666666663</v>
      </c>
      <c r="U729" s="7">
        <v>0.20419999999999999</v>
      </c>
      <c r="V729" s="7">
        <f t="shared" si="223"/>
        <v>3.2749326455999997E-2</v>
      </c>
      <c r="W729" s="7">
        <f t="shared" si="201"/>
        <v>1.6693636134473333E-2</v>
      </c>
      <c r="X729" s="40">
        <f t="shared" si="202"/>
        <v>1081.2059482292843</v>
      </c>
      <c r="Y729" s="1">
        <v>0</v>
      </c>
      <c r="Z729" s="1">
        <v>78</v>
      </c>
      <c r="AA729" s="2">
        <v>67</v>
      </c>
      <c r="AB729" s="6">
        <f t="shared" si="203"/>
        <v>0.6511988748177826</v>
      </c>
      <c r="AC729" s="2">
        <v>347.36</v>
      </c>
      <c r="AD729" s="40">
        <f t="shared" si="204"/>
        <v>3367.0033670033663</v>
      </c>
      <c r="AE729" s="1">
        <f t="shared" si="205"/>
        <v>2.4950099800399199</v>
      </c>
      <c r="AF729" s="2">
        <f t="shared" si="206"/>
        <v>202</v>
      </c>
      <c r="AG729" s="9">
        <f t="shared" si="207"/>
        <v>503.99201596806381</v>
      </c>
      <c r="AH729" s="12">
        <f t="shared" si="208"/>
        <v>3.0376759880287791E-3</v>
      </c>
      <c r="AI729" s="12">
        <f t="shared" si="225"/>
        <v>120972.88781294052</v>
      </c>
      <c r="AJ729" s="42">
        <f t="shared" si="226"/>
        <v>-51.301245447953796</v>
      </c>
      <c r="AK729" s="11">
        <v>0</v>
      </c>
      <c r="AL729" s="9">
        <f t="shared" si="227"/>
        <v>-1080.8878731765778</v>
      </c>
      <c r="AM729" s="11">
        <f t="shared" si="209"/>
        <v>0</v>
      </c>
      <c r="AN729" s="9">
        <f t="shared" si="210"/>
        <v>49.605129084118985</v>
      </c>
      <c r="AO729" s="9"/>
      <c r="AP729" s="9">
        <f t="shared" si="228"/>
        <v>51.301983645986454</v>
      </c>
      <c r="AQ729" s="47">
        <f t="shared" si="229"/>
        <v>49.596753936331538</v>
      </c>
      <c r="AR729" s="15">
        <f t="shared" si="211"/>
        <v>0</v>
      </c>
      <c r="AS729" s="49"/>
      <c r="AT729" s="12">
        <f t="shared" si="212"/>
        <v>-1.5771553166606315E-3</v>
      </c>
      <c r="AU729" s="9">
        <f t="shared" si="213"/>
        <v>47.89989937446407</v>
      </c>
      <c r="AV729" s="9">
        <f t="shared" si="230"/>
        <v>46.203044812596602</v>
      </c>
      <c r="AW729" s="9">
        <f t="shared" si="231"/>
        <v>49.596753936331538</v>
      </c>
      <c r="AX729" s="16">
        <f t="shared" si="214"/>
        <v>47.89989937446407</v>
      </c>
      <c r="AY729" s="44">
        <f t="shared" si="232"/>
        <v>-1.5694091996501182E-3</v>
      </c>
      <c r="AZ729" s="49"/>
      <c r="BA729" s="12">
        <f t="shared" si="215"/>
        <v>-1.5771553166606315E-3</v>
      </c>
      <c r="BB729" s="9">
        <f t="shared" si="216"/>
        <v>66.524977921866991</v>
      </c>
      <c r="BC729" s="9">
        <f t="shared" si="233"/>
        <v>64.828123359999523</v>
      </c>
      <c r="BD729" s="9">
        <f t="shared" si="234"/>
        <v>68.22183248373446</v>
      </c>
      <c r="BE729" s="16">
        <f t="shared" si="217"/>
        <v>66.524977921866991</v>
      </c>
      <c r="BF729" s="44">
        <f t="shared" si="235"/>
        <v>-1.5694091996501182E-3</v>
      </c>
      <c r="BG729" s="49"/>
      <c r="BH729" s="12">
        <f t="shared" si="218"/>
        <v>-1.5771553166606315E-3</v>
      </c>
      <c r="BI729" s="9">
        <f t="shared" si="219"/>
        <v>67</v>
      </c>
      <c r="BJ729" s="9">
        <f t="shared" si="197"/>
        <v>65.303145438132532</v>
      </c>
      <c r="BK729" s="9"/>
      <c r="BL729" s="47">
        <f t="shared" si="224"/>
        <v>67</v>
      </c>
      <c r="BM729" s="44">
        <f t="shared" si="236"/>
        <v>-1.5694091996501182E-3</v>
      </c>
      <c r="BN729" s="11"/>
      <c r="BO729" s="9"/>
      <c r="BP729" s="11"/>
      <c r="BQ729" s="9"/>
      <c r="BR729" s="43"/>
      <c r="BS729" s="9"/>
      <c r="BT729" s="11"/>
    </row>
    <row r="730" spans="3:72" x14ac:dyDescent="0.2">
      <c r="C730" s="1">
        <v>80</v>
      </c>
      <c r="D730" s="1">
        <v>104.71</v>
      </c>
      <c r="E730" s="1">
        <v>-5103.8999999999996</v>
      </c>
      <c r="F730" s="2">
        <v>78</v>
      </c>
      <c r="G730" s="6">
        <v>3.3000000000000002E-2</v>
      </c>
      <c r="H730" s="2">
        <v>0.42199999999999999</v>
      </c>
      <c r="I730" s="2">
        <v>3500</v>
      </c>
      <c r="J730" s="3">
        <f t="shared" si="220"/>
        <v>58.333333333333336</v>
      </c>
      <c r="K730" s="3">
        <f t="shared" si="221"/>
        <v>366.52</v>
      </c>
      <c r="L730" s="1">
        <v>0.9</v>
      </c>
      <c r="M730" s="1">
        <v>0.76</v>
      </c>
      <c r="N730" s="1">
        <f t="shared" si="198"/>
        <v>0.68400000000000005</v>
      </c>
      <c r="O730" s="40">
        <f t="shared" si="199"/>
        <v>50.175438596491226</v>
      </c>
      <c r="P730" s="40">
        <f t="shared" si="222"/>
        <v>3808.3157894736842</v>
      </c>
      <c r="Q730" s="1">
        <v>11</v>
      </c>
      <c r="R730" s="1">
        <v>4</v>
      </c>
      <c r="S730" s="2">
        <v>2600</v>
      </c>
      <c r="T730" s="3">
        <f t="shared" si="200"/>
        <v>866.66666666666663</v>
      </c>
      <c r="U730" s="7">
        <v>0.20419999999999999</v>
      </c>
      <c r="V730" s="7">
        <f t="shared" si="223"/>
        <v>3.2749326455999997E-2</v>
      </c>
      <c r="W730" s="7">
        <f t="shared" si="201"/>
        <v>1.6693636134473333E-2</v>
      </c>
      <c r="X730" s="40">
        <f t="shared" si="202"/>
        <v>1081.2059482292843</v>
      </c>
      <c r="Y730" s="1">
        <v>0</v>
      </c>
      <c r="Z730" s="1">
        <v>78</v>
      </c>
      <c r="AA730" s="2">
        <v>67</v>
      </c>
      <c r="AB730" s="6">
        <f t="shared" si="203"/>
        <v>0.6511988748177826</v>
      </c>
      <c r="AC730" s="2">
        <v>347.36</v>
      </c>
      <c r="AD730" s="40">
        <f t="shared" si="204"/>
        <v>3367.0033670033663</v>
      </c>
      <c r="AE730" s="1">
        <f t="shared" si="205"/>
        <v>2.4950099800399199</v>
      </c>
      <c r="AF730" s="2">
        <f t="shared" si="206"/>
        <v>203</v>
      </c>
      <c r="AG730" s="9">
        <f t="shared" si="207"/>
        <v>506.48702594810374</v>
      </c>
      <c r="AH730" s="12">
        <f t="shared" si="208"/>
        <v>3.0227572992072849E-3</v>
      </c>
      <c r="AI730" s="12">
        <f t="shared" si="225"/>
        <v>121316.4090388047</v>
      </c>
      <c r="AJ730" s="42">
        <f t="shared" si="226"/>
        <v>-51.284584451661296</v>
      </c>
      <c r="AK730" s="11">
        <v>0</v>
      </c>
      <c r="AL730" s="9">
        <f t="shared" si="227"/>
        <v>-1080.8894353124842</v>
      </c>
      <c r="AM730" s="11">
        <f t="shared" si="209"/>
        <v>0</v>
      </c>
      <c r="AN730" s="9">
        <f t="shared" si="210"/>
        <v>49.596753936331538</v>
      </c>
      <c r="AO730" s="9"/>
      <c r="AP730" s="9">
        <f t="shared" si="228"/>
        <v>51.28531541659649</v>
      </c>
      <c r="AQ730" s="47">
        <f t="shared" si="229"/>
        <v>49.588460854729028</v>
      </c>
      <c r="AR730" s="15">
        <f t="shared" si="211"/>
        <v>0</v>
      </c>
      <c r="AS730" s="49"/>
      <c r="AT730" s="12">
        <f t="shared" si="212"/>
        <v>-1.5694091996501182E-3</v>
      </c>
      <c r="AU730" s="9">
        <f t="shared" si="213"/>
        <v>47.89989937446407</v>
      </c>
      <c r="AV730" s="9">
        <f t="shared" si="230"/>
        <v>46.211337894199119</v>
      </c>
      <c r="AW730" s="9">
        <f t="shared" si="231"/>
        <v>49.588460854729021</v>
      </c>
      <c r="AX730" s="16">
        <f t="shared" si="214"/>
        <v>47.89989937446407</v>
      </c>
      <c r="AY730" s="44">
        <f t="shared" si="232"/>
        <v>-1.5617389850937715E-3</v>
      </c>
      <c r="AZ730" s="49"/>
      <c r="BA730" s="12">
        <f t="shared" si="215"/>
        <v>-1.5694091996501182E-3</v>
      </c>
      <c r="BB730" s="9">
        <f t="shared" si="216"/>
        <v>66.524977921866991</v>
      </c>
      <c r="BC730" s="9">
        <f t="shared" si="233"/>
        <v>64.83641644160204</v>
      </c>
      <c r="BD730" s="9">
        <f t="shared" si="234"/>
        <v>68.213539402131943</v>
      </c>
      <c r="BE730" s="16">
        <f t="shared" si="217"/>
        <v>66.524977921866991</v>
      </c>
      <c r="BF730" s="44">
        <f t="shared" si="235"/>
        <v>-1.5617389850937715E-3</v>
      </c>
      <c r="BG730" s="49"/>
      <c r="BH730" s="12">
        <f t="shared" si="218"/>
        <v>-1.5694091996501182E-3</v>
      </c>
      <c r="BI730" s="9">
        <f t="shared" si="219"/>
        <v>67</v>
      </c>
      <c r="BJ730" s="9">
        <f t="shared" si="197"/>
        <v>65.311438519735049</v>
      </c>
      <c r="BK730" s="9"/>
      <c r="BL730" s="47">
        <f t="shared" si="224"/>
        <v>67</v>
      </c>
      <c r="BM730" s="44">
        <f t="shared" si="236"/>
        <v>-1.5617389850937715E-3</v>
      </c>
      <c r="BN730" s="11"/>
      <c r="BO730" s="9"/>
      <c r="BP730" s="11"/>
      <c r="BQ730" s="9"/>
      <c r="BR730" s="43"/>
      <c r="BS730" s="9"/>
      <c r="BT730" s="11"/>
    </row>
    <row r="731" spans="3:72" x14ac:dyDescent="0.2">
      <c r="C731" s="1">
        <v>80</v>
      </c>
      <c r="D731" s="1">
        <v>104.71</v>
      </c>
      <c r="E731" s="1">
        <v>-5103.8999999999996</v>
      </c>
      <c r="F731" s="2">
        <v>78</v>
      </c>
      <c r="G731" s="6">
        <v>3.3000000000000002E-2</v>
      </c>
      <c r="H731" s="2">
        <v>0.42199999999999999</v>
      </c>
      <c r="I731" s="2">
        <v>3500</v>
      </c>
      <c r="J731" s="3">
        <f t="shared" si="220"/>
        <v>58.333333333333336</v>
      </c>
      <c r="K731" s="3">
        <f t="shared" si="221"/>
        <v>366.52</v>
      </c>
      <c r="L731" s="1">
        <v>0.9</v>
      </c>
      <c r="M731" s="1">
        <v>0.76</v>
      </c>
      <c r="N731" s="1">
        <f t="shared" si="198"/>
        <v>0.68400000000000005</v>
      </c>
      <c r="O731" s="40">
        <f t="shared" si="199"/>
        <v>50.175438596491226</v>
      </c>
      <c r="P731" s="40">
        <f t="shared" si="222"/>
        <v>3808.3157894736842</v>
      </c>
      <c r="Q731" s="1">
        <v>11</v>
      </c>
      <c r="R731" s="1">
        <v>4</v>
      </c>
      <c r="S731" s="2">
        <v>2600</v>
      </c>
      <c r="T731" s="3">
        <f t="shared" si="200"/>
        <v>866.66666666666663</v>
      </c>
      <c r="U731" s="7">
        <v>0.20419999999999999</v>
      </c>
      <c r="V731" s="7">
        <f t="shared" si="223"/>
        <v>3.2749326455999997E-2</v>
      </c>
      <c r="W731" s="7">
        <f t="shared" si="201"/>
        <v>1.6693636134473333E-2</v>
      </c>
      <c r="X731" s="40">
        <f t="shared" si="202"/>
        <v>1081.2059482292843</v>
      </c>
      <c r="Y731" s="1">
        <v>0</v>
      </c>
      <c r="Z731" s="1">
        <v>78</v>
      </c>
      <c r="AA731" s="2">
        <v>67</v>
      </c>
      <c r="AB731" s="6">
        <f t="shared" si="203"/>
        <v>0.6511988748177826</v>
      </c>
      <c r="AC731" s="2">
        <v>347.36</v>
      </c>
      <c r="AD731" s="40">
        <f t="shared" si="204"/>
        <v>3367.0033670033663</v>
      </c>
      <c r="AE731" s="1">
        <f t="shared" si="205"/>
        <v>2.4950099800399199</v>
      </c>
      <c r="AF731" s="2">
        <f t="shared" si="206"/>
        <v>204</v>
      </c>
      <c r="AG731" s="9">
        <f t="shared" si="207"/>
        <v>508.98203592814366</v>
      </c>
      <c r="AH731" s="12">
        <f t="shared" si="208"/>
        <v>3.0079844320881218E-3</v>
      </c>
      <c r="AI731" s="12">
        <f t="shared" si="225"/>
        <v>121656.57310563547</v>
      </c>
      <c r="AJ731" s="42">
        <f t="shared" si="226"/>
        <v>-51.268086279664253</v>
      </c>
      <c r="AK731" s="11">
        <v>0</v>
      </c>
      <c r="AL731" s="9">
        <f t="shared" si="227"/>
        <v>-1080.8909821794005</v>
      </c>
      <c r="AM731" s="11">
        <f t="shared" si="209"/>
        <v>0</v>
      </c>
      <c r="AN731" s="9">
        <f t="shared" si="210"/>
        <v>49.588460854729028</v>
      </c>
      <c r="AO731" s="9"/>
      <c r="AP731" s="9">
        <f t="shared" si="228"/>
        <v>51.26881011729175</v>
      </c>
      <c r="AQ731" s="47">
        <f t="shared" si="229"/>
        <v>49.580248637026791</v>
      </c>
      <c r="AR731" s="15">
        <f t="shared" si="211"/>
        <v>0</v>
      </c>
      <c r="AS731" s="49"/>
      <c r="AT731" s="12">
        <f t="shared" si="212"/>
        <v>-1.5617389850937715E-3</v>
      </c>
      <c r="AU731" s="9">
        <f t="shared" si="213"/>
        <v>47.89989937446407</v>
      </c>
      <c r="AV731" s="9">
        <f t="shared" si="230"/>
        <v>46.219550111901349</v>
      </c>
      <c r="AW731" s="9">
        <f t="shared" si="231"/>
        <v>49.580248637026791</v>
      </c>
      <c r="AX731" s="16">
        <f t="shared" si="214"/>
        <v>47.89989937446407</v>
      </c>
      <c r="AY731" s="44">
        <f t="shared" si="232"/>
        <v>-1.5541435610067331E-3</v>
      </c>
      <c r="AZ731" s="49"/>
      <c r="BA731" s="12">
        <f t="shared" si="215"/>
        <v>-1.5617389850937715E-3</v>
      </c>
      <c r="BB731" s="9">
        <f t="shared" si="216"/>
        <v>66.524977921866991</v>
      </c>
      <c r="BC731" s="9">
        <f t="shared" si="233"/>
        <v>64.844628659304263</v>
      </c>
      <c r="BD731" s="9">
        <f t="shared" si="234"/>
        <v>68.20532718442972</v>
      </c>
      <c r="BE731" s="16">
        <f t="shared" si="217"/>
        <v>66.524977921866991</v>
      </c>
      <c r="BF731" s="44">
        <f t="shared" si="235"/>
        <v>-1.5541435610067396E-3</v>
      </c>
      <c r="BG731" s="49"/>
      <c r="BH731" s="12">
        <f t="shared" si="218"/>
        <v>-1.5617389850937715E-3</v>
      </c>
      <c r="BI731" s="9">
        <f t="shared" si="219"/>
        <v>67</v>
      </c>
      <c r="BJ731" s="9">
        <f t="shared" si="197"/>
        <v>65.319650737437271</v>
      </c>
      <c r="BK731" s="9"/>
      <c r="BL731" s="47">
        <f t="shared" si="224"/>
        <v>67</v>
      </c>
      <c r="BM731" s="44">
        <f t="shared" si="236"/>
        <v>-1.5541435610067396E-3</v>
      </c>
      <c r="BN731" s="11"/>
      <c r="BO731" s="9"/>
      <c r="BP731" s="11"/>
      <c r="BQ731" s="9"/>
      <c r="BR731" s="43"/>
      <c r="BS731" s="9"/>
      <c r="BT731" s="11"/>
    </row>
    <row r="732" spans="3:72" x14ac:dyDescent="0.2">
      <c r="C732" s="1">
        <v>80</v>
      </c>
      <c r="D732" s="1">
        <v>104.71</v>
      </c>
      <c r="E732" s="1">
        <v>-5103.8999999999996</v>
      </c>
      <c r="F732" s="2">
        <v>78</v>
      </c>
      <c r="G732" s="6">
        <v>3.3000000000000002E-2</v>
      </c>
      <c r="H732" s="2">
        <v>0.42199999999999999</v>
      </c>
      <c r="I732" s="2">
        <v>3500</v>
      </c>
      <c r="J732" s="3">
        <f t="shared" si="220"/>
        <v>58.333333333333336</v>
      </c>
      <c r="K732" s="3">
        <f t="shared" si="221"/>
        <v>366.52</v>
      </c>
      <c r="L732" s="1">
        <v>0.9</v>
      </c>
      <c r="M732" s="1">
        <v>0.76</v>
      </c>
      <c r="N732" s="1">
        <f t="shared" si="198"/>
        <v>0.68400000000000005</v>
      </c>
      <c r="O732" s="40">
        <f t="shared" si="199"/>
        <v>50.175438596491226</v>
      </c>
      <c r="P732" s="40">
        <f t="shared" si="222"/>
        <v>3808.3157894736842</v>
      </c>
      <c r="Q732" s="1">
        <v>11</v>
      </c>
      <c r="R732" s="1">
        <v>4</v>
      </c>
      <c r="S732" s="2">
        <v>2600</v>
      </c>
      <c r="T732" s="3">
        <f t="shared" si="200"/>
        <v>866.66666666666663</v>
      </c>
      <c r="U732" s="7">
        <v>0.20419999999999999</v>
      </c>
      <c r="V732" s="7">
        <f t="shared" si="223"/>
        <v>3.2749326455999997E-2</v>
      </c>
      <c r="W732" s="7">
        <f t="shared" si="201"/>
        <v>1.6693636134473333E-2</v>
      </c>
      <c r="X732" s="40">
        <f t="shared" si="202"/>
        <v>1081.2059482292843</v>
      </c>
      <c r="Y732" s="1">
        <v>0</v>
      </c>
      <c r="Z732" s="1">
        <v>78</v>
      </c>
      <c r="AA732" s="2">
        <v>67</v>
      </c>
      <c r="AB732" s="6">
        <f t="shared" si="203"/>
        <v>0.6511988748177826</v>
      </c>
      <c r="AC732" s="2">
        <v>347.36</v>
      </c>
      <c r="AD732" s="40">
        <f t="shared" si="204"/>
        <v>3367.0033670033663</v>
      </c>
      <c r="AE732" s="1">
        <f t="shared" si="205"/>
        <v>2.4950099800399199</v>
      </c>
      <c r="AF732" s="2">
        <f t="shared" si="206"/>
        <v>205</v>
      </c>
      <c r="AG732" s="9">
        <f t="shared" si="207"/>
        <v>511.47704590818358</v>
      </c>
      <c r="AH732" s="12">
        <f t="shared" si="208"/>
        <v>2.9933552590829071E-3</v>
      </c>
      <c r="AI732" s="12">
        <f t="shared" si="225"/>
        <v>121993.42906599981</v>
      </c>
      <c r="AJ732" s="42">
        <f t="shared" si="226"/>
        <v>-51.251748552845342</v>
      </c>
      <c r="AK732" s="11">
        <v>0</v>
      </c>
      <c r="AL732" s="9">
        <f t="shared" si="227"/>
        <v>-1080.8925140001058</v>
      </c>
      <c r="AM732" s="11">
        <f t="shared" si="209"/>
        <v>0</v>
      </c>
      <c r="AN732" s="9">
        <f t="shared" si="210"/>
        <v>49.580248637026791</v>
      </c>
      <c r="AO732" s="9"/>
      <c r="AP732" s="9">
        <f t="shared" si="228"/>
        <v>51.252465366901909</v>
      </c>
      <c r="AQ732" s="47">
        <f t="shared" si="229"/>
        <v>49.572116104339187</v>
      </c>
      <c r="AR732" s="15">
        <f t="shared" si="211"/>
        <v>0</v>
      </c>
      <c r="AS732" s="49"/>
      <c r="AT732" s="12">
        <f t="shared" si="212"/>
        <v>-1.5541435610067331E-3</v>
      </c>
      <c r="AU732" s="9">
        <f t="shared" si="213"/>
        <v>47.89989937446407</v>
      </c>
      <c r="AV732" s="9">
        <f t="shared" si="230"/>
        <v>46.227682644588953</v>
      </c>
      <c r="AW732" s="9">
        <f t="shared" si="231"/>
        <v>49.572116104339194</v>
      </c>
      <c r="AX732" s="16">
        <f t="shared" si="214"/>
        <v>47.89989937446407</v>
      </c>
      <c r="AY732" s="44">
        <f t="shared" si="232"/>
        <v>-1.5466218370457033E-3</v>
      </c>
      <c r="AZ732" s="49"/>
      <c r="BA732" s="12">
        <f t="shared" si="215"/>
        <v>-1.5541435610067396E-3</v>
      </c>
      <c r="BB732" s="9">
        <f t="shared" si="216"/>
        <v>66.524977921866991</v>
      </c>
      <c r="BC732" s="9">
        <f t="shared" si="233"/>
        <v>64.852761191991874</v>
      </c>
      <c r="BD732" s="9">
        <f t="shared" si="234"/>
        <v>68.197194651742109</v>
      </c>
      <c r="BE732" s="16">
        <f t="shared" si="217"/>
        <v>66.524977921866991</v>
      </c>
      <c r="BF732" s="44">
        <f t="shared" si="235"/>
        <v>-1.5466218370457033E-3</v>
      </c>
      <c r="BG732" s="49"/>
      <c r="BH732" s="12">
        <f t="shared" si="218"/>
        <v>-1.5541435610067396E-3</v>
      </c>
      <c r="BI732" s="9">
        <f t="shared" si="219"/>
        <v>67</v>
      </c>
      <c r="BJ732" s="9">
        <f t="shared" si="197"/>
        <v>65.327783270124883</v>
      </c>
      <c r="BK732" s="9"/>
      <c r="BL732" s="47">
        <f t="shared" si="224"/>
        <v>67</v>
      </c>
      <c r="BM732" s="44">
        <f t="shared" si="236"/>
        <v>-1.5466218370457033E-3</v>
      </c>
      <c r="BN732" s="11"/>
      <c r="BO732" s="9"/>
      <c r="BP732" s="11"/>
      <c r="BQ732" s="9"/>
      <c r="BR732" s="43"/>
      <c r="BS732" s="9"/>
      <c r="BT732" s="11"/>
    </row>
    <row r="733" spans="3:72" x14ac:dyDescent="0.2">
      <c r="C733" s="1">
        <v>80</v>
      </c>
      <c r="D733" s="1">
        <v>104.71</v>
      </c>
      <c r="E733" s="1">
        <v>-5103.8999999999996</v>
      </c>
      <c r="F733" s="2">
        <v>78</v>
      </c>
      <c r="G733" s="6">
        <v>3.3000000000000002E-2</v>
      </c>
      <c r="H733" s="2">
        <v>0.42199999999999999</v>
      </c>
      <c r="I733" s="2">
        <v>3500</v>
      </c>
      <c r="J733" s="3">
        <f t="shared" si="220"/>
        <v>58.333333333333336</v>
      </c>
      <c r="K733" s="3">
        <f t="shared" si="221"/>
        <v>366.52</v>
      </c>
      <c r="L733" s="1">
        <v>0.9</v>
      </c>
      <c r="M733" s="1">
        <v>0.76</v>
      </c>
      <c r="N733" s="1">
        <f t="shared" si="198"/>
        <v>0.68400000000000005</v>
      </c>
      <c r="O733" s="40">
        <f t="shared" si="199"/>
        <v>50.175438596491226</v>
      </c>
      <c r="P733" s="40">
        <f t="shared" si="222"/>
        <v>3808.3157894736842</v>
      </c>
      <c r="Q733" s="1">
        <v>11</v>
      </c>
      <c r="R733" s="1">
        <v>4</v>
      </c>
      <c r="S733" s="2">
        <v>2600</v>
      </c>
      <c r="T733" s="3">
        <f t="shared" si="200"/>
        <v>866.66666666666663</v>
      </c>
      <c r="U733" s="7">
        <v>0.20419999999999999</v>
      </c>
      <c r="V733" s="7">
        <f t="shared" si="223"/>
        <v>3.2749326455999997E-2</v>
      </c>
      <c r="W733" s="7">
        <f t="shared" si="201"/>
        <v>1.6693636134473333E-2</v>
      </c>
      <c r="X733" s="40">
        <f t="shared" si="202"/>
        <v>1081.2059482292843</v>
      </c>
      <c r="Y733" s="1">
        <v>0</v>
      </c>
      <c r="Z733" s="1">
        <v>78</v>
      </c>
      <c r="AA733" s="2">
        <v>67</v>
      </c>
      <c r="AB733" s="6">
        <f t="shared" si="203"/>
        <v>0.6511988748177826</v>
      </c>
      <c r="AC733" s="2">
        <v>347.36</v>
      </c>
      <c r="AD733" s="40">
        <f t="shared" si="204"/>
        <v>3367.0033670033663</v>
      </c>
      <c r="AE733" s="1">
        <f t="shared" si="205"/>
        <v>2.4950099800399199</v>
      </c>
      <c r="AF733" s="2">
        <f t="shared" si="206"/>
        <v>206</v>
      </c>
      <c r="AG733" s="9">
        <f t="shared" si="207"/>
        <v>513.97205588822351</v>
      </c>
      <c r="AH733" s="12">
        <f t="shared" si="208"/>
        <v>2.9788676937925885E-3</v>
      </c>
      <c r="AI733" s="12">
        <f t="shared" si="225"/>
        <v>122327.02502032509</v>
      </c>
      <c r="AJ733" s="42">
        <f t="shared" si="226"/>
        <v>-51.235568938268642</v>
      </c>
      <c r="AK733" s="11">
        <v>0</v>
      </c>
      <c r="AL733" s="9">
        <f t="shared" si="227"/>
        <v>-1080.8940309930674</v>
      </c>
      <c r="AM733" s="11">
        <f t="shared" si="209"/>
        <v>0</v>
      </c>
      <c r="AN733" s="9">
        <f t="shared" si="210"/>
        <v>49.572116104339187</v>
      </c>
      <c r="AO733" s="9"/>
      <c r="AP733" s="9">
        <f t="shared" si="228"/>
        <v>51.236278830487613</v>
      </c>
      <c r="AQ733" s="47">
        <f t="shared" si="229"/>
        <v>49.564062100612496</v>
      </c>
      <c r="AR733" s="15">
        <f t="shared" si="211"/>
        <v>0</v>
      </c>
      <c r="AS733" s="49"/>
      <c r="AT733" s="12">
        <f t="shared" si="212"/>
        <v>-1.5466218370457033E-3</v>
      </c>
      <c r="AU733" s="9">
        <f t="shared" si="213"/>
        <v>47.89989937446407</v>
      </c>
      <c r="AV733" s="9">
        <f t="shared" si="230"/>
        <v>46.235736648315644</v>
      </c>
      <c r="AW733" s="9">
        <f t="shared" si="231"/>
        <v>49.564062100612496</v>
      </c>
      <c r="AX733" s="16">
        <f t="shared" si="214"/>
        <v>47.89989937446407</v>
      </c>
      <c r="AY733" s="44">
        <f t="shared" si="232"/>
        <v>-1.5391727439844954E-3</v>
      </c>
      <c r="AZ733" s="49"/>
      <c r="BA733" s="12">
        <f t="shared" si="215"/>
        <v>-1.5466218370457033E-3</v>
      </c>
      <c r="BB733" s="9">
        <f t="shared" si="216"/>
        <v>66.524977921866991</v>
      </c>
      <c r="BC733" s="9">
        <f t="shared" si="233"/>
        <v>64.860815195718558</v>
      </c>
      <c r="BD733" s="9">
        <f t="shared" si="234"/>
        <v>68.189140648015425</v>
      </c>
      <c r="BE733" s="16">
        <f t="shared" si="217"/>
        <v>66.524977921866991</v>
      </c>
      <c r="BF733" s="44">
        <f t="shared" si="235"/>
        <v>-1.5391727439845022E-3</v>
      </c>
      <c r="BG733" s="49"/>
      <c r="BH733" s="12">
        <f t="shared" si="218"/>
        <v>-1.5466218370457033E-3</v>
      </c>
      <c r="BI733" s="9">
        <f t="shared" si="219"/>
        <v>67</v>
      </c>
      <c r="BJ733" s="9">
        <f t="shared" si="197"/>
        <v>65.335837273851567</v>
      </c>
      <c r="BK733" s="9"/>
      <c r="BL733" s="47">
        <f t="shared" si="224"/>
        <v>67</v>
      </c>
      <c r="BM733" s="44">
        <f t="shared" si="236"/>
        <v>-1.5391727439845022E-3</v>
      </c>
      <c r="BN733" s="11"/>
      <c r="BO733" s="9"/>
      <c r="BP733" s="11"/>
      <c r="BQ733" s="9"/>
      <c r="BR733" s="43"/>
      <c r="BS733" s="9"/>
      <c r="BT733" s="11"/>
    </row>
    <row r="734" spans="3:72" x14ac:dyDescent="0.2">
      <c r="C734" s="1">
        <v>80</v>
      </c>
      <c r="D734" s="1">
        <v>104.71</v>
      </c>
      <c r="E734" s="1">
        <v>-5103.8999999999996</v>
      </c>
      <c r="F734" s="2">
        <v>78</v>
      </c>
      <c r="G734" s="6">
        <v>3.3000000000000002E-2</v>
      </c>
      <c r="H734" s="2">
        <v>0.42199999999999999</v>
      </c>
      <c r="I734" s="2">
        <v>3500</v>
      </c>
      <c r="J734" s="3">
        <f t="shared" si="220"/>
        <v>58.333333333333336</v>
      </c>
      <c r="K734" s="3">
        <f t="shared" si="221"/>
        <v>366.52</v>
      </c>
      <c r="L734" s="1">
        <v>0.9</v>
      </c>
      <c r="M734" s="1">
        <v>0.76</v>
      </c>
      <c r="N734" s="1">
        <f t="shared" si="198"/>
        <v>0.68400000000000005</v>
      </c>
      <c r="O734" s="40">
        <f t="shared" si="199"/>
        <v>50.175438596491226</v>
      </c>
      <c r="P734" s="40">
        <f t="shared" si="222"/>
        <v>3808.3157894736842</v>
      </c>
      <c r="Q734" s="1">
        <v>11</v>
      </c>
      <c r="R734" s="1">
        <v>4</v>
      </c>
      <c r="S734" s="2">
        <v>2600</v>
      </c>
      <c r="T734" s="3">
        <f t="shared" si="200"/>
        <v>866.66666666666663</v>
      </c>
      <c r="U734" s="7">
        <v>0.20419999999999999</v>
      </c>
      <c r="V734" s="7">
        <f t="shared" si="223"/>
        <v>3.2749326455999997E-2</v>
      </c>
      <c r="W734" s="7">
        <f t="shared" si="201"/>
        <v>1.6693636134473333E-2</v>
      </c>
      <c r="X734" s="40">
        <f t="shared" si="202"/>
        <v>1081.2059482292843</v>
      </c>
      <c r="Y734" s="1">
        <v>0</v>
      </c>
      <c r="Z734" s="1">
        <v>78</v>
      </c>
      <c r="AA734" s="2">
        <v>67</v>
      </c>
      <c r="AB734" s="6">
        <f t="shared" si="203"/>
        <v>0.6511988748177826</v>
      </c>
      <c r="AC734" s="2">
        <v>347.36</v>
      </c>
      <c r="AD734" s="40">
        <f t="shared" si="204"/>
        <v>3367.0033670033663</v>
      </c>
      <c r="AE734" s="1">
        <f t="shared" si="205"/>
        <v>2.4950099800399199</v>
      </c>
      <c r="AF734" s="2">
        <f t="shared" si="206"/>
        <v>207</v>
      </c>
      <c r="AG734" s="9">
        <f t="shared" si="207"/>
        <v>516.46706586826338</v>
      </c>
      <c r="AH734" s="12">
        <f t="shared" si="208"/>
        <v>2.9645196900154854E-3</v>
      </c>
      <c r="AI734" s="12">
        <f t="shared" si="225"/>
        <v>122657.40813991078</v>
      </c>
      <c r="AJ734" s="42">
        <f t="shared" si="226"/>
        <v>-51.219545148063396</v>
      </c>
      <c r="AK734" s="11">
        <v>0</v>
      </c>
      <c r="AL734" s="9">
        <f t="shared" si="227"/>
        <v>-1080.8955333725428</v>
      </c>
      <c r="AM734" s="11">
        <f t="shared" si="209"/>
        <v>0</v>
      </c>
      <c r="AN734" s="9">
        <f t="shared" si="210"/>
        <v>49.564062100612496</v>
      </c>
      <c r="AO734" s="9"/>
      <c r="AP734" s="9">
        <f t="shared" si="228"/>
        <v>51.220248218222793</v>
      </c>
      <c r="AQ734" s="47">
        <f t="shared" si="229"/>
        <v>49.556085492074367</v>
      </c>
      <c r="AR734" s="15">
        <f t="shared" si="211"/>
        <v>0</v>
      </c>
      <c r="AS734" s="49"/>
      <c r="AT734" s="12">
        <f t="shared" si="212"/>
        <v>-1.5391727439844954E-3</v>
      </c>
      <c r="AU734" s="9">
        <f t="shared" si="213"/>
        <v>47.89989937446407</v>
      </c>
      <c r="AV734" s="9">
        <f t="shared" si="230"/>
        <v>46.243713256853773</v>
      </c>
      <c r="AW734" s="9">
        <f t="shared" si="231"/>
        <v>49.556085492074374</v>
      </c>
      <c r="AX734" s="16">
        <f t="shared" si="214"/>
        <v>47.89989937446407</v>
      </c>
      <c r="AY734" s="44">
        <f t="shared" si="232"/>
        <v>-1.5317952332048028E-3</v>
      </c>
      <c r="AZ734" s="49"/>
      <c r="BA734" s="12">
        <f t="shared" si="215"/>
        <v>-1.5391727439845022E-3</v>
      </c>
      <c r="BB734" s="9">
        <f t="shared" si="216"/>
        <v>66.524977921866991</v>
      </c>
      <c r="BC734" s="9">
        <f t="shared" si="233"/>
        <v>64.868791804256688</v>
      </c>
      <c r="BD734" s="9">
        <f t="shared" si="234"/>
        <v>68.181164039477295</v>
      </c>
      <c r="BE734" s="16">
        <f t="shared" si="217"/>
        <v>66.524977921866991</v>
      </c>
      <c r="BF734" s="44">
        <f t="shared" si="235"/>
        <v>-1.5317952332048095E-3</v>
      </c>
      <c r="BG734" s="49"/>
      <c r="BH734" s="12">
        <f t="shared" si="218"/>
        <v>-1.5391727439845022E-3</v>
      </c>
      <c r="BI734" s="9">
        <f t="shared" si="219"/>
        <v>67</v>
      </c>
      <c r="BJ734" s="9">
        <f t="shared" si="197"/>
        <v>65.343813882389696</v>
      </c>
      <c r="BK734" s="9"/>
      <c r="BL734" s="47">
        <f t="shared" si="224"/>
        <v>67</v>
      </c>
      <c r="BM734" s="44">
        <f t="shared" si="236"/>
        <v>-1.5317952332048095E-3</v>
      </c>
      <c r="BN734" s="11"/>
      <c r="BO734" s="9"/>
      <c r="BP734" s="11"/>
      <c r="BQ734" s="9"/>
      <c r="BR734" s="43"/>
      <c r="BS734" s="9"/>
      <c r="BT734" s="11"/>
    </row>
    <row r="735" spans="3:72" x14ac:dyDescent="0.2">
      <c r="C735" s="1">
        <v>80</v>
      </c>
      <c r="D735" s="1">
        <v>104.71</v>
      </c>
      <c r="E735" s="1">
        <v>-5103.8999999999996</v>
      </c>
      <c r="F735" s="2">
        <v>78</v>
      </c>
      <c r="G735" s="6">
        <v>3.3000000000000002E-2</v>
      </c>
      <c r="H735" s="2">
        <v>0.42199999999999999</v>
      </c>
      <c r="I735" s="2">
        <v>3500</v>
      </c>
      <c r="J735" s="3">
        <f t="shared" si="220"/>
        <v>58.333333333333336</v>
      </c>
      <c r="K735" s="3">
        <f t="shared" si="221"/>
        <v>366.52</v>
      </c>
      <c r="L735" s="1">
        <v>0.9</v>
      </c>
      <c r="M735" s="1">
        <v>0.76</v>
      </c>
      <c r="N735" s="1">
        <f t="shared" si="198"/>
        <v>0.68400000000000005</v>
      </c>
      <c r="O735" s="40">
        <f t="shared" si="199"/>
        <v>50.175438596491226</v>
      </c>
      <c r="P735" s="40">
        <f t="shared" si="222"/>
        <v>3808.3157894736842</v>
      </c>
      <c r="Q735" s="1">
        <v>11</v>
      </c>
      <c r="R735" s="1">
        <v>4</v>
      </c>
      <c r="S735" s="2">
        <v>2600</v>
      </c>
      <c r="T735" s="3">
        <f t="shared" si="200"/>
        <v>866.66666666666663</v>
      </c>
      <c r="U735" s="7">
        <v>0.20419999999999999</v>
      </c>
      <c r="V735" s="7">
        <f t="shared" si="223"/>
        <v>3.2749326455999997E-2</v>
      </c>
      <c r="W735" s="7">
        <f t="shared" si="201"/>
        <v>1.6693636134473333E-2</v>
      </c>
      <c r="X735" s="40">
        <f t="shared" si="202"/>
        <v>1081.2059482292843</v>
      </c>
      <c r="Y735" s="1">
        <v>0</v>
      </c>
      <c r="Z735" s="1">
        <v>78</v>
      </c>
      <c r="AA735" s="2">
        <v>67</v>
      </c>
      <c r="AB735" s="6">
        <f t="shared" si="203"/>
        <v>0.6511988748177826</v>
      </c>
      <c r="AC735" s="2">
        <v>347.36</v>
      </c>
      <c r="AD735" s="40">
        <f t="shared" si="204"/>
        <v>3367.0033670033663</v>
      </c>
      <c r="AE735" s="1">
        <f t="shared" si="205"/>
        <v>2.4950099800399199</v>
      </c>
      <c r="AF735" s="2">
        <f t="shared" si="206"/>
        <v>208</v>
      </c>
      <c r="AG735" s="9">
        <f t="shared" si="207"/>
        <v>518.96207584830336</v>
      </c>
      <c r="AH735" s="12">
        <f t="shared" si="208"/>
        <v>2.9503092407838524E-3</v>
      </c>
      <c r="AI735" s="12">
        <f t="shared" si="225"/>
        <v>122984.62468927784</v>
      </c>
      <c r="AJ735" s="42">
        <f t="shared" si="226"/>
        <v>-51.203674938340043</v>
      </c>
      <c r="AK735" s="11">
        <v>0</v>
      </c>
      <c r="AL735" s="9">
        <f t="shared" si="227"/>
        <v>-1080.8970213486818</v>
      </c>
      <c r="AM735" s="11">
        <f t="shared" si="209"/>
        <v>0</v>
      </c>
      <c r="AN735" s="9">
        <f t="shared" si="210"/>
        <v>49.556085492074367</v>
      </c>
      <c r="AO735" s="9"/>
      <c r="AP735" s="9">
        <f t="shared" si="228"/>
        <v>51.204371284309346</v>
      </c>
      <c r="AQ735" s="47">
        <f t="shared" si="229"/>
        <v>49.548185166699049</v>
      </c>
      <c r="AR735" s="15">
        <f t="shared" si="211"/>
        <v>0</v>
      </c>
      <c r="AS735" s="49"/>
      <c r="AT735" s="12">
        <f t="shared" si="212"/>
        <v>-1.5317952332048028E-3</v>
      </c>
      <c r="AU735" s="9">
        <f t="shared" si="213"/>
        <v>47.89989937446407</v>
      </c>
      <c r="AV735" s="9">
        <f t="shared" si="230"/>
        <v>46.251613582229091</v>
      </c>
      <c r="AW735" s="9">
        <f t="shared" si="231"/>
        <v>49.548185166699056</v>
      </c>
      <c r="AX735" s="16">
        <f t="shared" si="214"/>
        <v>47.89989937446407</v>
      </c>
      <c r="AY735" s="44">
        <f t="shared" si="232"/>
        <v>-1.5244882762016011E-3</v>
      </c>
      <c r="AZ735" s="49"/>
      <c r="BA735" s="12">
        <f t="shared" si="215"/>
        <v>-1.5317952332048095E-3</v>
      </c>
      <c r="BB735" s="9">
        <f t="shared" si="216"/>
        <v>66.524977921866991</v>
      </c>
      <c r="BC735" s="9">
        <f t="shared" si="233"/>
        <v>64.876692129632005</v>
      </c>
      <c r="BD735" s="9">
        <f t="shared" si="234"/>
        <v>68.173263714101978</v>
      </c>
      <c r="BE735" s="16">
        <f t="shared" si="217"/>
        <v>66.524977921866991</v>
      </c>
      <c r="BF735" s="44">
        <f t="shared" si="235"/>
        <v>-1.5244882762016079E-3</v>
      </c>
      <c r="BG735" s="49"/>
      <c r="BH735" s="12">
        <f t="shared" si="218"/>
        <v>-1.5317952332048095E-3</v>
      </c>
      <c r="BI735" s="9">
        <f t="shared" si="219"/>
        <v>67</v>
      </c>
      <c r="BJ735" s="9">
        <f t="shared" si="197"/>
        <v>65.351714207765013</v>
      </c>
      <c r="BK735" s="9"/>
      <c r="BL735" s="47">
        <f t="shared" si="224"/>
        <v>67</v>
      </c>
      <c r="BM735" s="44">
        <f t="shared" si="236"/>
        <v>-1.5244882762016079E-3</v>
      </c>
      <c r="BN735" s="11"/>
      <c r="BO735" s="9"/>
      <c r="BP735" s="11"/>
      <c r="BQ735" s="9"/>
      <c r="BR735" s="43"/>
      <c r="BS735" s="9"/>
      <c r="BT735" s="11"/>
    </row>
    <row r="736" spans="3:72" x14ac:dyDescent="0.2">
      <c r="C736" s="1">
        <v>80</v>
      </c>
      <c r="D736" s="1">
        <v>104.71</v>
      </c>
      <c r="E736" s="1">
        <v>-5103.8999999999996</v>
      </c>
      <c r="F736" s="2">
        <v>78</v>
      </c>
      <c r="G736" s="6">
        <v>3.3000000000000002E-2</v>
      </c>
      <c r="H736" s="2">
        <v>0.42199999999999999</v>
      </c>
      <c r="I736" s="2">
        <v>3500</v>
      </c>
      <c r="J736" s="3">
        <f t="shared" si="220"/>
        <v>58.333333333333336</v>
      </c>
      <c r="K736" s="3">
        <f t="shared" si="221"/>
        <v>366.52</v>
      </c>
      <c r="L736" s="1">
        <v>0.9</v>
      </c>
      <c r="M736" s="1">
        <v>0.76</v>
      </c>
      <c r="N736" s="1">
        <f t="shared" si="198"/>
        <v>0.68400000000000005</v>
      </c>
      <c r="O736" s="40">
        <f t="shared" si="199"/>
        <v>50.175438596491226</v>
      </c>
      <c r="P736" s="40">
        <f t="shared" si="222"/>
        <v>3808.3157894736842</v>
      </c>
      <c r="Q736" s="1">
        <v>11</v>
      </c>
      <c r="R736" s="1">
        <v>4</v>
      </c>
      <c r="S736" s="2">
        <v>2600</v>
      </c>
      <c r="T736" s="3">
        <f t="shared" si="200"/>
        <v>866.66666666666663</v>
      </c>
      <c r="U736" s="7">
        <v>0.20419999999999999</v>
      </c>
      <c r="V736" s="7">
        <f t="shared" si="223"/>
        <v>3.2749326455999997E-2</v>
      </c>
      <c r="W736" s="7">
        <f t="shared" si="201"/>
        <v>1.6693636134473333E-2</v>
      </c>
      <c r="X736" s="40">
        <f t="shared" si="202"/>
        <v>1081.2059482292843</v>
      </c>
      <c r="Y736" s="1">
        <v>0</v>
      </c>
      <c r="Z736" s="1">
        <v>78</v>
      </c>
      <c r="AA736" s="2">
        <v>67</v>
      </c>
      <c r="AB736" s="6">
        <f t="shared" si="203"/>
        <v>0.6511988748177826</v>
      </c>
      <c r="AC736" s="2">
        <v>347.36</v>
      </c>
      <c r="AD736" s="40">
        <f t="shared" si="204"/>
        <v>3367.0033670033663</v>
      </c>
      <c r="AE736" s="1">
        <f t="shared" si="205"/>
        <v>2.4950099800399199</v>
      </c>
      <c r="AF736" s="2">
        <f t="shared" si="206"/>
        <v>209</v>
      </c>
      <c r="AG736" s="9">
        <f t="shared" si="207"/>
        <v>521.45708582834322</v>
      </c>
      <c r="AH736" s="12">
        <f t="shared" si="208"/>
        <v>2.93623437742803E-3</v>
      </c>
      <c r="AI736" s="12">
        <f t="shared" si="225"/>
        <v>123308.72004787088</v>
      </c>
      <c r="AJ736" s="42">
        <f t="shared" si="226"/>
        <v>-51.187956108137463</v>
      </c>
      <c r="AK736" s="11">
        <v>0</v>
      </c>
      <c r="AL736" s="9">
        <f t="shared" si="227"/>
        <v>-1080.8984951276238</v>
      </c>
      <c r="AM736" s="11">
        <f t="shared" si="209"/>
        <v>0</v>
      </c>
      <c r="AN736" s="9">
        <f t="shared" si="210"/>
        <v>49.548185166699049</v>
      </c>
      <c r="AO736" s="9"/>
      <c r="AP736" s="9">
        <f t="shared" si="228"/>
        <v>51.188645825922997</v>
      </c>
      <c r="AQ736" s="47">
        <f t="shared" si="229"/>
        <v>49.540360033688017</v>
      </c>
      <c r="AR736" s="15">
        <f t="shared" si="211"/>
        <v>0</v>
      </c>
      <c r="AS736" s="49"/>
      <c r="AT736" s="12">
        <f t="shared" si="212"/>
        <v>-1.5244882762016011E-3</v>
      </c>
      <c r="AU736" s="9">
        <f t="shared" si="213"/>
        <v>47.89989937446407</v>
      </c>
      <c r="AV736" s="9">
        <f t="shared" si="230"/>
        <v>46.259438715240123</v>
      </c>
      <c r="AW736" s="9">
        <f t="shared" si="231"/>
        <v>49.540360033688025</v>
      </c>
      <c r="AX736" s="16">
        <f t="shared" si="214"/>
        <v>47.89989937446407</v>
      </c>
      <c r="AY736" s="44">
        <f t="shared" si="232"/>
        <v>-1.5172508641027802E-3</v>
      </c>
      <c r="AZ736" s="49"/>
      <c r="BA736" s="12">
        <f t="shared" si="215"/>
        <v>-1.5244882762016079E-3</v>
      </c>
      <c r="BB736" s="9">
        <f t="shared" si="216"/>
        <v>66.524977921866991</v>
      </c>
      <c r="BC736" s="9">
        <f t="shared" si="233"/>
        <v>64.88451726264303</v>
      </c>
      <c r="BD736" s="9">
        <f t="shared" si="234"/>
        <v>68.165438581090953</v>
      </c>
      <c r="BE736" s="16">
        <f t="shared" si="217"/>
        <v>66.524977921866991</v>
      </c>
      <c r="BF736" s="44">
        <f t="shared" si="235"/>
        <v>-1.5172508641027934E-3</v>
      </c>
      <c r="BG736" s="49"/>
      <c r="BH736" s="12">
        <f t="shared" si="218"/>
        <v>-1.5244882762016079E-3</v>
      </c>
      <c r="BI736" s="9">
        <f t="shared" si="219"/>
        <v>67</v>
      </c>
      <c r="BJ736" s="9">
        <f t="shared" si="197"/>
        <v>65.359539340776038</v>
      </c>
      <c r="BK736" s="9"/>
      <c r="BL736" s="47">
        <f t="shared" si="224"/>
        <v>67</v>
      </c>
      <c r="BM736" s="44">
        <f t="shared" si="236"/>
        <v>-1.5172508641027934E-3</v>
      </c>
      <c r="BN736" s="11"/>
      <c r="BO736" s="9"/>
      <c r="BP736" s="11"/>
      <c r="BQ736" s="9"/>
      <c r="BR736" s="43"/>
      <c r="BS736" s="9"/>
      <c r="BT736" s="11"/>
    </row>
    <row r="737" spans="3:72" x14ac:dyDescent="0.2">
      <c r="C737" s="1">
        <v>80</v>
      </c>
      <c r="D737" s="1">
        <v>104.71</v>
      </c>
      <c r="E737" s="1">
        <v>-5103.8999999999996</v>
      </c>
      <c r="F737" s="2">
        <v>78</v>
      </c>
      <c r="G737" s="6">
        <v>3.3000000000000002E-2</v>
      </c>
      <c r="H737" s="2">
        <v>0.42199999999999999</v>
      </c>
      <c r="I737" s="2">
        <v>3500</v>
      </c>
      <c r="J737" s="3">
        <f t="shared" si="220"/>
        <v>58.333333333333336</v>
      </c>
      <c r="K737" s="3">
        <f t="shared" si="221"/>
        <v>366.52</v>
      </c>
      <c r="L737" s="1">
        <v>0.9</v>
      </c>
      <c r="M737" s="1">
        <v>0.76</v>
      </c>
      <c r="N737" s="1">
        <f t="shared" si="198"/>
        <v>0.68400000000000005</v>
      </c>
      <c r="O737" s="40">
        <f t="shared" si="199"/>
        <v>50.175438596491226</v>
      </c>
      <c r="P737" s="40">
        <f t="shared" si="222"/>
        <v>3808.3157894736842</v>
      </c>
      <c r="Q737" s="1">
        <v>11</v>
      </c>
      <c r="R737" s="1">
        <v>4</v>
      </c>
      <c r="S737" s="2">
        <v>2600</v>
      </c>
      <c r="T737" s="3">
        <f t="shared" si="200"/>
        <v>866.66666666666663</v>
      </c>
      <c r="U737" s="7">
        <v>0.20419999999999999</v>
      </c>
      <c r="V737" s="7">
        <f t="shared" si="223"/>
        <v>3.2749326455999997E-2</v>
      </c>
      <c r="W737" s="7">
        <f t="shared" si="201"/>
        <v>1.6693636134473333E-2</v>
      </c>
      <c r="X737" s="40">
        <f t="shared" si="202"/>
        <v>1081.2059482292843</v>
      </c>
      <c r="Y737" s="1">
        <v>0</v>
      </c>
      <c r="Z737" s="1">
        <v>78</v>
      </c>
      <c r="AA737" s="2">
        <v>67</v>
      </c>
      <c r="AB737" s="6">
        <f t="shared" si="203"/>
        <v>0.6511988748177826</v>
      </c>
      <c r="AC737" s="2">
        <v>347.36</v>
      </c>
      <c r="AD737" s="40">
        <f t="shared" si="204"/>
        <v>3367.0033670033663</v>
      </c>
      <c r="AE737" s="1">
        <f t="shared" si="205"/>
        <v>2.4950099800399199</v>
      </c>
      <c r="AF737" s="2">
        <f t="shared" si="206"/>
        <v>210</v>
      </c>
      <c r="AG737" s="9">
        <f t="shared" si="207"/>
        <v>523.95209580838321</v>
      </c>
      <c r="AH737" s="12">
        <f t="shared" si="208"/>
        <v>2.9222931686672424E-3</v>
      </c>
      <c r="AI737" s="12">
        <f t="shared" si="225"/>
        <v>123629.738731144</v>
      </c>
      <c r="AJ737" s="42">
        <f t="shared" si="226"/>
        <v>-51.172386498400243</v>
      </c>
      <c r="AK737" s="11">
        <v>0</v>
      </c>
      <c r="AL737" s="9">
        <f t="shared" si="227"/>
        <v>-1080.8999549115931</v>
      </c>
      <c r="AM737" s="11">
        <f t="shared" si="209"/>
        <v>0</v>
      </c>
      <c r="AN737" s="9">
        <f t="shared" si="210"/>
        <v>49.540360033688017</v>
      </c>
      <c r="AO737" s="9"/>
      <c r="AP737" s="9">
        <f t="shared" si="228"/>
        <v>51.173069682189336</v>
      </c>
      <c r="AQ737" s="47">
        <f t="shared" si="229"/>
        <v>49.532609022965389</v>
      </c>
      <c r="AR737" s="15">
        <f t="shared" si="211"/>
        <v>0</v>
      </c>
      <c r="AS737" s="49"/>
      <c r="AT737" s="12">
        <f t="shared" si="212"/>
        <v>-1.5172508641027802E-3</v>
      </c>
      <c r="AU737" s="9">
        <f t="shared" si="213"/>
        <v>47.89989937446407</v>
      </c>
      <c r="AV737" s="9">
        <f t="shared" si="230"/>
        <v>46.267189725962751</v>
      </c>
      <c r="AW737" s="9">
        <f t="shared" si="231"/>
        <v>49.532609022965403</v>
      </c>
      <c r="AX737" s="16">
        <f t="shared" si="214"/>
        <v>47.899899374464077</v>
      </c>
      <c r="AY737" s="44">
        <f t="shared" si="232"/>
        <v>-1.5100820072024683E-3</v>
      </c>
      <c r="AZ737" s="49"/>
      <c r="BA737" s="12">
        <f t="shared" si="215"/>
        <v>-1.5172508641027934E-3</v>
      </c>
      <c r="BB737" s="9">
        <f t="shared" si="216"/>
        <v>66.524977921866991</v>
      </c>
      <c r="BC737" s="9">
        <f t="shared" si="233"/>
        <v>64.892268273365659</v>
      </c>
      <c r="BD737" s="9">
        <f t="shared" si="234"/>
        <v>68.157687570368324</v>
      </c>
      <c r="BE737" s="16">
        <f t="shared" si="217"/>
        <v>66.524977921866991</v>
      </c>
      <c r="BF737" s="44">
        <f t="shared" si="235"/>
        <v>-1.5100820072024748E-3</v>
      </c>
      <c r="BG737" s="49"/>
      <c r="BH737" s="12">
        <f t="shared" si="218"/>
        <v>-1.5172508641027934E-3</v>
      </c>
      <c r="BI737" s="9">
        <f t="shared" si="219"/>
        <v>67</v>
      </c>
      <c r="BJ737" s="9">
        <f t="shared" si="197"/>
        <v>65.367290351498667</v>
      </c>
      <c r="BK737" s="9"/>
      <c r="BL737" s="47">
        <f t="shared" si="224"/>
        <v>67</v>
      </c>
      <c r="BM737" s="44">
        <f t="shared" si="236"/>
        <v>-1.5100820072024748E-3</v>
      </c>
      <c r="BN737" s="11"/>
      <c r="BO737" s="9"/>
      <c r="BP737" s="11"/>
      <c r="BQ737" s="9"/>
      <c r="BR737" s="43"/>
      <c r="BS737" s="9"/>
      <c r="BT737" s="11"/>
    </row>
    <row r="738" spans="3:72" x14ac:dyDescent="0.2">
      <c r="C738" s="1">
        <v>80</v>
      </c>
      <c r="D738" s="1">
        <v>104.71</v>
      </c>
      <c r="E738" s="1">
        <v>-5103.8999999999996</v>
      </c>
      <c r="F738" s="2">
        <v>78</v>
      </c>
      <c r="G738" s="6">
        <v>3.3000000000000002E-2</v>
      </c>
      <c r="H738" s="2">
        <v>0.42199999999999999</v>
      </c>
      <c r="I738" s="2">
        <v>3500</v>
      </c>
      <c r="J738" s="3">
        <f t="shared" si="220"/>
        <v>58.333333333333336</v>
      </c>
      <c r="K738" s="3">
        <f t="shared" si="221"/>
        <v>366.52</v>
      </c>
      <c r="L738" s="1">
        <v>0.9</v>
      </c>
      <c r="M738" s="1">
        <v>0.76</v>
      </c>
      <c r="N738" s="1">
        <f t="shared" si="198"/>
        <v>0.68400000000000005</v>
      </c>
      <c r="O738" s="40">
        <f t="shared" si="199"/>
        <v>50.175438596491226</v>
      </c>
      <c r="P738" s="40">
        <f t="shared" si="222"/>
        <v>3808.3157894736842</v>
      </c>
      <c r="Q738" s="1">
        <v>11</v>
      </c>
      <c r="R738" s="1">
        <v>4</v>
      </c>
      <c r="S738" s="2">
        <v>2600</v>
      </c>
      <c r="T738" s="3">
        <f t="shared" si="200"/>
        <v>866.66666666666663</v>
      </c>
      <c r="U738" s="7">
        <v>0.20419999999999999</v>
      </c>
      <c r="V738" s="7">
        <f t="shared" si="223"/>
        <v>3.2749326455999997E-2</v>
      </c>
      <c r="W738" s="7">
        <f t="shared" si="201"/>
        <v>1.6693636134473333E-2</v>
      </c>
      <c r="X738" s="40">
        <f t="shared" si="202"/>
        <v>1081.2059482292843</v>
      </c>
      <c r="Y738" s="1">
        <v>0</v>
      </c>
      <c r="Z738" s="1">
        <v>78</v>
      </c>
      <c r="AA738" s="2">
        <v>67</v>
      </c>
      <c r="AB738" s="6">
        <f t="shared" si="203"/>
        <v>0.6511988748177826</v>
      </c>
      <c r="AC738" s="2">
        <v>347.36</v>
      </c>
      <c r="AD738" s="40">
        <f t="shared" si="204"/>
        <v>3367.0033670033663</v>
      </c>
      <c r="AE738" s="1">
        <f t="shared" si="205"/>
        <v>2.4950099800399199</v>
      </c>
      <c r="AF738" s="2">
        <f t="shared" si="206"/>
        <v>211</v>
      </c>
      <c r="AG738" s="9">
        <f t="shared" si="207"/>
        <v>526.44710578842307</v>
      </c>
      <c r="AH738" s="12">
        <f t="shared" si="208"/>
        <v>2.9084837197261909E-3</v>
      </c>
      <c r="AI738" s="12">
        <f t="shared" si="225"/>
        <v>123947.72441104613</v>
      </c>
      <c r="AJ738" s="42">
        <f t="shared" si="226"/>
        <v>-51.156963990985176</v>
      </c>
      <c r="AK738" s="11">
        <v>0</v>
      </c>
      <c r="AL738" s="9">
        <f t="shared" si="227"/>
        <v>-1080.9014008989918</v>
      </c>
      <c r="AM738" s="11">
        <f t="shared" si="209"/>
        <v>0</v>
      </c>
      <c r="AN738" s="9">
        <f t="shared" si="210"/>
        <v>49.532609022965389</v>
      </c>
      <c r="AO738" s="9"/>
      <c r="AP738" s="9">
        <f t="shared" si="228"/>
        <v>51.157640733189012</v>
      </c>
      <c r="AQ738" s="47">
        <f t="shared" si="229"/>
        <v>49.524931084687701</v>
      </c>
      <c r="AR738" s="15">
        <f t="shared" si="211"/>
        <v>0</v>
      </c>
      <c r="AS738" s="49"/>
      <c r="AT738" s="12">
        <f t="shared" si="212"/>
        <v>-1.5100820072024683E-3</v>
      </c>
      <c r="AU738" s="9">
        <f t="shared" si="213"/>
        <v>47.899899374464077</v>
      </c>
      <c r="AV738" s="9">
        <f t="shared" si="230"/>
        <v>46.274867664240453</v>
      </c>
      <c r="AW738" s="9">
        <f t="shared" si="231"/>
        <v>49.524931084687708</v>
      </c>
      <c r="AX738" s="16">
        <f t="shared" si="214"/>
        <v>47.899899374464084</v>
      </c>
      <c r="AY738" s="44">
        <f t="shared" si="232"/>
        <v>-1.5029807345075955E-3</v>
      </c>
      <c r="AZ738" s="49"/>
      <c r="BA738" s="12">
        <f t="shared" si="215"/>
        <v>-1.5100820072024748E-3</v>
      </c>
      <c r="BB738" s="9">
        <f t="shared" si="216"/>
        <v>66.524977921866991</v>
      </c>
      <c r="BC738" s="9">
        <f t="shared" si="233"/>
        <v>64.899946211643353</v>
      </c>
      <c r="BD738" s="9">
        <f t="shared" si="234"/>
        <v>68.150009632090629</v>
      </c>
      <c r="BE738" s="16">
        <f t="shared" si="217"/>
        <v>66.524977921866991</v>
      </c>
      <c r="BF738" s="44">
        <f t="shared" si="235"/>
        <v>-1.502980734507602E-3</v>
      </c>
      <c r="BG738" s="49"/>
      <c r="BH738" s="12">
        <f t="shared" si="218"/>
        <v>-1.5100820072024748E-3</v>
      </c>
      <c r="BI738" s="9">
        <f t="shared" si="219"/>
        <v>67</v>
      </c>
      <c r="BJ738" s="9">
        <f t="shared" si="197"/>
        <v>65.374968289776362</v>
      </c>
      <c r="BK738" s="9"/>
      <c r="BL738" s="47">
        <f t="shared" si="224"/>
        <v>67</v>
      </c>
      <c r="BM738" s="44">
        <f t="shared" si="236"/>
        <v>-1.502980734507602E-3</v>
      </c>
      <c r="BN738" s="11"/>
      <c r="BO738" s="9"/>
      <c r="BP738" s="11"/>
      <c r="BQ738" s="9"/>
      <c r="BR738" s="43"/>
      <c r="BS738" s="9"/>
      <c r="BT738" s="11"/>
    </row>
    <row r="739" spans="3:72" x14ac:dyDescent="0.2">
      <c r="C739" s="1">
        <v>80</v>
      </c>
      <c r="D739" s="1">
        <v>104.71</v>
      </c>
      <c r="E739" s="1">
        <v>-5103.8999999999996</v>
      </c>
      <c r="F739" s="2">
        <v>78</v>
      </c>
      <c r="G739" s="6">
        <v>3.3000000000000002E-2</v>
      </c>
      <c r="H739" s="2">
        <v>0.42199999999999999</v>
      </c>
      <c r="I739" s="2">
        <v>3500</v>
      </c>
      <c r="J739" s="3">
        <f t="shared" si="220"/>
        <v>58.333333333333336</v>
      </c>
      <c r="K739" s="3">
        <f t="shared" si="221"/>
        <v>366.52</v>
      </c>
      <c r="L739" s="1">
        <v>0.9</v>
      </c>
      <c r="M739" s="1">
        <v>0.76</v>
      </c>
      <c r="N739" s="1">
        <f t="shared" si="198"/>
        <v>0.68400000000000005</v>
      </c>
      <c r="O739" s="40">
        <f t="shared" si="199"/>
        <v>50.175438596491226</v>
      </c>
      <c r="P739" s="40">
        <f t="shared" si="222"/>
        <v>3808.3157894736842</v>
      </c>
      <c r="Q739" s="1">
        <v>11</v>
      </c>
      <c r="R739" s="1">
        <v>4</v>
      </c>
      <c r="S739" s="2">
        <v>2600</v>
      </c>
      <c r="T739" s="3">
        <f t="shared" si="200"/>
        <v>866.66666666666663</v>
      </c>
      <c r="U739" s="7">
        <v>0.20419999999999999</v>
      </c>
      <c r="V739" s="7">
        <f t="shared" si="223"/>
        <v>3.2749326455999997E-2</v>
      </c>
      <c r="W739" s="7">
        <f t="shared" si="201"/>
        <v>1.6693636134473333E-2</v>
      </c>
      <c r="X739" s="40">
        <f t="shared" si="202"/>
        <v>1081.2059482292843</v>
      </c>
      <c r="Y739" s="1">
        <v>0</v>
      </c>
      <c r="Z739" s="1">
        <v>78</v>
      </c>
      <c r="AA739" s="2">
        <v>67</v>
      </c>
      <c r="AB739" s="6">
        <f t="shared" si="203"/>
        <v>0.6511988748177826</v>
      </c>
      <c r="AC739" s="2">
        <v>347.36</v>
      </c>
      <c r="AD739" s="40">
        <f t="shared" si="204"/>
        <v>3367.0033670033663</v>
      </c>
      <c r="AE739" s="1">
        <f t="shared" si="205"/>
        <v>2.4950099800399199</v>
      </c>
      <c r="AF739" s="2">
        <f t="shared" si="206"/>
        <v>212</v>
      </c>
      <c r="AG739" s="9">
        <f t="shared" si="207"/>
        <v>528.94211576846305</v>
      </c>
      <c r="AH739" s="12">
        <f t="shared" si="208"/>
        <v>2.8948041714765603E-3</v>
      </c>
      <c r="AI739" s="12">
        <f t="shared" si="225"/>
        <v>124262.71993592125</v>
      </c>
      <c r="AJ739" s="42">
        <f t="shared" si="226"/>
        <v>-51.14168650769583</v>
      </c>
      <c r="AK739" s="11">
        <v>0</v>
      </c>
      <c r="AL739" s="9">
        <f t="shared" si="227"/>
        <v>-1080.9028332844891</v>
      </c>
      <c r="AM739" s="11">
        <f t="shared" si="209"/>
        <v>0</v>
      </c>
      <c r="AN739" s="9">
        <f t="shared" si="210"/>
        <v>49.524931084687701</v>
      </c>
      <c r="AO739" s="9"/>
      <c r="AP739" s="9">
        <f t="shared" si="228"/>
        <v>51.142356898991125</v>
      </c>
      <c r="AQ739" s="47">
        <f t="shared" si="229"/>
        <v>49.517325188767508</v>
      </c>
      <c r="AR739" s="15">
        <f t="shared" si="211"/>
        <v>0</v>
      </c>
      <c r="AS739" s="49"/>
      <c r="AT739" s="12">
        <f t="shared" si="212"/>
        <v>-1.5029807345075955E-3</v>
      </c>
      <c r="AU739" s="9">
        <f t="shared" si="213"/>
        <v>47.899899374464084</v>
      </c>
      <c r="AV739" s="9">
        <f t="shared" si="230"/>
        <v>46.28247356016066</v>
      </c>
      <c r="AW739" s="9">
        <f t="shared" si="231"/>
        <v>49.517325188767515</v>
      </c>
      <c r="AX739" s="16">
        <f t="shared" si="214"/>
        <v>47.899899374464084</v>
      </c>
      <c r="AY739" s="44">
        <f t="shared" si="232"/>
        <v>-1.4959460932973212E-3</v>
      </c>
      <c r="AZ739" s="49"/>
      <c r="BA739" s="12">
        <f t="shared" si="215"/>
        <v>-1.502980734507602E-3</v>
      </c>
      <c r="BB739" s="9">
        <f t="shared" si="216"/>
        <v>66.524977921866991</v>
      </c>
      <c r="BC739" s="9">
        <f t="shared" si="233"/>
        <v>64.907552107563561</v>
      </c>
      <c r="BD739" s="9">
        <f t="shared" si="234"/>
        <v>68.142403736170422</v>
      </c>
      <c r="BE739" s="16">
        <f t="shared" si="217"/>
        <v>66.524977921866991</v>
      </c>
      <c r="BF739" s="44">
        <f t="shared" si="235"/>
        <v>-1.4959460932973279E-3</v>
      </c>
      <c r="BG739" s="49"/>
      <c r="BH739" s="12">
        <f t="shared" si="218"/>
        <v>-1.502980734507602E-3</v>
      </c>
      <c r="BI739" s="9">
        <f t="shared" si="219"/>
        <v>67</v>
      </c>
      <c r="BJ739" s="9">
        <f t="shared" si="197"/>
        <v>65.382574185696569</v>
      </c>
      <c r="BK739" s="9"/>
      <c r="BL739" s="47">
        <f t="shared" si="224"/>
        <v>67</v>
      </c>
      <c r="BM739" s="44">
        <f t="shared" si="236"/>
        <v>-1.4959460932973279E-3</v>
      </c>
      <c r="BN739" s="11"/>
      <c r="BO739" s="9"/>
      <c r="BP739" s="11"/>
      <c r="BQ739" s="9"/>
      <c r="BR739" s="43"/>
      <c r="BS739" s="9"/>
      <c r="BT739" s="11"/>
    </row>
    <row r="740" spans="3:72" x14ac:dyDescent="0.2">
      <c r="C740" s="1">
        <v>80</v>
      </c>
      <c r="D740" s="1">
        <v>104.71</v>
      </c>
      <c r="E740" s="1">
        <v>-5103.8999999999996</v>
      </c>
      <c r="F740" s="2">
        <v>78</v>
      </c>
      <c r="G740" s="6">
        <v>3.3000000000000002E-2</v>
      </c>
      <c r="H740" s="2">
        <v>0.42199999999999999</v>
      </c>
      <c r="I740" s="2">
        <v>3500</v>
      </c>
      <c r="J740" s="3">
        <f t="shared" si="220"/>
        <v>58.333333333333336</v>
      </c>
      <c r="K740" s="3">
        <f t="shared" si="221"/>
        <v>366.52</v>
      </c>
      <c r="L740" s="1">
        <v>0.9</v>
      </c>
      <c r="M740" s="1">
        <v>0.76</v>
      </c>
      <c r="N740" s="1">
        <f t="shared" si="198"/>
        <v>0.68400000000000005</v>
      </c>
      <c r="O740" s="40">
        <f t="shared" si="199"/>
        <v>50.175438596491226</v>
      </c>
      <c r="P740" s="40">
        <f t="shared" si="222"/>
        <v>3808.3157894736842</v>
      </c>
      <c r="Q740" s="1">
        <v>11</v>
      </c>
      <c r="R740" s="1">
        <v>4</v>
      </c>
      <c r="S740" s="2">
        <v>2600</v>
      </c>
      <c r="T740" s="3">
        <f t="shared" si="200"/>
        <v>866.66666666666663</v>
      </c>
      <c r="U740" s="7">
        <v>0.20419999999999999</v>
      </c>
      <c r="V740" s="7">
        <f t="shared" si="223"/>
        <v>3.2749326455999997E-2</v>
      </c>
      <c r="W740" s="7">
        <f t="shared" si="201"/>
        <v>1.6693636134473333E-2</v>
      </c>
      <c r="X740" s="40">
        <f t="shared" si="202"/>
        <v>1081.2059482292843</v>
      </c>
      <c r="Y740" s="1">
        <v>0</v>
      </c>
      <c r="Z740" s="1">
        <v>78</v>
      </c>
      <c r="AA740" s="2">
        <v>67</v>
      </c>
      <c r="AB740" s="6">
        <f t="shared" si="203"/>
        <v>0.6511988748177826</v>
      </c>
      <c r="AC740" s="2">
        <v>347.36</v>
      </c>
      <c r="AD740" s="40">
        <f t="shared" si="204"/>
        <v>3367.0033670033663</v>
      </c>
      <c r="AE740" s="1">
        <f t="shared" si="205"/>
        <v>2.4950099800399199</v>
      </c>
      <c r="AF740" s="2">
        <f t="shared" si="206"/>
        <v>213</v>
      </c>
      <c r="AG740" s="9">
        <f t="shared" si="207"/>
        <v>531.43712574850292</v>
      </c>
      <c r="AH740" s="12">
        <f t="shared" si="208"/>
        <v>2.8812526996026514E-3</v>
      </c>
      <c r="AI740" s="12">
        <f t="shared" si="225"/>
        <v>124574.76734985318</v>
      </c>
      <c r="AJ740" s="42">
        <f t="shared" si="226"/>
        <v>-51.126552009344337</v>
      </c>
      <c r="AK740" s="11">
        <v>0</v>
      </c>
      <c r="AL740" s="9">
        <f t="shared" si="227"/>
        <v>-1080.9042522591089</v>
      </c>
      <c r="AM740" s="11">
        <f t="shared" si="209"/>
        <v>0</v>
      </c>
      <c r="AN740" s="9">
        <f t="shared" si="210"/>
        <v>49.517325188767508</v>
      </c>
      <c r="AO740" s="9"/>
      <c r="AP740" s="9">
        <f t="shared" si="228"/>
        <v>51.127216138713855</v>
      </c>
      <c r="AQ740" s="47">
        <f t="shared" si="229"/>
        <v>49.509790324410432</v>
      </c>
      <c r="AR740" s="15">
        <f t="shared" si="211"/>
        <v>0</v>
      </c>
      <c r="AS740" s="49"/>
      <c r="AT740" s="12">
        <f t="shared" si="212"/>
        <v>-1.4959460932973212E-3</v>
      </c>
      <c r="AU740" s="9">
        <f t="shared" si="213"/>
        <v>47.899899374464084</v>
      </c>
      <c r="AV740" s="9">
        <f t="shared" si="230"/>
        <v>46.290008424517737</v>
      </c>
      <c r="AW740" s="9">
        <f t="shared" si="231"/>
        <v>49.509790324410439</v>
      </c>
      <c r="AX740" s="16">
        <f t="shared" si="214"/>
        <v>47.899899374464084</v>
      </c>
      <c r="AY740" s="44">
        <f t="shared" si="232"/>
        <v>-1.4889771486948464E-3</v>
      </c>
      <c r="AZ740" s="49"/>
      <c r="BA740" s="12">
        <f t="shared" si="215"/>
        <v>-1.4959460932973279E-3</v>
      </c>
      <c r="BB740" s="9">
        <f t="shared" si="216"/>
        <v>66.524977921866991</v>
      </c>
      <c r="BC740" s="9">
        <f t="shared" si="233"/>
        <v>64.91508697192063</v>
      </c>
      <c r="BD740" s="9">
        <f t="shared" si="234"/>
        <v>68.134868871813353</v>
      </c>
      <c r="BE740" s="16">
        <f t="shared" si="217"/>
        <v>66.524977921866991</v>
      </c>
      <c r="BF740" s="44">
        <f t="shared" si="235"/>
        <v>-1.4889771486948594E-3</v>
      </c>
      <c r="BG740" s="49"/>
      <c r="BH740" s="12">
        <f t="shared" si="218"/>
        <v>-1.4959460932973279E-3</v>
      </c>
      <c r="BI740" s="9">
        <f t="shared" si="219"/>
        <v>67</v>
      </c>
      <c r="BJ740" s="9">
        <f t="shared" si="197"/>
        <v>65.390109050053638</v>
      </c>
      <c r="BK740" s="9"/>
      <c r="BL740" s="47">
        <f t="shared" si="224"/>
        <v>67</v>
      </c>
      <c r="BM740" s="44">
        <f t="shared" si="236"/>
        <v>-1.4889771486948594E-3</v>
      </c>
      <c r="BN740" s="11"/>
      <c r="BO740" s="9"/>
      <c r="BP740" s="11"/>
      <c r="BQ740" s="9"/>
      <c r="BR740" s="43"/>
      <c r="BS740" s="9"/>
      <c r="BT740" s="11"/>
    </row>
    <row r="741" spans="3:72" x14ac:dyDescent="0.2">
      <c r="C741" s="1">
        <v>80</v>
      </c>
      <c r="D741" s="1">
        <v>104.71</v>
      </c>
      <c r="E741" s="1">
        <v>-5103.8999999999996</v>
      </c>
      <c r="F741" s="2">
        <v>78</v>
      </c>
      <c r="G741" s="6">
        <v>3.3000000000000002E-2</v>
      </c>
      <c r="H741" s="2">
        <v>0.42199999999999999</v>
      </c>
      <c r="I741" s="2">
        <v>3500</v>
      </c>
      <c r="J741" s="3">
        <f t="shared" si="220"/>
        <v>58.333333333333336</v>
      </c>
      <c r="K741" s="3">
        <f t="shared" si="221"/>
        <v>366.52</v>
      </c>
      <c r="L741" s="1">
        <v>0.9</v>
      </c>
      <c r="M741" s="1">
        <v>0.76</v>
      </c>
      <c r="N741" s="1">
        <f t="shared" si="198"/>
        <v>0.68400000000000005</v>
      </c>
      <c r="O741" s="40">
        <f t="shared" si="199"/>
        <v>50.175438596491226</v>
      </c>
      <c r="P741" s="40">
        <f t="shared" si="222"/>
        <v>3808.3157894736842</v>
      </c>
      <c r="Q741" s="1">
        <v>11</v>
      </c>
      <c r="R741" s="1">
        <v>4</v>
      </c>
      <c r="S741" s="2">
        <v>2600</v>
      </c>
      <c r="T741" s="3">
        <f t="shared" si="200"/>
        <v>866.66666666666663</v>
      </c>
      <c r="U741" s="7">
        <v>0.20419999999999999</v>
      </c>
      <c r="V741" s="7">
        <f t="shared" si="223"/>
        <v>3.2749326455999997E-2</v>
      </c>
      <c r="W741" s="7">
        <f t="shared" si="201"/>
        <v>1.6693636134473333E-2</v>
      </c>
      <c r="X741" s="40">
        <f t="shared" si="202"/>
        <v>1081.2059482292843</v>
      </c>
      <c r="Y741" s="1">
        <v>0</v>
      </c>
      <c r="Z741" s="1">
        <v>78</v>
      </c>
      <c r="AA741" s="2">
        <v>67</v>
      </c>
      <c r="AB741" s="6">
        <f t="shared" si="203"/>
        <v>0.6511988748177826</v>
      </c>
      <c r="AC741" s="2">
        <v>347.36</v>
      </c>
      <c r="AD741" s="40">
        <f t="shared" si="204"/>
        <v>3367.0033670033663</v>
      </c>
      <c r="AE741" s="1">
        <f t="shared" si="205"/>
        <v>2.4950099800399199</v>
      </c>
      <c r="AF741" s="2">
        <f t="shared" si="206"/>
        <v>214</v>
      </c>
      <c r="AG741" s="9">
        <f t="shared" si="207"/>
        <v>533.9321357285429</v>
      </c>
      <c r="AH741" s="12">
        <f t="shared" si="208"/>
        <v>2.8678275137903305E-3</v>
      </c>
      <c r="AI741" s="12">
        <f t="shared" si="225"/>
        <v>124883.90791146492</v>
      </c>
      <c r="AJ741" s="42">
        <f t="shared" si="226"/>
        <v>-51.111558494839635</v>
      </c>
      <c r="AK741" s="11">
        <v>0</v>
      </c>
      <c r="AL741" s="9">
        <f t="shared" si="227"/>
        <v>-1080.9056580103154</v>
      </c>
      <c r="AM741" s="11">
        <f t="shared" si="209"/>
        <v>0</v>
      </c>
      <c r="AN741" s="9">
        <f t="shared" si="210"/>
        <v>49.509790324410432</v>
      </c>
      <c r="AO741" s="9"/>
      <c r="AP741" s="9">
        <f t="shared" si="228"/>
        <v>51.112216449611545</v>
      </c>
      <c r="AQ741" s="47">
        <f t="shared" si="229"/>
        <v>49.502325499665197</v>
      </c>
      <c r="AR741" s="15">
        <f t="shared" si="211"/>
        <v>0</v>
      </c>
      <c r="AS741" s="49"/>
      <c r="AT741" s="12">
        <f t="shared" si="212"/>
        <v>-1.4889771486948464E-3</v>
      </c>
      <c r="AU741" s="9">
        <f t="shared" si="213"/>
        <v>47.899899374464084</v>
      </c>
      <c r="AV741" s="9">
        <f t="shared" si="230"/>
        <v>46.297473249262971</v>
      </c>
      <c r="AW741" s="9">
        <f t="shared" si="231"/>
        <v>49.502325499665211</v>
      </c>
      <c r="AX741" s="16">
        <f t="shared" si="214"/>
        <v>47.899899374464091</v>
      </c>
      <c r="AY741" s="44">
        <f t="shared" si="232"/>
        <v>-1.4820729832512019E-3</v>
      </c>
      <c r="AZ741" s="49"/>
      <c r="BA741" s="12">
        <f t="shared" si="215"/>
        <v>-1.4889771486948594E-3</v>
      </c>
      <c r="BB741" s="9">
        <f t="shared" si="216"/>
        <v>66.524977921866991</v>
      </c>
      <c r="BC741" s="9">
        <f t="shared" si="233"/>
        <v>64.922551796665871</v>
      </c>
      <c r="BD741" s="9">
        <f t="shared" si="234"/>
        <v>68.127404047068111</v>
      </c>
      <c r="BE741" s="16">
        <f t="shared" si="217"/>
        <v>66.524977921866991</v>
      </c>
      <c r="BF741" s="44">
        <f t="shared" si="235"/>
        <v>-1.4820729832512019E-3</v>
      </c>
      <c r="BG741" s="49"/>
      <c r="BH741" s="12">
        <f t="shared" si="218"/>
        <v>-1.4889771486948594E-3</v>
      </c>
      <c r="BI741" s="9">
        <f t="shared" si="219"/>
        <v>67</v>
      </c>
      <c r="BJ741" s="9">
        <f t="shared" si="197"/>
        <v>65.39757387479888</v>
      </c>
      <c r="BK741" s="9"/>
      <c r="BL741" s="47">
        <f t="shared" si="224"/>
        <v>67</v>
      </c>
      <c r="BM741" s="44">
        <f t="shared" si="236"/>
        <v>-1.4820729832512019E-3</v>
      </c>
      <c r="BN741" s="11"/>
      <c r="BO741" s="9"/>
      <c r="BP741" s="11"/>
      <c r="BQ741" s="9"/>
      <c r="BR741" s="43"/>
      <c r="BS741" s="9"/>
      <c r="BT741" s="11"/>
    </row>
    <row r="742" spans="3:72" x14ac:dyDescent="0.2">
      <c r="C742" s="1">
        <v>80</v>
      </c>
      <c r="D742" s="1">
        <v>104.71</v>
      </c>
      <c r="E742" s="1">
        <v>-5103.8999999999996</v>
      </c>
      <c r="F742" s="2">
        <v>78</v>
      </c>
      <c r="G742" s="6">
        <v>3.3000000000000002E-2</v>
      </c>
      <c r="H742" s="2">
        <v>0.42199999999999999</v>
      </c>
      <c r="I742" s="2">
        <v>3500</v>
      </c>
      <c r="J742" s="3">
        <f t="shared" si="220"/>
        <v>58.333333333333336</v>
      </c>
      <c r="K742" s="3">
        <f t="shared" si="221"/>
        <v>366.52</v>
      </c>
      <c r="L742" s="1">
        <v>0.9</v>
      </c>
      <c r="M742" s="1">
        <v>0.76</v>
      </c>
      <c r="N742" s="1">
        <f t="shared" si="198"/>
        <v>0.68400000000000005</v>
      </c>
      <c r="O742" s="40">
        <f t="shared" si="199"/>
        <v>50.175438596491226</v>
      </c>
      <c r="P742" s="40">
        <f t="shared" si="222"/>
        <v>3808.3157894736842</v>
      </c>
      <c r="Q742" s="1">
        <v>11</v>
      </c>
      <c r="R742" s="1">
        <v>4</v>
      </c>
      <c r="S742" s="2">
        <v>2600</v>
      </c>
      <c r="T742" s="3">
        <f t="shared" si="200"/>
        <v>866.66666666666663</v>
      </c>
      <c r="U742" s="7">
        <v>0.20419999999999999</v>
      </c>
      <c r="V742" s="7">
        <f t="shared" si="223"/>
        <v>3.2749326455999997E-2</v>
      </c>
      <c r="W742" s="7">
        <f t="shared" si="201"/>
        <v>1.6693636134473333E-2</v>
      </c>
      <c r="X742" s="40">
        <f t="shared" si="202"/>
        <v>1081.2059482292843</v>
      </c>
      <c r="Y742" s="1">
        <v>0</v>
      </c>
      <c r="Z742" s="1">
        <v>78</v>
      </c>
      <c r="AA742" s="2">
        <v>67</v>
      </c>
      <c r="AB742" s="6">
        <f t="shared" si="203"/>
        <v>0.6511988748177826</v>
      </c>
      <c r="AC742" s="2">
        <v>347.36</v>
      </c>
      <c r="AD742" s="40">
        <f t="shared" si="204"/>
        <v>3367.0033670033663</v>
      </c>
      <c r="AE742" s="1">
        <f t="shared" si="205"/>
        <v>2.4950099800399199</v>
      </c>
      <c r="AF742" s="2">
        <f t="shared" si="206"/>
        <v>215</v>
      </c>
      <c r="AG742" s="9">
        <f t="shared" si="207"/>
        <v>536.42714570858277</v>
      </c>
      <c r="AH742" s="12">
        <f t="shared" si="208"/>
        <v>2.8545268569385583E-3</v>
      </c>
      <c r="AI742" s="12">
        <f t="shared" si="225"/>
        <v>125190.18211218913</v>
      </c>
      <c r="AJ742" s="42">
        <f t="shared" si="226"/>
        <v>-51.096704000301095</v>
      </c>
      <c r="AK742" s="11">
        <v>0</v>
      </c>
      <c r="AL742" s="9">
        <f t="shared" si="227"/>
        <v>-1080.9070507220943</v>
      </c>
      <c r="AM742" s="11">
        <f t="shared" si="209"/>
        <v>0</v>
      </c>
      <c r="AN742" s="9">
        <f t="shared" si="210"/>
        <v>49.502325499665197</v>
      </c>
      <c r="AO742" s="9"/>
      <c r="AP742" s="9">
        <f t="shared" si="228"/>
        <v>51.09735586618725</v>
      </c>
      <c r="AQ742" s="47">
        <f t="shared" si="229"/>
        <v>49.494929740986144</v>
      </c>
      <c r="AR742" s="15">
        <f t="shared" si="211"/>
        <v>0</v>
      </c>
      <c r="AS742" s="49"/>
      <c r="AT742" s="12">
        <f t="shared" si="212"/>
        <v>-1.4820729832512019E-3</v>
      </c>
      <c r="AU742" s="9">
        <f t="shared" si="213"/>
        <v>47.899899374464091</v>
      </c>
      <c r="AV742" s="9">
        <f t="shared" si="230"/>
        <v>46.304869007942038</v>
      </c>
      <c r="AW742" s="9">
        <f t="shared" si="231"/>
        <v>49.494929740986144</v>
      </c>
      <c r="AX742" s="16">
        <f t="shared" si="214"/>
        <v>47.899899374464091</v>
      </c>
      <c r="AY742" s="44">
        <f t="shared" si="232"/>
        <v>-1.4752326965406274E-3</v>
      </c>
      <c r="AZ742" s="49"/>
      <c r="BA742" s="12">
        <f t="shared" si="215"/>
        <v>-1.4820729832512019E-3</v>
      </c>
      <c r="BB742" s="9">
        <f t="shared" si="216"/>
        <v>66.524977921866991</v>
      </c>
      <c r="BC742" s="9">
        <f t="shared" si="233"/>
        <v>64.929947555344938</v>
      </c>
      <c r="BD742" s="9">
        <f t="shared" si="234"/>
        <v>68.120008288389045</v>
      </c>
      <c r="BE742" s="16">
        <f t="shared" si="217"/>
        <v>66.524977921866991</v>
      </c>
      <c r="BF742" s="44">
        <f t="shared" si="235"/>
        <v>-1.4752326965406274E-3</v>
      </c>
      <c r="BG742" s="49"/>
      <c r="BH742" s="12">
        <f t="shared" si="218"/>
        <v>-1.4820729832512019E-3</v>
      </c>
      <c r="BI742" s="9">
        <f t="shared" si="219"/>
        <v>67</v>
      </c>
      <c r="BJ742" s="9">
        <f t="shared" si="197"/>
        <v>65.404969633477947</v>
      </c>
      <c r="BK742" s="9"/>
      <c r="BL742" s="47">
        <f t="shared" si="224"/>
        <v>67</v>
      </c>
      <c r="BM742" s="44">
        <f t="shared" si="236"/>
        <v>-1.4752326965406274E-3</v>
      </c>
      <c r="BN742" s="11"/>
      <c r="BO742" s="9"/>
      <c r="BP742" s="11"/>
      <c r="BQ742" s="9"/>
      <c r="BR742" s="43"/>
      <c r="BS742" s="9"/>
      <c r="BT742" s="11"/>
    </row>
    <row r="743" spans="3:72" x14ac:dyDescent="0.2">
      <c r="C743" s="1">
        <v>80</v>
      </c>
      <c r="D743" s="1">
        <v>104.71</v>
      </c>
      <c r="E743" s="1">
        <v>-5103.8999999999996</v>
      </c>
      <c r="F743" s="2">
        <v>78</v>
      </c>
      <c r="G743" s="6">
        <v>3.3000000000000002E-2</v>
      </c>
      <c r="H743" s="2">
        <v>0.42199999999999999</v>
      </c>
      <c r="I743" s="2">
        <v>3500</v>
      </c>
      <c r="J743" s="3">
        <f t="shared" si="220"/>
        <v>58.333333333333336</v>
      </c>
      <c r="K743" s="3">
        <f t="shared" si="221"/>
        <v>366.52</v>
      </c>
      <c r="L743" s="1">
        <v>0.9</v>
      </c>
      <c r="M743" s="1">
        <v>0.76</v>
      </c>
      <c r="N743" s="1">
        <f t="shared" si="198"/>
        <v>0.68400000000000005</v>
      </c>
      <c r="O743" s="40">
        <f t="shared" si="199"/>
        <v>50.175438596491226</v>
      </c>
      <c r="P743" s="40">
        <f t="shared" si="222"/>
        <v>3808.3157894736842</v>
      </c>
      <c r="Q743" s="1">
        <v>11</v>
      </c>
      <c r="R743" s="1">
        <v>4</v>
      </c>
      <c r="S743" s="2">
        <v>2600</v>
      </c>
      <c r="T743" s="3">
        <f t="shared" si="200"/>
        <v>866.66666666666663</v>
      </c>
      <c r="U743" s="7">
        <v>0.20419999999999999</v>
      </c>
      <c r="V743" s="7">
        <f t="shared" si="223"/>
        <v>3.2749326455999997E-2</v>
      </c>
      <c r="W743" s="7">
        <f t="shared" si="201"/>
        <v>1.6693636134473333E-2</v>
      </c>
      <c r="X743" s="40">
        <f t="shared" si="202"/>
        <v>1081.2059482292843</v>
      </c>
      <c r="Y743" s="1">
        <v>0</v>
      </c>
      <c r="Z743" s="1">
        <v>78</v>
      </c>
      <c r="AA743" s="2">
        <v>67</v>
      </c>
      <c r="AB743" s="6">
        <f t="shared" si="203"/>
        <v>0.6511988748177826</v>
      </c>
      <c r="AC743" s="2">
        <v>347.36</v>
      </c>
      <c r="AD743" s="40">
        <f t="shared" si="204"/>
        <v>3367.0033670033663</v>
      </c>
      <c r="AE743" s="1">
        <f t="shared" si="205"/>
        <v>2.4950099800399199</v>
      </c>
      <c r="AF743" s="2">
        <f t="shared" si="206"/>
        <v>216</v>
      </c>
      <c r="AG743" s="9">
        <f t="shared" si="207"/>
        <v>538.92215568862275</v>
      </c>
      <c r="AH743" s="12">
        <f t="shared" si="208"/>
        <v>2.8413490043927448E-3</v>
      </c>
      <c r="AI743" s="12">
        <f t="shared" si="225"/>
        <v>125493.62969403819</v>
      </c>
      <c r="AJ743" s="42">
        <f t="shared" si="226"/>
        <v>-51.081986598196764</v>
      </c>
      <c r="AK743" s="11">
        <v>0</v>
      </c>
      <c r="AL743" s="9">
        <f t="shared" si="227"/>
        <v>-1080.9084305750343</v>
      </c>
      <c r="AM743" s="11">
        <f t="shared" si="209"/>
        <v>0</v>
      </c>
      <c r="AN743" s="9">
        <f t="shared" si="210"/>
        <v>49.494929740986144</v>
      </c>
      <c r="AO743" s="9"/>
      <c r="AP743" s="9">
        <f t="shared" si="228"/>
        <v>51.082632459329943</v>
      </c>
      <c r="AQ743" s="47">
        <f t="shared" si="229"/>
        <v>49.48760209280789</v>
      </c>
      <c r="AR743" s="15">
        <f t="shared" si="211"/>
        <v>0</v>
      </c>
      <c r="AS743" s="49"/>
      <c r="AT743" s="12">
        <f t="shared" si="212"/>
        <v>-1.4752326965406274E-3</v>
      </c>
      <c r="AU743" s="9">
        <f t="shared" si="213"/>
        <v>47.899899374464091</v>
      </c>
      <c r="AV743" s="9">
        <f t="shared" si="230"/>
        <v>46.312196656120292</v>
      </c>
      <c r="AW743" s="9">
        <f t="shared" si="231"/>
        <v>49.48760209280789</v>
      </c>
      <c r="AX743" s="16">
        <f t="shared" si="214"/>
        <v>47.899899374464091</v>
      </c>
      <c r="AY743" s="44">
        <f t="shared" si="232"/>
        <v>-1.4684554047672562E-3</v>
      </c>
      <c r="AZ743" s="49"/>
      <c r="BA743" s="12">
        <f t="shared" si="215"/>
        <v>-1.4752326965406274E-3</v>
      </c>
      <c r="BB743" s="9">
        <f t="shared" si="216"/>
        <v>66.524977921866991</v>
      </c>
      <c r="BC743" s="9">
        <f t="shared" si="233"/>
        <v>64.9372752035232</v>
      </c>
      <c r="BD743" s="9">
        <f t="shared" si="234"/>
        <v>68.112680640210783</v>
      </c>
      <c r="BE743" s="16">
        <f t="shared" si="217"/>
        <v>66.524977921866991</v>
      </c>
      <c r="BF743" s="44">
        <f t="shared" si="235"/>
        <v>-1.4684554047672497E-3</v>
      </c>
      <c r="BG743" s="49"/>
      <c r="BH743" s="12">
        <f t="shared" si="218"/>
        <v>-1.4752326965406274E-3</v>
      </c>
      <c r="BI743" s="9">
        <f t="shared" si="219"/>
        <v>67</v>
      </c>
      <c r="BJ743" s="9">
        <f t="shared" si="197"/>
        <v>65.412297281656208</v>
      </c>
      <c r="BK743" s="9"/>
      <c r="BL743" s="47">
        <f t="shared" si="224"/>
        <v>67</v>
      </c>
      <c r="BM743" s="44">
        <f t="shared" si="236"/>
        <v>-1.4684554047672497E-3</v>
      </c>
      <c r="BN743" s="11"/>
      <c r="BO743" s="9"/>
      <c r="BP743" s="11"/>
      <c r="BQ743" s="9"/>
      <c r="BR743" s="43"/>
      <c r="BS743" s="9"/>
      <c r="BT743" s="11"/>
    </row>
    <row r="744" spans="3:72" x14ac:dyDescent="0.2">
      <c r="C744" s="1">
        <v>80</v>
      </c>
      <c r="D744" s="1">
        <v>104.71</v>
      </c>
      <c r="E744" s="1">
        <v>-5103.8999999999996</v>
      </c>
      <c r="F744" s="2">
        <v>78</v>
      </c>
      <c r="G744" s="6">
        <v>3.3000000000000002E-2</v>
      </c>
      <c r="H744" s="2">
        <v>0.42199999999999999</v>
      </c>
      <c r="I744" s="2">
        <v>3500</v>
      </c>
      <c r="J744" s="3">
        <f t="shared" si="220"/>
        <v>58.333333333333336</v>
      </c>
      <c r="K744" s="3">
        <f t="shared" si="221"/>
        <v>366.52</v>
      </c>
      <c r="L744" s="1">
        <v>0.9</v>
      </c>
      <c r="M744" s="1">
        <v>0.76</v>
      </c>
      <c r="N744" s="1">
        <f t="shared" si="198"/>
        <v>0.68400000000000005</v>
      </c>
      <c r="O744" s="40">
        <f t="shared" si="199"/>
        <v>50.175438596491226</v>
      </c>
      <c r="P744" s="40">
        <f t="shared" si="222"/>
        <v>3808.3157894736842</v>
      </c>
      <c r="Q744" s="1">
        <v>11</v>
      </c>
      <c r="R744" s="1">
        <v>4</v>
      </c>
      <c r="S744" s="2">
        <v>2600</v>
      </c>
      <c r="T744" s="3">
        <f t="shared" si="200"/>
        <v>866.66666666666663</v>
      </c>
      <c r="U744" s="7">
        <v>0.20419999999999999</v>
      </c>
      <c r="V744" s="7">
        <f t="shared" si="223"/>
        <v>3.2749326455999997E-2</v>
      </c>
      <c r="W744" s="7">
        <f t="shared" si="201"/>
        <v>1.6693636134473333E-2</v>
      </c>
      <c r="X744" s="40">
        <f t="shared" si="202"/>
        <v>1081.2059482292843</v>
      </c>
      <c r="Y744" s="1">
        <v>0</v>
      </c>
      <c r="Z744" s="1">
        <v>78</v>
      </c>
      <c r="AA744" s="2">
        <v>67</v>
      </c>
      <c r="AB744" s="6">
        <f t="shared" si="203"/>
        <v>0.6511988748177826</v>
      </c>
      <c r="AC744" s="2">
        <v>347.36</v>
      </c>
      <c r="AD744" s="40">
        <f t="shared" si="204"/>
        <v>3367.0033670033663</v>
      </c>
      <c r="AE744" s="1">
        <f t="shared" si="205"/>
        <v>2.4950099800399199</v>
      </c>
      <c r="AF744" s="2">
        <f t="shared" si="206"/>
        <v>217</v>
      </c>
      <c r="AG744" s="9">
        <f t="shared" si="207"/>
        <v>541.41716566866262</v>
      </c>
      <c r="AH744" s="12">
        <f t="shared" si="208"/>
        <v>2.8282922631992584E-3</v>
      </c>
      <c r="AI744" s="12">
        <f t="shared" si="225"/>
        <v>125794.28966687538</v>
      </c>
      <c r="AJ744" s="42">
        <f t="shared" si="226"/>
        <v>-51.067404396505538</v>
      </c>
      <c r="AK744" s="11">
        <v>0</v>
      </c>
      <c r="AL744" s="9">
        <f t="shared" si="227"/>
        <v>-1080.9097977464048</v>
      </c>
      <c r="AM744" s="11">
        <f t="shared" si="209"/>
        <v>0</v>
      </c>
      <c r="AN744" s="9">
        <f t="shared" si="210"/>
        <v>49.48760209280789</v>
      </c>
      <c r="AO744" s="9"/>
      <c r="AP744" s="9">
        <f t="shared" si="228"/>
        <v>51.068044335475626</v>
      </c>
      <c r="AQ744" s="47">
        <f t="shared" si="229"/>
        <v>49.480341617131828</v>
      </c>
      <c r="AR744" s="15">
        <f t="shared" si="211"/>
        <v>0</v>
      </c>
      <c r="AS744" s="49"/>
      <c r="AT744" s="12">
        <f t="shared" si="212"/>
        <v>-1.4684554047672562E-3</v>
      </c>
      <c r="AU744" s="9">
        <f t="shared" si="213"/>
        <v>47.899899374464091</v>
      </c>
      <c r="AV744" s="9">
        <f t="shared" si="230"/>
        <v>46.319457131796355</v>
      </c>
      <c r="AW744" s="9">
        <f t="shared" si="231"/>
        <v>49.48034161713182</v>
      </c>
      <c r="AX744" s="16">
        <f t="shared" si="214"/>
        <v>47.899899374464084</v>
      </c>
      <c r="AY744" s="44">
        <f t="shared" si="232"/>
        <v>-1.4617402403825613E-3</v>
      </c>
      <c r="AZ744" s="49"/>
      <c r="BA744" s="12">
        <f t="shared" si="215"/>
        <v>-1.4684554047672497E-3</v>
      </c>
      <c r="BB744" s="9">
        <f t="shared" si="216"/>
        <v>66.524977921866991</v>
      </c>
      <c r="BC744" s="9">
        <f t="shared" si="233"/>
        <v>64.944535679199262</v>
      </c>
      <c r="BD744" s="9">
        <f t="shared" si="234"/>
        <v>68.105420164534721</v>
      </c>
      <c r="BE744" s="16">
        <f t="shared" si="217"/>
        <v>66.524977921866991</v>
      </c>
      <c r="BF744" s="44">
        <f t="shared" si="235"/>
        <v>-1.4617402403825613E-3</v>
      </c>
      <c r="BG744" s="49"/>
      <c r="BH744" s="12">
        <f t="shared" si="218"/>
        <v>-1.4684554047672497E-3</v>
      </c>
      <c r="BI744" s="9">
        <f t="shared" si="219"/>
        <v>67</v>
      </c>
      <c r="BJ744" s="9">
        <f t="shared" si="197"/>
        <v>65.419557757332271</v>
      </c>
      <c r="BK744" s="9"/>
      <c r="BL744" s="47">
        <f t="shared" si="224"/>
        <v>67</v>
      </c>
      <c r="BM744" s="44">
        <f t="shared" si="236"/>
        <v>-1.4617402403825613E-3</v>
      </c>
      <c r="BN744" s="11"/>
      <c r="BO744" s="9"/>
      <c r="BP744" s="11"/>
      <c r="BQ744" s="9"/>
      <c r="BR744" s="43"/>
      <c r="BS744" s="9"/>
      <c r="BT744" s="11"/>
    </row>
    <row r="745" spans="3:72" x14ac:dyDescent="0.2">
      <c r="C745" s="1">
        <v>80</v>
      </c>
      <c r="D745" s="1">
        <v>104.71</v>
      </c>
      <c r="E745" s="1">
        <v>-5103.8999999999996</v>
      </c>
      <c r="F745" s="2">
        <v>78</v>
      </c>
      <c r="G745" s="6">
        <v>3.3000000000000002E-2</v>
      </c>
      <c r="H745" s="2">
        <v>0.42199999999999999</v>
      </c>
      <c r="I745" s="2">
        <v>3500</v>
      </c>
      <c r="J745" s="3">
        <f t="shared" si="220"/>
        <v>58.333333333333336</v>
      </c>
      <c r="K745" s="3">
        <f t="shared" si="221"/>
        <v>366.52</v>
      </c>
      <c r="L745" s="1">
        <v>0.9</v>
      </c>
      <c r="M745" s="1">
        <v>0.76</v>
      </c>
      <c r="N745" s="1">
        <f t="shared" si="198"/>
        <v>0.68400000000000005</v>
      </c>
      <c r="O745" s="40">
        <f t="shared" si="199"/>
        <v>50.175438596491226</v>
      </c>
      <c r="P745" s="40">
        <f t="shared" si="222"/>
        <v>3808.3157894736842</v>
      </c>
      <c r="Q745" s="1">
        <v>11</v>
      </c>
      <c r="R745" s="1">
        <v>4</v>
      </c>
      <c r="S745" s="2">
        <v>2600</v>
      </c>
      <c r="T745" s="3">
        <f t="shared" si="200"/>
        <v>866.66666666666663</v>
      </c>
      <c r="U745" s="7">
        <v>0.20419999999999999</v>
      </c>
      <c r="V745" s="7">
        <f t="shared" si="223"/>
        <v>3.2749326455999997E-2</v>
      </c>
      <c r="W745" s="7">
        <f t="shared" si="201"/>
        <v>1.6693636134473333E-2</v>
      </c>
      <c r="X745" s="40">
        <f t="shared" si="202"/>
        <v>1081.2059482292843</v>
      </c>
      <c r="Y745" s="1">
        <v>0</v>
      </c>
      <c r="Z745" s="1">
        <v>78</v>
      </c>
      <c r="AA745" s="2">
        <v>67</v>
      </c>
      <c r="AB745" s="6">
        <f t="shared" si="203"/>
        <v>0.6511988748177826</v>
      </c>
      <c r="AC745" s="2">
        <v>347.36</v>
      </c>
      <c r="AD745" s="40">
        <f t="shared" si="204"/>
        <v>3367.0033670033663</v>
      </c>
      <c r="AE745" s="1">
        <f t="shared" si="205"/>
        <v>2.4950099800399199</v>
      </c>
      <c r="AF745" s="2">
        <f t="shared" si="206"/>
        <v>218</v>
      </c>
      <c r="AG745" s="9">
        <f t="shared" si="207"/>
        <v>543.91217564870249</v>
      </c>
      <c r="AH745" s="12">
        <f t="shared" si="208"/>
        <v>2.8153549713803806E-3</v>
      </c>
      <c r="AI745" s="12">
        <f t="shared" si="225"/>
        <v>126092.20032521279</v>
      </c>
      <c r="AJ745" s="42">
        <f t="shared" si="226"/>
        <v>-51.052955537902442</v>
      </c>
      <c r="AK745" s="11">
        <v>0</v>
      </c>
      <c r="AL745" s="9">
        <f t="shared" si="227"/>
        <v>-1080.9111524102311</v>
      </c>
      <c r="AM745" s="11">
        <f t="shared" si="209"/>
        <v>0</v>
      </c>
      <c r="AN745" s="9">
        <f t="shared" si="210"/>
        <v>49.480341617131828</v>
      </c>
      <c r="AO745" s="9"/>
      <c r="AP745" s="9">
        <f t="shared" si="228"/>
        <v>51.053589635791631</v>
      </c>
      <c r="AQ745" s="47">
        <f t="shared" si="229"/>
        <v>49.473147393123888</v>
      </c>
      <c r="AR745" s="15">
        <f t="shared" si="211"/>
        <v>0</v>
      </c>
      <c r="AS745" s="49"/>
      <c r="AT745" s="12">
        <f t="shared" si="212"/>
        <v>-1.4617402403825613E-3</v>
      </c>
      <c r="AU745" s="9">
        <f t="shared" si="213"/>
        <v>47.899899374464084</v>
      </c>
      <c r="AV745" s="9">
        <f t="shared" si="230"/>
        <v>46.32665135580428</v>
      </c>
      <c r="AW745" s="9">
        <f t="shared" si="231"/>
        <v>49.473147393123888</v>
      </c>
      <c r="AX745" s="16">
        <f t="shared" si="214"/>
        <v>47.899899374464084</v>
      </c>
      <c r="AY745" s="44">
        <f t="shared" si="232"/>
        <v>-1.4550863517134253E-3</v>
      </c>
      <c r="AZ745" s="49"/>
      <c r="BA745" s="12">
        <f t="shared" si="215"/>
        <v>-1.4617402403825613E-3</v>
      </c>
      <c r="BB745" s="9">
        <f t="shared" si="216"/>
        <v>66.524977921866991</v>
      </c>
      <c r="BC745" s="9">
        <f t="shared" si="233"/>
        <v>64.95172990320718</v>
      </c>
      <c r="BD745" s="9">
        <f t="shared" si="234"/>
        <v>68.098225940526802</v>
      </c>
      <c r="BE745" s="16">
        <f t="shared" si="217"/>
        <v>66.524977921866991</v>
      </c>
      <c r="BF745" s="44">
        <f t="shared" si="235"/>
        <v>-1.4550863517134318E-3</v>
      </c>
      <c r="BG745" s="49"/>
      <c r="BH745" s="12">
        <f t="shared" si="218"/>
        <v>-1.4617402403825613E-3</v>
      </c>
      <c r="BI745" s="9">
        <f t="shared" si="219"/>
        <v>67</v>
      </c>
      <c r="BJ745" s="9">
        <f t="shared" si="197"/>
        <v>65.426751981340189</v>
      </c>
      <c r="BK745" s="9"/>
      <c r="BL745" s="47">
        <f t="shared" si="224"/>
        <v>67</v>
      </c>
      <c r="BM745" s="44">
        <f t="shared" si="236"/>
        <v>-1.4550863517134318E-3</v>
      </c>
      <c r="BN745" s="11"/>
      <c r="BO745" s="9"/>
      <c r="BP745" s="11"/>
      <c r="BQ745" s="9"/>
      <c r="BR745" s="43"/>
      <c r="BS745" s="9"/>
      <c r="BT745" s="11"/>
    </row>
    <row r="746" spans="3:72" x14ac:dyDescent="0.2">
      <c r="C746" s="1">
        <v>80</v>
      </c>
      <c r="D746" s="1">
        <v>104.71</v>
      </c>
      <c r="E746" s="1">
        <v>-5103.8999999999996</v>
      </c>
      <c r="F746" s="2">
        <v>78</v>
      </c>
      <c r="G746" s="6">
        <v>3.3000000000000002E-2</v>
      </c>
      <c r="H746" s="2">
        <v>0.42199999999999999</v>
      </c>
      <c r="I746" s="2">
        <v>3500</v>
      </c>
      <c r="J746" s="3">
        <f t="shared" si="220"/>
        <v>58.333333333333336</v>
      </c>
      <c r="K746" s="3">
        <f t="shared" si="221"/>
        <v>366.52</v>
      </c>
      <c r="L746" s="1">
        <v>0.9</v>
      </c>
      <c r="M746" s="1">
        <v>0.76</v>
      </c>
      <c r="N746" s="1">
        <f t="shared" si="198"/>
        <v>0.68400000000000005</v>
      </c>
      <c r="O746" s="40">
        <f t="shared" si="199"/>
        <v>50.175438596491226</v>
      </c>
      <c r="P746" s="40">
        <f t="shared" si="222"/>
        <v>3808.3157894736842</v>
      </c>
      <c r="Q746" s="1">
        <v>11</v>
      </c>
      <c r="R746" s="1">
        <v>4</v>
      </c>
      <c r="S746" s="2">
        <v>2600</v>
      </c>
      <c r="T746" s="3">
        <f t="shared" si="200"/>
        <v>866.66666666666663</v>
      </c>
      <c r="U746" s="7">
        <v>0.20419999999999999</v>
      </c>
      <c r="V746" s="7">
        <f t="shared" si="223"/>
        <v>3.2749326455999997E-2</v>
      </c>
      <c r="W746" s="7">
        <f t="shared" si="201"/>
        <v>1.6693636134473333E-2</v>
      </c>
      <c r="X746" s="40">
        <f t="shared" si="202"/>
        <v>1081.2059482292843</v>
      </c>
      <c r="Y746" s="1">
        <v>0</v>
      </c>
      <c r="Z746" s="1">
        <v>78</v>
      </c>
      <c r="AA746" s="2">
        <v>67</v>
      </c>
      <c r="AB746" s="6">
        <f t="shared" si="203"/>
        <v>0.6511988748177826</v>
      </c>
      <c r="AC746" s="2">
        <v>347.36</v>
      </c>
      <c r="AD746" s="40">
        <f t="shared" si="204"/>
        <v>3367.0033670033663</v>
      </c>
      <c r="AE746" s="1">
        <f t="shared" si="205"/>
        <v>2.4950099800399199</v>
      </c>
      <c r="AF746" s="2">
        <f t="shared" si="206"/>
        <v>219</v>
      </c>
      <c r="AG746" s="9">
        <f t="shared" si="207"/>
        <v>546.40718562874247</v>
      </c>
      <c r="AH746" s="12">
        <f t="shared" si="208"/>
        <v>2.8025354972290748E-3</v>
      </c>
      <c r="AI746" s="12">
        <f t="shared" si="225"/>
        <v>126387.39926455054</v>
      </c>
      <c r="AJ746" s="42">
        <f t="shared" si="226"/>
        <v>-51.038638198966154</v>
      </c>
      <c r="AK746" s="11">
        <v>0</v>
      </c>
      <c r="AL746" s="9">
        <f t="shared" si="227"/>
        <v>-1080.9124947373696</v>
      </c>
      <c r="AM746" s="11">
        <f t="shared" si="209"/>
        <v>0</v>
      </c>
      <c r="AN746" s="9">
        <f t="shared" si="210"/>
        <v>49.473147393123888</v>
      </c>
      <c r="AO746" s="9"/>
      <c r="AP746" s="9">
        <f t="shared" si="228"/>
        <v>51.039266535383213</v>
      </c>
      <c r="AQ746" s="47">
        <f t="shared" si="229"/>
        <v>49.466018516723409</v>
      </c>
      <c r="AR746" s="15">
        <f t="shared" si="211"/>
        <v>0</v>
      </c>
      <c r="AS746" s="49"/>
      <c r="AT746" s="12">
        <f t="shared" si="212"/>
        <v>-1.4550863517134253E-3</v>
      </c>
      <c r="AU746" s="9">
        <f t="shared" si="213"/>
        <v>47.899899374464084</v>
      </c>
      <c r="AV746" s="9">
        <f t="shared" si="230"/>
        <v>46.333780232204759</v>
      </c>
      <c r="AW746" s="9">
        <f t="shared" si="231"/>
        <v>49.466018516723416</v>
      </c>
      <c r="AX746" s="16">
        <f t="shared" si="214"/>
        <v>47.899899374464084</v>
      </c>
      <c r="AY746" s="44">
        <f t="shared" si="232"/>
        <v>-1.4484929026002805E-3</v>
      </c>
      <c r="AZ746" s="49"/>
      <c r="BA746" s="12">
        <f t="shared" si="215"/>
        <v>-1.4550863517134318E-3</v>
      </c>
      <c r="BB746" s="9">
        <f t="shared" si="216"/>
        <v>66.524977921866991</v>
      </c>
      <c r="BC746" s="9">
        <f t="shared" si="233"/>
        <v>64.958858779607667</v>
      </c>
      <c r="BD746" s="9">
        <f t="shared" si="234"/>
        <v>68.091097064126316</v>
      </c>
      <c r="BE746" s="16">
        <f t="shared" si="217"/>
        <v>66.524977921866991</v>
      </c>
      <c r="BF746" s="44">
        <f t="shared" si="235"/>
        <v>-1.4484929026002805E-3</v>
      </c>
      <c r="BG746" s="49"/>
      <c r="BH746" s="12">
        <f t="shared" si="218"/>
        <v>-1.4550863517134318E-3</v>
      </c>
      <c r="BI746" s="9">
        <f t="shared" si="219"/>
        <v>67</v>
      </c>
      <c r="BJ746" s="9">
        <f t="shared" ref="BJ746:BJ809" si="237">BI746+BH746*(B-_R*ABS(BH746))</f>
        <v>65.433880857740675</v>
      </c>
      <c r="BK746" s="9"/>
      <c r="BL746" s="47">
        <f t="shared" si="224"/>
        <v>67</v>
      </c>
      <c r="BM746" s="44">
        <f t="shared" si="236"/>
        <v>-1.4484929026002805E-3</v>
      </c>
      <c r="BN746" s="11"/>
      <c r="BO746" s="9"/>
      <c r="BP746" s="11"/>
      <c r="BQ746" s="9"/>
      <c r="BR746" s="43"/>
      <c r="BS746" s="9"/>
      <c r="BT746" s="11"/>
    </row>
    <row r="747" spans="3:72" x14ac:dyDescent="0.2">
      <c r="C747" s="1">
        <v>80</v>
      </c>
      <c r="D747" s="1">
        <v>104.71</v>
      </c>
      <c r="E747" s="1">
        <v>-5103.8999999999996</v>
      </c>
      <c r="F747" s="2">
        <v>78</v>
      </c>
      <c r="G747" s="6">
        <v>3.3000000000000002E-2</v>
      </c>
      <c r="H747" s="2">
        <v>0.42199999999999999</v>
      </c>
      <c r="I747" s="2">
        <v>3500</v>
      </c>
      <c r="J747" s="3">
        <f t="shared" si="220"/>
        <v>58.333333333333336</v>
      </c>
      <c r="K747" s="3">
        <f t="shared" si="221"/>
        <v>366.52</v>
      </c>
      <c r="L747" s="1">
        <v>0.9</v>
      </c>
      <c r="M747" s="1">
        <v>0.76</v>
      </c>
      <c r="N747" s="1">
        <f t="shared" si="198"/>
        <v>0.68400000000000005</v>
      </c>
      <c r="O747" s="40">
        <f t="shared" si="199"/>
        <v>50.175438596491226</v>
      </c>
      <c r="P747" s="40">
        <f t="shared" si="222"/>
        <v>3808.3157894736842</v>
      </c>
      <c r="Q747" s="1">
        <v>11</v>
      </c>
      <c r="R747" s="1">
        <v>4</v>
      </c>
      <c r="S747" s="2">
        <v>2600</v>
      </c>
      <c r="T747" s="3">
        <f t="shared" si="200"/>
        <v>866.66666666666663</v>
      </c>
      <c r="U747" s="7">
        <v>0.20419999999999999</v>
      </c>
      <c r="V747" s="7">
        <f t="shared" si="223"/>
        <v>3.2749326455999997E-2</v>
      </c>
      <c r="W747" s="7">
        <f t="shared" si="201"/>
        <v>1.6693636134473333E-2</v>
      </c>
      <c r="X747" s="40">
        <f t="shared" si="202"/>
        <v>1081.2059482292843</v>
      </c>
      <c r="Y747" s="1">
        <v>0</v>
      </c>
      <c r="Z747" s="1">
        <v>78</v>
      </c>
      <c r="AA747" s="2">
        <v>67</v>
      </c>
      <c r="AB747" s="6">
        <f t="shared" si="203"/>
        <v>0.6511988748177826</v>
      </c>
      <c r="AC747" s="2">
        <v>347.36</v>
      </c>
      <c r="AD747" s="40">
        <f t="shared" si="204"/>
        <v>3367.0033670033663</v>
      </c>
      <c r="AE747" s="1">
        <f t="shared" si="205"/>
        <v>2.4950099800399199</v>
      </c>
      <c r="AF747" s="2">
        <f t="shared" si="206"/>
        <v>220</v>
      </c>
      <c r="AG747" s="9">
        <f t="shared" si="207"/>
        <v>548.90219560878234</v>
      </c>
      <c r="AH747" s="12">
        <f t="shared" si="208"/>
        <v>2.7898322386229438E-3</v>
      </c>
      <c r="AI747" s="12">
        <f t="shared" si="225"/>
        <v>126679.92339726479</v>
      </c>
      <c r="AJ747" s="42">
        <f t="shared" si="226"/>
        <v>-51.024450589408275</v>
      </c>
      <c r="AK747" s="11">
        <v>0</v>
      </c>
      <c r="AL747" s="9">
        <f t="shared" si="227"/>
        <v>-1080.913824895578</v>
      </c>
      <c r="AM747" s="11">
        <f t="shared" si="209"/>
        <v>0</v>
      </c>
      <c r="AN747" s="9">
        <f t="shared" si="210"/>
        <v>49.466018516723409</v>
      </c>
      <c r="AO747" s="9"/>
      <c r="AP747" s="9">
        <f t="shared" si="228"/>
        <v>51.025073242521849</v>
      </c>
      <c r="AQ747" s="47">
        <f t="shared" si="229"/>
        <v>49.458954100262524</v>
      </c>
      <c r="AR747" s="15">
        <f t="shared" si="211"/>
        <v>0</v>
      </c>
      <c r="AS747" s="49"/>
      <c r="AT747" s="12">
        <f t="shared" si="212"/>
        <v>-1.4484929026002805E-3</v>
      </c>
      <c r="AU747" s="9">
        <f t="shared" si="213"/>
        <v>47.899899374464084</v>
      </c>
      <c r="AV747" s="9">
        <f t="shared" si="230"/>
        <v>46.340844648665644</v>
      </c>
      <c r="AW747" s="9">
        <f t="shared" si="231"/>
        <v>49.458954100262524</v>
      </c>
      <c r="AX747" s="16">
        <f t="shared" si="214"/>
        <v>47.899899374464084</v>
      </c>
      <c r="AY747" s="44">
        <f t="shared" si="232"/>
        <v>-1.441959072045191E-3</v>
      </c>
      <c r="AZ747" s="49"/>
      <c r="BA747" s="12">
        <f t="shared" si="215"/>
        <v>-1.4484929026002805E-3</v>
      </c>
      <c r="BB747" s="9">
        <f t="shared" si="216"/>
        <v>66.524977921866991</v>
      </c>
      <c r="BC747" s="9">
        <f t="shared" si="233"/>
        <v>64.965923196068559</v>
      </c>
      <c r="BD747" s="9">
        <f t="shared" si="234"/>
        <v>68.084032647665424</v>
      </c>
      <c r="BE747" s="16">
        <f t="shared" si="217"/>
        <v>66.524977921866991</v>
      </c>
      <c r="BF747" s="44">
        <f t="shared" si="235"/>
        <v>-1.4419590720451845E-3</v>
      </c>
      <c r="BG747" s="49"/>
      <c r="BH747" s="12">
        <f t="shared" si="218"/>
        <v>-1.4484929026002805E-3</v>
      </c>
      <c r="BI747" s="9">
        <f t="shared" si="219"/>
        <v>67</v>
      </c>
      <c r="BJ747" s="9">
        <f t="shared" si="237"/>
        <v>65.440945274201567</v>
      </c>
      <c r="BK747" s="9"/>
      <c r="BL747" s="47">
        <f t="shared" si="224"/>
        <v>67</v>
      </c>
      <c r="BM747" s="44">
        <f t="shared" si="236"/>
        <v>-1.4419590720451845E-3</v>
      </c>
      <c r="BN747" s="11"/>
      <c r="BO747" s="9"/>
      <c r="BP747" s="11"/>
      <c r="BQ747" s="9"/>
      <c r="BR747" s="43"/>
      <c r="BS747" s="9"/>
      <c r="BT747" s="11"/>
    </row>
    <row r="748" spans="3:72" x14ac:dyDescent="0.2">
      <c r="C748" s="1">
        <v>80</v>
      </c>
      <c r="D748" s="1">
        <v>104.71</v>
      </c>
      <c r="E748" s="1">
        <v>-5103.8999999999996</v>
      </c>
      <c r="F748" s="2">
        <v>78</v>
      </c>
      <c r="G748" s="6">
        <v>3.3000000000000002E-2</v>
      </c>
      <c r="H748" s="2">
        <v>0.42199999999999999</v>
      </c>
      <c r="I748" s="2">
        <v>3500</v>
      </c>
      <c r="J748" s="3">
        <f t="shared" si="220"/>
        <v>58.333333333333336</v>
      </c>
      <c r="K748" s="3">
        <f t="shared" si="221"/>
        <v>366.52</v>
      </c>
      <c r="L748" s="1">
        <v>0.9</v>
      </c>
      <c r="M748" s="1">
        <v>0.76</v>
      </c>
      <c r="N748" s="1">
        <f t="shared" si="198"/>
        <v>0.68400000000000005</v>
      </c>
      <c r="O748" s="40">
        <f t="shared" si="199"/>
        <v>50.175438596491226</v>
      </c>
      <c r="P748" s="40">
        <f t="shared" si="222"/>
        <v>3808.3157894736842</v>
      </c>
      <c r="Q748" s="1">
        <v>11</v>
      </c>
      <c r="R748" s="1">
        <v>4</v>
      </c>
      <c r="S748" s="2">
        <v>2600</v>
      </c>
      <c r="T748" s="3">
        <f t="shared" si="200"/>
        <v>866.66666666666663</v>
      </c>
      <c r="U748" s="7">
        <v>0.20419999999999999</v>
      </c>
      <c r="V748" s="7">
        <f t="shared" si="223"/>
        <v>3.2749326455999997E-2</v>
      </c>
      <c r="W748" s="7">
        <f t="shared" si="201"/>
        <v>1.6693636134473333E-2</v>
      </c>
      <c r="X748" s="40">
        <f t="shared" si="202"/>
        <v>1081.2059482292843</v>
      </c>
      <c r="Y748" s="1">
        <v>0</v>
      </c>
      <c r="Z748" s="1">
        <v>78</v>
      </c>
      <c r="AA748" s="2">
        <v>67</v>
      </c>
      <c r="AB748" s="6">
        <f t="shared" si="203"/>
        <v>0.6511988748177826</v>
      </c>
      <c r="AC748" s="2">
        <v>347.36</v>
      </c>
      <c r="AD748" s="40">
        <f t="shared" si="204"/>
        <v>3367.0033670033663</v>
      </c>
      <c r="AE748" s="1">
        <f t="shared" si="205"/>
        <v>2.4950099800399199</v>
      </c>
      <c r="AF748" s="2">
        <f t="shared" si="206"/>
        <v>221</v>
      </c>
      <c r="AG748" s="9">
        <f t="shared" si="207"/>
        <v>551.39720558882232</v>
      </c>
      <c r="AH748" s="12">
        <f t="shared" si="208"/>
        <v>2.7772436223567408E-3</v>
      </c>
      <c r="AI748" s="12">
        <f t="shared" si="225"/>
        <v>126969.80896807183</v>
      </c>
      <c r="AJ748" s="42">
        <f t="shared" si="226"/>
        <v>-51.010390951323416</v>
      </c>
      <c r="AK748" s="11">
        <v>0</v>
      </c>
      <c r="AL748" s="9">
        <f t="shared" si="227"/>
        <v>-1080.9151430495874</v>
      </c>
      <c r="AM748" s="11">
        <f t="shared" si="209"/>
        <v>0</v>
      </c>
      <c r="AN748" s="9">
        <f t="shared" si="210"/>
        <v>49.458954100262524</v>
      </c>
      <c r="AO748" s="9"/>
      <c r="AP748" s="9">
        <f t="shared" si="228"/>
        <v>51.011007997894453</v>
      </c>
      <c r="AQ748" s="47">
        <f t="shared" si="229"/>
        <v>49.451953272096013</v>
      </c>
      <c r="AR748" s="15">
        <f t="shared" si="211"/>
        <v>0</v>
      </c>
      <c r="AS748" s="49"/>
      <c r="AT748" s="12">
        <f t="shared" si="212"/>
        <v>-1.441959072045191E-3</v>
      </c>
      <c r="AU748" s="9">
        <f t="shared" si="213"/>
        <v>47.899899374464084</v>
      </c>
      <c r="AV748" s="9">
        <f t="shared" si="230"/>
        <v>46.347845476832155</v>
      </c>
      <c r="AW748" s="9">
        <f t="shared" si="231"/>
        <v>49.451953272096006</v>
      </c>
      <c r="AX748" s="16">
        <f t="shared" si="214"/>
        <v>47.899899374464084</v>
      </c>
      <c r="AY748" s="44">
        <f t="shared" si="232"/>
        <v>-1.4354840538694435E-3</v>
      </c>
      <c r="AZ748" s="49"/>
      <c r="BA748" s="12">
        <f t="shared" si="215"/>
        <v>-1.4419590720451845E-3</v>
      </c>
      <c r="BB748" s="9">
        <f t="shared" si="216"/>
        <v>66.524977921866991</v>
      </c>
      <c r="BC748" s="9">
        <f t="shared" si="233"/>
        <v>64.97292402423507</v>
      </c>
      <c r="BD748" s="9">
        <f t="shared" si="234"/>
        <v>68.077031819498913</v>
      </c>
      <c r="BE748" s="16">
        <f t="shared" si="217"/>
        <v>66.524977921866991</v>
      </c>
      <c r="BF748" s="44">
        <f t="shared" si="235"/>
        <v>-1.4354840538694368E-3</v>
      </c>
      <c r="BG748" s="49"/>
      <c r="BH748" s="12">
        <f t="shared" si="218"/>
        <v>-1.4419590720451845E-3</v>
      </c>
      <c r="BI748" s="9">
        <f t="shared" si="219"/>
        <v>67</v>
      </c>
      <c r="BJ748" s="9">
        <f t="shared" si="237"/>
        <v>65.447946102368078</v>
      </c>
      <c r="BK748" s="9"/>
      <c r="BL748" s="47">
        <f t="shared" si="224"/>
        <v>67</v>
      </c>
      <c r="BM748" s="44">
        <f t="shared" si="236"/>
        <v>-1.4354840538694368E-3</v>
      </c>
      <c r="BN748" s="11"/>
      <c r="BO748" s="9"/>
      <c r="BP748" s="11"/>
      <c r="BQ748" s="9"/>
      <c r="BR748" s="43"/>
      <c r="BS748" s="9"/>
      <c r="BT748" s="11"/>
    </row>
    <row r="749" spans="3:72" x14ac:dyDescent="0.2">
      <c r="C749" s="1">
        <v>80</v>
      </c>
      <c r="D749" s="1">
        <v>104.71</v>
      </c>
      <c r="E749" s="1">
        <v>-5103.8999999999996</v>
      </c>
      <c r="F749" s="2">
        <v>78</v>
      </c>
      <c r="G749" s="6">
        <v>3.3000000000000002E-2</v>
      </c>
      <c r="H749" s="2">
        <v>0.42199999999999999</v>
      </c>
      <c r="I749" s="2">
        <v>3500</v>
      </c>
      <c r="J749" s="3">
        <f t="shared" si="220"/>
        <v>58.333333333333336</v>
      </c>
      <c r="K749" s="3">
        <f t="shared" si="221"/>
        <v>366.52</v>
      </c>
      <c r="L749" s="1">
        <v>0.9</v>
      </c>
      <c r="M749" s="1">
        <v>0.76</v>
      </c>
      <c r="N749" s="1">
        <f t="shared" si="198"/>
        <v>0.68400000000000005</v>
      </c>
      <c r="O749" s="40">
        <f t="shared" si="199"/>
        <v>50.175438596491226</v>
      </c>
      <c r="P749" s="40">
        <f t="shared" si="222"/>
        <v>3808.3157894736842</v>
      </c>
      <c r="Q749" s="1">
        <v>11</v>
      </c>
      <c r="R749" s="1">
        <v>4</v>
      </c>
      <c r="S749" s="2">
        <v>2600</v>
      </c>
      <c r="T749" s="3">
        <f t="shared" si="200"/>
        <v>866.66666666666663</v>
      </c>
      <c r="U749" s="7">
        <v>0.20419999999999999</v>
      </c>
      <c r="V749" s="7">
        <f t="shared" si="223"/>
        <v>3.2749326455999997E-2</v>
      </c>
      <c r="W749" s="7">
        <f t="shared" si="201"/>
        <v>1.6693636134473333E-2</v>
      </c>
      <c r="X749" s="40">
        <f t="shared" si="202"/>
        <v>1081.2059482292843</v>
      </c>
      <c r="Y749" s="1">
        <v>0</v>
      </c>
      <c r="Z749" s="1">
        <v>78</v>
      </c>
      <c r="AA749" s="2">
        <v>67</v>
      </c>
      <c r="AB749" s="6">
        <f t="shared" si="203"/>
        <v>0.6511988748177826</v>
      </c>
      <c r="AC749" s="2">
        <v>347.36</v>
      </c>
      <c r="AD749" s="40">
        <f t="shared" si="204"/>
        <v>3367.0033670033663</v>
      </c>
      <c r="AE749" s="1">
        <f t="shared" si="205"/>
        <v>2.4950099800399199</v>
      </c>
      <c r="AF749" s="2">
        <f t="shared" si="206"/>
        <v>222</v>
      </c>
      <c r="AG749" s="9">
        <f t="shared" si="207"/>
        <v>553.89221556886218</v>
      </c>
      <c r="AH749" s="12">
        <f t="shared" si="208"/>
        <v>2.7647681034928939E-3</v>
      </c>
      <c r="AI749" s="12">
        <f t="shared" si="225"/>
        <v>127257.0915690636</v>
      </c>
      <c r="AJ749" s="42">
        <f t="shared" si="226"/>
        <v>-50.996457558459724</v>
      </c>
      <c r="AK749" s="11">
        <v>0</v>
      </c>
      <c r="AL749" s="9">
        <f t="shared" si="227"/>
        <v>-1080.9164493611677</v>
      </c>
      <c r="AM749" s="11">
        <f t="shared" si="209"/>
        <v>0</v>
      </c>
      <c r="AN749" s="9">
        <f t="shared" si="210"/>
        <v>49.451953272096013</v>
      </c>
      <c r="AO749" s="9"/>
      <c r="AP749" s="9">
        <f t="shared" si="228"/>
        <v>50.997069073873014</v>
      </c>
      <c r="AQ749" s="47">
        <f t="shared" si="229"/>
        <v>49.445015176241085</v>
      </c>
      <c r="AR749" s="15">
        <f t="shared" si="211"/>
        <v>0</v>
      </c>
      <c r="AS749" s="49"/>
      <c r="AT749" s="12">
        <f t="shared" si="212"/>
        <v>-1.4354840538694435E-3</v>
      </c>
      <c r="AU749" s="9">
        <f t="shared" si="213"/>
        <v>47.899899374464084</v>
      </c>
      <c r="AV749" s="9">
        <f t="shared" si="230"/>
        <v>46.354783572687083</v>
      </c>
      <c r="AW749" s="9">
        <f t="shared" si="231"/>
        <v>49.445015176241078</v>
      </c>
      <c r="AX749" s="16">
        <f t="shared" si="214"/>
        <v>47.899899374464084</v>
      </c>
      <c r="AY749" s="44">
        <f t="shared" si="232"/>
        <v>-1.4290670563803988E-3</v>
      </c>
      <c r="AZ749" s="49"/>
      <c r="BA749" s="12">
        <f t="shared" si="215"/>
        <v>-1.4354840538694368E-3</v>
      </c>
      <c r="BB749" s="9">
        <f t="shared" si="216"/>
        <v>66.524977921866991</v>
      </c>
      <c r="BC749" s="9">
        <f t="shared" si="233"/>
        <v>64.97986212008999</v>
      </c>
      <c r="BD749" s="9">
        <f t="shared" si="234"/>
        <v>68.070093723643993</v>
      </c>
      <c r="BE749" s="16">
        <f t="shared" si="217"/>
        <v>66.524977921866991</v>
      </c>
      <c r="BF749" s="44">
        <f t="shared" si="235"/>
        <v>-1.4290670563803988E-3</v>
      </c>
      <c r="BG749" s="49"/>
      <c r="BH749" s="12">
        <f t="shared" si="218"/>
        <v>-1.4354840538694368E-3</v>
      </c>
      <c r="BI749" s="9">
        <f t="shared" si="219"/>
        <v>67</v>
      </c>
      <c r="BJ749" s="9">
        <f t="shared" si="237"/>
        <v>65.454884198222999</v>
      </c>
      <c r="BK749" s="9"/>
      <c r="BL749" s="47">
        <f t="shared" si="224"/>
        <v>67</v>
      </c>
      <c r="BM749" s="44">
        <f t="shared" si="236"/>
        <v>-1.4290670563803988E-3</v>
      </c>
      <c r="BN749" s="11"/>
      <c r="BO749" s="9"/>
      <c r="BP749" s="11"/>
      <c r="BQ749" s="9"/>
      <c r="BR749" s="43"/>
      <c r="BS749" s="9"/>
      <c r="BT749" s="11"/>
    </row>
    <row r="750" spans="3:72" x14ac:dyDescent="0.2">
      <c r="C750" s="1">
        <v>80</v>
      </c>
      <c r="D750" s="1">
        <v>104.71</v>
      </c>
      <c r="E750" s="1">
        <v>-5103.8999999999996</v>
      </c>
      <c r="F750" s="2">
        <v>78</v>
      </c>
      <c r="G750" s="6">
        <v>3.3000000000000002E-2</v>
      </c>
      <c r="H750" s="2">
        <v>0.42199999999999999</v>
      </c>
      <c r="I750" s="2">
        <v>3500</v>
      </c>
      <c r="J750" s="3">
        <f t="shared" si="220"/>
        <v>58.333333333333336</v>
      </c>
      <c r="K750" s="3">
        <f t="shared" si="221"/>
        <v>366.52</v>
      </c>
      <c r="L750" s="1">
        <v>0.9</v>
      </c>
      <c r="M750" s="1">
        <v>0.76</v>
      </c>
      <c r="N750" s="1">
        <f t="shared" ref="N750:N813" si="238">L750*M750</f>
        <v>0.68400000000000005</v>
      </c>
      <c r="O750" s="40">
        <f t="shared" ref="O750:O813" si="239">1000*G750*F750/(75*N750)</f>
        <v>50.175438596491226</v>
      </c>
      <c r="P750" s="40">
        <f t="shared" si="222"/>
        <v>3808.3157894736842</v>
      </c>
      <c r="Q750" s="1">
        <v>11</v>
      </c>
      <c r="R750" s="1">
        <v>4</v>
      </c>
      <c r="S750" s="2">
        <v>2600</v>
      </c>
      <c r="T750" s="3">
        <f t="shared" ref="T750:T813" si="240">S750/(R750-1)</f>
        <v>866.66666666666663</v>
      </c>
      <c r="U750" s="7">
        <v>0.20419999999999999</v>
      </c>
      <c r="V750" s="7">
        <f t="shared" si="223"/>
        <v>3.2749326455999997E-2</v>
      </c>
      <c r="W750" s="7">
        <f t="shared" ref="W750:W813" si="241">(2*9.81*V750^2*U750*Q750)/(S750*G750^2)</f>
        <v>1.6693636134473333E-2</v>
      </c>
      <c r="X750" s="40">
        <f t="shared" ref="X750:X813" si="242">AC750/(9.81*V750)</f>
        <v>1081.2059482292843</v>
      </c>
      <c r="Y750" s="1">
        <v>0</v>
      </c>
      <c r="Z750" s="1">
        <v>78</v>
      </c>
      <c r="AA750" s="2">
        <v>67</v>
      </c>
      <c r="AB750" s="6">
        <f t="shared" ref="AB750:AB813" si="243">(900*9.81*1000*G750*F750)/(N750*H750*(3.1416*I750)^2)</f>
        <v>0.6511988748177826</v>
      </c>
      <c r="AC750" s="2">
        <v>347.36</v>
      </c>
      <c r="AD750" s="40">
        <f t="shared" ref="AD750:AD813" si="244">(W750*T750)/(2*9.81*U750*V750^2)</f>
        <v>3367.0033670033663</v>
      </c>
      <c r="AE750" s="1">
        <f t="shared" ref="AE750:AE813" si="245">T750/AC750</f>
        <v>2.4950099800399199</v>
      </c>
      <c r="AF750" s="2">
        <f t="shared" ref="AF750:AF813" si="246">1+AF749</f>
        <v>223</v>
      </c>
      <c r="AG750" s="9">
        <f t="shared" ref="AG750:AG813" si="247">AF750*AE750</f>
        <v>556.38722554890217</v>
      </c>
      <c r="AH750" s="12">
        <f t="shared" ref="AH750:AH813" si="248">1/(AB750*AG750+1)</f>
        <v>2.7524041647294388E-3</v>
      </c>
      <c r="AI750" s="12">
        <f t="shared" si="225"/>
        <v>127541.80615434749</v>
      </c>
      <c r="AJ750" s="42">
        <f t="shared" si="226"/>
        <v>-50.982648715508951</v>
      </c>
      <c r="AK750" s="11">
        <v>0</v>
      </c>
      <c r="AL750" s="9">
        <f t="shared" si="227"/>
        <v>-1080.9177439891955</v>
      </c>
      <c r="AM750" s="11">
        <f t="shared" ref="AM750:AM813" si="249">IF(AK750&lt;0,0,AK750)</f>
        <v>0</v>
      </c>
      <c r="AN750" s="9">
        <f t="shared" ref="AN750:AN813" si="250">AQ749</f>
        <v>49.445015176241085</v>
      </c>
      <c r="AO750" s="9"/>
      <c r="AP750" s="9">
        <f t="shared" si="228"/>
        <v>50.983254773803836</v>
      </c>
      <c r="AQ750" s="47">
        <f t="shared" si="229"/>
        <v>49.438138972026834</v>
      </c>
      <c r="AR750" s="15">
        <f t="shared" ref="AR750:AR813" si="251">AM749</f>
        <v>0</v>
      </c>
      <c r="AS750" s="49"/>
      <c r="AT750" s="12">
        <f t="shared" ref="AT750:AT813" si="252">AY749</f>
        <v>-1.4290670563803988E-3</v>
      </c>
      <c r="AU750" s="9">
        <f t="shared" ref="AU750:AU813" si="253">AX749</f>
        <v>47.899899374464084</v>
      </c>
      <c r="AV750" s="9">
        <f t="shared" si="230"/>
        <v>46.361659776901334</v>
      </c>
      <c r="AW750" s="9">
        <f t="shared" si="231"/>
        <v>49.438138972026834</v>
      </c>
      <c r="AX750" s="16">
        <f t="shared" ref="AX750:AX813" si="254">(AV750+AW750)/2</f>
        <v>47.899899374464084</v>
      </c>
      <c r="AY750" s="44">
        <f t="shared" si="232"/>
        <v>-1.4227073020472746E-3</v>
      </c>
      <c r="AZ750" s="49"/>
      <c r="BA750" s="12">
        <f t="shared" ref="BA750:BA813" si="255">BF749</f>
        <v>-1.4290670563803988E-3</v>
      </c>
      <c r="BB750" s="9">
        <f t="shared" ref="BB750:BB813" si="256">BE749</f>
        <v>66.524977921866991</v>
      </c>
      <c r="BC750" s="9">
        <f t="shared" si="233"/>
        <v>64.986738324304241</v>
      </c>
      <c r="BD750" s="9">
        <f t="shared" si="234"/>
        <v>68.063217519429742</v>
      </c>
      <c r="BE750" s="16">
        <f t="shared" ref="BE750:BE813" si="257">(BC750+BD750)/2</f>
        <v>66.524977921866991</v>
      </c>
      <c r="BF750" s="44">
        <f t="shared" si="235"/>
        <v>-1.4227073020472746E-3</v>
      </c>
      <c r="BG750" s="49"/>
      <c r="BH750" s="12">
        <f t="shared" ref="BH750:BH813" si="258">BM749</f>
        <v>-1.4290670563803988E-3</v>
      </c>
      <c r="BI750" s="9">
        <f t="shared" ref="BI750:BI813" si="259">BL749</f>
        <v>67</v>
      </c>
      <c r="BJ750" s="9">
        <f t="shared" si="237"/>
        <v>65.46176040243725</v>
      </c>
      <c r="BK750" s="9"/>
      <c r="BL750" s="47">
        <f t="shared" si="224"/>
        <v>67</v>
      </c>
      <c r="BM750" s="44">
        <f t="shared" si="236"/>
        <v>-1.4227073020472746E-3</v>
      </c>
      <c r="BN750" s="11"/>
      <c r="BO750" s="9"/>
      <c r="BP750" s="11"/>
      <c r="BQ750" s="9"/>
      <c r="BR750" s="43"/>
      <c r="BS750" s="9"/>
      <c r="BT750" s="11"/>
    </row>
    <row r="751" spans="3:72" x14ac:dyDescent="0.2">
      <c r="C751" s="1">
        <v>80</v>
      </c>
      <c r="D751" s="1">
        <v>104.71</v>
      </c>
      <c r="E751" s="1">
        <v>-5103.8999999999996</v>
      </c>
      <c r="F751" s="2">
        <v>78</v>
      </c>
      <c r="G751" s="6">
        <v>3.3000000000000002E-2</v>
      </c>
      <c r="H751" s="2">
        <v>0.42199999999999999</v>
      </c>
      <c r="I751" s="2">
        <v>3500</v>
      </c>
      <c r="J751" s="3">
        <f t="shared" si="220"/>
        <v>58.333333333333336</v>
      </c>
      <c r="K751" s="3">
        <f t="shared" si="221"/>
        <v>366.52</v>
      </c>
      <c r="L751" s="1">
        <v>0.9</v>
      </c>
      <c r="M751" s="1">
        <v>0.76</v>
      </c>
      <c r="N751" s="1">
        <f t="shared" si="238"/>
        <v>0.68400000000000005</v>
      </c>
      <c r="O751" s="40">
        <f t="shared" si="239"/>
        <v>50.175438596491226</v>
      </c>
      <c r="P751" s="40">
        <f t="shared" si="222"/>
        <v>3808.3157894736842</v>
      </c>
      <c r="Q751" s="1">
        <v>11</v>
      </c>
      <c r="R751" s="1">
        <v>4</v>
      </c>
      <c r="S751" s="2">
        <v>2600</v>
      </c>
      <c r="T751" s="3">
        <f t="shared" si="240"/>
        <v>866.66666666666663</v>
      </c>
      <c r="U751" s="7">
        <v>0.20419999999999999</v>
      </c>
      <c r="V751" s="7">
        <f t="shared" si="223"/>
        <v>3.2749326455999997E-2</v>
      </c>
      <c r="W751" s="7">
        <f t="shared" si="241"/>
        <v>1.6693636134473333E-2</v>
      </c>
      <c r="X751" s="40">
        <f t="shared" si="242"/>
        <v>1081.2059482292843</v>
      </c>
      <c r="Y751" s="1">
        <v>0</v>
      </c>
      <c r="Z751" s="1">
        <v>78</v>
      </c>
      <c r="AA751" s="2">
        <v>67</v>
      </c>
      <c r="AB751" s="6">
        <f t="shared" si="243"/>
        <v>0.6511988748177826</v>
      </c>
      <c r="AC751" s="2">
        <v>347.36</v>
      </c>
      <c r="AD751" s="40">
        <f t="shared" si="244"/>
        <v>3367.0033670033663</v>
      </c>
      <c r="AE751" s="1">
        <f t="shared" si="245"/>
        <v>2.4950099800399199</v>
      </c>
      <c r="AF751" s="2">
        <f t="shared" si="246"/>
        <v>224</v>
      </c>
      <c r="AG751" s="9">
        <f t="shared" si="247"/>
        <v>558.88223552894203</v>
      </c>
      <c r="AH751" s="12">
        <f t="shared" si="248"/>
        <v>2.740150315784849E-3</v>
      </c>
      <c r="AI751" s="12">
        <f t="shared" si="225"/>
        <v>127823.9870542899</v>
      </c>
      <c r="AJ751" s="42">
        <f t="shared" si="226"/>
        <v>-50.968962757415611</v>
      </c>
      <c r="AK751" s="11">
        <v>0</v>
      </c>
      <c r="AL751" s="9">
        <f t="shared" si="227"/>
        <v>-1080.9190270897186</v>
      </c>
      <c r="AM751" s="11">
        <f t="shared" si="249"/>
        <v>0</v>
      </c>
      <c r="AN751" s="9">
        <f t="shared" si="250"/>
        <v>49.438138972026834</v>
      </c>
      <c r="AO751" s="9"/>
      <c r="AP751" s="9">
        <f t="shared" si="228"/>
        <v>50.969563431315855</v>
      </c>
      <c r="AQ751" s="47">
        <f t="shared" si="229"/>
        <v>49.431323833753105</v>
      </c>
      <c r="AR751" s="15">
        <f t="shared" si="251"/>
        <v>0</v>
      </c>
      <c r="AS751" s="49"/>
      <c r="AT751" s="12">
        <f t="shared" si="252"/>
        <v>-1.4227073020472746E-3</v>
      </c>
      <c r="AU751" s="9">
        <f t="shared" si="253"/>
        <v>47.899899374464084</v>
      </c>
      <c r="AV751" s="9">
        <f t="shared" si="230"/>
        <v>46.368474915175064</v>
      </c>
      <c r="AW751" s="9">
        <f t="shared" si="231"/>
        <v>49.431323833753105</v>
      </c>
      <c r="AX751" s="16">
        <f t="shared" si="254"/>
        <v>47.899899374464084</v>
      </c>
      <c r="AY751" s="44">
        <f t="shared" si="232"/>
        <v>-1.416404027185634E-3</v>
      </c>
      <c r="AZ751" s="49"/>
      <c r="BA751" s="12">
        <f t="shared" si="255"/>
        <v>-1.4227073020472746E-3</v>
      </c>
      <c r="BB751" s="9">
        <f t="shared" si="256"/>
        <v>66.524977921866991</v>
      </c>
      <c r="BC751" s="9">
        <f t="shared" si="233"/>
        <v>64.993553462577978</v>
      </c>
      <c r="BD751" s="9">
        <f t="shared" si="234"/>
        <v>68.056402381156005</v>
      </c>
      <c r="BE751" s="16">
        <f t="shared" si="257"/>
        <v>66.524977921866991</v>
      </c>
      <c r="BF751" s="44">
        <f t="shared" si="235"/>
        <v>-1.4164040271856275E-3</v>
      </c>
      <c r="BG751" s="49"/>
      <c r="BH751" s="12">
        <f t="shared" si="258"/>
        <v>-1.4227073020472746E-3</v>
      </c>
      <c r="BI751" s="9">
        <f t="shared" si="259"/>
        <v>67</v>
      </c>
      <c r="BJ751" s="9">
        <f t="shared" si="237"/>
        <v>65.468575540710987</v>
      </c>
      <c r="BK751" s="9"/>
      <c r="BL751" s="47">
        <f t="shared" si="224"/>
        <v>67</v>
      </c>
      <c r="BM751" s="44">
        <f t="shared" si="236"/>
        <v>-1.4164040271856275E-3</v>
      </c>
      <c r="BN751" s="11"/>
      <c r="BO751" s="9"/>
      <c r="BP751" s="11"/>
      <c r="BQ751" s="9"/>
      <c r="BR751" s="43"/>
      <c r="BS751" s="9"/>
      <c r="BT751" s="11"/>
    </row>
    <row r="752" spans="3:72" x14ac:dyDescent="0.2">
      <c r="C752" s="1">
        <v>80</v>
      </c>
      <c r="D752" s="1">
        <v>104.71</v>
      </c>
      <c r="E752" s="1">
        <v>-5103.8999999999996</v>
      </c>
      <c r="F752" s="2">
        <v>78</v>
      </c>
      <c r="G752" s="6">
        <v>3.3000000000000002E-2</v>
      </c>
      <c r="H752" s="2">
        <v>0.42199999999999999</v>
      </c>
      <c r="I752" s="2">
        <v>3500</v>
      </c>
      <c r="J752" s="3">
        <f t="shared" si="220"/>
        <v>58.333333333333336</v>
      </c>
      <c r="K752" s="3">
        <f t="shared" si="221"/>
        <v>366.52</v>
      </c>
      <c r="L752" s="1">
        <v>0.9</v>
      </c>
      <c r="M752" s="1">
        <v>0.76</v>
      </c>
      <c r="N752" s="1">
        <f t="shared" si="238"/>
        <v>0.68400000000000005</v>
      </c>
      <c r="O752" s="40">
        <f t="shared" si="239"/>
        <v>50.175438596491226</v>
      </c>
      <c r="P752" s="40">
        <f t="shared" si="222"/>
        <v>3808.3157894736842</v>
      </c>
      <c r="Q752" s="1">
        <v>11</v>
      </c>
      <c r="R752" s="1">
        <v>4</v>
      </c>
      <c r="S752" s="2">
        <v>2600</v>
      </c>
      <c r="T752" s="3">
        <f t="shared" si="240"/>
        <v>866.66666666666663</v>
      </c>
      <c r="U752" s="7">
        <v>0.20419999999999999</v>
      </c>
      <c r="V752" s="7">
        <f t="shared" si="223"/>
        <v>3.2749326455999997E-2</v>
      </c>
      <c r="W752" s="7">
        <f t="shared" si="241"/>
        <v>1.6693636134473333E-2</v>
      </c>
      <c r="X752" s="40">
        <f t="shared" si="242"/>
        <v>1081.2059482292843</v>
      </c>
      <c r="Y752" s="1">
        <v>0</v>
      </c>
      <c r="Z752" s="1">
        <v>78</v>
      </c>
      <c r="AA752" s="2">
        <v>67</v>
      </c>
      <c r="AB752" s="6">
        <f t="shared" si="243"/>
        <v>0.6511988748177826</v>
      </c>
      <c r="AC752" s="2">
        <v>347.36</v>
      </c>
      <c r="AD752" s="40">
        <f t="shared" si="244"/>
        <v>3367.0033670033663</v>
      </c>
      <c r="AE752" s="1">
        <f t="shared" si="245"/>
        <v>2.4950099800399199</v>
      </c>
      <c r="AF752" s="2">
        <f t="shared" si="246"/>
        <v>225</v>
      </c>
      <c r="AG752" s="9">
        <f t="shared" si="247"/>
        <v>561.37724550898201</v>
      </c>
      <c r="AH752" s="12">
        <f t="shared" si="248"/>
        <v>2.7280050927992114E-3</v>
      </c>
      <c r="AI752" s="12">
        <f t="shared" si="225"/>
        <v>128103.66798937635</v>
      </c>
      <c r="AJ752" s="42">
        <f t="shared" si="226"/>
        <v>-50.95539804870451</v>
      </c>
      <c r="AK752" s="11">
        <v>0</v>
      </c>
      <c r="AL752" s="9">
        <f t="shared" si="227"/>
        <v>-1080.9202988160173</v>
      </c>
      <c r="AM752" s="11">
        <f t="shared" si="249"/>
        <v>0</v>
      </c>
      <c r="AN752" s="9">
        <f t="shared" si="250"/>
        <v>49.431323833753105</v>
      </c>
      <c r="AO752" s="9"/>
      <c r="AP752" s="9">
        <f t="shared" si="228"/>
        <v>50.955993409647419</v>
      </c>
      <c r="AQ752" s="47">
        <f t="shared" si="229"/>
        <v>49.424568950358399</v>
      </c>
      <c r="AR752" s="15">
        <f t="shared" si="251"/>
        <v>0</v>
      </c>
      <c r="AS752" s="49"/>
      <c r="AT752" s="12">
        <f t="shared" si="252"/>
        <v>-1.416404027185634E-3</v>
      </c>
      <c r="AU752" s="9">
        <f t="shared" si="253"/>
        <v>47.899899374464084</v>
      </c>
      <c r="AV752" s="9">
        <f t="shared" si="230"/>
        <v>46.375229798569769</v>
      </c>
      <c r="AW752" s="9">
        <f t="shared" si="231"/>
        <v>49.424568950358392</v>
      </c>
      <c r="AX752" s="16">
        <f t="shared" si="254"/>
        <v>47.899899374464084</v>
      </c>
      <c r="AY752" s="44">
        <f t="shared" si="232"/>
        <v>-1.4101564816502358E-3</v>
      </c>
      <c r="AZ752" s="49"/>
      <c r="BA752" s="12">
        <f t="shared" si="255"/>
        <v>-1.4164040271856275E-3</v>
      </c>
      <c r="BB752" s="9">
        <f t="shared" si="256"/>
        <v>66.524977921866991</v>
      </c>
      <c r="BC752" s="9">
        <f t="shared" si="233"/>
        <v>65.000308345972684</v>
      </c>
      <c r="BD752" s="9">
        <f t="shared" si="234"/>
        <v>68.049647497761299</v>
      </c>
      <c r="BE752" s="16">
        <f t="shared" si="257"/>
        <v>66.524977921866991</v>
      </c>
      <c r="BF752" s="44">
        <f t="shared" si="235"/>
        <v>-1.4101564816502293E-3</v>
      </c>
      <c r="BG752" s="49"/>
      <c r="BH752" s="12">
        <f t="shared" si="258"/>
        <v>-1.4164040271856275E-3</v>
      </c>
      <c r="BI752" s="9">
        <f t="shared" si="259"/>
        <v>67</v>
      </c>
      <c r="BJ752" s="9">
        <f t="shared" si="237"/>
        <v>65.475330424105692</v>
      </c>
      <c r="BK752" s="9"/>
      <c r="BL752" s="47">
        <f t="shared" si="224"/>
        <v>67</v>
      </c>
      <c r="BM752" s="44">
        <f t="shared" si="236"/>
        <v>-1.4101564816502293E-3</v>
      </c>
      <c r="BN752" s="11"/>
      <c r="BO752" s="9"/>
      <c r="BP752" s="11"/>
      <c r="BQ752" s="9"/>
      <c r="BR752" s="43"/>
      <c r="BS752" s="9"/>
      <c r="BT752" s="11"/>
    </row>
    <row r="753" spans="3:72" x14ac:dyDescent="0.2">
      <c r="C753" s="1">
        <v>80</v>
      </c>
      <c r="D753" s="1">
        <v>104.71</v>
      </c>
      <c r="E753" s="1">
        <v>-5103.8999999999996</v>
      </c>
      <c r="F753" s="2">
        <v>78</v>
      </c>
      <c r="G753" s="6">
        <v>3.3000000000000002E-2</v>
      </c>
      <c r="H753" s="2">
        <v>0.42199999999999999</v>
      </c>
      <c r="I753" s="2">
        <v>3500</v>
      </c>
      <c r="J753" s="3">
        <f t="shared" si="220"/>
        <v>58.333333333333336</v>
      </c>
      <c r="K753" s="3">
        <f t="shared" si="221"/>
        <v>366.52</v>
      </c>
      <c r="L753" s="1">
        <v>0.9</v>
      </c>
      <c r="M753" s="1">
        <v>0.76</v>
      </c>
      <c r="N753" s="1">
        <f t="shared" si="238"/>
        <v>0.68400000000000005</v>
      </c>
      <c r="O753" s="40">
        <f t="shared" si="239"/>
        <v>50.175438596491226</v>
      </c>
      <c r="P753" s="40">
        <f t="shared" si="222"/>
        <v>3808.3157894736842</v>
      </c>
      <c r="Q753" s="1">
        <v>11</v>
      </c>
      <c r="R753" s="1">
        <v>4</v>
      </c>
      <c r="S753" s="2">
        <v>2600</v>
      </c>
      <c r="T753" s="3">
        <f t="shared" si="240"/>
        <v>866.66666666666663</v>
      </c>
      <c r="U753" s="7">
        <v>0.20419999999999999</v>
      </c>
      <c r="V753" s="7">
        <f t="shared" si="223"/>
        <v>3.2749326455999997E-2</v>
      </c>
      <c r="W753" s="7">
        <f t="shared" si="241"/>
        <v>1.6693636134473333E-2</v>
      </c>
      <c r="X753" s="40">
        <f t="shared" si="242"/>
        <v>1081.2059482292843</v>
      </c>
      <c r="Y753" s="1">
        <v>0</v>
      </c>
      <c r="Z753" s="1">
        <v>78</v>
      </c>
      <c r="AA753" s="2">
        <v>67</v>
      </c>
      <c r="AB753" s="6">
        <f t="shared" si="243"/>
        <v>0.6511988748177826</v>
      </c>
      <c r="AC753" s="2">
        <v>347.36</v>
      </c>
      <c r="AD753" s="40">
        <f t="shared" si="244"/>
        <v>3367.0033670033663</v>
      </c>
      <c r="AE753" s="1">
        <f t="shared" si="245"/>
        <v>2.4950099800399199</v>
      </c>
      <c r="AF753" s="2">
        <f t="shared" si="246"/>
        <v>226</v>
      </c>
      <c r="AG753" s="9">
        <f t="shared" si="247"/>
        <v>563.87225548902188</v>
      </c>
      <c r="AH753" s="12">
        <f t="shared" si="248"/>
        <v>2.7159670577512748E-3</v>
      </c>
      <c r="AI753" s="12">
        <f t="shared" si="225"/>
        <v>128380.88208371145</v>
      </c>
      <c r="AJ753" s="42">
        <f t="shared" si="226"/>
        <v>-50.941952982826258</v>
      </c>
      <c r="AK753" s="11">
        <v>0</v>
      </c>
      <c r="AL753" s="9">
        <f t="shared" si="227"/>
        <v>-1080.9215593186673</v>
      </c>
      <c r="AM753" s="11">
        <f t="shared" si="249"/>
        <v>0</v>
      </c>
      <c r="AN753" s="9">
        <f t="shared" si="250"/>
        <v>49.424568950358399</v>
      </c>
      <c r="AO753" s="9"/>
      <c r="AP753" s="9">
        <f t="shared" si="228"/>
        <v>50.94254310099096</v>
      </c>
      <c r="AQ753" s="47">
        <f t="shared" si="229"/>
        <v>49.417873525096645</v>
      </c>
      <c r="AR753" s="15">
        <f t="shared" si="251"/>
        <v>0</v>
      </c>
      <c r="AS753" s="49"/>
      <c r="AT753" s="12">
        <f t="shared" si="252"/>
        <v>-1.4101564816502358E-3</v>
      </c>
      <c r="AU753" s="9">
        <f t="shared" si="253"/>
        <v>47.899899374464084</v>
      </c>
      <c r="AV753" s="9">
        <f t="shared" si="230"/>
        <v>46.381925223831523</v>
      </c>
      <c r="AW753" s="9">
        <f t="shared" si="231"/>
        <v>49.417873525096638</v>
      </c>
      <c r="AX753" s="16">
        <f t="shared" si="254"/>
        <v>47.899899374464084</v>
      </c>
      <c r="AY753" s="44">
        <f t="shared" si="232"/>
        <v>-1.4039639285360779E-3</v>
      </c>
      <c r="AZ753" s="49"/>
      <c r="BA753" s="12">
        <f t="shared" si="255"/>
        <v>-1.4101564816502293E-3</v>
      </c>
      <c r="BB753" s="9">
        <f t="shared" si="256"/>
        <v>66.524977921866991</v>
      </c>
      <c r="BC753" s="9">
        <f t="shared" si="233"/>
        <v>65.007003771234437</v>
      </c>
      <c r="BD753" s="9">
        <f t="shared" si="234"/>
        <v>68.042952072499546</v>
      </c>
      <c r="BE753" s="16">
        <f t="shared" si="257"/>
        <v>66.524977921866991</v>
      </c>
      <c r="BF753" s="44">
        <f t="shared" si="235"/>
        <v>-1.4039639285360712E-3</v>
      </c>
      <c r="BG753" s="49"/>
      <c r="BH753" s="12">
        <f t="shared" si="258"/>
        <v>-1.4101564816502293E-3</v>
      </c>
      <c r="BI753" s="9">
        <f t="shared" si="259"/>
        <v>67</v>
      </c>
      <c r="BJ753" s="9">
        <f t="shared" si="237"/>
        <v>65.482025849367446</v>
      </c>
      <c r="BK753" s="9"/>
      <c r="BL753" s="47">
        <f t="shared" si="224"/>
        <v>67</v>
      </c>
      <c r="BM753" s="44">
        <f t="shared" si="236"/>
        <v>-1.4039639285360712E-3</v>
      </c>
      <c r="BN753" s="11"/>
      <c r="BO753" s="9"/>
      <c r="BP753" s="11"/>
      <c r="BQ753" s="9"/>
      <c r="BR753" s="43"/>
      <c r="BS753" s="9"/>
      <c r="BT753" s="11"/>
    </row>
    <row r="754" spans="3:72" x14ac:dyDescent="0.2">
      <c r="C754" s="1">
        <v>80</v>
      </c>
      <c r="D754" s="1">
        <v>104.71</v>
      </c>
      <c r="E754" s="1">
        <v>-5103.8999999999996</v>
      </c>
      <c r="F754" s="2">
        <v>78</v>
      </c>
      <c r="G754" s="6">
        <v>3.3000000000000002E-2</v>
      </c>
      <c r="H754" s="2">
        <v>0.42199999999999999</v>
      </c>
      <c r="I754" s="2">
        <v>3500</v>
      </c>
      <c r="J754" s="3">
        <f t="shared" si="220"/>
        <v>58.333333333333336</v>
      </c>
      <c r="K754" s="3">
        <f t="shared" si="221"/>
        <v>366.52</v>
      </c>
      <c r="L754" s="1">
        <v>0.9</v>
      </c>
      <c r="M754" s="1">
        <v>0.76</v>
      </c>
      <c r="N754" s="1">
        <f t="shared" si="238"/>
        <v>0.68400000000000005</v>
      </c>
      <c r="O754" s="40">
        <f t="shared" si="239"/>
        <v>50.175438596491226</v>
      </c>
      <c r="P754" s="40">
        <f t="shared" si="222"/>
        <v>3808.3157894736842</v>
      </c>
      <c r="Q754" s="1">
        <v>11</v>
      </c>
      <c r="R754" s="1">
        <v>4</v>
      </c>
      <c r="S754" s="2">
        <v>2600</v>
      </c>
      <c r="T754" s="3">
        <f t="shared" si="240"/>
        <v>866.66666666666663</v>
      </c>
      <c r="U754" s="7">
        <v>0.20419999999999999</v>
      </c>
      <c r="V754" s="7">
        <f t="shared" si="223"/>
        <v>3.2749326455999997E-2</v>
      </c>
      <c r="W754" s="7">
        <f t="shared" si="241"/>
        <v>1.6693636134473333E-2</v>
      </c>
      <c r="X754" s="40">
        <f t="shared" si="242"/>
        <v>1081.2059482292843</v>
      </c>
      <c r="Y754" s="1">
        <v>0</v>
      </c>
      <c r="Z754" s="1">
        <v>78</v>
      </c>
      <c r="AA754" s="2">
        <v>67</v>
      </c>
      <c r="AB754" s="6">
        <f t="shared" si="243"/>
        <v>0.6511988748177826</v>
      </c>
      <c r="AC754" s="2">
        <v>347.36</v>
      </c>
      <c r="AD754" s="40">
        <f t="shared" si="244"/>
        <v>3367.0033670033663</v>
      </c>
      <c r="AE754" s="1">
        <f t="shared" si="245"/>
        <v>2.4950099800399199</v>
      </c>
      <c r="AF754" s="2">
        <f t="shared" si="246"/>
        <v>227</v>
      </c>
      <c r="AG754" s="9">
        <f t="shared" si="247"/>
        <v>566.36726546906186</v>
      </c>
      <c r="AH754" s="12">
        <f t="shared" si="248"/>
        <v>2.704034797890846E-3</v>
      </c>
      <c r="AI754" s="12">
        <f t="shared" si="225"/>
        <v>128655.66187815182</v>
      </c>
      <c r="AJ754" s="42">
        <f t="shared" si="226"/>
        <v>-50.928625981519971</v>
      </c>
      <c r="AK754" s="11">
        <v>0</v>
      </c>
      <c r="AL754" s="9">
        <f t="shared" si="227"/>
        <v>-1080.9228087455972</v>
      </c>
      <c r="AM754" s="11">
        <f t="shared" si="249"/>
        <v>0</v>
      </c>
      <c r="AN754" s="9">
        <f t="shared" si="250"/>
        <v>49.417873525096645</v>
      </c>
      <c r="AO754" s="9"/>
      <c r="AP754" s="9">
        <f t="shared" si="228"/>
        <v>50.929210925855031</v>
      </c>
      <c r="AQ754" s="47">
        <f t="shared" si="229"/>
        <v>49.41123677522247</v>
      </c>
      <c r="AR754" s="15">
        <f t="shared" si="251"/>
        <v>0</v>
      </c>
      <c r="AS754" s="49"/>
      <c r="AT754" s="12">
        <f t="shared" si="252"/>
        <v>-1.4039639285360779E-3</v>
      </c>
      <c r="AU754" s="9">
        <f t="shared" si="253"/>
        <v>47.899899374464084</v>
      </c>
      <c r="AV754" s="9">
        <f t="shared" si="230"/>
        <v>46.388561973705698</v>
      </c>
      <c r="AW754" s="9">
        <f t="shared" si="231"/>
        <v>49.411236775222463</v>
      </c>
      <c r="AX754" s="16">
        <f t="shared" si="254"/>
        <v>47.899899374464084</v>
      </c>
      <c r="AY754" s="44">
        <f t="shared" si="232"/>
        <v>-1.3978256438873071E-3</v>
      </c>
      <c r="AZ754" s="49"/>
      <c r="BA754" s="12">
        <f t="shared" si="255"/>
        <v>-1.4039639285360712E-3</v>
      </c>
      <c r="BB754" s="9">
        <f t="shared" si="256"/>
        <v>66.524977921866991</v>
      </c>
      <c r="BC754" s="9">
        <f t="shared" si="233"/>
        <v>65.013640521108613</v>
      </c>
      <c r="BD754" s="9">
        <f t="shared" si="234"/>
        <v>68.03631532262537</v>
      </c>
      <c r="BE754" s="16">
        <f t="shared" si="257"/>
        <v>66.524977921866991</v>
      </c>
      <c r="BF754" s="44">
        <f t="shared" si="235"/>
        <v>-1.3978256438873006E-3</v>
      </c>
      <c r="BG754" s="49"/>
      <c r="BH754" s="12">
        <f t="shared" si="258"/>
        <v>-1.4039639285360712E-3</v>
      </c>
      <c r="BI754" s="9">
        <f t="shared" si="259"/>
        <v>67</v>
      </c>
      <c r="BJ754" s="9">
        <f t="shared" si="237"/>
        <v>65.488662599241621</v>
      </c>
      <c r="BK754" s="9"/>
      <c r="BL754" s="47">
        <f t="shared" si="224"/>
        <v>67</v>
      </c>
      <c r="BM754" s="44">
        <f t="shared" si="236"/>
        <v>-1.3978256438873006E-3</v>
      </c>
      <c r="BN754" s="11"/>
      <c r="BO754" s="9"/>
      <c r="BP754" s="11"/>
      <c r="BQ754" s="9"/>
      <c r="BR754" s="43"/>
      <c r="BS754" s="9"/>
      <c r="BT754" s="11"/>
    </row>
    <row r="755" spans="3:72" x14ac:dyDescent="0.2">
      <c r="C755" s="1">
        <v>80</v>
      </c>
      <c r="D755" s="1">
        <v>104.71</v>
      </c>
      <c r="E755" s="1">
        <v>-5103.8999999999996</v>
      </c>
      <c r="F755" s="2">
        <v>78</v>
      </c>
      <c r="G755" s="6">
        <v>3.3000000000000002E-2</v>
      </c>
      <c r="H755" s="2">
        <v>0.42199999999999999</v>
      </c>
      <c r="I755" s="2">
        <v>3500</v>
      </c>
      <c r="J755" s="3">
        <f t="shared" si="220"/>
        <v>58.333333333333336</v>
      </c>
      <c r="K755" s="3">
        <f t="shared" si="221"/>
        <v>366.52</v>
      </c>
      <c r="L755" s="1">
        <v>0.9</v>
      </c>
      <c r="M755" s="1">
        <v>0.76</v>
      </c>
      <c r="N755" s="1">
        <f t="shared" si="238"/>
        <v>0.68400000000000005</v>
      </c>
      <c r="O755" s="40">
        <f t="shared" si="239"/>
        <v>50.175438596491226</v>
      </c>
      <c r="P755" s="40">
        <f t="shared" si="222"/>
        <v>3808.3157894736842</v>
      </c>
      <c r="Q755" s="1">
        <v>11</v>
      </c>
      <c r="R755" s="1">
        <v>4</v>
      </c>
      <c r="S755" s="2">
        <v>2600</v>
      </c>
      <c r="T755" s="3">
        <f t="shared" si="240"/>
        <v>866.66666666666663</v>
      </c>
      <c r="U755" s="7">
        <v>0.20419999999999999</v>
      </c>
      <c r="V755" s="7">
        <f t="shared" si="223"/>
        <v>3.2749326455999997E-2</v>
      </c>
      <c r="W755" s="7">
        <f t="shared" si="241"/>
        <v>1.6693636134473333E-2</v>
      </c>
      <c r="X755" s="40">
        <f t="shared" si="242"/>
        <v>1081.2059482292843</v>
      </c>
      <c r="Y755" s="1">
        <v>0</v>
      </c>
      <c r="Z755" s="1">
        <v>78</v>
      </c>
      <c r="AA755" s="2">
        <v>67</v>
      </c>
      <c r="AB755" s="6">
        <f t="shared" si="243"/>
        <v>0.6511988748177826</v>
      </c>
      <c r="AC755" s="2">
        <v>347.36</v>
      </c>
      <c r="AD755" s="40">
        <f t="shared" si="244"/>
        <v>3367.0033670033663</v>
      </c>
      <c r="AE755" s="1">
        <f t="shared" si="245"/>
        <v>2.4950099800399199</v>
      </c>
      <c r="AF755" s="2">
        <f t="shared" si="246"/>
        <v>228</v>
      </c>
      <c r="AG755" s="9">
        <f t="shared" si="247"/>
        <v>568.86227544910173</v>
      </c>
      <c r="AH755" s="12">
        <f t="shared" si="248"/>
        <v>2.6922069251861004E-3</v>
      </c>
      <c r="AI755" s="12">
        <f t="shared" si="225"/>
        <v>128928.03934310179</v>
      </c>
      <c r="AJ755" s="42">
        <f t="shared" si="226"/>
        <v>-50.915415494192878</v>
      </c>
      <c r="AK755" s="11">
        <v>0</v>
      </c>
      <c r="AL755" s="9">
        <f t="shared" si="227"/>
        <v>-1080.9240472421482</v>
      </c>
      <c r="AM755" s="11">
        <f t="shared" si="249"/>
        <v>0</v>
      </c>
      <c r="AN755" s="9">
        <f t="shared" si="250"/>
        <v>49.41123677522247</v>
      </c>
      <c r="AO755" s="9"/>
      <c r="AP755" s="9">
        <f t="shared" si="228"/>
        <v>50.915995332443117</v>
      </c>
      <c r="AQ755" s="47">
        <f t="shared" si="229"/>
        <v>49.404657931684731</v>
      </c>
      <c r="AR755" s="15">
        <f t="shared" si="251"/>
        <v>0</v>
      </c>
      <c r="AS755" s="49"/>
      <c r="AT755" s="12">
        <f t="shared" si="252"/>
        <v>-1.3978256438873071E-3</v>
      </c>
      <c r="AU755" s="9">
        <f t="shared" si="253"/>
        <v>47.899899374464084</v>
      </c>
      <c r="AV755" s="9">
        <f t="shared" si="230"/>
        <v>46.395140817243437</v>
      </c>
      <c r="AW755" s="9">
        <f t="shared" si="231"/>
        <v>49.404657931684724</v>
      </c>
      <c r="AX755" s="16">
        <f t="shared" si="254"/>
        <v>47.899899374464084</v>
      </c>
      <c r="AY755" s="44">
        <f t="shared" si="232"/>
        <v>-1.3917409164137737E-3</v>
      </c>
      <c r="AZ755" s="49"/>
      <c r="BA755" s="12">
        <f t="shared" si="255"/>
        <v>-1.3978256438873006E-3</v>
      </c>
      <c r="BB755" s="9">
        <f t="shared" si="256"/>
        <v>66.524977921866991</v>
      </c>
      <c r="BC755" s="9">
        <f t="shared" si="233"/>
        <v>65.020219364646351</v>
      </c>
      <c r="BD755" s="9">
        <f t="shared" si="234"/>
        <v>68.029736479087632</v>
      </c>
      <c r="BE755" s="16">
        <f t="shared" si="257"/>
        <v>66.524977921866991</v>
      </c>
      <c r="BF755" s="44">
        <f t="shared" si="235"/>
        <v>-1.391740916413767E-3</v>
      </c>
      <c r="BG755" s="49"/>
      <c r="BH755" s="12">
        <f t="shared" si="258"/>
        <v>-1.3978256438873006E-3</v>
      </c>
      <c r="BI755" s="9">
        <f t="shared" si="259"/>
        <v>67</v>
      </c>
      <c r="BJ755" s="9">
        <f t="shared" si="237"/>
        <v>65.49524144277936</v>
      </c>
      <c r="BK755" s="9"/>
      <c r="BL755" s="47">
        <f t="shared" si="224"/>
        <v>67</v>
      </c>
      <c r="BM755" s="44">
        <f t="shared" si="236"/>
        <v>-1.391740916413767E-3</v>
      </c>
      <c r="BN755" s="11"/>
      <c r="BO755" s="9"/>
      <c r="BP755" s="11"/>
      <c r="BQ755" s="9"/>
      <c r="BR755" s="43"/>
      <c r="BS755" s="9"/>
      <c r="BT755" s="11"/>
    </row>
    <row r="756" spans="3:72" x14ac:dyDescent="0.2">
      <c r="C756" s="1">
        <v>80</v>
      </c>
      <c r="D756" s="1">
        <v>104.71</v>
      </c>
      <c r="E756" s="1">
        <v>-5103.8999999999996</v>
      </c>
      <c r="F756" s="2">
        <v>78</v>
      </c>
      <c r="G756" s="6">
        <v>3.3000000000000002E-2</v>
      </c>
      <c r="H756" s="2">
        <v>0.42199999999999999</v>
      </c>
      <c r="I756" s="2">
        <v>3500</v>
      </c>
      <c r="J756" s="3">
        <f t="shared" si="220"/>
        <v>58.333333333333336</v>
      </c>
      <c r="K756" s="3">
        <f t="shared" si="221"/>
        <v>366.52</v>
      </c>
      <c r="L756" s="1">
        <v>0.9</v>
      </c>
      <c r="M756" s="1">
        <v>0.76</v>
      </c>
      <c r="N756" s="1">
        <f t="shared" si="238"/>
        <v>0.68400000000000005</v>
      </c>
      <c r="O756" s="40">
        <f t="shared" si="239"/>
        <v>50.175438596491226</v>
      </c>
      <c r="P756" s="40">
        <f t="shared" si="222"/>
        <v>3808.3157894736842</v>
      </c>
      <c r="Q756" s="1">
        <v>11</v>
      </c>
      <c r="R756" s="1">
        <v>4</v>
      </c>
      <c r="S756" s="2">
        <v>2600</v>
      </c>
      <c r="T756" s="3">
        <f t="shared" si="240"/>
        <v>866.66666666666663</v>
      </c>
      <c r="U756" s="7">
        <v>0.20419999999999999</v>
      </c>
      <c r="V756" s="7">
        <f t="shared" si="223"/>
        <v>3.2749326455999997E-2</v>
      </c>
      <c r="W756" s="7">
        <f t="shared" si="241"/>
        <v>1.6693636134473333E-2</v>
      </c>
      <c r="X756" s="40">
        <f t="shared" si="242"/>
        <v>1081.2059482292843</v>
      </c>
      <c r="Y756" s="1">
        <v>0</v>
      </c>
      <c r="Z756" s="1">
        <v>78</v>
      </c>
      <c r="AA756" s="2">
        <v>67</v>
      </c>
      <c r="AB756" s="6">
        <f t="shared" si="243"/>
        <v>0.6511988748177826</v>
      </c>
      <c r="AC756" s="2">
        <v>347.36</v>
      </c>
      <c r="AD756" s="40">
        <f t="shared" si="244"/>
        <v>3367.0033670033663</v>
      </c>
      <c r="AE756" s="1">
        <f t="shared" si="245"/>
        <v>2.4950099800399199</v>
      </c>
      <c r="AF756" s="2">
        <f t="shared" si="246"/>
        <v>229</v>
      </c>
      <c r="AG756" s="9">
        <f t="shared" si="247"/>
        <v>571.35728542914171</v>
      </c>
      <c r="AH756" s="12">
        <f t="shared" si="248"/>
        <v>2.6804820757853195E-3</v>
      </c>
      <c r="AI756" s="12">
        <f t="shared" si="225"/>
        <v>129198.04589096783</v>
      </c>
      <c r="AJ756" s="42">
        <f t="shared" si="226"/>
        <v>-50.902319997316056</v>
      </c>
      <c r="AK756" s="11">
        <v>0</v>
      </c>
      <c r="AL756" s="9">
        <f t="shared" si="227"/>
        <v>-1080.9252749511288</v>
      </c>
      <c r="AM756" s="11">
        <f t="shared" si="249"/>
        <v>0</v>
      </c>
      <c r="AN756" s="9">
        <f t="shared" si="250"/>
        <v>49.404657931684731</v>
      </c>
      <c r="AO756" s="9"/>
      <c r="AP756" s="9">
        <f t="shared" si="228"/>
        <v>50.902894796048741</v>
      </c>
      <c r="AQ756" s="47">
        <f t="shared" si="229"/>
        <v>49.398136238828094</v>
      </c>
      <c r="AR756" s="15">
        <f t="shared" si="251"/>
        <v>0</v>
      </c>
      <c r="AS756" s="49"/>
      <c r="AT756" s="12">
        <f t="shared" si="252"/>
        <v>-1.3917409164137737E-3</v>
      </c>
      <c r="AU756" s="9">
        <f t="shared" si="253"/>
        <v>47.899899374464084</v>
      </c>
      <c r="AV756" s="9">
        <f t="shared" si="230"/>
        <v>46.401662510100067</v>
      </c>
      <c r="AW756" s="9">
        <f t="shared" si="231"/>
        <v>49.398136238828087</v>
      </c>
      <c r="AX756" s="16">
        <f t="shared" si="254"/>
        <v>47.899899374464077</v>
      </c>
      <c r="AY756" s="44">
        <f t="shared" si="232"/>
        <v>-1.3857090472150166E-3</v>
      </c>
      <c r="AZ756" s="49"/>
      <c r="BA756" s="12">
        <f t="shared" si="255"/>
        <v>-1.391740916413767E-3</v>
      </c>
      <c r="BB756" s="9">
        <f t="shared" si="256"/>
        <v>66.524977921866991</v>
      </c>
      <c r="BC756" s="9">
        <f t="shared" si="233"/>
        <v>65.026741057502988</v>
      </c>
      <c r="BD756" s="9">
        <f t="shared" si="234"/>
        <v>68.023214786230994</v>
      </c>
      <c r="BE756" s="16">
        <f t="shared" si="257"/>
        <v>66.524977921866991</v>
      </c>
      <c r="BF756" s="44">
        <f t="shared" si="235"/>
        <v>-1.3857090472150098E-3</v>
      </c>
      <c r="BG756" s="49"/>
      <c r="BH756" s="12">
        <f t="shared" si="258"/>
        <v>-1.391740916413767E-3</v>
      </c>
      <c r="BI756" s="9">
        <f t="shared" si="259"/>
        <v>67</v>
      </c>
      <c r="BJ756" s="9">
        <f t="shared" si="237"/>
        <v>65.501763135635997</v>
      </c>
      <c r="BK756" s="9"/>
      <c r="BL756" s="47">
        <f t="shared" si="224"/>
        <v>67</v>
      </c>
      <c r="BM756" s="44">
        <f t="shared" si="236"/>
        <v>-1.3857090472150098E-3</v>
      </c>
      <c r="BN756" s="11"/>
      <c r="BO756" s="9"/>
      <c r="BP756" s="11"/>
      <c r="BQ756" s="9"/>
      <c r="BR756" s="43"/>
      <c r="BS756" s="9"/>
      <c r="BT756" s="11"/>
    </row>
    <row r="757" spans="3:72" x14ac:dyDescent="0.2">
      <c r="C757" s="1">
        <v>80</v>
      </c>
      <c r="D757" s="1">
        <v>104.71</v>
      </c>
      <c r="E757" s="1">
        <v>-5103.8999999999996</v>
      </c>
      <c r="F757" s="2">
        <v>78</v>
      </c>
      <c r="G757" s="6">
        <v>3.3000000000000002E-2</v>
      </c>
      <c r="H757" s="2">
        <v>0.42199999999999999</v>
      </c>
      <c r="I757" s="2">
        <v>3500</v>
      </c>
      <c r="J757" s="3">
        <f t="shared" si="220"/>
        <v>58.333333333333336</v>
      </c>
      <c r="K757" s="3">
        <f t="shared" si="221"/>
        <v>366.52</v>
      </c>
      <c r="L757" s="1">
        <v>0.9</v>
      </c>
      <c r="M757" s="1">
        <v>0.76</v>
      </c>
      <c r="N757" s="1">
        <f t="shared" si="238"/>
        <v>0.68400000000000005</v>
      </c>
      <c r="O757" s="40">
        <f t="shared" si="239"/>
        <v>50.175438596491226</v>
      </c>
      <c r="P757" s="40">
        <f t="shared" si="222"/>
        <v>3808.3157894736842</v>
      </c>
      <c r="Q757" s="1">
        <v>11</v>
      </c>
      <c r="R757" s="1">
        <v>4</v>
      </c>
      <c r="S757" s="2">
        <v>2600</v>
      </c>
      <c r="T757" s="3">
        <f t="shared" si="240"/>
        <v>866.66666666666663</v>
      </c>
      <c r="U757" s="7">
        <v>0.20419999999999999</v>
      </c>
      <c r="V757" s="7">
        <f t="shared" si="223"/>
        <v>3.2749326455999997E-2</v>
      </c>
      <c r="W757" s="7">
        <f t="shared" si="241"/>
        <v>1.6693636134473333E-2</v>
      </c>
      <c r="X757" s="40">
        <f t="shared" si="242"/>
        <v>1081.2059482292843</v>
      </c>
      <c r="Y757" s="1">
        <v>0</v>
      </c>
      <c r="Z757" s="1">
        <v>78</v>
      </c>
      <c r="AA757" s="2">
        <v>67</v>
      </c>
      <c r="AB757" s="6">
        <f t="shared" si="243"/>
        <v>0.6511988748177826</v>
      </c>
      <c r="AC757" s="2">
        <v>347.36</v>
      </c>
      <c r="AD757" s="40">
        <f t="shared" si="244"/>
        <v>3367.0033670033663</v>
      </c>
      <c r="AE757" s="1">
        <f t="shared" si="245"/>
        <v>2.4950099800399199</v>
      </c>
      <c r="AF757" s="2">
        <f t="shared" si="246"/>
        <v>230</v>
      </c>
      <c r="AG757" s="9">
        <f t="shared" si="247"/>
        <v>573.85229540918158</v>
      </c>
      <c r="AH757" s="12">
        <f t="shared" si="248"/>
        <v>2.6688589094926432E-3</v>
      </c>
      <c r="AI757" s="12">
        <f t="shared" si="225"/>
        <v>129465.71238829207</v>
      </c>
      <c r="AJ757" s="42">
        <f t="shared" si="226"/>
        <v>-50.889337993836101</v>
      </c>
      <c r="AK757" s="11">
        <v>0</v>
      </c>
      <c r="AL757" s="9">
        <f t="shared" si="227"/>
        <v>-1080.9264920128714</v>
      </c>
      <c r="AM757" s="11">
        <f t="shared" si="249"/>
        <v>0</v>
      </c>
      <c r="AN757" s="9">
        <f t="shared" si="250"/>
        <v>49.398136238828094</v>
      </c>
      <c r="AO757" s="9"/>
      <c r="AP757" s="9">
        <f t="shared" si="228"/>
        <v>50.889907818466405</v>
      </c>
      <c r="AQ757" s="47">
        <f t="shared" si="229"/>
        <v>49.391670954102388</v>
      </c>
      <c r="AR757" s="15">
        <f t="shared" si="251"/>
        <v>0</v>
      </c>
      <c r="AS757" s="49"/>
      <c r="AT757" s="12">
        <f t="shared" si="252"/>
        <v>-1.3857090472150166E-3</v>
      </c>
      <c r="AU757" s="9">
        <f t="shared" si="253"/>
        <v>47.899899374464077</v>
      </c>
      <c r="AV757" s="9">
        <f t="shared" si="230"/>
        <v>46.408127794825766</v>
      </c>
      <c r="AW757" s="9">
        <f t="shared" si="231"/>
        <v>49.391670954102381</v>
      </c>
      <c r="AX757" s="16">
        <f t="shared" si="254"/>
        <v>47.89989937446407</v>
      </c>
      <c r="AY757" s="44">
        <f t="shared" si="232"/>
        <v>-1.3797293495114524E-3</v>
      </c>
      <c r="AZ757" s="49"/>
      <c r="BA757" s="12">
        <f t="shared" si="255"/>
        <v>-1.3857090472150098E-3</v>
      </c>
      <c r="BB757" s="9">
        <f t="shared" si="256"/>
        <v>66.524977921866991</v>
      </c>
      <c r="BC757" s="9">
        <f t="shared" si="233"/>
        <v>65.033206342228695</v>
      </c>
      <c r="BD757" s="9">
        <f t="shared" si="234"/>
        <v>68.016749501505288</v>
      </c>
      <c r="BE757" s="16">
        <f t="shared" si="257"/>
        <v>66.524977921866991</v>
      </c>
      <c r="BF757" s="44">
        <f t="shared" si="235"/>
        <v>-1.3797293495114457E-3</v>
      </c>
      <c r="BG757" s="49"/>
      <c r="BH757" s="12">
        <f t="shared" si="258"/>
        <v>-1.3857090472150098E-3</v>
      </c>
      <c r="BI757" s="9">
        <f t="shared" si="259"/>
        <v>67</v>
      </c>
      <c r="BJ757" s="9">
        <f t="shared" si="237"/>
        <v>65.508228420361704</v>
      </c>
      <c r="BK757" s="9"/>
      <c r="BL757" s="47">
        <f t="shared" si="224"/>
        <v>67</v>
      </c>
      <c r="BM757" s="44">
        <f t="shared" si="236"/>
        <v>-1.3797293495114457E-3</v>
      </c>
      <c r="BN757" s="11"/>
      <c r="BO757" s="9"/>
      <c r="BP757" s="11"/>
      <c r="BQ757" s="9"/>
      <c r="BR757" s="43"/>
      <c r="BS757" s="9"/>
      <c r="BT757" s="11"/>
    </row>
    <row r="758" spans="3:72" x14ac:dyDescent="0.2">
      <c r="C758" s="1">
        <v>80</v>
      </c>
      <c r="D758" s="1">
        <v>104.71</v>
      </c>
      <c r="E758" s="1">
        <v>-5103.8999999999996</v>
      </c>
      <c r="F758" s="2">
        <v>78</v>
      </c>
      <c r="G758" s="6">
        <v>3.3000000000000002E-2</v>
      </c>
      <c r="H758" s="2">
        <v>0.42199999999999999</v>
      </c>
      <c r="I758" s="2">
        <v>3500</v>
      </c>
      <c r="J758" s="3">
        <f t="shared" si="220"/>
        <v>58.333333333333336</v>
      </c>
      <c r="K758" s="3">
        <f t="shared" si="221"/>
        <v>366.52</v>
      </c>
      <c r="L758" s="1">
        <v>0.9</v>
      </c>
      <c r="M758" s="1">
        <v>0.76</v>
      </c>
      <c r="N758" s="1">
        <f t="shared" si="238"/>
        <v>0.68400000000000005</v>
      </c>
      <c r="O758" s="40">
        <f t="shared" si="239"/>
        <v>50.175438596491226</v>
      </c>
      <c r="P758" s="40">
        <f t="shared" si="222"/>
        <v>3808.3157894736842</v>
      </c>
      <c r="Q758" s="1">
        <v>11</v>
      </c>
      <c r="R758" s="1">
        <v>4</v>
      </c>
      <c r="S758" s="2">
        <v>2600</v>
      </c>
      <c r="T758" s="3">
        <f t="shared" si="240"/>
        <v>866.66666666666663</v>
      </c>
      <c r="U758" s="7">
        <v>0.20419999999999999</v>
      </c>
      <c r="V758" s="7">
        <f t="shared" si="223"/>
        <v>3.2749326455999997E-2</v>
      </c>
      <c r="W758" s="7">
        <f t="shared" si="241"/>
        <v>1.6693636134473333E-2</v>
      </c>
      <c r="X758" s="40">
        <f t="shared" si="242"/>
        <v>1081.2059482292843</v>
      </c>
      <c r="Y758" s="1">
        <v>0</v>
      </c>
      <c r="Z758" s="1">
        <v>78</v>
      </c>
      <c r="AA758" s="2">
        <v>67</v>
      </c>
      <c r="AB758" s="6">
        <f t="shared" si="243"/>
        <v>0.6511988748177826</v>
      </c>
      <c r="AC758" s="2">
        <v>347.36</v>
      </c>
      <c r="AD758" s="40">
        <f t="shared" si="244"/>
        <v>3367.0033670033663</v>
      </c>
      <c r="AE758" s="1">
        <f t="shared" si="245"/>
        <v>2.4950099800399199</v>
      </c>
      <c r="AF758" s="2">
        <f t="shared" si="246"/>
        <v>231</v>
      </c>
      <c r="AG758" s="9">
        <f t="shared" si="247"/>
        <v>576.34730538922145</v>
      </c>
      <c r="AH758" s="12">
        <f t="shared" si="248"/>
        <v>2.6573361092573967E-3</v>
      </c>
      <c r="AI758" s="12">
        <f t="shared" si="225"/>
        <v>129731.06916756427</v>
      </c>
      <c r="AJ758" s="42">
        <f t="shared" si="226"/>
        <v>-50.876468012601983</v>
      </c>
      <c r="AK758" s="11">
        <v>0</v>
      </c>
      <c r="AL758" s="9">
        <f t="shared" si="227"/>
        <v>-1080.9276985652839</v>
      </c>
      <c r="AM758" s="11">
        <f t="shared" si="249"/>
        <v>0</v>
      </c>
      <c r="AN758" s="9">
        <f t="shared" si="250"/>
        <v>49.391670954102388</v>
      </c>
      <c r="AO758" s="9"/>
      <c r="AP758" s="9">
        <f t="shared" si="228"/>
        <v>50.877032927417787</v>
      </c>
      <c r="AQ758" s="47">
        <f t="shared" si="229"/>
        <v>49.385261347779469</v>
      </c>
      <c r="AR758" s="15">
        <f t="shared" si="251"/>
        <v>0</v>
      </c>
      <c r="AS758" s="49"/>
      <c r="AT758" s="12">
        <f t="shared" si="252"/>
        <v>-1.3797293495114524E-3</v>
      </c>
      <c r="AU758" s="9">
        <f t="shared" si="253"/>
        <v>47.89989937446407</v>
      </c>
      <c r="AV758" s="9">
        <f t="shared" si="230"/>
        <v>46.414537401148671</v>
      </c>
      <c r="AW758" s="9">
        <f t="shared" si="231"/>
        <v>49.385261347779462</v>
      </c>
      <c r="AX758" s="16">
        <f t="shared" si="254"/>
        <v>47.89989937446407</v>
      </c>
      <c r="AY758" s="44">
        <f t="shared" si="232"/>
        <v>-1.373801148382517E-3</v>
      </c>
      <c r="AZ758" s="49"/>
      <c r="BA758" s="12">
        <f t="shared" si="255"/>
        <v>-1.3797293495114457E-3</v>
      </c>
      <c r="BB758" s="9">
        <f t="shared" si="256"/>
        <v>66.524977921866991</v>
      </c>
      <c r="BC758" s="9">
        <f t="shared" si="233"/>
        <v>65.039615948551599</v>
      </c>
      <c r="BD758" s="9">
        <f t="shared" si="234"/>
        <v>68.010339895182383</v>
      </c>
      <c r="BE758" s="16">
        <f t="shared" si="257"/>
        <v>66.524977921866991</v>
      </c>
      <c r="BF758" s="44">
        <f t="shared" si="235"/>
        <v>-1.3738011483825105E-3</v>
      </c>
      <c r="BG758" s="49"/>
      <c r="BH758" s="12">
        <f t="shared" si="258"/>
        <v>-1.3797293495114457E-3</v>
      </c>
      <c r="BI758" s="9">
        <f t="shared" si="259"/>
        <v>67</v>
      </c>
      <c r="BJ758" s="9">
        <f t="shared" si="237"/>
        <v>65.514638026684608</v>
      </c>
      <c r="BK758" s="9"/>
      <c r="BL758" s="47">
        <f t="shared" si="224"/>
        <v>67</v>
      </c>
      <c r="BM758" s="44">
        <f t="shared" si="236"/>
        <v>-1.3738011483825105E-3</v>
      </c>
      <c r="BN758" s="11"/>
      <c r="BO758" s="9"/>
      <c r="BP758" s="11"/>
      <c r="BQ758" s="9"/>
      <c r="BR758" s="43"/>
      <c r="BS758" s="9"/>
      <c r="BT758" s="11"/>
    </row>
    <row r="759" spans="3:72" x14ac:dyDescent="0.2">
      <c r="C759" s="1">
        <v>80</v>
      </c>
      <c r="D759" s="1">
        <v>104.71</v>
      </c>
      <c r="E759" s="1">
        <v>-5103.8999999999996</v>
      </c>
      <c r="F759" s="2">
        <v>78</v>
      </c>
      <c r="G759" s="6">
        <v>3.3000000000000002E-2</v>
      </c>
      <c r="H759" s="2">
        <v>0.42199999999999999</v>
      </c>
      <c r="I759" s="2">
        <v>3500</v>
      </c>
      <c r="J759" s="3">
        <f t="shared" si="220"/>
        <v>58.333333333333336</v>
      </c>
      <c r="K759" s="3">
        <f t="shared" si="221"/>
        <v>366.52</v>
      </c>
      <c r="L759" s="1">
        <v>0.9</v>
      </c>
      <c r="M759" s="1">
        <v>0.76</v>
      </c>
      <c r="N759" s="1">
        <f t="shared" si="238"/>
        <v>0.68400000000000005</v>
      </c>
      <c r="O759" s="40">
        <f t="shared" si="239"/>
        <v>50.175438596491226</v>
      </c>
      <c r="P759" s="40">
        <f t="shared" si="222"/>
        <v>3808.3157894736842</v>
      </c>
      <c r="Q759" s="1">
        <v>11</v>
      </c>
      <c r="R759" s="1">
        <v>4</v>
      </c>
      <c r="S759" s="2">
        <v>2600</v>
      </c>
      <c r="T759" s="3">
        <f t="shared" si="240"/>
        <v>866.66666666666663</v>
      </c>
      <c r="U759" s="7">
        <v>0.20419999999999999</v>
      </c>
      <c r="V759" s="7">
        <f t="shared" si="223"/>
        <v>3.2749326455999997E-2</v>
      </c>
      <c r="W759" s="7">
        <f t="shared" si="241"/>
        <v>1.6693636134473333E-2</v>
      </c>
      <c r="X759" s="40">
        <f t="shared" si="242"/>
        <v>1081.2059482292843</v>
      </c>
      <c r="Y759" s="1">
        <v>0</v>
      </c>
      <c r="Z759" s="1">
        <v>78</v>
      </c>
      <c r="AA759" s="2">
        <v>67</v>
      </c>
      <c r="AB759" s="6">
        <f t="shared" si="243"/>
        <v>0.6511988748177826</v>
      </c>
      <c r="AC759" s="2">
        <v>347.36</v>
      </c>
      <c r="AD759" s="40">
        <f t="shared" si="244"/>
        <v>3367.0033670033663</v>
      </c>
      <c r="AE759" s="1">
        <f t="shared" si="245"/>
        <v>2.4950099800399199</v>
      </c>
      <c r="AF759" s="2">
        <f t="shared" si="246"/>
        <v>232</v>
      </c>
      <c r="AG759" s="9">
        <f t="shared" si="247"/>
        <v>578.84231536926143</v>
      </c>
      <c r="AH759" s="12">
        <f t="shared" si="248"/>
        <v>2.6459123806765938E-3</v>
      </c>
      <c r="AI759" s="12">
        <f t="shared" si="225"/>
        <v>129994.14603873726</v>
      </c>
      <c r="AJ759" s="42">
        <f t="shared" si="226"/>
        <v>-50.863708607806764</v>
      </c>
      <c r="AK759" s="11">
        <v>0</v>
      </c>
      <c r="AL759" s="9">
        <f t="shared" si="227"/>
        <v>-1080.9288947439036</v>
      </c>
      <c r="AM759" s="11">
        <f t="shared" si="249"/>
        <v>0</v>
      </c>
      <c r="AN759" s="9">
        <f t="shared" si="250"/>
        <v>49.385261347779469</v>
      </c>
      <c r="AO759" s="9"/>
      <c r="AP759" s="9">
        <f t="shared" si="228"/>
        <v>50.864268675992861</v>
      </c>
      <c r="AQ759" s="47">
        <f t="shared" si="229"/>
        <v>49.378906702677462</v>
      </c>
      <c r="AR759" s="15">
        <f t="shared" si="251"/>
        <v>0</v>
      </c>
      <c r="AS759" s="49"/>
      <c r="AT759" s="12">
        <f t="shared" si="252"/>
        <v>-1.373801148382517E-3</v>
      </c>
      <c r="AU759" s="9">
        <f t="shared" si="253"/>
        <v>47.89989937446407</v>
      </c>
      <c r="AV759" s="9">
        <f t="shared" si="230"/>
        <v>46.420892046250678</v>
      </c>
      <c r="AW759" s="9">
        <f t="shared" si="231"/>
        <v>49.378906702677455</v>
      </c>
      <c r="AX759" s="16">
        <f t="shared" si="254"/>
        <v>47.89989937446407</v>
      </c>
      <c r="AY759" s="44">
        <f t="shared" si="232"/>
        <v>-1.367923780511563E-3</v>
      </c>
      <c r="AZ759" s="49"/>
      <c r="BA759" s="12">
        <f t="shared" si="255"/>
        <v>-1.3738011483825105E-3</v>
      </c>
      <c r="BB759" s="9">
        <f t="shared" si="256"/>
        <v>66.524977921866991</v>
      </c>
      <c r="BC759" s="9">
        <f t="shared" si="233"/>
        <v>65.045970593653607</v>
      </c>
      <c r="BD759" s="9">
        <f t="shared" si="234"/>
        <v>68.003985250080376</v>
      </c>
      <c r="BE759" s="16">
        <f t="shared" si="257"/>
        <v>66.524977921866991</v>
      </c>
      <c r="BF759" s="44">
        <f t="shared" si="235"/>
        <v>-1.3679237805115563E-3</v>
      </c>
      <c r="BG759" s="49"/>
      <c r="BH759" s="12">
        <f t="shared" si="258"/>
        <v>-1.3738011483825105E-3</v>
      </c>
      <c r="BI759" s="9">
        <f t="shared" si="259"/>
        <v>67</v>
      </c>
      <c r="BJ759" s="9">
        <f t="shared" si="237"/>
        <v>65.520992671786615</v>
      </c>
      <c r="BK759" s="9"/>
      <c r="BL759" s="47">
        <f t="shared" si="224"/>
        <v>67</v>
      </c>
      <c r="BM759" s="44">
        <f t="shared" si="236"/>
        <v>-1.3679237805115563E-3</v>
      </c>
      <c r="BN759" s="11"/>
      <c r="BO759" s="9"/>
      <c r="BP759" s="11"/>
      <c r="BQ759" s="9"/>
      <c r="BR759" s="43"/>
      <c r="BS759" s="9"/>
      <c r="BT759" s="11"/>
    </row>
    <row r="760" spans="3:72" x14ac:dyDescent="0.2">
      <c r="C760" s="1">
        <v>80</v>
      </c>
      <c r="D760" s="1">
        <v>104.71</v>
      </c>
      <c r="E760" s="1">
        <v>-5103.8999999999996</v>
      </c>
      <c r="F760" s="2">
        <v>78</v>
      </c>
      <c r="G760" s="6">
        <v>3.3000000000000002E-2</v>
      </c>
      <c r="H760" s="2">
        <v>0.42199999999999999</v>
      </c>
      <c r="I760" s="2">
        <v>3500</v>
      </c>
      <c r="J760" s="3">
        <f t="shared" si="220"/>
        <v>58.333333333333336</v>
      </c>
      <c r="K760" s="3">
        <f t="shared" si="221"/>
        <v>366.52</v>
      </c>
      <c r="L760" s="1">
        <v>0.9</v>
      </c>
      <c r="M760" s="1">
        <v>0.76</v>
      </c>
      <c r="N760" s="1">
        <f t="shared" si="238"/>
        <v>0.68400000000000005</v>
      </c>
      <c r="O760" s="40">
        <f t="shared" si="239"/>
        <v>50.175438596491226</v>
      </c>
      <c r="P760" s="40">
        <f t="shared" si="222"/>
        <v>3808.3157894736842</v>
      </c>
      <c r="Q760" s="1">
        <v>11</v>
      </c>
      <c r="R760" s="1">
        <v>4</v>
      </c>
      <c r="S760" s="2">
        <v>2600</v>
      </c>
      <c r="T760" s="3">
        <f t="shared" si="240"/>
        <v>866.66666666666663</v>
      </c>
      <c r="U760" s="7">
        <v>0.20419999999999999</v>
      </c>
      <c r="V760" s="7">
        <f t="shared" si="223"/>
        <v>3.2749326455999997E-2</v>
      </c>
      <c r="W760" s="7">
        <f t="shared" si="241"/>
        <v>1.6693636134473333E-2</v>
      </c>
      <c r="X760" s="40">
        <f t="shared" si="242"/>
        <v>1081.2059482292843</v>
      </c>
      <c r="Y760" s="1">
        <v>0</v>
      </c>
      <c r="Z760" s="1">
        <v>78</v>
      </c>
      <c r="AA760" s="2">
        <v>67</v>
      </c>
      <c r="AB760" s="6">
        <f t="shared" si="243"/>
        <v>0.6511988748177826</v>
      </c>
      <c r="AC760" s="2">
        <v>347.36</v>
      </c>
      <c r="AD760" s="40">
        <f t="shared" si="244"/>
        <v>3367.0033670033663</v>
      </c>
      <c r="AE760" s="1">
        <f t="shared" si="245"/>
        <v>2.4950099800399199</v>
      </c>
      <c r="AF760" s="2">
        <f t="shared" si="246"/>
        <v>233</v>
      </c>
      <c r="AG760" s="9">
        <f t="shared" si="247"/>
        <v>581.3373253493013</v>
      </c>
      <c r="AH760" s="12">
        <f t="shared" si="248"/>
        <v>2.6345864515102137E-3</v>
      </c>
      <c r="AI760" s="12">
        <f t="shared" si="225"/>
        <v>130254.97230043623</v>
      </c>
      <c r="AJ760" s="42">
        <f t="shared" si="226"/>
        <v>-50.85105835844373</v>
      </c>
      <c r="AK760" s="11">
        <v>0</v>
      </c>
      <c r="AL760" s="9">
        <f t="shared" si="227"/>
        <v>-1080.9300806819467</v>
      </c>
      <c r="AM760" s="11">
        <f t="shared" si="249"/>
        <v>0</v>
      </c>
      <c r="AN760" s="9">
        <f t="shared" si="250"/>
        <v>49.378906702677462</v>
      </c>
      <c r="AO760" s="9"/>
      <c r="AP760" s="9">
        <f t="shared" si="228"/>
        <v>50.85161364210537</v>
      </c>
      <c r="AQ760" s="47">
        <f t="shared" si="229"/>
        <v>49.372606313891978</v>
      </c>
      <c r="AR760" s="15">
        <f t="shared" si="251"/>
        <v>0</v>
      </c>
      <c r="AS760" s="49"/>
      <c r="AT760" s="12">
        <f t="shared" si="252"/>
        <v>-1.367923780511563E-3</v>
      </c>
      <c r="AU760" s="9">
        <f t="shared" si="253"/>
        <v>47.89989937446407</v>
      </c>
      <c r="AV760" s="9">
        <f t="shared" si="230"/>
        <v>46.427192435036162</v>
      </c>
      <c r="AW760" s="9">
        <f t="shared" si="231"/>
        <v>49.372606313891971</v>
      </c>
      <c r="AX760" s="16">
        <f t="shared" si="254"/>
        <v>47.89989937446407</v>
      </c>
      <c r="AY760" s="44">
        <f t="shared" si="232"/>
        <v>-1.3620965939373476E-3</v>
      </c>
      <c r="AZ760" s="49"/>
      <c r="BA760" s="12">
        <f t="shared" si="255"/>
        <v>-1.3679237805115563E-3</v>
      </c>
      <c r="BB760" s="9">
        <f t="shared" si="256"/>
        <v>66.524977921866991</v>
      </c>
      <c r="BC760" s="9">
        <f t="shared" si="233"/>
        <v>65.052270982439097</v>
      </c>
      <c r="BD760" s="9">
        <f t="shared" si="234"/>
        <v>67.997684861294886</v>
      </c>
      <c r="BE760" s="16">
        <f t="shared" si="257"/>
        <v>66.524977921866991</v>
      </c>
      <c r="BF760" s="44">
        <f t="shared" si="235"/>
        <v>-1.3620965939373346E-3</v>
      </c>
      <c r="BG760" s="49"/>
      <c r="BH760" s="12">
        <f t="shared" si="258"/>
        <v>-1.3679237805115563E-3</v>
      </c>
      <c r="BI760" s="9">
        <f t="shared" si="259"/>
        <v>67</v>
      </c>
      <c r="BJ760" s="9">
        <f t="shared" si="237"/>
        <v>65.527293060572106</v>
      </c>
      <c r="BK760" s="9"/>
      <c r="BL760" s="47">
        <f t="shared" si="224"/>
        <v>67</v>
      </c>
      <c r="BM760" s="44">
        <f t="shared" si="236"/>
        <v>-1.3620965939373346E-3</v>
      </c>
      <c r="BN760" s="11"/>
      <c r="BO760" s="9"/>
      <c r="BP760" s="11"/>
      <c r="BQ760" s="9"/>
      <c r="BR760" s="43"/>
      <c r="BS760" s="9"/>
      <c r="BT760" s="11"/>
    </row>
    <row r="761" spans="3:72" x14ac:dyDescent="0.2">
      <c r="C761" s="1">
        <v>80</v>
      </c>
      <c r="D761" s="1">
        <v>104.71</v>
      </c>
      <c r="E761" s="1">
        <v>-5103.8999999999996</v>
      </c>
      <c r="F761" s="2">
        <v>78</v>
      </c>
      <c r="G761" s="6">
        <v>3.3000000000000002E-2</v>
      </c>
      <c r="H761" s="2">
        <v>0.42199999999999999</v>
      </c>
      <c r="I761" s="2">
        <v>3500</v>
      </c>
      <c r="J761" s="3">
        <f t="shared" si="220"/>
        <v>58.333333333333336</v>
      </c>
      <c r="K761" s="3">
        <f t="shared" si="221"/>
        <v>366.52</v>
      </c>
      <c r="L761" s="1">
        <v>0.9</v>
      </c>
      <c r="M761" s="1">
        <v>0.76</v>
      </c>
      <c r="N761" s="1">
        <f t="shared" si="238"/>
        <v>0.68400000000000005</v>
      </c>
      <c r="O761" s="40">
        <f t="shared" si="239"/>
        <v>50.175438596491226</v>
      </c>
      <c r="P761" s="40">
        <f t="shared" si="222"/>
        <v>3808.3157894736842</v>
      </c>
      <c r="Q761" s="1">
        <v>11</v>
      </c>
      <c r="R761" s="1">
        <v>4</v>
      </c>
      <c r="S761" s="2">
        <v>2600</v>
      </c>
      <c r="T761" s="3">
        <f t="shared" si="240"/>
        <v>866.66666666666663</v>
      </c>
      <c r="U761" s="7">
        <v>0.20419999999999999</v>
      </c>
      <c r="V761" s="7">
        <f t="shared" si="223"/>
        <v>3.2749326455999997E-2</v>
      </c>
      <c r="W761" s="7">
        <f t="shared" si="241"/>
        <v>1.6693636134473333E-2</v>
      </c>
      <c r="X761" s="40">
        <f t="shared" si="242"/>
        <v>1081.2059482292843</v>
      </c>
      <c r="Y761" s="1">
        <v>0</v>
      </c>
      <c r="Z761" s="1">
        <v>78</v>
      </c>
      <c r="AA761" s="2">
        <v>67</v>
      </c>
      <c r="AB761" s="6">
        <f t="shared" si="243"/>
        <v>0.6511988748177826</v>
      </c>
      <c r="AC761" s="2">
        <v>347.36</v>
      </c>
      <c r="AD761" s="40">
        <f t="shared" si="244"/>
        <v>3367.0033670033663</v>
      </c>
      <c r="AE761" s="1">
        <f t="shared" si="245"/>
        <v>2.4950099800399199</v>
      </c>
      <c r="AF761" s="2">
        <f t="shared" si="246"/>
        <v>234</v>
      </c>
      <c r="AG761" s="9">
        <f t="shared" si="247"/>
        <v>583.83233532934128</v>
      </c>
      <c r="AH761" s="12">
        <f t="shared" si="248"/>
        <v>2.6233570712088758E-3</v>
      </c>
      <c r="AI761" s="12">
        <f t="shared" si="225"/>
        <v>130513.57675088535</v>
      </c>
      <c r="AJ761" s="42">
        <f t="shared" si="226"/>
        <v>-50.838515867776415</v>
      </c>
      <c r="AK761" s="11">
        <v>0</v>
      </c>
      <c r="AL761" s="9">
        <f t="shared" si="227"/>
        <v>-1080.931256510358</v>
      </c>
      <c r="AM761" s="11">
        <f t="shared" si="249"/>
        <v>0</v>
      </c>
      <c r="AN761" s="9">
        <f t="shared" si="250"/>
        <v>49.372606313891978</v>
      </c>
      <c r="AO761" s="9"/>
      <c r="AP761" s="9">
        <f t="shared" si="228"/>
        <v>50.839066427962258</v>
      </c>
      <c r="AQ761" s="47">
        <f t="shared" si="229"/>
        <v>49.36635948853435</v>
      </c>
      <c r="AR761" s="15">
        <f t="shared" si="251"/>
        <v>0</v>
      </c>
      <c r="AS761" s="49"/>
      <c r="AT761" s="12">
        <f t="shared" si="252"/>
        <v>-1.3620965939373476E-3</v>
      </c>
      <c r="AU761" s="9">
        <f t="shared" si="253"/>
        <v>47.89989937446407</v>
      </c>
      <c r="AV761" s="9">
        <f t="shared" si="230"/>
        <v>46.43343926039379</v>
      </c>
      <c r="AW761" s="9">
        <f t="shared" si="231"/>
        <v>49.366359488534336</v>
      </c>
      <c r="AX761" s="16">
        <f t="shared" si="254"/>
        <v>47.899899374464063</v>
      </c>
      <c r="AY761" s="44">
        <f t="shared" si="232"/>
        <v>-1.3563189478118653E-3</v>
      </c>
      <c r="AZ761" s="49"/>
      <c r="BA761" s="12">
        <f t="shared" si="255"/>
        <v>-1.3620965939373346E-3</v>
      </c>
      <c r="BB761" s="9">
        <f t="shared" si="256"/>
        <v>66.524977921866991</v>
      </c>
      <c r="BC761" s="9">
        <f t="shared" si="233"/>
        <v>65.058517807796733</v>
      </c>
      <c r="BD761" s="9">
        <f t="shared" si="234"/>
        <v>67.99143803593725</v>
      </c>
      <c r="BE761" s="16">
        <f t="shared" si="257"/>
        <v>66.524977921866991</v>
      </c>
      <c r="BF761" s="44">
        <f t="shared" si="235"/>
        <v>-1.356318947811852E-3</v>
      </c>
      <c r="BG761" s="49"/>
      <c r="BH761" s="12">
        <f t="shared" si="258"/>
        <v>-1.3620965939373346E-3</v>
      </c>
      <c r="BI761" s="9">
        <f t="shared" si="259"/>
        <v>67</v>
      </c>
      <c r="BJ761" s="9">
        <f t="shared" si="237"/>
        <v>65.533539885929741</v>
      </c>
      <c r="BK761" s="9"/>
      <c r="BL761" s="47">
        <f t="shared" si="224"/>
        <v>67</v>
      </c>
      <c r="BM761" s="44">
        <f t="shared" si="236"/>
        <v>-1.356318947811852E-3</v>
      </c>
      <c r="BN761" s="11"/>
      <c r="BO761" s="9"/>
      <c r="BP761" s="11"/>
      <c r="BQ761" s="9"/>
      <c r="BR761" s="43"/>
      <c r="BS761" s="9"/>
      <c r="BT761" s="11"/>
    </row>
    <row r="762" spans="3:72" x14ac:dyDescent="0.2">
      <c r="C762" s="1">
        <v>80</v>
      </c>
      <c r="D762" s="1">
        <v>104.71</v>
      </c>
      <c r="E762" s="1">
        <v>-5103.8999999999996</v>
      </c>
      <c r="F762" s="2">
        <v>78</v>
      </c>
      <c r="G762" s="6">
        <v>3.3000000000000002E-2</v>
      </c>
      <c r="H762" s="2">
        <v>0.42199999999999999</v>
      </c>
      <c r="I762" s="2">
        <v>3500</v>
      </c>
      <c r="J762" s="3">
        <f t="shared" si="220"/>
        <v>58.333333333333336</v>
      </c>
      <c r="K762" s="3">
        <f t="shared" si="221"/>
        <v>366.52</v>
      </c>
      <c r="L762" s="1">
        <v>0.9</v>
      </c>
      <c r="M762" s="1">
        <v>0.76</v>
      </c>
      <c r="N762" s="1">
        <f t="shared" si="238"/>
        <v>0.68400000000000005</v>
      </c>
      <c r="O762" s="40">
        <f t="shared" si="239"/>
        <v>50.175438596491226</v>
      </c>
      <c r="P762" s="40">
        <f t="shared" si="222"/>
        <v>3808.3157894736842</v>
      </c>
      <c r="Q762" s="1">
        <v>11</v>
      </c>
      <c r="R762" s="1">
        <v>4</v>
      </c>
      <c r="S762" s="2">
        <v>2600</v>
      </c>
      <c r="T762" s="3">
        <f t="shared" si="240"/>
        <v>866.66666666666663</v>
      </c>
      <c r="U762" s="7">
        <v>0.20419999999999999</v>
      </c>
      <c r="V762" s="7">
        <f t="shared" si="223"/>
        <v>3.2749326455999997E-2</v>
      </c>
      <c r="W762" s="7">
        <f t="shared" si="241"/>
        <v>1.6693636134473333E-2</v>
      </c>
      <c r="X762" s="40">
        <f t="shared" si="242"/>
        <v>1081.2059482292843</v>
      </c>
      <c r="Y762" s="1">
        <v>0</v>
      </c>
      <c r="Z762" s="1">
        <v>78</v>
      </c>
      <c r="AA762" s="2">
        <v>67</v>
      </c>
      <c r="AB762" s="6">
        <f t="shared" si="243"/>
        <v>0.6511988748177826</v>
      </c>
      <c r="AC762" s="2">
        <v>347.36</v>
      </c>
      <c r="AD762" s="40">
        <f t="shared" si="244"/>
        <v>3367.0033670033663</v>
      </c>
      <c r="AE762" s="1">
        <f t="shared" si="245"/>
        <v>2.4950099800399199</v>
      </c>
      <c r="AF762" s="2">
        <f t="shared" si="246"/>
        <v>235</v>
      </c>
      <c r="AG762" s="9">
        <f t="shared" si="247"/>
        <v>586.32734530938114</v>
      </c>
      <c r="AH762" s="12">
        <f t="shared" si="248"/>
        <v>2.612223010453545E-3</v>
      </c>
      <c r="AI762" s="12">
        <f t="shared" si="225"/>
        <v>130769.98769855697</v>
      </c>
      <c r="AJ762" s="42">
        <f t="shared" si="226"/>
        <v>-50.826079762822225</v>
      </c>
      <c r="AK762" s="11">
        <v>0</v>
      </c>
      <c r="AL762" s="9">
        <f t="shared" si="227"/>
        <v>-1080.9324223578597</v>
      </c>
      <c r="AM762" s="11">
        <f t="shared" si="249"/>
        <v>0</v>
      </c>
      <c r="AN762" s="9">
        <f t="shared" si="250"/>
        <v>49.36635948853435</v>
      </c>
      <c r="AO762" s="9"/>
      <c r="AP762" s="9">
        <f t="shared" si="228"/>
        <v>50.826625659546735</v>
      </c>
      <c r="AQ762" s="47">
        <f t="shared" si="229"/>
        <v>49.360165545476448</v>
      </c>
      <c r="AR762" s="15">
        <f t="shared" si="251"/>
        <v>0</v>
      </c>
      <c r="AS762" s="49"/>
      <c r="AT762" s="12">
        <f t="shared" si="252"/>
        <v>-1.3563189478118653E-3</v>
      </c>
      <c r="AU762" s="9">
        <f t="shared" si="253"/>
        <v>47.899899374464063</v>
      </c>
      <c r="AV762" s="9">
        <f t="shared" si="230"/>
        <v>46.439633203451677</v>
      </c>
      <c r="AW762" s="9">
        <f t="shared" si="231"/>
        <v>49.360165545476434</v>
      </c>
      <c r="AX762" s="16">
        <f t="shared" si="254"/>
        <v>47.899899374464056</v>
      </c>
      <c r="AY762" s="44">
        <f t="shared" si="232"/>
        <v>-1.3505902121643796E-3</v>
      </c>
      <c r="AZ762" s="49"/>
      <c r="BA762" s="12">
        <f t="shared" si="255"/>
        <v>-1.356318947811852E-3</v>
      </c>
      <c r="BB762" s="9">
        <f t="shared" si="256"/>
        <v>66.524977921866991</v>
      </c>
      <c r="BC762" s="9">
        <f t="shared" si="233"/>
        <v>65.064711750854627</v>
      </c>
      <c r="BD762" s="9">
        <f t="shared" si="234"/>
        <v>67.985244092879356</v>
      </c>
      <c r="BE762" s="16">
        <f t="shared" si="257"/>
        <v>66.524977921866991</v>
      </c>
      <c r="BF762" s="44">
        <f t="shared" si="235"/>
        <v>-1.3505902121643664E-3</v>
      </c>
      <c r="BG762" s="49"/>
      <c r="BH762" s="12">
        <f t="shared" si="258"/>
        <v>-1.356318947811852E-3</v>
      </c>
      <c r="BI762" s="9">
        <f t="shared" si="259"/>
        <v>67</v>
      </c>
      <c r="BJ762" s="9">
        <f t="shared" si="237"/>
        <v>65.539733828987636</v>
      </c>
      <c r="BK762" s="9"/>
      <c r="BL762" s="47">
        <f t="shared" si="224"/>
        <v>67</v>
      </c>
      <c r="BM762" s="44">
        <f t="shared" si="236"/>
        <v>-1.3505902121643664E-3</v>
      </c>
      <c r="BN762" s="11"/>
      <c r="BO762" s="9"/>
      <c r="BP762" s="11"/>
      <c r="BQ762" s="9"/>
      <c r="BR762" s="43"/>
      <c r="BS762" s="9"/>
      <c r="BT762" s="11"/>
    </row>
    <row r="763" spans="3:72" x14ac:dyDescent="0.2">
      <c r="C763" s="1">
        <v>80</v>
      </c>
      <c r="D763" s="1">
        <v>104.71</v>
      </c>
      <c r="E763" s="1">
        <v>-5103.8999999999996</v>
      </c>
      <c r="F763" s="2">
        <v>78</v>
      </c>
      <c r="G763" s="6">
        <v>3.3000000000000002E-2</v>
      </c>
      <c r="H763" s="2">
        <v>0.42199999999999999</v>
      </c>
      <c r="I763" s="2">
        <v>3500</v>
      </c>
      <c r="J763" s="3">
        <f t="shared" si="220"/>
        <v>58.333333333333336</v>
      </c>
      <c r="K763" s="3">
        <f t="shared" si="221"/>
        <v>366.52</v>
      </c>
      <c r="L763" s="1">
        <v>0.9</v>
      </c>
      <c r="M763" s="1">
        <v>0.76</v>
      </c>
      <c r="N763" s="1">
        <f t="shared" si="238"/>
        <v>0.68400000000000005</v>
      </c>
      <c r="O763" s="40">
        <f t="shared" si="239"/>
        <v>50.175438596491226</v>
      </c>
      <c r="P763" s="40">
        <f t="shared" si="222"/>
        <v>3808.3157894736842</v>
      </c>
      <c r="Q763" s="1">
        <v>11</v>
      </c>
      <c r="R763" s="1">
        <v>4</v>
      </c>
      <c r="S763" s="2">
        <v>2600</v>
      </c>
      <c r="T763" s="3">
        <f t="shared" si="240"/>
        <v>866.66666666666663</v>
      </c>
      <c r="U763" s="7">
        <v>0.20419999999999999</v>
      </c>
      <c r="V763" s="7">
        <f t="shared" si="223"/>
        <v>3.2749326455999997E-2</v>
      </c>
      <c r="W763" s="7">
        <f t="shared" si="241"/>
        <v>1.6693636134473333E-2</v>
      </c>
      <c r="X763" s="40">
        <f t="shared" si="242"/>
        <v>1081.2059482292843</v>
      </c>
      <c r="Y763" s="1">
        <v>0</v>
      </c>
      <c r="Z763" s="1">
        <v>78</v>
      </c>
      <c r="AA763" s="2">
        <v>67</v>
      </c>
      <c r="AB763" s="6">
        <f t="shared" si="243"/>
        <v>0.6511988748177826</v>
      </c>
      <c r="AC763" s="2">
        <v>347.36</v>
      </c>
      <c r="AD763" s="40">
        <f t="shared" si="244"/>
        <v>3367.0033670033663</v>
      </c>
      <c r="AE763" s="1">
        <f t="shared" si="245"/>
        <v>2.4950099800399199</v>
      </c>
      <c r="AF763" s="2">
        <f t="shared" si="246"/>
        <v>236</v>
      </c>
      <c r="AG763" s="9">
        <f t="shared" si="247"/>
        <v>588.82235528942113</v>
      </c>
      <c r="AH763" s="12">
        <f t="shared" si="248"/>
        <v>2.6011830607069008E-3</v>
      </c>
      <c r="AI763" s="12">
        <f t="shared" si="225"/>
        <v>131024.23297254473</v>
      </c>
      <c r="AJ763" s="42">
        <f t="shared" si="226"/>
        <v>-50.813748693849213</v>
      </c>
      <c r="AK763" s="11">
        <v>0</v>
      </c>
      <c r="AL763" s="9">
        <f t="shared" si="227"/>
        <v>-1080.9335783509978</v>
      </c>
      <c r="AM763" s="11">
        <f t="shared" si="249"/>
        <v>0</v>
      </c>
      <c r="AN763" s="9">
        <f t="shared" si="250"/>
        <v>49.360165545476448</v>
      </c>
      <c r="AO763" s="9"/>
      <c r="AP763" s="9">
        <f t="shared" si="228"/>
        <v>50.814289986114439</v>
      </c>
      <c r="AQ763" s="47">
        <f t="shared" si="229"/>
        <v>49.354023815102046</v>
      </c>
      <c r="AR763" s="15">
        <f t="shared" si="251"/>
        <v>0</v>
      </c>
      <c r="AS763" s="49"/>
      <c r="AT763" s="12">
        <f t="shared" si="252"/>
        <v>-1.3505902121643796E-3</v>
      </c>
      <c r="AU763" s="9">
        <f t="shared" si="253"/>
        <v>47.899899374464056</v>
      </c>
      <c r="AV763" s="9">
        <f t="shared" si="230"/>
        <v>46.445774933826065</v>
      </c>
      <c r="AW763" s="9">
        <f t="shared" si="231"/>
        <v>49.354023815102032</v>
      </c>
      <c r="AX763" s="16">
        <f t="shared" si="254"/>
        <v>47.899899374464049</v>
      </c>
      <c r="AY763" s="44">
        <f t="shared" si="232"/>
        <v>-1.3449097676714007E-3</v>
      </c>
      <c r="AZ763" s="49"/>
      <c r="BA763" s="12">
        <f t="shared" si="255"/>
        <v>-1.3505902121643664E-3</v>
      </c>
      <c r="BB763" s="9">
        <f t="shared" si="256"/>
        <v>66.524977921866991</v>
      </c>
      <c r="BC763" s="9">
        <f t="shared" si="233"/>
        <v>65.070853481229022</v>
      </c>
      <c r="BD763" s="9">
        <f t="shared" si="234"/>
        <v>67.97910236250496</v>
      </c>
      <c r="BE763" s="16">
        <f t="shared" si="257"/>
        <v>66.524977921866991</v>
      </c>
      <c r="BF763" s="44">
        <f t="shared" si="235"/>
        <v>-1.3449097676713874E-3</v>
      </c>
      <c r="BG763" s="49"/>
      <c r="BH763" s="12">
        <f t="shared" si="258"/>
        <v>-1.3505902121643664E-3</v>
      </c>
      <c r="BI763" s="9">
        <f t="shared" si="259"/>
        <v>67</v>
      </c>
      <c r="BJ763" s="9">
        <f t="shared" si="237"/>
        <v>65.545875559362031</v>
      </c>
      <c r="BK763" s="9"/>
      <c r="BL763" s="47">
        <f t="shared" si="224"/>
        <v>67</v>
      </c>
      <c r="BM763" s="44">
        <f t="shared" si="236"/>
        <v>-1.3449097676713874E-3</v>
      </c>
      <c r="BN763" s="11"/>
      <c r="BO763" s="9"/>
      <c r="BP763" s="11"/>
      <c r="BQ763" s="9"/>
      <c r="BR763" s="43"/>
      <c r="BS763" s="9"/>
      <c r="BT763" s="11"/>
    </row>
    <row r="764" spans="3:72" x14ac:dyDescent="0.2">
      <c r="C764" s="1">
        <v>80</v>
      </c>
      <c r="D764" s="1">
        <v>104.71</v>
      </c>
      <c r="E764" s="1">
        <v>-5103.8999999999996</v>
      </c>
      <c r="F764" s="2">
        <v>78</v>
      </c>
      <c r="G764" s="6">
        <v>3.3000000000000002E-2</v>
      </c>
      <c r="H764" s="2">
        <v>0.42199999999999999</v>
      </c>
      <c r="I764" s="2">
        <v>3500</v>
      </c>
      <c r="J764" s="3">
        <f t="shared" si="220"/>
        <v>58.333333333333336</v>
      </c>
      <c r="K764" s="3">
        <f t="shared" si="221"/>
        <v>366.52</v>
      </c>
      <c r="L764" s="1">
        <v>0.9</v>
      </c>
      <c r="M764" s="1">
        <v>0.76</v>
      </c>
      <c r="N764" s="1">
        <f t="shared" si="238"/>
        <v>0.68400000000000005</v>
      </c>
      <c r="O764" s="40">
        <f t="shared" si="239"/>
        <v>50.175438596491226</v>
      </c>
      <c r="P764" s="40">
        <f t="shared" si="222"/>
        <v>3808.3157894736842</v>
      </c>
      <c r="Q764" s="1">
        <v>11</v>
      </c>
      <c r="R764" s="1">
        <v>4</v>
      </c>
      <c r="S764" s="2">
        <v>2600</v>
      </c>
      <c r="T764" s="3">
        <f t="shared" si="240"/>
        <v>866.66666666666663</v>
      </c>
      <c r="U764" s="7">
        <v>0.20419999999999999</v>
      </c>
      <c r="V764" s="7">
        <f t="shared" si="223"/>
        <v>3.2749326455999997E-2</v>
      </c>
      <c r="W764" s="7">
        <f t="shared" si="241"/>
        <v>1.6693636134473333E-2</v>
      </c>
      <c r="X764" s="40">
        <f t="shared" si="242"/>
        <v>1081.2059482292843</v>
      </c>
      <c r="Y764" s="1">
        <v>0</v>
      </c>
      <c r="Z764" s="1">
        <v>78</v>
      </c>
      <c r="AA764" s="2">
        <v>67</v>
      </c>
      <c r="AB764" s="6">
        <f t="shared" si="243"/>
        <v>0.6511988748177826</v>
      </c>
      <c r="AC764" s="2">
        <v>347.36</v>
      </c>
      <c r="AD764" s="40">
        <f t="shared" si="244"/>
        <v>3367.0033670033663</v>
      </c>
      <c r="AE764" s="1">
        <f t="shared" si="245"/>
        <v>2.4950099800399199</v>
      </c>
      <c r="AF764" s="2">
        <f t="shared" si="246"/>
        <v>237</v>
      </c>
      <c r="AG764" s="9">
        <f t="shared" si="247"/>
        <v>591.31736526946099</v>
      </c>
      <c r="AH764" s="12">
        <f t="shared" si="248"/>
        <v>2.5902360337760459E-3</v>
      </c>
      <c r="AI764" s="12">
        <f t="shared" si="225"/>
        <v>131276.33993267617</v>
      </c>
      <c r="AJ764" s="42">
        <f t="shared" si="226"/>
        <v>-50.801521333885539</v>
      </c>
      <c r="AK764" s="11">
        <v>0</v>
      </c>
      <c r="AL764" s="9">
        <f t="shared" si="227"/>
        <v>-1080.9347246141876</v>
      </c>
      <c r="AM764" s="11">
        <f t="shared" si="249"/>
        <v>0</v>
      </c>
      <c r="AN764" s="9">
        <f t="shared" si="250"/>
        <v>49.354023815102046</v>
      </c>
      <c r="AO764" s="9"/>
      <c r="AP764" s="9">
        <f t="shared" si="228"/>
        <v>50.802058079702391</v>
      </c>
      <c r="AQ764" s="47">
        <f t="shared" si="229"/>
        <v>49.347933639064394</v>
      </c>
      <c r="AR764" s="15">
        <f t="shared" si="251"/>
        <v>0</v>
      </c>
      <c r="AS764" s="49"/>
      <c r="AT764" s="12">
        <f t="shared" si="252"/>
        <v>-1.3449097676714007E-3</v>
      </c>
      <c r="AU764" s="9">
        <f t="shared" si="253"/>
        <v>47.899899374464049</v>
      </c>
      <c r="AV764" s="9">
        <f t="shared" si="230"/>
        <v>46.451865109863704</v>
      </c>
      <c r="AW764" s="9">
        <f t="shared" si="231"/>
        <v>49.347933639064379</v>
      </c>
      <c r="AX764" s="16">
        <f t="shared" si="254"/>
        <v>47.899899374464042</v>
      </c>
      <c r="AY764" s="44">
        <f t="shared" si="232"/>
        <v>-1.3392770054325143E-3</v>
      </c>
      <c r="AZ764" s="49"/>
      <c r="BA764" s="12">
        <f t="shared" si="255"/>
        <v>-1.3449097676713874E-3</v>
      </c>
      <c r="BB764" s="9">
        <f t="shared" si="256"/>
        <v>66.524977921866991</v>
      </c>
      <c r="BC764" s="9">
        <f t="shared" si="233"/>
        <v>65.076943657266654</v>
      </c>
      <c r="BD764" s="9">
        <f t="shared" si="234"/>
        <v>67.973012186467329</v>
      </c>
      <c r="BE764" s="16">
        <f t="shared" si="257"/>
        <v>66.524977921866991</v>
      </c>
      <c r="BF764" s="44">
        <f t="shared" si="235"/>
        <v>-1.3392770054325143E-3</v>
      </c>
      <c r="BG764" s="49"/>
      <c r="BH764" s="12">
        <f t="shared" si="258"/>
        <v>-1.3449097676713874E-3</v>
      </c>
      <c r="BI764" s="9">
        <f t="shared" si="259"/>
        <v>67</v>
      </c>
      <c r="BJ764" s="9">
        <f t="shared" si="237"/>
        <v>65.551965735399662</v>
      </c>
      <c r="BK764" s="9"/>
      <c r="BL764" s="47">
        <f t="shared" si="224"/>
        <v>67</v>
      </c>
      <c r="BM764" s="44">
        <f t="shared" si="236"/>
        <v>-1.3392770054325143E-3</v>
      </c>
      <c r="BN764" s="11"/>
      <c r="BO764" s="9"/>
      <c r="BP764" s="11"/>
      <c r="BQ764" s="9"/>
      <c r="BR764" s="43"/>
      <c r="BS764" s="9"/>
      <c r="BT764" s="11"/>
    </row>
    <row r="765" spans="3:72" x14ac:dyDescent="0.2">
      <c r="C765" s="1">
        <v>80</v>
      </c>
      <c r="D765" s="1">
        <v>104.71</v>
      </c>
      <c r="E765" s="1">
        <v>-5103.8999999999996</v>
      </c>
      <c r="F765" s="2">
        <v>78</v>
      </c>
      <c r="G765" s="6">
        <v>3.3000000000000002E-2</v>
      </c>
      <c r="H765" s="2">
        <v>0.42199999999999999</v>
      </c>
      <c r="I765" s="2">
        <v>3500</v>
      </c>
      <c r="J765" s="3">
        <f t="shared" si="220"/>
        <v>58.333333333333336</v>
      </c>
      <c r="K765" s="3">
        <f t="shared" si="221"/>
        <v>366.52</v>
      </c>
      <c r="L765" s="1">
        <v>0.9</v>
      </c>
      <c r="M765" s="1">
        <v>0.76</v>
      </c>
      <c r="N765" s="1">
        <f t="shared" si="238"/>
        <v>0.68400000000000005</v>
      </c>
      <c r="O765" s="40">
        <f t="shared" si="239"/>
        <v>50.175438596491226</v>
      </c>
      <c r="P765" s="40">
        <f t="shared" si="222"/>
        <v>3808.3157894736842</v>
      </c>
      <c r="Q765" s="1">
        <v>11</v>
      </c>
      <c r="R765" s="1">
        <v>4</v>
      </c>
      <c r="S765" s="2">
        <v>2600</v>
      </c>
      <c r="T765" s="3">
        <f t="shared" si="240"/>
        <v>866.66666666666663</v>
      </c>
      <c r="U765" s="7">
        <v>0.20419999999999999</v>
      </c>
      <c r="V765" s="7">
        <f t="shared" si="223"/>
        <v>3.2749326455999997E-2</v>
      </c>
      <c r="W765" s="7">
        <f t="shared" si="241"/>
        <v>1.6693636134473333E-2</v>
      </c>
      <c r="X765" s="40">
        <f t="shared" si="242"/>
        <v>1081.2059482292843</v>
      </c>
      <c r="Y765" s="1">
        <v>0</v>
      </c>
      <c r="Z765" s="1">
        <v>78</v>
      </c>
      <c r="AA765" s="2">
        <v>67</v>
      </c>
      <c r="AB765" s="6">
        <f t="shared" si="243"/>
        <v>0.6511988748177826</v>
      </c>
      <c r="AC765" s="2">
        <v>347.36</v>
      </c>
      <c r="AD765" s="40">
        <f t="shared" si="244"/>
        <v>3367.0033670033663</v>
      </c>
      <c r="AE765" s="1">
        <f t="shared" si="245"/>
        <v>2.4950099800399199</v>
      </c>
      <c r="AF765" s="2">
        <f t="shared" si="246"/>
        <v>238</v>
      </c>
      <c r="AG765" s="9">
        <f t="shared" si="247"/>
        <v>593.81237524950097</v>
      </c>
      <c r="AH765" s="12">
        <f t="shared" si="248"/>
        <v>2.5793807613862011E-3</v>
      </c>
      <c r="AI765" s="12">
        <f t="shared" si="225"/>
        <v>131526.33547937253</v>
      </c>
      <c r="AJ765" s="42">
        <f t="shared" si="226"/>
        <v>-50.789396378241349</v>
      </c>
      <c r="AK765" s="11">
        <v>0</v>
      </c>
      <c r="AL765" s="9">
        <f t="shared" si="227"/>
        <v>-1080.9358612697595</v>
      </c>
      <c r="AM765" s="11">
        <f t="shared" si="249"/>
        <v>0</v>
      </c>
      <c r="AN765" s="9">
        <f t="shared" si="250"/>
        <v>49.347933639064394</v>
      </c>
      <c r="AO765" s="9"/>
      <c r="AP765" s="9">
        <f t="shared" si="228"/>
        <v>50.789928634650323</v>
      </c>
      <c r="AQ765" s="47">
        <f t="shared" si="229"/>
        <v>49.341894370049971</v>
      </c>
      <c r="AR765" s="15">
        <f t="shared" si="251"/>
        <v>0</v>
      </c>
      <c r="AS765" s="49"/>
      <c r="AT765" s="12">
        <f t="shared" si="252"/>
        <v>-1.3392770054325143E-3</v>
      </c>
      <c r="AU765" s="9">
        <f t="shared" si="253"/>
        <v>47.899899374464042</v>
      </c>
      <c r="AV765" s="9">
        <f t="shared" si="230"/>
        <v>46.457904378878112</v>
      </c>
      <c r="AW765" s="9">
        <f t="shared" si="231"/>
        <v>49.341894370049971</v>
      </c>
      <c r="AX765" s="16">
        <f t="shared" si="254"/>
        <v>47.899899374464042</v>
      </c>
      <c r="AY765" s="44">
        <f t="shared" si="232"/>
        <v>-1.3336913267518716E-3</v>
      </c>
      <c r="AZ765" s="49"/>
      <c r="BA765" s="12">
        <f t="shared" si="255"/>
        <v>-1.3392770054325143E-3</v>
      </c>
      <c r="BB765" s="9">
        <f t="shared" si="256"/>
        <v>66.524977921866991</v>
      </c>
      <c r="BC765" s="9">
        <f t="shared" si="233"/>
        <v>65.082982926281062</v>
      </c>
      <c r="BD765" s="9">
        <f t="shared" si="234"/>
        <v>67.966972917452921</v>
      </c>
      <c r="BE765" s="16">
        <f t="shared" si="257"/>
        <v>66.524977921866991</v>
      </c>
      <c r="BF765" s="44">
        <f t="shared" si="235"/>
        <v>-1.3336913267518716E-3</v>
      </c>
      <c r="BG765" s="49"/>
      <c r="BH765" s="12">
        <f t="shared" si="258"/>
        <v>-1.3392770054325143E-3</v>
      </c>
      <c r="BI765" s="9">
        <f t="shared" si="259"/>
        <v>67</v>
      </c>
      <c r="BJ765" s="9">
        <f t="shared" si="237"/>
        <v>65.558005004414071</v>
      </c>
      <c r="BK765" s="9"/>
      <c r="BL765" s="47">
        <f t="shared" si="224"/>
        <v>67</v>
      </c>
      <c r="BM765" s="44">
        <f t="shared" si="236"/>
        <v>-1.3336913267518716E-3</v>
      </c>
      <c r="BN765" s="11"/>
      <c r="BO765" s="9"/>
      <c r="BP765" s="11"/>
      <c r="BQ765" s="9"/>
      <c r="BR765" s="43"/>
      <c r="BS765" s="9"/>
      <c r="BT765" s="11"/>
    </row>
    <row r="766" spans="3:72" x14ac:dyDescent="0.2">
      <c r="C766" s="1">
        <v>80</v>
      </c>
      <c r="D766" s="1">
        <v>104.71</v>
      </c>
      <c r="E766" s="1">
        <v>-5103.8999999999996</v>
      </c>
      <c r="F766" s="2">
        <v>78</v>
      </c>
      <c r="G766" s="6">
        <v>3.3000000000000002E-2</v>
      </c>
      <c r="H766" s="2">
        <v>0.42199999999999999</v>
      </c>
      <c r="I766" s="2">
        <v>3500</v>
      </c>
      <c r="J766" s="3">
        <f t="shared" si="220"/>
        <v>58.333333333333336</v>
      </c>
      <c r="K766" s="3">
        <f t="shared" si="221"/>
        <v>366.52</v>
      </c>
      <c r="L766" s="1">
        <v>0.9</v>
      </c>
      <c r="M766" s="1">
        <v>0.76</v>
      </c>
      <c r="N766" s="1">
        <f t="shared" si="238"/>
        <v>0.68400000000000005</v>
      </c>
      <c r="O766" s="40">
        <f t="shared" si="239"/>
        <v>50.175438596491226</v>
      </c>
      <c r="P766" s="40">
        <f t="shared" si="222"/>
        <v>3808.3157894736842</v>
      </c>
      <c r="Q766" s="1">
        <v>11</v>
      </c>
      <c r="R766" s="1">
        <v>4</v>
      </c>
      <c r="S766" s="2">
        <v>2600</v>
      </c>
      <c r="T766" s="3">
        <f t="shared" si="240"/>
        <v>866.66666666666663</v>
      </c>
      <c r="U766" s="7">
        <v>0.20419999999999999</v>
      </c>
      <c r="V766" s="7">
        <f t="shared" si="223"/>
        <v>3.2749326455999997E-2</v>
      </c>
      <c r="W766" s="7">
        <f t="shared" si="241"/>
        <v>1.6693636134473333E-2</v>
      </c>
      <c r="X766" s="40">
        <f t="shared" si="242"/>
        <v>1081.2059482292843</v>
      </c>
      <c r="Y766" s="1">
        <v>0</v>
      </c>
      <c r="Z766" s="1">
        <v>78</v>
      </c>
      <c r="AA766" s="2">
        <v>67</v>
      </c>
      <c r="AB766" s="6">
        <f t="shared" si="243"/>
        <v>0.6511988748177826</v>
      </c>
      <c r="AC766" s="2">
        <v>347.36</v>
      </c>
      <c r="AD766" s="40">
        <f t="shared" si="244"/>
        <v>3367.0033670033663</v>
      </c>
      <c r="AE766" s="1">
        <f t="shared" si="245"/>
        <v>2.4950099800399199</v>
      </c>
      <c r="AF766" s="2">
        <f t="shared" si="246"/>
        <v>239</v>
      </c>
      <c r="AG766" s="9">
        <f t="shared" si="247"/>
        <v>596.30738522954084</v>
      </c>
      <c r="AH766" s="12">
        <f t="shared" si="248"/>
        <v>2.56861609476508E-3</v>
      </c>
      <c r="AI766" s="12">
        <f t="shared" si="225"/>
        <v>131774.24606325896</v>
      </c>
      <c r="AJ766" s="42">
        <f t="shared" si="226"/>
        <v>-50.777372544042656</v>
      </c>
      <c r="AK766" s="11">
        <v>0</v>
      </c>
      <c r="AL766" s="9">
        <f t="shared" si="227"/>
        <v>-1080.9369884380014</v>
      </c>
      <c r="AM766" s="11">
        <f t="shared" si="249"/>
        <v>0</v>
      </c>
      <c r="AN766" s="9">
        <f t="shared" si="250"/>
        <v>49.341894370049971</v>
      </c>
      <c r="AO766" s="9"/>
      <c r="AP766" s="9">
        <f t="shared" si="228"/>
        <v>50.777900367134038</v>
      </c>
      <c r="AQ766" s="47">
        <f t="shared" si="229"/>
        <v>49.335905371548108</v>
      </c>
      <c r="AR766" s="15">
        <f t="shared" si="251"/>
        <v>0</v>
      </c>
      <c r="AS766" s="49"/>
      <c r="AT766" s="12">
        <f t="shared" si="252"/>
        <v>-1.3336913267518716E-3</v>
      </c>
      <c r="AU766" s="9">
        <f t="shared" si="253"/>
        <v>47.899899374464042</v>
      </c>
      <c r="AV766" s="9">
        <f t="shared" si="230"/>
        <v>46.463893377379975</v>
      </c>
      <c r="AW766" s="9">
        <f t="shared" si="231"/>
        <v>49.335905371548108</v>
      </c>
      <c r="AX766" s="16">
        <f t="shared" si="254"/>
        <v>47.899899374464042</v>
      </c>
      <c r="AY766" s="44">
        <f t="shared" si="232"/>
        <v>-1.3281521429250795E-3</v>
      </c>
      <c r="AZ766" s="49"/>
      <c r="BA766" s="12">
        <f t="shared" si="255"/>
        <v>-1.3336913267518716E-3</v>
      </c>
      <c r="BB766" s="9">
        <f t="shared" si="256"/>
        <v>66.524977921866991</v>
      </c>
      <c r="BC766" s="9">
        <f t="shared" si="233"/>
        <v>65.088971924782925</v>
      </c>
      <c r="BD766" s="9">
        <f t="shared" si="234"/>
        <v>67.960983918951058</v>
      </c>
      <c r="BE766" s="16">
        <f t="shared" si="257"/>
        <v>66.524977921866991</v>
      </c>
      <c r="BF766" s="44">
        <f t="shared" si="235"/>
        <v>-1.3281521429250795E-3</v>
      </c>
      <c r="BG766" s="49"/>
      <c r="BH766" s="12">
        <f t="shared" si="258"/>
        <v>-1.3336913267518716E-3</v>
      </c>
      <c r="BI766" s="9">
        <f t="shared" si="259"/>
        <v>67</v>
      </c>
      <c r="BJ766" s="9">
        <f t="shared" si="237"/>
        <v>65.563994002915933</v>
      </c>
      <c r="BK766" s="9"/>
      <c r="BL766" s="47">
        <f t="shared" si="224"/>
        <v>67</v>
      </c>
      <c r="BM766" s="44">
        <f t="shared" si="236"/>
        <v>-1.3281521429250795E-3</v>
      </c>
      <c r="BN766" s="11"/>
      <c r="BO766" s="9"/>
      <c r="BP766" s="11"/>
      <c r="BQ766" s="9"/>
      <c r="BR766" s="43"/>
      <c r="BS766" s="9"/>
      <c r="BT766" s="11"/>
    </row>
    <row r="767" spans="3:72" x14ac:dyDescent="0.2">
      <c r="C767" s="1">
        <v>80</v>
      </c>
      <c r="D767" s="1">
        <v>104.71</v>
      </c>
      <c r="E767" s="1">
        <v>-5103.8999999999996</v>
      </c>
      <c r="F767" s="2">
        <v>78</v>
      </c>
      <c r="G767" s="6">
        <v>3.3000000000000002E-2</v>
      </c>
      <c r="H767" s="2">
        <v>0.42199999999999999</v>
      </c>
      <c r="I767" s="2">
        <v>3500</v>
      </c>
      <c r="J767" s="3">
        <f t="shared" si="220"/>
        <v>58.333333333333336</v>
      </c>
      <c r="K767" s="3">
        <f t="shared" si="221"/>
        <v>366.52</v>
      </c>
      <c r="L767" s="1">
        <v>0.9</v>
      </c>
      <c r="M767" s="1">
        <v>0.76</v>
      </c>
      <c r="N767" s="1">
        <f t="shared" si="238"/>
        <v>0.68400000000000005</v>
      </c>
      <c r="O767" s="40">
        <f t="shared" si="239"/>
        <v>50.175438596491226</v>
      </c>
      <c r="P767" s="40">
        <f t="shared" si="222"/>
        <v>3808.3157894736842</v>
      </c>
      <c r="Q767" s="1">
        <v>11</v>
      </c>
      <c r="R767" s="1">
        <v>4</v>
      </c>
      <c r="S767" s="2">
        <v>2600</v>
      </c>
      <c r="T767" s="3">
        <f t="shared" si="240"/>
        <v>866.66666666666663</v>
      </c>
      <c r="U767" s="7">
        <v>0.20419999999999999</v>
      </c>
      <c r="V767" s="7">
        <f t="shared" si="223"/>
        <v>3.2749326455999997E-2</v>
      </c>
      <c r="W767" s="7">
        <f t="shared" si="241"/>
        <v>1.6693636134473333E-2</v>
      </c>
      <c r="X767" s="40">
        <f t="shared" si="242"/>
        <v>1081.2059482292843</v>
      </c>
      <c r="Y767" s="1">
        <v>0</v>
      </c>
      <c r="Z767" s="1">
        <v>78</v>
      </c>
      <c r="AA767" s="2">
        <v>67</v>
      </c>
      <c r="AB767" s="6">
        <f t="shared" si="243"/>
        <v>0.6511988748177826</v>
      </c>
      <c r="AC767" s="2">
        <v>347.36</v>
      </c>
      <c r="AD767" s="40">
        <f t="shared" si="244"/>
        <v>3367.0033670033663</v>
      </c>
      <c r="AE767" s="1">
        <f t="shared" si="245"/>
        <v>2.4950099800399199</v>
      </c>
      <c r="AF767" s="2">
        <f t="shared" si="246"/>
        <v>240</v>
      </c>
      <c r="AG767" s="9">
        <f t="shared" si="247"/>
        <v>598.80239520958082</v>
      </c>
      <c r="AH767" s="12">
        <f t="shared" si="248"/>
        <v>2.5579409042376256E-3</v>
      </c>
      <c r="AI767" s="12">
        <f t="shared" si="225"/>
        <v>132020.09769453085</v>
      </c>
      <c r="AJ767" s="42">
        <f t="shared" si="226"/>
        <v>-50.765448569776872</v>
      </c>
      <c r="AK767" s="11">
        <v>0</v>
      </c>
      <c r="AL767" s="9">
        <f t="shared" si="227"/>
        <v>-1080.9381062372015</v>
      </c>
      <c r="AM767" s="11">
        <f t="shared" si="249"/>
        <v>0</v>
      </c>
      <c r="AN767" s="9">
        <f t="shared" si="250"/>
        <v>49.335905371548108</v>
      </c>
      <c r="AO767" s="9"/>
      <c r="AP767" s="9">
        <f t="shared" si="228"/>
        <v>50.765972014710435</v>
      </c>
      <c r="AQ767" s="47">
        <f t="shared" si="229"/>
        <v>49.329966017626369</v>
      </c>
      <c r="AR767" s="15">
        <f t="shared" si="251"/>
        <v>0</v>
      </c>
      <c r="AS767" s="49"/>
      <c r="AT767" s="12">
        <f t="shared" si="252"/>
        <v>-1.3281521429250795E-3</v>
      </c>
      <c r="AU767" s="9">
        <f t="shared" si="253"/>
        <v>47.899899374464042</v>
      </c>
      <c r="AV767" s="9">
        <f t="shared" si="230"/>
        <v>46.469832731301715</v>
      </c>
      <c r="AW767" s="9">
        <f t="shared" si="231"/>
        <v>49.329966017626369</v>
      </c>
      <c r="AX767" s="16">
        <f t="shared" si="254"/>
        <v>47.899899374464042</v>
      </c>
      <c r="AY767" s="44">
        <f t="shared" si="232"/>
        <v>-1.3226588750315145E-3</v>
      </c>
      <c r="AZ767" s="49"/>
      <c r="BA767" s="12">
        <f t="shared" si="255"/>
        <v>-1.3281521429250795E-3</v>
      </c>
      <c r="BB767" s="9">
        <f t="shared" si="256"/>
        <v>66.524977921866991</v>
      </c>
      <c r="BC767" s="9">
        <f t="shared" si="233"/>
        <v>65.094911278704657</v>
      </c>
      <c r="BD767" s="9">
        <f t="shared" si="234"/>
        <v>67.955044565029326</v>
      </c>
      <c r="BE767" s="16">
        <f t="shared" si="257"/>
        <v>66.524977921866991</v>
      </c>
      <c r="BF767" s="44">
        <f t="shared" si="235"/>
        <v>-1.322658875031521E-3</v>
      </c>
      <c r="BG767" s="49"/>
      <c r="BH767" s="12">
        <f t="shared" si="258"/>
        <v>-1.3281521429250795E-3</v>
      </c>
      <c r="BI767" s="9">
        <f t="shared" si="259"/>
        <v>67</v>
      </c>
      <c r="BJ767" s="9">
        <f t="shared" si="237"/>
        <v>65.569933356837666</v>
      </c>
      <c r="BK767" s="9"/>
      <c r="BL767" s="47">
        <f t="shared" si="224"/>
        <v>67</v>
      </c>
      <c r="BM767" s="44">
        <f t="shared" si="236"/>
        <v>-1.322658875031521E-3</v>
      </c>
      <c r="BN767" s="11"/>
      <c r="BO767" s="9"/>
      <c r="BP767" s="11"/>
      <c r="BQ767" s="9"/>
      <c r="BR767" s="43"/>
      <c r="BS767" s="9"/>
      <c r="BT767" s="11"/>
    </row>
    <row r="768" spans="3:72" x14ac:dyDescent="0.2">
      <c r="C768" s="1">
        <v>80</v>
      </c>
      <c r="D768" s="1">
        <v>104.71</v>
      </c>
      <c r="E768" s="1">
        <v>-5103.8999999999996</v>
      </c>
      <c r="F768" s="2">
        <v>78</v>
      </c>
      <c r="G768" s="6">
        <v>3.3000000000000002E-2</v>
      </c>
      <c r="H768" s="2">
        <v>0.42199999999999999</v>
      </c>
      <c r="I768" s="2">
        <v>3500</v>
      </c>
      <c r="J768" s="3">
        <f t="shared" si="220"/>
        <v>58.333333333333336</v>
      </c>
      <c r="K768" s="3">
        <f t="shared" si="221"/>
        <v>366.52</v>
      </c>
      <c r="L768" s="1">
        <v>0.9</v>
      </c>
      <c r="M768" s="1">
        <v>0.76</v>
      </c>
      <c r="N768" s="1">
        <f t="shared" si="238"/>
        <v>0.68400000000000005</v>
      </c>
      <c r="O768" s="40">
        <f t="shared" si="239"/>
        <v>50.175438596491226</v>
      </c>
      <c r="P768" s="40">
        <f t="shared" si="222"/>
        <v>3808.3157894736842</v>
      </c>
      <c r="Q768" s="1">
        <v>11</v>
      </c>
      <c r="R768" s="1">
        <v>4</v>
      </c>
      <c r="S768" s="2">
        <v>2600</v>
      </c>
      <c r="T768" s="3">
        <f t="shared" si="240"/>
        <v>866.66666666666663</v>
      </c>
      <c r="U768" s="7">
        <v>0.20419999999999999</v>
      </c>
      <c r="V768" s="7">
        <f t="shared" si="223"/>
        <v>3.2749326455999997E-2</v>
      </c>
      <c r="W768" s="7">
        <f t="shared" si="241"/>
        <v>1.6693636134473333E-2</v>
      </c>
      <c r="X768" s="40">
        <f t="shared" si="242"/>
        <v>1081.2059482292843</v>
      </c>
      <c r="Y768" s="1">
        <v>0</v>
      </c>
      <c r="Z768" s="1">
        <v>78</v>
      </c>
      <c r="AA768" s="2">
        <v>67</v>
      </c>
      <c r="AB768" s="6">
        <f t="shared" si="243"/>
        <v>0.6511988748177826</v>
      </c>
      <c r="AC768" s="2">
        <v>347.36</v>
      </c>
      <c r="AD768" s="40">
        <f t="shared" si="244"/>
        <v>3367.0033670033663</v>
      </c>
      <c r="AE768" s="1">
        <f t="shared" si="245"/>
        <v>2.4950099800399199</v>
      </c>
      <c r="AF768" s="2">
        <f t="shared" si="246"/>
        <v>241</v>
      </c>
      <c r="AG768" s="9">
        <f t="shared" si="247"/>
        <v>601.29740518962069</v>
      </c>
      <c r="AH768" s="12">
        <f t="shared" si="248"/>
        <v>2.5473540788308133E-3</v>
      </c>
      <c r="AI768" s="12">
        <f t="shared" si="225"/>
        <v>132263.91595209588</v>
      </c>
      <c r="AJ768" s="42">
        <f t="shared" si="226"/>
        <v>-50.753623214849647</v>
      </c>
      <c r="AK768" s="11">
        <v>0</v>
      </c>
      <c r="AL768" s="9">
        <f t="shared" si="227"/>
        <v>-1080.93921478369</v>
      </c>
      <c r="AM768" s="11">
        <f t="shared" si="249"/>
        <v>0</v>
      </c>
      <c r="AN768" s="9">
        <f t="shared" si="250"/>
        <v>49.329966017626369</v>
      </c>
      <c r="AO768" s="9"/>
      <c r="AP768" s="9">
        <f t="shared" si="228"/>
        <v>50.75414233587388</v>
      </c>
      <c r="AQ768" s="47">
        <f t="shared" si="229"/>
        <v>49.324075692711553</v>
      </c>
      <c r="AR768" s="15">
        <f t="shared" si="251"/>
        <v>0</v>
      </c>
      <c r="AS768" s="49"/>
      <c r="AT768" s="12">
        <f t="shared" si="252"/>
        <v>-1.3226588750315145E-3</v>
      </c>
      <c r="AU768" s="9">
        <f t="shared" si="253"/>
        <v>47.899899374464042</v>
      </c>
      <c r="AV768" s="9">
        <f t="shared" si="230"/>
        <v>46.47572305621653</v>
      </c>
      <c r="AW768" s="9">
        <f t="shared" si="231"/>
        <v>49.32407569271156</v>
      </c>
      <c r="AX768" s="16">
        <f t="shared" si="254"/>
        <v>47.899899374464042</v>
      </c>
      <c r="AY768" s="44">
        <f t="shared" si="232"/>
        <v>-1.3172109537317263E-3</v>
      </c>
      <c r="AZ768" s="49"/>
      <c r="BA768" s="12">
        <f t="shared" si="255"/>
        <v>-1.322658875031521E-3</v>
      </c>
      <c r="BB768" s="9">
        <f t="shared" si="256"/>
        <v>66.524977921866991</v>
      </c>
      <c r="BC768" s="9">
        <f t="shared" si="233"/>
        <v>65.100801603619473</v>
      </c>
      <c r="BD768" s="9">
        <f t="shared" si="234"/>
        <v>67.94915424011451</v>
      </c>
      <c r="BE768" s="16">
        <f t="shared" si="257"/>
        <v>66.524977921866991</v>
      </c>
      <c r="BF768" s="44">
        <f t="shared" si="235"/>
        <v>-1.3172109537317328E-3</v>
      </c>
      <c r="BG768" s="49"/>
      <c r="BH768" s="12">
        <f t="shared" si="258"/>
        <v>-1.322658875031521E-3</v>
      </c>
      <c r="BI768" s="9">
        <f t="shared" si="259"/>
        <v>67</v>
      </c>
      <c r="BJ768" s="9">
        <f t="shared" si="237"/>
        <v>65.575823681752482</v>
      </c>
      <c r="BK768" s="9"/>
      <c r="BL768" s="47">
        <f t="shared" si="224"/>
        <v>67</v>
      </c>
      <c r="BM768" s="44">
        <f t="shared" si="236"/>
        <v>-1.3172109537317328E-3</v>
      </c>
      <c r="BN768" s="11"/>
      <c r="BO768" s="9"/>
      <c r="BP768" s="11"/>
      <c r="BQ768" s="9"/>
      <c r="BR768" s="43"/>
      <c r="BS768" s="9"/>
      <c r="BT768" s="11"/>
    </row>
    <row r="769" spans="3:72" x14ac:dyDescent="0.2">
      <c r="C769" s="1">
        <v>80</v>
      </c>
      <c r="D769" s="1">
        <v>104.71</v>
      </c>
      <c r="E769" s="1">
        <v>-5103.8999999999996</v>
      </c>
      <c r="F769" s="2">
        <v>78</v>
      </c>
      <c r="G769" s="6">
        <v>3.3000000000000002E-2</v>
      </c>
      <c r="H769" s="2">
        <v>0.42199999999999999</v>
      </c>
      <c r="I769" s="2">
        <v>3500</v>
      </c>
      <c r="J769" s="3">
        <f t="shared" si="220"/>
        <v>58.333333333333336</v>
      </c>
      <c r="K769" s="3">
        <f t="shared" si="221"/>
        <v>366.52</v>
      </c>
      <c r="L769" s="1">
        <v>0.9</v>
      </c>
      <c r="M769" s="1">
        <v>0.76</v>
      </c>
      <c r="N769" s="1">
        <f t="shared" si="238"/>
        <v>0.68400000000000005</v>
      </c>
      <c r="O769" s="40">
        <f t="shared" si="239"/>
        <v>50.175438596491226</v>
      </c>
      <c r="P769" s="40">
        <f t="shared" si="222"/>
        <v>3808.3157894736842</v>
      </c>
      <c r="Q769" s="1">
        <v>11</v>
      </c>
      <c r="R769" s="1">
        <v>4</v>
      </c>
      <c r="S769" s="2">
        <v>2600</v>
      </c>
      <c r="T769" s="3">
        <f t="shared" si="240"/>
        <v>866.66666666666663</v>
      </c>
      <c r="U769" s="7">
        <v>0.20419999999999999</v>
      </c>
      <c r="V769" s="7">
        <f t="shared" si="223"/>
        <v>3.2749326455999997E-2</v>
      </c>
      <c r="W769" s="7">
        <f t="shared" si="241"/>
        <v>1.6693636134473333E-2</v>
      </c>
      <c r="X769" s="40">
        <f t="shared" si="242"/>
        <v>1081.2059482292843</v>
      </c>
      <c r="Y769" s="1">
        <v>0</v>
      </c>
      <c r="Z769" s="1">
        <v>78</v>
      </c>
      <c r="AA769" s="2">
        <v>67</v>
      </c>
      <c r="AB769" s="6">
        <f t="shared" si="243"/>
        <v>0.6511988748177826</v>
      </c>
      <c r="AC769" s="2">
        <v>347.36</v>
      </c>
      <c r="AD769" s="40">
        <f t="shared" si="244"/>
        <v>3367.0033670033663</v>
      </c>
      <c r="AE769" s="1">
        <f t="shared" si="245"/>
        <v>2.4950099800399199</v>
      </c>
      <c r="AF769" s="2">
        <f t="shared" si="246"/>
        <v>242</v>
      </c>
      <c r="AG769" s="9">
        <f t="shared" si="247"/>
        <v>603.79241516966067</v>
      </c>
      <c r="AH769" s="12">
        <f t="shared" si="248"/>
        <v>2.5368545258882226E-3</v>
      </c>
      <c r="AI769" s="12">
        <f t="shared" si="225"/>
        <v>132505.72599247796</v>
      </c>
      <c r="AJ769" s="42">
        <f t="shared" si="226"/>
        <v>-50.741895259152763</v>
      </c>
      <c r="AK769" s="11">
        <v>0</v>
      </c>
      <c r="AL769" s="9">
        <f t="shared" si="227"/>
        <v>-1080.9403141918785</v>
      </c>
      <c r="AM769" s="11">
        <f t="shared" si="249"/>
        <v>0</v>
      </c>
      <c r="AN769" s="9">
        <f t="shared" si="250"/>
        <v>49.324075692711553</v>
      </c>
      <c r="AO769" s="9"/>
      <c r="AP769" s="9">
        <f t="shared" si="228"/>
        <v>50.742410109623606</v>
      </c>
      <c r="AQ769" s="47">
        <f t="shared" si="229"/>
        <v>49.318233791376095</v>
      </c>
      <c r="AR769" s="15">
        <f t="shared" si="251"/>
        <v>0</v>
      </c>
      <c r="AS769" s="49"/>
      <c r="AT769" s="12">
        <f t="shared" si="252"/>
        <v>-1.3172109537317263E-3</v>
      </c>
      <c r="AU769" s="9">
        <f t="shared" si="253"/>
        <v>47.899899374464042</v>
      </c>
      <c r="AV769" s="9">
        <f t="shared" si="230"/>
        <v>46.481564957551988</v>
      </c>
      <c r="AW769" s="9">
        <f t="shared" si="231"/>
        <v>49.318233791376102</v>
      </c>
      <c r="AX769" s="16">
        <f t="shared" si="254"/>
        <v>47.899899374464042</v>
      </c>
      <c r="AY769" s="44">
        <f t="shared" si="232"/>
        <v>-1.311807819069893E-3</v>
      </c>
      <c r="AZ769" s="49"/>
      <c r="BA769" s="12">
        <f t="shared" si="255"/>
        <v>-1.3172109537317328E-3</v>
      </c>
      <c r="BB769" s="9">
        <f t="shared" si="256"/>
        <v>66.524977921866991</v>
      </c>
      <c r="BC769" s="9">
        <f t="shared" si="233"/>
        <v>65.106643504954931</v>
      </c>
      <c r="BD769" s="9">
        <f t="shared" si="234"/>
        <v>67.943312338779052</v>
      </c>
      <c r="BE769" s="16">
        <f t="shared" si="257"/>
        <v>66.524977921866991</v>
      </c>
      <c r="BF769" s="44">
        <f t="shared" si="235"/>
        <v>-1.3118078190698995E-3</v>
      </c>
      <c r="BG769" s="49"/>
      <c r="BH769" s="12">
        <f t="shared" si="258"/>
        <v>-1.3172109537317328E-3</v>
      </c>
      <c r="BI769" s="9">
        <f t="shared" si="259"/>
        <v>67</v>
      </c>
      <c r="BJ769" s="9">
        <f t="shared" si="237"/>
        <v>65.58166558308794</v>
      </c>
      <c r="BK769" s="9"/>
      <c r="BL769" s="47">
        <f t="shared" si="224"/>
        <v>67</v>
      </c>
      <c r="BM769" s="44">
        <f t="shared" si="236"/>
        <v>-1.3118078190698995E-3</v>
      </c>
      <c r="BN769" s="11"/>
      <c r="BO769" s="9"/>
      <c r="BP769" s="11"/>
      <c r="BQ769" s="9"/>
      <c r="BR769" s="43"/>
      <c r="BS769" s="9"/>
      <c r="BT769" s="11"/>
    </row>
    <row r="770" spans="3:72" x14ac:dyDescent="0.2">
      <c r="C770" s="1">
        <v>80</v>
      </c>
      <c r="D770" s="1">
        <v>104.71</v>
      </c>
      <c r="E770" s="1">
        <v>-5103.8999999999996</v>
      </c>
      <c r="F770" s="2">
        <v>78</v>
      </c>
      <c r="G770" s="6">
        <v>3.3000000000000002E-2</v>
      </c>
      <c r="H770" s="2">
        <v>0.42199999999999999</v>
      </c>
      <c r="I770" s="2">
        <v>3500</v>
      </c>
      <c r="J770" s="3">
        <f t="shared" si="220"/>
        <v>58.333333333333336</v>
      </c>
      <c r="K770" s="3">
        <f t="shared" si="221"/>
        <v>366.52</v>
      </c>
      <c r="L770" s="1">
        <v>0.9</v>
      </c>
      <c r="M770" s="1">
        <v>0.76</v>
      </c>
      <c r="N770" s="1">
        <f t="shared" si="238"/>
        <v>0.68400000000000005</v>
      </c>
      <c r="O770" s="40">
        <f t="shared" si="239"/>
        <v>50.175438596491226</v>
      </c>
      <c r="P770" s="40">
        <f t="shared" si="222"/>
        <v>3808.3157894736842</v>
      </c>
      <c r="Q770" s="1">
        <v>11</v>
      </c>
      <c r="R770" s="1">
        <v>4</v>
      </c>
      <c r="S770" s="2">
        <v>2600</v>
      </c>
      <c r="T770" s="3">
        <f t="shared" si="240"/>
        <v>866.66666666666663</v>
      </c>
      <c r="U770" s="7">
        <v>0.20419999999999999</v>
      </c>
      <c r="V770" s="7">
        <f t="shared" si="223"/>
        <v>3.2749326455999997E-2</v>
      </c>
      <c r="W770" s="7">
        <f t="shared" si="241"/>
        <v>1.6693636134473333E-2</v>
      </c>
      <c r="X770" s="40">
        <f t="shared" si="242"/>
        <v>1081.2059482292843</v>
      </c>
      <c r="Y770" s="1">
        <v>0</v>
      </c>
      <c r="Z770" s="1">
        <v>78</v>
      </c>
      <c r="AA770" s="2">
        <v>67</v>
      </c>
      <c r="AB770" s="6">
        <f t="shared" si="243"/>
        <v>0.6511988748177826</v>
      </c>
      <c r="AC770" s="2">
        <v>347.36</v>
      </c>
      <c r="AD770" s="40">
        <f t="shared" si="244"/>
        <v>3367.0033670033663</v>
      </c>
      <c r="AE770" s="1">
        <f t="shared" si="245"/>
        <v>2.4950099800399199</v>
      </c>
      <c r="AF770" s="2">
        <f t="shared" si="246"/>
        <v>243</v>
      </c>
      <c r="AG770" s="9">
        <f t="shared" si="247"/>
        <v>606.28742514970054</v>
      </c>
      <c r="AH770" s="12">
        <f t="shared" si="248"/>
        <v>2.5264411706941081E-3</v>
      </c>
      <c r="AI770" s="12">
        <f t="shared" si="225"/>
        <v>132745.55255851138</v>
      </c>
      <c r="AJ770" s="42">
        <f t="shared" si="226"/>
        <v>-50.730263502642657</v>
      </c>
      <c r="AK770" s="11">
        <v>0</v>
      </c>
      <c r="AL770" s="9">
        <f t="shared" si="227"/>
        <v>-1080.941404574301</v>
      </c>
      <c r="AM770" s="11">
        <f t="shared" si="249"/>
        <v>0</v>
      </c>
      <c r="AN770" s="9">
        <f t="shared" si="250"/>
        <v>49.318233791376095</v>
      </c>
      <c r="AO770" s="9"/>
      <c r="AP770" s="9">
        <f t="shared" si="228"/>
        <v>50.730774135041777</v>
      </c>
      <c r="AQ770" s="47">
        <f t="shared" si="229"/>
        <v>49.312439718129724</v>
      </c>
      <c r="AR770" s="15">
        <f t="shared" si="251"/>
        <v>0</v>
      </c>
      <c r="AS770" s="49"/>
      <c r="AT770" s="12">
        <f t="shared" si="252"/>
        <v>-1.311807819069893E-3</v>
      </c>
      <c r="AU770" s="9">
        <f t="shared" si="253"/>
        <v>47.899899374464042</v>
      </c>
      <c r="AV770" s="9">
        <f t="shared" si="230"/>
        <v>46.487359030798359</v>
      </c>
      <c r="AW770" s="9">
        <f t="shared" si="231"/>
        <v>49.312439718129731</v>
      </c>
      <c r="AX770" s="16">
        <f t="shared" si="254"/>
        <v>47.899899374464042</v>
      </c>
      <c r="AY770" s="44">
        <f t="shared" si="232"/>
        <v>-1.3064489202811286E-3</v>
      </c>
      <c r="AZ770" s="49"/>
      <c r="BA770" s="12">
        <f t="shared" si="255"/>
        <v>-1.3118078190698995E-3</v>
      </c>
      <c r="BB770" s="9">
        <f t="shared" si="256"/>
        <v>66.524977921866991</v>
      </c>
      <c r="BC770" s="9">
        <f t="shared" si="233"/>
        <v>65.112437578201309</v>
      </c>
      <c r="BD770" s="9">
        <f t="shared" si="234"/>
        <v>67.937518265532674</v>
      </c>
      <c r="BE770" s="16">
        <f t="shared" si="257"/>
        <v>66.524977921866991</v>
      </c>
      <c r="BF770" s="44">
        <f t="shared" si="235"/>
        <v>-1.3064489202811286E-3</v>
      </c>
      <c r="BG770" s="49"/>
      <c r="BH770" s="12">
        <f t="shared" si="258"/>
        <v>-1.3118078190698995E-3</v>
      </c>
      <c r="BI770" s="9">
        <f t="shared" si="259"/>
        <v>67</v>
      </c>
      <c r="BJ770" s="9">
        <f t="shared" si="237"/>
        <v>65.587459656334318</v>
      </c>
      <c r="BK770" s="9"/>
      <c r="BL770" s="47">
        <f t="shared" si="224"/>
        <v>67</v>
      </c>
      <c r="BM770" s="44">
        <f t="shared" si="236"/>
        <v>-1.3064489202811286E-3</v>
      </c>
      <c r="BN770" s="11"/>
      <c r="BO770" s="9"/>
      <c r="BP770" s="11"/>
      <c r="BQ770" s="9"/>
      <c r="BR770" s="43"/>
      <c r="BS770" s="9"/>
      <c r="BT770" s="11"/>
    </row>
    <row r="771" spans="3:72" x14ac:dyDescent="0.2">
      <c r="C771" s="1">
        <v>80</v>
      </c>
      <c r="D771" s="1">
        <v>104.71</v>
      </c>
      <c r="E771" s="1">
        <v>-5103.8999999999996</v>
      </c>
      <c r="F771" s="2">
        <v>78</v>
      </c>
      <c r="G771" s="6">
        <v>3.3000000000000002E-2</v>
      </c>
      <c r="H771" s="2">
        <v>0.42199999999999999</v>
      </c>
      <c r="I771" s="2">
        <v>3500</v>
      </c>
      <c r="J771" s="3">
        <f t="shared" si="220"/>
        <v>58.333333333333336</v>
      </c>
      <c r="K771" s="3">
        <f t="shared" si="221"/>
        <v>366.52</v>
      </c>
      <c r="L771" s="1">
        <v>0.9</v>
      </c>
      <c r="M771" s="1">
        <v>0.76</v>
      </c>
      <c r="N771" s="1">
        <f t="shared" si="238"/>
        <v>0.68400000000000005</v>
      </c>
      <c r="O771" s="40">
        <f t="shared" si="239"/>
        <v>50.175438596491226</v>
      </c>
      <c r="P771" s="40">
        <f t="shared" si="222"/>
        <v>3808.3157894736842</v>
      </c>
      <c r="Q771" s="1">
        <v>11</v>
      </c>
      <c r="R771" s="1">
        <v>4</v>
      </c>
      <c r="S771" s="2">
        <v>2600</v>
      </c>
      <c r="T771" s="3">
        <f t="shared" si="240"/>
        <v>866.66666666666663</v>
      </c>
      <c r="U771" s="7">
        <v>0.20419999999999999</v>
      </c>
      <c r="V771" s="7">
        <f t="shared" si="223"/>
        <v>3.2749326455999997E-2</v>
      </c>
      <c r="W771" s="7">
        <f t="shared" si="241"/>
        <v>1.6693636134473333E-2</v>
      </c>
      <c r="X771" s="40">
        <f t="shared" si="242"/>
        <v>1081.2059482292843</v>
      </c>
      <c r="Y771" s="1">
        <v>0</v>
      </c>
      <c r="Z771" s="1">
        <v>78</v>
      </c>
      <c r="AA771" s="2">
        <v>67</v>
      </c>
      <c r="AB771" s="6">
        <f t="shared" si="243"/>
        <v>0.6511988748177826</v>
      </c>
      <c r="AC771" s="2">
        <v>347.36</v>
      </c>
      <c r="AD771" s="40">
        <f t="shared" si="244"/>
        <v>3367.0033670033663</v>
      </c>
      <c r="AE771" s="1">
        <f t="shared" si="245"/>
        <v>2.4950099800399199</v>
      </c>
      <c r="AF771" s="2">
        <f t="shared" si="246"/>
        <v>244</v>
      </c>
      <c r="AG771" s="9">
        <f t="shared" si="247"/>
        <v>608.78243512974041</v>
      </c>
      <c r="AH771" s="12">
        <f t="shared" si="248"/>
        <v>2.516112956106683E-3</v>
      </c>
      <c r="AI771" s="12">
        <f t="shared" si="225"/>
        <v>132983.41998781334</v>
      </c>
      <c r="AJ771" s="42">
        <f t="shared" si="226"/>
        <v>-50.718726764929293</v>
      </c>
      <c r="AK771" s="11">
        <v>0</v>
      </c>
      <c r="AL771" s="9">
        <f t="shared" si="227"/>
        <v>-1080.9424860416505</v>
      </c>
      <c r="AM771" s="11">
        <f t="shared" si="249"/>
        <v>0</v>
      </c>
      <c r="AN771" s="9">
        <f t="shared" si="250"/>
        <v>49.312439718129724</v>
      </c>
      <c r="AO771" s="9"/>
      <c r="AP771" s="9">
        <f t="shared" si="228"/>
        <v>50.719233230881926</v>
      </c>
      <c r="AQ771" s="47">
        <f t="shared" si="229"/>
        <v>49.306692887216244</v>
      </c>
      <c r="AR771" s="15">
        <f t="shared" si="251"/>
        <v>0</v>
      </c>
      <c r="AS771" s="49"/>
      <c r="AT771" s="12">
        <f t="shared" si="252"/>
        <v>-1.3064489202811286E-3</v>
      </c>
      <c r="AU771" s="9">
        <f t="shared" si="253"/>
        <v>47.899899374464042</v>
      </c>
      <c r="AV771" s="9">
        <f t="shared" si="230"/>
        <v>46.49310586171184</v>
      </c>
      <c r="AW771" s="9">
        <f t="shared" si="231"/>
        <v>49.306692887216244</v>
      </c>
      <c r="AX771" s="16">
        <f t="shared" si="254"/>
        <v>47.899899374464042</v>
      </c>
      <c r="AY771" s="44">
        <f t="shared" si="232"/>
        <v>-1.3011337156035258E-3</v>
      </c>
      <c r="AZ771" s="49"/>
      <c r="BA771" s="12">
        <f t="shared" si="255"/>
        <v>-1.3064489202811286E-3</v>
      </c>
      <c r="BB771" s="9">
        <f t="shared" si="256"/>
        <v>66.524977921866991</v>
      </c>
      <c r="BC771" s="9">
        <f t="shared" si="233"/>
        <v>65.118184409114789</v>
      </c>
      <c r="BD771" s="9">
        <f t="shared" si="234"/>
        <v>67.931771434619193</v>
      </c>
      <c r="BE771" s="16">
        <f t="shared" si="257"/>
        <v>66.524977921866991</v>
      </c>
      <c r="BF771" s="44">
        <f t="shared" si="235"/>
        <v>-1.3011337156035258E-3</v>
      </c>
      <c r="BG771" s="49"/>
      <c r="BH771" s="12">
        <f t="shared" si="258"/>
        <v>-1.3064489202811286E-3</v>
      </c>
      <c r="BI771" s="9">
        <f t="shared" si="259"/>
        <v>67</v>
      </c>
      <c r="BJ771" s="9">
        <f t="shared" si="237"/>
        <v>65.593206487247798</v>
      </c>
      <c r="BK771" s="9"/>
      <c r="BL771" s="47">
        <f t="shared" si="224"/>
        <v>67</v>
      </c>
      <c r="BM771" s="44">
        <f t="shared" si="236"/>
        <v>-1.3011337156035258E-3</v>
      </c>
      <c r="BN771" s="11"/>
      <c r="BO771" s="9"/>
      <c r="BP771" s="11"/>
      <c r="BQ771" s="9"/>
      <c r="BR771" s="43"/>
      <c r="BS771" s="9"/>
      <c r="BT771" s="11"/>
    </row>
    <row r="772" spans="3:72" x14ac:dyDescent="0.2">
      <c r="C772" s="1">
        <v>80</v>
      </c>
      <c r="D772" s="1">
        <v>104.71</v>
      </c>
      <c r="E772" s="1">
        <v>-5103.8999999999996</v>
      </c>
      <c r="F772" s="2">
        <v>78</v>
      </c>
      <c r="G772" s="6">
        <v>3.3000000000000002E-2</v>
      </c>
      <c r="H772" s="2">
        <v>0.42199999999999999</v>
      </c>
      <c r="I772" s="2">
        <v>3500</v>
      </c>
      <c r="J772" s="3">
        <f t="shared" si="220"/>
        <v>58.333333333333336</v>
      </c>
      <c r="K772" s="3">
        <f t="shared" si="221"/>
        <v>366.52</v>
      </c>
      <c r="L772" s="1">
        <v>0.9</v>
      </c>
      <c r="M772" s="1">
        <v>0.76</v>
      </c>
      <c r="N772" s="1">
        <f t="shared" si="238"/>
        <v>0.68400000000000005</v>
      </c>
      <c r="O772" s="40">
        <f t="shared" si="239"/>
        <v>50.175438596491226</v>
      </c>
      <c r="P772" s="40">
        <f t="shared" si="222"/>
        <v>3808.3157894736842</v>
      </c>
      <c r="Q772" s="1">
        <v>11</v>
      </c>
      <c r="R772" s="1">
        <v>4</v>
      </c>
      <c r="S772" s="2">
        <v>2600</v>
      </c>
      <c r="T772" s="3">
        <f t="shared" si="240"/>
        <v>866.66666666666663</v>
      </c>
      <c r="U772" s="7">
        <v>0.20419999999999999</v>
      </c>
      <c r="V772" s="7">
        <f t="shared" si="223"/>
        <v>3.2749326455999997E-2</v>
      </c>
      <c r="W772" s="7">
        <f t="shared" si="241"/>
        <v>1.6693636134473333E-2</v>
      </c>
      <c r="X772" s="40">
        <f t="shared" si="242"/>
        <v>1081.2059482292843</v>
      </c>
      <c r="Y772" s="1">
        <v>0</v>
      </c>
      <c r="Z772" s="1">
        <v>78</v>
      </c>
      <c r="AA772" s="2">
        <v>67</v>
      </c>
      <c r="AB772" s="6">
        <f t="shared" si="243"/>
        <v>0.6511988748177826</v>
      </c>
      <c r="AC772" s="2">
        <v>347.36</v>
      </c>
      <c r="AD772" s="40">
        <f t="shared" si="244"/>
        <v>3367.0033670033663</v>
      </c>
      <c r="AE772" s="1">
        <f t="shared" si="245"/>
        <v>2.4950099800399199</v>
      </c>
      <c r="AF772" s="2">
        <f t="shared" si="246"/>
        <v>245</v>
      </c>
      <c r="AG772" s="9">
        <f t="shared" si="247"/>
        <v>611.27744510978039</v>
      </c>
      <c r="AH772" s="12">
        <f t="shared" si="248"/>
        <v>2.5058688422003703E-3</v>
      </c>
      <c r="AI772" s="12">
        <f t="shared" si="225"/>
        <v>133219.35222105402</v>
      </c>
      <c r="AJ772" s="42">
        <f t="shared" si="226"/>
        <v>-50.70728388487516</v>
      </c>
      <c r="AK772" s="11">
        <v>0</v>
      </c>
      <c r="AL772" s="9">
        <f t="shared" si="227"/>
        <v>-1080.9435587028174</v>
      </c>
      <c r="AM772" s="11">
        <f t="shared" si="249"/>
        <v>0</v>
      </c>
      <c r="AN772" s="9">
        <f t="shared" si="250"/>
        <v>49.306692887216244</v>
      </c>
      <c r="AO772" s="9"/>
      <c r="AP772" s="9">
        <f t="shared" si="228"/>
        <v>50.707786235167504</v>
      </c>
      <c r="AQ772" s="47">
        <f t="shared" si="229"/>
        <v>49.300992722415302</v>
      </c>
      <c r="AR772" s="15">
        <f t="shared" si="251"/>
        <v>0</v>
      </c>
      <c r="AS772" s="49"/>
      <c r="AT772" s="12">
        <f t="shared" si="252"/>
        <v>-1.3011337156035258E-3</v>
      </c>
      <c r="AU772" s="9">
        <f t="shared" si="253"/>
        <v>47.899899374464042</v>
      </c>
      <c r="AV772" s="9">
        <f t="shared" si="230"/>
        <v>46.498806026512781</v>
      </c>
      <c r="AW772" s="9">
        <f t="shared" si="231"/>
        <v>49.300992722415302</v>
      </c>
      <c r="AX772" s="16">
        <f t="shared" si="254"/>
        <v>47.899899374464042</v>
      </c>
      <c r="AY772" s="44">
        <f t="shared" si="232"/>
        <v>-1.2958616720948148E-3</v>
      </c>
      <c r="AZ772" s="49"/>
      <c r="BA772" s="12">
        <f t="shared" si="255"/>
        <v>-1.3011337156035258E-3</v>
      </c>
      <c r="BB772" s="9">
        <f t="shared" si="256"/>
        <v>66.524977921866991</v>
      </c>
      <c r="BC772" s="9">
        <f t="shared" si="233"/>
        <v>65.123884573915731</v>
      </c>
      <c r="BD772" s="9">
        <f t="shared" si="234"/>
        <v>67.926071269818252</v>
      </c>
      <c r="BE772" s="16">
        <f t="shared" si="257"/>
        <v>66.524977921866991</v>
      </c>
      <c r="BF772" s="44">
        <f t="shared" si="235"/>
        <v>-1.2958616720948148E-3</v>
      </c>
      <c r="BG772" s="49"/>
      <c r="BH772" s="12">
        <f t="shared" si="258"/>
        <v>-1.3011337156035258E-3</v>
      </c>
      <c r="BI772" s="9">
        <f t="shared" si="259"/>
        <v>67</v>
      </c>
      <c r="BJ772" s="9">
        <f t="shared" si="237"/>
        <v>65.59890665204874</v>
      </c>
      <c r="BK772" s="9"/>
      <c r="BL772" s="47">
        <f t="shared" si="224"/>
        <v>67</v>
      </c>
      <c r="BM772" s="44">
        <f t="shared" si="236"/>
        <v>-1.2958616720948148E-3</v>
      </c>
      <c r="BN772" s="11"/>
      <c r="BO772" s="9"/>
      <c r="BP772" s="11"/>
      <c r="BQ772" s="9"/>
      <c r="BR772" s="43"/>
      <c r="BS772" s="9"/>
      <c r="BT772" s="11"/>
    </row>
    <row r="773" spans="3:72" x14ac:dyDescent="0.2">
      <c r="C773" s="1">
        <v>80</v>
      </c>
      <c r="D773" s="1">
        <v>104.71</v>
      </c>
      <c r="E773" s="1">
        <v>-5103.8999999999996</v>
      </c>
      <c r="F773" s="2">
        <v>78</v>
      </c>
      <c r="G773" s="6">
        <v>3.3000000000000002E-2</v>
      </c>
      <c r="H773" s="2">
        <v>0.42199999999999999</v>
      </c>
      <c r="I773" s="2">
        <v>3500</v>
      </c>
      <c r="J773" s="3">
        <f t="shared" si="220"/>
        <v>58.333333333333336</v>
      </c>
      <c r="K773" s="3">
        <f t="shared" si="221"/>
        <v>366.52</v>
      </c>
      <c r="L773" s="1">
        <v>0.9</v>
      </c>
      <c r="M773" s="1">
        <v>0.76</v>
      </c>
      <c r="N773" s="1">
        <f t="shared" si="238"/>
        <v>0.68400000000000005</v>
      </c>
      <c r="O773" s="40">
        <f t="shared" si="239"/>
        <v>50.175438596491226</v>
      </c>
      <c r="P773" s="40">
        <f t="shared" si="222"/>
        <v>3808.3157894736842</v>
      </c>
      <c r="Q773" s="1">
        <v>11</v>
      </c>
      <c r="R773" s="1">
        <v>4</v>
      </c>
      <c r="S773" s="2">
        <v>2600</v>
      </c>
      <c r="T773" s="3">
        <f t="shared" si="240"/>
        <v>866.66666666666663</v>
      </c>
      <c r="U773" s="7">
        <v>0.20419999999999999</v>
      </c>
      <c r="V773" s="7">
        <f t="shared" si="223"/>
        <v>3.2749326455999997E-2</v>
      </c>
      <c r="W773" s="7">
        <f t="shared" si="241"/>
        <v>1.6693636134473333E-2</v>
      </c>
      <c r="X773" s="40">
        <f t="shared" si="242"/>
        <v>1081.2059482292843</v>
      </c>
      <c r="Y773" s="1">
        <v>0</v>
      </c>
      <c r="Z773" s="1">
        <v>78</v>
      </c>
      <c r="AA773" s="2">
        <v>67</v>
      </c>
      <c r="AB773" s="6">
        <f t="shared" si="243"/>
        <v>0.6511988748177826</v>
      </c>
      <c r="AC773" s="2">
        <v>347.36</v>
      </c>
      <c r="AD773" s="40">
        <f t="shared" si="244"/>
        <v>3367.0033670033663</v>
      </c>
      <c r="AE773" s="1">
        <f t="shared" si="245"/>
        <v>2.4950099800399199</v>
      </c>
      <c r="AF773" s="2">
        <f t="shared" si="246"/>
        <v>246</v>
      </c>
      <c r="AG773" s="9">
        <f t="shared" si="247"/>
        <v>613.77245508982026</v>
      </c>
      <c r="AH773" s="12">
        <f t="shared" si="248"/>
        <v>2.495707805916752E-3</v>
      </c>
      <c r="AI773" s="12">
        <f t="shared" si="225"/>
        <v>133453.37281002384</v>
      </c>
      <c r="AJ773" s="42">
        <f t="shared" si="226"/>
        <v>-50.695933720204017</v>
      </c>
      <c r="AK773" s="11">
        <v>0</v>
      </c>
      <c r="AL773" s="9">
        <f t="shared" si="227"/>
        <v>-1080.9446226649268</v>
      </c>
      <c r="AM773" s="11">
        <f t="shared" si="249"/>
        <v>0</v>
      </c>
      <c r="AN773" s="9">
        <f t="shared" si="250"/>
        <v>49.300992722415302</v>
      </c>
      <c r="AO773" s="9"/>
      <c r="AP773" s="9">
        <f t="shared" si="228"/>
        <v>50.696432004800215</v>
      </c>
      <c r="AQ773" s="47">
        <f t="shared" si="229"/>
        <v>49.295338656848955</v>
      </c>
      <c r="AR773" s="15">
        <f t="shared" si="251"/>
        <v>0</v>
      </c>
      <c r="AS773" s="49"/>
      <c r="AT773" s="12">
        <f t="shared" si="252"/>
        <v>-1.2958616720948148E-3</v>
      </c>
      <c r="AU773" s="9">
        <f t="shared" si="253"/>
        <v>47.899899374464042</v>
      </c>
      <c r="AV773" s="9">
        <f t="shared" si="230"/>
        <v>46.504460092079128</v>
      </c>
      <c r="AW773" s="9">
        <f t="shared" si="231"/>
        <v>49.295338656848955</v>
      </c>
      <c r="AX773" s="16">
        <f t="shared" si="254"/>
        <v>47.899899374464042</v>
      </c>
      <c r="AY773" s="44">
        <f t="shared" si="232"/>
        <v>-1.290632265453456E-3</v>
      </c>
      <c r="AZ773" s="49"/>
      <c r="BA773" s="12">
        <f t="shared" si="255"/>
        <v>-1.2958616720948148E-3</v>
      </c>
      <c r="BB773" s="9">
        <f t="shared" si="256"/>
        <v>66.524977921866991</v>
      </c>
      <c r="BC773" s="9">
        <f t="shared" si="233"/>
        <v>65.129538639482078</v>
      </c>
      <c r="BD773" s="9">
        <f t="shared" si="234"/>
        <v>67.920417204251905</v>
      </c>
      <c r="BE773" s="16">
        <f t="shared" si="257"/>
        <v>66.524977921866991</v>
      </c>
      <c r="BF773" s="44">
        <f t="shared" si="235"/>
        <v>-1.290632265453456E-3</v>
      </c>
      <c r="BG773" s="49"/>
      <c r="BH773" s="12">
        <f t="shared" si="258"/>
        <v>-1.2958616720948148E-3</v>
      </c>
      <c r="BI773" s="9">
        <f t="shared" si="259"/>
        <v>67</v>
      </c>
      <c r="BJ773" s="9">
        <f t="shared" si="237"/>
        <v>65.604560717615087</v>
      </c>
      <c r="BK773" s="9"/>
      <c r="BL773" s="47">
        <f t="shared" si="224"/>
        <v>67</v>
      </c>
      <c r="BM773" s="44">
        <f t="shared" si="236"/>
        <v>-1.290632265453456E-3</v>
      </c>
      <c r="BN773" s="11"/>
      <c r="BO773" s="9"/>
      <c r="BP773" s="11"/>
      <c r="BQ773" s="9"/>
      <c r="BR773" s="43"/>
      <c r="BS773" s="9"/>
      <c r="BT773" s="11"/>
    </row>
    <row r="774" spans="3:72" x14ac:dyDescent="0.2">
      <c r="C774" s="1">
        <v>80</v>
      </c>
      <c r="D774" s="1">
        <v>104.71</v>
      </c>
      <c r="E774" s="1">
        <v>-5103.8999999999996</v>
      </c>
      <c r="F774" s="2">
        <v>78</v>
      </c>
      <c r="G774" s="6">
        <v>3.3000000000000002E-2</v>
      </c>
      <c r="H774" s="2">
        <v>0.42199999999999999</v>
      </c>
      <c r="I774" s="2">
        <v>3500</v>
      </c>
      <c r="J774" s="3">
        <f t="shared" si="220"/>
        <v>58.333333333333336</v>
      </c>
      <c r="K774" s="3">
        <f t="shared" si="221"/>
        <v>366.52</v>
      </c>
      <c r="L774" s="1">
        <v>0.9</v>
      </c>
      <c r="M774" s="1">
        <v>0.76</v>
      </c>
      <c r="N774" s="1">
        <f t="shared" si="238"/>
        <v>0.68400000000000005</v>
      </c>
      <c r="O774" s="40">
        <f t="shared" si="239"/>
        <v>50.175438596491226</v>
      </c>
      <c r="P774" s="40">
        <f t="shared" si="222"/>
        <v>3808.3157894736842</v>
      </c>
      <c r="Q774" s="1">
        <v>11</v>
      </c>
      <c r="R774" s="1">
        <v>4</v>
      </c>
      <c r="S774" s="2">
        <v>2600</v>
      </c>
      <c r="T774" s="3">
        <f t="shared" si="240"/>
        <v>866.66666666666663</v>
      </c>
      <c r="U774" s="7">
        <v>0.20419999999999999</v>
      </c>
      <c r="V774" s="7">
        <f t="shared" si="223"/>
        <v>3.2749326455999997E-2</v>
      </c>
      <c r="W774" s="7">
        <f t="shared" si="241"/>
        <v>1.6693636134473333E-2</v>
      </c>
      <c r="X774" s="40">
        <f t="shared" si="242"/>
        <v>1081.2059482292843</v>
      </c>
      <c r="Y774" s="1">
        <v>0</v>
      </c>
      <c r="Z774" s="1">
        <v>78</v>
      </c>
      <c r="AA774" s="2">
        <v>67</v>
      </c>
      <c r="AB774" s="6">
        <f t="shared" si="243"/>
        <v>0.6511988748177826</v>
      </c>
      <c r="AC774" s="2">
        <v>347.36</v>
      </c>
      <c r="AD774" s="40">
        <f t="shared" si="244"/>
        <v>3367.0033670033663</v>
      </c>
      <c r="AE774" s="1">
        <f t="shared" si="245"/>
        <v>2.4950099800399199</v>
      </c>
      <c r="AF774" s="2">
        <f t="shared" si="246"/>
        <v>247</v>
      </c>
      <c r="AG774" s="9">
        <f t="shared" si="247"/>
        <v>616.26746506986024</v>
      </c>
      <c r="AH774" s="12">
        <f t="shared" si="248"/>
        <v>2.4856288407239728E-3</v>
      </c>
      <c r="AI774" s="12">
        <f t="shared" si="225"/>
        <v>133685.5049255006</v>
      </c>
      <c r="AJ774" s="42">
        <f t="shared" si="226"/>
        <v>-50.684675147119165</v>
      </c>
      <c r="AK774" s="11">
        <v>0</v>
      </c>
      <c r="AL774" s="9">
        <f t="shared" si="227"/>
        <v>-1080.9456780333721</v>
      </c>
      <c r="AM774" s="11">
        <f t="shared" si="249"/>
        <v>0</v>
      </c>
      <c r="AN774" s="9">
        <f t="shared" si="250"/>
        <v>49.295338656848955</v>
      </c>
      <c r="AO774" s="9"/>
      <c r="AP774" s="9">
        <f t="shared" si="228"/>
        <v>50.685169415177874</v>
      </c>
      <c r="AQ774" s="47">
        <f t="shared" si="229"/>
        <v>49.289730132792961</v>
      </c>
      <c r="AR774" s="15">
        <f t="shared" si="251"/>
        <v>0</v>
      </c>
      <c r="AS774" s="49"/>
      <c r="AT774" s="12">
        <f t="shared" si="252"/>
        <v>-1.290632265453456E-3</v>
      </c>
      <c r="AU774" s="9">
        <f t="shared" si="253"/>
        <v>47.899899374464042</v>
      </c>
      <c r="AV774" s="9">
        <f t="shared" si="230"/>
        <v>46.510068616135122</v>
      </c>
      <c r="AW774" s="9">
        <f t="shared" si="231"/>
        <v>49.289730132792961</v>
      </c>
      <c r="AX774" s="16">
        <f t="shared" si="254"/>
        <v>47.899899374464042</v>
      </c>
      <c r="AY774" s="44">
        <f t="shared" si="232"/>
        <v>-1.2854449798441058E-3</v>
      </c>
      <c r="AZ774" s="49"/>
      <c r="BA774" s="12">
        <f t="shared" si="255"/>
        <v>-1.290632265453456E-3</v>
      </c>
      <c r="BB774" s="9">
        <f t="shared" si="256"/>
        <v>66.524977921866991</v>
      </c>
      <c r="BC774" s="9">
        <f t="shared" si="233"/>
        <v>65.135147163538065</v>
      </c>
      <c r="BD774" s="9">
        <f t="shared" si="234"/>
        <v>67.914808680195918</v>
      </c>
      <c r="BE774" s="16">
        <f t="shared" si="257"/>
        <v>66.524977921866991</v>
      </c>
      <c r="BF774" s="44">
        <f t="shared" si="235"/>
        <v>-1.2854449798441123E-3</v>
      </c>
      <c r="BG774" s="49"/>
      <c r="BH774" s="12">
        <f t="shared" si="258"/>
        <v>-1.290632265453456E-3</v>
      </c>
      <c r="BI774" s="9">
        <f t="shared" si="259"/>
        <v>67</v>
      </c>
      <c r="BJ774" s="9">
        <f t="shared" si="237"/>
        <v>65.610169241671073</v>
      </c>
      <c r="BK774" s="9"/>
      <c r="BL774" s="47">
        <f t="shared" si="224"/>
        <v>67</v>
      </c>
      <c r="BM774" s="44">
        <f t="shared" si="236"/>
        <v>-1.2854449798441123E-3</v>
      </c>
      <c r="BN774" s="11"/>
      <c r="BO774" s="9"/>
      <c r="BP774" s="11"/>
      <c r="BQ774" s="9"/>
      <c r="BR774" s="43"/>
      <c r="BS774" s="9"/>
      <c r="BT774" s="11"/>
    </row>
    <row r="775" spans="3:72" x14ac:dyDescent="0.2">
      <c r="C775" s="1">
        <v>80</v>
      </c>
      <c r="D775" s="1">
        <v>104.71</v>
      </c>
      <c r="E775" s="1">
        <v>-5103.8999999999996</v>
      </c>
      <c r="F775" s="2">
        <v>78</v>
      </c>
      <c r="G775" s="6">
        <v>3.3000000000000002E-2</v>
      </c>
      <c r="H775" s="2">
        <v>0.42199999999999999</v>
      </c>
      <c r="I775" s="2">
        <v>3500</v>
      </c>
      <c r="J775" s="3">
        <f t="shared" ref="J775:J816" si="260">I775/60</f>
        <v>58.333333333333336</v>
      </c>
      <c r="K775" s="3">
        <f t="shared" ref="K775:K816" si="261">2*3.1416*J775</f>
        <v>366.52</v>
      </c>
      <c r="L775" s="1">
        <v>0.9</v>
      </c>
      <c r="M775" s="1">
        <v>0.76</v>
      </c>
      <c r="N775" s="1">
        <f t="shared" si="238"/>
        <v>0.68400000000000005</v>
      </c>
      <c r="O775" s="40">
        <f t="shared" si="239"/>
        <v>50.175438596491226</v>
      </c>
      <c r="P775" s="40">
        <f t="shared" ref="P775:P816" si="262">O775*75.9</f>
        <v>3808.3157894736842</v>
      </c>
      <c r="Q775" s="1">
        <v>11</v>
      </c>
      <c r="R775" s="1">
        <v>4</v>
      </c>
      <c r="S775" s="2">
        <v>2600</v>
      </c>
      <c r="T775" s="3">
        <f t="shared" si="240"/>
        <v>866.66666666666663</v>
      </c>
      <c r="U775" s="7">
        <v>0.20419999999999999</v>
      </c>
      <c r="V775" s="7">
        <f t="shared" ref="V775:V816" si="263">3.1416*U775^2/4</f>
        <v>3.2749326455999997E-2</v>
      </c>
      <c r="W775" s="7">
        <f t="shared" si="241"/>
        <v>1.6693636134473333E-2</v>
      </c>
      <c r="X775" s="40">
        <f t="shared" si="242"/>
        <v>1081.2059482292843</v>
      </c>
      <c r="Y775" s="1">
        <v>0</v>
      </c>
      <c r="Z775" s="1">
        <v>78</v>
      </c>
      <c r="AA775" s="2">
        <v>67</v>
      </c>
      <c r="AB775" s="6">
        <f t="shared" si="243"/>
        <v>0.6511988748177826</v>
      </c>
      <c r="AC775" s="2">
        <v>347.36</v>
      </c>
      <c r="AD775" s="40">
        <f t="shared" si="244"/>
        <v>3367.0033670033663</v>
      </c>
      <c r="AE775" s="1">
        <f t="shared" si="245"/>
        <v>2.4950099800399199</v>
      </c>
      <c r="AF775" s="2">
        <f t="shared" si="246"/>
        <v>248</v>
      </c>
      <c r="AG775" s="9">
        <f t="shared" si="247"/>
        <v>618.7624750499001</v>
      </c>
      <c r="AH775" s="12">
        <f t="shared" si="248"/>
        <v>2.4756309562843758E-3</v>
      </c>
      <c r="AI775" s="12">
        <f t="shared" si="225"/>
        <v>133915.77136493172</v>
      </c>
      <c r="AJ775" s="42">
        <f t="shared" si="226"/>
        <v>-50.673507059930984</v>
      </c>
      <c r="AK775" s="11">
        <v>0</v>
      </c>
      <c r="AL775" s="9">
        <f t="shared" si="227"/>
        <v>-1080.9467249118518</v>
      </c>
      <c r="AM775" s="11">
        <f t="shared" si="249"/>
        <v>0</v>
      </c>
      <c r="AN775" s="9">
        <f t="shared" si="250"/>
        <v>49.289730132792961</v>
      </c>
      <c r="AO775" s="9"/>
      <c r="AP775" s="9">
        <f t="shared" si="228"/>
        <v>50.67399735982152</v>
      </c>
      <c r="AQ775" s="47">
        <f t="shared" si="229"/>
        <v>49.284166601492601</v>
      </c>
      <c r="AR775" s="15">
        <f t="shared" si="251"/>
        <v>0</v>
      </c>
      <c r="AS775" s="49"/>
      <c r="AT775" s="12">
        <f t="shared" si="252"/>
        <v>-1.2854449798441058E-3</v>
      </c>
      <c r="AU775" s="9">
        <f t="shared" si="253"/>
        <v>47.899899374464042</v>
      </c>
      <c r="AV775" s="9">
        <f t="shared" si="230"/>
        <v>46.515632147435483</v>
      </c>
      <c r="AW775" s="9">
        <f t="shared" si="231"/>
        <v>49.284166601492608</v>
      </c>
      <c r="AX775" s="16">
        <f t="shared" si="254"/>
        <v>47.899899374464042</v>
      </c>
      <c r="AY775" s="44">
        <f t="shared" si="232"/>
        <v>-1.2802993077272698E-3</v>
      </c>
      <c r="AZ775" s="49"/>
      <c r="BA775" s="12">
        <f t="shared" si="255"/>
        <v>-1.2854449798441123E-3</v>
      </c>
      <c r="BB775" s="9">
        <f t="shared" si="256"/>
        <v>66.524977921866991</v>
      </c>
      <c r="BC775" s="9">
        <f t="shared" si="233"/>
        <v>65.140710694838418</v>
      </c>
      <c r="BD775" s="9">
        <f t="shared" si="234"/>
        <v>67.909245148895565</v>
      </c>
      <c r="BE775" s="16">
        <f t="shared" si="257"/>
        <v>66.524977921866991</v>
      </c>
      <c r="BF775" s="44">
        <f t="shared" si="235"/>
        <v>-1.2802993077272828E-3</v>
      </c>
      <c r="BG775" s="49"/>
      <c r="BH775" s="12">
        <f t="shared" si="258"/>
        <v>-1.2854449798441123E-3</v>
      </c>
      <c r="BI775" s="9">
        <f t="shared" si="259"/>
        <v>67</v>
      </c>
      <c r="BJ775" s="9">
        <f t="shared" si="237"/>
        <v>65.615732772971427</v>
      </c>
      <c r="BK775" s="9"/>
      <c r="BL775" s="47">
        <f t="shared" ref="BL775:BL816" si="264">$AA$7</f>
        <v>67</v>
      </c>
      <c r="BM775" s="44">
        <f t="shared" si="236"/>
        <v>-1.2802993077272828E-3</v>
      </c>
      <c r="BN775" s="11"/>
      <c r="BO775" s="9"/>
      <c r="BP775" s="11"/>
      <c r="BQ775" s="9"/>
      <c r="BR775" s="43"/>
      <c r="BS775" s="9"/>
      <c r="BT775" s="11"/>
    </row>
    <row r="776" spans="3:72" x14ac:dyDescent="0.2">
      <c r="C776" s="1">
        <v>80</v>
      </c>
      <c r="D776" s="1">
        <v>104.71</v>
      </c>
      <c r="E776" s="1">
        <v>-5103.8999999999996</v>
      </c>
      <c r="F776" s="2">
        <v>78</v>
      </c>
      <c r="G776" s="6">
        <v>3.3000000000000002E-2</v>
      </c>
      <c r="H776" s="2">
        <v>0.42199999999999999</v>
      </c>
      <c r="I776" s="2">
        <v>3500</v>
      </c>
      <c r="J776" s="3">
        <f t="shared" si="260"/>
        <v>58.333333333333336</v>
      </c>
      <c r="K776" s="3">
        <f t="shared" si="261"/>
        <v>366.52</v>
      </c>
      <c r="L776" s="1">
        <v>0.9</v>
      </c>
      <c r="M776" s="1">
        <v>0.76</v>
      </c>
      <c r="N776" s="1">
        <f t="shared" si="238"/>
        <v>0.68400000000000005</v>
      </c>
      <c r="O776" s="40">
        <f t="shared" si="239"/>
        <v>50.175438596491226</v>
      </c>
      <c r="P776" s="40">
        <f t="shared" si="262"/>
        <v>3808.3157894736842</v>
      </c>
      <c r="Q776" s="1">
        <v>11</v>
      </c>
      <c r="R776" s="1">
        <v>4</v>
      </c>
      <c r="S776" s="2">
        <v>2600</v>
      </c>
      <c r="T776" s="3">
        <f t="shared" si="240"/>
        <v>866.66666666666663</v>
      </c>
      <c r="U776" s="7">
        <v>0.20419999999999999</v>
      </c>
      <c r="V776" s="7">
        <f t="shared" si="263"/>
        <v>3.2749326455999997E-2</v>
      </c>
      <c r="W776" s="7">
        <f t="shared" si="241"/>
        <v>1.6693636134473333E-2</v>
      </c>
      <c r="X776" s="40">
        <f t="shared" si="242"/>
        <v>1081.2059482292843</v>
      </c>
      <c r="Y776" s="1">
        <v>0</v>
      </c>
      <c r="Z776" s="1">
        <v>78</v>
      </c>
      <c r="AA776" s="2">
        <v>67</v>
      </c>
      <c r="AB776" s="6">
        <f t="shared" si="243"/>
        <v>0.6511988748177826</v>
      </c>
      <c r="AC776" s="2">
        <v>347.36</v>
      </c>
      <c r="AD776" s="40">
        <f t="shared" si="244"/>
        <v>3367.0033670033663</v>
      </c>
      <c r="AE776" s="1">
        <f t="shared" si="245"/>
        <v>2.4950099800399199</v>
      </c>
      <c r="AF776" s="2">
        <f t="shared" si="246"/>
        <v>249</v>
      </c>
      <c r="AG776" s="9">
        <f t="shared" si="247"/>
        <v>621.25748502994009</v>
      </c>
      <c r="AH776" s="12">
        <f t="shared" si="248"/>
        <v>2.4657131781301135E-3</v>
      </c>
      <c r="AI776" s="12">
        <f t="shared" si="225"/>
        <v>134144.19455992873</v>
      </c>
      <c r="AJ776" s="42">
        <f t="shared" si="226"/>
        <v>-50.662428370693362</v>
      </c>
      <c r="AK776" s="11">
        <v>0</v>
      </c>
      <c r="AL776" s="9">
        <f t="shared" si="227"/>
        <v>-1080.9477634024024</v>
      </c>
      <c r="AM776" s="11">
        <f t="shared" si="249"/>
        <v>0</v>
      </c>
      <c r="AN776" s="9">
        <f t="shared" si="250"/>
        <v>49.284166601492601</v>
      </c>
      <c r="AO776" s="9"/>
      <c r="AP776" s="9">
        <f t="shared" si="228"/>
        <v>50.66291475001151</v>
      </c>
      <c r="AQ776" s="47">
        <f t="shared" si="229"/>
        <v>49.278647522982951</v>
      </c>
      <c r="AR776" s="15">
        <f t="shared" si="251"/>
        <v>0</v>
      </c>
      <c r="AS776" s="49"/>
      <c r="AT776" s="12">
        <f t="shared" si="252"/>
        <v>-1.2802993077272698E-3</v>
      </c>
      <c r="AU776" s="9">
        <f t="shared" si="253"/>
        <v>47.899899374464042</v>
      </c>
      <c r="AV776" s="9">
        <f t="shared" si="230"/>
        <v>46.521151225945133</v>
      </c>
      <c r="AW776" s="9">
        <f t="shared" si="231"/>
        <v>49.278647522982965</v>
      </c>
      <c r="AX776" s="16">
        <f t="shared" si="254"/>
        <v>47.899899374464049</v>
      </c>
      <c r="AY776" s="44">
        <f t="shared" si="232"/>
        <v>-1.2751947496930844E-3</v>
      </c>
      <c r="AZ776" s="49"/>
      <c r="BA776" s="12">
        <f t="shared" si="255"/>
        <v>-1.2802993077272828E-3</v>
      </c>
      <c r="BB776" s="9">
        <f t="shared" si="256"/>
        <v>66.524977921866991</v>
      </c>
      <c r="BC776" s="9">
        <f t="shared" si="233"/>
        <v>65.146229773348068</v>
      </c>
      <c r="BD776" s="9">
        <f t="shared" si="234"/>
        <v>67.903726070385915</v>
      </c>
      <c r="BE776" s="16">
        <f t="shared" si="257"/>
        <v>66.524977921866991</v>
      </c>
      <c r="BF776" s="44">
        <f t="shared" si="235"/>
        <v>-1.2751947496930909E-3</v>
      </c>
      <c r="BG776" s="49"/>
      <c r="BH776" s="12">
        <f t="shared" si="258"/>
        <v>-1.2802993077272828E-3</v>
      </c>
      <c r="BI776" s="9">
        <f t="shared" si="259"/>
        <v>67</v>
      </c>
      <c r="BJ776" s="9">
        <f t="shared" si="237"/>
        <v>65.621251851481077</v>
      </c>
      <c r="BK776" s="9"/>
      <c r="BL776" s="47">
        <f t="shared" si="264"/>
        <v>67</v>
      </c>
      <c r="BM776" s="44">
        <f t="shared" si="236"/>
        <v>-1.2751947496930909E-3</v>
      </c>
      <c r="BN776" s="11"/>
      <c r="BO776" s="9"/>
      <c r="BP776" s="11"/>
      <c r="BQ776" s="9"/>
      <c r="BR776" s="43"/>
      <c r="BS776" s="9"/>
      <c r="BT776" s="11"/>
    </row>
    <row r="777" spans="3:72" x14ac:dyDescent="0.2">
      <c r="C777" s="1">
        <v>80</v>
      </c>
      <c r="D777" s="1">
        <v>104.71</v>
      </c>
      <c r="E777" s="1">
        <v>-5103.8999999999996</v>
      </c>
      <c r="F777" s="2">
        <v>78</v>
      </c>
      <c r="G777" s="6">
        <v>3.3000000000000002E-2</v>
      </c>
      <c r="H777" s="2">
        <v>0.42199999999999999</v>
      </c>
      <c r="I777" s="2">
        <v>3500</v>
      </c>
      <c r="J777" s="3">
        <f t="shared" si="260"/>
        <v>58.333333333333336</v>
      </c>
      <c r="K777" s="3">
        <f t="shared" si="261"/>
        <v>366.52</v>
      </c>
      <c r="L777" s="1">
        <v>0.9</v>
      </c>
      <c r="M777" s="1">
        <v>0.76</v>
      </c>
      <c r="N777" s="1">
        <f t="shared" si="238"/>
        <v>0.68400000000000005</v>
      </c>
      <c r="O777" s="40">
        <f t="shared" si="239"/>
        <v>50.175438596491226</v>
      </c>
      <c r="P777" s="40">
        <f t="shared" si="262"/>
        <v>3808.3157894736842</v>
      </c>
      <c r="Q777" s="1">
        <v>11</v>
      </c>
      <c r="R777" s="1">
        <v>4</v>
      </c>
      <c r="S777" s="2">
        <v>2600</v>
      </c>
      <c r="T777" s="3">
        <f t="shared" si="240"/>
        <v>866.66666666666663</v>
      </c>
      <c r="U777" s="7">
        <v>0.20419999999999999</v>
      </c>
      <c r="V777" s="7">
        <f t="shared" si="263"/>
        <v>3.2749326455999997E-2</v>
      </c>
      <c r="W777" s="7">
        <f t="shared" si="241"/>
        <v>1.6693636134473333E-2</v>
      </c>
      <c r="X777" s="40">
        <f t="shared" si="242"/>
        <v>1081.2059482292843</v>
      </c>
      <c r="Y777" s="1">
        <v>0</v>
      </c>
      <c r="Z777" s="1">
        <v>78</v>
      </c>
      <c r="AA777" s="2">
        <v>67</v>
      </c>
      <c r="AB777" s="6">
        <f t="shared" si="243"/>
        <v>0.6511988748177826</v>
      </c>
      <c r="AC777" s="2">
        <v>347.36</v>
      </c>
      <c r="AD777" s="40">
        <f t="shared" si="244"/>
        <v>3367.0033670033663</v>
      </c>
      <c r="AE777" s="1">
        <f t="shared" si="245"/>
        <v>2.4950099800399199</v>
      </c>
      <c r="AF777" s="2">
        <f t="shared" si="246"/>
        <v>250</v>
      </c>
      <c r="AG777" s="9">
        <f t="shared" si="247"/>
        <v>623.75249500997995</v>
      </c>
      <c r="AH777" s="12">
        <f t="shared" si="248"/>
        <v>2.4558745473465342E-3</v>
      </c>
      <c r="AI777" s="12">
        <f t="shared" si="225"/>
        <v>134370.79658358148</v>
      </c>
      <c r="AJ777" s="42">
        <f t="shared" si="226"/>
        <v>-50.65143800884897</v>
      </c>
      <c r="AK777" s="11">
        <v>0</v>
      </c>
      <c r="AL777" s="9">
        <f t="shared" si="227"/>
        <v>-1080.9487936054318</v>
      </c>
      <c r="AM777" s="11">
        <f t="shared" si="249"/>
        <v>0</v>
      </c>
      <c r="AN777" s="9">
        <f t="shared" si="250"/>
        <v>49.278647522982951</v>
      </c>
      <c r="AO777" s="9"/>
      <c r="AP777" s="9">
        <f t="shared" si="228"/>
        <v>50.651920514432355</v>
      </c>
      <c r="AQ777" s="47">
        <f t="shared" si="229"/>
        <v>49.273172365913453</v>
      </c>
      <c r="AR777" s="15">
        <f t="shared" si="251"/>
        <v>0</v>
      </c>
      <c r="AS777" s="49"/>
      <c r="AT777" s="12">
        <f t="shared" si="252"/>
        <v>-1.2751947496930844E-3</v>
      </c>
      <c r="AU777" s="9">
        <f t="shared" si="253"/>
        <v>47.899899374464049</v>
      </c>
      <c r="AV777" s="9">
        <f t="shared" si="230"/>
        <v>46.526626383014644</v>
      </c>
      <c r="AW777" s="9">
        <f t="shared" si="231"/>
        <v>49.27317236591346</v>
      </c>
      <c r="AX777" s="16">
        <f t="shared" si="254"/>
        <v>47.899899374464056</v>
      </c>
      <c r="AY777" s="44">
        <f t="shared" si="232"/>
        <v>-1.270130814299026E-3</v>
      </c>
      <c r="AZ777" s="49"/>
      <c r="BA777" s="12">
        <f t="shared" si="255"/>
        <v>-1.2751947496930909E-3</v>
      </c>
      <c r="BB777" s="9">
        <f t="shared" si="256"/>
        <v>66.524977921866991</v>
      </c>
      <c r="BC777" s="9">
        <f t="shared" si="233"/>
        <v>65.15170493041758</v>
      </c>
      <c r="BD777" s="9">
        <f t="shared" si="234"/>
        <v>67.898250913316403</v>
      </c>
      <c r="BE777" s="16">
        <f t="shared" si="257"/>
        <v>66.524977921866991</v>
      </c>
      <c r="BF777" s="44">
        <f t="shared" si="235"/>
        <v>-1.270130814299026E-3</v>
      </c>
      <c r="BG777" s="49"/>
      <c r="BH777" s="12">
        <f t="shared" si="258"/>
        <v>-1.2751947496930909E-3</v>
      </c>
      <c r="BI777" s="9">
        <f t="shared" si="259"/>
        <v>67</v>
      </c>
      <c r="BJ777" s="9">
        <f t="shared" si="237"/>
        <v>65.626727008550588</v>
      </c>
      <c r="BK777" s="9"/>
      <c r="BL777" s="47">
        <f t="shared" si="264"/>
        <v>67</v>
      </c>
      <c r="BM777" s="44">
        <f t="shared" si="236"/>
        <v>-1.270130814299026E-3</v>
      </c>
      <c r="BN777" s="11"/>
      <c r="BO777" s="9"/>
      <c r="BP777" s="11"/>
      <c r="BQ777" s="9"/>
      <c r="BR777" s="43"/>
      <c r="BS777" s="9"/>
      <c r="BT777" s="11"/>
    </row>
    <row r="778" spans="3:72" x14ac:dyDescent="0.2">
      <c r="C778" s="1">
        <v>80</v>
      </c>
      <c r="D778" s="1">
        <v>104.71</v>
      </c>
      <c r="E778" s="1">
        <v>-5103.8999999999996</v>
      </c>
      <c r="F778" s="2">
        <v>78</v>
      </c>
      <c r="G778" s="6">
        <v>3.3000000000000002E-2</v>
      </c>
      <c r="H778" s="2">
        <v>0.42199999999999999</v>
      </c>
      <c r="I778" s="2">
        <v>3500</v>
      </c>
      <c r="J778" s="3">
        <f t="shared" si="260"/>
        <v>58.333333333333336</v>
      </c>
      <c r="K778" s="3">
        <f t="shared" si="261"/>
        <v>366.52</v>
      </c>
      <c r="L778" s="1">
        <v>0.9</v>
      </c>
      <c r="M778" s="1">
        <v>0.76</v>
      </c>
      <c r="N778" s="1">
        <f t="shared" si="238"/>
        <v>0.68400000000000005</v>
      </c>
      <c r="O778" s="40">
        <f t="shared" si="239"/>
        <v>50.175438596491226</v>
      </c>
      <c r="P778" s="40">
        <f t="shared" si="262"/>
        <v>3808.3157894736842</v>
      </c>
      <c r="Q778" s="1">
        <v>11</v>
      </c>
      <c r="R778" s="1">
        <v>4</v>
      </c>
      <c r="S778" s="2">
        <v>2600</v>
      </c>
      <c r="T778" s="3">
        <f t="shared" si="240"/>
        <v>866.66666666666663</v>
      </c>
      <c r="U778" s="7">
        <v>0.20419999999999999</v>
      </c>
      <c r="V778" s="7">
        <f t="shared" si="263"/>
        <v>3.2749326455999997E-2</v>
      </c>
      <c r="W778" s="7">
        <f t="shared" si="241"/>
        <v>1.6693636134473333E-2</v>
      </c>
      <c r="X778" s="40">
        <f t="shared" si="242"/>
        <v>1081.2059482292843</v>
      </c>
      <c r="Y778" s="1">
        <v>0</v>
      </c>
      <c r="Z778" s="1">
        <v>78</v>
      </c>
      <c r="AA778" s="2">
        <v>67</v>
      </c>
      <c r="AB778" s="6">
        <f t="shared" si="243"/>
        <v>0.6511988748177826</v>
      </c>
      <c r="AC778" s="2">
        <v>347.36</v>
      </c>
      <c r="AD778" s="40">
        <f t="shared" si="244"/>
        <v>3367.0033670033663</v>
      </c>
      <c r="AE778" s="1">
        <f t="shared" si="245"/>
        <v>2.4950099800399199</v>
      </c>
      <c r="AF778" s="2">
        <f t="shared" si="246"/>
        <v>251</v>
      </c>
      <c r="AG778" s="9">
        <f t="shared" si="247"/>
        <v>626.24750499001993</v>
      </c>
      <c r="AH778" s="12">
        <f t="shared" si="248"/>
        <v>2.4461141202631129E-3</v>
      </c>
      <c r="AI778" s="12">
        <f t="shared" si="225"/>
        <v>134595.5991575981</v>
      </c>
      <c r="AJ778" s="42">
        <f t="shared" si="226"/>
        <v>-50.640534920882907</v>
      </c>
      <c r="AK778" s="11">
        <v>0</v>
      </c>
      <c r="AL778" s="9">
        <f t="shared" si="227"/>
        <v>-1080.9498156197517</v>
      </c>
      <c r="AM778" s="11">
        <f t="shared" si="249"/>
        <v>0</v>
      </c>
      <c r="AN778" s="9">
        <f t="shared" si="250"/>
        <v>49.273172365913453</v>
      </c>
      <c r="AO778" s="9"/>
      <c r="AP778" s="9">
        <f t="shared" si="228"/>
        <v>50.641013598826056</v>
      </c>
      <c r="AQ778" s="47">
        <f t="shared" si="229"/>
        <v>49.267740607376659</v>
      </c>
      <c r="AR778" s="15">
        <f t="shared" si="251"/>
        <v>0</v>
      </c>
      <c r="AS778" s="49"/>
      <c r="AT778" s="12">
        <f t="shared" si="252"/>
        <v>-1.270130814299026E-3</v>
      </c>
      <c r="AU778" s="9">
        <f t="shared" si="253"/>
        <v>47.899899374464056</v>
      </c>
      <c r="AV778" s="9">
        <f t="shared" si="230"/>
        <v>46.532058141551452</v>
      </c>
      <c r="AW778" s="9">
        <f t="shared" si="231"/>
        <v>49.267740607376659</v>
      </c>
      <c r="AX778" s="16">
        <f t="shared" si="254"/>
        <v>47.899899374464056</v>
      </c>
      <c r="AY778" s="44">
        <f t="shared" si="232"/>
        <v>-1.2651070179115719E-3</v>
      </c>
      <c r="AZ778" s="49"/>
      <c r="BA778" s="12">
        <f t="shared" si="255"/>
        <v>-1.270130814299026E-3</v>
      </c>
      <c r="BB778" s="9">
        <f t="shared" si="256"/>
        <v>66.524977921866991</v>
      </c>
      <c r="BC778" s="9">
        <f t="shared" si="233"/>
        <v>65.157136688954381</v>
      </c>
      <c r="BD778" s="9">
        <f t="shared" si="234"/>
        <v>67.892819154779602</v>
      </c>
      <c r="BE778" s="16">
        <f t="shared" si="257"/>
        <v>66.524977921866991</v>
      </c>
      <c r="BF778" s="44">
        <f t="shared" si="235"/>
        <v>-1.2651070179115784E-3</v>
      </c>
      <c r="BG778" s="49"/>
      <c r="BH778" s="12">
        <f t="shared" si="258"/>
        <v>-1.270130814299026E-3</v>
      </c>
      <c r="BI778" s="9">
        <f t="shared" si="259"/>
        <v>67</v>
      </c>
      <c r="BJ778" s="9">
        <f t="shared" si="237"/>
        <v>65.63215876708739</v>
      </c>
      <c r="BK778" s="9"/>
      <c r="BL778" s="47">
        <f t="shared" si="264"/>
        <v>67</v>
      </c>
      <c r="BM778" s="44">
        <f t="shared" si="236"/>
        <v>-1.2651070179115784E-3</v>
      </c>
      <c r="BN778" s="11"/>
      <c r="BO778" s="9"/>
      <c r="BP778" s="11"/>
      <c r="BQ778" s="9"/>
      <c r="BR778" s="43"/>
      <c r="BS778" s="9"/>
      <c r="BT778" s="11"/>
    </row>
    <row r="779" spans="3:72" x14ac:dyDescent="0.2">
      <c r="C779" s="1">
        <v>80</v>
      </c>
      <c r="D779" s="1">
        <v>104.71</v>
      </c>
      <c r="E779" s="1">
        <v>-5103.8999999999996</v>
      </c>
      <c r="F779" s="2">
        <v>78</v>
      </c>
      <c r="G779" s="6">
        <v>3.3000000000000002E-2</v>
      </c>
      <c r="H779" s="2">
        <v>0.42199999999999999</v>
      </c>
      <c r="I779" s="2">
        <v>3500</v>
      </c>
      <c r="J779" s="3">
        <f t="shared" si="260"/>
        <v>58.333333333333336</v>
      </c>
      <c r="K779" s="3">
        <f t="shared" si="261"/>
        <v>366.52</v>
      </c>
      <c r="L779" s="1">
        <v>0.9</v>
      </c>
      <c r="M779" s="1">
        <v>0.76</v>
      </c>
      <c r="N779" s="1">
        <f t="shared" si="238"/>
        <v>0.68400000000000005</v>
      </c>
      <c r="O779" s="40">
        <f t="shared" si="239"/>
        <v>50.175438596491226</v>
      </c>
      <c r="P779" s="40">
        <f t="shared" si="262"/>
        <v>3808.3157894736842</v>
      </c>
      <c r="Q779" s="1">
        <v>11</v>
      </c>
      <c r="R779" s="1">
        <v>4</v>
      </c>
      <c r="S779" s="2">
        <v>2600</v>
      </c>
      <c r="T779" s="3">
        <f t="shared" si="240"/>
        <v>866.66666666666663</v>
      </c>
      <c r="U779" s="7">
        <v>0.20419999999999999</v>
      </c>
      <c r="V779" s="7">
        <f t="shared" si="263"/>
        <v>3.2749326455999997E-2</v>
      </c>
      <c r="W779" s="7">
        <f t="shared" si="241"/>
        <v>1.6693636134473333E-2</v>
      </c>
      <c r="X779" s="40">
        <f t="shared" si="242"/>
        <v>1081.2059482292843</v>
      </c>
      <c r="Y779" s="1">
        <v>0</v>
      </c>
      <c r="Z779" s="1">
        <v>78</v>
      </c>
      <c r="AA779" s="2">
        <v>67</v>
      </c>
      <c r="AB779" s="6">
        <f t="shared" si="243"/>
        <v>0.6511988748177826</v>
      </c>
      <c r="AC779" s="2">
        <v>347.36</v>
      </c>
      <c r="AD779" s="40">
        <f t="shared" si="244"/>
        <v>3367.0033670033663</v>
      </c>
      <c r="AE779" s="1">
        <f t="shared" si="245"/>
        <v>2.4950099800399199</v>
      </c>
      <c r="AF779" s="2">
        <f t="shared" si="246"/>
        <v>252</v>
      </c>
      <c r="AG779" s="9">
        <f t="shared" si="247"/>
        <v>628.7425149700598</v>
      </c>
      <c r="AH779" s="12">
        <f t="shared" si="248"/>
        <v>2.4364309681517288E-3</v>
      </c>
      <c r="AI779" s="12">
        <f t="shared" si="225"/>
        <v>134818.62365927605</v>
      </c>
      <c r="AJ779" s="42">
        <f t="shared" si="226"/>
        <v>-50.629718069984669</v>
      </c>
      <c r="AK779" s="11">
        <v>0</v>
      </c>
      <c r="AL779" s="9">
        <f t="shared" si="227"/>
        <v>-1080.9508295426092</v>
      </c>
      <c r="AM779" s="11">
        <f t="shared" si="249"/>
        <v>0</v>
      </c>
      <c r="AN779" s="9">
        <f t="shared" si="250"/>
        <v>49.267740607376659</v>
      </c>
      <c r="AO779" s="9"/>
      <c r="AP779" s="9">
        <f t="shared" si="228"/>
        <v>50.630192965653677</v>
      </c>
      <c r="AQ779" s="47">
        <f t="shared" si="229"/>
        <v>49.262351732741074</v>
      </c>
      <c r="AR779" s="15">
        <f t="shared" si="251"/>
        <v>0</v>
      </c>
      <c r="AS779" s="49"/>
      <c r="AT779" s="12">
        <f t="shared" si="252"/>
        <v>-1.2651070179115719E-3</v>
      </c>
      <c r="AU779" s="9">
        <f t="shared" si="253"/>
        <v>47.899899374464056</v>
      </c>
      <c r="AV779" s="9">
        <f t="shared" si="230"/>
        <v>46.537447016187038</v>
      </c>
      <c r="AW779" s="9">
        <f t="shared" si="231"/>
        <v>49.262351732741081</v>
      </c>
      <c r="AX779" s="16">
        <f t="shared" si="254"/>
        <v>47.899899374464056</v>
      </c>
      <c r="AY779" s="44">
        <f t="shared" si="232"/>
        <v>-1.2601228845515856E-3</v>
      </c>
      <c r="AZ779" s="49"/>
      <c r="BA779" s="12">
        <f t="shared" si="255"/>
        <v>-1.2651070179115784E-3</v>
      </c>
      <c r="BB779" s="9">
        <f t="shared" si="256"/>
        <v>66.524977921866991</v>
      </c>
      <c r="BC779" s="9">
        <f t="shared" si="233"/>
        <v>65.162525563589966</v>
      </c>
      <c r="BD779" s="9">
        <f t="shared" si="234"/>
        <v>67.887430280144017</v>
      </c>
      <c r="BE779" s="16">
        <f t="shared" si="257"/>
        <v>66.524977921866991</v>
      </c>
      <c r="BF779" s="44">
        <f t="shared" si="235"/>
        <v>-1.2601228845515922E-3</v>
      </c>
      <c r="BG779" s="49"/>
      <c r="BH779" s="12">
        <f t="shared" si="258"/>
        <v>-1.2651070179115784E-3</v>
      </c>
      <c r="BI779" s="9">
        <f t="shared" si="259"/>
        <v>67</v>
      </c>
      <c r="BJ779" s="9">
        <f t="shared" si="237"/>
        <v>65.637547641722975</v>
      </c>
      <c r="BK779" s="9"/>
      <c r="BL779" s="47">
        <f t="shared" si="264"/>
        <v>67</v>
      </c>
      <c r="BM779" s="44">
        <f t="shared" si="236"/>
        <v>-1.2601228845515922E-3</v>
      </c>
      <c r="BN779" s="11"/>
      <c r="BO779" s="9"/>
      <c r="BP779" s="11"/>
      <c r="BQ779" s="9"/>
      <c r="BR779" s="43"/>
      <c r="BS779" s="9"/>
      <c r="BT779" s="11"/>
    </row>
    <row r="780" spans="3:72" x14ac:dyDescent="0.2">
      <c r="C780" s="1">
        <v>80</v>
      </c>
      <c r="D780" s="1">
        <v>104.71</v>
      </c>
      <c r="E780" s="1">
        <v>-5103.8999999999996</v>
      </c>
      <c r="F780" s="2">
        <v>78</v>
      </c>
      <c r="G780" s="6">
        <v>3.3000000000000002E-2</v>
      </c>
      <c r="H780" s="2">
        <v>0.42199999999999999</v>
      </c>
      <c r="I780" s="2">
        <v>3500</v>
      </c>
      <c r="J780" s="3">
        <f t="shared" si="260"/>
        <v>58.333333333333336</v>
      </c>
      <c r="K780" s="3">
        <f t="shared" si="261"/>
        <v>366.52</v>
      </c>
      <c r="L780" s="1">
        <v>0.9</v>
      </c>
      <c r="M780" s="1">
        <v>0.76</v>
      </c>
      <c r="N780" s="1">
        <f t="shared" si="238"/>
        <v>0.68400000000000005</v>
      </c>
      <c r="O780" s="40">
        <f t="shared" si="239"/>
        <v>50.175438596491226</v>
      </c>
      <c r="P780" s="40">
        <f t="shared" si="262"/>
        <v>3808.3157894736842</v>
      </c>
      <c r="Q780" s="1">
        <v>11</v>
      </c>
      <c r="R780" s="1">
        <v>4</v>
      </c>
      <c r="S780" s="2">
        <v>2600</v>
      </c>
      <c r="T780" s="3">
        <f t="shared" si="240"/>
        <v>866.66666666666663</v>
      </c>
      <c r="U780" s="7">
        <v>0.20419999999999999</v>
      </c>
      <c r="V780" s="7">
        <f t="shared" si="263"/>
        <v>3.2749326455999997E-2</v>
      </c>
      <c r="W780" s="7">
        <f t="shared" si="241"/>
        <v>1.6693636134473333E-2</v>
      </c>
      <c r="X780" s="40">
        <f t="shared" si="242"/>
        <v>1081.2059482292843</v>
      </c>
      <c r="Y780" s="1">
        <v>0</v>
      </c>
      <c r="Z780" s="1">
        <v>78</v>
      </c>
      <c r="AA780" s="2">
        <v>67</v>
      </c>
      <c r="AB780" s="6">
        <f t="shared" si="243"/>
        <v>0.6511988748177826</v>
      </c>
      <c r="AC780" s="2">
        <v>347.36</v>
      </c>
      <c r="AD780" s="40">
        <f t="shared" si="244"/>
        <v>3367.0033670033663</v>
      </c>
      <c r="AE780" s="1">
        <f t="shared" si="245"/>
        <v>2.4950099800399199</v>
      </c>
      <c r="AF780" s="2">
        <f t="shared" si="246"/>
        <v>253</v>
      </c>
      <c r="AG780" s="9">
        <f t="shared" si="247"/>
        <v>631.23752495009978</v>
      </c>
      <c r="AH780" s="12">
        <f t="shared" si="248"/>
        <v>2.4268241769320733E-3</v>
      </c>
      <c r="AI780" s="12">
        <f t="shared" si="225"/>
        <v>135039.89112830453</v>
      </c>
      <c r="AJ780" s="42">
        <f t="shared" si="226"/>
        <v>-50.618986435718135</v>
      </c>
      <c r="AK780" s="11">
        <v>0</v>
      </c>
      <c r="AL780" s="9">
        <f t="shared" si="227"/>
        <v>-1080.9518354697177</v>
      </c>
      <c r="AM780" s="11">
        <f t="shared" si="249"/>
        <v>0</v>
      </c>
      <c r="AN780" s="9">
        <f t="shared" si="250"/>
        <v>49.262351732741074</v>
      </c>
      <c r="AO780" s="9"/>
      <c r="AP780" s="9">
        <f t="shared" si="228"/>
        <v>50.619457593764992</v>
      </c>
      <c r="AQ780" s="47">
        <f t="shared" si="229"/>
        <v>49.257005235487973</v>
      </c>
      <c r="AR780" s="15">
        <f t="shared" si="251"/>
        <v>0</v>
      </c>
      <c r="AS780" s="49"/>
      <c r="AT780" s="12">
        <f t="shared" si="252"/>
        <v>-1.2601228845515856E-3</v>
      </c>
      <c r="AU780" s="9">
        <f t="shared" si="253"/>
        <v>47.899899374464056</v>
      </c>
      <c r="AV780" s="9">
        <f t="shared" si="230"/>
        <v>46.542793513440138</v>
      </c>
      <c r="AW780" s="9">
        <f t="shared" si="231"/>
        <v>49.257005235487981</v>
      </c>
      <c r="AX780" s="16">
        <f t="shared" si="254"/>
        <v>47.899899374464056</v>
      </c>
      <c r="AY780" s="44">
        <f t="shared" si="232"/>
        <v>-1.2551779457433442E-3</v>
      </c>
      <c r="AZ780" s="49"/>
      <c r="BA780" s="12">
        <f t="shared" si="255"/>
        <v>-1.2601228845515922E-3</v>
      </c>
      <c r="BB780" s="9">
        <f t="shared" si="256"/>
        <v>66.524977921866991</v>
      </c>
      <c r="BC780" s="9">
        <f t="shared" si="233"/>
        <v>65.167872060843067</v>
      </c>
      <c r="BD780" s="9">
        <f t="shared" si="234"/>
        <v>67.882083782890916</v>
      </c>
      <c r="BE780" s="16">
        <f t="shared" si="257"/>
        <v>66.524977921866991</v>
      </c>
      <c r="BF780" s="44">
        <f t="shared" si="235"/>
        <v>-1.2551779457433507E-3</v>
      </c>
      <c r="BG780" s="49"/>
      <c r="BH780" s="12">
        <f t="shared" si="258"/>
        <v>-1.2601228845515922E-3</v>
      </c>
      <c r="BI780" s="9">
        <f t="shared" si="259"/>
        <v>67</v>
      </c>
      <c r="BJ780" s="9">
        <f t="shared" si="237"/>
        <v>65.642894138976075</v>
      </c>
      <c r="BK780" s="9"/>
      <c r="BL780" s="47">
        <f t="shared" si="264"/>
        <v>67</v>
      </c>
      <c r="BM780" s="44">
        <f t="shared" si="236"/>
        <v>-1.2551779457433507E-3</v>
      </c>
      <c r="BN780" s="11"/>
      <c r="BO780" s="9"/>
      <c r="BP780" s="11"/>
      <c r="BQ780" s="9"/>
      <c r="BR780" s="43"/>
      <c r="BS780" s="9"/>
      <c r="BT780" s="11"/>
    </row>
    <row r="781" spans="3:72" x14ac:dyDescent="0.2">
      <c r="C781" s="1">
        <v>80</v>
      </c>
      <c r="D781" s="1">
        <v>104.71</v>
      </c>
      <c r="E781" s="1">
        <v>-5103.8999999999996</v>
      </c>
      <c r="F781" s="2">
        <v>78</v>
      </c>
      <c r="G781" s="6">
        <v>3.3000000000000002E-2</v>
      </c>
      <c r="H781" s="2">
        <v>0.42199999999999999</v>
      </c>
      <c r="I781" s="2">
        <v>3500</v>
      </c>
      <c r="J781" s="3">
        <f t="shared" si="260"/>
        <v>58.333333333333336</v>
      </c>
      <c r="K781" s="3">
        <f t="shared" si="261"/>
        <v>366.52</v>
      </c>
      <c r="L781" s="1">
        <v>0.9</v>
      </c>
      <c r="M781" s="1">
        <v>0.76</v>
      </c>
      <c r="N781" s="1">
        <f t="shared" si="238"/>
        <v>0.68400000000000005</v>
      </c>
      <c r="O781" s="40">
        <f t="shared" si="239"/>
        <v>50.175438596491226</v>
      </c>
      <c r="P781" s="40">
        <f t="shared" si="262"/>
        <v>3808.3157894736842</v>
      </c>
      <c r="Q781" s="1">
        <v>11</v>
      </c>
      <c r="R781" s="1">
        <v>4</v>
      </c>
      <c r="S781" s="2">
        <v>2600</v>
      </c>
      <c r="T781" s="3">
        <f t="shared" si="240"/>
        <v>866.66666666666663</v>
      </c>
      <c r="U781" s="7">
        <v>0.20419999999999999</v>
      </c>
      <c r="V781" s="7">
        <f t="shared" si="263"/>
        <v>3.2749326455999997E-2</v>
      </c>
      <c r="W781" s="7">
        <f t="shared" si="241"/>
        <v>1.6693636134473333E-2</v>
      </c>
      <c r="X781" s="40">
        <f t="shared" si="242"/>
        <v>1081.2059482292843</v>
      </c>
      <c r="Y781" s="1">
        <v>0</v>
      </c>
      <c r="Z781" s="1">
        <v>78</v>
      </c>
      <c r="AA781" s="2">
        <v>67</v>
      </c>
      <c r="AB781" s="6">
        <f t="shared" si="243"/>
        <v>0.6511988748177826</v>
      </c>
      <c r="AC781" s="2">
        <v>347.36</v>
      </c>
      <c r="AD781" s="40">
        <f t="shared" si="244"/>
        <v>3367.0033670033663</v>
      </c>
      <c r="AE781" s="1">
        <f t="shared" si="245"/>
        <v>2.4950099800399199</v>
      </c>
      <c r="AF781" s="2">
        <f t="shared" si="246"/>
        <v>254</v>
      </c>
      <c r="AG781" s="9">
        <f t="shared" si="247"/>
        <v>633.73253493013965</v>
      </c>
      <c r="AH781" s="12">
        <f t="shared" si="248"/>
        <v>2.4172928468840084E-3</v>
      </c>
      <c r="AI781" s="12">
        <f t="shared" si="225"/>
        <v>135259.42227340979</v>
      </c>
      <c r="AJ781" s="42">
        <f t="shared" si="226"/>
        <v>-50.608339013699322</v>
      </c>
      <c r="AK781" s="11">
        <v>0</v>
      </c>
      <c r="AL781" s="9">
        <f t="shared" si="227"/>
        <v>-1080.952833495287</v>
      </c>
      <c r="AM781" s="11">
        <f t="shared" si="249"/>
        <v>0</v>
      </c>
      <c r="AN781" s="9">
        <f t="shared" si="250"/>
        <v>49.257005235487973</v>
      </c>
      <c r="AO781" s="9"/>
      <c r="AP781" s="9">
        <f t="shared" si="228"/>
        <v>50.608806478075927</v>
      </c>
      <c r="AQ781" s="47">
        <f t="shared" si="229"/>
        <v>49.251700617052009</v>
      </c>
      <c r="AR781" s="15">
        <f t="shared" si="251"/>
        <v>0</v>
      </c>
      <c r="AS781" s="49"/>
      <c r="AT781" s="12">
        <f t="shared" si="252"/>
        <v>-1.2551779457433442E-3</v>
      </c>
      <c r="AU781" s="9">
        <f t="shared" si="253"/>
        <v>47.899899374464056</v>
      </c>
      <c r="AV781" s="9">
        <f t="shared" si="230"/>
        <v>46.548098131876102</v>
      </c>
      <c r="AW781" s="9">
        <f t="shared" si="231"/>
        <v>49.251700617052016</v>
      </c>
      <c r="AX781" s="16">
        <f t="shared" si="254"/>
        <v>47.899899374464056</v>
      </c>
      <c r="AY781" s="44">
        <f t="shared" si="232"/>
        <v>-1.2502717403671604E-3</v>
      </c>
      <c r="AZ781" s="49"/>
      <c r="BA781" s="12">
        <f t="shared" si="255"/>
        <v>-1.2551779457433507E-3</v>
      </c>
      <c r="BB781" s="9">
        <f t="shared" si="256"/>
        <v>66.524977921866991</v>
      </c>
      <c r="BC781" s="9">
        <f t="shared" si="233"/>
        <v>65.173176679279024</v>
      </c>
      <c r="BD781" s="9">
        <f t="shared" si="234"/>
        <v>67.876779164454959</v>
      </c>
      <c r="BE781" s="16">
        <f t="shared" si="257"/>
        <v>66.524977921866991</v>
      </c>
      <c r="BF781" s="44">
        <f t="shared" si="235"/>
        <v>-1.2502717403671737E-3</v>
      </c>
      <c r="BG781" s="49"/>
      <c r="BH781" s="12">
        <f t="shared" si="258"/>
        <v>-1.2551779457433507E-3</v>
      </c>
      <c r="BI781" s="9">
        <f t="shared" si="259"/>
        <v>67</v>
      </c>
      <c r="BJ781" s="9">
        <f t="shared" si="237"/>
        <v>65.648198757412032</v>
      </c>
      <c r="BK781" s="9"/>
      <c r="BL781" s="47">
        <f t="shared" si="264"/>
        <v>67</v>
      </c>
      <c r="BM781" s="44">
        <f t="shared" si="236"/>
        <v>-1.2502717403671737E-3</v>
      </c>
      <c r="BN781" s="11"/>
      <c r="BO781" s="9"/>
      <c r="BP781" s="11"/>
      <c r="BQ781" s="9"/>
      <c r="BR781" s="43"/>
      <c r="BS781" s="9"/>
      <c r="BT781" s="11"/>
    </row>
    <row r="782" spans="3:72" x14ac:dyDescent="0.2">
      <c r="C782" s="1">
        <v>80</v>
      </c>
      <c r="D782" s="1">
        <v>104.71</v>
      </c>
      <c r="E782" s="1">
        <v>-5103.8999999999996</v>
      </c>
      <c r="F782" s="2">
        <v>78</v>
      </c>
      <c r="G782" s="6">
        <v>3.3000000000000002E-2</v>
      </c>
      <c r="H782" s="2">
        <v>0.42199999999999999</v>
      </c>
      <c r="I782" s="2">
        <v>3500</v>
      </c>
      <c r="J782" s="3">
        <f t="shared" si="260"/>
        <v>58.333333333333336</v>
      </c>
      <c r="K782" s="3">
        <f t="shared" si="261"/>
        <v>366.52</v>
      </c>
      <c r="L782" s="1">
        <v>0.9</v>
      </c>
      <c r="M782" s="1">
        <v>0.76</v>
      </c>
      <c r="N782" s="1">
        <f t="shared" si="238"/>
        <v>0.68400000000000005</v>
      </c>
      <c r="O782" s="40">
        <f t="shared" si="239"/>
        <v>50.175438596491226</v>
      </c>
      <c r="P782" s="40">
        <f t="shared" si="262"/>
        <v>3808.3157894736842</v>
      </c>
      <c r="Q782" s="1">
        <v>11</v>
      </c>
      <c r="R782" s="1">
        <v>4</v>
      </c>
      <c r="S782" s="2">
        <v>2600</v>
      </c>
      <c r="T782" s="3">
        <f t="shared" si="240"/>
        <v>866.66666666666663</v>
      </c>
      <c r="U782" s="7">
        <v>0.20419999999999999</v>
      </c>
      <c r="V782" s="7">
        <f t="shared" si="263"/>
        <v>3.2749326455999997E-2</v>
      </c>
      <c r="W782" s="7">
        <f t="shared" si="241"/>
        <v>1.6693636134473333E-2</v>
      </c>
      <c r="X782" s="40">
        <f t="shared" si="242"/>
        <v>1081.2059482292843</v>
      </c>
      <c r="Y782" s="1">
        <v>0</v>
      </c>
      <c r="Z782" s="1">
        <v>78</v>
      </c>
      <c r="AA782" s="2">
        <v>67</v>
      </c>
      <c r="AB782" s="6">
        <f t="shared" si="243"/>
        <v>0.6511988748177826</v>
      </c>
      <c r="AC782" s="2">
        <v>347.36</v>
      </c>
      <c r="AD782" s="40">
        <f t="shared" si="244"/>
        <v>3367.0033670033663</v>
      </c>
      <c r="AE782" s="1">
        <f t="shared" si="245"/>
        <v>2.4950099800399199</v>
      </c>
      <c r="AF782" s="2">
        <f t="shared" si="246"/>
        <v>255</v>
      </c>
      <c r="AG782" s="9">
        <f t="shared" si="247"/>
        <v>636.22754491017963</v>
      </c>
      <c r="AH782" s="12">
        <f t="shared" si="248"/>
        <v>2.407836092366669E-3</v>
      </c>
      <c r="AI782" s="12">
        <f t="shared" si="225"/>
        <v>135477.2374788411</v>
      </c>
      <c r="AJ782" s="42">
        <f t="shared" si="226"/>
        <v>-50.597774815281745</v>
      </c>
      <c r="AK782" s="11">
        <v>0</v>
      </c>
      <c r="AL782" s="9">
        <f t="shared" si="227"/>
        <v>-1080.9538237120526</v>
      </c>
      <c r="AM782" s="11">
        <f t="shared" si="249"/>
        <v>0</v>
      </c>
      <c r="AN782" s="9">
        <f t="shared" si="250"/>
        <v>49.251700617052009</v>
      </c>
      <c r="AO782" s="9"/>
      <c r="AP782" s="9">
        <f t="shared" si="228"/>
        <v>50.598238629253565</v>
      </c>
      <c r="AQ782" s="47">
        <f t="shared" si="229"/>
        <v>49.246437386665612</v>
      </c>
      <c r="AR782" s="15">
        <f t="shared" si="251"/>
        <v>0</v>
      </c>
      <c r="AS782" s="49"/>
      <c r="AT782" s="12">
        <f t="shared" si="252"/>
        <v>-1.2502717403671604E-3</v>
      </c>
      <c r="AU782" s="9">
        <f t="shared" si="253"/>
        <v>47.899899374464056</v>
      </c>
      <c r="AV782" s="9">
        <f t="shared" si="230"/>
        <v>46.5533613622625</v>
      </c>
      <c r="AW782" s="9">
        <f t="shared" si="231"/>
        <v>49.246437386665626</v>
      </c>
      <c r="AX782" s="16">
        <f t="shared" si="254"/>
        <v>47.899899374464063</v>
      </c>
      <c r="AY782" s="44">
        <f t="shared" si="232"/>
        <v>-1.245403814515467E-3</v>
      </c>
      <c r="AZ782" s="49"/>
      <c r="BA782" s="12">
        <f t="shared" si="255"/>
        <v>-1.2502717403671737E-3</v>
      </c>
      <c r="BB782" s="9">
        <f t="shared" si="256"/>
        <v>66.524977921866991</v>
      </c>
      <c r="BC782" s="9">
        <f t="shared" si="233"/>
        <v>65.178439909665428</v>
      </c>
      <c r="BD782" s="9">
        <f t="shared" si="234"/>
        <v>67.871515934068555</v>
      </c>
      <c r="BE782" s="16">
        <f t="shared" si="257"/>
        <v>66.524977921866991</v>
      </c>
      <c r="BF782" s="44">
        <f t="shared" si="235"/>
        <v>-1.245403814515467E-3</v>
      </c>
      <c r="BG782" s="49"/>
      <c r="BH782" s="12">
        <f t="shared" si="258"/>
        <v>-1.2502717403671737E-3</v>
      </c>
      <c r="BI782" s="9">
        <f t="shared" si="259"/>
        <v>67</v>
      </c>
      <c r="BJ782" s="9">
        <f t="shared" si="237"/>
        <v>65.653461987798437</v>
      </c>
      <c r="BK782" s="9"/>
      <c r="BL782" s="47">
        <f t="shared" si="264"/>
        <v>67</v>
      </c>
      <c r="BM782" s="44">
        <f t="shared" si="236"/>
        <v>-1.245403814515467E-3</v>
      </c>
      <c r="BN782" s="11"/>
      <c r="BO782" s="9"/>
      <c r="BP782" s="11"/>
      <c r="BQ782" s="9"/>
      <c r="BR782" s="43"/>
      <c r="BS782" s="9"/>
      <c r="BT782" s="11"/>
    </row>
    <row r="783" spans="3:72" x14ac:dyDescent="0.2">
      <c r="C783" s="1">
        <v>80</v>
      </c>
      <c r="D783" s="1">
        <v>104.71</v>
      </c>
      <c r="E783" s="1">
        <v>-5103.8999999999996</v>
      </c>
      <c r="F783" s="2">
        <v>78</v>
      </c>
      <c r="G783" s="6">
        <v>3.3000000000000002E-2</v>
      </c>
      <c r="H783" s="2">
        <v>0.42199999999999999</v>
      </c>
      <c r="I783" s="2">
        <v>3500</v>
      </c>
      <c r="J783" s="3">
        <f t="shared" si="260"/>
        <v>58.333333333333336</v>
      </c>
      <c r="K783" s="3">
        <f t="shared" si="261"/>
        <v>366.52</v>
      </c>
      <c r="L783" s="1">
        <v>0.9</v>
      </c>
      <c r="M783" s="1">
        <v>0.76</v>
      </c>
      <c r="N783" s="1">
        <f t="shared" si="238"/>
        <v>0.68400000000000005</v>
      </c>
      <c r="O783" s="40">
        <f t="shared" si="239"/>
        <v>50.175438596491226</v>
      </c>
      <c r="P783" s="40">
        <f t="shared" si="262"/>
        <v>3808.3157894736842</v>
      </c>
      <c r="Q783" s="1">
        <v>11</v>
      </c>
      <c r="R783" s="1">
        <v>4</v>
      </c>
      <c r="S783" s="2">
        <v>2600</v>
      </c>
      <c r="T783" s="3">
        <f t="shared" si="240"/>
        <v>866.66666666666663</v>
      </c>
      <c r="U783" s="7">
        <v>0.20419999999999999</v>
      </c>
      <c r="V783" s="7">
        <f t="shared" si="263"/>
        <v>3.2749326455999997E-2</v>
      </c>
      <c r="W783" s="7">
        <f t="shared" si="241"/>
        <v>1.6693636134473333E-2</v>
      </c>
      <c r="X783" s="40">
        <f t="shared" si="242"/>
        <v>1081.2059482292843</v>
      </c>
      <c r="Y783" s="1">
        <v>0</v>
      </c>
      <c r="Z783" s="1">
        <v>78</v>
      </c>
      <c r="AA783" s="2">
        <v>67</v>
      </c>
      <c r="AB783" s="6">
        <f t="shared" si="243"/>
        <v>0.6511988748177826</v>
      </c>
      <c r="AC783" s="2">
        <v>347.36</v>
      </c>
      <c r="AD783" s="40">
        <f t="shared" si="244"/>
        <v>3367.0033670033663</v>
      </c>
      <c r="AE783" s="1">
        <f t="shared" si="245"/>
        <v>2.4950099800399199</v>
      </c>
      <c r="AF783" s="2">
        <f t="shared" si="246"/>
        <v>256</v>
      </c>
      <c r="AG783" s="9">
        <f t="shared" si="247"/>
        <v>638.7225548902195</v>
      </c>
      <c r="AH783" s="12">
        <f t="shared" si="248"/>
        <v>2.3984530415441406E-3</v>
      </c>
      <c r="AI783" s="12">
        <f t="shared" si="225"/>
        <v>135693.35681070643</v>
      </c>
      <c r="AJ783" s="42">
        <f t="shared" si="226"/>
        <v>-50.587292867249154</v>
      </c>
      <c r="AK783" s="11">
        <v>0</v>
      </c>
      <c r="AL783" s="9">
        <f t="shared" si="227"/>
        <v>-1080.9548062113042</v>
      </c>
      <c r="AM783" s="11">
        <f t="shared" si="249"/>
        <v>0</v>
      </c>
      <c r="AN783" s="9">
        <f t="shared" si="250"/>
        <v>49.246437386665612</v>
      </c>
      <c r="AO783" s="9"/>
      <c r="AP783" s="9">
        <f t="shared" si="228"/>
        <v>50.587753073408557</v>
      </c>
      <c r="AQ783" s="47">
        <f t="shared" si="229"/>
        <v>49.241215061207008</v>
      </c>
      <c r="AR783" s="15">
        <f t="shared" si="251"/>
        <v>0</v>
      </c>
      <c r="AS783" s="49"/>
      <c r="AT783" s="12">
        <f t="shared" si="252"/>
        <v>-1.245403814515467E-3</v>
      </c>
      <c r="AU783" s="9">
        <f t="shared" si="253"/>
        <v>47.899899374464063</v>
      </c>
      <c r="AV783" s="9">
        <f t="shared" si="230"/>
        <v>46.558583687721118</v>
      </c>
      <c r="AW783" s="9">
        <f t="shared" si="231"/>
        <v>49.241215061207008</v>
      </c>
      <c r="AX783" s="16">
        <f t="shared" si="254"/>
        <v>47.899899374464063</v>
      </c>
      <c r="AY783" s="44">
        <f t="shared" si="232"/>
        <v>-1.2405737213522072E-3</v>
      </c>
      <c r="AZ783" s="49"/>
      <c r="BA783" s="12">
        <f t="shared" si="255"/>
        <v>-1.245403814515467E-3</v>
      </c>
      <c r="BB783" s="9">
        <f t="shared" si="256"/>
        <v>66.524977921866991</v>
      </c>
      <c r="BC783" s="9">
        <f t="shared" si="233"/>
        <v>65.183662235124046</v>
      </c>
      <c r="BD783" s="9">
        <f t="shared" si="234"/>
        <v>67.866293608609936</v>
      </c>
      <c r="BE783" s="16">
        <f t="shared" si="257"/>
        <v>66.524977921866991</v>
      </c>
      <c r="BF783" s="44">
        <f t="shared" si="235"/>
        <v>-1.2405737213522072E-3</v>
      </c>
      <c r="BG783" s="49"/>
      <c r="BH783" s="12">
        <f t="shared" si="258"/>
        <v>-1.245403814515467E-3</v>
      </c>
      <c r="BI783" s="9">
        <f t="shared" si="259"/>
        <v>67</v>
      </c>
      <c r="BJ783" s="9">
        <f t="shared" si="237"/>
        <v>65.658684313257055</v>
      </c>
      <c r="BK783" s="9"/>
      <c r="BL783" s="47">
        <f t="shared" si="264"/>
        <v>67</v>
      </c>
      <c r="BM783" s="44">
        <f t="shared" si="236"/>
        <v>-1.2405737213522072E-3</v>
      </c>
      <c r="BN783" s="11"/>
      <c r="BO783" s="9"/>
      <c r="BP783" s="11"/>
      <c r="BQ783" s="9"/>
      <c r="BR783" s="43"/>
      <c r="BS783" s="9"/>
      <c r="BT783" s="11"/>
    </row>
    <row r="784" spans="3:72" x14ac:dyDescent="0.2">
      <c r="C784" s="1">
        <v>80</v>
      </c>
      <c r="D784" s="1">
        <v>104.71</v>
      </c>
      <c r="E784" s="1">
        <v>-5103.8999999999996</v>
      </c>
      <c r="F784" s="2">
        <v>78</v>
      </c>
      <c r="G784" s="6">
        <v>3.3000000000000002E-2</v>
      </c>
      <c r="H784" s="2">
        <v>0.42199999999999999</v>
      </c>
      <c r="I784" s="2">
        <v>3500</v>
      </c>
      <c r="J784" s="3">
        <f t="shared" si="260"/>
        <v>58.333333333333336</v>
      </c>
      <c r="K784" s="3">
        <f t="shared" si="261"/>
        <v>366.52</v>
      </c>
      <c r="L784" s="1">
        <v>0.9</v>
      </c>
      <c r="M784" s="1">
        <v>0.76</v>
      </c>
      <c r="N784" s="1">
        <f t="shared" si="238"/>
        <v>0.68400000000000005</v>
      </c>
      <c r="O784" s="40">
        <f t="shared" si="239"/>
        <v>50.175438596491226</v>
      </c>
      <c r="P784" s="40">
        <f t="shared" si="262"/>
        <v>3808.3157894736842</v>
      </c>
      <c r="Q784" s="1">
        <v>11</v>
      </c>
      <c r="R784" s="1">
        <v>4</v>
      </c>
      <c r="S784" s="2">
        <v>2600</v>
      </c>
      <c r="T784" s="3">
        <f t="shared" si="240"/>
        <v>866.66666666666663</v>
      </c>
      <c r="U784" s="7">
        <v>0.20419999999999999</v>
      </c>
      <c r="V784" s="7">
        <f t="shared" si="263"/>
        <v>3.2749326455999997E-2</v>
      </c>
      <c r="W784" s="7">
        <f t="shared" si="241"/>
        <v>1.6693636134473333E-2</v>
      </c>
      <c r="X784" s="40">
        <f t="shared" si="242"/>
        <v>1081.2059482292843</v>
      </c>
      <c r="Y784" s="1">
        <v>0</v>
      </c>
      <c r="Z784" s="1">
        <v>78</v>
      </c>
      <c r="AA784" s="2">
        <v>67</v>
      </c>
      <c r="AB784" s="6">
        <f t="shared" si="243"/>
        <v>0.6511988748177826</v>
      </c>
      <c r="AC784" s="2">
        <v>347.36</v>
      </c>
      <c r="AD784" s="40">
        <f t="shared" si="244"/>
        <v>3367.0033670033663</v>
      </c>
      <c r="AE784" s="1">
        <f t="shared" si="245"/>
        <v>2.4950099800399199</v>
      </c>
      <c r="AF784" s="2">
        <f t="shared" si="246"/>
        <v>257</v>
      </c>
      <c r="AG784" s="9">
        <f t="shared" si="247"/>
        <v>641.21756487025937</v>
      </c>
      <c r="AH784" s="12">
        <f t="shared" si="248"/>
        <v>2.3891428361175176E-3</v>
      </c>
      <c r="AI784" s="12">
        <f t="shared" ref="AI784:AI816" si="265">AL784^2-4*CoefC*AJ784</f>
        <v>135907.80002316018</v>
      </c>
      <c r="AJ784" s="42">
        <f t="shared" ref="AJ784:AJ816" si="266">AH784^2*CoefA-AP784</f>
        <v>-50.576892211515393</v>
      </c>
      <c r="AK784" s="11">
        <v>0</v>
      </c>
      <c r="AL784" s="9">
        <f t="shared" ref="AL784:AL816" si="267">AH784*CoefB-B</f>
        <v>-1080.9557810829144</v>
      </c>
      <c r="AM784" s="11">
        <f t="shared" si="249"/>
        <v>0</v>
      </c>
      <c r="AN784" s="9">
        <f t="shared" si="250"/>
        <v>49.241215061207008</v>
      </c>
      <c r="AO784" s="9"/>
      <c r="AP784" s="9">
        <f t="shared" ref="AP784:AP816" si="268">AN784-AT784*(B-_R*ABS(AT784))</f>
        <v>50.577348851794703</v>
      </c>
      <c r="AQ784" s="47">
        <f t="shared" ref="AQ784:AQ816" si="269">AU784+B*(AR784-AT784)+_R*AT784*ABS(AT784)</f>
        <v>49.236033165051758</v>
      </c>
      <c r="AR784" s="15">
        <f t="shared" si="251"/>
        <v>0</v>
      </c>
      <c r="AS784" s="49"/>
      <c r="AT784" s="12">
        <f t="shared" si="252"/>
        <v>-1.2405737213522072E-3</v>
      </c>
      <c r="AU784" s="9">
        <f t="shared" si="253"/>
        <v>47.899899374464063</v>
      </c>
      <c r="AV784" s="9">
        <f t="shared" ref="AV784:AV816" si="270">AU784+AT784*(B-_R*ABS(AT784))</f>
        <v>46.563765583876368</v>
      </c>
      <c r="AW784" s="9">
        <f t="shared" ref="AW784:AW816" si="271">AU784-BA784*(B-_R*ABS(BA784))</f>
        <v>49.236033165051758</v>
      </c>
      <c r="AX784" s="16">
        <f t="shared" si="254"/>
        <v>47.899899374464063</v>
      </c>
      <c r="AY784" s="44">
        <f t="shared" ref="AY784:AY816" si="272">(AV784-AX784)/B</f>
        <v>-1.2357810209756171E-3</v>
      </c>
      <c r="AZ784" s="49"/>
      <c r="BA784" s="12">
        <f t="shared" si="255"/>
        <v>-1.2405737213522072E-3</v>
      </c>
      <c r="BB784" s="9">
        <f t="shared" si="256"/>
        <v>66.524977921866991</v>
      </c>
      <c r="BC784" s="9">
        <f t="shared" ref="BC784:BC816" si="273">BB784+BA784*(B-_R*ABS(BA784))</f>
        <v>65.188844131279296</v>
      </c>
      <c r="BD784" s="9">
        <f t="shared" ref="BD784:BD816" si="274">BB784-BH784*(B-_R*ABS(BH784))</f>
        <v>67.861111712454687</v>
      </c>
      <c r="BE784" s="16">
        <f t="shared" si="257"/>
        <v>66.524977921866991</v>
      </c>
      <c r="BF784" s="44">
        <f t="shared" ref="BF784:BF816" si="275">(BC784-BE784)/B</f>
        <v>-1.2357810209756171E-3</v>
      </c>
      <c r="BG784" s="49"/>
      <c r="BH784" s="12">
        <f t="shared" si="258"/>
        <v>-1.2405737213522072E-3</v>
      </c>
      <c r="BI784" s="9">
        <f t="shared" si="259"/>
        <v>67</v>
      </c>
      <c r="BJ784" s="9">
        <f t="shared" si="237"/>
        <v>65.663866209412305</v>
      </c>
      <c r="BK784" s="9"/>
      <c r="BL784" s="47">
        <f t="shared" si="264"/>
        <v>67</v>
      </c>
      <c r="BM784" s="44">
        <f t="shared" ref="BM784:BM816" si="276">(BJ784-BL784)/B</f>
        <v>-1.2357810209756171E-3</v>
      </c>
      <c r="BN784" s="11"/>
      <c r="BO784" s="9"/>
      <c r="BP784" s="11"/>
      <c r="BQ784" s="9"/>
      <c r="BR784" s="43"/>
      <c r="BS784" s="9"/>
      <c r="BT784" s="11"/>
    </row>
    <row r="785" spans="3:72" x14ac:dyDescent="0.2">
      <c r="C785" s="1">
        <v>80</v>
      </c>
      <c r="D785" s="1">
        <v>104.71</v>
      </c>
      <c r="E785" s="1">
        <v>-5103.8999999999996</v>
      </c>
      <c r="F785" s="2">
        <v>78</v>
      </c>
      <c r="G785" s="6">
        <v>3.3000000000000002E-2</v>
      </c>
      <c r="H785" s="2">
        <v>0.42199999999999999</v>
      </c>
      <c r="I785" s="2">
        <v>3500</v>
      </c>
      <c r="J785" s="3">
        <f t="shared" si="260"/>
        <v>58.333333333333336</v>
      </c>
      <c r="K785" s="3">
        <f t="shared" si="261"/>
        <v>366.52</v>
      </c>
      <c r="L785" s="1">
        <v>0.9</v>
      </c>
      <c r="M785" s="1">
        <v>0.76</v>
      </c>
      <c r="N785" s="1">
        <f t="shared" si="238"/>
        <v>0.68400000000000005</v>
      </c>
      <c r="O785" s="40">
        <f t="shared" si="239"/>
        <v>50.175438596491226</v>
      </c>
      <c r="P785" s="40">
        <f t="shared" si="262"/>
        <v>3808.3157894736842</v>
      </c>
      <c r="Q785" s="1">
        <v>11</v>
      </c>
      <c r="R785" s="1">
        <v>4</v>
      </c>
      <c r="S785" s="2">
        <v>2600</v>
      </c>
      <c r="T785" s="3">
        <f t="shared" si="240"/>
        <v>866.66666666666663</v>
      </c>
      <c r="U785" s="7">
        <v>0.20419999999999999</v>
      </c>
      <c r="V785" s="7">
        <f t="shared" si="263"/>
        <v>3.2749326455999997E-2</v>
      </c>
      <c r="W785" s="7">
        <f t="shared" si="241"/>
        <v>1.6693636134473333E-2</v>
      </c>
      <c r="X785" s="40">
        <f t="shared" si="242"/>
        <v>1081.2059482292843</v>
      </c>
      <c r="Y785" s="1">
        <v>0</v>
      </c>
      <c r="Z785" s="1">
        <v>78</v>
      </c>
      <c r="AA785" s="2">
        <v>67</v>
      </c>
      <c r="AB785" s="6">
        <f t="shared" si="243"/>
        <v>0.6511988748177826</v>
      </c>
      <c r="AC785" s="2">
        <v>347.36</v>
      </c>
      <c r="AD785" s="40">
        <f t="shared" si="244"/>
        <v>3367.0033670033663</v>
      </c>
      <c r="AE785" s="1">
        <f t="shared" si="245"/>
        <v>2.4950099800399199</v>
      </c>
      <c r="AF785" s="2">
        <f t="shared" si="246"/>
        <v>258</v>
      </c>
      <c r="AG785" s="9">
        <f t="shared" si="247"/>
        <v>643.71257485029935</v>
      </c>
      <c r="AH785" s="12">
        <f t="shared" si="248"/>
        <v>2.3799046310631856E-3</v>
      </c>
      <c r="AI785" s="12">
        <f t="shared" si="265"/>
        <v>136120.58656444622</v>
      </c>
      <c r="AJ785" s="42">
        <f t="shared" si="266"/>
        <v>-50.566571904831299</v>
      </c>
      <c r="AK785" s="11">
        <v>0</v>
      </c>
      <c r="AL785" s="9">
        <f t="shared" si="267"/>
        <v>-1080.9567484153656</v>
      </c>
      <c r="AM785" s="11">
        <f t="shared" si="249"/>
        <v>0</v>
      </c>
      <c r="AN785" s="9">
        <f t="shared" si="250"/>
        <v>49.236033165051758</v>
      </c>
      <c r="AO785" s="9"/>
      <c r="AP785" s="9">
        <f t="shared" si="268"/>
        <v>50.567025020515537</v>
      </c>
      <c r="AQ785" s="47">
        <f t="shared" si="269"/>
        <v>49.230891229927842</v>
      </c>
      <c r="AR785" s="15">
        <f t="shared" si="251"/>
        <v>0</v>
      </c>
      <c r="AS785" s="49"/>
      <c r="AT785" s="12">
        <f t="shared" si="252"/>
        <v>-1.2357810209756171E-3</v>
      </c>
      <c r="AU785" s="9">
        <f t="shared" si="253"/>
        <v>47.899899374464063</v>
      </c>
      <c r="AV785" s="9">
        <f t="shared" si="270"/>
        <v>46.568907519000284</v>
      </c>
      <c r="AW785" s="9">
        <f t="shared" si="271"/>
        <v>49.230891229927842</v>
      </c>
      <c r="AX785" s="16">
        <f t="shared" si="254"/>
        <v>47.899899374464063</v>
      </c>
      <c r="AY785" s="44">
        <f t="shared" si="272"/>
        <v>-1.2310252802840891E-3</v>
      </c>
      <c r="AZ785" s="49"/>
      <c r="BA785" s="12">
        <f t="shared" si="255"/>
        <v>-1.2357810209756171E-3</v>
      </c>
      <c r="BB785" s="9">
        <f t="shared" si="256"/>
        <v>66.524977921866991</v>
      </c>
      <c r="BC785" s="9">
        <f t="shared" si="273"/>
        <v>65.193986066403212</v>
      </c>
      <c r="BD785" s="9">
        <f t="shared" si="274"/>
        <v>67.85596977733077</v>
      </c>
      <c r="BE785" s="16">
        <f t="shared" si="257"/>
        <v>66.524977921866991</v>
      </c>
      <c r="BF785" s="44">
        <f t="shared" si="275"/>
        <v>-1.2310252802840891E-3</v>
      </c>
      <c r="BG785" s="49"/>
      <c r="BH785" s="12">
        <f t="shared" si="258"/>
        <v>-1.2357810209756171E-3</v>
      </c>
      <c r="BI785" s="9">
        <f t="shared" si="259"/>
        <v>67</v>
      </c>
      <c r="BJ785" s="9">
        <f t="shared" si="237"/>
        <v>65.669008144536221</v>
      </c>
      <c r="BK785" s="9"/>
      <c r="BL785" s="47">
        <f t="shared" si="264"/>
        <v>67</v>
      </c>
      <c r="BM785" s="44">
        <f t="shared" si="276"/>
        <v>-1.2310252802840891E-3</v>
      </c>
      <c r="BN785" s="11"/>
      <c r="BO785" s="9"/>
      <c r="BP785" s="11"/>
      <c r="BQ785" s="9"/>
      <c r="BR785" s="43"/>
      <c r="BS785" s="9"/>
      <c r="BT785" s="11"/>
    </row>
    <row r="786" spans="3:72" x14ac:dyDescent="0.2">
      <c r="C786" s="1">
        <v>80</v>
      </c>
      <c r="D786" s="1">
        <v>104.71</v>
      </c>
      <c r="E786" s="1">
        <v>-5103.8999999999996</v>
      </c>
      <c r="F786" s="2">
        <v>78</v>
      </c>
      <c r="G786" s="6">
        <v>3.3000000000000002E-2</v>
      </c>
      <c r="H786" s="2">
        <v>0.42199999999999999</v>
      </c>
      <c r="I786" s="2">
        <v>3500</v>
      </c>
      <c r="J786" s="3">
        <f t="shared" si="260"/>
        <v>58.333333333333336</v>
      </c>
      <c r="K786" s="3">
        <f t="shared" si="261"/>
        <v>366.52</v>
      </c>
      <c r="L786" s="1">
        <v>0.9</v>
      </c>
      <c r="M786" s="1">
        <v>0.76</v>
      </c>
      <c r="N786" s="1">
        <f t="shared" si="238"/>
        <v>0.68400000000000005</v>
      </c>
      <c r="O786" s="40">
        <f t="shared" si="239"/>
        <v>50.175438596491226</v>
      </c>
      <c r="P786" s="40">
        <f t="shared" si="262"/>
        <v>3808.3157894736842</v>
      </c>
      <c r="Q786" s="1">
        <v>11</v>
      </c>
      <c r="R786" s="1">
        <v>4</v>
      </c>
      <c r="S786" s="2">
        <v>2600</v>
      </c>
      <c r="T786" s="3">
        <f t="shared" si="240"/>
        <v>866.66666666666663</v>
      </c>
      <c r="U786" s="7">
        <v>0.20419999999999999</v>
      </c>
      <c r="V786" s="7">
        <f t="shared" si="263"/>
        <v>3.2749326455999997E-2</v>
      </c>
      <c r="W786" s="7">
        <f t="shared" si="241"/>
        <v>1.6693636134473333E-2</v>
      </c>
      <c r="X786" s="40">
        <f t="shared" si="242"/>
        <v>1081.2059482292843</v>
      </c>
      <c r="Y786" s="1">
        <v>0</v>
      </c>
      <c r="Z786" s="1">
        <v>78</v>
      </c>
      <c r="AA786" s="2">
        <v>67</v>
      </c>
      <c r="AB786" s="6">
        <f t="shared" si="243"/>
        <v>0.6511988748177826</v>
      </c>
      <c r="AC786" s="2">
        <v>347.36</v>
      </c>
      <c r="AD786" s="40">
        <f t="shared" si="244"/>
        <v>3367.0033670033663</v>
      </c>
      <c r="AE786" s="1">
        <f t="shared" si="245"/>
        <v>2.4950099800399199</v>
      </c>
      <c r="AF786" s="2">
        <f t="shared" si="246"/>
        <v>259</v>
      </c>
      <c r="AG786" s="9">
        <f t="shared" si="247"/>
        <v>646.20758483033921</v>
      </c>
      <c r="AH786" s="12">
        <f t="shared" si="248"/>
        <v>2.3707375943771499E-3</v>
      </c>
      <c r="AI786" s="12">
        <f t="shared" si="265"/>
        <v>136331.73558280186</v>
      </c>
      <c r="AJ786" s="42">
        <f t="shared" si="266"/>
        <v>-50.55633101849844</v>
      </c>
      <c r="AK786" s="11">
        <v>0</v>
      </c>
      <c r="AL786" s="9">
        <f t="shared" si="267"/>
        <v>-1080.9577082957771</v>
      </c>
      <c r="AM786" s="11">
        <f t="shared" si="249"/>
        <v>0</v>
      </c>
      <c r="AN786" s="9">
        <f t="shared" si="250"/>
        <v>49.230891229927842</v>
      </c>
      <c r="AO786" s="9"/>
      <c r="AP786" s="9">
        <f t="shared" si="268"/>
        <v>50.556780650237755</v>
      </c>
      <c r="AQ786" s="47">
        <f t="shared" si="269"/>
        <v>49.225788794773976</v>
      </c>
      <c r="AR786" s="15">
        <f t="shared" si="251"/>
        <v>0</v>
      </c>
      <c r="AS786" s="49"/>
      <c r="AT786" s="12">
        <f t="shared" si="252"/>
        <v>-1.2310252802840891E-3</v>
      </c>
      <c r="AU786" s="9">
        <f t="shared" si="253"/>
        <v>47.899899374464063</v>
      </c>
      <c r="AV786" s="9">
        <f t="shared" si="270"/>
        <v>46.57400995415415</v>
      </c>
      <c r="AW786" s="9">
        <f t="shared" si="271"/>
        <v>49.225788794773976</v>
      </c>
      <c r="AX786" s="16">
        <f t="shared" si="254"/>
        <v>47.899899374464063</v>
      </c>
      <c r="AY786" s="44">
        <f t="shared" si="272"/>
        <v>-1.2263060728451897E-3</v>
      </c>
      <c r="AZ786" s="49"/>
      <c r="BA786" s="12">
        <f t="shared" si="255"/>
        <v>-1.2310252802840891E-3</v>
      </c>
      <c r="BB786" s="9">
        <f t="shared" si="256"/>
        <v>66.524977921866991</v>
      </c>
      <c r="BC786" s="9">
        <f t="shared" si="273"/>
        <v>65.199088501557085</v>
      </c>
      <c r="BD786" s="9">
        <f t="shared" si="274"/>
        <v>67.850867342176898</v>
      </c>
      <c r="BE786" s="16">
        <f t="shared" si="257"/>
        <v>66.524977921866991</v>
      </c>
      <c r="BF786" s="44">
        <f t="shared" si="275"/>
        <v>-1.2263060728451832E-3</v>
      </c>
      <c r="BG786" s="49"/>
      <c r="BH786" s="12">
        <f t="shared" si="258"/>
        <v>-1.2310252802840891E-3</v>
      </c>
      <c r="BI786" s="9">
        <f t="shared" si="259"/>
        <v>67</v>
      </c>
      <c r="BJ786" s="9">
        <f t="shared" si="237"/>
        <v>65.674110579690094</v>
      </c>
      <c r="BK786" s="9"/>
      <c r="BL786" s="47">
        <f t="shared" si="264"/>
        <v>67</v>
      </c>
      <c r="BM786" s="44">
        <f t="shared" si="276"/>
        <v>-1.2263060728451832E-3</v>
      </c>
      <c r="BN786" s="11"/>
      <c r="BO786" s="9"/>
      <c r="BP786" s="11"/>
      <c r="BQ786" s="9"/>
      <c r="BR786" s="43"/>
      <c r="BS786" s="9"/>
      <c r="BT786" s="11"/>
    </row>
    <row r="787" spans="3:72" x14ac:dyDescent="0.2">
      <c r="C787" s="1">
        <v>80</v>
      </c>
      <c r="D787" s="1">
        <v>104.71</v>
      </c>
      <c r="E787" s="1">
        <v>-5103.8999999999996</v>
      </c>
      <c r="F787" s="2">
        <v>78</v>
      </c>
      <c r="G787" s="6">
        <v>3.3000000000000002E-2</v>
      </c>
      <c r="H787" s="2">
        <v>0.42199999999999999</v>
      </c>
      <c r="I787" s="2">
        <v>3500</v>
      </c>
      <c r="J787" s="3">
        <f t="shared" si="260"/>
        <v>58.333333333333336</v>
      </c>
      <c r="K787" s="3">
        <f t="shared" si="261"/>
        <v>366.52</v>
      </c>
      <c r="L787" s="1">
        <v>0.9</v>
      </c>
      <c r="M787" s="1">
        <v>0.76</v>
      </c>
      <c r="N787" s="1">
        <f t="shared" si="238"/>
        <v>0.68400000000000005</v>
      </c>
      <c r="O787" s="40">
        <f t="shared" si="239"/>
        <v>50.175438596491226</v>
      </c>
      <c r="P787" s="40">
        <f t="shared" si="262"/>
        <v>3808.3157894736842</v>
      </c>
      <c r="Q787" s="1">
        <v>11</v>
      </c>
      <c r="R787" s="1">
        <v>4</v>
      </c>
      <c r="S787" s="2">
        <v>2600</v>
      </c>
      <c r="T787" s="3">
        <f t="shared" si="240"/>
        <v>866.66666666666663</v>
      </c>
      <c r="U787" s="7">
        <v>0.20419999999999999</v>
      </c>
      <c r="V787" s="7">
        <f t="shared" si="263"/>
        <v>3.2749326455999997E-2</v>
      </c>
      <c r="W787" s="7">
        <f t="shared" si="241"/>
        <v>1.6693636134473333E-2</v>
      </c>
      <c r="X787" s="40">
        <f t="shared" si="242"/>
        <v>1081.2059482292843</v>
      </c>
      <c r="Y787" s="1">
        <v>0</v>
      </c>
      <c r="Z787" s="1">
        <v>78</v>
      </c>
      <c r="AA787" s="2">
        <v>67</v>
      </c>
      <c r="AB787" s="6">
        <f t="shared" si="243"/>
        <v>0.6511988748177826</v>
      </c>
      <c r="AC787" s="2">
        <v>347.36</v>
      </c>
      <c r="AD787" s="40">
        <f t="shared" si="244"/>
        <v>3367.0033670033663</v>
      </c>
      <c r="AE787" s="1">
        <f t="shared" si="245"/>
        <v>2.4950099800399199</v>
      </c>
      <c r="AF787" s="2">
        <f t="shared" si="246"/>
        <v>260</v>
      </c>
      <c r="AG787" s="9">
        <f t="shared" si="247"/>
        <v>648.7025948103792</v>
      </c>
      <c r="AH787" s="12">
        <f t="shared" si="248"/>
        <v>2.3616409068252459E-3</v>
      </c>
      <c r="AI787" s="12">
        <f t="shared" si="265"/>
        <v>136541.26593222201</v>
      </c>
      <c r="AJ787" s="42">
        <f t="shared" si="266"/>
        <v>-50.546168638089348</v>
      </c>
      <c r="AK787" s="11">
        <v>0</v>
      </c>
      <c r="AL787" s="9">
        <f t="shared" si="267"/>
        <v>-1080.9586608099307</v>
      </c>
      <c r="AM787" s="11">
        <f t="shared" si="249"/>
        <v>0</v>
      </c>
      <c r="AN787" s="9">
        <f t="shared" si="250"/>
        <v>49.225788794773976</v>
      </c>
      <c r="AO787" s="9"/>
      <c r="AP787" s="9">
        <f t="shared" si="268"/>
        <v>50.54661482591117</v>
      </c>
      <c r="AQ787" s="47">
        <f t="shared" si="269"/>
        <v>49.220725405601257</v>
      </c>
      <c r="AR787" s="15">
        <f t="shared" si="251"/>
        <v>0</v>
      </c>
      <c r="AS787" s="49"/>
      <c r="AT787" s="12">
        <f t="shared" si="252"/>
        <v>-1.2263060728451897E-3</v>
      </c>
      <c r="AU787" s="9">
        <f t="shared" si="253"/>
        <v>47.899899374464063</v>
      </c>
      <c r="AV787" s="9">
        <f t="shared" si="270"/>
        <v>46.579073343326868</v>
      </c>
      <c r="AW787" s="9">
        <f t="shared" si="271"/>
        <v>49.22072540560125</v>
      </c>
      <c r="AX787" s="16">
        <f t="shared" si="254"/>
        <v>47.899899374464056</v>
      </c>
      <c r="AY787" s="44">
        <f t="shared" si="272"/>
        <v>-1.2216229787676753E-3</v>
      </c>
      <c r="AZ787" s="49"/>
      <c r="BA787" s="12">
        <f t="shared" si="255"/>
        <v>-1.2263060728451832E-3</v>
      </c>
      <c r="BB787" s="9">
        <f t="shared" si="256"/>
        <v>66.524977921866991</v>
      </c>
      <c r="BC787" s="9">
        <f t="shared" si="273"/>
        <v>65.204151890729804</v>
      </c>
      <c r="BD787" s="9">
        <f t="shared" si="274"/>
        <v>67.845803953004179</v>
      </c>
      <c r="BE787" s="16">
        <f t="shared" si="257"/>
        <v>66.524977921866991</v>
      </c>
      <c r="BF787" s="44">
        <f t="shared" si="275"/>
        <v>-1.2216229787676753E-3</v>
      </c>
      <c r="BG787" s="49"/>
      <c r="BH787" s="12">
        <f t="shared" si="258"/>
        <v>-1.2263060728451832E-3</v>
      </c>
      <c r="BI787" s="9">
        <f t="shared" si="259"/>
        <v>67</v>
      </c>
      <c r="BJ787" s="9">
        <f t="shared" si="237"/>
        <v>65.679173968862813</v>
      </c>
      <c r="BK787" s="9"/>
      <c r="BL787" s="47">
        <f t="shared" si="264"/>
        <v>67</v>
      </c>
      <c r="BM787" s="44">
        <f t="shared" si="276"/>
        <v>-1.2216229787676753E-3</v>
      </c>
      <c r="BN787" s="11"/>
      <c r="BO787" s="9"/>
      <c r="BP787" s="11"/>
      <c r="BQ787" s="9"/>
      <c r="BR787" s="43"/>
      <c r="BS787" s="9"/>
      <c r="BT787" s="11"/>
    </row>
    <row r="788" spans="3:72" x14ac:dyDescent="0.2">
      <c r="C788" s="1">
        <v>80</v>
      </c>
      <c r="D788" s="1">
        <v>104.71</v>
      </c>
      <c r="E788" s="1">
        <v>-5103.8999999999996</v>
      </c>
      <c r="F788" s="2">
        <v>78</v>
      </c>
      <c r="G788" s="6">
        <v>3.3000000000000002E-2</v>
      </c>
      <c r="H788" s="2">
        <v>0.42199999999999999</v>
      </c>
      <c r="I788" s="2">
        <v>3500</v>
      </c>
      <c r="J788" s="3">
        <f t="shared" si="260"/>
        <v>58.333333333333336</v>
      </c>
      <c r="K788" s="3">
        <f t="shared" si="261"/>
        <v>366.52</v>
      </c>
      <c r="L788" s="1">
        <v>0.9</v>
      </c>
      <c r="M788" s="1">
        <v>0.76</v>
      </c>
      <c r="N788" s="1">
        <f t="shared" si="238"/>
        <v>0.68400000000000005</v>
      </c>
      <c r="O788" s="40">
        <f t="shared" si="239"/>
        <v>50.175438596491226</v>
      </c>
      <c r="P788" s="40">
        <f t="shared" si="262"/>
        <v>3808.3157894736842</v>
      </c>
      <c r="Q788" s="1">
        <v>11</v>
      </c>
      <c r="R788" s="1">
        <v>4</v>
      </c>
      <c r="S788" s="2">
        <v>2600</v>
      </c>
      <c r="T788" s="3">
        <f t="shared" si="240"/>
        <v>866.66666666666663</v>
      </c>
      <c r="U788" s="7">
        <v>0.20419999999999999</v>
      </c>
      <c r="V788" s="7">
        <f t="shared" si="263"/>
        <v>3.2749326455999997E-2</v>
      </c>
      <c r="W788" s="7">
        <f t="shared" si="241"/>
        <v>1.6693636134473333E-2</v>
      </c>
      <c r="X788" s="40">
        <f t="shared" si="242"/>
        <v>1081.2059482292843</v>
      </c>
      <c r="Y788" s="1">
        <v>0</v>
      </c>
      <c r="Z788" s="1">
        <v>78</v>
      </c>
      <c r="AA788" s="2">
        <v>67</v>
      </c>
      <c r="AB788" s="6">
        <f t="shared" si="243"/>
        <v>0.6511988748177826</v>
      </c>
      <c r="AC788" s="2">
        <v>347.36</v>
      </c>
      <c r="AD788" s="40">
        <f t="shared" si="244"/>
        <v>3367.0033670033663</v>
      </c>
      <c r="AE788" s="1">
        <f t="shared" si="245"/>
        <v>2.4950099800399199</v>
      </c>
      <c r="AF788" s="2">
        <f t="shared" si="246"/>
        <v>261</v>
      </c>
      <c r="AG788" s="9">
        <f t="shared" si="247"/>
        <v>651.19760479041906</v>
      </c>
      <c r="AH788" s="12">
        <f t="shared" si="248"/>
        <v>2.3526137616990865E-3</v>
      </c>
      <c r="AI788" s="12">
        <f t="shared" si="265"/>
        <v>136749.19617809798</v>
      </c>
      <c r="AJ788" s="42">
        <f t="shared" si="266"/>
        <v>-50.536083863174227</v>
      </c>
      <c r="AK788" s="11">
        <v>0</v>
      </c>
      <c r="AL788" s="9">
        <f t="shared" si="267"/>
        <v>-1080.9596060422969</v>
      </c>
      <c r="AM788" s="11">
        <f t="shared" si="249"/>
        <v>0</v>
      </c>
      <c r="AN788" s="9">
        <f t="shared" si="250"/>
        <v>49.220725405601257</v>
      </c>
      <c r="AO788" s="9"/>
      <c r="AP788" s="9">
        <f t="shared" si="268"/>
        <v>50.536526646495169</v>
      </c>
      <c r="AQ788" s="47">
        <f t="shared" si="269"/>
        <v>49.215700615357967</v>
      </c>
      <c r="AR788" s="15">
        <f t="shared" si="251"/>
        <v>0</v>
      </c>
      <c r="AS788" s="49"/>
      <c r="AT788" s="12">
        <f t="shared" si="252"/>
        <v>-1.2216229787676753E-3</v>
      </c>
      <c r="AU788" s="9">
        <f t="shared" si="253"/>
        <v>47.899899374464056</v>
      </c>
      <c r="AV788" s="9">
        <f t="shared" si="270"/>
        <v>46.584098133570144</v>
      </c>
      <c r="AW788" s="9">
        <f t="shared" si="271"/>
        <v>49.215700615357967</v>
      </c>
      <c r="AX788" s="16">
        <f t="shared" si="254"/>
        <v>47.899899374464056</v>
      </c>
      <c r="AY788" s="44">
        <f t="shared" si="272"/>
        <v>-1.21697558457649E-3</v>
      </c>
      <c r="AZ788" s="49"/>
      <c r="BA788" s="12">
        <f t="shared" si="255"/>
        <v>-1.2216229787676753E-3</v>
      </c>
      <c r="BB788" s="9">
        <f t="shared" si="256"/>
        <v>66.524977921866991</v>
      </c>
      <c r="BC788" s="9">
        <f t="shared" si="273"/>
        <v>65.209176680973087</v>
      </c>
      <c r="BD788" s="9">
        <f t="shared" si="274"/>
        <v>67.840779162760896</v>
      </c>
      <c r="BE788" s="16">
        <f t="shared" si="257"/>
        <v>66.524977921866991</v>
      </c>
      <c r="BF788" s="44">
        <f t="shared" si="275"/>
        <v>-1.2169755845764835E-3</v>
      </c>
      <c r="BG788" s="49"/>
      <c r="BH788" s="12">
        <f t="shared" si="258"/>
        <v>-1.2216229787676753E-3</v>
      </c>
      <c r="BI788" s="9">
        <f t="shared" si="259"/>
        <v>67</v>
      </c>
      <c r="BJ788" s="9">
        <f t="shared" si="237"/>
        <v>65.684198759106096</v>
      </c>
      <c r="BK788" s="9"/>
      <c r="BL788" s="47">
        <f t="shared" si="264"/>
        <v>67</v>
      </c>
      <c r="BM788" s="44">
        <f t="shared" si="276"/>
        <v>-1.2169755845764835E-3</v>
      </c>
      <c r="BN788" s="11"/>
      <c r="BO788" s="9"/>
      <c r="BP788" s="11"/>
      <c r="BQ788" s="9"/>
      <c r="BR788" s="43"/>
      <c r="BS788" s="9"/>
      <c r="BT788" s="11"/>
    </row>
    <row r="789" spans="3:72" x14ac:dyDescent="0.2">
      <c r="C789" s="1">
        <v>80</v>
      </c>
      <c r="D789" s="1">
        <v>104.71</v>
      </c>
      <c r="E789" s="1">
        <v>-5103.8999999999996</v>
      </c>
      <c r="F789" s="2">
        <v>78</v>
      </c>
      <c r="G789" s="6">
        <v>3.3000000000000002E-2</v>
      </c>
      <c r="H789" s="2">
        <v>0.42199999999999999</v>
      </c>
      <c r="I789" s="2">
        <v>3500</v>
      </c>
      <c r="J789" s="3">
        <f t="shared" si="260"/>
        <v>58.333333333333336</v>
      </c>
      <c r="K789" s="3">
        <f t="shared" si="261"/>
        <v>366.52</v>
      </c>
      <c r="L789" s="1">
        <v>0.9</v>
      </c>
      <c r="M789" s="1">
        <v>0.76</v>
      </c>
      <c r="N789" s="1">
        <f t="shared" si="238"/>
        <v>0.68400000000000005</v>
      </c>
      <c r="O789" s="40">
        <f t="shared" si="239"/>
        <v>50.175438596491226</v>
      </c>
      <c r="P789" s="40">
        <f t="shared" si="262"/>
        <v>3808.3157894736842</v>
      </c>
      <c r="Q789" s="1">
        <v>11</v>
      </c>
      <c r="R789" s="1">
        <v>4</v>
      </c>
      <c r="S789" s="2">
        <v>2600</v>
      </c>
      <c r="T789" s="3">
        <f t="shared" si="240"/>
        <v>866.66666666666663</v>
      </c>
      <c r="U789" s="7">
        <v>0.20419999999999999</v>
      </c>
      <c r="V789" s="7">
        <f t="shared" si="263"/>
        <v>3.2749326455999997E-2</v>
      </c>
      <c r="W789" s="7">
        <f t="shared" si="241"/>
        <v>1.6693636134473333E-2</v>
      </c>
      <c r="X789" s="40">
        <f t="shared" si="242"/>
        <v>1081.2059482292843</v>
      </c>
      <c r="Y789" s="1">
        <v>0</v>
      </c>
      <c r="Z789" s="1">
        <v>78</v>
      </c>
      <c r="AA789" s="2">
        <v>67</v>
      </c>
      <c r="AB789" s="6">
        <f t="shared" si="243"/>
        <v>0.6511988748177826</v>
      </c>
      <c r="AC789" s="2">
        <v>347.36</v>
      </c>
      <c r="AD789" s="40">
        <f t="shared" si="244"/>
        <v>3367.0033670033663</v>
      </c>
      <c r="AE789" s="1">
        <f t="shared" si="245"/>
        <v>2.4950099800399199</v>
      </c>
      <c r="AF789" s="2">
        <f t="shared" si="246"/>
        <v>262</v>
      </c>
      <c r="AG789" s="9">
        <f t="shared" si="247"/>
        <v>653.69261477045904</v>
      </c>
      <c r="AH789" s="12">
        <f t="shared" si="248"/>
        <v>2.3436553645775761E-3</v>
      </c>
      <c r="AI789" s="12">
        <f t="shared" si="265"/>
        <v>136955.54460271914</v>
      </c>
      <c r="AJ789" s="42">
        <f t="shared" si="266"/>
        <v>-50.526075807053992</v>
      </c>
      <c r="AK789" s="11">
        <v>0</v>
      </c>
      <c r="AL789" s="9">
        <f t="shared" si="267"/>
        <v>-1080.9605440760595</v>
      </c>
      <c r="AM789" s="11">
        <f t="shared" si="249"/>
        <v>0</v>
      </c>
      <c r="AN789" s="9">
        <f t="shared" si="250"/>
        <v>49.215700615357967</v>
      </c>
      <c r="AO789" s="9"/>
      <c r="AP789" s="9">
        <f t="shared" si="268"/>
        <v>50.526515224691423</v>
      </c>
      <c r="AQ789" s="47">
        <f t="shared" si="269"/>
        <v>49.210713983797511</v>
      </c>
      <c r="AR789" s="15">
        <f t="shared" si="251"/>
        <v>0</v>
      </c>
      <c r="AS789" s="49"/>
      <c r="AT789" s="12">
        <f t="shared" si="252"/>
        <v>-1.21697558457649E-3</v>
      </c>
      <c r="AU789" s="9">
        <f t="shared" si="253"/>
        <v>47.899899374464056</v>
      </c>
      <c r="AV789" s="9">
        <f t="shared" si="270"/>
        <v>46.5890847651306</v>
      </c>
      <c r="AW789" s="9">
        <f t="shared" si="271"/>
        <v>49.210713983797504</v>
      </c>
      <c r="AX789" s="16">
        <f t="shared" si="254"/>
        <v>47.899899374464056</v>
      </c>
      <c r="AY789" s="44">
        <f t="shared" si="272"/>
        <v>-1.2123634830905308E-3</v>
      </c>
      <c r="AZ789" s="49"/>
      <c r="BA789" s="12">
        <f t="shared" si="255"/>
        <v>-1.2169755845764835E-3</v>
      </c>
      <c r="BB789" s="9">
        <f t="shared" si="256"/>
        <v>66.524977921866991</v>
      </c>
      <c r="BC789" s="9">
        <f t="shared" si="273"/>
        <v>65.214163312533543</v>
      </c>
      <c r="BD789" s="9">
        <f t="shared" si="274"/>
        <v>67.83579253120044</v>
      </c>
      <c r="BE789" s="16">
        <f t="shared" si="257"/>
        <v>66.524977921866991</v>
      </c>
      <c r="BF789" s="44">
        <f t="shared" si="275"/>
        <v>-1.2123634830905243E-3</v>
      </c>
      <c r="BG789" s="49"/>
      <c r="BH789" s="12">
        <f t="shared" si="258"/>
        <v>-1.2169755845764835E-3</v>
      </c>
      <c r="BI789" s="9">
        <f t="shared" si="259"/>
        <v>67</v>
      </c>
      <c r="BJ789" s="9">
        <f t="shared" si="237"/>
        <v>65.689185390666552</v>
      </c>
      <c r="BK789" s="9"/>
      <c r="BL789" s="47">
        <f t="shared" si="264"/>
        <v>67</v>
      </c>
      <c r="BM789" s="44">
        <f t="shared" si="276"/>
        <v>-1.2123634830905243E-3</v>
      </c>
      <c r="BN789" s="11"/>
      <c r="BO789" s="9"/>
      <c r="BP789" s="11"/>
      <c r="BQ789" s="9"/>
      <c r="BR789" s="43"/>
      <c r="BS789" s="9"/>
      <c r="BT789" s="11"/>
    </row>
    <row r="790" spans="3:72" x14ac:dyDescent="0.2">
      <c r="C790" s="1">
        <v>80</v>
      </c>
      <c r="D790" s="1">
        <v>104.71</v>
      </c>
      <c r="E790" s="1">
        <v>-5103.8999999999996</v>
      </c>
      <c r="F790" s="2">
        <v>78</v>
      </c>
      <c r="G790" s="6">
        <v>3.3000000000000002E-2</v>
      </c>
      <c r="H790" s="2">
        <v>0.42199999999999999</v>
      </c>
      <c r="I790" s="2">
        <v>3500</v>
      </c>
      <c r="J790" s="3">
        <f t="shared" si="260"/>
        <v>58.333333333333336</v>
      </c>
      <c r="K790" s="3">
        <f t="shared" si="261"/>
        <v>366.52</v>
      </c>
      <c r="L790" s="1">
        <v>0.9</v>
      </c>
      <c r="M790" s="1">
        <v>0.76</v>
      </c>
      <c r="N790" s="1">
        <f t="shared" si="238"/>
        <v>0.68400000000000005</v>
      </c>
      <c r="O790" s="40">
        <f t="shared" si="239"/>
        <v>50.175438596491226</v>
      </c>
      <c r="P790" s="40">
        <f t="shared" si="262"/>
        <v>3808.3157894736842</v>
      </c>
      <c r="Q790" s="1">
        <v>11</v>
      </c>
      <c r="R790" s="1">
        <v>4</v>
      </c>
      <c r="S790" s="2">
        <v>2600</v>
      </c>
      <c r="T790" s="3">
        <f t="shared" si="240"/>
        <v>866.66666666666663</v>
      </c>
      <c r="U790" s="7">
        <v>0.20419999999999999</v>
      </c>
      <c r="V790" s="7">
        <f t="shared" si="263"/>
        <v>3.2749326455999997E-2</v>
      </c>
      <c r="W790" s="7">
        <f t="shared" si="241"/>
        <v>1.6693636134473333E-2</v>
      </c>
      <c r="X790" s="40">
        <f t="shared" si="242"/>
        <v>1081.2059482292843</v>
      </c>
      <c r="Y790" s="1">
        <v>0</v>
      </c>
      <c r="Z790" s="1">
        <v>78</v>
      </c>
      <c r="AA790" s="2">
        <v>67</v>
      </c>
      <c r="AB790" s="6">
        <f t="shared" si="243"/>
        <v>0.6511988748177826</v>
      </c>
      <c r="AC790" s="2">
        <v>347.36</v>
      </c>
      <c r="AD790" s="40">
        <f t="shared" si="244"/>
        <v>3367.0033670033663</v>
      </c>
      <c r="AE790" s="1">
        <f t="shared" si="245"/>
        <v>2.4950099800399199</v>
      </c>
      <c r="AF790" s="2">
        <f t="shared" si="246"/>
        <v>263</v>
      </c>
      <c r="AG790" s="9">
        <f t="shared" si="247"/>
        <v>656.18762475049891</v>
      </c>
      <c r="AH790" s="12">
        <f t="shared" si="248"/>
        <v>2.3347649330938613E-3</v>
      </c>
      <c r="AI790" s="12">
        <f t="shared" si="265"/>
        <v>137160.32921065402</v>
      </c>
      <c r="AJ790" s="42">
        <f t="shared" si="266"/>
        <v>-50.516143596499283</v>
      </c>
      <c r="AK790" s="11">
        <v>0</v>
      </c>
      <c r="AL790" s="9">
        <f t="shared" si="267"/>
        <v>-1080.96147499314</v>
      </c>
      <c r="AM790" s="11">
        <f t="shared" si="249"/>
        <v>0</v>
      </c>
      <c r="AN790" s="9">
        <f t="shared" si="250"/>
        <v>49.210713983797511</v>
      </c>
      <c r="AO790" s="9"/>
      <c r="AP790" s="9">
        <f t="shared" si="268"/>
        <v>50.516579686682711</v>
      </c>
      <c r="AQ790" s="47">
        <f t="shared" si="269"/>
        <v>49.205765077349255</v>
      </c>
      <c r="AR790" s="15">
        <f t="shared" si="251"/>
        <v>0</v>
      </c>
      <c r="AS790" s="49"/>
      <c r="AT790" s="12">
        <f t="shared" si="252"/>
        <v>-1.2123634830905308E-3</v>
      </c>
      <c r="AU790" s="9">
        <f t="shared" si="253"/>
        <v>47.899899374464056</v>
      </c>
      <c r="AV790" s="9">
        <f t="shared" si="270"/>
        <v>46.594033671578856</v>
      </c>
      <c r="AW790" s="9">
        <f t="shared" si="271"/>
        <v>49.205765077349248</v>
      </c>
      <c r="AX790" s="16">
        <f t="shared" si="254"/>
        <v>47.899899374464056</v>
      </c>
      <c r="AY790" s="44">
        <f t="shared" si="272"/>
        <v>-1.2077862733032923E-3</v>
      </c>
      <c r="AZ790" s="49"/>
      <c r="BA790" s="12">
        <f t="shared" si="255"/>
        <v>-1.2123634830905243E-3</v>
      </c>
      <c r="BB790" s="9">
        <f t="shared" si="256"/>
        <v>66.524977921866991</v>
      </c>
      <c r="BC790" s="9">
        <f t="shared" si="273"/>
        <v>65.219112218981792</v>
      </c>
      <c r="BD790" s="9">
        <f t="shared" si="274"/>
        <v>67.830843624752191</v>
      </c>
      <c r="BE790" s="16">
        <f t="shared" si="257"/>
        <v>66.524977921866991</v>
      </c>
      <c r="BF790" s="44">
        <f t="shared" si="275"/>
        <v>-1.2077862733032923E-3</v>
      </c>
      <c r="BG790" s="49"/>
      <c r="BH790" s="12">
        <f t="shared" si="258"/>
        <v>-1.2123634830905243E-3</v>
      </c>
      <c r="BI790" s="9">
        <f t="shared" si="259"/>
        <v>67</v>
      </c>
      <c r="BJ790" s="9">
        <f t="shared" si="237"/>
        <v>65.6941342971148</v>
      </c>
      <c r="BK790" s="9"/>
      <c r="BL790" s="47">
        <f t="shared" si="264"/>
        <v>67</v>
      </c>
      <c r="BM790" s="44">
        <f t="shared" si="276"/>
        <v>-1.2077862733032923E-3</v>
      </c>
      <c r="BN790" s="11"/>
      <c r="BO790" s="9"/>
      <c r="BP790" s="11"/>
      <c r="BQ790" s="9"/>
      <c r="BR790" s="43"/>
      <c r="BS790" s="9"/>
      <c r="BT790" s="11"/>
    </row>
    <row r="791" spans="3:72" x14ac:dyDescent="0.2">
      <c r="C791" s="1">
        <v>80</v>
      </c>
      <c r="D791" s="1">
        <v>104.71</v>
      </c>
      <c r="E791" s="1">
        <v>-5103.8999999999996</v>
      </c>
      <c r="F791" s="2">
        <v>78</v>
      </c>
      <c r="G791" s="6">
        <v>3.3000000000000002E-2</v>
      </c>
      <c r="H791" s="2">
        <v>0.42199999999999999</v>
      </c>
      <c r="I791" s="2">
        <v>3500</v>
      </c>
      <c r="J791" s="3">
        <f t="shared" si="260"/>
        <v>58.333333333333336</v>
      </c>
      <c r="K791" s="3">
        <f t="shared" si="261"/>
        <v>366.52</v>
      </c>
      <c r="L791" s="1">
        <v>0.9</v>
      </c>
      <c r="M791" s="1">
        <v>0.76</v>
      </c>
      <c r="N791" s="1">
        <f t="shared" si="238"/>
        <v>0.68400000000000005</v>
      </c>
      <c r="O791" s="40">
        <f t="shared" si="239"/>
        <v>50.175438596491226</v>
      </c>
      <c r="P791" s="40">
        <f t="shared" si="262"/>
        <v>3808.3157894736842</v>
      </c>
      <c r="Q791" s="1">
        <v>11</v>
      </c>
      <c r="R791" s="1">
        <v>4</v>
      </c>
      <c r="S791" s="2">
        <v>2600</v>
      </c>
      <c r="T791" s="3">
        <f t="shared" si="240"/>
        <v>866.66666666666663</v>
      </c>
      <c r="U791" s="7">
        <v>0.20419999999999999</v>
      </c>
      <c r="V791" s="7">
        <f t="shared" si="263"/>
        <v>3.2749326455999997E-2</v>
      </c>
      <c r="W791" s="7">
        <f t="shared" si="241"/>
        <v>1.6693636134473333E-2</v>
      </c>
      <c r="X791" s="40">
        <f t="shared" si="242"/>
        <v>1081.2059482292843</v>
      </c>
      <c r="Y791" s="1">
        <v>0</v>
      </c>
      <c r="Z791" s="1">
        <v>78</v>
      </c>
      <c r="AA791" s="2">
        <v>67</v>
      </c>
      <c r="AB791" s="6">
        <f t="shared" si="243"/>
        <v>0.6511988748177826</v>
      </c>
      <c r="AC791" s="2">
        <v>347.36</v>
      </c>
      <c r="AD791" s="40">
        <f t="shared" si="244"/>
        <v>3367.0033670033663</v>
      </c>
      <c r="AE791" s="1">
        <f t="shared" si="245"/>
        <v>2.4950099800399199</v>
      </c>
      <c r="AF791" s="2">
        <f t="shared" si="246"/>
        <v>264</v>
      </c>
      <c r="AG791" s="9">
        <f t="shared" si="247"/>
        <v>658.68263473053889</v>
      </c>
      <c r="AH791" s="12">
        <f t="shared" si="248"/>
        <v>2.3259416967075582E-3</v>
      </c>
      <c r="AI791" s="12">
        <f t="shared" si="265"/>
        <v>137363.56773400959</v>
      </c>
      <c r="AJ791" s="42">
        <f t="shared" si="266"/>
        <v>-50.506286371495499</v>
      </c>
      <c r="AK791" s="11">
        <v>0</v>
      </c>
      <c r="AL791" s="9">
        <f t="shared" si="267"/>
        <v>-1080.9623988742221</v>
      </c>
      <c r="AM791" s="11">
        <f t="shared" si="249"/>
        <v>0</v>
      </c>
      <c r="AN791" s="9">
        <f t="shared" si="250"/>
        <v>49.205765077349255</v>
      </c>
      <c r="AO791" s="9"/>
      <c r="AP791" s="9">
        <f t="shared" si="268"/>
        <v>50.50671917187762</v>
      </c>
      <c r="AQ791" s="47">
        <f t="shared" si="269"/>
        <v>49.20085346899242</v>
      </c>
      <c r="AR791" s="15">
        <f t="shared" si="251"/>
        <v>0</v>
      </c>
      <c r="AS791" s="49"/>
      <c r="AT791" s="12">
        <f t="shared" si="252"/>
        <v>-1.2077862733032923E-3</v>
      </c>
      <c r="AU791" s="9">
        <f t="shared" si="253"/>
        <v>47.899899374464056</v>
      </c>
      <c r="AV791" s="9">
        <f t="shared" si="270"/>
        <v>46.598945279935691</v>
      </c>
      <c r="AW791" s="9">
        <f t="shared" si="271"/>
        <v>49.20085346899242</v>
      </c>
      <c r="AX791" s="16">
        <f t="shared" si="254"/>
        <v>47.899899374464056</v>
      </c>
      <c r="AY791" s="44">
        <f t="shared" si="272"/>
        <v>-1.2032435602661702E-3</v>
      </c>
      <c r="AZ791" s="49"/>
      <c r="BA791" s="12">
        <f t="shared" si="255"/>
        <v>-1.2077862733032923E-3</v>
      </c>
      <c r="BB791" s="9">
        <f t="shared" si="256"/>
        <v>66.524977921866991</v>
      </c>
      <c r="BC791" s="9">
        <f t="shared" si="273"/>
        <v>65.224023827338627</v>
      </c>
      <c r="BD791" s="9">
        <f t="shared" si="274"/>
        <v>67.825932016395356</v>
      </c>
      <c r="BE791" s="16">
        <f t="shared" si="257"/>
        <v>66.524977921866991</v>
      </c>
      <c r="BF791" s="44">
        <f t="shared" si="275"/>
        <v>-1.2032435602661702E-3</v>
      </c>
      <c r="BG791" s="49"/>
      <c r="BH791" s="12">
        <f t="shared" si="258"/>
        <v>-1.2077862733032923E-3</v>
      </c>
      <c r="BI791" s="9">
        <f t="shared" si="259"/>
        <v>67</v>
      </c>
      <c r="BJ791" s="9">
        <f t="shared" si="237"/>
        <v>65.699045905471635</v>
      </c>
      <c r="BK791" s="9"/>
      <c r="BL791" s="47">
        <f t="shared" si="264"/>
        <v>67</v>
      </c>
      <c r="BM791" s="44">
        <f t="shared" si="276"/>
        <v>-1.2032435602661702E-3</v>
      </c>
      <c r="BN791" s="11"/>
      <c r="BO791" s="9"/>
      <c r="BP791" s="11"/>
      <c r="BQ791" s="9"/>
      <c r="BR791" s="43"/>
      <c r="BS791" s="9"/>
      <c r="BT791" s="11"/>
    </row>
    <row r="792" spans="3:72" x14ac:dyDescent="0.2">
      <c r="C792" s="1">
        <v>80</v>
      </c>
      <c r="D792" s="1">
        <v>104.71</v>
      </c>
      <c r="E792" s="1">
        <v>-5103.8999999999996</v>
      </c>
      <c r="F792" s="2">
        <v>78</v>
      </c>
      <c r="G792" s="6">
        <v>3.3000000000000002E-2</v>
      </c>
      <c r="H792" s="2">
        <v>0.42199999999999999</v>
      </c>
      <c r="I792" s="2">
        <v>3500</v>
      </c>
      <c r="J792" s="3">
        <f t="shared" si="260"/>
        <v>58.333333333333336</v>
      </c>
      <c r="K792" s="3">
        <f t="shared" si="261"/>
        <v>366.52</v>
      </c>
      <c r="L792" s="1">
        <v>0.9</v>
      </c>
      <c r="M792" s="1">
        <v>0.76</v>
      </c>
      <c r="N792" s="1">
        <f t="shared" si="238"/>
        <v>0.68400000000000005</v>
      </c>
      <c r="O792" s="40">
        <f t="shared" si="239"/>
        <v>50.175438596491226</v>
      </c>
      <c r="P792" s="40">
        <f t="shared" si="262"/>
        <v>3808.3157894736842</v>
      </c>
      <c r="Q792" s="1">
        <v>11</v>
      </c>
      <c r="R792" s="1">
        <v>4</v>
      </c>
      <c r="S792" s="2">
        <v>2600</v>
      </c>
      <c r="T792" s="3">
        <f t="shared" si="240"/>
        <v>866.66666666666663</v>
      </c>
      <c r="U792" s="7">
        <v>0.20419999999999999</v>
      </c>
      <c r="V792" s="7">
        <f t="shared" si="263"/>
        <v>3.2749326455999997E-2</v>
      </c>
      <c r="W792" s="7">
        <f t="shared" si="241"/>
        <v>1.6693636134473333E-2</v>
      </c>
      <c r="X792" s="40">
        <f t="shared" si="242"/>
        <v>1081.2059482292843</v>
      </c>
      <c r="Y792" s="1">
        <v>0</v>
      </c>
      <c r="Z792" s="1">
        <v>78</v>
      </c>
      <c r="AA792" s="2">
        <v>67</v>
      </c>
      <c r="AB792" s="6">
        <f t="shared" si="243"/>
        <v>0.6511988748177826</v>
      </c>
      <c r="AC792" s="2">
        <v>347.36</v>
      </c>
      <c r="AD792" s="40">
        <f t="shared" si="244"/>
        <v>3367.0033670033663</v>
      </c>
      <c r="AE792" s="1">
        <f t="shared" si="245"/>
        <v>2.4950099800399199</v>
      </c>
      <c r="AF792" s="2">
        <f t="shared" si="246"/>
        <v>265</v>
      </c>
      <c r="AG792" s="9">
        <f t="shared" si="247"/>
        <v>661.17764471057876</v>
      </c>
      <c r="AH792" s="12">
        <f t="shared" si="248"/>
        <v>2.3171848964821324E-3</v>
      </c>
      <c r="AI792" s="12">
        <f t="shared" si="265"/>
        <v>137565.27763756504</v>
      </c>
      <c r="AJ792" s="42">
        <f t="shared" si="266"/>
        <v>-50.496503284993558</v>
      </c>
      <c r="AK792" s="11">
        <v>0</v>
      </c>
      <c r="AL792" s="9">
        <f t="shared" si="267"/>
        <v>-1080.9633157987737</v>
      </c>
      <c r="AM792" s="11">
        <f t="shared" si="249"/>
        <v>0</v>
      </c>
      <c r="AN792" s="9">
        <f t="shared" si="250"/>
        <v>49.20085346899242</v>
      </c>
      <c r="AO792" s="9"/>
      <c r="AP792" s="9">
        <f t="shared" si="268"/>
        <v>50.496932832661116</v>
      </c>
      <c r="AQ792" s="47">
        <f t="shared" si="269"/>
        <v>49.195978738132752</v>
      </c>
      <c r="AR792" s="15">
        <f t="shared" si="251"/>
        <v>0</v>
      </c>
      <c r="AS792" s="49"/>
      <c r="AT792" s="12">
        <f t="shared" si="252"/>
        <v>-1.2032435602661702E-3</v>
      </c>
      <c r="AU792" s="9">
        <f t="shared" si="253"/>
        <v>47.899899374464056</v>
      </c>
      <c r="AV792" s="9">
        <f t="shared" si="270"/>
        <v>46.60382001079536</v>
      </c>
      <c r="AW792" s="9">
        <f t="shared" si="271"/>
        <v>49.195978738132752</v>
      </c>
      <c r="AX792" s="16">
        <f t="shared" si="254"/>
        <v>47.899899374464056</v>
      </c>
      <c r="AY792" s="44">
        <f t="shared" si="272"/>
        <v>-1.1987349549744104E-3</v>
      </c>
      <c r="AZ792" s="49"/>
      <c r="BA792" s="12">
        <f t="shared" si="255"/>
        <v>-1.2032435602661702E-3</v>
      </c>
      <c r="BB792" s="9">
        <f t="shared" si="256"/>
        <v>66.524977921866991</v>
      </c>
      <c r="BC792" s="9">
        <f t="shared" si="273"/>
        <v>65.228898558198296</v>
      </c>
      <c r="BD792" s="9">
        <f t="shared" si="274"/>
        <v>67.821057285535687</v>
      </c>
      <c r="BE792" s="16">
        <f t="shared" si="257"/>
        <v>66.524977921866991</v>
      </c>
      <c r="BF792" s="44">
        <f t="shared" si="275"/>
        <v>-1.1987349549744104E-3</v>
      </c>
      <c r="BG792" s="49"/>
      <c r="BH792" s="12">
        <f t="shared" si="258"/>
        <v>-1.2032435602661702E-3</v>
      </c>
      <c r="BI792" s="9">
        <f t="shared" si="259"/>
        <v>67</v>
      </c>
      <c r="BJ792" s="9">
        <f t="shared" si="237"/>
        <v>65.703920636331304</v>
      </c>
      <c r="BK792" s="9"/>
      <c r="BL792" s="47">
        <f t="shared" si="264"/>
        <v>67</v>
      </c>
      <c r="BM792" s="44">
        <f t="shared" si="276"/>
        <v>-1.1987349549744104E-3</v>
      </c>
      <c r="BN792" s="11"/>
      <c r="BO792" s="9"/>
      <c r="BP792" s="11"/>
      <c r="BQ792" s="9"/>
      <c r="BR792" s="43"/>
      <c r="BS792" s="9"/>
      <c r="BT792" s="11"/>
    </row>
    <row r="793" spans="3:72" x14ac:dyDescent="0.2">
      <c r="C793" s="1">
        <v>80</v>
      </c>
      <c r="D793" s="1">
        <v>104.71</v>
      </c>
      <c r="E793" s="1">
        <v>-5103.8999999999996</v>
      </c>
      <c r="F793" s="2">
        <v>78</v>
      </c>
      <c r="G793" s="6">
        <v>3.3000000000000002E-2</v>
      </c>
      <c r="H793" s="2">
        <v>0.42199999999999999</v>
      </c>
      <c r="I793" s="2">
        <v>3500</v>
      </c>
      <c r="J793" s="3">
        <f t="shared" si="260"/>
        <v>58.333333333333336</v>
      </c>
      <c r="K793" s="3">
        <f t="shared" si="261"/>
        <v>366.52</v>
      </c>
      <c r="L793" s="1">
        <v>0.9</v>
      </c>
      <c r="M793" s="1">
        <v>0.76</v>
      </c>
      <c r="N793" s="1">
        <f t="shared" si="238"/>
        <v>0.68400000000000005</v>
      </c>
      <c r="O793" s="40">
        <f t="shared" si="239"/>
        <v>50.175438596491226</v>
      </c>
      <c r="P793" s="40">
        <f t="shared" si="262"/>
        <v>3808.3157894736842</v>
      </c>
      <c r="Q793" s="1">
        <v>11</v>
      </c>
      <c r="R793" s="1">
        <v>4</v>
      </c>
      <c r="S793" s="2">
        <v>2600</v>
      </c>
      <c r="T793" s="3">
        <f t="shared" si="240"/>
        <v>866.66666666666663</v>
      </c>
      <c r="U793" s="7">
        <v>0.20419999999999999</v>
      </c>
      <c r="V793" s="7">
        <f t="shared" si="263"/>
        <v>3.2749326455999997E-2</v>
      </c>
      <c r="W793" s="7">
        <f t="shared" si="241"/>
        <v>1.6693636134473333E-2</v>
      </c>
      <c r="X793" s="40">
        <f t="shared" si="242"/>
        <v>1081.2059482292843</v>
      </c>
      <c r="Y793" s="1">
        <v>0</v>
      </c>
      <c r="Z793" s="1">
        <v>78</v>
      </c>
      <c r="AA793" s="2">
        <v>67</v>
      </c>
      <c r="AB793" s="6">
        <f t="shared" si="243"/>
        <v>0.6511988748177826</v>
      </c>
      <c r="AC793" s="2">
        <v>347.36</v>
      </c>
      <c r="AD793" s="40">
        <f t="shared" si="244"/>
        <v>3367.0033670033663</v>
      </c>
      <c r="AE793" s="1">
        <f t="shared" si="245"/>
        <v>2.4950099800399199</v>
      </c>
      <c r="AF793" s="2">
        <f t="shared" si="246"/>
        <v>266</v>
      </c>
      <c r="AG793" s="9">
        <f t="shared" si="247"/>
        <v>663.67265469061874</v>
      </c>
      <c r="AH793" s="12">
        <f t="shared" si="248"/>
        <v>2.3084937848672814E-3</v>
      </c>
      <c r="AI793" s="12">
        <f t="shared" si="265"/>
        <v>137765.47612379934</v>
      </c>
      <c r="AJ793" s="42">
        <f t="shared" si="266"/>
        <v>-50.486793502666295</v>
      </c>
      <c r="AK793" s="11">
        <v>0</v>
      </c>
      <c r="AL793" s="9">
        <f t="shared" si="267"/>
        <v>-1080.9642258450708</v>
      </c>
      <c r="AM793" s="11">
        <f t="shared" si="249"/>
        <v>0</v>
      </c>
      <c r="AN793" s="9">
        <f t="shared" si="250"/>
        <v>49.195978738132752</v>
      </c>
      <c r="AO793" s="9"/>
      <c r="AP793" s="9">
        <f t="shared" si="268"/>
        <v>50.487219834150679</v>
      </c>
      <c r="AQ793" s="47">
        <f t="shared" si="269"/>
        <v>49.191140470481983</v>
      </c>
      <c r="AR793" s="15">
        <f t="shared" si="251"/>
        <v>0</v>
      </c>
      <c r="AS793" s="49"/>
      <c r="AT793" s="12">
        <f t="shared" si="252"/>
        <v>-1.1987349549744104E-3</v>
      </c>
      <c r="AU793" s="9">
        <f t="shared" si="253"/>
        <v>47.899899374464056</v>
      </c>
      <c r="AV793" s="9">
        <f t="shared" si="270"/>
        <v>46.608658278446129</v>
      </c>
      <c r="AW793" s="9">
        <f t="shared" si="271"/>
        <v>49.191140470481983</v>
      </c>
      <c r="AX793" s="16">
        <f t="shared" si="254"/>
        <v>47.899899374464056</v>
      </c>
      <c r="AY793" s="44">
        <f t="shared" si="272"/>
        <v>-1.1942600742556237E-3</v>
      </c>
      <c r="AZ793" s="49"/>
      <c r="BA793" s="12">
        <f t="shared" si="255"/>
        <v>-1.1987349549744104E-3</v>
      </c>
      <c r="BB793" s="9">
        <f t="shared" si="256"/>
        <v>66.524977921866991</v>
      </c>
      <c r="BC793" s="9">
        <f t="shared" si="273"/>
        <v>65.233736825849064</v>
      </c>
      <c r="BD793" s="9">
        <f t="shared" si="274"/>
        <v>67.816219017884919</v>
      </c>
      <c r="BE793" s="16">
        <f t="shared" si="257"/>
        <v>66.524977921866991</v>
      </c>
      <c r="BF793" s="44">
        <f t="shared" si="275"/>
        <v>-1.1942600742556237E-3</v>
      </c>
      <c r="BG793" s="49"/>
      <c r="BH793" s="12">
        <f t="shared" si="258"/>
        <v>-1.1987349549744104E-3</v>
      </c>
      <c r="BI793" s="9">
        <f t="shared" si="259"/>
        <v>67</v>
      </c>
      <c r="BJ793" s="9">
        <f t="shared" si="237"/>
        <v>65.708758903982073</v>
      </c>
      <c r="BK793" s="9"/>
      <c r="BL793" s="47">
        <f t="shared" si="264"/>
        <v>67</v>
      </c>
      <c r="BM793" s="44">
        <f t="shared" si="276"/>
        <v>-1.1942600742556237E-3</v>
      </c>
      <c r="BN793" s="11"/>
      <c r="BO793" s="9"/>
      <c r="BP793" s="11"/>
      <c r="BQ793" s="9"/>
      <c r="BR793" s="43"/>
      <c r="BS793" s="9"/>
      <c r="BT793" s="11"/>
    </row>
    <row r="794" spans="3:72" x14ac:dyDescent="0.2">
      <c r="C794" s="1">
        <v>80</v>
      </c>
      <c r="D794" s="1">
        <v>104.71</v>
      </c>
      <c r="E794" s="1">
        <v>-5103.8999999999996</v>
      </c>
      <c r="F794" s="2">
        <v>78</v>
      </c>
      <c r="G794" s="6">
        <v>3.3000000000000002E-2</v>
      </c>
      <c r="H794" s="2">
        <v>0.42199999999999999</v>
      </c>
      <c r="I794" s="2">
        <v>3500</v>
      </c>
      <c r="J794" s="3">
        <f t="shared" si="260"/>
        <v>58.333333333333336</v>
      </c>
      <c r="K794" s="3">
        <f t="shared" si="261"/>
        <v>366.52</v>
      </c>
      <c r="L794" s="1">
        <v>0.9</v>
      </c>
      <c r="M794" s="1">
        <v>0.76</v>
      </c>
      <c r="N794" s="1">
        <f t="shared" si="238"/>
        <v>0.68400000000000005</v>
      </c>
      <c r="O794" s="40">
        <f t="shared" si="239"/>
        <v>50.175438596491226</v>
      </c>
      <c r="P794" s="40">
        <f t="shared" si="262"/>
        <v>3808.3157894736842</v>
      </c>
      <c r="Q794" s="1">
        <v>11</v>
      </c>
      <c r="R794" s="1">
        <v>4</v>
      </c>
      <c r="S794" s="2">
        <v>2600</v>
      </c>
      <c r="T794" s="3">
        <f t="shared" si="240"/>
        <v>866.66666666666663</v>
      </c>
      <c r="U794" s="7">
        <v>0.20419999999999999</v>
      </c>
      <c r="V794" s="7">
        <f t="shared" si="263"/>
        <v>3.2749326455999997E-2</v>
      </c>
      <c r="W794" s="7">
        <f t="shared" si="241"/>
        <v>1.6693636134473333E-2</v>
      </c>
      <c r="X794" s="40">
        <f t="shared" si="242"/>
        <v>1081.2059482292843</v>
      </c>
      <c r="Y794" s="1">
        <v>0</v>
      </c>
      <c r="Z794" s="1">
        <v>78</v>
      </c>
      <c r="AA794" s="2">
        <v>67</v>
      </c>
      <c r="AB794" s="6">
        <f t="shared" si="243"/>
        <v>0.6511988748177826</v>
      </c>
      <c r="AC794" s="2">
        <v>347.36</v>
      </c>
      <c r="AD794" s="40">
        <f t="shared" si="244"/>
        <v>3367.0033670033663</v>
      </c>
      <c r="AE794" s="1">
        <f t="shared" si="245"/>
        <v>2.4950099800399199</v>
      </c>
      <c r="AF794" s="2">
        <f t="shared" si="246"/>
        <v>267</v>
      </c>
      <c r="AG794" s="9">
        <f t="shared" si="247"/>
        <v>666.16766467065861</v>
      </c>
      <c r="AH794" s="12">
        <f t="shared" si="248"/>
        <v>2.2998676254862038E-3</v>
      </c>
      <c r="AI794" s="12">
        <f t="shared" si="265"/>
        <v>137964.18013779819</v>
      </c>
      <c r="AJ794" s="42">
        <f t="shared" si="266"/>
        <v>-50.477156202670379</v>
      </c>
      <c r="AK794" s="11">
        <v>0</v>
      </c>
      <c r="AL794" s="9">
        <f t="shared" si="267"/>
        <v>-1080.9651290902198</v>
      </c>
      <c r="AM794" s="11">
        <f t="shared" si="249"/>
        <v>0</v>
      </c>
      <c r="AN794" s="9">
        <f t="shared" si="250"/>
        <v>49.191140470481983</v>
      </c>
      <c r="AO794" s="9"/>
      <c r="AP794" s="9">
        <f t="shared" si="268"/>
        <v>50.477579353957957</v>
      </c>
      <c r="AQ794" s="47">
        <f t="shared" si="269"/>
        <v>49.186338257940029</v>
      </c>
      <c r="AR794" s="15">
        <f t="shared" si="251"/>
        <v>0</v>
      </c>
      <c r="AS794" s="49"/>
      <c r="AT794" s="12">
        <f t="shared" si="252"/>
        <v>-1.1942600742556237E-3</v>
      </c>
      <c r="AU794" s="9">
        <f t="shared" si="253"/>
        <v>47.899899374464056</v>
      </c>
      <c r="AV794" s="9">
        <f t="shared" si="270"/>
        <v>46.613460490988082</v>
      </c>
      <c r="AW794" s="9">
        <f t="shared" si="271"/>
        <v>49.186338257940029</v>
      </c>
      <c r="AX794" s="16">
        <f t="shared" si="254"/>
        <v>47.899899374464056</v>
      </c>
      <c r="AY794" s="44">
        <f t="shared" si="272"/>
        <v>-1.1898185406608278E-3</v>
      </c>
      <c r="AZ794" s="49"/>
      <c r="BA794" s="12">
        <f t="shared" si="255"/>
        <v>-1.1942600742556237E-3</v>
      </c>
      <c r="BB794" s="9">
        <f t="shared" si="256"/>
        <v>66.524977921866991</v>
      </c>
      <c r="BC794" s="9">
        <f t="shared" si="273"/>
        <v>65.238539038391025</v>
      </c>
      <c r="BD794" s="9">
        <f t="shared" si="274"/>
        <v>67.811416805342958</v>
      </c>
      <c r="BE794" s="16">
        <f t="shared" si="257"/>
        <v>66.524977921866991</v>
      </c>
      <c r="BF794" s="44">
        <f t="shared" si="275"/>
        <v>-1.1898185406608213E-3</v>
      </c>
      <c r="BG794" s="49"/>
      <c r="BH794" s="12">
        <f t="shared" si="258"/>
        <v>-1.1942600742556237E-3</v>
      </c>
      <c r="BI794" s="9">
        <f t="shared" si="259"/>
        <v>67</v>
      </c>
      <c r="BJ794" s="9">
        <f t="shared" si="237"/>
        <v>65.713561116524033</v>
      </c>
      <c r="BK794" s="9"/>
      <c r="BL794" s="47">
        <f t="shared" si="264"/>
        <v>67</v>
      </c>
      <c r="BM794" s="44">
        <f t="shared" si="276"/>
        <v>-1.1898185406608213E-3</v>
      </c>
      <c r="BN794" s="11"/>
      <c r="BO794" s="9"/>
      <c r="BP794" s="11"/>
      <c r="BQ794" s="9"/>
      <c r="BR794" s="43"/>
      <c r="BS794" s="9"/>
      <c r="BT794" s="11"/>
    </row>
    <row r="795" spans="3:72" x14ac:dyDescent="0.2">
      <c r="C795" s="1">
        <v>80</v>
      </c>
      <c r="D795" s="1">
        <v>104.71</v>
      </c>
      <c r="E795" s="1">
        <v>-5103.8999999999996</v>
      </c>
      <c r="F795" s="2">
        <v>78</v>
      </c>
      <c r="G795" s="6">
        <v>3.3000000000000002E-2</v>
      </c>
      <c r="H795" s="2">
        <v>0.42199999999999999</v>
      </c>
      <c r="I795" s="2">
        <v>3500</v>
      </c>
      <c r="J795" s="3">
        <f t="shared" si="260"/>
        <v>58.333333333333336</v>
      </c>
      <c r="K795" s="3">
        <f t="shared" si="261"/>
        <v>366.52</v>
      </c>
      <c r="L795" s="1">
        <v>0.9</v>
      </c>
      <c r="M795" s="1">
        <v>0.76</v>
      </c>
      <c r="N795" s="1">
        <f t="shared" si="238"/>
        <v>0.68400000000000005</v>
      </c>
      <c r="O795" s="40">
        <f t="shared" si="239"/>
        <v>50.175438596491226</v>
      </c>
      <c r="P795" s="40">
        <f t="shared" si="262"/>
        <v>3808.3157894736842</v>
      </c>
      <c r="Q795" s="1">
        <v>11</v>
      </c>
      <c r="R795" s="1">
        <v>4</v>
      </c>
      <c r="S795" s="2">
        <v>2600</v>
      </c>
      <c r="T795" s="3">
        <f t="shared" si="240"/>
        <v>866.66666666666663</v>
      </c>
      <c r="U795" s="7">
        <v>0.20419999999999999</v>
      </c>
      <c r="V795" s="7">
        <f t="shared" si="263"/>
        <v>3.2749326455999997E-2</v>
      </c>
      <c r="W795" s="7">
        <f t="shared" si="241"/>
        <v>1.6693636134473333E-2</v>
      </c>
      <c r="X795" s="40">
        <f t="shared" si="242"/>
        <v>1081.2059482292843</v>
      </c>
      <c r="Y795" s="1">
        <v>0</v>
      </c>
      <c r="Z795" s="1">
        <v>78</v>
      </c>
      <c r="AA795" s="2">
        <v>67</v>
      </c>
      <c r="AB795" s="6">
        <f t="shared" si="243"/>
        <v>0.6511988748177826</v>
      </c>
      <c r="AC795" s="2">
        <v>347.36</v>
      </c>
      <c r="AD795" s="40">
        <f t="shared" si="244"/>
        <v>3367.0033670033663</v>
      </c>
      <c r="AE795" s="1">
        <f t="shared" si="245"/>
        <v>2.4950099800399199</v>
      </c>
      <c r="AF795" s="2">
        <f t="shared" si="246"/>
        <v>268</v>
      </c>
      <c r="AG795" s="9">
        <f t="shared" si="247"/>
        <v>668.66267465069859</v>
      </c>
      <c r="AH795" s="12">
        <f t="shared" si="248"/>
        <v>2.2913056929276102E-3</v>
      </c>
      <c r="AI795" s="12">
        <f t="shared" si="265"/>
        <v>138161.40637205297</v>
      </c>
      <c r="AJ795" s="42">
        <f t="shared" si="266"/>
        <v>-50.467590575413453</v>
      </c>
      <c r="AK795" s="11">
        <v>0</v>
      </c>
      <c r="AL795" s="9">
        <f t="shared" si="267"/>
        <v>-1080.9660256101779</v>
      </c>
      <c r="AM795" s="11">
        <f t="shared" si="249"/>
        <v>0</v>
      </c>
      <c r="AN795" s="9">
        <f t="shared" si="250"/>
        <v>49.186338257940029</v>
      </c>
      <c r="AO795" s="9"/>
      <c r="AP795" s="9">
        <f t="shared" si="268"/>
        <v>50.468010581955731</v>
      </c>
      <c r="AQ795" s="47">
        <f t="shared" si="269"/>
        <v>49.181571698479758</v>
      </c>
      <c r="AR795" s="15">
        <f t="shared" si="251"/>
        <v>0</v>
      </c>
      <c r="AS795" s="49"/>
      <c r="AT795" s="12">
        <f t="shared" si="252"/>
        <v>-1.1898185406608278E-3</v>
      </c>
      <c r="AU795" s="9">
        <f t="shared" si="253"/>
        <v>47.899899374464056</v>
      </c>
      <c r="AV795" s="9">
        <f t="shared" si="270"/>
        <v>46.618227050448354</v>
      </c>
      <c r="AW795" s="9">
        <f t="shared" si="271"/>
        <v>49.18157169847975</v>
      </c>
      <c r="AX795" s="16">
        <f t="shared" si="254"/>
        <v>47.899899374464056</v>
      </c>
      <c r="AY795" s="44">
        <f t="shared" si="272"/>
        <v>-1.1854099823578716E-3</v>
      </c>
      <c r="AZ795" s="49"/>
      <c r="BA795" s="12">
        <f t="shared" si="255"/>
        <v>-1.1898185406608213E-3</v>
      </c>
      <c r="BB795" s="9">
        <f t="shared" si="256"/>
        <v>66.524977921866991</v>
      </c>
      <c r="BC795" s="9">
        <f t="shared" si="273"/>
        <v>65.24330559785129</v>
      </c>
      <c r="BD795" s="9">
        <f t="shared" si="274"/>
        <v>67.806650245882693</v>
      </c>
      <c r="BE795" s="16">
        <f t="shared" si="257"/>
        <v>66.524977921866991</v>
      </c>
      <c r="BF795" s="44">
        <f t="shared" si="275"/>
        <v>-1.1854099823578716E-3</v>
      </c>
      <c r="BG795" s="49"/>
      <c r="BH795" s="12">
        <f t="shared" si="258"/>
        <v>-1.1898185406608213E-3</v>
      </c>
      <c r="BI795" s="9">
        <f t="shared" si="259"/>
        <v>67</v>
      </c>
      <c r="BJ795" s="9">
        <f t="shared" si="237"/>
        <v>65.718327675984298</v>
      </c>
      <c r="BK795" s="9"/>
      <c r="BL795" s="47">
        <f t="shared" si="264"/>
        <v>67</v>
      </c>
      <c r="BM795" s="44">
        <f t="shared" si="276"/>
        <v>-1.1854099823578716E-3</v>
      </c>
      <c r="BN795" s="11"/>
      <c r="BO795" s="9"/>
      <c r="BP795" s="11"/>
      <c r="BQ795" s="9"/>
      <c r="BR795" s="43"/>
      <c r="BS795" s="9"/>
      <c r="BT795" s="11"/>
    </row>
    <row r="796" spans="3:72" x14ac:dyDescent="0.2">
      <c r="C796" s="1">
        <v>80</v>
      </c>
      <c r="D796" s="1">
        <v>104.71</v>
      </c>
      <c r="E796" s="1">
        <v>-5103.8999999999996</v>
      </c>
      <c r="F796" s="2">
        <v>78</v>
      </c>
      <c r="G796" s="6">
        <v>3.3000000000000002E-2</v>
      </c>
      <c r="H796" s="2">
        <v>0.42199999999999999</v>
      </c>
      <c r="I796" s="2">
        <v>3500</v>
      </c>
      <c r="J796" s="3">
        <f t="shared" si="260"/>
        <v>58.333333333333336</v>
      </c>
      <c r="K796" s="3">
        <f t="shared" si="261"/>
        <v>366.52</v>
      </c>
      <c r="L796" s="1">
        <v>0.9</v>
      </c>
      <c r="M796" s="1">
        <v>0.76</v>
      </c>
      <c r="N796" s="1">
        <f t="shared" si="238"/>
        <v>0.68400000000000005</v>
      </c>
      <c r="O796" s="40">
        <f t="shared" si="239"/>
        <v>50.175438596491226</v>
      </c>
      <c r="P796" s="40">
        <f t="shared" si="262"/>
        <v>3808.3157894736842</v>
      </c>
      <c r="Q796" s="1">
        <v>11</v>
      </c>
      <c r="R796" s="1">
        <v>4</v>
      </c>
      <c r="S796" s="2">
        <v>2600</v>
      </c>
      <c r="T796" s="3">
        <f t="shared" si="240"/>
        <v>866.66666666666663</v>
      </c>
      <c r="U796" s="7">
        <v>0.20419999999999999</v>
      </c>
      <c r="V796" s="7">
        <f t="shared" si="263"/>
        <v>3.2749326455999997E-2</v>
      </c>
      <c r="W796" s="7">
        <f t="shared" si="241"/>
        <v>1.6693636134473333E-2</v>
      </c>
      <c r="X796" s="40">
        <f t="shared" si="242"/>
        <v>1081.2059482292843</v>
      </c>
      <c r="Y796" s="1">
        <v>0</v>
      </c>
      <c r="Z796" s="1">
        <v>78</v>
      </c>
      <c r="AA796" s="2">
        <v>67</v>
      </c>
      <c r="AB796" s="6">
        <f t="shared" si="243"/>
        <v>0.6511988748177826</v>
      </c>
      <c r="AC796" s="2">
        <v>347.36</v>
      </c>
      <c r="AD796" s="40">
        <f t="shared" si="244"/>
        <v>3367.0033670033663</v>
      </c>
      <c r="AE796" s="1">
        <f t="shared" si="245"/>
        <v>2.4950099800399199</v>
      </c>
      <c r="AF796" s="2">
        <f t="shared" si="246"/>
        <v>269</v>
      </c>
      <c r="AG796" s="9">
        <f t="shared" si="247"/>
        <v>671.15768463073846</v>
      </c>
      <c r="AH796" s="12">
        <f t="shared" si="248"/>
        <v>2.2828072725423758E-3</v>
      </c>
      <c r="AI796" s="12">
        <f t="shared" si="265"/>
        <v>138357.17127115536</v>
      </c>
      <c r="AJ796" s="42">
        <f t="shared" si="266"/>
        <v>-50.458095823326609</v>
      </c>
      <c r="AK796" s="11">
        <v>0</v>
      </c>
      <c r="AL796" s="9">
        <f t="shared" si="267"/>
        <v>-1080.9669154797764</v>
      </c>
      <c r="AM796" s="11">
        <f t="shared" si="249"/>
        <v>0</v>
      </c>
      <c r="AN796" s="9">
        <f t="shared" si="250"/>
        <v>49.181571698479758</v>
      </c>
      <c r="AO796" s="9"/>
      <c r="AP796" s="9">
        <f t="shared" si="268"/>
        <v>50.458512720050095</v>
      </c>
      <c r="AQ796" s="47">
        <f t="shared" si="269"/>
        <v>49.176840396034393</v>
      </c>
      <c r="AR796" s="15">
        <f t="shared" si="251"/>
        <v>0</v>
      </c>
      <c r="AS796" s="49"/>
      <c r="AT796" s="12">
        <f t="shared" si="252"/>
        <v>-1.1854099823578716E-3</v>
      </c>
      <c r="AU796" s="9">
        <f t="shared" si="253"/>
        <v>47.899899374464056</v>
      </c>
      <c r="AV796" s="9">
        <f t="shared" si="270"/>
        <v>46.622958352893718</v>
      </c>
      <c r="AW796" s="9">
        <f t="shared" si="271"/>
        <v>49.176840396034393</v>
      </c>
      <c r="AX796" s="16">
        <f t="shared" si="254"/>
        <v>47.899899374464056</v>
      </c>
      <c r="AY796" s="44">
        <f t="shared" si="272"/>
        <v>-1.1810340330272997E-3</v>
      </c>
      <c r="AZ796" s="49"/>
      <c r="BA796" s="12">
        <f t="shared" si="255"/>
        <v>-1.1854099823578716E-3</v>
      </c>
      <c r="BB796" s="9">
        <f t="shared" si="256"/>
        <v>66.524977921866991</v>
      </c>
      <c r="BC796" s="9">
        <f t="shared" si="273"/>
        <v>65.248036900296654</v>
      </c>
      <c r="BD796" s="9">
        <f t="shared" si="274"/>
        <v>67.801918943437329</v>
      </c>
      <c r="BE796" s="16">
        <f t="shared" si="257"/>
        <v>66.524977921866991</v>
      </c>
      <c r="BF796" s="44">
        <f t="shared" si="275"/>
        <v>-1.1810340330272997E-3</v>
      </c>
      <c r="BG796" s="49"/>
      <c r="BH796" s="12">
        <f t="shared" si="258"/>
        <v>-1.1854099823578716E-3</v>
      </c>
      <c r="BI796" s="9">
        <f t="shared" si="259"/>
        <v>67</v>
      </c>
      <c r="BJ796" s="9">
        <f t="shared" si="237"/>
        <v>65.723058978429663</v>
      </c>
      <c r="BK796" s="9"/>
      <c r="BL796" s="47">
        <f t="shared" si="264"/>
        <v>67</v>
      </c>
      <c r="BM796" s="44">
        <f t="shared" si="276"/>
        <v>-1.1810340330272997E-3</v>
      </c>
      <c r="BN796" s="11"/>
      <c r="BO796" s="9"/>
      <c r="BP796" s="11"/>
      <c r="BQ796" s="9"/>
      <c r="BR796" s="43"/>
      <c r="BS796" s="9"/>
      <c r="BT796" s="11"/>
    </row>
    <row r="797" spans="3:72" x14ac:dyDescent="0.2">
      <c r="C797" s="1">
        <v>80</v>
      </c>
      <c r="D797" s="1">
        <v>104.71</v>
      </c>
      <c r="E797" s="1">
        <v>-5103.8999999999996</v>
      </c>
      <c r="F797" s="2">
        <v>78</v>
      </c>
      <c r="G797" s="6">
        <v>3.3000000000000002E-2</v>
      </c>
      <c r="H797" s="2">
        <v>0.42199999999999999</v>
      </c>
      <c r="I797" s="2">
        <v>3500</v>
      </c>
      <c r="J797" s="3">
        <f t="shared" si="260"/>
        <v>58.333333333333336</v>
      </c>
      <c r="K797" s="3">
        <f t="shared" si="261"/>
        <v>366.52</v>
      </c>
      <c r="L797" s="1">
        <v>0.9</v>
      </c>
      <c r="M797" s="1">
        <v>0.76</v>
      </c>
      <c r="N797" s="1">
        <f t="shared" si="238"/>
        <v>0.68400000000000005</v>
      </c>
      <c r="O797" s="40">
        <f t="shared" si="239"/>
        <v>50.175438596491226</v>
      </c>
      <c r="P797" s="40">
        <f t="shared" si="262"/>
        <v>3808.3157894736842</v>
      </c>
      <c r="Q797" s="1">
        <v>11</v>
      </c>
      <c r="R797" s="1">
        <v>4</v>
      </c>
      <c r="S797" s="2">
        <v>2600</v>
      </c>
      <c r="T797" s="3">
        <f t="shared" si="240"/>
        <v>866.66666666666663</v>
      </c>
      <c r="U797" s="7">
        <v>0.20419999999999999</v>
      </c>
      <c r="V797" s="7">
        <f t="shared" si="263"/>
        <v>3.2749326455999997E-2</v>
      </c>
      <c r="W797" s="7">
        <f t="shared" si="241"/>
        <v>1.6693636134473333E-2</v>
      </c>
      <c r="X797" s="40">
        <f t="shared" si="242"/>
        <v>1081.2059482292843</v>
      </c>
      <c r="Y797" s="1">
        <v>0</v>
      </c>
      <c r="Z797" s="1">
        <v>78</v>
      </c>
      <c r="AA797" s="2">
        <v>67</v>
      </c>
      <c r="AB797" s="6">
        <f t="shared" si="243"/>
        <v>0.6511988748177826</v>
      </c>
      <c r="AC797" s="2">
        <v>347.36</v>
      </c>
      <c r="AD797" s="40">
        <f t="shared" si="244"/>
        <v>3367.0033670033663</v>
      </c>
      <c r="AE797" s="1">
        <f t="shared" si="245"/>
        <v>2.4950099800399199</v>
      </c>
      <c r="AF797" s="2">
        <f t="shared" si="246"/>
        <v>270</v>
      </c>
      <c r="AG797" s="9">
        <f t="shared" si="247"/>
        <v>673.65269461077833</v>
      </c>
      <c r="AH797" s="12">
        <f t="shared" si="248"/>
        <v>2.2743716602446873E-3</v>
      </c>
      <c r="AI797" s="12">
        <f t="shared" si="265"/>
        <v>138551.4910363846</v>
      </c>
      <c r="AJ797" s="42">
        <f t="shared" si="266"/>
        <v>-50.44867116064178</v>
      </c>
      <c r="AK797" s="11">
        <v>0</v>
      </c>
      <c r="AL797" s="9">
        <f t="shared" si="267"/>
        <v>-1080.96779877274</v>
      </c>
      <c r="AM797" s="11">
        <f t="shared" si="249"/>
        <v>0</v>
      </c>
      <c r="AN797" s="9">
        <f t="shared" si="250"/>
        <v>49.176840396034393</v>
      </c>
      <c r="AO797" s="9"/>
      <c r="AP797" s="9">
        <f t="shared" si="268"/>
        <v>50.449084981957697</v>
      </c>
      <c r="AQ797" s="47">
        <f t="shared" si="269"/>
        <v>49.172143960387359</v>
      </c>
      <c r="AR797" s="15">
        <f t="shared" si="251"/>
        <v>0</v>
      </c>
      <c r="AS797" s="49"/>
      <c r="AT797" s="12">
        <f t="shared" si="252"/>
        <v>-1.1810340330272997E-3</v>
      </c>
      <c r="AU797" s="9">
        <f t="shared" si="253"/>
        <v>47.899899374464056</v>
      </c>
      <c r="AV797" s="9">
        <f t="shared" si="270"/>
        <v>46.627654788540752</v>
      </c>
      <c r="AW797" s="9">
        <f t="shared" si="271"/>
        <v>49.172143960387359</v>
      </c>
      <c r="AX797" s="16">
        <f t="shared" si="254"/>
        <v>47.899899374464056</v>
      </c>
      <c r="AY797" s="44">
        <f t="shared" si="272"/>
        <v>-1.1766903317604637E-3</v>
      </c>
      <c r="AZ797" s="49"/>
      <c r="BA797" s="12">
        <f t="shared" si="255"/>
        <v>-1.1810340330272997E-3</v>
      </c>
      <c r="BB797" s="9">
        <f t="shared" si="256"/>
        <v>66.524977921866991</v>
      </c>
      <c r="BC797" s="9">
        <f t="shared" si="273"/>
        <v>65.252733335943688</v>
      </c>
      <c r="BD797" s="9">
        <f t="shared" si="274"/>
        <v>67.797222507790295</v>
      </c>
      <c r="BE797" s="16">
        <f t="shared" si="257"/>
        <v>66.524977921866991</v>
      </c>
      <c r="BF797" s="44">
        <f t="shared" si="275"/>
        <v>-1.1766903317604637E-3</v>
      </c>
      <c r="BG797" s="49"/>
      <c r="BH797" s="12">
        <f t="shared" si="258"/>
        <v>-1.1810340330272997E-3</v>
      </c>
      <c r="BI797" s="9">
        <f t="shared" si="259"/>
        <v>67</v>
      </c>
      <c r="BJ797" s="9">
        <f t="shared" si="237"/>
        <v>65.727755414076697</v>
      </c>
      <c r="BK797" s="9"/>
      <c r="BL797" s="47">
        <f t="shared" si="264"/>
        <v>67</v>
      </c>
      <c r="BM797" s="44">
        <f t="shared" si="276"/>
        <v>-1.1766903317604637E-3</v>
      </c>
      <c r="BN797" s="11"/>
      <c r="BO797" s="9"/>
      <c r="BP797" s="11"/>
      <c r="BQ797" s="9"/>
      <c r="BR797" s="43"/>
      <c r="BS797" s="9"/>
      <c r="BT797" s="11"/>
    </row>
    <row r="798" spans="3:72" x14ac:dyDescent="0.2">
      <c r="C798" s="1">
        <v>80</v>
      </c>
      <c r="D798" s="1">
        <v>104.71</v>
      </c>
      <c r="E798" s="1">
        <v>-5103.8999999999996</v>
      </c>
      <c r="F798" s="2">
        <v>78</v>
      </c>
      <c r="G798" s="6">
        <v>3.3000000000000002E-2</v>
      </c>
      <c r="H798" s="2">
        <v>0.42199999999999999</v>
      </c>
      <c r="I798" s="2">
        <v>3500</v>
      </c>
      <c r="J798" s="3">
        <f t="shared" si="260"/>
        <v>58.333333333333336</v>
      </c>
      <c r="K798" s="3">
        <f t="shared" si="261"/>
        <v>366.52</v>
      </c>
      <c r="L798" s="1">
        <v>0.9</v>
      </c>
      <c r="M798" s="1">
        <v>0.76</v>
      </c>
      <c r="N798" s="1">
        <f t="shared" si="238"/>
        <v>0.68400000000000005</v>
      </c>
      <c r="O798" s="40">
        <f t="shared" si="239"/>
        <v>50.175438596491226</v>
      </c>
      <c r="P798" s="40">
        <f t="shared" si="262"/>
        <v>3808.3157894736842</v>
      </c>
      <c r="Q798" s="1">
        <v>11</v>
      </c>
      <c r="R798" s="1">
        <v>4</v>
      </c>
      <c r="S798" s="2">
        <v>2600</v>
      </c>
      <c r="T798" s="3">
        <f t="shared" si="240"/>
        <v>866.66666666666663</v>
      </c>
      <c r="U798" s="7">
        <v>0.20419999999999999</v>
      </c>
      <c r="V798" s="7">
        <f t="shared" si="263"/>
        <v>3.2749326455999997E-2</v>
      </c>
      <c r="W798" s="7">
        <f t="shared" si="241"/>
        <v>1.6693636134473333E-2</v>
      </c>
      <c r="X798" s="40">
        <f t="shared" si="242"/>
        <v>1081.2059482292843</v>
      </c>
      <c r="Y798" s="1">
        <v>0</v>
      </c>
      <c r="Z798" s="1">
        <v>78</v>
      </c>
      <c r="AA798" s="2">
        <v>67</v>
      </c>
      <c r="AB798" s="6">
        <f t="shared" si="243"/>
        <v>0.6511988748177826</v>
      </c>
      <c r="AC798" s="2">
        <v>347.36</v>
      </c>
      <c r="AD798" s="40">
        <f t="shared" si="244"/>
        <v>3367.0033670033663</v>
      </c>
      <c r="AE798" s="1">
        <f t="shared" si="245"/>
        <v>2.4950099800399199</v>
      </c>
      <c r="AF798" s="2">
        <f t="shared" si="246"/>
        <v>271</v>
      </c>
      <c r="AG798" s="9">
        <f t="shared" si="247"/>
        <v>676.14770459081831</v>
      </c>
      <c r="AH798" s="12">
        <f t="shared" si="248"/>
        <v>2.2659981623175942E-3</v>
      </c>
      <c r="AI798" s="12">
        <f t="shared" si="265"/>
        <v>138744.38163019449</v>
      </c>
      <c r="AJ798" s="42">
        <f t="shared" si="266"/>
        <v>-50.439315813174183</v>
      </c>
      <c r="AK798" s="11">
        <v>0</v>
      </c>
      <c r="AL798" s="9">
        <f t="shared" si="267"/>
        <v>-1080.9686755617081</v>
      </c>
      <c r="AM798" s="11">
        <f t="shared" si="249"/>
        <v>0</v>
      </c>
      <c r="AN798" s="9">
        <f t="shared" si="250"/>
        <v>49.172143960387359</v>
      </c>
      <c r="AO798" s="9"/>
      <c r="AP798" s="9">
        <f t="shared" si="268"/>
        <v>50.43972659298791</v>
      </c>
      <c r="AQ798" s="47">
        <f t="shared" si="269"/>
        <v>49.167482007064606</v>
      </c>
      <c r="AR798" s="15">
        <f t="shared" si="251"/>
        <v>0</v>
      </c>
      <c r="AS798" s="49"/>
      <c r="AT798" s="12">
        <f t="shared" si="252"/>
        <v>-1.1766903317604637E-3</v>
      </c>
      <c r="AU798" s="9">
        <f t="shared" si="253"/>
        <v>47.899899374464056</v>
      </c>
      <c r="AV798" s="9">
        <f t="shared" si="270"/>
        <v>46.632316741863505</v>
      </c>
      <c r="AW798" s="9">
        <f t="shared" si="271"/>
        <v>49.167482007064606</v>
      </c>
      <c r="AX798" s="16">
        <f t="shared" si="254"/>
        <v>47.899899374464056</v>
      </c>
      <c r="AY798" s="44">
        <f t="shared" si="272"/>
        <v>-1.1723785229599407E-3</v>
      </c>
      <c r="AZ798" s="49"/>
      <c r="BA798" s="12">
        <f t="shared" si="255"/>
        <v>-1.1766903317604637E-3</v>
      </c>
      <c r="BB798" s="9">
        <f t="shared" si="256"/>
        <v>66.524977921866991</v>
      </c>
      <c r="BC798" s="9">
        <f t="shared" si="273"/>
        <v>65.257395289266441</v>
      </c>
      <c r="BD798" s="9">
        <f t="shared" si="274"/>
        <v>67.792560554467542</v>
      </c>
      <c r="BE798" s="16">
        <f t="shared" si="257"/>
        <v>66.524977921866991</v>
      </c>
      <c r="BF798" s="44">
        <f t="shared" si="275"/>
        <v>-1.1723785229599407E-3</v>
      </c>
      <c r="BG798" s="49"/>
      <c r="BH798" s="12">
        <f t="shared" si="258"/>
        <v>-1.1766903317604637E-3</v>
      </c>
      <c r="BI798" s="9">
        <f t="shared" si="259"/>
        <v>67</v>
      </c>
      <c r="BJ798" s="9">
        <f t="shared" si="237"/>
        <v>65.732417367399449</v>
      </c>
      <c r="BK798" s="9"/>
      <c r="BL798" s="47">
        <f t="shared" si="264"/>
        <v>67</v>
      </c>
      <c r="BM798" s="44">
        <f t="shared" si="276"/>
        <v>-1.1723785229599407E-3</v>
      </c>
      <c r="BN798" s="11"/>
      <c r="BO798" s="9"/>
      <c r="BP798" s="11"/>
      <c r="BQ798" s="9"/>
      <c r="BR798" s="43"/>
      <c r="BS798" s="9"/>
      <c r="BT798" s="11"/>
    </row>
    <row r="799" spans="3:72" x14ac:dyDescent="0.2">
      <c r="C799" s="1">
        <v>80</v>
      </c>
      <c r="D799" s="1">
        <v>104.71</v>
      </c>
      <c r="E799" s="1">
        <v>-5103.8999999999996</v>
      </c>
      <c r="F799" s="2">
        <v>78</v>
      </c>
      <c r="G799" s="6">
        <v>3.3000000000000002E-2</v>
      </c>
      <c r="H799" s="2">
        <v>0.42199999999999999</v>
      </c>
      <c r="I799" s="2">
        <v>3500</v>
      </c>
      <c r="J799" s="3">
        <f t="shared" si="260"/>
        <v>58.333333333333336</v>
      </c>
      <c r="K799" s="3">
        <f t="shared" si="261"/>
        <v>366.52</v>
      </c>
      <c r="L799" s="1">
        <v>0.9</v>
      </c>
      <c r="M799" s="1">
        <v>0.76</v>
      </c>
      <c r="N799" s="1">
        <f t="shared" si="238"/>
        <v>0.68400000000000005</v>
      </c>
      <c r="O799" s="40">
        <f t="shared" si="239"/>
        <v>50.175438596491226</v>
      </c>
      <c r="P799" s="40">
        <f t="shared" si="262"/>
        <v>3808.3157894736842</v>
      </c>
      <c r="Q799" s="1">
        <v>11</v>
      </c>
      <c r="R799" s="1">
        <v>4</v>
      </c>
      <c r="S799" s="2">
        <v>2600</v>
      </c>
      <c r="T799" s="3">
        <f t="shared" si="240"/>
        <v>866.66666666666663</v>
      </c>
      <c r="U799" s="7">
        <v>0.20419999999999999</v>
      </c>
      <c r="V799" s="7">
        <f t="shared" si="263"/>
        <v>3.2749326455999997E-2</v>
      </c>
      <c r="W799" s="7">
        <f t="shared" si="241"/>
        <v>1.6693636134473333E-2</v>
      </c>
      <c r="X799" s="40">
        <f t="shared" si="242"/>
        <v>1081.2059482292843</v>
      </c>
      <c r="Y799" s="1">
        <v>0</v>
      </c>
      <c r="Z799" s="1">
        <v>78</v>
      </c>
      <c r="AA799" s="2">
        <v>67</v>
      </c>
      <c r="AB799" s="6">
        <f t="shared" si="243"/>
        <v>0.6511988748177826</v>
      </c>
      <c r="AC799" s="2">
        <v>347.36</v>
      </c>
      <c r="AD799" s="40">
        <f t="shared" si="244"/>
        <v>3367.0033670033663</v>
      </c>
      <c r="AE799" s="1">
        <f t="shared" si="245"/>
        <v>2.4950099800399199</v>
      </c>
      <c r="AF799" s="2">
        <f t="shared" si="246"/>
        <v>272</v>
      </c>
      <c r="AG799" s="9">
        <f t="shared" si="247"/>
        <v>678.64271457085817</v>
      </c>
      <c r="AH799" s="12">
        <f t="shared" si="248"/>
        <v>2.2576860952228345E-3</v>
      </c>
      <c r="AI799" s="12">
        <f t="shared" si="265"/>
        <v>138935.85878060001</v>
      </c>
      <c r="AJ799" s="42">
        <f t="shared" si="266"/>
        <v>-50.430029018109444</v>
      </c>
      <c r="AK799" s="11">
        <v>0</v>
      </c>
      <c r="AL799" s="9">
        <f t="shared" si="267"/>
        <v>-1080.9695459182535</v>
      </c>
      <c r="AM799" s="11">
        <f t="shared" si="249"/>
        <v>0</v>
      </c>
      <c r="AN799" s="9">
        <f t="shared" si="250"/>
        <v>49.167482007064606</v>
      </c>
      <c r="AO799" s="9"/>
      <c r="AP799" s="9">
        <f t="shared" si="268"/>
        <v>50.430436789829812</v>
      </c>
      <c r="AQ799" s="47">
        <f t="shared" si="269"/>
        <v>49.162854157229262</v>
      </c>
      <c r="AR799" s="15">
        <f t="shared" si="251"/>
        <v>0</v>
      </c>
      <c r="AS799" s="49"/>
      <c r="AT799" s="12">
        <f t="shared" si="252"/>
        <v>-1.1723785229599407E-3</v>
      </c>
      <c r="AU799" s="9">
        <f t="shared" si="253"/>
        <v>47.899899374464056</v>
      </c>
      <c r="AV799" s="9">
        <f t="shared" si="270"/>
        <v>46.63694459169885</v>
      </c>
      <c r="AW799" s="9">
        <f t="shared" si="271"/>
        <v>49.162854157229262</v>
      </c>
      <c r="AX799" s="16">
        <f t="shared" si="254"/>
        <v>47.899899374464056</v>
      </c>
      <c r="AY799" s="44">
        <f t="shared" si="272"/>
        <v>-1.1680982562420933E-3</v>
      </c>
      <c r="AZ799" s="49"/>
      <c r="BA799" s="12">
        <f t="shared" si="255"/>
        <v>-1.1723785229599407E-3</v>
      </c>
      <c r="BB799" s="9">
        <f t="shared" si="256"/>
        <v>66.524977921866991</v>
      </c>
      <c r="BC799" s="9">
        <f t="shared" si="273"/>
        <v>65.262023139101785</v>
      </c>
      <c r="BD799" s="9">
        <f t="shared" si="274"/>
        <v>67.787932704632198</v>
      </c>
      <c r="BE799" s="16">
        <f t="shared" si="257"/>
        <v>66.524977921866991</v>
      </c>
      <c r="BF799" s="44">
        <f t="shared" si="275"/>
        <v>-1.1680982562420933E-3</v>
      </c>
      <c r="BG799" s="49"/>
      <c r="BH799" s="12">
        <f t="shared" si="258"/>
        <v>-1.1723785229599407E-3</v>
      </c>
      <c r="BI799" s="9">
        <f t="shared" si="259"/>
        <v>67</v>
      </c>
      <c r="BJ799" s="9">
        <f t="shared" si="237"/>
        <v>65.737045217234794</v>
      </c>
      <c r="BK799" s="9"/>
      <c r="BL799" s="47">
        <f t="shared" si="264"/>
        <v>67</v>
      </c>
      <c r="BM799" s="44">
        <f t="shared" si="276"/>
        <v>-1.1680982562420933E-3</v>
      </c>
      <c r="BN799" s="11"/>
      <c r="BO799" s="9"/>
      <c r="BP799" s="11"/>
      <c r="BQ799" s="9"/>
      <c r="BR799" s="43"/>
      <c r="BS799" s="9"/>
      <c r="BT799" s="11"/>
    </row>
    <row r="800" spans="3:72" x14ac:dyDescent="0.2">
      <c r="C800" s="1">
        <v>80</v>
      </c>
      <c r="D800" s="1">
        <v>104.71</v>
      </c>
      <c r="E800" s="1">
        <v>-5103.8999999999996</v>
      </c>
      <c r="F800" s="2">
        <v>78</v>
      </c>
      <c r="G800" s="6">
        <v>3.3000000000000002E-2</v>
      </c>
      <c r="H800" s="2">
        <v>0.42199999999999999</v>
      </c>
      <c r="I800" s="2">
        <v>3500</v>
      </c>
      <c r="J800" s="3">
        <f t="shared" si="260"/>
        <v>58.333333333333336</v>
      </c>
      <c r="K800" s="3">
        <f t="shared" si="261"/>
        <v>366.52</v>
      </c>
      <c r="L800" s="1">
        <v>0.9</v>
      </c>
      <c r="M800" s="1">
        <v>0.76</v>
      </c>
      <c r="N800" s="1">
        <f t="shared" si="238"/>
        <v>0.68400000000000005</v>
      </c>
      <c r="O800" s="40">
        <f t="shared" si="239"/>
        <v>50.175438596491226</v>
      </c>
      <c r="P800" s="40">
        <f t="shared" si="262"/>
        <v>3808.3157894736842</v>
      </c>
      <c r="Q800" s="1">
        <v>11</v>
      </c>
      <c r="R800" s="1">
        <v>4</v>
      </c>
      <c r="S800" s="2">
        <v>2600</v>
      </c>
      <c r="T800" s="3">
        <f t="shared" si="240"/>
        <v>866.66666666666663</v>
      </c>
      <c r="U800" s="7">
        <v>0.20419999999999999</v>
      </c>
      <c r="V800" s="7">
        <f t="shared" si="263"/>
        <v>3.2749326455999997E-2</v>
      </c>
      <c r="W800" s="7">
        <f t="shared" si="241"/>
        <v>1.6693636134473333E-2</v>
      </c>
      <c r="X800" s="40">
        <f t="shared" si="242"/>
        <v>1081.2059482292843</v>
      </c>
      <c r="Y800" s="1">
        <v>0</v>
      </c>
      <c r="Z800" s="1">
        <v>78</v>
      </c>
      <c r="AA800" s="2">
        <v>67</v>
      </c>
      <c r="AB800" s="6">
        <f t="shared" si="243"/>
        <v>0.6511988748177826</v>
      </c>
      <c r="AC800" s="2">
        <v>347.36</v>
      </c>
      <c r="AD800" s="40">
        <f t="shared" si="244"/>
        <v>3367.0033670033663</v>
      </c>
      <c r="AE800" s="1">
        <f t="shared" si="245"/>
        <v>2.4950099800399199</v>
      </c>
      <c r="AF800" s="2">
        <f t="shared" si="246"/>
        <v>273</v>
      </c>
      <c r="AG800" s="9">
        <f t="shared" si="247"/>
        <v>681.13772455089816</v>
      </c>
      <c r="AH800" s="12">
        <f t="shared" si="248"/>
        <v>2.249434785414828E-3</v>
      </c>
      <c r="AI800" s="12">
        <f t="shared" si="265"/>
        <v>139125.93798547063</v>
      </c>
      <c r="AJ800" s="42">
        <f t="shared" si="266"/>
        <v>-50.420810023795532</v>
      </c>
      <c r="AK800" s="11">
        <v>0</v>
      </c>
      <c r="AL800" s="9">
        <f t="shared" si="267"/>
        <v>-1080.9704099129035</v>
      </c>
      <c r="AM800" s="11">
        <f t="shared" si="249"/>
        <v>0</v>
      </c>
      <c r="AN800" s="9">
        <f t="shared" si="250"/>
        <v>49.162854157229262</v>
      </c>
      <c r="AO800" s="9"/>
      <c r="AP800" s="9">
        <f t="shared" si="268"/>
        <v>50.421214820343842</v>
      </c>
      <c r="AQ800" s="47">
        <f t="shared" si="269"/>
        <v>49.158260037578636</v>
      </c>
      <c r="AR800" s="15">
        <f t="shared" si="251"/>
        <v>0</v>
      </c>
      <c r="AS800" s="49"/>
      <c r="AT800" s="12">
        <f t="shared" si="252"/>
        <v>-1.1680982562420933E-3</v>
      </c>
      <c r="AU800" s="9">
        <f t="shared" si="253"/>
        <v>47.899899374464056</v>
      </c>
      <c r="AV800" s="9">
        <f t="shared" si="270"/>
        <v>46.641538711349476</v>
      </c>
      <c r="AW800" s="9">
        <f t="shared" si="271"/>
        <v>49.158260037578636</v>
      </c>
      <c r="AX800" s="16">
        <f t="shared" si="254"/>
        <v>47.899899374464056</v>
      </c>
      <c r="AY800" s="44">
        <f t="shared" si="272"/>
        <v>-1.163849186341812E-3</v>
      </c>
      <c r="AZ800" s="49"/>
      <c r="BA800" s="12">
        <f t="shared" si="255"/>
        <v>-1.1680982562420933E-3</v>
      </c>
      <c r="BB800" s="9">
        <f t="shared" si="256"/>
        <v>66.524977921866991</v>
      </c>
      <c r="BC800" s="9">
        <f t="shared" si="273"/>
        <v>65.266617258752404</v>
      </c>
      <c r="BD800" s="9">
        <f t="shared" si="274"/>
        <v>67.783338584981578</v>
      </c>
      <c r="BE800" s="16">
        <f t="shared" si="257"/>
        <v>66.524977921866991</v>
      </c>
      <c r="BF800" s="44">
        <f t="shared" si="275"/>
        <v>-1.1638491863418185E-3</v>
      </c>
      <c r="BG800" s="49"/>
      <c r="BH800" s="12">
        <f t="shared" si="258"/>
        <v>-1.1680982562420933E-3</v>
      </c>
      <c r="BI800" s="9">
        <f t="shared" si="259"/>
        <v>67</v>
      </c>
      <c r="BJ800" s="9">
        <f t="shared" si="237"/>
        <v>65.741639336885413</v>
      </c>
      <c r="BK800" s="9"/>
      <c r="BL800" s="47">
        <f t="shared" si="264"/>
        <v>67</v>
      </c>
      <c r="BM800" s="44">
        <f t="shared" si="276"/>
        <v>-1.1638491863418185E-3</v>
      </c>
      <c r="BN800" s="11"/>
      <c r="BO800" s="9"/>
      <c r="BP800" s="11"/>
      <c r="BQ800" s="9"/>
      <c r="BR800" s="43"/>
      <c r="BS800" s="9"/>
      <c r="BT800" s="11"/>
    </row>
    <row r="801" spans="3:72" x14ac:dyDescent="0.2">
      <c r="C801" s="1">
        <v>80</v>
      </c>
      <c r="D801" s="1">
        <v>104.71</v>
      </c>
      <c r="E801" s="1">
        <v>-5103.8999999999996</v>
      </c>
      <c r="F801" s="2">
        <v>78</v>
      </c>
      <c r="G801" s="6">
        <v>3.3000000000000002E-2</v>
      </c>
      <c r="H801" s="2">
        <v>0.42199999999999999</v>
      </c>
      <c r="I801" s="2">
        <v>3500</v>
      </c>
      <c r="J801" s="3">
        <f t="shared" si="260"/>
        <v>58.333333333333336</v>
      </c>
      <c r="K801" s="3">
        <f t="shared" si="261"/>
        <v>366.52</v>
      </c>
      <c r="L801" s="1">
        <v>0.9</v>
      </c>
      <c r="M801" s="1">
        <v>0.76</v>
      </c>
      <c r="N801" s="1">
        <f t="shared" si="238"/>
        <v>0.68400000000000005</v>
      </c>
      <c r="O801" s="40">
        <f t="shared" si="239"/>
        <v>50.175438596491226</v>
      </c>
      <c r="P801" s="40">
        <f t="shared" si="262"/>
        <v>3808.3157894736842</v>
      </c>
      <c r="Q801" s="1">
        <v>11</v>
      </c>
      <c r="R801" s="1">
        <v>4</v>
      </c>
      <c r="S801" s="2">
        <v>2600</v>
      </c>
      <c r="T801" s="3">
        <f t="shared" si="240"/>
        <v>866.66666666666663</v>
      </c>
      <c r="U801" s="7">
        <v>0.20419999999999999</v>
      </c>
      <c r="V801" s="7">
        <f t="shared" si="263"/>
        <v>3.2749326455999997E-2</v>
      </c>
      <c r="W801" s="7">
        <f t="shared" si="241"/>
        <v>1.6693636134473333E-2</v>
      </c>
      <c r="X801" s="40">
        <f t="shared" si="242"/>
        <v>1081.2059482292843</v>
      </c>
      <c r="Y801" s="1">
        <v>0</v>
      </c>
      <c r="Z801" s="1">
        <v>78</v>
      </c>
      <c r="AA801" s="2">
        <v>67</v>
      </c>
      <c r="AB801" s="6">
        <f t="shared" si="243"/>
        <v>0.6511988748177826</v>
      </c>
      <c r="AC801" s="2">
        <v>347.36</v>
      </c>
      <c r="AD801" s="40">
        <f t="shared" si="244"/>
        <v>3367.0033670033663</v>
      </c>
      <c r="AE801" s="1">
        <f t="shared" si="245"/>
        <v>2.4950099800399199</v>
      </c>
      <c r="AF801" s="2">
        <f t="shared" si="246"/>
        <v>274</v>
      </c>
      <c r="AG801" s="9">
        <f t="shared" si="247"/>
        <v>683.63273453093802</v>
      </c>
      <c r="AH801" s="12">
        <f t="shared" si="248"/>
        <v>2.2412435691587414E-3</v>
      </c>
      <c r="AI801" s="12">
        <f t="shared" si="265"/>
        <v>139314.63451672578</v>
      </c>
      <c r="AJ801" s="42">
        <f t="shared" si="266"/>
        <v>-50.411658089539138</v>
      </c>
      <c r="AK801" s="11">
        <v>0</v>
      </c>
      <c r="AL801" s="9">
        <f t="shared" si="267"/>
        <v>-1080.9712676151578</v>
      </c>
      <c r="AM801" s="11">
        <f t="shared" si="249"/>
        <v>0</v>
      </c>
      <c r="AN801" s="9">
        <f t="shared" si="250"/>
        <v>49.158260037578636</v>
      </c>
      <c r="AO801" s="9"/>
      <c r="AP801" s="9">
        <f t="shared" si="268"/>
        <v>50.412059943358038</v>
      </c>
      <c r="AQ801" s="47">
        <f t="shared" si="269"/>
        <v>49.153699280243458</v>
      </c>
      <c r="AR801" s="15">
        <f t="shared" si="251"/>
        <v>0</v>
      </c>
      <c r="AS801" s="49"/>
      <c r="AT801" s="12">
        <f t="shared" si="252"/>
        <v>-1.163849186341812E-3</v>
      </c>
      <c r="AU801" s="9">
        <f t="shared" si="253"/>
        <v>47.899899374464056</v>
      </c>
      <c r="AV801" s="9">
        <f t="shared" si="270"/>
        <v>46.646099468684653</v>
      </c>
      <c r="AW801" s="9">
        <f t="shared" si="271"/>
        <v>49.153699280243465</v>
      </c>
      <c r="AX801" s="16">
        <f t="shared" si="254"/>
        <v>47.899899374464056</v>
      </c>
      <c r="AY801" s="44">
        <f t="shared" si="272"/>
        <v>-1.159630973019321E-3</v>
      </c>
      <c r="AZ801" s="49"/>
      <c r="BA801" s="12">
        <f t="shared" si="255"/>
        <v>-1.1638491863418185E-3</v>
      </c>
      <c r="BB801" s="9">
        <f t="shared" si="256"/>
        <v>66.524977921866991</v>
      </c>
      <c r="BC801" s="9">
        <f t="shared" si="273"/>
        <v>65.271178016087589</v>
      </c>
      <c r="BD801" s="9">
        <f t="shared" si="274"/>
        <v>67.778777827646394</v>
      </c>
      <c r="BE801" s="16">
        <f t="shared" si="257"/>
        <v>66.524977921866991</v>
      </c>
      <c r="BF801" s="44">
        <f t="shared" si="275"/>
        <v>-1.159630973019321E-3</v>
      </c>
      <c r="BG801" s="49"/>
      <c r="BH801" s="12">
        <f t="shared" si="258"/>
        <v>-1.1638491863418185E-3</v>
      </c>
      <c r="BI801" s="9">
        <f t="shared" si="259"/>
        <v>67</v>
      </c>
      <c r="BJ801" s="9">
        <f t="shared" si="237"/>
        <v>65.746200094220598</v>
      </c>
      <c r="BK801" s="9"/>
      <c r="BL801" s="47">
        <f t="shared" si="264"/>
        <v>67</v>
      </c>
      <c r="BM801" s="44">
        <f t="shared" si="276"/>
        <v>-1.159630973019321E-3</v>
      </c>
      <c r="BN801" s="11"/>
      <c r="BO801" s="9"/>
      <c r="BP801" s="11"/>
      <c r="BQ801" s="9"/>
      <c r="BR801" s="43"/>
      <c r="BS801" s="9"/>
      <c r="BT801" s="11"/>
    </row>
    <row r="802" spans="3:72" x14ac:dyDescent="0.2">
      <c r="C802" s="1">
        <v>80</v>
      </c>
      <c r="D802" s="1">
        <v>104.71</v>
      </c>
      <c r="E802" s="1">
        <v>-5103.8999999999996</v>
      </c>
      <c r="F802" s="2">
        <v>78</v>
      </c>
      <c r="G802" s="6">
        <v>3.3000000000000002E-2</v>
      </c>
      <c r="H802" s="2">
        <v>0.42199999999999999</v>
      </c>
      <c r="I802" s="2">
        <v>3500</v>
      </c>
      <c r="J802" s="3">
        <f t="shared" si="260"/>
        <v>58.333333333333336</v>
      </c>
      <c r="K802" s="3">
        <f t="shared" si="261"/>
        <v>366.52</v>
      </c>
      <c r="L802" s="1">
        <v>0.9</v>
      </c>
      <c r="M802" s="1">
        <v>0.76</v>
      </c>
      <c r="N802" s="1">
        <f t="shared" si="238"/>
        <v>0.68400000000000005</v>
      </c>
      <c r="O802" s="40">
        <f t="shared" si="239"/>
        <v>50.175438596491226</v>
      </c>
      <c r="P802" s="40">
        <f t="shared" si="262"/>
        <v>3808.3157894736842</v>
      </c>
      <c r="Q802" s="1">
        <v>11</v>
      </c>
      <c r="R802" s="1">
        <v>4</v>
      </c>
      <c r="S802" s="2">
        <v>2600</v>
      </c>
      <c r="T802" s="3">
        <f t="shared" si="240"/>
        <v>866.66666666666663</v>
      </c>
      <c r="U802" s="7">
        <v>0.20419999999999999</v>
      </c>
      <c r="V802" s="7">
        <f t="shared" si="263"/>
        <v>3.2749326455999997E-2</v>
      </c>
      <c r="W802" s="7">
        <f t="shared" si="241"/>
        <v>1.6693636134473333E-2</v>
      </c>
      <c r="X802" s="40">
        <f t="shared" si="242"/>
        <v>1081.2059482292843</v>
      </c>
      <c r="Y802" s="1">
        <v>0</v>
      </c>
      <c r="Z802" s="1">
        <v>78</v>
      </c>
      <c r="AA802" s="2">
        <v>67</v>
      </c>
      <c r="AB802" s="6">
        <f t="shared" si="243"/>
        <v>0.6511988748177826</v>
      </c>
      <c r="AC802" s="2">
        <v>347.36</v>
      </c>
      <c r="AD802" s="40">
        <f t="shared" si="244"/>
        <v>3367.0033670033663</v>
      </c>
      <c r="AE802" s="1">
        <f t="shared" si="245"/>
        <v>2.4950099800399199</v>
      </c>
      <c r="AF802" s="2">
        <f t="shared" si="246"/>
        <v>275</v>
      </c>
      <c r="AG802" s="9">
        <f t="shared" si="247"/>
        <v>686.127744510978</v>
      </c>
      <c r="AH802" s="12">
        <f t="shared" si="248"/>
        <v>2.2331117923525055E-3</v>
      </c>
      <c r="AI802" s="12">
        <f t="shared" si="265"/>
        <v>139501.96342444152</v>
      </c>
      <c r="AJ802" s="42">
        <f t="shared" si="266"/>
        <v>-50.40257248540653</v>
      </c>
      <c r="AK802" s="11">
        <v>0</v>
      </c>
      <c r="AL802" s="9">
        <f t="shared" si="267"/>
        <v>-1080.972119093507</v>
      </c>
      <c r="AM802" s="11">
        <f t="shared" si="249"/>
        <v>0</v>
      </c>
      <c r="AN802" s="9">
        <f t="shared" si="250"/>
        <v>49.153699280243458</v>
      </c>
      <c r="AO802" s="9"/>
      <c r="AP802" s="9">
        <f t="shared" si="268"/>
        <v>50.402971428468703</v>
      </c>
      <c r="AQ802" s="47">
        <f t="shared" si="269"/>
        <v>49.149171522689301</v>
      </c>
      <c r="AR802" s="15">
        <f t="shared" si="251"/>
        <v>0</v>
      </c>
      <c r="AS802" s="49"/>
      <c r="AT802" s="12">
        <f t="shared" si="252"/>
        <v>-1.159630973019321E-3</v>
      </c>
      <c r="AU802" s="9">
        <f t="shared" si="253"/>
        <v>47.899899374464056</v>
      </c>
      <c r="AV802" s="9">
        <f t="shared" si="270"/>
        <v>46.650627226238811</v>
      </c>
      <c r="AW802" s="9">
        <f t="shared" si="271"/>
        <v>49.149171522689301</v>
      </c>
      <c r="AX802" s="16">
        <f t="shared" si="254"/>
        <v>47.899899374464056</v>
      </c>
      <c r="AY802" s="44">
        <f t="shared" si="272"/>
        <v>-1.1554432809690017E-3</v>
      </c>
      <c r="AZ802" s="49"/>
      <c r="BA802" s="12">
        <f t="shared" si="255"/>
        <v>-1.159630973019321E-3</v>
      </c>
      <c r="BB802" s="9">
        <f t="shared" si="256"/>
        <v>66.524977921866991</v>
      </c>
      <c r="BC802" s="9">
        <f t="shared" si="273"/>
        <v>65.275705773641747</v>
      </c>
      <c r="BD802" s="9">
        <f t="shared" si="274"/>
        <v>67.774250070092236</v>
      </c>
      <c r="BE802" s="16">
        <f t="shared" si="257"/>
        <v>66.524977921866991</v>
      </c>
      <c r="BF802" s="44">
        <f t="shared" si="275"/>
        <v>-1.1554432809690017E-3</v>
      </c>
      <c r="BG802" s="49"/>
      <c r="BH802" s="12">
        <f t="shared" si="258"/>
        <v>-1.159630973019321E-3</v>
      </c>
      <c r="BI802" s="9">
        <f t="shared" si="259"/>
        <v>67</v>
      </c>
      <c r="BJ802" s="9">
        <f t="shared" si="237"/>
        <v>65.750727851774755</v>
      </c>
      <c r="BK802" s="9"/>
      <c r="BL802" s="47">
        <f t="shared" si="264"/>
        <v>67</v>
      </c>
      <c r="BM802" s="44">
        <f t="shared" si="276"/>
        <v>-1.1554432809690017E-3</v>
      </c>
      <c r="BN802" s="11"/>
      <c r="BO802" s="9"/>
      <c r="BP802" s="11"/>
      <c r="BQ802" s="9"/>
      <c r="BR802" s="43"/>
      <c r="BS802" s="9"/>
      <c r="BT802" s="11"/>
    </row>
    <row r="803" spans="3:72" x14ac:dyDescent="0.2">
      <c r="C803" s="1">
        <v>80</v>
      </c>
      <c r="D803" s="1">
        <v>104.71</v>
      </c>
      <c r="E803" s="1">
        <v>-5103.8999999999996</v>
      </c>
      <c r="F803" s="2">
        <v>78</v>
      </c>
      <c r="G803" s="6">
        <v>3.3000000000000002E-2</v>
      </c>
      <c r="H803" s="2">
        <v>0.42199999999999999</v>
      </c>
      <c r="I803" s="2">
        <v>3500</v>
      </c>
      <c r="J803" s="3">
        <f t="shared" si="260"/>
        <v>58.333333333333336</v>
      </c>
      <c r="K803" s="3">
        <f t="shared" si="261"/>
        <v>366.52</v>
      </c>
      <c r="L803" s="1">
        <v>0.9</v>
      </c>
      <c r="M803" s="1">
        <v>0.76</v>
      </c>
      <c r="N803" s="1">
        <f t="shared" si="238"/>
        <v>0.68400000000000005</v>
      </c>
      <c r="O803" s="40">
        <f t="shared" si="239"/>
        <v>50.175438596491226</v>
      </c>
      <c r="P803" s="40">
        <f t="shared" si="262"/>
        <v>3808.3157894736842</v>
      </c>
      <c r="Q803" s="1">
        <v>11</v>
      </c>
      <c r="R803" s="1">
        <v>4</v>
      </c>
      <c r="S803" s="2">
        <v>2600</v>
      </c>
      <c r="T803" s="3">
        <f t="shared" si="240"/>
        <v>866.66666666666663</v>
      </c>
      <c r="U803" s="7">
        <v>0.20419999999999999</v>
      </c>
      <c r="V803" s="7">
        <f t="shared" si="263"/>
        <v>3.2749326455999997E-2</v>
      </c>
      <c r="W803" s="7">
        <f t="shared" si="241"/>
        <v>1.6693636134473333E-2</v>
      </c>
      <c r="X803" s="40">
        <f t="shared" si="242"/>
        <v>1081.2059482292843</v>
      </c>
      <c r="Y803" s="1">
        <v>0</v>
      </c>
      <c r="Z803" s="1">
        <v>78</v>
      </c>
      <c r="AA803" s="2">
        <v>67</v>
      </c>
      <c r="AB803" s="6">
        <f t="shared" si="243"/>
        <v>0.6511988748177826</v>
      </c>
      <c r="AC803" s="2">
        <v>347.36</v>
      </c>
      <c r="AD803" s="40">
        <f t="shared" si="244"/>
        <v>3367.0033670033663</v>
      </c>
      <c r="AE803" s="1">
        <f t="shared" si="245"/>
        <v>2.4950099800399199</v>
      </c>
      <c r="AF803" s="2">
        <f t="shared" si="246"/>
        <v>276</v>
      </c>
      <c r="AG803" s="9">
        <f t="shared" si="247"/>
        <v>688.62275449101787</v>
      </c>
      <c r="AH803" s="12">
        <f t="shared" si="248"/>
        <v>2.2250388103526985E-3</v>
      </c>
      <c r="AI803" s="12">
        <f t="shared" si="265"/>
        <v>139687.93954086769</v>
      </c>
      <c r="AJ803" s="42">
        <f t="shared" si="266"/>
        <v>-50.393552492028789</v>
      </c>
      <c r="AK803" s="11">
        <v>0</v>
      </c>
      <c r="AL803" s="9">
        <f t="shared" si="267"/>
        <v>-1080.9729644154522</v>
      </c>
      <c r="AM803" s="11">
        <f t="shared" si="249"/>
        <v>0</v>
      </c>
      <c r="AN803" s="9">
        <f t="shared" si="250"/>
        <v>49.149171522689301</v>
      </c>
      <c r="AO803" s="9"/>
      <c r="AP803" s="9">
        <f t="shared" si="268"/>
        <v>50.393948555845398</v>
      </c>
      <c r="AQ803" s="47">
        <f t="shared" si="269"/>
        <v>49.144676407620153</v>
      </c>
      <c r="AR803" s="15">
        <f t="shared" si="251"/>
        <v>0</v>
      </c>
      <c r="AS803" s="49"/>
      <c r="AT803" s="12">
        <f t="shared" si="252"/>
        <v>-1.1554432809690017E-3</v>
      </c>
      <c r="AU803" s="9">
        <f t="shared" si="253"/>
        <v>47.899899374464056</v>
      </c>
      <c r="AV803" s="9">
        <f t="shared" si="270"/>
        <v>46.655122341307958</v>
      </c>
      <c r="AW803" s="9">
        <f t="shared" si="271"/>
        <v>49.144676407620153</v>
      </c>
      <c r="AX803" s="16">
        <f t="shared" si="254"/>
        <v>47.899899374464056</v>
      </c>
      <c r="AY803" s="44">
        <f t="shared" si="272"/>
        <v>-1.1512857797302144E-3</v>
      </c>
      <c r="AZ803" s="49"/>
      <c r="BA803" s="12">
        <f t="shared" si="255"/>
        <v>-1.1554432809690017E-3</v>
      </c>
      <c r="BB803" s="9">
        <f t="shared" si="256"/>
        <v>66.524977921866991</v>
      </c>
      <c r="BC803" s="9">
        <f t="shared" si="273"/>
        <v>65.280200888710894</v>
      </c>
      <c r="BD803" s="9">
        <f t="shared" si="274"/>
        <v>67.769754955023089</v>
      </c>
      <c r="BE803" s="16">
        <f t="shared" si="257"/>
        <v>66.524977921866991</v>
      </c>
      <c r="BF803" s="44">
        <f t="shared" si="275"/>
        <v>-1.1512857797302144E-3</v>
      </c>
      <c r="BG803" s="49"/>
      <c r="BH803" s="12">
        <f t="shared" si="258"/>
        <v>-1.1554432809690017E-3</v>
      </c>
      <c r="BI803" s="9">
        <f t="shared" si="259"/>
        <v>67</v>
      </c>
      <c r="BJ803" s="9">
        <f t="shared" si="237"/>
        <v>65.755222966843903</v>
      </c>
      <c r="BK803" s="9"/>
      <c r="BL803" s="47">
        <f t="shared" si="264"/>
        <v>67</v>
      </c>
      <c r="BM803" s="44">
        <f t="shared" si="276"/>
        <v>-1.1512857797302144E-3</v>
      </c>
      <c r="BN803" s="11"/>
      <c r="BO803" s="9"/>
      <c r="BP803" s="11"/>
      <c r="BQ803" s="9"/>
      <c r="BR803" s="43"/>
      <c r="BS803" s="9"/>
      <c r="BT803" s="11"/>
    </row>
    <row r="804" spans="3:72" x14ac:dyDescent="0.2">
      <c r="C804" s="1">
        <v>80</v>
      </c>
      <c r="D804" s="1">
        <v>104.71</v>
      </c>
      <c r="E804" s="1">
        <v>-5103.8999999999996</v>
      </c>
      <c r="F804" s="2">
        <v>78</v>
      </c>
      <c r="G804" s="6">
        <v>3.3000000000000002E-2</v>
      </c>
      <c r="H804" s="2">
        <v>0.42199999999999999</v>
      </c>
      <c r="I804" s="2">
        <v>3500</v>
      </c>
      <c r="J804" s="3">
        <f t="shared" si="260"/>
        <v>58.333333333333336</v>
      </c>
      <c r="K804" s="3">
        <f t="shared" si="261"/>
        <v>366.52</v>
      </c>
      <c r="L804" s="1">
        <v>0.9</v>
      </c>
      <c r="M804" s="1">
        <v>0.76</v>
      </c>
      <c r="N804" s="1">
        <f t="shared" si="238"/>
        <v>0.68400000000000005</v>
      </c>
      <c r="O804" s="40">
        <f t="shared" si="239"/>
        <v>50.175438596491226</v>
      </c>
      <c r="P804" s="40">
        <f t="shared" si="262"/>
        <v>3808.3157894736842</v>
      </c>
      <c r="Q804" s="1">
        <v>11</v>
      </c>
      <c r="R804" s="1">
        <v>4</v>
      </c>
      <c r="S804" s="2">
        <v>2600</v>
      </c>
      <c r="T804" s="3">
        <f t="shared" si="240"/>
        <v>866.66666666666663</v>
      </c>
      <c r="U804" s="7">
        <v>0.20419999999999999</v>
      </c>
      <c r="V804" s="7">
        <f t="shared" si="263"/>
        <v>3.2749326455999997E-2</v>
      </c>
      <c r="W804" s="7">
        <f t="shared" si="241"/>
        <v>1.6693636134473333E-2</v>
      </c>
      <c r="X804" s="40">
        <f t="shared" si="242"/>
        <v>1081.2059482292843</v>
      </c>
      <c r="Y804" s="1">
        <v>0</v>
      </c>
      <c r="Z804" s="1">
        <v>78</v>
      </c>
      <c r="AA804" s="2">
        <v>67</v>
      </c>
      <c r="AB804" s="6">
        <f t="shared" si="243"/>
        <v>0.6511988748177826</v>
      </c>
      <c r="AC804" s="2">
        <v>347.36</v>
      </c>
      <c r="AD804" s="40">
        <f t="shared" si="244"/>
        <v>3367.0033670033663</v>
      </c>
      <c r="AE804" s="1">
        <f t="shared" si="245"/>
        <v>2.4950099800399199</v>
      </c>
      <c r="AF804" s="2">
        <f t="shared" si="246"/>
        <v>277</v>
      </c>
      <c r="AG804" s="9">
        <f t="shared" si="247"/>
        <v>691.11776447105785</v>
      </c>
      <c r="AH804" s="12">
        <f t="shared" si="248"/>
        <v>2.2170239878041916E-3</v>
      </c>
      <c r="AI804" s="12">
        <f t="shared" si="265"/>
        <v>139872.57748435566</v>
      </c>
      <c r="AJ804" s="42">
        <f t="shared" si="266"/>
        <v>-50.384597400411188</v>
      </c>
      <c r="AK804" s="11">
        <v>0</v>
      </c>
      <c r="AL804" s="9">
        <f t="shared" si="267"/>
        <v>-1080.9738036475214</v>
      </c>
      <c r="AM804" s="11">
        <f t="shared" si="249"/>
        <v>0</v>
      </c>
      <c r="AN804" s="9">
        <f t="shared" si="250"/>
        <v>49.144676407620153</v>
      </c>
      <c r="AO804" s="9"/>
      <c r="AP804" s="9">
        <f t="shared" si="268"/>
        <v>50.384990616040191</v>
      </c>
      <c r="AQ804" s="47">
        <f t="shared" si="269"/>
        <v>49.140213582884094</v>
      </c>
      <c r="AR804" s="15">
        <f t="shared" si="251"/>
        <v>0</v>
      </c>
      <c r="AS804" s="49"/>
      <c r="AT804" s="12">
        <f t="shared" si="252"/>
        <v>-1.1512857797302144E-3</v>
      </c>
      <c r="AU804" s="9">
        <f t="shared" si="253"/>
        <v>47.899899374464056</v>
      </c>
      <c r="AV804" s="9">
        <f t="shared" si="270"/>
        <v>46.659585166044018</v>
      </c>
      <c r="AW804" s="9">
        <f t="shared" si="271"/>
        <v>49.140213582884094</v>
      </c>
      <c r="AX804" s="16">
        <f t="shared" si="254"/>
        <v>47.899899374464056</v>
      </c>
      <c r="AY804" s="44">
        <f t="shared" si="272"/>
        <v>-1.1471581436000506E-3</v>
      </c>
      <c r="AZ804" s="49"/>
      <c r="BA804" s="12">
        <f t="shared" si="255"/>
        <v>-1.1512857797302144E-3</v>
      </c>
      <c r="BB804" s="9">
        <f t="shared" si="256"/>
        <v>66.524977921866991</v>
      </c>
      <c r="BC804" s="9">
        <f t="shared" si="273"/>
        <v>65.284663713446946</v>
      </c>
      <c r="BD804" s="9">
        <f t="shared" si="274"/>
        <v>67.765292130287037</v>
      </c>
      <c r="BE804" s="16">
        <f t="shared" si="257"/>
        <v>66.524977921866991</v>
      </c>
      <c r="BF804" s="44">
        <f t="shared" si="275"/>
        <v>-1.1471581436000571E-3</v>
      </c>
      <c r="BG804" s="49"/>
      <c r="BH804" s="12">
        <f t="shared" si="258"/>
        <v>-1.1512857797302144E-3</v>
      </c>
      <c r="BI804" s="9">
        <f t="shared" si="259"/>
        <v>67</v>
      </c>
      <c r="BJ804" s="9">
        <f t="shared" si="237"/>
        <v>65.759685791579955</v>
      </c>
      <c r="BK804" s="9"/>
      <c r="BL804" s="47">
        <f t="shared" si="264"/>
        <v>67</v>
      </c>
      <c r="BM804" s="44">
        <f t="shared" si="276"/>
        <v>-1.1471581436000571E-3</v>
      </c>
      <c r="BN804" s="11"/>
      <c r="BO804" s="9"/>
      <c r="BP804" s="11"/>
      <c r="BQ804" s="9"/>
      <c r="BR804" s="43"/>
      <c r="BS804" s="9"/>
      <c r="BT804" s="11"/>
    </row>
    <row r="805" spans="3:72" x14ac:dyDescent="0.2">
      <c r="C805" s="1">
        <v>80</v>
      </c>
      <c r="D805" s="1">
        <v>104.71</v>
      </c>
      <c r="E805" s="1">
        <v>-5103.8999999999996</v>
      </c>
      <c r="F805" s="2">
        <v>78</v>
      </c>
      <c r="G805" s="6">
        <v>3.3000000000000002E-2</v>
      </c>
      <c r="H805" s="2">
        <v>0.42199999999999999</v>
      </c>
      <c r="I805" s="2">
        <v>3500</v>
      </c>
      <c r="J805" s="3">
        <f t="shared" si="260"/>
        <v>58.333333333333336</v>
      </c>
      <c r="K805" s="3">
        <f t="shared" si="261"/>
        <v>366.52</v>
      </c>
      <c r="L805" s="1">
        <v>0.9</v>
      </c>
      <c r="M805" s="1">
        <v>0.76</v>
      </c>
      <c r="N805" s="1">
        <f t="shared" si="238"/>
        <v>0.68400000000000005</v>
      </c>
      <c r="O805" s="40">
        <f t="shared" si="239"/>
        <v>50.175438596491226</v>
      </c>
      <c r="P805" s="40">
        <f t="shared" si="262"/>
        <v>3808.3157894736842</v>
      </c>
      <c r="Q805" s="1">
        <v>11</v>
      </c>
      <c r="R805" s="1">
        <v>4</v>
      </c>
      <c r="S805" s="2">
        <v>2600</v>
      </c>
      <c r="T805" s="3">
        <f t="shared" si="240"/>
        <v>866.66666666666663</v>
      </c>
      <c r="U805" s="7">
        <v>0.20419999999999999</v>
      </c>
      <c r="V805" s="7">
        <f t="shared" si="263"/>
        <v>3.2749326455999997E-2</v>
      </c>
      <c r="W805" s="7">
        <f t="shared" si="241"/>
        <v>1.6693636134473333E-2</v>
      </c>
      <c r="X805" s="40">
        <f t="shared" si="242"/>
        <v>1081.2059482292843</v>
      </c>
      <c r="Y805" s="1">
        <v>0</v>
      </c>
      <c r="Z805" s="1">
        <v>78</v>
      </c>
      <c r="AA805" s="2">
        <v>67</v>
      </c>
      <c r="AB805" s="6">
        <f t="shared" si="243"/>
        <v>0.6511988748177826</v>
      </c>
      <c r="AC805" s="2">
        <v>347.36</v>
      </c>
      <c r="AD805" s="40">
        <f t="shared" si="244"/>
        <v>3367.0033670033663</v>
      </c>
      <c r="AE805" s="1">
        <f t="shared" si="245"/>
        <v>2.4950099800399199</v>
      </c>
      <c r="AF805" s="2">
        <f t="shared" si="246"/>
        <v>278</v>
      </c>
      <c r="AG805" s="9">
        <f t="shared" si="247"/>
        <v>693.61277445109772</v>
      </c>
      <c r="AH805" s="12">
        <f t="shared" si="248"/>
        <v>2.2090666984734618E-3</v>
      </c>
      <c r="AI805" s="12">
        <f t="shared" si="265"/>
        <v>140055.89166320313</v>
      </c>
      <c r="AJ805" s="42">
        <f t="shared" si="266"/>
        <v>-50.375706511746742</v>
      </c>
      <c r="AK805" s="11">
        <v>0</v>
      </c>
      <c r="AL805" s="9">
        <f t="shared" si="267"/>
        <v>-1080.9746368552871</v>
      </c>
      <c r="AM805" s="11">
        <f t="shared" si="249"/>
        <v>0</v>
      </c>
      <c r="AN805" s="9">
        <f t="shared" si="250"/>
        <v>49.140213582884094</v>
      </c>
      <c r="AO805" s="9"/>
      <c r="AP805" s="9">
        <f t="shared" si="268"/>
        <v>50.376096909801007</v>
      </c>
      <c r="AQ805" s="47">
        <f t="shared" si="269"/>
        <v>49.135782701380968</v>
      </c>
      <c r="AR805" s="15">
        <f t="shared" si="251"/>
        <v>0</v>
      </c>
      <c r="AS805" s="49"/>
      <c r="AT805" s="12">
        <f t="shared" si="252"/>
        <v>-1.1471581436000506E-3</v>
      </c>
      <c r="AU805" s="9">
        <f t="shared" si="253"/>
        <v>47.899899374464056</v>
      </c>
      <c r="AV805" s="9">
        <f t="shared" si="270"/>
        <v>46.664016047547143</v>
      </c>
      <c r="AW805" s="9">
        <f t="shared" si="271"/>
        <v>49.135782701380975</v>
      </c>
      <c r="AX805" s="16">
        <f t="shared" si="254"/>
        <v>47.899899374464056</v>
      </c>
      <c r="AY805" s="44">
        <f t="shared" si="272"/>
        <v>-1.1430600515479469E-3</v>
      </c>
      <c r="AZ805" s="49"/>
      <c r="BA805" s="12">
        <f t="shared" si="255"/>
        <v>-1.1471581436000571E-3</v>
      </c>
      <c r="BB805" s="9">
        <f t="shared" si="256"/>
        <v>66.524977921866991</v>
      </c>
      <c r="BC805" s="9">
        <f t="shared" si="273"/>
        <v>65.289094594950072</v>
      </c>
      <c r="BD805" s="9">
        <f t="shared" si="274"/>
        <v>67.760861248783911</v>
      </c>
      <c r="BE805" s="16">
        <f t="shared" si="257"/>
        <v>66.524977921866991</v>
      </c>
      <c r="BF805" s="44">
        <f t="shared" si="275"/>
        <v>-1.1430600515479534E-3</v>
      </c>
      <c r="BG805" s="49"/>
      <c r="BH805" s="12">
        <f t="shared" si="258"/>
        <v>-1.1471581436000571E-3</v>
      </c>
      <c r="BI805" s="9">
        <f t="shared" si="259"/>
        <v>67</v>
      </c>
      <c r="BJ805" s="9">
        <f t="shared" si="237"/>
        <v>65.76411667308308</v>
      </c>
      <c r="BK805" s="9"/>
      <c r="BL805" s="47">
        <f t="shared" si="264"/>
        <v>67</v>
      </c>
      <c r="BM805" s="44">
        <f t="shared" si="276"/>
        <v>-1.1430600515479534E-3</v>
      </c>
      <c r="BN805" s="11"/>
      <c r="BO805" s="9"/>
      <c r="BP805" s="11"/>
      <c r="BQ805" s="9"/>
      <c r="BR805" s="43"/>
      <c r="BS805" s="9"/>
      <c r="BT805" s="11"/>
    </row>
    <row r="806" spans="3:72" x14ac:dyDescent="0.2">
      <c r="C806" s="1">
        <v>80</v>
      </c>
      <c r="D806" s="1">
        <v>104.71</v>
      </c>
      <c r="E806" s="1">
        <v>-5103.8999999999996</v>
      </c>
      <c r="F806" s="2">
        <v>78</v>
      </c>
      <c r="G806" s="6">
        <v>3.3000000000000002E-2</v>
      </c>
      <c r="H806" s="2">
        <v>0.42199999999999999</v>
      </c>
      <c r="I806" s="2">
        <v>3500</v>
      </c>
      <c r="J806" s="3">
        <f t="shared" si="260"/>
        <v>58.333333333333336</v>
      </c>
      <c r="K806" s="3">
        <f t="shared" si="261"/>
        <v>366.52</v>
      </c>
      <c r="L806" s="1">
        <v>0.9</v>
      </c>
      <c r="M806" s="1">
        <v>0.76</v>
      </c>
      <c r="N806" s="1">
        <f t="shared" si="238"/>
        <v>0.68400000000000005</v>
      </c>
      <c r="O806" s="40">
        <f t="shared" si="239"/>
        <v>50.175438596491226</v>
      </c>
      <c r="P806" s="40">
        <f t="shared" si="262"/>
        <v>3808.3157894736842</v>
      </c>
      <c r="Q806" s="1">
        <v>11</v>
      </c>
      <c r="R806" s="1">
        <v>4</v>
      </c>
      <c r="S806" s="2">
        <v>2600</v>
      </c>
      <c r="T806" s="3">
        <f t="shared" si="240"/>
        <v>866.66666666666663</v>
      </c>
      <c r="U806" s="7">
        <v>0.20419999999999999</v>
      </c>
      <c r="V806" s="7">
        <f t="shared" si="263"/>
        <v>3.2749326455999997E-2</v>
      </c>
      <c r="W806" s="7">
        <f t="shared" si="241"/>
        <v>1.6693636134473333E-2</v>
      </c>
      <c r="X806" s="40">
        <f t="shared" si="242"/>
        <v>1081.2059482292843</v>
      </c>
      <c r="Y806" s="1">
        <v>0</v>
      </c>
      <c r="Z806" s="1">
        <v>78</v>
      </c>
      <c r="AA806" s="2">
        <v>67</v>
      </c>
      <c r="AB806" s="6">
        <f t="shared" si="243"/>
        <v>0.6511988748177826</v>
      </c>
      <c r="AC806" s="2">
        <v>347.36</v>
      </c>
      <c r="AD806" s="40">
        <f t="shared" si="244"/>
        <v>3367.0033670033663</v>
      </c>
      <c r="AE806" s="1">
        <f t="shared" si="245"/>
        <v>2.4950099800399199</v>
      </c>
      <c r="AF806" s="2">
        <f t="shared" si="246"/>
        <v>279</v>
      </c>
      <c r="AG806" s="9">
        <f t="shared" si="247"/>
        <v>696.1077844311377</v>
      </c>
      <c r="AH806" s="12">
        <f t="shared" si="248"/>
        <v>2.2011663250854799E-3</v>
      </c>
      <c r="AI806" s="12">
        <f t="shared" si="265"/>
        <v>140237.89627941919</v>
      </c>
      <c r="AJ806" s="42">
        <f t="shared" si="266"/>
        <v>-50.366879137233724</v>
      </c>
      <c r="AK806" s="11">
        <v>0</v>
      </c>
      <c r="AL806" s="9">
        <f t="shared" si="267"/>
        <v>-1080.9754641033846</v>
      </c>
      <c r="AM806" s="11">
        <f t="shared" si="249"/>
        <v>0</v>
      </c>
      <c r="AN806" s="9">
        <f t="shared" si="250"/>
        <v>49.135782701380968</v>
      </c>
      <c r="AO806" s="9"/>
      <c r="AP806" s="9">
        <f t="shared" si="268"/>
        <v>50.367266747888976</v>
      </c>
      <c r="AQ806" s="47">
        <f t="shared" si="269"/>
        <v>49.131383420972064</v>
      </c>
      <c r="AR806" s="15">
        <f t="shared" si="251"/>
        <v>0</v>
      </c>
      <c r="AS806" s="49"/>
      <c r="AT806" s="12">
        <f t="shared" si="252"/>
        <v>-1.1430600515479469E-3</v>
      </c>
      <c r="AU806" s="9">
        <f t="shared" si="253"/>
        <v>47.899899374464056</v>
      </c>
      <c r="AV806" s="9">
        <f t="shared" si="270"/>
        <v>46.668415327956048</v>
      </c>
      <c r="AW806" s="9">
        <f t="shared" si="271"/>
        <v>49.131383420972071</v>
      </c>
      <c r="AX806" s="16">
        <f t="shared" si="254"/>
        <v>47.899899374464056</v>
      </c>
      <c r="AY806" s="44">
        <f t="shared" si="272"/>
        <v>-1.1389911871321442E-3</v>
      </c>
      <c r="AZ806" s="49"/>
      <c r="BA806" s="12">
        <f t="shared" si="255"/>
        <v>-1.1430600515479534E-3</v>
      </c>
      <c r="BB806" s="9">
        <f t="shared" si="256"/>
        <v>66.524977921866991</v>
      </c>
      <c r="BC806" s="9">
        <f t="shared" si="273"/>
        <v>65.293493875358976</v>
      </c>
      <c r="BD806" s="9">
        <f t="shared" si="274"/>
        <v>67.756461968375007</v>
      </c>
      <c r="BE806" s="16">
        <f t="shared" si="257"/>
        <v>66.524977921866991</v>
      </c>
      <c r="BF806" s="44">
        <f t="shared" si="275"/>
        <v>-1.1389911871321507E-3</v>
      </c>
      <c r="BG806" s="49"/>
      <c r="BH806" s="12">
        <f t="shared" si="258"/>
        <v>-1.1430600515479534E-3</v>
      </c>
      <c r="BI806" s="9">
        <f t="shared" si="259"/>
        <v>67</v>
      </c>
      <c r="BJ806" s="9">
        <f t="shared" si="237"/>
        <v>65.768515953491985</v>
      </c>
      <c r="BK806" s="9"/>
      <c r="BL806" s="47">
        <f t="shared" si="264"/>
        <v>67</v>
      </c>
      <c r="BM806" s="44">
        <f t="shared" si="276"/>
        <v>-1.1389911871321507E-3</v>
      </c>
      <c r="BN806" s="11"/>
      <c r="BO806" s="9"/>
      <c r="BP806" s="11"/>
      <c r="BQ806" s="9"/>
      <c r="BR806" s="43"/>
      <c r="BS806" s="9"/>
      <c r="BT806" s="11"/>
    </row>
    <row r="807" spans="3:72" x14ac:dyDescent="0.2">
      <c r="C807" s="1">
        <v>80</v>
      </c>
      <c r="D807" s="1">
        <v>104.71</v>
      </c>
      <c r="E807" s="1">
        <v>-5103.8999999999996</v>
      </c>
      <c r="F807" s="2">
        <v>78</v>
      </c>
      <c r="G807" s="6">
        <v>3.3000000000000002E-2</v>
      </c>
      <c r="H807" s="2">
        <v>0.42199999999999999</v>
      </c>
      <c r="I807" s="2">
        <v>3500</v>
      </c>
      <c r="J807" s="3">
        <f t="shared" si="260"/>
        <v>58.333333333333336</v>
      </c>
      <c r="K807" s="3">
        <f t="shared" si="261"/>
        <v>366.52</v>
      </c>
      <c r="L807" s="1">
        <v>0.9</v>
      </c>
      <c r="M807" s="1">
        <v>0.76</v>
      </c>
      <c r="N807" s="1">
        <f t="shared" si="238"/>
        <v>0.68400000000000005</v>
      </c>
      <c r="O807" s="40">
        <f t="shared" si="239"/>
        <v>50.175438596491226</v>
      </c>
      <c r="P807" s="40">
        <f t="shared" si="262"/>
        <v>3808.3157894736842</v>
      </c>
      <c r="Q807" s="1">
        <v>11</v>
      </c>
      <c r="R807" s="1">
        <v>4</v>
      </c>
      <c r="S807" s="2">
        <v>2600</v>
      </c>
      <c r="T807" s="3">
        <f t="shared" si="240"/>
        <v>866.66666666666663</v>
      </c>
      <c r="U807" s="7">
        <v>0.20419999999999999</v>
      </c>
      <c r="V807" s="7">
        <f t="shared" si="263"/>
        <v>3.2749326455999997E-2</v>
      </c>
      <c r="W807" s="7">
        <f t="shared" si="241"/>
        <v>1.6693636134473333E-2</v>
      </c>
      <c r="X807" s="40">
        <f t="shared" si="242"/>
        <v>1081.2059482292843</v>
      </c>
      <c r="Y807" s="1">
        <v>0</v>
      </c>
      <c r="Z807" s="1">
        <v>78</v>
      </c>
      <c r="AA807" s="2">
        <v>67</v>
      </c>
      <c r="AB807" s="6">
        <f t="shared" si="243"/>
        <v>0.6511988748177826</v>
      </c>
      <c r="AC807" s="2">
        <v>347.36</v>
      </c>
      <c r="AD807" s="40">
        <f t="shared" si="244"/>
        <v>3367.0033670033663</v>
      </c>
      <c r="AE807" s="1">
        <f t="shared" si="245"/>
        <v>2.4950099800399199</v>
      </c>
      <c r="AF807" s="2">
        <f t="shared" si="246"/>
        <v>280</v>
      </c>
      <c r="AG807" s="9">
        <f t="shared" si="247"/>
        <v>698.60279441117757</v>
      </c>
      <c r="AH807" s="12">
        <f t="shared" si="248"/>
        <v>2.1933222591640922E-3</v>
      </c>
      <c r="AI807" s="12">
        <f t="shared" si="265"/>
        <v>140418.60533240112</v>
      </c>
      <c r="AJ807" s="42">
        <f t="shared" si="266"/>
        <v>-50.358114597897121</v>
      </c>
      <c r="AK807" s="11">
        <v>0</v>
      </c>
      <c r="AL807" s="9">
        <f t="shared" si="267"/>
        <v>-1080.9762854555272</v>
      </c>
      <c r="AM807" s="11">
        <f t="shared" si="249"/>
        <v>0</v>
      </c>
      <c r="AN807" s="9">
        <f t="shared" si="250"/>
        <v>49.131383420972064</v>
      </c>
      <c r="AO807" s="9"/>
      <c r="AP807" s="9">
        <f t="shared" si="268"/>
        <v>50.358499450899721</v>
      </c>
      <c r="AQ807" s="47">
        <f t="shared" si="269"/>
        <v>49.127015404391713</v>
      </c>
      <c r="AR807" s="15">
        <f t="shared" si="251"/>
        <v>0</v>
      </c>
      <c r="AS807" s="49"/>
      <c r="AT807" s="12">
        <f t="shared" si="252"/>
        <v>-1.1389911871321442E-3</v>
      </c>
      <c r="AU807" s="9">
        <f t="shared" si="253"/>
        <v>47.899899374464056</v>
      </c>
      <c r="AV807" s="9">
        <f t="shared" si="270"/>
        <v>46.672783344536398</v>
      </c>
      <c r="AW807" s="9">
        <f t="shared" si="271"/>
        <v>49.12701540439172</v>
      </c>
      <c r="AX807" s="16">
        <f t="shared" si="254"/>
        <v>47.899899374464056</v>
      </c>
      <c r="AY807" s="44">
        <f t="shared" si="272"/>
        <v>-1.1349512384179288E-3</v>
      </c>
      <c r="AZ807" s="49"/>
      <c r="BA807" s="12">
        <f t="shared" si="255"/>
        <v>-1.1389911871321507E-3</v>
      </c>
      <c r="BB807" s="9">
        <f t="shared" si="256"/>
        <v>66.524977921866991</v>
      </c>
      <c r="BC807" s="9">
        <f t="shared" si="273"/>
        <v>65.297861891939334</v>
      </c>
      <c r="BD807" s="9">
        <f t="shared" si="274"/>
        <v>67.752093951794649</v>
      </c>
      <c r="BE807" s="16">
        <f t="shared" si="257"/>
        <v>66.524977921866991</v>
      </c>
      <c r="BF807" s="44">
        <f t="shared" si="275"/>
        <v>-1.1349512384179288E-3</v>
      </c>
      <c r="BG807" s="49"/>
      <c r="BH807" s="12">
        <f t="shared" si="258"/>
        <v>-1.1389911871321507E-3</v>
      </c>
      <c r="BI807" s="9">
        <f t="shared" si="259"/>
        <v>67</v>
      </c>
      <c r="BJ807" s="9">
        <f t="shared" si="237"/>
        <v>65.772883970072343</v>
      </c>
      <c r="BK807" s="9"/>
      <c r="BL807" s="47">
        <f t="shared" si="264"/>
        <v>67</v>
      </c>
      <c r="BM807" s="44">
        <f t="shared" si="276"/>
        <v>-1.1349512384179288E-3</v>
      </c>
      <c r="BN807" s="11"/>
      <c r="BO807" s="9"/>
      <c r="BP807" s="11"/>
      <c r="BQ807" s="9"/>
      <c r="BR807" s="43"/>
      <c r="BS807" s="9"/>
      <c r="BT807" s="11"/>
    </row>
    <row r="808" spans="3:72" x14ac:dyDescent="0.2">
      <c r="C808" s="1">
        <v>80</v>
      </c>
      <c r="D808" s="1">
        <v>104.71</v>
      </c>
      <c r="E808" s="1">
        <v>-5103.8999999999996</v>
      </c>
      <c r="F808" s="2">
        <v>78</v>
      </c>
      <c r="G808" s="6">
        <v>3.3000000000000002E-2</v>
      </c>
      <c r="H808" s="2">
        <v>0.42199999999999999</v>
      </c>
      <c r="I808" s="2">
        <v>3500</v>
      </c>
      <c r="J808" s="3">
        <f t="shared" si="260"/>
        <v>58.333333333333336</v>
      </c>
      <c r="K808" s="3">
        <f t="shared" si="261"/>
        <v>366.52</v>
      </c>
      <c r="L808" s="1">
        <v>0.9</v>
      </c>
      <c r="M808" s="1">
        <v>0.76</v>
      </c>
      <c r="N808" s="1">
        <f t="shared" si="238"/>
        <v>0.68400000000000005</v>
      </c>
      <c r="O808" s="40">
        <f t="shared" si="239"/>
        <v>50.175438596491226</v>
      </c>
      <c r="P808" s="40">
        <f t="shared" si="262"/>
        <v>3808.3157894736842</v>
      </c>
      <c r="Q808" s="1">
        <v>11</v>
      </c>
      <c r="R808" s="1">
        <v>4</v>
      </c>
      <c r="S808" s="2">
        <v>2600</v>
      </c>
      <c r="T808" s="3">
        <f t="shared" si="240"/>
        <v>866.66666666666663</v>
      </c>
      <c r="U808" s="7">
        <v>0.20419999999999999</v>
      </c>
      <c r="V808" s="7">
        <f t="shared" si="263"/>
        <v>3.2749326455999997E-2</v>
      </c>
      <c r="W808" s="7">
        <f t="shared" si="241"/>
        <v>1.6693636134473333E-2</v>
      </c>
      <c r="X808" s="40">
        <f t="shared" si="242"/>
        <v>1081.2059482292843</v>
      </c>
      <c r="Y808" s="1">
        <v>0</v>
      </c>
      <c r="Z808" s="1">
        <v>78</v>
      </c>
      <c r="AA808" s="2">
        <v>67</v>
      </c>
      <c r="AB808" s="6">
        <f t="shared" si="243"/>
        <v>0.6511988748177826</v>
      </c>
      <c r="AC808" s="2">
        <v>347.36</v>
      </c>
      <c r="AD808" s="40">
        <f t="shared" si="244"/>
        <v>3367.0033670033663</v>
      </c>
      <c r="AE808" s="1">
        <f t="shared" si="245"/>
        <v>2.4950099800399199</v>
      </c>
      <c r="AF808" s="2">
        <f t="shared" si="246"/>
        <v>281</v>
      </c>
      <c r="AG808" s="9">
        <f t="shared" si="247"/>
        <v>701.09780439121755</v>
      </c>
      <c r="AH808" s="12">
        <f t="shared" si="248"/>
        <v>2.1855339008757962E-3</v>
      </c>
      <c r="AI808" s="12">
        <f t="shared" si="265"/>
        <v>140598.03262254142</v>
      </c>
      <c r="AJ808" s="42">
        <f t="shared" si="266"/>
        <v>-50.349412224413889</v>
      </c>
      <c r="AK808" s="11">
        <v>0</v>
      </c>
      <c r="AL808" s="9">
        <f t="shared" si="267"/>
        <v>-1080.9771009745236</v>
      </c>
      <c r="AM808" s="11">
        <f t="shared" si="249"/>
        <v>0</v>
      </c>
      <c r="AN808" s="9">
        <f t="shared" si="250"/>
        <v>49.127015404391713</v>
      </c>
      <c r="AO808" s="9"/>
      <c r="AP808" s="9">
        <f t="shared" si="268"/>
        <v>50.349794349088441</v>
      </c>
      <c r="AQ808" s="47">
        <f t="shared" si="269"/>
        <v>49.122678319160784</v>
      </c>
      <c r="AR808" s="15">
        <f t="shared" si="251"/>
        <v>0</v>
      </c>
      <c r="AS808" s="49"/>
      <c r="AT808" s="12">
        <f t="shared" si="252"/>
        <v>-1.1349512384179288E-3</v>
      </c>
      <c r="AU808" s="9">
        <f t="shared" si="253"/>
        <v>47.899899374464056</v>
      </c>
      <c r="AV808" s="9">
        <f t="shared" si="270"/>
        <v>46.677120429767328</v>
      </c>
      <c r="AW808" s="9">
        <f t="shared" si="271"/>
        <v>49.122678319160784</v>
      </c>
      <c r="AX808" s="16">
        <f t="shared" si="254"/>
        <v>47.899899374464056</v>
      </c>
      <c r="AY808" s="44">
        <f t="shared" si="272"/>
        <v>-1.1309398978976216E-3</v>
      </c>
      <c r="AZ808" s="49"/>
      <c r="BA808" s="12">
        <f t="shared" si="255"/>
        <v>-1.1349512384179288E-3</v>
      </c>
      <c r="BB808" s="9">
        <f t="shared" si="256"/>
        <v>66.524977921866991</v>
      </c>
      <c r="BC808" s="9">
        <f t="shared" si="273"/>
        <v>65.302198977170264</v>
      </c>
      <c r="BD808" s="9">
        <f t="shared" si="274"/>
        <v>67.747756866563719</v>
      </c>
      <c r="BE808" s="16">
        <f t="shared" si="257"/>
        <v>66.524977921866991</v>
      </c>
      <c r="BF808" s="44">
        <f t="shared" si="275"/>
        <v>-1.1309398978976216E-3</v>
      </c>
      <c r="BG808" s="49"/>
      <c r="BH808" s="12">
        <f t="shared" si="258"/>
        <v>-1.1349512384179288E-3</v>
      </c>
      <c r="BI808" s="9">
        <f t="shared" si="259"/>
        <v>67</v>
      </c>
      <c r="BJ808" s="9">
        <f t="shared" si="237"/>
        <v>65.777221055303272</v>
      </c>
      <c r="BK808" s="9"/>
      <c r="BL808" s="47">
        <f t="shared" si="264"/>
        <v>67</v>
      </c>
      <c r="BM808" s="44">
        <f t="shared" si="276"/>
        <v>-1.1309398978976216E-3</v>
      </c>
      <c r="BN808" s="11"/>
      <c r="BO808" s="9"/>
      <c r="BP808" s="11"/>
      <c r="BQ808" s="9"/>
      <c r="BR808" s="43"/>
      <c r="BS808" s="9"/>
      <c r="BT808" s="11"/>
    </row>
    <row r="809" spans="3:72" x14ac:dyDescent="0.2">
      <c r="C809" s="1">
        <v>80</v>
      </c>
      <c r="D809" s="1">
        <v>104.71</v>
      </c>
      <c r="E809" s="1">
        <v>-5103.8999999999996</v>
      </c>
      <c r="F809" s="2">
        <v>78</v>
      </c>
      <c r="G809" s="6">
        <v>3.3000000000000002E-2</v>
      </c>
      <c r="H809" s="2">
        <v>0.42199999999999999</v>
      </c>
      <c r="I809" s="2">
        <v>3500</v>
      </c>
      <c r="J809" s="3">
        <f t="shared" si="260"/>
        <v>58.333333333333336</v>
      </c>
      <c r="K809" s="3">
        <f t="shared" si="261"/>
        <v>366.52</v>
      </c>
      <c r="L809" s="1">
        <v>0.9</v>
      </c>
      <c r="M809" s="1">
        <v>0.76</v>
      </c>
      <c r="N809" s="1">
        <f t="shared" si="238"/>
        <v>0.68400000000000005</v>
      </c>
      <c r="O809" s="40">
        <f t="shared" si="239"/>
        <v>50.175438596491226</v>
      </c>
      <c r="P809" s="40">
        <f t="shared" si="262"/>
        <v>3808.3157894736842</v>
      </c>
      <c r="Q809" s="1">
        <v>11</v>
      </c>
      <c r="R809" s="1">
        <v>4</v>
      </c>
      <c r="S809" s="2">
        <v>2600</v>
      </c>
      <c r="T809" s="3">
        <f t="shared" si="240"/>
        <v>866.66666666666663</v>
      </c>
      <c r="U809" s="7">
        <v>0.20419999999999999</v>
      </c>
      <c r="V809" s="7">
        <f t="shared" si="263"/>
        <v>3.2749326455999997E-2</v>
      </c>
      <c r="W809" s="7">
        <f t="shared" si="241"/>
        <v>1.6693636134473333E-2</v>
      </c>
      <c r="X809" s="40">
        <f t="shared" si="242"/>
        <v>1081.2059482292843</v>
      </c>
      <c r="Y809" s="1">
        <v>0</v>
      </c>
      <c r="Z809" s="1">
        <v>78</v>
      </c>
      <c r="AA809" s="2">
        <v>67</v>
      </c>
      <c r="AB809" s="6">
        <f t="shared" si="243"/>
        <v>0.6511988748177826</v>
      </c>
      <c r="AC809" s="2">
        <v>347.36</v>
      </c>
      <c r="AD809" s="40">
        <f t="shared" si="244"/>
        <v>3367.0033670033663</v>
      </c>
      <c r="AE809" s="1">
        <f t="shared" si="245"/>
        <v>2.4950099800399199</v>
      </c>
      <c r="AF809" s="2">
        <f t="shared" si="246"/>
        <v>282</v>
      </c>
      <c r="AG809" s="9">
        <f t="shared" si="247"/>
        <v>703.59281437125742</v>
      </c>
      <c r="AH809" s="12">
        <f t="shared" si="248"/>
        <v>2.1778006588768373E-3</v>
      </c>
      <c r="AI809" s="12">
        <f t="shared" si="265"/>
        <v>140776.19175475009</v>
      </c>
      <c r="AJ809" s="42">
        <f t="shared" si="266"/>
        <v>-50.340771356941957</v>
      </c>
      <c r="AK809" s="11">
        <v>0</v>
      </c>
      <c r="AL809" s="9">
        <f t="shared" si="267"/>
        <v>-1080.9779107222932</v>
      </c>
      <c r="AM809" s="11">
        <f t="shared" si="249"/>
        <v>0</v>
      </c>
      <c r="AN809" s="9">
        <f t="shared" si="250"/>
        <v>49.122678319160784</v>
      </c>
      <c r="AO809" s="9"/>
      <c r="AP809" s="9">
        <f t="shared" si="268"/>
        <v>50.341150782198739</v>
      </c>
      <c r="AQ809" s="47">
        <f t="shared" si="269"/>
        <v>49.118371837502004</v>
      </c>
      <c r="AR809" s="15">
        <f t="shared" si="251"/>
        <v>0</v>
      </c>
      <c r="AS809" s="49"/>
      <c r="AT809" s="12">
        <f t="shared" si="252"/>
        <v>-1.1309398978976216E-3</v>
      </c>
      <c r="AU809" s="9">
        <f t="shared" si="253"/>
        <v>47.899899374464056</v>
      </c>
      <c r="AV809" s="9">
        <f t="shared" si="270"/>
        <v>46.681426911426101</v>
      </c>
      <c r="AW809" s="9">
        <f t="shared" si="271"/>
        <v>49.118371837502011</v>
      </c>
      <c r="AX809" s="16">
        <f t="shared" si="254"/>
        <v>47.899899374464056</v>
      </c>
      <c r="AY809" s="44">
        <f t="shared" si="272"/>
        <v>-1.1269568624122676E-3</v>
      </c>
      <c r="AZ809" s="49"/>
      <c r="BA809" s="12">
        <f t="shared" si="255"/>
        <v>-1.1309398978976216E-3</v>
      </c>
      <c r="BB809" s="9">
        <f t="shared" si="256"/>
        <v>66.524977921866991</v>
      </c>
      <c r="BC809" s="9">
        <f t="shared" si="273"/>
        <v>65.306505458829037</v>
      </c>
      <c r="BD809" s="9">
        <f t="shared" si="274"/>
        <v>67.743450384904946</v>
      </c>
      <c r="BE809" s="16">
        <f t="shared" si="257"/>
        <v>66.524977921866991</v>
      </c>
      <c r="BF809" s="44">
        <f t="shared" si="275"/>
        <v>-1.1269568624122676E-3</v>
      </c>
      <c r="BG809" s="49"/>
      <c r="BH809" s="12">
        <f t="shared" si="258"/>
        <v>-1.1309398978976216E-3</v>
      </c>
      <c r="BI809" s="9">
        <f t="shared" si="259"/>
        <v>67</v>
      </c>
      <c r="BJ809" s="9">
        <f t="shared" si="237"/>
        <v>65.781527536962045</v>
      </c>
      <c r="BK809" s="9"/>
      <c r="BL809" s="47">
        <f t="shared" si="264"/>
        <v>67</v>
      </c>
      <c r="BM809" s="44">
        <f t="shared" si="276"/>
        <v>-1.1269568624122676E-3</v>
      </c>
      <c r="BN809" s="11"/>
      <c r="BO809" s="9"/>
      <c r="BP809" s="11"/>
      <c r="BQ809" s="9"/>
      <c r="BR809" s="43"/>
      <c r="BS809" s="9"/>
      <c r="BT809" s="11"/>
    </row>
    <row r="810" spans="3:72" x14ac:dyDescent="0.2">
      <c r="C810" s="1">
        <v>80</v>
      </c>
      <c r="D810" s="1">
        <v>104.71</v>
      </c>
      <c r="E810" s="1">
        <v>-5103.8999999999996</v>
      </c>
      <c r="F810" s="2">
        <v>78</v>
      </c>
      <c r="G810" s="6">
        <v>3.3000000000000002E-2</v>
      </c>
      <c r="H810" s="2">
        <v>0.42199999999999999</v>
      </c>
      <c r="I810" s="2">
        <v>3500</v>
      </c>
      <c r="J810" s="3">
        <f t="shared" si="260"/>
        <v>58.333333333333336</v>
      </c>
      <c r="K810" s="3">
        <f t="shared" si="261"/>
        <v>366.52</v>
      </c>
      <c r="L810" s="1">
        <v>0.9</v>
      </c>
      <c r="M810" s="1">
        <v>0.76</v>
      </c>
      <c r="N810" s="1">
        <f t="shared" si="238"/>
        <v>0.68400000000000005</v>
      </c>
      <c r="O810" s="40">
        <f t="shared" si="239"/>
        <v>50.175438596491226</v>
      </c>
      <c r="P810" s="40">
        <f t="shared" si="262"/>
        <v>3808.3157894736842</v>
      </c>
      <c r="Q810" s="1">
        <v>11</v>
      </c>
      <c r="R810" s="1">
        <v>4</v>
      </c>
      <c r="S810" s="2">
        <v>2600</v>
      </c>
      <c r="T810" s="3">
        <f t="shared" si="240"/>
        <v>866.66666666666663</v>
      </c>
      <c r="U810" s="7">
        <v>0.20419999999999999</v>
      </c>
      <c r="V810" s="7">
        <f t="shared" si="263"/>
        <v>3.2749326455999997E-2</v>
      </c>
      <c r="W810" s="7">
        <f t="shared" si="241"/>
        <v>1.6693636134473333E-2</v>
      </c>
      <c r="X810" s="40">
        <f t="shared" si="242"/>
        <v>1081.2059482292843</v>
      </c>
      <c r="Y810" s="1">
        <v>0</v>
      </c>
      <c r="Z810" s="1">
        <v>78</v>
      </c>
      <c r="AA810" s="2">
        <v>67</v>
      </c>
      <c r="AB810" s="6">
        <f t="shared" si="243"/>
        <v>0.6511988748177826</v>
      </c>
      <c r="AC810" s="2">
        <v>347.36</v>
      </c>
      <c r="AD810" s="40">
        <f t="shared" si="244"/>
        <v>3367.0033670033663</v>
      </c>
      <c r="AE810" s="1">
        <f t="shared" si="245"/>
        <v>2.4950099800399199</v>
      </c>
      <c r="AF810" s="2">
        <f t="shared" si="246"/>
        <v>283</v>
      </c>
      <c r="AG810" s="9">
        <f t="shared" si="247"/>
        <v>706.08782435129729</v>
      </c>
      <c r="AH810" s="12">
        <f t="shared" si="248"/>
        <v>2.1701219501635374E-3</v>
      </c>
      <c r="AI810" s="12">
        <f t="shared" si="265"/>
        <v>140953.09614191006</v>
      </c>
      <c r="AJ810" s="42">
        <f t="shared" si="266"/>
        <v>-50.332191344952768</v>
      </c>
      <c r="AK810" s="11">
        <v>0</v>
      </c>
      <c r="AL810" s="9">
        <f t="shared" si="267"/>
        <v>-1080.9787147598827</v>
      </c>
      <c r="AM810" s="11">
        <f t="shared" si="249"/>
        <v>0</v>
      </c>
      <c r="AN810" s="9">
        <f t="shared" si="250"/>
        <v>49.118371837502004</v>
      </c>
      <c r="AO810" s="9"/>
      <c r="AP810" s="9">
        <f t="shared" si="268"/>
        <v>50.332568099295052</v>
      </c>
      <c r="AQ810" s="47">
        <f t="shared" si="269"/>
        <v>49.114095636257105</v>
      </c>
      <c r="AR810" s="15">
        <f t="shared" si="251"/>
        <v>0</v>
      </c>
      <c r="AS810" s="49"/>
      <c r="AT810" s="12">
        <f t="shared" si="252"/>
        <v>-1.1269568624122676E-3</v>
      </c>
      <c r="AU810" s="9">
        <f t="shared" si="253"/>
        <v>47.899899374464056</v>
      </c>
      <c r="AV810" s="9">
        <f t="shared" si="270"/>
        <v>46.685703112671007</v>
      </c>
      <c r="AW810" s="9">
        <f t="shared" si="271"/>
        <v>49.114095636257105</v>
      </c>
      <c r="AX810" s="16">
        <f t="shared" si="254"/>
        <v>47.899899374464056</v>
      </c>
      <c r="AY810" s="44">
        <f t="shared" si="272"/>
        <v>-1.1230018330749714E-3</v>
      </c>
      <c r="AZ810" s="49"/>
      <c r="BA810" s="12">
        <f t="shared" si="255"/>
        <v>-1.1269568624122676E-3</v>
      </c>
      <c r="BB810" s="9">
        <f t="shared" si="256"/>
        <v>66.524977921866991</v>
      </c>
      <c r="BC810" s="9">
        <f t="shared" si="273"/>
        <v>65.310781660073943</v>
      </c>
      <c r="BD810" s="9">
        <f t="shared" si="274"/>
        <v>67.73917418366004</v>
      </c>
      <c r="BE810" s="16">
        <f t="shared" si="257"/>
        <v>66.524977921866991</v>
      </c>
      <c r="BF810" s="44">
        <f t="shared" si="275"/>
        <v>-1.1230018330749714E-3</v>
      </c>
      <c r="BG810" s="49"/>
      <c r="BH810" s="12">
        <f t="shared" si="258"/>
        <v>-1.1269568624122676E-3</v>
      </c>
      <c r="BI810" s="9">
        <f t="shared" si="259"/>
        <v>67</v>
      </c>
      <c r="BJ810" s="9">
        <f t="shared" ref="BJ810:BJ816" si="277">BI810+BH810*(B-_R*ABS(BH810))</f>
        <v>65.785803738206951</v>
      </c>
      <c r="BK810" s="9"/>
      <c r="BL810" s="47">
        <f t="shared" si="264"/>
        <v>67</v>
      </c>
      <c r="BM810" s="44">
        <f t="shared" si="276"/>
        <v>-1.1230018330749714E-3</v>
      </c>
      <c r="BN810" s="11"/>
      <c r="BO810" s="9"/>
      <c r="BP810" s="11"/>
      <c r="BQ810" s="9"/>
      <c r="BR810" s="43"/>
      <c r="BS810" s="9"/>
      <c r="BT810" s="11"/>
    </row>
    <row r="811" spans="3:72" x14ac:dyDescent="0.2">
      <c r="C811" s="1">
        <v>80</v>
      </c>
      <c r="D811" s="1">
        <v>104.71</v>
      </c>
      <c r="E811" s="1">
        <v>-5103.8999999999996</v>
      </c>
      <c r="F811" s="2">
        <v>78</v>
      </c>
      <c r="G811" s="6">
        <v>3.3000000000000002E-2</v>
      </c>
      <c r="H811" s="2">
        <v>0.42199999999999999</v>
      </c>
      <c r="I811" s="2">
        <v>3500</v>
      </c>
      <c r="J811" s="3">
        <f t="shared" si="260"/>
        <v>58.333333333333336</v>
      </c>
      <c r="K811" s="3">
        <f t="shared" si="261"/>
        <v>366.52</v>
      </c>
      <c r="L811" s="1">
        <v>0.9</v>
      </c>
      <c r="M811" s="1">
        <v>0.76</v>
      </c>
      <c r="N811" s="1">
        <f t="shared" si="238"/>
        <v>0.68400000000000005</v>
      </c>
      <c r="O811" s="40">
        <f t="shared" si="239"/>
        <v>50.175438596491226</v>
      </c>
      <c r="P811" s="40">
        <f t="shared" si="262"/>
        <v>3808.3157894736842</v>
      </c>
      <c r="Q811" s="1">
        <v>11</v>
      </c>
      <c r="R811" s="1">
        <v>4</v>
      </c>
      <c r="S811" s="2">
        <v>2600</v>
      </c>
      <c r="T811" s="3">
        <f t="shared" si="240"/>
        <v>866.66666666666663</v>
      </c>
      <c r="U811" s="7">
        <v>0.20419999999999999</v>
      </c>
      <c r="V811" s="7">
        <f t="shared" si="263"/>
        <v>3.2749326455999997E-2</v>
      </c>
      <c r="W811" s="7">
        <f t="shared" si="241"/>
        <v>1.6693636134473333E-2</v>
      </c>
      <c r="X811" s="40">
        <f t="shared" si="242"/>
        <v>1081.2059482292843</v>
      </c>
      <c r="Y811" s="1">
        <v>0</v>
      </c>
      <c r="Z811" s="1">
        <v>78</v>
      </c>
      <c r="AA811" s="2">
        <v>67</v>
      </c>
      <c r="AB811" s="6">
        <f t="shared" si="243"/>
        <v>0.6511988748177826</v>
      </c>
      <c r="AC811" s="2">
        <v>347.36</v>
      </c>
      <c r="AD811" s="40">
        <f t="shared" si="244"/>
        <v>3367.0033670033663</v>
      </c>
      <c r="AE811" s="1">
        <f t="shared" si="245"/>
        <v>2.4950099800399199</v>
      </c>
      <c r="AF811" s="2">
        <f t="shared" si="246"/>
        <v>284</v>
      </c>
      <c r="AG811" s="9">
        <f t="shared" si="247"/>
        <v>708.58283433133727</v>
      </c>
      <c r="AH811" s="12">
        <f t="shared" si="248"/>
        <v>2.162497199925781E-3</v>
      </c>
      <c r="AI811" s="12">
        <f t="shared" si="265"/>
        <v>141128.75900825171</v>
      </c>
      <c r="AJ811" s="42">
        <f t="shared" si="266"/>
        <v>-50.323671547067498</v>
      </c>
      <c r="AK811" s="11">
        <v>0</v>
      </c>
      <c r="AL811" s="9">
        <f t="shared" si="267"/>
        <v>-1080.97951314748</v>
      </c>
      <c r="AM811" s="11">
        <f t="shared" si="249"/>
        <v>0</v>
      </c>
      <c r="AN811" s="9">
        <f t="shared" si="250"/>
        <v>49.114095636257105</v>
      </c>
      <c r="AO811" s="9"/>
      <c r="AP811" s="9">
        <f t="shared" si="268"/>
        <v>50.324045658598671</v>
      </c>
      <c r="AQ811" s="47">
        <f t="shared" si="269"/>
        <v>49.109849396805622</v>
      </c>
      <c r="AR811" s="15">
        <f t="shared" si="251"/>
        <v>0</v>
      </c>
      <c r="AS811" s="49"/>
      <c r="AT811" s="12">
        <f t="shared" si="252"/>
        <v>-1.1230018330749714E-3</v>
      </c>
      <c r="AU811" s="9">
        <f t="shared" si="253"/>
        <v>47.899899374464056</v>
      </c>
      <c r="AV811" s="9">
        <f t="shared" si="270"/>
        <v>46.68994935212249</v>
      </c>
      <c r="AW811" s="9">
        <f t="shared" si="271"/>
        <v>49.109849396805622</v>
      </c>
      <c r="AX811" s="16">
        <f t="shared" si="254"/>
        <v>47.899899374464056</v>
      </c>
      <c r="AY811" s="44">
        <f t="shared" si="272"/>
        <v>-1.1190745151958596E-3</v>
      </c>
      <c r="AZ811" s="49"/>
      <c r="BA811" s="12">
        <f t="shared" si="255"/>
        <v>-1.1230018330749714E-3</v>
      </c>
      <c r="BB811" s="9">
        <f t="shared" si="256"/>
        <v>66.524977921866991</v>
      </c>
      <c r="BC811" s="9">
        <f t="shared" si="273"/>
        <v>65.315027899525418</v>
      </c>
      <c r="BD811" s="9">
        <f t="shared" si="274"/>
        <v>67.734927944208565</v>
      </c>
      <c r="BE811" s="16">
        <f t="shared" si="257"/>
        <v>66.524977921866991</v>
      </c>
      <c r="BF811" s="44">
        <f t="shared" si="275"/>
        <v>-1.1190745151958661E-3</v>
      </c>
      <c r="BG811" s="49"/>
      <c r="BH811" s="12">
        <f t="shared" si="258"/>
        <v>-1.1230018330749714E-3</v>
      </c>
      <c r="BI811" s="9">
        <f t="shared" si="259"/>
        <v>67</v>
      </c>
      <c r="BJ811" s="9">
        <f t="shared" si="277"/>
        <v>65.790049977658427</v>
      </c>
      <c r="BK811" s="9"/>
      <c r="BL811" s="47">
        <f t="shared" si="264"/>
        <v>67</v>
      </c>
      <c r="BM811" s="44">
        <f t="shared" si="276"/>
        <v>-1.1190745151958661E-3</v>
      </c>
      <c r="BN811" s="11"/>
      <c r="BO811" s="9"/>
      <c r="BP811" s="11"/>
      <c r="BQ811" s="9"/>
      <c r="BR811" s="43"/>
      <c r="BS811" s="9"/>
      <c r="BT811" s="11"/>
    </row>
    <row r="812" spans="3:72" x14ac:dyDescent="0.2">
      <c r="C812" s="1">
        <v>80</v>
      </c>
      <c r="D812" s="1">
        <v>104.71</v>
      </c>
      <c r="E812" s="1">
        <v>-5103.8999999999996</v>
      </c>
      <c r="F812" s="2">
        <v>78</v>
      </c>
      <c r="G812" s="6">
        <v>3.3000000000000002E-2</v>
      </c>
      <c r="H812" s="2">
        <v>0.42199999999999999</v>
      </c>
      <c r="I812" s="2">
        <v>3500</v>
      </c>
      <c r="J812" s="3">
        <f t="shared" si="260"/>
        <v>58.333333333333336</v>
      </c>
      <c r="K812" s="3">
        <f t="shared" si="261"/>
        <v>366.52</v>
      </c>
      <c r="L812" s="1">
        <v>0.9</v>
      </c>
      <c r="M812" s="1">
        <v>0.76</v>
      </c>
      <c r="N812" s="1">
        <f t="shared" si="238"/>
        <v>0.68400000000000005</v>
      </c>
      <c r="O812" s="40">
        <f t="shared" si="239"/>
        <v>50.175438596491226</v>
      </c>
      <c r="P812" s="40">
        <f t="shared" si="262"/>
        <v>3808.3157894736842</v>
      </c>
      <c r="Q812" s="1">
        <v>11</v>
      </c>
      <c r="R812" s="1">
        <v>4</v>
      </c>
      <c r="S812" s="2">
        <v>2600</v>
      </c>
      <c r="T812" s="3">
        <f t="shared" si="240"/>
        <v>866.66666666666663</v>
      </c>
      <c r="U812" s="7">
        <v>0.20419999999999999</v>
      </c>
      <c r="V812" s="7">
        <f t="shared" si="263"/>
        <v>3.2749326455999997E-2</v>
      </c>
      <c r="W812" s="7">
        <f t="shared" si="241"/>
        <v>1.6693636134473333E-2</v>
      </c>
      <c r="X812" s="40">
        <f t="shared" si="242"/>
        <v>1081.2059482292843</v>
      </c>
      <c r="Y812" s="1">
        <v>0</v>
      </c>
      <c r="Z812" s="1">
        <v>78</v>
      </c>
      <c r="AA812" s="2">
        <v>67</v>
      </c>
      <c r="AB812" s="6">
        <f t="shared" si="243"/>
        <v>0.6511988748177826</v>
      </c>
      <c r="AC812" s="2">
        <v>347.36</v>
      </c>
      <c r="AD812" s="40">
        <f t="shared" si="244"/>
        <v>3367.0033670033663</v>
      </c>
      <c r="AE812" s="1">
        <f t="shared" si="245"/>
        <v>2.4950099800399199</v>
      </c>
      <c r="AF812" s="2">
        <f t="shared" si="246"/>
        <v>285</v>
      </c>
      <c r="AG812" s="9">
        <f t="shared" si="247"/>
        <v>711.07784431137713</v>
      </c>
      <c r="AH812" s="12">
        <f t="shared" si="248"/>
        <v>2.1549258414035786E-3</v>
      </c>
      <c r="AI812" s="12">
        <f t="shared" si="265"/>
        <v>141303.19339266361</v>
      </c>
      <c r="AJ812" s="42">
        <f t="shared" si="266"/>
        <v>-50.315211330896567</v>
      </c>
      <c r="AK812" s="11">
        <v>0</v>
      </c>
      <c r="AL812" s="9">
        <f t="shared" si="267"/>
        <v>-1080.9803059444309</v>
      </c>
      <c r="AM812" s="11">
        <f t="shared" si="249"/>
        <v>0</v>
      </c>
      <c r="AN812" s="9">
        <f t="shared" si="250"/>
        <v>49.109849396805622</v>
      </c>
      <c r="AO812" s="9"/>
      <c r="AP812" s="9">
        <f t="shared" si="268"/>
        <v>50.31558282732712</v>
      </c>
      <c r="AQ812" s="47">
        <f t="shared" si="269"/>
        <v>49.105632804985554</v>
      </c>
      <c r="AR812" s="15">
        <f t="shared" si="251"/>
        <v>0</v>
      </c>
      <c r="AS812" s="49"/>
      <c r="AT812" s="12">
        <f t="shared" si="252"/>
        <v>-1.1190745151958596E-3</v>
      </c>
      <c r="AU812" s="9">
        <f t="shared" si="253"/>
        <v>47.899899374464056</v>
      </c>
      <c r="AV812" s="9">
        <f t="shared" si="270"/>
        <v>46.694165943942558</v>
      </c>
      <c r="AW812" s="9">
        <f t="shared" si="271"/>
        <v>49.105632804985561</v>
      </c>
      <c r="AX812" s="16">
        <f t="shared" si="254"/>
        <v>47.899899374464056</v>
      </c>
      <c r="AY812" s="44">
        <f t="shared" si="272"/>
        <v>-1.1151746182086356E-3</v>
      </c>
      <c r="AZ812" s="49"/>
      <c r="BA812" s="12">
        <f t="shared" si="255"/>
        <v>-1.1190745151958661E-3</v>
      </c>
      <c r="BB812" s="9">
        <f t="shared" si="256"/>
        <v>66.524977921866991</v>
      </c>
      <c r="BC812" s="9">
        <f t="shared" si="273"/>
        <v>65.319244491345486</v>
      </c>
      <c r="BD812" s="9">
        <f t="shared" si="274"/>
        <v>67.730711352388496</v>
      </c>
      <c r="BE812" s="16">
        <f t="shared" si="257"/>
        <v>66.524977921866991</v>
      </c>
      <c r="BF812" s="44">
        <f t="shared" si="275"/>
        <v>-1.1151746182086421E-3</v>
      </c>
      <c r="BG812" s="49"/>
      <c r="BH812" s="12">
        <f t="shared" si="258"/>
        <v>-1.1190745151958661E-3</v>
      </c>
      <c r="BI812" s="9">
        <f t="shared" si="259"/>
        <v>67</v>
      </c>
      <c r="BJ812" s="9">
        <f t="shared" si="277"/>
        <v>65.794266569478495</v>
      </c>
      <c r="BK812" s="9"/>
      <c r="BL812" s="47">
        <f t="shared" si="264"/>
        <v>67</v>
      </c>
      <c r="BM812" s="44">
        <f t="shared" si="276"/>
        <v>-1.1151746182086421E-3</v>
      </c>
      <c r="BN812" s="11"/>
      <c r="BO812" s="9"/>
      <c r="BP812" s="11"/>
      <c r="BQ812" s="9"/>
      <c r="BR812" s="43"/>
      <c r="BS812" s="9"/>
      <c r="BT812" s="11"/>
    </row>
    <row r="813" spans="3:72" x14ac:dyDescent="0.2">
      <c r="C813" s="1">
        <v>80</v>
      </c>
      <c r="D813" s="1">
        <v>104.71</v>
      </c>
      <c r="E813" s="1">
        <v>-5103.8999999999996</v>
      </c>
      <c r="F813" s="2">
        <v>78</v>
      </c>
      <c r="G813" s="6">
        <v>3.3000000000000002E-2</v>
      </c>
      <c r="H813" s="2">
        <v>0.42199999999999999</v>
      </c>
      <c r="I813" s="2">
        <v>3500</v>
      </c>
      <c r="J813" s="3">
        <f t="shared" si="260"/>
        <v>58.333333333333336</v>
      </c>
      <c r="K813" s="3">
        <f t="shared" si="261"/>
        <v>366.52</v>
      </c>
      <c r="L813" s="1">
        <v>0.9</v>
      </c>
      <c r="M813" s="1">
        <v>0.76</v>
      </c>
      <c r="N813" s="1">
        <f t="shared" si="238"/>
        <v>0.68400000000000005</v>
      </c>
      <c r="O813" s="40">
        <f t="shared" si="239"/>
        <v>50.175438596491226</v>
      </c>
      <c r="P813" s="40">
        <f t="shared" si="262"/>
        <v>3808.3157894736842</v>
      </c>
      <c r="Q813" s="1">
        <v>11</v>
      </c>
      <c r="R813" s="1">
        <v>4</v>
      </c>
      <c r="S813" s="2">
        <v>2600</v>
      </c>
      <c r="T813" s="3">
        <f t="shared" si="240"/>
        <v>866.66666666666663</v>
      </c>
      <c r="U813" s="7">
        <v>0.20419999999999999</v>
      </c>
      <c r="V813" s="7">
        <f t="shared" si="263"/>
        <v>3.2749326455999997E-2</v>
      </c>
      <c r="W813" s="7">
        <f t="shared" si="241"/>
        <v>1.6693636134473333E-2</v>
      </c>
      <c r="X813" s="40">
        <f t="shared" si="242"/>
        <v>1081.2059482292843</v>
      </c>
      <c r="Y813" s="1">
        <v>0</v>
      </c>
      <c r="Z813" s="1">
        <v>78</v>
      </c>
      <c r="AA813" s="2">
        <v>67</v>
      </c>
      <c r="AB813" s="6">
        <f t="shared" si="243"/>
        <v>0.6511988748177826</v>
      </c>
      <c r="AC813" s="2">
        <v>347.36</v>
      </c>
      <c r="AD813" s="40">
        <f t="shared" si="244"/>
        <v>3367.0033670033663</v>
      </c>
      <c r="AE813" s="1">
        <f t="shared" si="245"/>
        <v>2.4950099800399199</v>
      </c>
      <c r="AF813" s="2">
        <f t="shared" si="246"/>
        <v>286</v>
      </c>
      <c r="AG813" s="9">
        <f t="shared" si="247"/>
        <v>713.57285429141712</v>
      </c>
      <c r="AH813" s="12">
        <f t="shared" si="248"/>
        <v>2.1474073157466311E-3</v>
      </c>
      <c r="AI813" s="12">
        <f t="shared" si="265"/>
        <v>141476.41215192794</v>
      </c>
      <c r="AJ813" s="42">
        <f t="shared" si="266"/>
        <v>-50.306810072882648</v>
      </c>
      <c r="AK813" s="11">
        <v>0</v>
      </c>
      <c r="AL813" s="9">
        <f t="shared" si="267"/>
        <v>-1080.9810932092525</v>
      </c>
      <c r="AM813" s="11">
        <f t="shared" si="249"/>
        <v>0</v>
      </c>
      <c r="AN813" s="9">
        <f t="shared" si="250"/>
        <v>49.105632804985554</v>
      </c>
      <c r="AO813" s="9"/>
      <c r="AP813" s="9">
        <f t="shared" si="268"/>
        <v>50.307178981537028</v>
      </c>
      <c r="AQ813" s="47">
        <f t="shared" si="269"/>
        <v>49.10144555101553</v>
      </c>
      <c r="AR813" s="15">
        <f t="shared" si="251"/>
        <v>0</v>
      </c>
      <c r="AS813" s="49"/>
      <c r="AT813" s="12">
        <f t="shared" si="252"/>
        <v>-1.1151746182086356E-3</v>
      </c>
      <c r="AU813" s="9">
        <f t="shared" si="253"/>
        <v>47.899899374464056</v>
      </c>
      <c r="AV813" s="9">
        <f t="shared" si="270"/>
        <v>46.698353197912581</v>
      </c>
      <c r="AW813" s="9">
        <f t="shared" si="271"/>
        <v>49.101445551015537</v>
      </c>
      <c r="AX813" s="16">
        <f t="shared" si="254"/>
        <v>47.899899374464056</v>
      </c>
      <c r="AY813" s="44">
        <f t="shared" si="272"/>
        <v>-1.1113018555986248E-3</v>
      </c>
      <c r="AZ813" s="49"/>
      <c r="BA813" s="12">
        <f t="shared" si="255"/>
        <v>-1.1151746182086421E-3</v>
      </c>
      <c r="BB813" s="9">
        <f t="shared" si="256"/>
        <v>66.524977921866991</v>
      </c>
      <c r="BC813" s="9">
        <f t="shared" si="273"/>
        <v>65.323431745315503</v>
      </c>
      <c r="BD813" s="9">
        <f t="shared" si="274"/>
        <v>67.72652409841848</v>
      </c>
      <c r="BE813" s="16">
        <f t="shared" si="257"/>
        <v>66.524977921866991</v>
      </c>
      <c r="BF813" s="44">
        <f t="shared" si="275"/>
        <v>-1.111301855598638E-3</v>
      </c>
      <c r="BG813" s="49"/>
      <c r="BH813" s="12">
        <f t="shared" si="258"/>
        <v>-1.1151746182086421E-3</v>
      </c>
      <c r="BI813" s="9">
        <f t="shared" si="259"/>
        <v>67</v>
      </c>
      <c r="BJ813" s="9">
        <f t="shared" si="277"/>
        <v>65.798453823448511</v>
      </c>
      <c r="BK813" s="9"/>
      <c r="BL813" s="47">
        <f t="shared" si="264"/>
        <v>67</v>
      </c>
      <c r="BM813" s="44">
        <f t="shared" si="276"/>
        <v>-1.111301855598638E-3</v>
      </c>
      <c r="BN813" s="11"/>
      <c r="BO813" s="9"/>
      <c r="BP813" s="11"/>
      <c r="BQ813" s="9"/>
      <c r="BR813" s="43"/>
      <c r="BS813" s="9"/>
      <c r="BT813" s="11"/>
    </row>
    <row r="814" spans="3:72" x14ac:dyDescent="0.2">
      <c r="C814" s="1">
        <v>80</v>
      </c>
      <c r="D814" s="1">
        <v>104.71</v>
      </c>
      <c r="E814" s="1">
        <v>-5103.8999999999996</v>
      </c>
      <c r="F814" s="2">
        <v>78</v>
      </c>
      <c r="G814" s="6">
        <v>3.3000000000000002E-2</v>
      </c>
      <c r="H814" s="2">
        <v>0.42199999999999999</v>
      </c>
      <c r="I814" s="2">
        <v>3500</v>
      </c>
      <c r="J814" s="3">
        <f t="shared" si="260"/>
        <v>58.333333333333336</v>
      </c>
      <c r="K814" s="3">
        <f t="shared" si="261"/>
        <v>366.52</v>
      </c>
      <c r="L814" s="1">
        <v>0.9</v>
      </c>
      <c r="M814" s="1">
        <v>0.76</v>
      </c>
      <c r="N814" s="1">
        <f>L814*M814</f>
        <v>0.68400000000000005</v>
      </c>
      <c r="O814" s="40">
        <f>1000*G814*F814/(75*N814)</f>
        <v>50.175438596491226</v>
      </c>
      <c r="P814" s="40">
        <f t="shared" si="262"/>
        <v>3808.3157894736842</v>
      </c>
      <c r="Q814" s="1">
        <v>11</v>
      </c>
      <c r="R814" s="1">
        <v>4</v>
      </c>
      <c r="S814" s="2">
        <v>2600</v>
      </c>
      <c r="T814" s="3">
        <f>S814/(R814-1)</f>
        <v>866.66666666666663</v>
      </c>
      <c r="U814" s="7">
        <v>0.20419999999999999</v>
      </c>
      <c r="V814" s="7">
        <f t="shared" si="263"/>
        <v>3.2749326455999997E-2</v>
      </c>
      <c r="W814" s="7">
        <f>(2*9.81*V814^2*U814*Q814)/(S814*G814^2)</f>
        <v>1.6693636134473333E-2</v>
      </c>
      <c r="X814" s="40">
        <f>AC814/(9.81*V814)</f>
        <v>1081.2059482292843</v>
      </c>
      <c r="Y814" s="1">
        <v>0</v>
      </c>
      <c r="Z814" s="1">
        <v>78</v>
      </c>
      <c r="AA814" s="2">
        <v>67</v>
      </c>
      <c r="AB814" s="6">
        <f>(900*9.81*1000*G814*F814)/(N814*H814*(3.1416*I814)^2)</f>
        <v>0.6511988748177826</v>
      </c>
      <c r="AC814" s="2">
        <v>347.36</v>
      </c>
      <c r="AD814" s="40">
        <f>(W814*T814)/(2*9.81*U814*V814^2)</f>
        <v>3367.0033670033663</v>
      </c>
      <c r="AE814" s="1">
        <f>T814/AC814</f>
        <v>2.4950099800399199</v>
      </c>
      <c r="AF814" s="2">
        <f>1+AF813</f>
        <v>287</v>
      </c>
      <c r="AG814" s="9">
        <f>AF814*AE814</f>
        <v>716.06786427145698</v>
      </c>
      <c r="AH814" s="12">
        <f>1/(AB814*AG814+1)</f>
        <v>2.1399410718768276E-3</v>
      </c>
      <c r="AI814" s="12">
        <f t="shared" si="265"/>
        <v>141648.42796389142</v>
      </c>
      <c r="AJ814" s="42">
        <f t="shared" si="266"/>
        <v>-50.298467158146892</v>
      </c>
      <c r="AK814" s="11">
        <v>0</v>
      </c>
      <c r="AL814" s="9">
        <f t="shared" si="267"/>
        <v>-1080.9818749996482</v>
      </c>
      <c r="AM814" s="11">
        <f>IF(AK814&lt;0,0,AK814)</f>
        <v>0</v>
      </c>
      <c r="AN814" s="9">
        <f>AQ813</f>
        <v>49.10144555101553</v>
      </c>
      <c r="AO814" s="9"/>
      <c r="AP814" s="9">
        <f t="shared" si="268"/>
        <v>50.29883350597018</v>
      </c>
      <c r="AQ814" s="47">
        <f t="shared" si="269"/>
        <v>49.097287329418705</v>
      </c>
      <c r="AR814" s="15">
        <f>AM813</f>
        <v>0</v>
      </c>
      <c r="AS814" s="49"/>
      <c r="AT814" s="12">
        <f>AY813</f>
        <v>-1.1113018555986248E-3</v>
      </c>
      <c r="AU814" s="9">
        <f>AX813</f>
        <v>47.899899374464056</v>
      </c>
      <c r="AV814" s="9">
        <f t="shared" si="270"/>
        <v>46.702511419509406</v>
      </c>
      <c r="AW814" s="9">
        <f t="shared" si="271"/>
        <v>49.09728732941872</v>
      </c>
      <c r="AX814" s="16">
        <f>(AV814+AW814)/2</f>
        <v>47.899899374464063</v>
      </c>
      <c r="AY814" s="44">
        <f t="shared" si="272"/>
        <v>-1.1074559448323849E-3</v>
      </c>
      <c r="AZ814" s="49"/>
      <c r="BA814" s="12">
        <f>BF813</f>
        <v>-1.111301855598638E-3</v>
      </c>
      <c r="BB814" s="9">
        <f>BE813</f>
        <v>66.524977921866991</v>
      </c>
      <c r="BC814" s="9">
        <f t="shared" si="273"/>
        <v>65.327589966912328</v>
      </c>
      <c r="BD814" s="9">
        <f t="shared" si="274"/>
        <v>67.722365876821655</v>
      </c>
      <c r="BE814" s="16">
        <f>(BC814+BD814)/2</f>
        <v>66.524977921866991</v>
      </c>
      <c r="BF814" s="44">
        <f t="shared" si="275"/>
        <v>-1.1074559448323914E-3</v>
      </c>
      <c r="BG814" s="49"/>
      <c r="BH814" s="12">
        <f>BM813</f>
        <v>-1.111301855598638E-3</v>
      </c>
      <c r="BI814" s="9">
        <f>BL813</f>
        <v>67</v>
      </c>
      <c r="BJ814" s="9">
        <f t="shared" si="277"/>
        <v>65.802612045045336</v>
      </c>
      <c r="BK814" s="9"/>
      <c r="BL814" s="47">
        <f t="shared" si="264"/>
        <v>67</v>
      </c>
      <c r="BM814" s="44">
        <f t="shared" si="276"/>
        <v>-1.1074559448323914E-3</v>
      </c>
      <c r="BN814" s="11"/>
      <c r="BO814" s="9"/>
      <c r="BP814" s="11"/>
      <c r="BQ814" s="9"/>
      <c r="BR814" s="43"/>
      <c r="BS814" s="9"/>
      <c r="BT814" s="11"/>
    </row>
    <row r="815" spans="3:72" x14ac:dyDescent="0.2">
      <c r="C815" s="1">
        <v>80</v>
      </c>
      <c r="D815" s="1">
        <v>104.71</v>
      </c>
      <c r="E815" s="1">
        <v>-5103.8999999999996</v>
      </c>
      <c r="F815" s="2">
        <v>78</v>
      </c>
      <c r="G815" s="6">
        <v>3.3000000000000002E-2</v>
      </c>
      <c r="H815" s="2">
        <v>0.42199999999999999</v>
      </c>
      <c r="I815" s="2">
        <v>3500</v>
      </c>
      <c r="J815" s="3">
        <f t="shared" si="260"/>
        <v>58.333333333333336</v>
      </c>
      <c r="K815" s="3">
        <f t="shared" si="261"/>
        <v>366.52</v>
      </c>
      <c r="L815" s="1">
        <v>0.9</v>
      </c>
      <c r="M815" s="1">
        <v>0.76</v>
      </c>
      <c r="N815" s="1">
        <f>L815*M815</f>
        <v>0.68400000000000005</v>
      </c>
      <c r="O815" s="40">
        <f>1000*G815*F815/(75*N815)</f>
        <v>50.175438596491226</v>
      </c>
      <c r="P815" s="40">
        <f t="shared" si="262"/>
        <v>3808.3157894736842</v>
      </c>
      <c r="Q815" s="1">
        <v>11</v>
      </c>
      <c r="R815" s="1">
        <v>4</v>
      </c>
      <c r="S815" s="2">
        <v>2600</v>
      </c>
      <c r="T815" s="3">
        <f>S815/(R815-1)</f>
        <v>866.66666666666663</v>
      </c>
      <c r="U815" s="7">
        <v>0.20419999999999999</v>
      </c>
      <c r="V815" s="7">
        <f t="shared" si="263"/>
        <v>3.2749326455999997E-2</v>
      </c>
      <c r="W815" s="7">
        <f>(2*9.81*V815^2*U815*Q815)/(S815*G815^2)</f>
        <v>1.6693636134473333E-2</v>
      </c>
      <c r="X815" s="40">
        <f>AC815/(9.81*V815)</f>
        <v>1081.2059482292843</v>
      </c>
      <c r="Y815" s="1">
        <v>0</v>
      </c>
      <c r="Z815" s="1">
        <v>78</v>
      </c>
      <c r="AA815" s="2">
        <v>67</v>
      </c>
      <c r="AB815" s="6">
        <f>(900*9.81*1000*G815*F815)/(N815*H815*(3.1416*I815)^2)</f>
        <v>0.6511988748177826</v>
      </c>
      <c r="AC815" s="2">
        <v>347.36</v>
      </c>
      <c r="AD815" s="40">
        <f>(W815*T815)/(2*9.81*U815*V815^2)</f>
        <v>3367.0033670033663</v>
      </c>
      <c r="AE815" s="1">
        <f>T815/AC815</f>
        <v>2.4950099800399199</v>
      </c>
      <c r="AF815" s="2">
        <f>1+AF814</f>
        <v>288</v>
      </c>
      <c r="AG815" s="9">
        <f>AF815*AE815</f>
        <v>718.56287425149696</v>
      </c>
      <c r="AH815" s="12">
        <f>1/(AB815*AG815+1)</f>
        <v>2.1325265663535964E-3</v>
      </c>
      <c r="AI815" s="12">
        <f t="shared" si="265"/>
        <v>141819.25333057099</v>
      </c>
      <c r="AJ815" s="42">
        <f t="shared" si="266"/>
        <v>-50.290181980338346</v>
      </c>
      <c r="AK815" s="11">
        <v>0</v>
      </c>
      <c r="AL815" s="9">
        <f t="shared" si="267"/>
        <v>-1080.9826513725216</v>
      </c>
      <c r="AM815" s="11">
        <f>IF(AK815&lt;0,0,AK815)</f>
        <v>0</v>
      </c>
      <c r="AN815" s="9">
        <f>AQ814</f>
        <v>49.097287329418705</v>
      </c>
      <c r="AO815" s="9"/>
      <c r="AP815" s="9">
        <f t="shared" si="268"/>
        <v>50.290545793902844</v>
      </c>
      <c r="AQ815" s="47">
        <f t="shared" si="269"/>
        <v>49.093157838948201</v>
      </c>
      <c r="AR815" s="15">
        <f>AM814</f>
        <v>0</v>
      </c>
      <c r="AS815" s="49"/>
      <c r="AT815" s="12">
        <f>AY814</f>
        <v>-1.1074559448323849E-3</v>
      </c>
      <c r="AU815" s="9">
        <f>AX814</f>
        <v>47.899899374464063</v>
      </c>
      <c r="AV815" s="9">
        <f t="shared" si="270"/>
        <v>46.706640909979924</v>
      </c>
      <c r="AW815" s="9">
        <f t="shared" si="271"/>
        <v>49.093157838948208</v>
      </c>
      <c r="AX815" s="16">
        <f>(AV815+AW815)/2</f>
        <v>47.89989937446407</v>
      </c>
      <c r="AY815" s="44">
        <f t="shared" si="272"/>
        <v>-1.103636607288715E-3</v>
      </c>
      <c r="AZ815" s="49"/>
      <c r="BA815" s="12">
        <f>BF814</f>
        <v>-1.1074559448323914E-3</v>
      </c>
      <c r="BB815" s="9">
        <f>BE814</f>
        <v>66.524977921866991</v>
      </c>
      <c r="BC815" s="9">
        <f t="shared" si="273"/>
        <v>65.331719457382846</v>
      </c>
      <c r="BD815" s="9">
        <f t="shared" si="274"/>
        <v>67.718236386351137</v>
      </c>
      <c r="BE815" s="16">
        <f>(BC815+BD815)/2</f>
        <v>66.524977921866991</v>
      </c>
      <c r="BF815" s="44">
        <f t="shared" si="275"/>
        <v>-1.103636607288715E-3</v>
      </c>
      <c r="BG815" s="49"/>
      <c r="BH815" s="12">
        <f>BM814</f>
        <v>-1.1074559448323914E-3</v>
      </c>
      <c r="BI815" s="9">
        <f>BL814</f>
        <v>67</v>
      </c>
      <c r="BJ815" s="9">
        <f t="shared" si="277"/>
        <v>65.806741535515854</v>
      </c>
      <c r="BK815" s="9"/>
      <c r="BL815" s="47">
        <f t="shared" si="264"/>
        <v>67</v>
      </c>
      <c r="BM815" s="44">
        <f t="shared" si="276"/>
        <v>-1.103636607288715E-3</v>
      </c>
      <c r="BN815" s="11"/>
      <c r="BO815" s="9"/>
      <c r="BP815" s="11"/>
      <c r="BQ815" s="9"/>
      <c r="BR815" s="43"/>
      <c r="BS815" s="9"/>
      <c r="BT815" s="11"/>
    </row>
    <row r="816" spans="3:72" x14ac:dyDescent="0.2">
      <c r="C816" s="1">
        <v>80</v>
      </c>
      <c r="D816" s="1">
        <v>104.71</v>
      </c>
      <c r="E816" s="1">
        <v>-5103.8999999999996</v>
      </c>
      <c r="F816" s="2">
        <v>78</v>
      </c>
      <c r="G816" s="6">
        <v>3.3000000000000002E-2</v>
      </c>
      <c r="H816" s="2">
        <v>0.42199999999999999</v>
      </c>
      <c r="I816" s="2">
        <v>3500</v>
      </c>
      <c r="J816" s="3">
        <f t="shared" si="260"/>
        <v>58.333333333333336</v>
      </c>
      <c r="K816" s="3">
        <f t="shared" si="261"/>
        <v>366.52</v>
      </c>
      <c r="L816" s="1">
        <v>0.9</v>
      </c>
      <c r="M816" s="1">
        <v>0.76</v>
      </c>
      <c r="N816" s="1">
        <f>L816*M816</f>
        <v>0.68400000000000005</v>
      </c>
      <c r="O816" s="40">
        <f>1000*G816*F816/(75*N816)</f>
        <v>50.175438596491226</v>
      </c>
      <c r="P816" s="40">
        <f t="shared" si="262"/>
        <v>3808.3157894736842</v>
      </c>
      <c r="Q816" s="1">
        <v>11</v>
      </c>
      <c r="R816" s="1">
        <v>4</v>
      </c>
      <c r="S816" s="2">
        <v>2600</v>
      </c>
      <c r="T816" s="3">
        <f>S816/(R816-1)</f>
        <v>866.66666666666663</v>
      </c>
      <c r="U816" s="7">
        <v>0.20419999999999999</v>
      </c>
      <c r="V816" s="7">
        <f t="shared" si="263"/>
        <v>3.2749326455999997E-2</v>
      </c>
      <c r="W816" s="7">
        <f>(2*9.81*V816^2*U816*Q816)/(S816*G816^2)</f>
        <v>1.6693636134473333E-2</v>
      </c>
      <c r="X816" s="40">
        <f>AC816/(9.81*V816)</f>
        <v>1081.2059482292843</v>
      </c>
      <c r="Y816" s="1">
        <v>0</v>
      </c>
      <c r="Z816" s="1">
        <v>78</v>
      </c>
      <c r="AA816" s="2">
        <v>67</v>
      </c>
      <c r="AB816" s="6">
        <f>(900*9.81*1000*G816*F816)/(N816*H816*(3.1416*I816)^2)</f>
        <v>0.6511988748177826</v>
      </c>
      <c r="AC816" s="2">
        <v>347.36</v>
      </c>
      <c r="AD816" s="40">
        <f>(W816*T816)/(2*9.81*U816*V816^2)</f>
        <v>3367.0033670033663</v>
      </c>
      <c r="AE816" s="1">
        <f>T816/AC816</f>
        <v>2.4950099800399199</v>
      </c>
      <c r="AF816" s="2">
        <f>1+AF815</f>
        <v>289</v>
      </c>
      <c r="AG816" s="9">
        <f>AF816*AE816</f>
        <v>721.05788423153683</v>
      </c>
      <c r="AH816" s="12">
        <f>1/(AB816*AG816+1)</f>
        <v>2.1251632632420503E-3</v>
      </c>
      <c r="AI816" s="12">
        <f t="shared" si="265"/>
        <v>141988.90058119153</v>
      </c>
      <c r="AJ816" s="42">
        <f t="shared" si="266"/>
        <v>-50.281953941486549</v>
      </c>
      <c r="AK816" s="11">
        <v>0</v>
      </c>
      <c r="AL816" s="9">
        <f t="shared" si="267"/>
        <v>-1080.9834223839903</v>
      </c>
      <c r="AM816" s="11">
        <f>IF(AK816&lt;0,0,AK816)</f>
        <v>0</v>
      </c>
      <c r="AN816" s="9">
        <f>AQ815</f>
        <v>49.093157838948201</v>
      </c>
      <c r="AO816" s="9"/>
      <c r="AP816" s="9">
        <f t="shared" si="268"/>
        <v>50.282315246998181</v>
      </c>
      <c r="AQ816" s="47">
        <f t="shared" si="269"/>
        <v>49.089056782514049</v>
      </c>
      <c r="AR816" s="15">
        <f>AM815</f>
        <v>0</v>
      </c>
      <c r="AS816" s="49"/>
      <c r="AT816" s="12">
        <f>AY815</f>
        <v>-1.103636607288715E-3</v>
      </c>
      <c r="AU816" s="9">
        <f>AX815</f>
        <v>47.89989937446407</v>
      </c>
      <c r="AV816" s="9">
        <f t="shared" si="270"/>
        <v>46.710741966414091</v>
      </c>
      <c r="AW816" s="9">
        <f t="shared" si="271"/>
        <v>49.089056782514049</v>
      </c>
      <c r="AX816" s="16">
        <f>(AV816+AW816)/2</f>
        <v>47.89989937446407</v>
      </c>
      <c r="AY816" s="44">
        <f t="shared" si="272"/>
        <v>-1.0998435681911385E-3</v>
      </c>
      <c r="AZ816" s="49"/>
      <c r="BA816" s="12">
        <f>BF815</f>
        <v>-1.103636607288715E-3</v>
      </c>
      <c r="BB816" s="9">
        <f>BE815</f>
        <v>66.524977921866991</v>
      </c>
      <c r="BC816" s="9">
        <f t="shared" si="273"/>
        <v>65.335820513817012</v>
      </c>
      <c r="BD816" s="9">
        <f t="shared" si="274"/>
        <v>67.714135329916971</v>
      </c>
      <c r="BE816" s="16">
        <f>(BC816+BD816)/2</f>
        <v>66.524977921866991</v>
      </c>
      <c r="BF816" s="44">
        <f t="shared" si="275"/>
        <v>-1.0998435681911385E-3</v>
      </c>
      <c r="BG816" s="49"/>
      <c r="BH816" s="12">
        <f>BM815</f>
        <v>-1.103636607288715E-3</v>
      </c>
      <c r="BI816" s="9">
        <f>BL815</f>
        <v>67</v>
      </c>
      <c r="BJ816" s="9">
        <f t="shared" si="277"/>
        <v>65.810842591950021</v>
      </c>
      <c r="BK816" s="9"/>
      <c r="BL816" s="47">
        <f t="shared" si="264"/>
        <v>67</v>
      </c>
      <c r="BM816" s="44">
        <f t="shared" si="276"/>
        <v>-1.0998435681911385E-3</v>
      </c>
      <c r="BN816" s="11"/>
      <c r="BO816" s="9"/>
      <c r="BP816" s="11"/>
      <c r="BQ816" s="9"/>
      <c r="BR816" s="43"/>
      <c r="BS816" s="9"/>
      <c r="BT816" s="11"/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7"/>
  <sheetViews>
    <sheetView topLeftCell="B1" workbookViewId="0">
      <selection activeCell="N27" sqref="N27"/>
    </sheetView>
  </sheetViews>
  <sheetFormatPr defaultRowHeight="12.75" x14ac:dyDescent="0.2"/>
  <cols>
    <col min="2" max="2" width="29" customWidth="1"/>
  </cols>
  <sheetData>
    <row r="2" spans="1:4" ht="18" x14ac:dyDescent="0.25">
      <c r="B2" s="55" t="s">
        <v>202</v>
      </c>
    </row>
    <row r="3" spans="1:4" x14ac:dyDescent="0.2">
      <c r="B3" s="87" t="s">
        <v>203</v>
      </c>
    </row>
    <row r="4" spans="1:4" x14ac:dyDescent="0.2">
      <c r="C4" t="s">
        <v>195</v>
      </c>
      <c r="D4" t="s">
        <v>194</v>
      </c>
    </row>
    <row r="6" spans="1:4" x14ac:dyDescent="0.2">
      <c r="C6" t="s">
        <v>196</v>
      </c>
    </row>
    <row r="7" spans="1:4" x14ac:dyDescent="0.2">
      <c r="C7" t="s">
        <v>197</v>
      </c>
    </row>
    <row r="8" spans="1:4" x14ac:dyDescent="0.2">
      <c r="C8" t="s">
        <v>198</v>
      </c>
    </row>
    <row r="10" spans="1:4" x14ac:dyDescent="0.2">
      <c r="A10" s="60"/>
      <c r="B10" s="60" t="s">
        <v>199</v>
      </c>
    </row>
    <row r="12" spans="1:4" x14ac:dyDescent="0.2">
      <c r="B12" s="87" t="s">
        <v>200</v>
      </c>
    </row>
    <row r="13" spans="1:4" x14ac:dyDescent="0.2">
      <c r="B13" s="87" t="s">
        <v>201</v>
      </c>
    </row>
    <row r="15" spans="1:4" x14ac:dyDescent="0.2">
      <c r="B15" s="60" t="s">
        <v>205</v>
      </c>
    </row>
    <row r="17" spans="2:13" x14ac:dyDescent="0.2">
      <c r="B17" s="87" t="s">
        <v>206</v>
      </c>
      <c r="C17" s="88">
        <f>' Caso II 100 trechos'!M122</f>
        <v>9.0273513153513143</v>
      </c>
    </row>
    <row r="18" spans="2:13" x14ac:dyDescent="0.2">
      <c r="B18" s="87" t="s">
        <v>207</v>
      </c>
      <c r="C18" s="88">
        <f>C17*0.745</f>
        <v>6.7253767299367295</v>
      </c>
    </row>
    <row r="19" spans="2:13" x14ac:dyDescent="0.2">
      <c r="B19" s="87" t="s">
        <v>208</v>
      </c>
      <c r="C19" s="60">
        <f>' Caso II 100 trechos'!G122</f>
        <v>3500</v>
      </c>
    </row>
    <row r="20" spans="2:13" x14ac:dyDescent="0.2">
      <c r="G20" t="s">
        <v>236</v>
      </c>
    </row>
    <row r="21" spans="2:13" x14ac:dyDescent="0.2">
      <c r="B21" s="87" t="s">
        <v>209</v>
      </c>
      <c r="C21" s="88">
        <f>228*(C18/C19)^1.435</f>
        <v>2.8838359308485297E-2</v>
      </c>
      <c r="G21">
        <f>0.00366777662*17</f>
        <v>6.2352202539999999E-2</v>
      </c>
    </row>
    <row r="27" spans="2:13" x14ac:dyDescent="0.2">
      <c r="B27" s="56"/>
      <c r="C27" s="57"/>
    </row>
    <row r="28" spans="2:13" x14ac:dyDescent="0.2">
      <c r="B28" s="56"/>
      <c r="C28" s="57"/>
    </row>
    <row r="29" spans="2:13" x14ac:dyDescent="0.2">
      <c r="B29" s="56"/>
      <c r="C29" s="57"/>
    </row>
    <row r="30" spans="2:13" x14ac:dyDescent="0.2">
      <c r="B30" s="56"/>
      <c r="C30" s="57"/>
      <c r="M30" t="s">
        <v>193</v>
      </c>
    </row>
    <row r="31" spans="2:13" x14ac:dyDescent="0.2">
      <c r="B31" s="56"/>
      <c r="C31" s="57"/>
    </row>
    <row r="32" spans="2:13" x14ac:dyDescent="0.2">
      <c r="B32" s="56"/>
      <c r="C32" s="57"/>
    </row>
    <row r="33" spans="2:3" x14ac:dyDescent="0.2">
      <c r="B33" s="56"/>
      <c r="C33" s="57"/>
    </row>
    <row r="34" spans="2:3" x14ac:dyDescent="0.2">
      <c r="B34" s="58"/>
      <c r="C34" s="59"/>
    </row>
    <row r="40" spans="2:3" x14ac:dyDescent="0.2">
      <c r="B40" s="56"/>
      <c r="C40" s="57"/>
    </row>
    <row r="41" spans="2:3" x14ac:dyDescent="0.2">
      <c r="B41" s="56"/>
      <c r="C41" s="57"/>
    </row>
    <row r="42" spans="2:3" x14ac:dyDescent="0.2">
      <c r="B42" s="56"/>
      <c r="C42" s="57"/>
    </row>
    <row r="43" spans="2:3" x14ac:dyDescent="0.2">
      <c r="B43" s="56"/>
      <c r="C43" s="57"/>
    </row>
    <row r="44" spans="2:3" x14ac:dyDescent="0.2">
      <c r="B44" s="56"/>
      <c r="C44" s="57"/>
    </row>
    <row r="45" spans="2:3" x14ac:dyDescent="0.2">
      <c r="B45" s="56"/>
      <c r="C45" s="57"/>
    </row>
    <row r="46" spans="2:3" x14ac:dyDescent="0.2">
      <c r="B46" s="56"/>
      <c r="C46" s="57"/>
    </row>
    <row r="47" spans="2:3" x14ac:dyDescent="0.2">
      <c r="B47" s="58"/>
      <c r="C47" s="59"/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B2:AI47"/>
  <sheetViews>
    <sheetView workbookViewId="0">
      <selection activeCell="G36" sqref="G36"/>
    </sheetView>
  </sheetViews>
  <sheetFormatPr defaultRowHeight="12.75" x14ac:dyDescent="0.2"/>
  <cols>
    <col min="2" max="2" width="27.28515625" customWidth="1"/>
    <col min="3" max="3" width="16.140625" customWidth="1"/>
    <col min="4" max="4" width="28.7109375" customWidth="1"/>
    <col min="6" max="6" width="14.7109375" customWidth="1"/>
  </cols>
  <sheetData>
    <row r="2" spans="2:35" ht="18" x14ac:dyDescent="0.25">
      <c r="B2" s="55" t="s">
        <v>28</v>
      </c>
      <c r="C2" t="s">
        <v>96</v>
      </c>
    </row>
    <row r="3" spans="2:35" x14ac:dyDescent="0.2">
      <c r="B3" t="s">
        <v>97</v>
      </c>
    </row>
    <row r="4" spans="2:35" x14ac:dyDescent="0.2">
      <c r="B4" t="s">
        <v>98</v>
      </c>
      <c r="C4" t="s">
        <v>99</v>
      </c>
    </row>
    <row r="5" spans="2:35" x14ac:dyDescent="0.2">
      <c r="B5" t="s">
        <v>100</v>
      </c>
      <c r="C5" t="s">
        <v>101</v>
      </c>
      <c r="F5" t="s">
        <v>102</v>
      </c>
      <c r="G5" t="s">
        <v>103</v>
      </c>
    </row>
    <row r="6" spans="2:35" x14ac:dyDescent="0.2">
      <c r="B6" t="s">
        <v>104</v>
      </c>
      <c r="C6" t="s">
        <v>105</v>
      </c>
      <c r="F6" t="s">
        <v>106</v>
      </c>
    </row>
    <row r="7" spans="2:35" x14ac:dyDescent="0.2">
      <c r="B7" t="s">
        <v>107</v>
      </c>
      <c r="AI7" s="42">
        <f>AH7^2*C7-AS6</f>
        <v>0</v>
      </c>
    </row>
    <row r="8" spans="2:35" x14ac:dyDescent="0.2">
      <c r="B8" t="s">
        <v>108</v>
      </c>
      <c r="AI8" s="42">
        <f>AH8^2*C8-AS7</f>
        <v>0</v>
      </c>
    </row>
    <row r="9" spans="2:35" x14ac:dyDescent="0.2">
      <c r="B9" t="s">
        <v>109</v>
      </c>
      <c r="AI9" s="42">
        <f t="shared" ref="AI9:AI25" si="0">AH9^2*C9-AS8</f>
        <v>0</v>
      </c>
    </row>
    <row r="10" spans="2:35" x14ac:dyDescent="0.2">
      <c r="B10" t="s">
        <v>110</v>
      </c>
      <c r="AI10" s="42">
        <f t="shared" si="0"/>
        <v>0</v>
      </c>
    </row>
    <row r="11" spans="2:35" x14ac:dyDescent="0.2">
      <c r="AI11" s="42">
        <f t="shared" si="0"/>
        <v>0</v>
      </c>
    </row>
    <row r="12" spans="2:35" x14ac:dyDescent="0.2">
      <c r="B12" t="s">
        <v>111</v>
      </c>
      <c r="AI12" s="42">
        <f t="shared" si="0"/>
        <v>0</v>
      </c>
    </row>
    <row r="13" spans="2:35" x14ac:dyDescent="0.2">
      <c r="B13" t="s">
        <v>112</v>
      </c>
      <c r="D13" t="s">
        <v>113</v>
      </c>
      <c r="AI13" s="42">
        <f t="shared" si="0"/>
        <v>0</v>
      </c>
    </row>
    <row r="14" spans="2:35" x14ac:dyDescent="0.2">
      <c r="B14" t="s">
        <v>114</v>
      </c>
      <c r="C14" t="s">
        <v>115</v>
      </c>
      <c r="AI14" s="42" t="e">
        <f t="shared" si="0"/>
        <v>#VALUE!</v>
      </c>
    </row>
    <row r="15" spans="2:35" x14ac:dyDescent="0.2">
      <c r="B15" t="s">
        <v>116</v>
      </c>
      <c r="C15" t="s">
        <v>117</v>
      </c>
      <c r="AI15" s="42" t="e">
        <f t="shared" si="0"/>
        <v>#VALUE!</v>
      </c>
    </row>
    <row r="16" spans="2:35" x14ac:dyDescent="0.2">
      <c r="AI16" s="42">
        <f t="shared" si="0"/>
        <v>0</v>
      </c>
    </row>
    <row r="17" spans="2:35" x14ac:dyDescent="0.2">
      <c r="AI17" s="42">
        <f t="shared" si="0"/>
        <v>0</v>
      </c>
    </row>
    <row r="18" spans="2:35" x14ac:dyDescent="0.2">
      <c r="B18" t="s">
        <v>118</v>
      </c>
      <c r="AI18" s="42">
        <f t="shared" si="0"/>
        <v>0</v>
      </c>
    </row>
    <row r="19" spans="2:35" x14ac:dyDescent="0.2">
      <c r="B19" t="s">
        <v>119</v>
      </c>
      <c r="C19" t="s">
        <v>120</v>
      </c>
      <c r="E19" t="s">
        <v>121</v>
      </c>
      <c r="AI19" s="42" t="e">
        <f t="shared" si="0"/>
        <v>#VALUE!</v>
      </c>
    </row>
    <row r="20" spans="2:35" x14ac:dyDescent="0.2">
      <c r="B20" t="s">
        <v>122</v>
      </c>
      <c r="E20" t="s">
        <v>123</v>
      </c>
      <c r="AI20" s="42">
        <f t="shared" si="0"/>
        <v>0</v>
      </c>
    </row>
    <row r="21" spans="2:35" x14ac:dyDescent="0.2">
      <c r="B21" t="s">
        <v>124</v>
      </c>
      <c r="AI21" s="42">
        <f t="shared" si="0"/>
        <v>0</v>
      </c>
    </row>
    <row r="22" spans="2:35" x14ac:dyDescent="0.2">
      <c r="B22" t="s">
        <v>125</v>
      </c>
      <c r="C22" t="s">
        <v>126</v>
      </c>
      <c r="AI22" s="42" t="e">
        <f t="shared" si="0"/>
        <v>#VALUE!</v>
      </c>
    </row>
    <row r="23" spans="2:35" x14ac:dyDescent="0.2">
      <c r="B23" t="s">
        <v>127</v>
      </c>
      <c r="E23" t="s">
        <v>128</v>
      </c>
      <c r="AI23" s="42">
        <f t="shared" si="0"/>
        <v>0</v>
      </c>
    </row>
    <row r="24" spans="2:35" x14ac:dyDescent="0.2">
      <c r="AI24" s="42">
        <f t="shared" si="0"/>
        <v>0</v>
      </c>
    </row>
    <row r="25" spans="2:35" x14ac:dyDescent="0.2">
      <c r="B25" t="s">
        <v>129</v>
      </c>
      <c r="AI25" s="42">
        <f t="shared" si="0"/>
        <v>0</v>
      </c>
    </row>
    <row r="27" spans="2:35" x14ac:dyDescent="0.2">
      <c r="B27" s="56" t="s">
        <v>100</v>
      </c>
      <c r="C27" s="57">
        <f>2.1*10^8</f>
        <v>210000000</v>
      </c>
      <c r="D27" t="s">
        <v>103</v>
      </c>
    </row>
    <row r="28" spans="2:35" x14ac:dyDescent="0.2">
      <c r="B28" s="56" t="s">
        <v>104</v>
      </c>
      <c r="C28" s="57">
        <v>102</v>
      </c>
      <c r="D28" t="s">
        <v>130</v>
      </c>
    </row>
    <row r="29" spans="2:35" x14ac:dyDescent="0.2">
      <c r="B29" s="56" t="s">
        <v>131</v>
      </c>
      <c r="C29" s="57">
        <f>2.1*10^10</f>
        <v>21000000000</v>
      </c>
    </row>
    <row r="30" spans="2:35" x14ac:dyDescent="0.2">
      <c r="B30" s="56" t="s">
        <v>132</v>
      </c>
      <c r="C30" s="57">
        <v>0.3</v>
      </c>
    </row>
    <row r="31" spans="2:35" x14ac:dyDescent="0.2">
      <c r="B31" s="56" t="s">
        <v>133</v>
      </c>
      <c r="C31" s="57" t="s">
        <v>134</v>
      </c>
      <c r="D31">
        <f>1-C30/2</f>
        <v>0.85</v>
      </c>
    </row>
    <row r="32" spans="2:35" x14ac:dyDescent="0.2">
      <c r="B32" s="56" t="s">
        <v>135</v>
      </c>
      <c r="C32" s="57">
        <v>0.92</v>
      </c>
      <c r="D32" t="s">
        <v>136</v>
      </c>
    </row>
    <row r="33" spans="2:7" x14ac:dyDescent="0.2">
      <c r="B33" s="56" t="s">
        <v>137</v>
      </c>
      <c r="C33" s="57">
        <v>1.5800000000000002E-2</v>
      </c>
      <c r="D33" t="s">
        <v>136</v>
      </c>
    </row>
    <row r="34" spans="2:7" x14ac:dyDescent="0.2">
      <c r="B34" s="58" t="s">
        <v>98</v>
      </c>
      <c r="C34" s="59">
        <f>(C27/C28)^0.5/(1+(C27*C32*D31)/(C29*C33))^0.5</f>
        <v>1173.5407059468455</v>
      </c>
      <c r="D34" t="s">
        <v>138</v>
      </c>
    </row>
    <row r="36" spans="2:7" x14ac:dyDescent="0.2">
      <c r="G36">
        <f>9900/(48.3+0.5*1/0.02)^0.5</f>
        <v>1156.3337650790697</v>
      </c>
    </row>
    <row r="38" spans="2:7" x14ac:dyDescent="0.2">
      <c r="B38" t="s">
        <v>129</v>
      </c>
    </row>
    <row r="40" spans="2:7" x14ac:dyDescent="0.2">
      <c r="B40" s="56" t="s">
        <v>100</v>
      </c>
      <c r="C40" s="57">
        <f>2.19*10^8</f>
        <v>219000000</v>
      </c>
      <c r="D40" t="s">
        <v>103</v>
      </c>
    </row>
    <row r="41" spans="2:7" x14ac:dyDescent="0.2">
      <c r="B41" s="56" t="s">
        <v>104</v>
      </c>
      <c r="C41" s="57">
        <v>99.82</v>
      </c>
      <c r="D41" t="s">
        <v>130</v>
      </c>
    </row>
    <row r="42" spans="2:7" x14ac:dyDescent="0.2">
      <c r="B42" s="56" t="s">
        <v>131</v>
      </c>
      <c r="C42" s="57">
        <f>0.5*10^10</f>
        <v>5000000000</v>
      </c>
      <c r="D42" t="s">
        <v>139</v>
      </c>
    </row>
    <row r="43" spans="2:7" x14ac:dyDescent="0.2">
      <c r="B43" s="56" t="s">
        <v>132</v>
      </c>
      <c r="C43" s="57">
        <v>0.35</v>
      </c>
      <c r="D43" t="s">
        <v>140</v>
      </c>
    </row>
    <row r="44" spans="2:7" x14ac:dyDescent="0.2">
      <c r="B44" s="56" t="s">
        <v>133</v>
      </c>
      <c r="C44" s="57" t="s">
        <v>141</v>
      </c>
      <c r="D44">
        <f>1-C43^2</f>
        <v>0.87750000000000006</v>
      </c>
    </row>
    <row r="45" spans="2:7" x14ac:dyDescent="0.2">
      <c r="B45" s="56" t="s">
        <v>135</v>
      </c>
      <c r="C45" s="57">
        <v>0.16650000000000001</v>
      </c>
      <c r="D45" t="s">
        <v>136</v>
      </c>
      <c r="F45">
        <f>(163+170)/2</f>
        <v>166.5</v>
      </c>
    </row>
    <row r="46" spans="2:7" x14ac:dyDescent="0.2">
      <c r="B46" s="56" t="s">
        <v>137</v>
      </c>
      <c r="C46" s="57">
        <v>3.5000000000000001E-3</v>
      </c>
      <c r="D46" t="s">
        <v>136</v>
      </c>
    </row>
    <row r="47" spans="2:7" x14ac:dyDescent="0.2">
      <c r="B47" s="58" t="s">
        <v>98</v>
      </c>
      <c r="C47" s="59">
        <f>(C40/C41)^0.5/(1+(C40*C45*D44)/(C42*C46))^0.5</f>
        <v>880.73262307035213</v>
      </c>
      <c r="D47" t="s">
        <v>138</v>
      </c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21</vt:i4>
      </vt:variant>
    </vt:vector>
  </HeadingPairs>
  <TitlesOfParts>
    <vt:vector size="30" baseType="lpstr">
      <vt:lpstr>Equivalente</vt:lpstr>
      <vt:lpstr>Equação de bombas</vt:lpstr>
      <vt:lpstr> Caso I Streeter </vt:lpstr>
      <vt:lpstr> Caso II 100 trechos</vt:lpstr>
      <vt:lpstr> Tigre Otimo Modelo</vt:lpstr>
      <vt:lpstr>Momento Inercia </vt:lpstr>
      <vt:lpstr>Celeridade</vt:lpstr>
      <vt:lpstr>Plan1</vt:lpstr>
      <vt:lpstr>Plan2</vt:lpstr>
      <vt:lpstr>' Caso I Streeter '!_R</vt:lpstr>
      <vt:lpstr>' Caso II 100 trechos'!_R</vt:lpstr>
      <vt:lpstr>_R</vt:lpstr>
      <vt:lpstr>' Caso I Streeter '!B</vt:lpstr>
      <vt:lpstr>' Caso II 100 trechos'!B</vt:lpstr>
      <vt:lpstr>B</vt:lpstr>
      <vt:lpstr>' Caso I Streeter '!CoefA</vt:lpstr>
      <vt:lpstr>' Caso II 100 trechos'!CoefA</vt:lpstr>
      <vt:lpstr>CoefA</vt:lpstr>
      <vt:lpstr>' Caso I Streeter '!CoefB</vt:lpstr>
      <vt:lpstr>' Caso II 100 trechos'!CoefB</vt:lpstr>
      <vt:lpstr>CoefB</vt:lpstr>
      <vt:lpstr>' Caso I Streeter '!CoefC</vt:lpstr>
      <vt:lpstr>' Caso II 100 trechos'!CoefC</vt:lpstr>
      <vt:lpstr>CoefC</vt:lpstr>
      <vt:lpstr>' Caso I Streeter '!Hm</vt:lpstr>
      <vt:lpstr>' Caso II 100 trechos'!Hm</vt:lpstr>
      <vt:lpstr>' Tigre Otimo Modelo'!Hm</vt:lpstr>
      <vt:lpstr>' Caso I Streeter '!ZG</vt:lpstr>
      <vt:lpstr>' Caso II 100 trechos'!ZG</vt:lpstr>
      <vt:lpstr>' Tigre Otimo Modelo'!ZG</vt:lpstr>
    </vt:vector>
  </TitlesOfParts>
  <Company>Private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PESSOAL</dc:creator>
  <cp:lastModifiedBy>Fatima Suely</cp:lastModifiedBy>
  <cp:lastPrinted>2014-04-25T20:54:49Z</cp:lastPrinted>
  <dcterms:created xsi:type="dcterms:W3CDTF">2007-03-07T23:34:51Z</dcterms:created>
  <dcterms:modified xsi:type="dcterms:W3CDTF">2019-10-21T03:19:28Z</dcterms:modified>
</cp:coreProperties>
</file>